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cg7\AppData\Local\Temp\budget_proc_dwvmuqa0\"/>
    </mc:Choice>
  </mc:AlternateContent>
  <xr:revisionPtr revIDLastSave="0" documentId="13_ncr:1_{DD8A4974-793D-4AC8-B81F-420875CF09FC}" xr6:coauthVersionLast="47" xr6:coauthVersionMax="47" xr10:uidLastSave="{00000000-0000-0000-0000-000000000000}"/>
  <workbookProtection workbookAlgorithmName="SHA-512" workbookHashValue="SDS6B1kblfXM/BxGHliR/ueZiHAUlvGHjO+t9cr3L0JzIETmzpqHm8X+LyS9ufUwzgL6zwIUxSvF/LMf3gTDdQ==" workbookSaltValue="eH+CwypAG6NydZKjHFcgpg==" workbookSpinCount="100000" lockStructure="1"/>
  <bookViews>
    <workbookView xWindow="-110" yWindow="-110" windowWidth="23260" windowHeight="14860" xr2:uid="{00000000-000D-0000-FFFF-FFFF00000000}"/>
  </bookViews>
  <sheets>
    <sheet name="OP-Summ" sheetId="1" r:id="rId1"/>
    <sheet name="OP" sheetId="2" r:id="rId2"/>
    <sheet name="CashShortfall" sheetId="3" r:id="rId3"/>
    <sheet name="Reserve Xfer Calc" sheetId="4" r:id="rId4"/>
    <sheet name="OP-RSV_Divider" sheetId="5" state="hidden" r:id="rId5"/>
    <sheet name="RSV-Summ" sheetId="6" r:id="rId6"/>
    <sheet name="RSV" sheetId="7" r:id="rId7"/>
    <sheet name="Import-OP" sheetId="8" r:id="rId8"/>
    <sheet name="Import-RSV" sheetId="9" r:id="rId9"/>
    <sheet name="ToC" sheetId="10" r:id="rId10"/>
    <sheet name="Payroll" sheetId="11" state="hidden" r:id="rId11"/>
    <sheet name="ACCTG-DIVIDER" sheetId="12" state="hidden" r:id="rId12"/>
    <sheet name="Assumptions" sheetId="13" state="hidden" r:id="rId13"/>
    <sheet name="Vantaca" sheetId="14" state="hidden" r:id="rId14"/>
    <sheet name="PYActOP" sheetId="15" state="hidden" r:id="rId15"/>
    <sheet name="CYActOP" sheetId="16" state="hidden" r:id="rId16"/>
    <sheet name="CYBalSheet" sheetId="17" state="hidden" r:id="rId17"/>
    <sheet name="CYBudOP" sheetId="18" state="hidden" r:id="rId18"/>
    <sheet name="PYActRSV" sheetId="19" state="hidden" r:id="rId19"/>
    <sheet name="CYActRSV" sheetId="20" state="hidden" r:id="rId20"/>
    <sheet name="CYBudRSV" sheetId="21" state="hidden" r:id="rId21"/>
  </sheets>
  <definedNames>
    <definedName name="AssocFees" localSheetId="0">'OP-Summ'!$J$9</definedName>
    <definedName name="AssocFees">OP!$AV$9</definedName>
    <definedName name="Basic">Vantaca!$B$6:$D$1418</definedName>
    <definedName name="BonusConc">Payroll!$Q$51</definedName>
    <definedName name="BonusMaint">Payroll!$Q$27</definedName>
    <definedName name="BonusOffMgt">Payroll!$Q$65</definedName>
    <definedName name="BSDate">CYBalSheet!$A$2</definedName>
    <definedName name="COA">Vantaca!$B$6:$D$1418</definedName>
    <definedName name="CY">Assumptions!$C$9</definedName>
    <definedName name="CYBS">CYBalSheet!$A$5:$F$500</definedName>
    <definedName name="CYBSDtl">CYBalSheet!$B$5:$F$500</definedName>
    <definedName name="CYBUDOP">CYBudOP!$A$2:$T$500</definedName>
    <definedName name="CYBUDRSV">CYBudRSV!$A$2:$T$500</definedName>
    <definedName name="CYOP">CYActOP!$A$5:$Q$500</definedName>
    <definedName name="CYRSV">CYActRSV!$A$5:$Q$500</definedName>
    <definedName name="Entity">Vantaca!$I$6:$K$68</definedName>
    <definedName name="EntityName">Assumptions!$C$5</definedName>
    <definedName name="EntityName_AI">'OP-Summ'!$C$1</definedName>
    <definedName name="EntityNo">Assumptions!$C$4</definedName>
    <definedName name="EntityNo_AI">'OP-Summ'!$C$2</definedName>
    <definedName name="EntityRSV">Vantaca!$I$6:$K$155</definedName>
    <definedName name="Month">Assumptions!$D$17:$P$22</definedName>
    <definedName name="OP">OP!$B$9:$AW$1036</definedName>
    <definedName name="OP_Budget">OP!$AJ$8:$AW$709</definedName>
    <definedName name="PlnYr">Assumptions!$C$8</definedName>
    <definedName name="PRAccr_Conc">Payroll!$X$51</definedName>
    <definedName name="PRAccr_ConcMonth">Payroll!$X$29</definedName>
    <definedName name="PRAccr_Maint">Payroll!$X$27</definedName>
    <definedName name="PRAccr_MaintMonth">Payroll!$X$10</definedName>
    <definedName name="PRAccr_OffMgmt">Payroll!$X$65</definedName>
    <definedName name="PRAccr_OffMgmtMonth">Payroll!$X$53</definedName>
    <definedName name="PRConc">Payroll!$Z$51</definedName>
    <definedName name="_xlnm.Print_Area" localSheetId="1">OP!$AJ$8:$AW$705</definedName>
    <definedName name="_xlnm.Print_Area" localSheetId="0">'OP-Summ'!$E$8:$O$705</definedName>
    <definedName name="_xlnm.Print_Area" localSheetId="6">RSV!$AJ$8:$AW$609</definedName>
    <definedName name="_xlnm.Print_Area" localSheetId="5">'RSV-Summ'!$E$8:$O$609</definedName>
    <definedName name="_xlnm.Print_Titles" localSheetId="1">OP!$1:$7,OP!$A:$D</definedName>
    <definedName name="_xlnm.Print_Titles" localSheetId="0">'OP-Summ'!$1:$7,'OP-Summ'!$A:$D</definedName>
    <definedName name="_xlnm.Print_Titles" localSheetId="6">RSV!$1:$7,RSV!$A:$D</definedName>
    <definedName name="_xlnm.Print_Titles" localSheetId="5">'RSV-Summ'!$1:$7,'RSV-Summ'!$A:$D</definedName>
    <definedName name="PRMaint">Payroll!$Z$27</definedName>
    <definedName name="PRMonth">Assumptions!$D$17:$O$17</definedName>
    <definedName name="PRNumber">Assumptions!$P$22</definedName>
    <definedName name="PROffMgmt">Payroll!$Z$65</definedName>
    <definedName name="PY">Assumptions!$C$10</definedName>
    <definedName name="PYOP">PYActOP!$A$5:$Q$500</definedName>
    <definedName name="PYRSV">PYActRSV!$A$5:$Q$500</definedName>
    <definedName name="RSV">RSV!$B$9:$AW$1036</definedName>
    <definedName name="RSVXfer">'Reserve Xfer Calc'!$L$75</definedName>
    <definedName name="Short">CashShortfall!$F$51</definedName>
    <definedName name="ValidEntities">Vantaca!$I$6:$K$68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0" i="21" l="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2" i="17"/>
  <c r="L6" i="4" s="1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E1379" i="14"/>
  <c r="E1354" i="14"/>
  <c r="E1271" i="14"/>
  <c r="E1214" i="14"/>
  <c r="E1177" i="14"/>
  <c r="E1139" i="14"/>
  <c r="E1052" i="14"/>
  <c r="E1002" i="14"/>
  <c r="E981" i="14"/>
  <c r="E935" i="14"/>
  <c r="E841" i="14"/>
  <c r="E784" i="14"/>
  <c r="E747" i="14"/>
  <c r="E709" i="14"/>
  <c r="E622" i="14"/>
  <c r="E572" i="14"/>
  <c r="E537" i="14"/>
  <c r="E513" i="14"/>
  <c r="G513" i="14" s="1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A722" i="14" s="1"/>
  <c r="A723" i="14" s="1"/>
  <c r="A724" i="14" s="1"/>
  <c r="A725" i="14" s="1"/>
  <c r="A726" i="14" s="1"/>
  <c r="A727" i="14" s="1"/>
  <c r="A728" i="14" s="1"/>
  <c r="A729" i="14" s="1"/>
  <c r="A730" i="14" s="1"/>
  <c r="A731" i="14" s="1"/>
  <c r="A732" i="14" s="1"/>
  <c r="A733" i="14" s="1"/>
  <c r="A734" i="14" s="1"/>
  <c r="A735" i="14" s="1"/>
  <c r="A736" i="14" s="1"/>
  <c r="A737" i="14" s="1"/>
  <c r="A738" i="14" s="1"/>
  <c r="A739" i="14" s="1"/>
  <c r="A740" i="14" s="1"/>
  <c r="A741" i="14" s="1"/>
  <c r="A742" i="14" s="1"/>
  <c r="A743" i="14" s="1"/>
  <c r="A744" i="14" s="1"/>
  <c r="A745" i="14" s="1"/>
  <c r="A746" i="14" s="1"/>
  <c r="A747" i="14" s="1"/>
  <c r="A748" i="14" s="1"/>
  <c r="A749" i="14" s="1"/>
  <c r="A750" i="14" s="1"/>
  <c r="A751" i="14" s="1"/>
  <c r="A752" i="14" s="1"/>
  <c r="A753" i="14" s="1"/>
  <c r="A754" i="14" s="1"/>
  <c r="A755" i="14" s="1"/>
  <c r="A756" i="14" s="1"/>
  <c r="A757" i="14" s="1"/>
  <c r="A758" i="14" s="1"/>
  <c r="A759" i="14" s="1"/>
  <c r="A760" i="14" s="1"/>
  <c r="A761" i="14" s="1"/>
  <c r="A762" i="14" s="1"/>
  <c r="A763" i="14" s="1"/>
  <c r="A764" i="14" s="1"/>
  <c r="A765" i="14" s="1"/>
  <c r="A766" i="14" s="1"/>
  <c r="A767" i="14" s="1"/>
  <c r="A768" i="14" s="1"/>
  <c r="A769" i="14" s="1"/>
  <c r="A770" i="14" s="1"/>
  <c r="A771" i="14" s="1"/>
  <c r="A772" i="14" s="1"/>
  <c r="A773" i="14" s="1"/>
  <c r="A774" i="14" s="1"/>
  <c r="A775" i="14" s="1"/>
  <c r="A776" i="14" s="1"/>
  <c r="A777" i="14" s="1"/>
  <c r="A778" i="14" s="1"/>
  <c r="A779" i="14" s="1"/>
  <c r="A780" i="14" s="1"/>
  <c r="A781" i="14" s="1"/>
  <c r="A782" i="14" s="1"/>
  <c r="A783" i="14" s="1"/>
  <c r="A784" i="14" s="1"/>
  <c r="A785" i="14" s="1"/>
  <c r="A786" i="14" s="1"/>
  <c r="A787" i="14" s="1"/>
  <c r="A788" i="14" s="1"/>
  <c r="A789" i="14" s="1"/>
  <c r="A790" i="14" s="1"/>
  <c r="A791" i="14" s="1"/>
  <c r="A792" i="14" s="1"/>
  <c r="A793" i="14" s="1"/>
  <c r="A794" i="14" s="1"/>
  <c r="A795" i="14" s="1"/>
  <c r="A796" i="14" s="1"/>
  <c r="A797" i="14" s="1"/>
  <c r="A798" i="14" s="1"/>
  <c r="A799" i="14" s="1"/>
  <c r="A800" i="14" s="1"/>
  <c r="A801" i="14" s="1"/>
  <c r="A802" i="14" s="1"/>
  <c r="A803" i="14" s="1"/>
  <c r="A804" i="14" s="1"/>
  <c r="A805" i="14" s="1"/>
  <c r="A806" i="14" s="1"/>
  <c r="A807" i="14" s="1"/>
  <c r="A808" i="14" s="1"/>
  <c r="A809" i="14" s="1"/>
  <c r="A810" i="14" s="1"/>
  <c r="A811" i="14" s="1"/>
  <c r="A812" i="14" s="1"/>
  <c r="A813" i="14" s="1"/>
  <c r="A814" i="14" s="1"/>
  <c r="A815" i="14" s="1"/>
  <c r="A816" i="14" s="1"/>
  <c r="A817" i="14" s="1"/>
  <c r="A818" i="14" s="1"/>
  <c r="A819" i="14" s="1"/>
  <c r="A820" i="14" s="1"/>
  <c r="A821" i="14" s="1"/>
  <c r="A822" i="14" s="1"/>
  <c r="A823" i="14" s="1"/>
  <c r="A824" i="14" s="1"/>
  <c r="A825" i="14" s="1"/>
  <c r="A826" i="14" s="1"/>
  <c r="A827" i="14" s="1"/>
  <c r="A828" i="14" s="1"/>
  <c r="A829" i="14" s="1"/>
  <c r="A830" i="14" s="1"/>
  <c r="A831" i="14" s="1"/>
  <c r="A832" i="14" s="1"/>
  <c r="A833" i="14" s="1"/>
  <c r="A834" i="14" s="1"/>
  <c r="A835" i="14" s="1"/>
  <c r="A836" i="14" s="1"/>
  <c r="A837" i="14" s="1"/>
  <c r="A838" i="14" s="1"/>
  <c r="A839" i="14" s="1"/>
  <c r="A840" i="14" s="1"/>
  <c r="A841" i="14" s="1"/>
  <c r="A842" i="14" s="1"/>
  <c r="A843" i="14" s="1"/>
  <c r="A844" i="14" s="1"/>
  <c r="A845" i="14" s="1"/>
  <c r="A846" i="14" s="1"/>
  <c r="A847" i="14" s="1"/>
  <c r="A848" i="14" s="1"/>
  <c r="A849" i="14" s="1"/>
  <c r="A850" i="14" s="1"/>
  <c r="A851" i="14" s="1"/>
  <c r="A852" i="14" s="1"/>
  <c r="A853" i="14" s="1"/>
  <c r="A854" i="14" s="1"/>
  <c r="A855" i="14" s="1"/>
  <c r="A856" i="14" s="1"/>
  <c r="A857" i="14" s="1"/>
  <c r="A858" i="14" s="1"/>
  <c r="A859" i="14" s="1"/>
  <c r="A860" i="14" s="1"/>
  <c r="A861" i="14" s="1"/>
  <c r="A862" i="14" s="1"/>
  <c r="A863" i="14" s="1"/>
  <c r="A864" i="14" s="1"/>
  <c r="A865" i="14" s="1"/>
  <c r="A866" i="14" s="1"/>
  <c r="A867" i="14" s="1"/>
  <c r="A868" i="14" s="1"/>
  <c r="A869" i="14" s="1"/>
  <c r="A870" i="14" s="1"/>
  <c r="A871" i="14" s="1"/>
  <c r="A872" i="14" s="1"/>
  <c r="A873" i="14" s="1"/>
  <c r="A874" i="14" s="1"/>
  <c r="A875" i="14" s="1"/>
  <c r="A876" i="14" s="1"/>
  <c r="A877" i="14" s="1"/>
  <c r="A878" i="14" s="1"/>
  <c r="A879" i="14" s="1"/>
  <c r="A880" i="14" s="1"/>
  <c r="A881" i="14" s="1"/>
  <c r="A882" i="14" s="1"/>
  <c r="A883" i="14" s="1"/>
  <c r="A884" i="14" s="1"/>
  <c r="A885" i="14" s="1"/>
  <c r="A886" i="14" s="1"/>
  <c r="A887" i="14" s="1"/>
  <c r="A888" i="14" s="1"/>
  <c r="A889" i="14" s="1"/>
  <c r="A890" i="14" s="1"/>
  <c r="A891" i="14" s="1"/>
  <c r="A892" i="14" s="1"/>
  <c r="A893" i="14" s="1"/>
  <c r="A894" i="14" s="1"/>
  <c r="A895" i="14" s="1"/>
  <c r="A896" i="14" s="1"/>
  <c r="A897" i="14" s="1"/>
  <c r="A898" i="14" s="1"/>
  <c r="A899" i="14" s="1"/>
  <c r="A900" i="14" s="1"/>
  <c r="A901" i="14" s="1"/>
  <c r="A902" i="14" s="1"/>
  <c r="A903" i="14" s="1"/>
  <c r="A904" i="14" s="1"/>
  <c r="A905" i="14" s="1"/>
  <c r="A906" i="14" s="1"/>
  <c r="A907" i="14" s="1"/>
  <c r="A908" i="14" s="1"/>
  <c r="A909" i="14" s="1"/>
  <c r="A910" i="14" s="1"/>
  <c r="A911" i="14" s="1"/>
  <c r="A912" i="14" s="1"/>
  <c r="A913" i="14" s="1"/>
  <c r="A914" i="14" s="1"/>
  <c r="A915" i="14" s="1"/>
  <c r="A916" i="14" s="1"/>
  <c r="A917" i="14" s="1"/>
  <c r="A918" i="14" s="1"/>
  <c r="A919" i="14" s="1"/>
  <c r="A920" i="14" s="1"/>
  <c r="A921" i="14" s="1"/>
  <c r="A922" i="14" s="1"/>
  <c r="A923" i="14" s="1"/>
  <c r="A924" i="14" s="1"/>
  <c r="A925" i="14" s="1"/>
  <c r="A926" i="14" s="1"/>
  <c r="A927" i="14" s="1"/>
  <c r="A928" i="14" s="1"/>
  <c r="A929" i="14" s="1"/>
  <c r="A930" i="14" s="1"/>
  <c r="A931" i="14" s="1"/>
  <c r="A932" i="14" s="1"/>
  <c r="A933" i="14" s="1"/>
  <c r="A934" i="14" s="1"/>
  <c r="A935" i="14" s="1"/>
  <c r="A936" i="14" s="1"/>
  <c r="A937" i="14" s="1"/>
  <c r="A938" i="14" s="1"/>
  <c r="A939" i="14" s="1"/>
  <c r="A940" i="14" s="1"/>
  <c r="A941" i="14" s="1"/>
  <c r="A942" i="14" s="1"/>
  <c r="A943" i="14" s="1"/>
  <c r="A944" i="14" s="1"/>
  <c r="A945" i="14" s="1"/>
  <c r="A946" i="14" s="1"/>
  <c r="A947" i="14" s="1"/>
  <c r="A948" i="14" s="1"/>
  <c r="A949" i="14" s="1"/>
  <c r="A950" i="14" s="1"/>
  <c r="A951" i="14" s="1"/>
  <c r="A952" i="14" s="1"/>
  <c r="A953" i="14" s="1"/>
  <c r="A954" i="14" s="1"/>
  <c r="A955" i="14" s="1"/>
  <c r="A956" i="14" s="1"/>
  <c r="A957" i="14" s="1"/>
  <c r="A958" i="14" s="1"/>
  <c r="A959" i="14" s="1"/>
  <c r="A960" i="14" s="1"/>
  <c r="A961" i="14" s="1"/>
  <c r="A962" i="14" s="1"/>
  <c r="A963" i="14" s="1"/>
  <c r="A964" i="14" s="1"/>
  <c r="A965" i="14" s="1"/>
  <c r="A966" i="14" s="1"/>
  <c r="A967" i="14" s="1"/>
  <c r="A968" i="14" s="1"/>
  <c r="A969" i="14" s="1"/>
  <c r="A970" i="14" s="1"/>
  <c r="A971" i="14" s="1"/>
  <c r="A972" i="14" s="1"/>
  <c r="A973" i="14" s="1"/>
  <c r="A974" i="14" s="1"/>
  <c r="A975" i="14" s="1"/>
  <c r="A976" i="14" s="1"/>
  <c r="A977" i="14" s="1"/>
  <c r="A978" i="14" s="1"/>
  <c r="A979" i="14" s="1"/>
  <c r="A980" i="14" s="1"/>
  <c r="A981" i="14" s="1"/>
  <c r="A982" i="14" s="1"/>
  <c r="A983" i="14" s="1"/>
  <c r="A984" i="14" s="1"/>
  <c r="A985" i="14" s="1"/>
  <c r="A986" i="14" s="1"/>
  <c r="A987" i="14" s="1"/>
  <c r="A988" i="14" s="1"/>
  <c r="A989" i="14" s="1"/>
  <c r="A990" i="14" s="1"/>
  <c r="A991" i="14" s="1"/>
  <c r="A992" i="14" s="1"/>
  <c r="A993" i="14" s="1"/>
  <c r="A994" i="14" s="1"/>
  <c r="A995" i="14" s="1"/>
  <c r="A996" i="14" s="1"/>
  <c r="A997" i="14" s="1"/>
  <c r="A998" i="14" s="1"/>
  <c r="A999" i="14" s="1"/>
  <c r="A1000" i="14" s="1"/>
  <c r="A1001" i="14" s="1"/>
  <c r="A1002" i="14" s="1"/>
  <c r="A1003" i="14" s="1"/>
  <c r="A1004" i="14" s="1"/>
  <c r="A1005" i="14" s="1"/>
  <c r="A1006" i="14" s="1"/>
  <c r="A1007" i="14" s="1"/>
  <c r="A1008" i="14" s="1"/>
  <c r="A1009" i="14" s="1"/>
  <c r="A1010" i="14" s="1"/>
  <c r="A1011" i="14" s="1"/>
  <c r="A1012" i="14" s="1"/>
  <c r="A1013" i="14" s="1"/>
  <c r="A1014" i="14" s="1"/>
  <c r="A1015" i="14" s="1"/>
  <c r="A1016" i="14" s="1"/>
  <c r="A1017" i="14" s="1"/>
  <c r="A1018" i="14" s="1"/>
  <c r="A1019" i="14" s="1"/>
  <c r="A1020" i="14" s="1"/>
  <c r="A1021" i="14" s="1"/>
  <c r="A1022" i="14" s="1"/>
  <c r="A1023" i="14" s="1"/>
  <c r="A1024" i="14" s="1"/>
  <c r="A1025" i="14" s="1"/>
  <c r="A1026" i="14" s="1"/>
  <c r="A1027" i="14" s="1"/>
  <c r="A1028" i="14" s="1"/>
  <c r="A1029" i="14" s="1"/>
  <c r="A1030" i="14" s="1"/>
  <c r="A1031" i="14" s="1"/>
  <c r="A1032" i="14" s="1"/>
  <c r="A1033" i="14" s="1"/>
  <c r="A1034" i="14" s="1"/>
  <c r="A1035" i="14" s="1"/>
  <c r="A1036" i="14" s="1"/>
  <c r="A1037" i="14" s="1"/>
  <c r="A1038" i="14" s="1"/>
  <c r="A1039" i="14" s="1"/>
  <c r="A1040" i="14" s="1"/>
  <c r="A1041" i="14" s="1"/>
  <c r="A1042" i="14" s="1"/>
  <c r="A1043" i="14" s="1"/>
  <c r="A1044" i="14" s="1"/>
  <c r="A1045" i="14" s="1"/>
  <c r="A1046" i="14" s="1"/>
  <c r="A1047" i="14" s="1"/>
  <c r="A1048" i="14" s="1"/>
  <c r="A1049" i="14" s="1"/>
  <c r="A1050" i="14" s="1"/>
  <c r="A1051" i="14" s="1"/>
  <c r="A1052" i="14" s="1"/>
  <c r="A1053" i="14" s="1"/>
  <c r="A1054" i="14" s="1"/>
  <c r="A1055" i="14" s="1"/>
  <c r="A1056" i="14" s="1"/>
  <c r="A1057" i="14" s="1"/>
  <c r="A1058" i="14" s="1"/>
  <c r="A1059" i="14" s="1"/>
  <c r="A1060" i="14" s="1"/>
  <c r="A1061" i="14" s="1"/>
  <c r="A1062" i="14" s="1"/>
  <c r="A1063" i="14" s="1"/>
  <c r="A1064" i="14" s="1"/>
  <c r="A1065" i="14" s="1"/>
  <c r="A1066" i="14" s="1"/>
  <c r="A1067" i="14" s="1"/>
  <c r="A1068" i="14" s="1"/>
  <c r="A1069" i="14" s="1"/>
  <c r="A1070" i="14" s="1"/>
  <c r="A1071" i="14" s="1"/>
  <c r="A1072" i="14" s="1"/>
  <c r="A1073" i="14" s="1"/>
  <c r="A1074" i="14" s="1"/>
  <c r="A1075" i="14" s="1"/>
  <c r="A1076" i="14" s="1"/>
  <c r="A1077" i="14" s="1"/>
  <c r="A1078" i="14" s="1"/>
  <c r="A1079" i="14" s="1"/>
  <c r="A1080" i="14" s="1"/>
  <c r="A1081" i="14" s="1"/>
  <c r="A1082" i="14" s="1"/>
  <c r="A1083" i="14" s="1"/>
  <c r="A1084" i="14" s="1"/>
  <c r="A1085" i="14" s="1"/>
  <c r="A1086" i="14" s="1"/>
  <c r="A1087" i="14" s="1"/>
  <c r="A1088" i="14" s="1"/>
  <c r="A1089" i="14" s="1"/>
  <c r="A1090" i="14" s="1"/>
  <c r="A1091" i="14" s="1"/>
  <c r="A1092" i="14" s="1"/>
  <c r="A1093" i="14" s="1"/>
  <c r="A1094" i="14" s="1"/>
  <c r="A1095" i="14" s="1"/>
  <c r="A1096" i="14" s="1"/>
  <c r="A1097" i="14" s="1"/>
  <c r="A1098" i="14" s="1"/>
  <c r="A1099" i="14" s="1"/>
  <c r="A1100" i="14" s="1"/>
  <c r="A1101" i="14" s="1"/>
  <c r="A1102" i="14" s="1"/>
  <c r="A1103" i="14" s="1"/>
  <c r="A1104" i="14" s="1"/>
  <c r="A1105" i="14" s="1"/>
  <c r="A1106" i="14" s="1"/>
  <c r="A1107" i="14" s="1"/>
  <c r="A1108" i="14" s="1"/>
  <c r="A1109" i="14" s="1"/>
  <c r="A1110" i="14" s="1"/>
  <c r="A1111" i="14" s="1"/>
  <c r="A1112" i="14" s="1"/>
  <c r="A1113" i="14" s="1"/>
  <c r="A1114" i="14" s="1"/>
  <c r="A1115" i="14" s="1"/>
  <c r="A1116" i="14" s="1"/>
  <c r="A1117" i="14" s="1"/>
  <c r="A1118" i="14" s="1"/>
  <c r="A1119" i="14" s="1"/>
  <c r="A1120" i="14" s="1"/>
  <c r="A1121" i="14" s="1"/>
  <c r="A1122" i="14" s="1"/>
  <c r="A1123" i="14" s="1"/>
  <c r="A1124" i="14" s="1"/>
  <c r="A1125" i="14" s="1"/>
  <c r="A1126" i="14" s="1"/>
  <c r="A1127" i="14" s="1"/>
  <c r="A1128" i="14" s="1"/>
  <c r="A1129" i="14" s="1"/>
  <c r="A1130" i="14" s="1"/>
  <c r="A1131" i="14" s="1"/>
  <c r="A1132" i="14" s="1"/>
  <c r="A1133" i="14" s="1"/>
  <c r="A1134" i="14" s="1"/>
  <c r="A1135" i="14" s="1"/>
  <c r="A1136" i="14" s="1"/>
  <c r="A1137" i="14" s="1"/>
  <c r="A1138" i="14" s="1"/>
  <c r="A1139" i="14" s="1"/>
  <c r="A1140" i="14" s="1"/>
  <c r="A1141" i="14" s="1"/>
  <c r="A1142" i="14" s="1"/>
  <c r="A1143" i="14" s="1"/>
  <c r="A1144" i="14" s="1"/>
  <c r="A1145" i="14" s="1"/>
  <c r="A1146" i="14" s="1"/>
  <c r="A1147" i="14" s="1"/>
  <c r="A1148" i="14" s="1"/>
  <c r="A1149" i="14" s="1"/>
  <c r="A1150" i="14" s="1"/>
  <c r="A1151" i="14" s="1"/>
  <c r="A1152" i="14" s="1"/>
  <c r="A1153" i="14" s="1"/>
  <c r="A1154" i="14" s="1"/>
  <c r="A1155" i="14" s="1"/>
  <c r="A1156" i="14" s="1"/>
  <c r="A1157" i="14" s="1"/>
  <c r="A1158" i="14" s="1"/>
  <c r="A1159" i="14" s="1"/>
  <c r="A1160" i="14" s="1"/>
  <c r="A1161" i="14" s="1"/>
  <c r="A1162" i="14" s="1"/>
  <c r="A1163" i="14" s="1"/>
  <c r="A1164" i="14" s="1"/>
  <c r="A1165" i="14" s="1"/>
  <c r="A1166" i="14" s="1"/>
  <c r="A1167" i="14" s="1"/>
  <c r="A1168" i="14" s="1"/>
  <c r="A1169" i="14" s="1"/>
  <c r="A1170" i="14" s="1"/>
  <c r="A1171" i="14" s="1"/>
  <c r="A1172" i="14" s="1"/>
  <c r="A1173" i="14" s="1"/>
  <c r="A1174" i="14" s="1"/>
  <c r="A1175" i="14" s="1"/>
  <c r="A1176" i="14" s="1"/>
  <c r="A1177" i="14" s="1"/>
  <c r="A1178" i="14" s="1"/>
  <c r="A1179" i="14" s="1"/>
  <c r="A1180" i="14" s="1"/>
  <c r="A1181" i="14" s="1"/>
  <c r="A1182" i="14" s="1"/>
  <c r="A1183" i="14" s="1"/>
  <c r="A1184" i="14" s="1"/>
  <c r="A1185" i="14" s="1"/>
  <c r="A1186" i="14" s="1"/>
  <c r="A1187" i="14" s="1"/>
  <c r="A1188" i="14" s="1"/>
  <c r="A1189" i="14" s="1"/>
  <c r="A1190" i="14" s="1"/>
  <c r="A1191" i="14" s="1"/>
  <c r="A1192" i="14" s="1"/>
  <c r="A1193" i="14" s="1"/>
  <c r="A1194" i="14" s="1"/>
  <c r="A1195" i="14" s="1"/>
  <c r="A1196" i="14" s="1"/>
  <c r="A1197" i="14" s="1"/>
  <c r="A1198" i="14" s="1"/>
  <c r="A1199" i="14" s="1"/>
  <c r="A1200" i="14" s="1"/>
  <c r="A1201" i="14" s="1"/>
  <c r="A1202" i="14" s="1"/>
  <c r="A1203" i="14" s="1"/>
  <c r="A1204" i="14" s="1"/>
  <c r="A1205" i="14" s="1"/>
  <c r="A1206" i="14" s="1"/>
  <c r="A1207" i="14" s="1"/>
  <c r="A1208" i="14" s="1"/>
  <c r="A1209" i="14" s="1"/>
  <c r="A1210" i="14" s="1"/>
  <c r="A1211" i="14" s="1"/>
  <c r="A1212" i="14" s="1"/>
  <c r="A1213" i="14" s="1"/>
  <c r="A1214" i="14" s="1"/>
  <c r="A1215" i="14" s="1"/>
  <c r="A1216" i="14" s="1"/>
  <c r="A1217" i="14" s="1"/>
  <c r="A1218" i="14" s="1"/>
  <c r="A1219" i="14" s="1"/>
  <c r="A1220" i="14" s="1"/>
  <c r="A1221" i="14" s="1"/>
  <c r="A1222" i="14" s="1"/>
  <c r="A1223" i="14" s="1"/>
  <c r="A1224" i="14" s="1"/>
  <c r="A1225" i="14" s="1"/>
  <c r="A1226" i="14" s="1"/>
  <c r="A1227" i="14" s="1"/>
  <c r="A1228" i="14" s="1"/>
  <c r="A1229" i="14" s="1"/>
  <c r="A1230" i="14" s="1"/>
  <c r="A1231" i="14" s="1"/>
  <c r="A1232" i="14" s="1"/>
  <c r="A1233" i="14" s="1"/>
  <c r="A1234" i="14" s="1"/>
  <c r="A1235" i="14" s="1"/>
  <c r="A1236" i="14" s="1"/>
  <c r="A1237" i="14" s="1"/>
  <c r="A1238" i="14" s="1"/>
  <c r="A1239" i="14" s="1"/>
  <c r="A1240" i="14" s="1"/>
  <c r="A1241" i="14" s="1"/>
  <c r="A1242" i="14" s="1"/>
  <c r="A1243" i="14" s="1"/>
  <c r="A1244" i="14" s="1"/>
  <c r="A1245" i="14" s="1"/>
  <c r="A1246" i="14" s="1"/>
  <c r="A1247" i="14" s="1"/>
  <c r="A1248" i="14" s="1"/>
  <c r="A1249" i="14" s="1"/>
  <c r="A1250" i="14" s="1"/>
  <c r="A1251" i="14" s="1"/>
  <c r="A1252" i="14" s="1"/>
  <c r="A1253" i="14" s="1"/>
  <c r="A1254" i="14" s="1"/>
  <c r="A1255" i="14" s="1"/>
  <c r="A1256" i="14" s="1"/>
  <c r="A1257" i="14" s="1"/>
  <c r="A1258" i="14" s="1"/>
  <c r="A1259" i="14" s="1"/>
  <c r="A1260" i="14" s="1"/>
  <c r="A1261" i="14" s="1"/>
  <c r="A1262" i="14" s="1"/>
  <c r="A1263" i="14" s="1"/>
  <c r="A1264" i="14" s="1"/>
  <c r="A1265" i="14" s="1"/>
  <c r="A1266" i="14" s="1"/>
  <c r="A1267" i="14" s="1"/>
  <c r="A1268" i="14" s="1"/>
  <c r="A1269" i="14" s="1"/>
  <c r="A1270" i="14" s="1"/>
  <c r="A1271" i="14" s="1"/>
  <c r="A1272" i="14" s="1"/>
  <c r="A1273" i="14" s="1"/>
  <c r="A1274" i="14" s="1"/>
  <c r="A1275" i="14" s="1"/>
  <c r="A1276" i="14" s="1"/>
  <c r="A1277" i="14" s="1"/>
  <c r="A1278" i="14" s="1"/>
  <c r="A1279" i="14" s="1"/>
  <c r="A1280" i="14" s="1"/>
  <c r="A1281" i="14" s="1"/>
  <c r="A1282" i="14" s="1"/>
  <c r="A1283" i="14" s="1"/>
  <c r="A1284" i="14" s="1"/>
  <c r="A1285" i="14" s="1"/>
  <c r="A1286" i="14" s="1"/>
  <c r="A1287" i="14" s="1"/>
  <c r="A1288" i="14" s="1"/>
  <c r="A1289" i="14" s="1"/>
  <c r="A1290" i="14" s="1"/>
  <c r="A1291" i="14" s="1"/>
  <c r="A1292" i="14" s="1"/>
  <c r="A1293" i="14" s="1"/>
  <c r="A1294" i="14" s="1"/>
  <c r="A1295" i="14" s="1"/>
  <c r="A1296" i="14" s="1"/>
  <c r="A1297" i="14" s="1"/>
  <c r="A1298" i="14" s="1"/>
  <c r="A1299" i="14" s="1"/>
  <c r="A1300" i="14" s="1"/>
  <c r="A1301" i="14" s="1"/>
  <c r="A1302" i="14" s="1"/>
  <c r="A1303" i="14" s="1"/>
  <c r="A1304" i="14" s="1"/>
  <c r="A1305" i="14" s="1"/>
  <c r="A1306" i="14" s="1"/>
  <c r="A1307" i="14" s="1"/>
  <c r="A1308" i="14" s="1"/>
  <c r="A1309" i="14" s="1"/>
  <c r="A1310" i="14" s="1"/>
  <c r="A1311" i="14" s="1"/>
  <c r="A1312" i="14" s="1"/>
  <c r="A1313" i="14" s="1"/>
  <c r="A1314" i="14" s="1"/>
  <c r="A1315" i="14" s="1"/>
  <c r="A1316" i="14" s="1"/>
  <c r="A1317" i="14" s="1"/>
  <c r="A1318" i="14" s="1"/>
  <c r="A1319" i="14" s="1"/>
  <c r="A1320" i="14" s="1"/>
  <c r="A1321" i="14" s="1"/>
  <c r="A1322" i="14" s="1"/>
  <c r="A1323" i="14" s="1"/>
  <c r="A1324" i="14" s="1"/>
  <c r="A1325" i="14" s="1"/>
  <c r="A1326" i="14" s="1"/>
  <c r="A1327" i="14" s="1"/>
  <c r="A1328" i="14" s="1"/>
  <c r="A1329" i="14" s="1"/>
  <c r="A1330" i="14" s="1"/>
  <c r="A1331" i="14" s="1"/>
  <c r="A1332" i="14" s="1"/>
  <c r="A1333" i="14" s="1"/>
  <c r="A1334" i="14" s="1"/>
  <c r="A1335" i="14" s="1"/>
  <c r="A1336" i="14" s="1"/>
  <c r="A1337" i="14" s="1"/>
  <c r="A1338" i="14" s="1"/>
  <c r="A1339" i="14" s="1"/>
  <c r="A1340" i="14" s="1"/>
  <c r="A1341" i="14" s="1"/>
  <c r="A1342" i="14" s="1"/>
  <c r="A1343" i="14" s="1"/>
  <c r="A1344" i="14" s="1"/>
  <c r="A1345" i="14" s="1"/>
  <c r="A1346" i="14" s="1"/>
  <c r="A1347" i="14" s="1"/>
  <c r="A1348" i="14" s="1"/>
  <c r="A1349" i="14" s="1"/>
  <c r="A1350" i="14" s="1"/>
  <c r="A1351" i="14" s="1"/>
  <c r="A1352" i="14" s="1"/>
  <c r="A1353" i="14" s="1"/>
  <c r="A1354" i="14" s="1"/>
  <c r="A1355" i="14" s="1"/>
  <c r="A1356" i="14" s="1"/>
  <c r="A1357" i="14" s="1"/>
  <c r="A1358" i="14" s="1"/>
  <c r="A1359" i="14" s="1"/>
  <c r="A1360" i="14" s="1"/>
  <c r="A1361" i="14" s="1"/>
  <c r="A1362" i="14" s="1"/>
  <c r="A1363" i="14" s="1"/>
  <c r="A1364" i="14" s="1"/>
  <c r="A1365" i="14" s="1"/>
  <c r="A1366" i="14" s="1"/>
  <c r="A1367" i="14" s="1"/>
  <c r="A1368" i="14" s="1"/>
  <c r="A1369" i="14" s="1"/>
  <c r="A1370" i="14" s="1"/>
  <c r="A1371" i="14" s="1"/>
  <c r="A1372" i="14" s="1"/>
  <c r="A1373" i="14" s="1"/>
  <c r="A1374" i="14" s="1"/>
  <c r="A1375" i="14" s="1"/>
  <c r="A1376" i="14" s="1"/>
  <c r="A1377" i="14" s="1"/>
  <c r="A1378" i="14" s="1"/>
  <c r="A1379" i="14" s="1"/>
  <c r="A1380" i="14" s="1"/>
  <c r="A1381" i="14" s="1"/>
  <c r="A1382" i="14" s="1"/>
  <c r="A1383" i="14" s="1"/>
  <c r="A1384" i="14" s="1"/>
  <c r="A1385" i="14" s="1"/>
  <c r="A1386" i="14" s="1"/>
  <c r="A1387" i="14" s="1"/>
  <c r="A1388" i="14" s="1"/>
  <c r="A1389" i="14" s="1"/>
  <c r="A1390" i="14" s="1"/>
  <c r="A1391" i="14" s="1"/>
  <c r="A1392" i="14" s="1"/>
  <c r="A1393" i="14" s="1"/>
  <c r="A1394" i="14" s="1"/>
  <c r="A1395" i="14" s="1"/>
  <c r="A1396" i="14" s="1"/>
  <c r="A1397" i="14" s="1"/>
  <c r="A1398" i="14" s="1"/>
  <c r="A1399" i="14" s="1"/>
  <c r="A1400" i="14" s="1"/>
  <c r="A1401" i="14" s="1"/>
  <c r="A1402" i="14" s="1"/>
  <c r="A1403" i="14" s="1"/>
  <c r="A1404" i="14" s="1"/>
  <c r="A1405" i="14" s="1"/>
  <c r="A1406" i="14" s="1"/>
  <c r="A1407" i="14" s="1"/>
  <c r="A1408" i="14" s="1"/>
  <c r="A1409" i="14" s="1"/>
  <c r="A1410" i="14" s="1"/>
  <c r="A1411" i="14" s="1"/>
  <c r="A1412" i="14" s="1"/>
  <c r="A1413" i="14" s="1"/>
  <c r="A1414" i="14" s="1"/>
  <c r="A1415" i="14" s="1"/>
  <c r="A1416" i="14" s="1"/>
  <c r="A1417" i="14" s="1"/>
  <c r="P22" i="13"/>
  <c r="P21" i="13"/>
  <c r="P20" i="13"/>
  <c r="P19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0" i="13"/>
  <c r="C9" i="13"/>
  <c r="C5" i="13"/>
  <c r="U68" i="11"/>
  <c r="Y65" i="11"/>
  <c r="X65" i="11"/>
  <c r="T65" i="11"/>
  <c r="T68" i="11" s="1"/>
  <c r="Q65" i="11"/>
  <c r="N65" i="11"/>
  <c r="M65" i="11"/>
  <c r="AF64" i="11"/>
  <c r="AE64" i="11"/>
  <c r="AD64" i="11"/>
  <c r="AC64" i="11"/>
  <c r="AB64" i="11"/>
  <c r="AG64" i="11" s="1"/>
  <c r="AH64" i="11" s="1"/>
  <c r="Z64" i="11"/>
  <c r="P63" i="11"/>
  <c r="K63" i="11"/>
  <c r="H63" i="11"/>
  <c r="P62" i="11"/>
  <c r="K62" i="11"/>
  <c r="H62" i="11"/>
  <c r="P61" i="11"/>
  <c r="V61" i="11" s="1"/>
  <c r="L61" i="11"/>
  <c r="O61" i="11" s="1"/>
  <c r="R61" i="11" s="1"/>
  <c r="K61" i="11"/>
  <c r="H61" i="11"/>
  <c r="P60" i="11"/>
  <c r="V60" i="11" s="1"/>
  <c r="K60" i="11"/>
  <c r="L60" i="11" s="1"/>
  <c r="O60" i="11" s="1"/>
  <c r="R60" i="11" s="1"/>
  <c r="H60" i="11"/>
  <c r="P59" i="11"/>
  <c r="V59" i="11" s="1"/>
  <c r="L59" i="11"/>
  <c r="K59" i="11"/>
  <c r="O59" i="11" s="1"/>
  <c r="R59" i="11" s="1"/>
  <c r="H59" i="11"/>
  <c r="V58" i="11"/>
  <c r="P58" i="11"/>
  <c r="K58" i="11"/>
  <c r="H58" i="11"/>
  <c r="V57" i="11"/>
  <c r="P57" i="11"/>
  <c r="K57" i="11"/>
  <c r="H57" i="11"/>
  <c r="V56" i="11"/>
  <c r="P56" i="11"/>
  <c r="K56" i="11"/>
  <c r="H56" i="11"/>
  <c r="P55" i="11"/>
  <c r="V55" i="11" s="1"/>
  <c r="K55" i="11"/>
  <c r="H55" i="11"/>
  <c r="P54" i="11"/>
  <c r="V54" i="11" s="1"/>
  <c r="K54" i="11"/>
  <c r="L54" i="11" s="1"/>
  <c r="O54" i="11" s="1"/>
  <c r="H54" i="11"/>
  <c r="Y51" i="11"/>
  <c r="X51" i="11"/>
  <c r="U51" i="11"/>
  <c r="T51" i="11"/>
  <c r="Q51" i="11"/>
  <c r="N51" i="11"/>
  <c r="M51" i="11"/>
  <c r="M68" i="11" s="1"/>
  <c r="AH50" i="11"/>
  <c r="AG50" i="11"/>
  <c r="AF50" i="11"/>
  <c r="AE50" i="11"/>
  <c r="AD50" i="11"/>
  <c r="AC50" i="11"/>
  <c r="AB50" i="11"/>
  <c r="Z50" i="11"/>
  <c r="V49" i="11"/>
  <c r="K49" i="11"/>
  <c r="H49" i="11"/>
  <c r="V48" i="11"/>
  <c r="K48" i="11"/>
  <c r="H48" i="11"/>
  <c r="V47" i="11"/>
  <c r="K47" i="11"/>
  <c r="H47" i="11"/>
  <c r="V46" i="11"/>
  <c r="K46" i="11"/>
  <c r="H46" i="11"/>
  <c r="V45" i="11"/>
  <c r="K45" i="11"/>
  <c r="H45" i="11"/>
  <c r="V44" i="11"/>
  <c r="K44" i="11"/>
  <c r="H44" i="11"/>
  <c r="V43" i="11"/>
  <c r="K43" i="11"/>
  <c r="H43" i="11"/>
  <c r="V42" i="11"/>
  <c r="K42" i="11"/>
  <c r="H42" i="11"/>
  <c r="V41" i="11"/>
  <c r="K41" i="11"/>
  <c r="H41" i="11"/>
  <c r="V40" i="11"/>
  <c r="K40" i="11"/>
  <c r="H40" i="11"/>
  <c r="V39" i="11"/>
  <c r="K39" i="11"/>
  <c r="H39" i="11"/>
  <c r="V38" i="11"/>
  <c r="K38" i="11"/>
  <c r="H38" i="11"/>
  <c r="V37" i="11"/>
  <c r="K37" i="11"/>
  <c r="H37" i="11"/>
  <c r="V36" i="11"/>
  <c r="K36" i="11"/>
  <c r="H36" i="11"/>
  <c r="V35" i="11"/>
  <c r="K35" i="11"/>
  <c r="H35" i="11"/>
  <c r="V34" i="11"/>
  <c r="K34" i="11"/>
  <c r="H34" i="11"/>
  <c r="V33" i="11"/>
  <c r="K33" i="11"/>
  <c r="H33" i="11"/>
  <c r="V32" i="11"/>
  <c r="K32" i="11"/>
  <c r="H32" i="11"/>
  <c r="V31" i="11"/>
  <c r="K31" i="11"/>
  <c r="H31" i="11"/>
  <c r="V30" i="11"/>
  <c r="V51" i="11" s="1"/>
  <c r="K30" i="11"/>
  <c r="H30" i="11"/>
  <c r="Y27" i="11"/>
  <c r="Y68" i="11" s="1"/>
  <c r="X27" i="11"/>
  <c r="X68" i="11" s="1"/>
  <c r="U27" i="11"/>
  <c r="T27" i="11"/>
  <c r="Q27" i="11"/>
  <c r="Q68" i="11" s="1"/>
  <c r="P27" i="11"/>
  <c r="N27" i="11"/>
  <c r="M27" i="11"/>
  <c r="AG26" i="11"/>
  <c r="AH26" i="11" s="1"/>
  <c r="AF26" i="11"/>
  <c r="AE26" i="11"/>
  <c r="AD26" i="11"/>
  <c r="AC26" i="11"/>
  <c r="AB26" i="11"/>
  <c r="Z26" i="11"/>
  <c r="AF25" i="11"/>
  <c r="V25" i="11"/>
  <c r="K25" i="11"/>
  <c r="L25" i="11" s="1"/>
  <c r="O25" i="11" s="1"/>
  <c r="R25" i="11" s="1"/>
  <c r="H25" i="11"/>
  <c r="V24" i="11"/>
  <c r="R24" i="11"/>
  <c r="O24" i="11"/>
  <c r="K24" i="11"/>
  <c r="L24" i="11" s="1"/>
  <c r="H24" i="11"/>
  <c r="V23" i="11"/>
  <c r="K23" i="11"/>
  <c r="L23" i="11" s="1"/>
  <c r="O23" i="11" s="1"/>
  <c r="R23" i="11" s="1"/>
  <c r="H23" i="11"/>
  <c r="AE22" i="11"/>
  <c r="AD22" i="11"/>
  <c r="V22" i="11"/>
  <c r="K22" i="11"/>
  <c r="L22" i="11" s="1"/>
  <c r="O22" i="11" s="1"/>
  <c r="R22" i="11" s="1"/>
  <c r="H22" i="11"/>
  <c r="V21" i="11"/>
  <c r="K21" i="11"/>
  <c r="L21" i="11" s="1"/>
  <c r="O21" i="11" s="1"/>
  <c r="R21" i="11" s="1"/>
  <c r="H21" i="11"/>
  <c r="V20" i="11"/>
  <c r="O20" i="11"/>
  <c r="R20" i="11" s="1"/>
  <c r="K20" i="11"/>
  <c r="L20" i="11" s="1"/>
  <c r="H20" i="11"/>
  <c r="V19" i="11"/>
  <c r="S19" i="11"/>
  <c r="K19" i="11"/>
  <c r="L19" i="11" s="1"/>
  <c r="O19" i="11" s="1"/>
  <c r="R19" i="11" s="1"/>
  <c r="H19" i="11"/>
  <c r="AD18" i="11"/>
  <c r="V18" i="11"/>
  <c r="K18" i="11"/>
  <c r="L18" i="11" s="1"/>
  <c r="O18" i="11" s="1"/>
  <c r="R18" i="11" s="1"/>
  <c r="H18" i="11"/>
  <c r="AF17" i="11"/>
  <c r="V17" i="11"/>
  <c r="K17" i="11"/>
  <c r="L17" i="11" s="1"/>
  <c r="O17" i="11" s="1"/>
  <c r="R17" i="11" s="1"/>
  <c r="H17" i="11"/>
  <c r="V16" i="11"/>
  <c r="O16" i="11"/>
  <c r="R16" i="11" s="1"/>
  <c r="K16" i="11"/>
  <c r="L16" i="11" s="1"/>
  <c r="H16" i="11"/>
  <c r="V15" i="11"/>
  <c r="K15" i="11"/>
  <c r="L15" i="11" s="1"/>
  <c r="O15" i="11" s="1"/>
  <c r="R15" i="11" s="1"/>
  <c r="H15" i="11"/>
  <c r="AD14" i="11"/>
  <c r="V14" i="11"/>
  <c r="K14" i="11"/>
  <c r="L14" i="11" s="1"/>
  <c r="O14" i="11" s="1"/>
  <c r="R14" i="11" s="1"/>
  <c r="AE14" i="11" s="1"/>
  <c r="H14" i="11"/>
  <c r="AF13" i="11"/>
  <c r="V13" i="11"/>
  <c r="K13" i="11"/>
  <c r="L13" i="11" s="1"/>
  <c r="O13" i="11" s="1"/>
  <c r="R13" i="11" s="1"/>
  <c r="H13" i="11"/>
  <c r="V12" i="11"/>
  <c r="R12" i="11"/>
  <c r="O12" i="11"/>
  <c r="K12" i="11"/>
  <c r="L12" i="11" s="1"/>
  <c r="H12" i="11"/>
  <c r="V11" i="11"/>
  <c r="K11" i="11"/>
  <c r="L11" i="11" s="1"/>
  <c r="O11" i="11" s="1"/>
  <c r="H11" i="11"/>
  <c r="R6" i="11"/>
  <c r="H6" i="11"/>
  <c r="B2" i="11"/>
  <c r="B1" i="11"/>
  <c r="O598" i="9"/>
  <c r="N598" i="9"/>
  <c r="M598" i="9"/>
  <c r="L598" i="9"/>
  <c r="K598" i="9"/>
  <c r="J598" i="9"/>
  <c r="I598" i="9"/>
  <c r="H598" i="9"/>
  <c r="G598" i="9"/>
  <c r="F598" i="9"/>
  <c r="E598" i="9"/>
  <c r="D598" i="9"/>
  <c r="A598" i="9"/>
  <c r="O597" i="9"/>
  <c r="N597" i="9"/>
  <c r="M597" i="9"/>
  <c r="L597" i="9"/>
  <c r="K597" i="9"/>
  <c r="J597" i="9"/>
  <c r="I597" i="9"/>
  <c r="H597" i="9"/>
  <c r="G597" i="9"/>
  <c r="F597" i="9"/>
  <c r="E597" i="9"/>
  <c r="D597" i="9"/>
  <c r="A597" i="9"/>
  <c r="O596" i="9"/>
  <c r="N596" i="9"/>
  <c r="M596" i="9"/>
  <c r="L596" i="9"/>
  <c r="K596" i="9"/>
  <c r="J596" i="9"/>
  <c r="I596" i="9"/>
  <c r="H596" i="9"/>
  <c r="G596" i="9"/>
  <c r="F596" i="9"/>
  <c r="E596" i="9"/>
  <c r="D596" i="9"/>
  <c r="A596" i="9"/>
  <c r="O595" i="9"/>
  <c r="N595" i="9"/>
  <c r="M595" i="9"/>
  <c r="L595" i="9"/>
  <c r="K595" i="9"/>
  <c r="J595" i="9"/>
  <c r="I595" i="9"/>
  <c r="H595" i="9"/>
  <c r="G595" i="9"/>
  <c r="F595" i="9"/>
  <c r="E595" i="9"/>
  <c r="D595" i="9"/>
  <c r="A595" i="9"/>
  <c r="O594" i="9"/>
  <c r="N594" i="9"/>
  <c r="M594" i="9"/>
  <c r="L594" i="9"/>
  <c r="K594" i="9"/>
  <c r="J594" i="9"/>
  <c r="I594" i="9"/>
  <c r="H594" i="9"/>
  <c r="G594" i="9"/>
  <c r="F594" i="9"/>
  <c r="E594" i="9"/>
  <c r="D594" i="9"/>
  <c r="A594" i="9"/>
  <c r="O593" i="9"/>
  <c r="N593" i="9"/>
  <c r="M593" i="9"/>
  <c r="L593" i="9"/>
  <c r="K593" i="9"/>
  <c r="J593" i="9"/>
  <c r="I593" i="9"/>
  <c r="H593" i="9"/>
  <c r="G593" i="9"/>
  <c r="F593" i="9"/>
  <c r="E593" i="9"/>
  <c r="D593" i="9"/>
  <c r="A593" i="9"/>
  <c r="O592" i="9"/>
  <c r="N592" i="9"/>
  <c r="M592" i="9"/>
  <c r="L592" i="9"/>
  <c r="K592" i="9"/>
  <c r="J592" i="9"/>
  <c r="I592" i="9"/>
  <c r="H592" i="9"/>
  <c r="G592" i="9"/>
  <c r="F592" i="9"/>
  <c r="E592" i="9"/>
  <c r="D592" i="9"/>
  <c r="A592" i="9"/>
  <c r="O591" i="9"/>
  <c r="N591" i="9"/>
  <c r="M591" i="9"/>
  <c r="L591" i="9"/>
  <c r="K591" i="9"/>
  <c r="J591" i="9"/>
  <c r="I591" i="9"/>
  <c r="H591" i="9"/>
  <c r="G591" i="9"/>
  <c r="F591" i="9"/>
  <c r="E591" i="9"/>
  <c r="D591" i="9"/>
  <c r="A591" i="9"/>
  <c r="O590" i="9"/>
  <c r="N590" i="9"/>
  <c r="M590" i="9"/>
  <c r="L590" i="9"/>
  <c r="K590" i="9"/>
  <c r="J590" i="9"/>
  <c r="I590" i="9"/>
  <c r="H590" i="9"/>
  <c r="G590" i="9"/>
  <c r="F590" i="9"/>
  <c r="E590" i="9"/>
  <c r="D590" i="9"/>
  <c r="A590" i="9"/>
  <c r="O589" i="9"/>
  <c r="N589" i="9"/>
  <c r="M589" i="9"/>
  <c r="L589" i="9"/>
  <c r="K589" i="9"/>
  <c r="J589" i="9"/>
  <c r="I589" i="9"/>
  <c r="H589" i="9"/>
  <c r="G589" i="9"/>
  <c r="F589" i="9"/>
  <c r="E589" i="9"/>
  <c r="D589" i="9"/>
  <c r="A589" i="9"/>
  <c r="O588" i="9"/>
  <c r="N588" i="9"/>
  <c r="M588" i="9"/>
  <c r="L588" i="9"/>
  <c r="K588" i="9"/>
  <c r="J588" i="9"/>
  <c r="I588" i="9"/>
  <c r="H588" i="9"/>
  <c r="G588" i="9"/>
  <c r="F588" i="9"/>
  <c r="E588" i="9"/>
  <c r="D588" i="9"/>
  <c r="A588" i="9"/>
  <c r="O587" i="9"/>
  <c r="N587" i="9"/>
  <c r="M587" i="9"/>
  <c r="L587" i="9"/>
  <c r="K587" i="9"/>
  <c r="J587" i="9"/>
  <c r="I587" i="9"/>
  <c r="H587" i="9"/>
  <c r="G587" i="9"/>
  <c r="F587" i="9"/>
  <c r="E587" i="9"/>
  <c r="D587" i="9"/>
  <c r="A587" i="9"/>
  <c r="O586" i="9"/>
  <c r="N586" i="9"/>
  <c r="M586" i="9"/>
  <c r="L586" i="9"/>
  <c r="K586" i="9"/>
  <c r="J586" i="9"/>
  <c r="I586" i="9"/>
  <c r="H586" i="9"/>
  <c r="G586" i="9"/>
  <c r="F586" i="9"/>
  <c r="E586" i="9"/>
  <c r="D586" i="9"/>
  <c r="A586" i="9"/>
  <c r="O585" i="9"/>
  <c r="N585" i="9"/>
  <c r="M585" i="9"/>
  <c r="L585" i="9"/>
  <c r="K585" i="9"/>
  <c r="J585" i="9"/>
  <c r="I585" i="9"/>
  <c r="H585" i="9"/>
  <c r="G585" i="9"/>
  <c r="F585" i="9"/>
  <c r="E585" i="9"/>
  <c r="D585" i="9"/>
  <c r="A585" i="9"/>
  <c r="O584" i="9"/>
  <c r="N584" i="9"/>
  <c r="M584" i="9"/>
  <c r="L584" i="9"/>
  <c r="K584" i="9"/>
  <c r="J584" i="9"/>
  <c r="I584" i="9"/>
  <c r="H584" i="9"/>
  <c r="G584" i="9"/>
  <c r="F584" i="9"/>
  <c r="E584" i="9"/>
  <c r="D584" i="9"/>
  <c r="A584" i="9"/>
  <c r="O583" i="9"/>
  <c r="N583" i="9"/>
  <c r="M583" i="9"/>
  <c r="L583" i="9"/>
  <c r="K583" i="9"/>
  <c r="J583" i="9"/>
  <c r="I583" i="9"/>
  <c r="H583" i="9"/>
  <c r="G583" i="9"/>
  <c r="F583" i="9"/>
  <c r="E583" i="9"/>
  <c r="D583" i="9"/>
  <c r="A583" i="9"/>
  <c r="O582" i="9"/>
  <c r="N582" i="9"/>
  <c r="M582" i="9"/>
  <c r="L582" i="9"/>
  <c r="K582" i="9"/>
  <c r="J582" i="9"/>
  <c r="I582" i="9"/>
  <c r="H582" i="9"/>
  <c r="G582" i="9"/>
  <c r="F582" i="9"/>
  <c r="E582" i="9"/>
  <c r="D582" i="9"/>
  <c r="A582" i="9"/>
  <c r="O581" i="9"/>
  <c r="N581" i="9"/>
  <c r="M581" i="9"/>
  <c r="L581" i="9"/>
  <c r="K581" i="9"/>
  <c r="J581" i="9"/>
  <c r="I581" i="9"/>
  <c r="H581" i="9"/>
  <c r="G581" i="9"/>
  <c r="F581" i="9"/>
  <c r="E581" i="9"/>
  <c r="D581" i="9"/>
  <c r="A581" i="9"/>
  <c r="O580" i="9"/>
  <c r="N580" i="9"/>
  <c r="M580" i="9"/>
  <c r="L580" i="9"/>
  <c r="K580" i="9"/>
  <c r="J580" i="9"/>
  <c r="I580" i="9"/>
  <c r="H580" i="9"/>
  <c r="G580" i="9"/>
  <c r="F580" i="9"/>
  <c r="E580" i="9"/>
  <c r="D580" i="9"/>
  <c r="A580" i="9"/>
  <c r="O579" i="9"/>
  <c r="N579" i="9"/>
  <c r="M579" i="9"/>
  <c r="L579" i="9"/>
  <c r="K579" i="9"/>
  <c r="J579" i="9"/>
  <c r="I579" i="9"/>
  <c r="H579" i="9"/>
  <c r="G579" i="9"/>
  <c r="F579" i="9"/>
  <c r="E579" i="9"/>
  <c r="D579" i="9"/>
  <c r="A579" i="9"/>
  <c r="O578" i="9"/>
  <c r="N578" i="9"/>
  <c r="M578" i="9"/>
  <c r="L578" i="9"/>
  <c r="K578" i="9"/>
  <c r="J578" i="9"/>
  <c r="I578" i="9"/>
  <c r="H578" i="9"/>
  <c r="G578" i="9"/>
  <c r="F578" i="9"/>
  <c r="E578" i="9"/>
  <c r="D578" i="9"/>
  <c r="A578" i="9"/>
  <c r="O577" i="9"/>
  <c r="N577" i="9"/>
  <c r="M577" i="9"/>
  <c r="L577" i="9"/>
  <c r="K577" i="9"/>
  <c r="J577" i="9"/>
  <c r="I577" i="9"/>
  <c r="H577" i="9"/>
  <c r="G577" i="9"/>
  <c r="F577" i="9"/>
  <c r="E577" i="9"/>
  <c r="D577" i="9"/>
  <c r="A577" i="9"/>
  <c r="O576" i="9"/>
  <c r="N576" i="9"/>
  <c r="M576" i="9"/>
  <c r="L576" i="9"/>
  <c r="K576" i="9"/>
  <c r="J576" i="9"/>
  <c r="I576" i="9"/>
  <c r="H576" i="9"/>
  <c r="G576" i="9"/>
  <c r="F576" i="9"/>
  <c r="E576" i="9"/>
  <c r="D576" i="9"/>
  <c r="A576" i="9"/>
  <c r="O575" i="9"/>
  <c r="N575" i="9"/>
  <c r="M575" i="9"/>
  <c r="L575" i="9"/>
  <c r="K575" i="9"/>
  <c r="J575" i="9"/>
  <c r="I575" i="9"/>
  <c r="H575" i="9"/>
  <c r="G575" i="9"/>
  <c r="F575" i="9"/>
  <c r="E575" i="9"/>
  <c r="D575" i="9"/>
  <c r="A575" i="9"/>
  <c r="O574" i="9"/>
  <c r="N574" i="9"/>
  <c r="M574" i="9"/>
  <c r="L574" i="9"/>
  <c r="K574" i="9"/>
  <c r="J574" i="9"/>
  <c r="I574" i="9"/>
  <c r="H574" i="9"/>
  <c r="G574" i="9"/>
  <c r="F574" i="9"/>
  <c r="E574" i="9"/>
  <c r="D574" i="9"/>
  <c r="A574" i="9"/>
  <c r="O573" i="9"/>
  <c r="N573" i="9"/>
  <c r="M573" i="9"/>
  <c r="L573" i="9"/>
  <c r="K573" i="9"/>
  <c r="J573" i="9"/>
  <c r="I573" i="9"/>
  <c r="H573" i="9"/>
  <c r="G573" i="9"/>
  <c r="F573" i="9"/>
  <c r="E573" i="9"/>
  <c r="D573" i="9"/>
  <c r="C573" i="9"/>
  <c r="A573" i="9"/>
  <c r="O572" i="9"/>
  <c r="N572" i="9"/>
  <c r="M572" i="9"/>
  <c r="L572" i="9"/>
  <c r="K572" i="9"/>
  <c r="J572" i="9"/>
  <c r="I572" i="9"/>
  <c r="H572" i="9"/>
  <c r="G572" i="9"/>
  <c r="F572" i="9"/>
  <c r="E572" i="9"/>
  <c r="D572" i="9"/>
  <c r="C572" i="9"/>
  <c r="A572" i="9"/>
  <c r="O571" i="9"/>
  <c r="N571" i="9"/>
  <c r="M571" i="9"/>
  <c r="L571" i="9"/>
  <c r="K571" i="9"/>
  <c r="J571" i="9"/>
  <c r="I571" i="9"/>
  <c r="H571" i="9"/>
  <c r="G571" i="9"/>
  <c r="F571" i="9"/>
  <c r="E571" i="9"/>
  <c r="D571" i="9"/>
  <c r="C571" i="9"/>
  <c r="A571" i="9"/>
  <c r="O570" i="9"/>
  <c r="N570" i="9"/>
  <c r="M570" i="9"/>
  <c r="L570" i="9"/>
  <c r="K570" i="9"/>
  <c r="J570" i="9"/>
  <c r="I570" i="9"/>
  <c r="H570" i="9"/>
  <c r="G570" i="9"/>
  <c r="F570" i="9"/>
  <c r="E570" i="9"/>
  <c r="D570" i="9"/>
  <c r="C570" i="9"/>
  <c r="A570" i="9"/>
  <c r="O569" i="9"/>
  <c r="N569" i="9"/>
  <c r="M569" i="9"/>
  <c r="L569" i="9"/>
  <c r="K569" i="9"/>
  <c r="J569" i="9"/>
  <c r="I569" i="9"/>
  <c r="H569" i="9"/>
  <c r="G569" i="9"/>
  <c r="F569" i="9"/>
  <c r="E569" i="9"/>
  <c r="D569" i="9"/>
  <c r="A569" i="9"/>
  <c r="O568" i="9"/>
  <c r="N568" i="9"/>
  <c r="M568" i="9"/>
  <c r="L568" i="9"/>
  <c r="K568" i="9"/>
  <c r="J568" i="9"/>
  <c r="I568" i="9"/>
  <c r="H568" i="9"/>
  <c r="G568" i="9"/>
  <c r="F568" i="9"/>
  <c r="E568" i="9"/>
  <c r="D568" i="9"/>
  <c r="A568" i="9"/>
  <c r="O567" i="9"/>
  <c r="N567" i="9"/>
  <c r="M567" i="9"/>
  <c r="L567" i="9"/>
  <c r="K567" i="9"/>
  <c r="J567" i="9"/>
  <c r="I567" i="9"/>
  <c r="H567" i="9"/>
  <c r="G567" i="9"/>
  <c r="F567" i="9"/>
  <c r="E567" i="9"/>
  <c r="D567" i="9"/>
  <c r="A567" i="9"/>
  <c r="O566" i="9"/>
  <c r="N566" i="9"/>
  <c r="M566" i="9"/>
  <c r="L566" i="9"/>
  <c r="K566" i="9"/>
  <c r="J566" i="9"/>
  <c r="I566" i="9"/>
  <c r="H566" i="9"/>
  <c r="G566" i="9"/>
  <c r="F566" i="9"/>
  <c r="E566" i="9"/>
  <c r="D566" i="9"/>
  <c r="A566" i="9"/>
  <c r="O565" i="9"/>
  <c r="N565" i="9"/>
  <c r="M565" i="9"/>
  <c r="L565" i="9"/>
  <c r="K565" i="9"/>
  <c r="J565" i="9"/>
  <c r="I565" i="9"/>
  <c r="H565" i="9"/>
  <c r="G565" i="9"/>
  <c r="F565" i="9"/>
  <c r="E565" i="9"/>
  <c r="D565" i="9"/>
  <c r="A565" i="9"/>
  <c r="O564" i="9"/>
  <c r="N564" i="9"/>
  <c r="M564" i="9"/>
  <c r="L564" i="9"/>
  <c r="K564" i="9"/>
  <c r="J564" i="9"/>
  <c r="I564" i="9"/>
  <c r="H564" i="9"/>
  <c r="G564" i="9"/>
  <c r="F564" i="9"/>
  <c r="E564" i="9"/>
  <c r="D564" i="9"/>
  <c r="A564" i="9"/>
  <c r="O563" i="9"/>
  <c r="N563" i="9"/>
  <c r="M563" i="9"/>
  <c r="L563" i="9"/>
  <c r="K563" i="9"/>
  <c r="J563" i="9"/>
  <c r="I563" i="9"/>
  <c r="H563" i="9"/>
  <c r="G563" i="9"/>
  <c r="F563" i="9"/>
  <c r="E563" i="9"/>
  <c r="D563" i="9"/>
  <c r="A563" i="9"/>
  <c r="O562" i="9"/>
  <c r="N562" i="9"/>
  <c r="M562" i="9"/>
  <c r="L562" i="9"/>
  <c r="K562" i="9"/>
  <c r="J562" i="9"/>
  <c r="I562" i="9"/>
  <c r="H562" i="9"/>
  <c r="G562" i="9"/>
  <c r="F562" i="9"/>
  <c r="E562" i="9"/>
  <c r="D562" i="9"/>
  <c r="A562" i="9"/>
  <c r="O561" i="9"/>
  <c r="N561" i="9"/>
  <c r="M561" i="9"/>
  <c r="L561" i="9"/>
  <c r="K561" i="9"/>
  <c r="J561" i="9"/>
  <c r="I561" i="9"/>
  <c r="H561" i="9"/>
  <c r="G561" i="9"/>
  <c r="F561" i="9"/>
  <c r="E561" i="9"/>
  <c r="D561" i="9"/>
  <c r="A561" i="9"/>
  <c r="O560" i="9"/>
  <c r="N560" i="9"/>
  <c r="M560" i="9"/>
  <c r="L560" i="9"/>
  <c r="K560" i="9"/>
  <c r="J560" i="9"/>
  <c r="I560" i="9"/>
  <c r="H560" i="9"/>
  <c r="G560" i="9"/>
  <c r="F560" i="9"/>
  <c r="E560" i="9"/>
  <c r="D560" i="9"/>
  <c r="A560" i="9"/>
  <c r="O559" i="9"/>
  <c r="N559" i="9"/>
  <c r="M559" i="9"/>
  <c r="L559" i="9"/>
  <c r="K559" i="9"/>
  <c r="J559" i="9"/>
  <c r="I559" i="9"/>
  <c r="H559" i="9"/>
  <c r="G559" i="9"/>
  <c r="F559" i="9"/>
  <c r="E559" i="9"/>
  <c r="D559" i="9"/>
  <c r="A559" i="9"/>
  <c r="O558" i="9"/>
  <c r="N558" i="9"/>
  <c r="M558" i="9"/>
  <c r="L558" i="9"/>
  <c r="K558" i="9"/>
  <c r="J558" i="9"/>
  <c r="I558" i="9"/>
  <c r="H558" i="9"/>
  <c r="G558" i="9"/>
  <c r="F558" i="9"/>
  <c r="E558" i="9"/>
  <c r="D558" i="9"/>
  <c r="A558" i="9"/>
  <c r="O557" i="9"/>
  <c r="N557" i="9"/>
  <c r="M557" i="9"/>
  <c r="L557" i="9"/>
  <c r="K557" i="9"/>
  <c r="J557" i="9"/>
  <c r="I557" i="9"/>
  <c r="H557" i="9"/>
  <c r="G557" i="9"/>
  <c r="F557" i="9"/>
  <c r="E557" i="9"/>
  <c r="D557" i="9"/>
  <c r="A557" i="9"/>
  <c r="O556" i="9"/>
  <c r="N556" i="9"/>
  <c r="M556" i="9"/>
  <c r="L556" i="9"/>
  <c r="K556" i="9"/>
  <c r="J556" i="9"/>
  <c r="I556" i="9"/>
  <c r="H556" i="9"/>
  <c r="G556" i="9"/>
  <c r="F556" i="9"/>
  <c r="E556" i="9"/>
  <c r="D556" i="9"/>
  <c r="A556" i="9"/>
  <c r="O555" i="9"/>
  <c r="N555" i="9"/>
  <c r="M555" i="9"/>
  <c r="L555" i="9"/>
  <c r="K555" i="9"/>
  <c r="J555" i="9"/>
  <c r="I555" i="9"/>
  <c r="H555" i="9"/>
  <c r="G555" i="9"/>
  <c r="F555" i="9"/>
  <c r="E555" i="9"/>
  <c r="D555" i="9"/>
  <c r="A555" i="9"/>
  <c r="O554" i="9"/>
  <c r="N554" i="9"/>
  <c r="M554" i="9"/>
  <c r="L554" i="9"/>
  <c r="K554" i="9"/>
  <c r="J554" i="9"/>
  <c r="I554" i="9"/>
  <c r="H554" i="9"/>
  <c r="G554" i="9"/>
  <c r="F554" i="9"/>
  <c r="E554" i="9"/>
  <c r="D554" i="9"/>
  <c r="A554" i="9"/>
  <c r="O553" i="9"/>
  <c r="N553" i="9"/>
  <c r="M553" i="9"/>
  <c r="L553" i="9"/>
  <c r="K553" i="9"/>
  <c r="J553" i="9"/>
  <c r="I553" i="9"/>
  <c r="H553" i="9"/>
  <c r="G553" i="9"/>
  <c r="F553" i="9"/>
  <c r="E553" i="9"/>
  <c r="D553" i="9"/>
  <c r="A553" i="9"/>
  <c r="O552" i="9"/>
  <c r="N552" i="9"/>
  <c r="M552" i="9"/>
  <c r="L552" i="9"/>
  <c r="K552" i="9"/>
  <c r="J552" i="9"/>
  <c r="I552" i="9"/>
  <c r="H552" i="9"/>
  <c r="G552" i="9"/>
  <c r="F552" i="9"/>
  <c r="E552" i="9"/>
  <c r="D552" i="9"/>
  <c r="A552" i="9"/>
  <c r="O551" i="9"/>
  <c r="N551" i="9"/>
  <c r="M551" i="9"/>
  <c r="L551" i="9"/>
  <c r="K551" i="9"/>
  <c r="J551" i="9"/>
  <c r="I551" i="9"/>
  <c r="H551" i="9"/>
  <c r="G551" i="9"/>
  <c r="F551" i="9"/>
  <c r="E551" i="9"/>
  <c r="D551" i="9"/>
  <c r="A551" i="9"/>
  <c r="O550" i="9"/>
  <c r="N550" i="9"/>
  <c r="M550" i="9"/>
  <c r="L550" i="9"/>
  <c r="K550" i="9"/>
  <c r="J550" i="9"/>
  <c r="I550" i="9"/>
  <c r="H550" i="9"/>
  <c r="G550" i="9"/>
  <c r="F550" i="9"/>
  <c r="E550" i="9"/>
  <c r="D550" i="9"/>
  <c r="A550" i="9"/>
  <c r="O549" i="9"/>
  <c r="N549" i="9"/>
  <c r="M549" i="9"/>
  <c r="L549" i="9"/>
  <c r="K549" i="9"/>
  <c r="J549" i="9"/>
  <c r="I549" i="9"/>
  <c r="H549" i="9"/>
  <c r="G549" i="9"/>
  <c r="F549" i="9"/>
  <c r="E549" i="9"/>
  <c r="D549" i="9"/>
  <c r="A549" i="9"/>
  <c r="O548" i="9"/>
  <c r="N548" i="9"/>
  <c r="M548" i="9"/>
  <c r="L548" i="9"/>
  <c r="K548" i="9"/>
  <c r="J548" i="9"/>
  <c r="I548" i="9"/>
  <c r="H548" i="9"/>
  <c r="G548" i="9"/>
  <c r="F548" i="9"/>
  <c r="E548" i="9"/>
  <c r="D548" i="9"/>
  <c r="A548" i="9"/>
  <c r="O547" i="9"/>
  <c r="N547" i="9"/>
  <c r="M547" i="9"/>
  <c r="L547" i="9"/>
  <c r="K547" i="9"/>
  <c r="J547" i="9"/>
  <c r="I547" i="9"/>
  <c r="H547" i="9"/>
  <c r="G547" i="9"/>
  <c r="F547" i="9"/>
  <c r="E547" i="9"/>
  <c r="D547" i="9"/>
  <c r="A547" i="9"/>
  <c r="O546" i="9"/>
  <c r="N546" i="9"/>
  <c r="M546" i="9"/>
  <c r="L546" i="9"/>
  <c r="K546" i="9"/>
  <c r="J546" i="9"/>
  <c r="I546" i="9"/>
  <c r="H546" i="9"/>
  <c r="G546" i="9"/>
  <c r="F546" i="9"/>
  <c r="E546" i="9"/>
  <c r="D546" i="9"/>
  <c r="A546" i="9"/>
  <c r="O545" i="9"/>
  <c r="N545" i="9"/>
  <c r="M545" i="9"/>
  <c r="L545" i="9"/>
  <c r="K545" i="9"/>
  <c r="J545" i="9"/>
  <c r="I545" i="9"/>
  <c r="H545" i="9"/>
  <c r="G545" i="9"/>
  <c r="F545" i="9"/>
  <c r="E545" i="9"/>
  <c r="D545" i="9"/>
  <c r="A545" i="9"/>
  <c r="O544" i="9"/>
  <c r="N544" i="9"/>
  <c r="M544" i="9"/>
  <c r="L544" i="9"/>
  <c r="K544" i="9"/>
  <c r="J544" i="9"/>
  <c r="I544" i="9"/>
  <c r="H544" i="9"/>
  <c r="G544" i="9"/>
  <c r="F544" i="9"/>
  <c r="E544" i="9"/>
  <c r="D544" i="9"/>
  <c r="A544" i="9"/>
  <c r="O543" i="9"/>
  <c r="N543" i="9"/>
  <c r="M543" i="9"/>
  <c r="L543" i="9"/>
  <c r="K543" i="9"/>
  <c r="J543" i="9"/>
  <c r="I543" i="9"/>
  <c r="H543" i="9"/>
  <c r="G543" i="9"/>
  <c r="F543" i="9"/>
  <c r="E543" i="9"/>
  <c r="D543" i="9"/>
  <c r="A543" i="9"/>
  <c r="O542" i="9"/>
  <c r="N542" i="9"/>
  <c r="M542" i="9"/>
  <c r="L542" i="9"/>
  <c r="K542" i="9"/>
  <c r="J542" i="9"/>
  <c r="I542" i="9"/>
  <c r="H542" i="9"/>
  <c r="G542" i="9"/>
  <c r="F542" i="9"/>
  <c r="E542" i="9"/>
  <c r="D542" i="9"/>
  <c r="A542" i="9"/>
  <c r="O541" i="9"/>
  <c r="N541" i="9"/>
  <c r="M541" i="9"/>
  <c r="L541" i="9"/>
  <c r="K541" i="9"/>
  <c r="J541" i="9"/>
  <c r="I541" i="9"/>
  <c r="H541" i="9"/>
  <c r="G541" i="9"/>
  <c r="F541" i="9"/>
  <c r="E541" i="9"/>
  <c r="D541" i="9"/>
  <c r="A541" i="9"/>
  <c r="O540" i="9"/>
  <c r="N540" i="9"/>
  <c r="M540" i="9"/>
  <c r="L540" i="9"/>
  <c r="K540" i="9"/>
  <c r="J540" i="9"/>
  <c r="I540" i="9"/>
  <c r="H540" i="9"/>
  <c r="G540" i="9"/>
  <c r="F540" i="9"/>
  <c r="E540" i="9"/>
  <c r="D540" i="9"/>
  <c r="A540" i="9"/>
  <c r="O539" i="9"/>
  <c r="N539" i="9"/>
  <c r="M539" i="9"/>
  <c r="L539" i="9"/>
  <c r="K539" i="9"/>
  <c r="J539" i="9"/>
  <c r="I539" i="9"/>
  <c r="H539" i="9"/>
  <c r="G539" i="9"/>
  <c r="F539" i="9"/>
  <c r="E539" i="9"/>
  <c r="D539" i="9"/>
  <c r="A539" i="9"/>
  <c r="O538" i="9"/>
  <c r="N538" i="9"/>
  <c r="M538" i="9"/>
  <c r="L538" i="9"/>
  <c r="K538" i="9"/>
  <c r="J538" i="9"/>
  <c r="I538" i="9"/>
  <c r="H538" i="9"/>
  <c r="G538" i="9"/>
  <c r="F538" i="9"/>
  <c r="E538" i="9"/>
  <c r="D538" i="9"/>
  <c r="A538" i="9"/>
  <c r="O537" i="9"/>
  <c r="N537" i="9"/>
  <c r="M537" i="9"/>
  <c r="L537" i="9"/>
  <c r="K537" i="9"/>
  <c r="J537" i="9"/>
  <c r="I537" i="9"/>
  <c r="H537" i="9"/>
  <c r="G537" i="9"/>
  <c r="F537" i="9"/>
  <c r="E537" i="9"/>
  <c r="D537" i="9"/>
  <c r="A537" i="9"/>
  <c r="O536" i="9"/>
  <c r="N536" i="9"/>
  <c r="M536" i="9"/>
  <c r="L536" i="9"/>
  <c r="K536" i="9"/>
  <c r="J536" i="9"/>
  <c r="I536" i="9"/>
  <c r="H536" i="9"/>
  <c r="G536" i="9"/>
  <c r="F536" i="9"/>
  <c r="E536" i="9"/>
  <c r="D536" i="9"/>
  <c r="A536" i="9"/>
  <c r="O535" i="9"/>
  <c r="N535" i="9"/>
  <c r="M535" i="9"/>
  <c r="L535" i="9"/>
  <c r="K535" i="9"/>
  <c r="J535" i="9"/>
  <c r="I535" i="9"/>
  <c r="H535" i="9"/>
  <c r="G535" i="9"/>
  <c r="F535" i="9"/>
  <c r="E535" i="9"/>
  <c r="D535" i="9"/>
  <c r="A535" i="9"/>
  <c r="O534" i="9"/>
  <c r="N534" i="9"/>
  <c r="M534" i="9"/>
  <c r="L534" i="9"/>
  <c r="K534" i="9"/>
  <c r="J534" i="9"/>
  <c r="I534" i="9"/>
  <c r="H534" i="9"/>
  <c r="G534" i="9"/>
  <c r="F534" i="9"/>
  <c r="E534" i="9"/>
  <c r="D534" i="9"/>
  <c r="A534" i="9"/>
  <c r="O533" i="9"/>
  <c r="N533" i="9"/>
  <c r="M533" i="9"/>
  <c r="L533" i="9"/>
  <c r="K533" i="9"/>
  <c r="J533" i="9"/>
  <c r="I533" i="9"/>
  <c r="H533" i="9"/>
  <c r="G533" i="9"/>
  <c r="F533" i="9"/>
  <c r="E533" i="9"/>
  <c r="D533" i="9"/>
  <c r="A533" i="9"/>
  <c r="O532" i="9"/>
  <c r="N532" i="9"/>
  <c r="M532" i="9"/>
  <c r="L532" i="9"/>
  <c r="K532" i="9"/>
  <c r="J532" i="9"/>
  <c r="I532" i="9"/>
  <c r="H532" i="9"/>
  <c r="G532" i="9"/>
  <c r="F532" i="9"/>
  <c r="E532" i="9"/>
  <c r="D532" i="9"/>
  <c r="A532" i="9"/>
  <c r="O531" i="9"/>
  <c r="N531" i="9"/>
  <c r="M531" i="9"/>
  <c r="L531" i="9"/>
  <c r="K531" i="9"/>
  <c r="J531" i="9"/>
  <c r="I531" i="9"/>
  <c r="H531" i="9"/>
  <c r="G531" i="9"/>
  <c r="F531" i="9"/>
  <c r="E531" i="9"/>
  <c r="D531" i="9"/>
  <c r="A531" i="9"/>
  <c r="O530" i="9"/>
  <c r="N530" i="9"/>
  <c r="M530" i="9"/>
  <c r="L530" i="9"/>
  <c r="K530" i="9"/>
  <c r="J530" i="9"/>
  <c r="I530" i="9"/>
  <c r="H530" i="9"/>
  <c r="G530" i="9"/>
  <c r="F530" i="9"/>
  <c r="E530" i="9"/>
  <c r="D530" i="9"/>
  <c r="A530" i="9"/>
  <c r="O529" i="9"/>
  <c r="N529" i="9"/>
  <c r="M529" i="9"/>
  <c r="L529" i="9"/>
  <c r="K529" i="9"/>
  <c r="J529" i="9"/>
  <c r="I529" i="9"/>
  <c r="H529" i="9"/>
  <c r="G529" i="9"/>
  <c r="F529" i="9"/>
  <c r="E529" i="9"/>
  <c r="D529" i="9"/>
  <c r="A529" i="9"/>
  <c r="O528" i="9"/>
  <c r="N528" i="9"/>
  <c r="M528" i="9"/>
  <c r="L528" i="9"/>
  <c r="K528" i="9"/>
  <c r="J528" i="9"/>
  <c r="I528" i="9"/>
  <c r="H528" i="9"/>
  <c r="G528" i="9"/>
  <c r="F528" i="9"/>
  <c r="E528" i="9"/>
  <c r="D528" i="9"/>
  <c r="A528" i="9"/>
  <c r="O527" i="9"/>
  <c r="N527" i="9"/>
  <c r="M527" i="9"/>
  <c r="L527" i="9"/>
  <c r="K527" i="9"/>
  <c r="J527" i="9"/>
  <c r="I527" i="9"/>
  <c r="H527" i="9"/>
  <c r="G527" i="9"/>
  <c r="F527" i="9"/>
  <c r="E527" i="9"/>
  <c r="D527" i="9"/>
  <c r="A527" i="9"/>
  <c r="O526" i="9"/>
  <c r="N526" i="9"/>
  <c r="M526" i="9"/>
  <c r="L526" i="9"/>
  <c r="K526" i="9"/>
  <c r="J526" i="9"/>
  <c r="I526" i="9"/>
  <c r="H526" i="9"/>
  <c r="G526" i="9"/>
  <c r="F526" i="9"/>
  <c r="E526" i="9"/>
  <c r="D526" i="9"/>
  <c r="A526" i="9"/>
  <c r="O525" i="9"/>
  <c r="N525" i="9"/>
  <c r="M525" i="9"/>
  <c r="L525" i="9"/>
  <c r="K525" i="9"/>
  <c r="J525" i="9"/>
  <c r="I525" i="9"/>
  <c r="H525" i="9"/>
  <c r="G525" i="9"/>
  <c r="F525" i="9"/>
  <c r="E525" i="9"/>
  <c r="D525" i="9"/>
  <c r="A525" i="9"/>
  <c r="O524" i="9"/>
  <c r="N524" i="9"/>
  <c r="M524" i="9"/>
  <c r="L524" i="9"/>
  <c r="K524" i="9"/>
  <c r="J524" i="9"/>
  <c r="I524" i="9"/>
  <c r="H524" i="9"/>
  <c r="G524" i="9"/>
  <c r="F524" i="9"/>
  <c r="E524" i="9"/>
  <c r="D524" i="9"/>
  <c r="A524" i="9"/>
  <c r="O523" i="9"/>
  <c r="N523" i="9"/>
  <c r="M523" i="9"/>
  <c r="L523" i="9"/>
  <c r="K523" i="9"/>
  <c r="J523" i="9"/>
  <c r="I523" i="9"/>
  <c r="H523" i="9"/>
  <c r="G523" i="9"/>
  <c r="F523" i="9"/>
  <c r="E523" i="9"/>
  <c r="D523" i="9"/>
  <c r="A523" i="9"/>
  <c r="O522" i="9"/>
  <c r="N522" i="9"/>
  <c r="M522" i="9"/>
  <c r="L522" i="9"/>
  <c r="K522" i="9"/>
  <c r="J522" i="9"/>
  <c r="I522" i="9"/>
  <c r="H522" i="9"/>
  <c r="G522" i="9"/>
  <c r="F522" i="9"/>
  <c r="E522" i="9"/>
  <c r="D522" i="9"/>
  <c r="A522" i="9"/>
  <c r="O521" i="9"/>
  <c r="N521" i="9"/>
  <c r="M521" i="9"/>
  <c r="L521" i="9"/>
  <c r="K521" i="9"/>
  <c r="J521" i="9"/>
  <c r="I521" i="9"/>
  <c r="H521" i="9"/>
  <c r="G521" i="9"/>
  <c r="F521" i="9"/>
  <c r="E521" i="9"/>
  <c r="D521" i="9"/>
  <c r="A521" i="9"/>
  <c r="O520" i="9"/>
  <c r="N520" i="9"/>
  <c r="M520" i="9"/>
  <c r="L520" i="9"/>
  <c r="K520" i="9"/>
  <c r="J520" i="9"/>
  <c r="I520" i="9"/>
  <c r="H520" i="9"/>
  <c r="G520" i="9"/>
  <c r="F520" i="9"/>
  <c r="E520" i="9"/>
  <c r="D520" i="9"/>
  <c r="A520" i="9"/>
  <c r="O519" i="9"/>
  <c r="N519" i="9"/>
  <c r="M519" i="9"/>
  <c r="L519" i="9"/>
  <c r="K519" i="9"/>
  <c r="J519" i="9"/>
  <c r="I519" i="9"/>
  <c r="H519" i="9"/>
  <c r="G519" i="9"/>
  <c r="F519" i="9"/>
  <c r="E519" i="9"/>
  <c r="D519" i="9"/>
  <c r="A519" i="9"/>
  <c r="O518" i="9"/>
  <c r="N518" i="9"/>
  <c r="M518" i="9"/>
  <c r="L518" i="9"/>
  <c r="K518" i="9"/>
  <c r="J518" i="9"/>
  <c r="I518" i="9"/>
  <c r="H518" i="9"/>
  <c r="G518" i="9"/>
  <c r="F518" i="9"/>
  <c r="E518" i="9"/>
  <c r="D518" i="9"/>
  <c r="A518" i="9"/>
  <c r="O517" i="9"/>
  <c r="N517" i="9"/>
  <c r="M517" i="9"/>
  <c r="L517" i="9"/>
  <c r="K517" i="9"/>
  <c r="J517" i="9"/>
  <c r="I517" i="9"/>
  <c r="H517" i="9"/>
  <c r="G517" i="9"/>
  <c r="F517" i="9"/>
  <c r="E517" i="9"/>
  <c r="D517" i="9"/>
  <c r="A517" i="9"/>
  <c r="O516" i="9"/>
  <c r="N516" i="9"/>
  <c r="M516" i="9"/>
  <c r="L516" i="9"/>
  <c r="K516" i="9"/>
  <c r="J516" i="9"/>
  <c r="I516" i="9"/>
  <c r="H516" i="9"/>
  <c r="G516" i="9"/>
  <c r="F516" i="9"/>
  <c r="E516" i="9"/>
  <c r="D516" i="9"/>
  <c r="A516" i="9"/>
  <c r="O515" i="9"/>
  <c r="N515" i="9"/>
  <c r="M515" i="9"/>
  <c r="L515" i="9"/>
  <c r="K515" i="9"/>
  <c r="J515" i="9"/>
  <c r="I515" i="9"/>
  <c r="H515" i="9"/>
  <c r="G515" i="9"/>
  <c r="F515" i="9"/>
  <c r="E515" i="9"/>
  <c r="D515" i="9"/>
  <c r="A515" i="9"/>
  <c r="O514" i="9"/>
  <c r="N514" i="9"/>
  <c r="M514" i="9"/>
  <c r="L514" i="9"/>
  <c r="K514" i="9"/>
  <c r="J514" i="9"/>
  <c r="I514" i="9"/>
  <c r="H514" i="9"/>
  <c r="G514" i="9"/>
  <c r="F514" i="9"/>
  <c r="E514" i="9"/>
  <c r="D514" i="9"/>
  <c r="A514" i="9"/>
  <c r="O513" i="9"/>
  <c r="N513" i="9"/>
  <c r="M513" i="9"/>
  <c r="L513" i="9"/>
  <c r="K513" i="9"/>
  <c r="J513" i="9"/>
  <c r="I513" i="9"/>
  <c r="H513" i="9"/>
  <c r="G513" i="9"/>
  <c r="F513" i="9"/>
  <c r="E513" i="9"/>
  <c r="D513" i="9"/>
  <c r="A513" i="9"/>
  <c r="O512" i="9"/>
  <c r="N512" i="9"/>
  <c r="M512" i="9"/>
  <c r="L512" i="9"/>
  <c r="K512" i="9"/>
  <c r="J512" i="9"/>
  <c r="I512" i="9"/>
  <c r="H512" i="9"/>
  <c r="G512" i="9"/>
  <c r="F512" i="9"/>
  <c r="E512" i="9"/>
  <c r="D512" i="9"/>
  <c r="A512" i="9"/>
  <c r="O511" i="9"/>
  <c r="N511" i="9"/>
  <c r="M511" i="9"/>
  <c r="L511" i="9"/>
  <c r="K511" i="9"/>
  <c r="J511" i="9"/>
  <c r="I511" i="9"/>
  <c r="H511" i="9"/>
  <c r="G511" i="9"/>
  <c r="F511" i="9"/>
  <c r="E511" i="9"/>
  <c r="D511" i="9"/>
  <c r="A511" i="9"/>
  <c r="O510" i="9"/>
  <c r="N510" i="9"/>
  <c r="M510" i="9"/>
  <c r="L510" i="9"/>
  <c r="K510" i="9"/>
  <c r="J510" i="9"/>
  <c r="I510" i="9"/>
  <c r="H510" i="9"/>
  <c r="G510" i="9"/>
  <c r="F510" i="9"/>
  <c r="E510" i="9"/>
  <c r="D510" i="9"/>
  <c r="A510" i="9"/>
  <c r="O509" i="9"/>
  <c r="N509" i="9"/>
  <c r="M509" i="9"/>
  <c r="L509" i="9"/>
  <c r="K509" i="9"/>
  <c r="J509" i="9"/>
  <c r="I509" i="9"/>
  <c r="H509" i="9"/>
  <c r="G509" i="9"/>
  <c r="F509" i="9"/>
  <c r="E509" i="9"/>
  <c r="D509" i="9"/>
  <c r="A509" i="9"/>
  <c r="O508" i="9"/>
  <c r="N508" i="9"/>
  <c r="M508" i="9"/>
  <c r="L508" i="9"/>
  <c r="K508" i="9"/>
  <c r="J508" i="9"/>
  <c r="I508" i="9"/>
  <c r="H508" i="9"/>
  <c r="G508" i="9"/>
  <c r="F508" i="9"/>
  <c r="E508" i="9"/>
  <c r="D508" i="9"/>
  <c r="A508" i="9"/>
  <c r="O507" i="9"/>
  <c r="N507" i="9"/>
  <c r="M507" i="9"/>
  <c r="L507" i="9"/>
  <c r="K507" i="9"/>
  <c r="J507" i="9"/>
  <c r="I507" i="9"/>
  <c r="H507" i="9"/>
  <c r="G507" i="9"/>
  <c r="F507" i="9"/>
  <c r="E507" i="9"/>
  <c r="D507" i="9"/>
  <c r="A507" i="9"/>
  <c r="O506" i="9"/>
  <c r="N506" i="9"/>
  <c r="M506" i="9"/>
  <c r="L506" i="9"/>
  <c r="K506" i="9"/>
  <c r="J506" i="9"/>
  <c r="I506" i="9"/>
  <c r="H506" i="9"/>
  <c r="G506" i="9"/>
  <c r="F506" i="9"/>
  <c r="E506" i="9"/>
  <c r="D506" i="9"/>
  <c r="A506" i="9"/>
  <c r="O505" i="9"/>
  <c r="N505" i="9"/>
  <c r="M505" i="9"/>
  <c r="L505" i="9"/>
  <c r="K505" i="9"/>
  <c r="J505" i="9"/>
  <c r="I505" i="9"/>
  <c r="H505" i="9"/>
  <c r="G505" i="9"/>
  <c r="F505" i="9"/>
  <c r="E505" i="9"/>
  <c r="D505" i="9"/>
  <c r="A505" i="9"/>
  <c r="O504" i="9"/>
  <c r="N504" i="9"/>
  <c r="M504" i="9"/>
  <c r="L504" i="9"/>
  <c r="K504" i="9"/>
  <c r="J504" i="9"/>
  <c r="I504" i="9"/>
  <c r="H504" i="9"/>
  <c r="G504" i="9"/>
  <c r="F504" i="9"/>
  <c r="E504" i="9"/>
  <c r="D504" i="9"/>
  <c r="A504" i="9"/>
  <c r="O503" i="9"/>
  <c r="N503" i="9"/>
  <c r="M503" i="9"/>
  <c r="L503" i="9"/>
  <c r="K503" i="9"/>
  <c r="J503" i="9"/>
  <c r="I503" i="9"/>
  <c r="H503" i="9"/>
  <c r="G503" i="9"/>
  <c r="F503" i="9"/>
  <c r="E503" i="9"/>
  <c r="D503" i="9"/>
  <c r="A503" i="9"/>
  <c r="O502" i="9"/>
  <c r="N502" i="9"/>
  <c r="M502" i="9"/>
  <c r="L502" i="9"/>
  <c r="K502" i="9"/>
  <c r="J502" i="9"/>
  <c r="I502" i="9"/>
  <c r="H502" i="9"/>
  <c r="G502" i="9"/>
  <c r="F502" i="9"/>
  <c r="E502" i="9"/>
  <c r="D502" i="9"/>
  <c r="A502" i="9"/>
  <c r="O501" i="9"/>
  <c r="N501" i="9"/>
  <c r="M501" i="9"/>
  <c r="L501" i="9"/>
  <c r="K501" i="9"/>
  <c r="J501" i="9"/>
  <c r="I501" i="9"/>
  <c r="H501" i="9"/>
  <c r="G501" i="9"/>
  <c r="F501" i="9"/>
  <c r="E501" i="9"/>
  <c r="D501" i="9"/>
  <c r="A501" i="9"/>
  <c r="O500" i="9"/>
  <c r="N500" i="9"/>
  <c r="M500" i="9"/>
  <c r="L500" i="9"/>
  <c r="K500" i="9"/>
  <c r="J500" i="9"/>
  <c r="I500" i="9"/>
  <c r="H500" i="9"/>
  <c r="G500" i="9"/>
  <c r="F500" i="9"/>
  <c r="E500" i="9"/>
  <c r="D500" i="9"/>
  <c r="A500" i="9"/>
  <c r="O499" i="9"/>
  <c r="N499" i="9"/>
  <c r="M499" i="9"/>
  <c r="L499" i="9"/>
  <c r="K499" i="9"/>
  <c r="J499" i="9"/>
  <c r="I499" i="9"/>
  <c r="H499" i="9"/>
  <c r="G499" i="9"/>
  <c r="F499" i="9"/>
  <c r="E499" i="9"/>
  <c r="D499" i="9"/>
  <c r="A499" i="9"/>
  <c r="O498" i="9"/>
  <c r="N498" i="9"/>
  <c r="M498" i="9"/>
  <c r="L498" i="9"/>
  <c r="K498" i="9"/>
  <c r="J498" i="9"/>
  <c r="I498" i="9"/>
  <c r="H498" i="9"/>
  <c r="G498" i="9"/>
  <c r="F498" i="9"/>
  <c r="E498" i="9"/>
  <c r="D498" i="9"/>
  <c r="A498" i="9"/>
  <c r="O497" i="9"/>
  <c r="N497" i="9"/>
  <c r="M497" i="9"/>
  <c r="L497" i="9"/>
  <c r="K497" i="9"/>
  <c r="J497" i="9"/>
  <c r="I497" i="9"/>
  <c r="H497" i="9"/>
  <c r="G497" i="9"/>
  <c r="F497" i="9"/>
  <c r="E497" i="9"/>
  <c r="D497" i="9"/>
  <c r="A497" i="9"/>
  <c r="O496" i="9"/>
  <c r="N496" i="9"/>
  <c r="M496" i="9"/>
  <c r="L496" i="9"/>
  <c r="K496" i="9"/>
  <c r="J496" i="9"/>
  <c r="I496" i="9"/>
  <c r="H496" i="9"/>
  <c r="G496" i="9"/>
  <c r="F496" i="9"/>
  <c r="E496" i="9"/>
  <c r="D496" i="9"/>
  <c r="A496" i="9"/>
  <c r="O495" i="9"/>
  <c r="N495" i="9"/>
  <c r="M495" i="9"/>
  <c r="L495" i="9"/>
  <c r="K495" i="9"/>
  <c r="J495" i="9"/>
  <c r="I495" i="9"/>
  <c r="H495" i="9"/>
  <c r="G495" i="9"/>
  <c r="F495" i="9"/>
  <c r="E495" i="9"/>
  <c r="D495" i="9"/>
  <c r="A495" i="9"/>
  <c r="O494" i="9"/>
  <c r="N494" i="9"/>
  <c r="M494" i="9"/>
  <c r="L494" i="9"/>
  <c r="K494" i="9"/>
  <c r="J494" i="9"/>
  <c r="I494" i="9"/>
  <c r="H494" i="9"/>
  <c r="G494" i="9"/>
  <c r="F494" i="9"/>
  <c r="E494" i="9"/>
  <c r="D494" i="9"/>
  <c r="A494" i="9"/>
  <c r="O493" i="9"/>
  <c r="N493" i="9"/>
  <c r="M493" i="9"/>
  <c r="L493" i="9"/>
  <c r="K493" i="9"/>
  <c r="J493" i="9"/>
  <c r="I493" i="9"/>
  <c r="H493" i="9"/>
  <c r="G493" i="9"/>
  <c r="F493" i="9"/>
  <c r="E493" i="9"/>
  <c r="D493" i="9"/>
  <c r="A493" i="9"/>
  <c r="O492" i="9"/>
  <c r="N492" i="9"/>
  <c r="M492" i="9"/>
  <c r="L492" i="9"/>
  <c r="K492" i="9"/>
  <c r="J492" i="9"/>
  <c r="I492" i="9"/>
  <c r="H492" i="9"/>
  <c r="G492" i="9"/>
  <c r="F492" i="9"/>
  <c r="E492" i="9"/>
  <c r="D492" i="9"/>
  <c r="A492" i="9"/>
  <c r="O491" i="9"/>
  <c r="N491" i="9"/>
  <c r="M491" i="9"/>
  <c r="L491" i="9"/>
  <c r="K491" i="9"/>
  <c r="J491" i="9"/>
  <c r="I491" i="9"/>
  <c r="H491" i="9"/>
  <c r="G491" i="9"/>
  <c r="F491" i="9"/>
  <c r="E491" i="9"/>
  <c r="D491" i="9"/>
  <c r="A491" i="9"/>
  <c r="O490" i="9"/>
  <c r="N490" i="9"/>
  <c r="M490" i="9"/>
  <c r="L490" i="9"/>
  <c r="K490" i="9"/>
  <c r="J490" i="9"/>
  <c r="I490" i="9"/>
  <c r="H490" i="9"/>
  <c r="G490" i="9"/>
  <c r="F490" i="9"/>
  <c r="E490" i="9"/>
  <c r="D490" i="9"/>
  <c r="A490" i="9"/>
  <c r="O489" i="9"/>
  <c r="N489" i="9"/>
  <c r="M489" i="9"/>
  <c r="L489" i="9"/>
  <c r="K489" i="9"/>
  <c r="J489" i="9"/>
  <c r="I489" i="9"/>
  <c r="H489" i="9"/>
  <c r="G489" i="9"/>
  <c r="F489" i="9"/>
  <c r="E489" i="9"/>
  <c r="D489" i="9"/>
  <c r="A489" i="9"/>
  <c r="O488" i="9"/>
  <c r="N488" i="9"/>
  <c r="M488" i="9"/>
  <c r="L488" i="9"/>
  <c r="K488" i="9"/>
  <c r="J488" i="9"/>
  <c r="I488" i="9"/>
  <c r="H488" i="9"/>
  <c r="G488" i="9"/>
  <c r="F488" i="9"/>
  <c r="E488" i="9"/>
  <c r="D488" i="9"/>
  <c r="A488" i="9"/>
  <c r="O487" i="9"/>
  <c r="N487" i="9"/>
  <c r="M487" i="9"/>
  <c r="L487" i="9"/>
  <c r="K487" i="9"/>
  <c r="J487" i="9"/>
  <c r="I487" i="9"/>
  <c r="H487" i="9"/>
  <c r="G487" i="9"/>
  <c r="F487" i="9"/>
  <c r="E487" i="9"/>
  <c r="D487" i="9"/>
  <c r="A487" i="9"/>
  <c r="O486" i="9"/>
  <c r="N486" i="9"/>
  <c r="M486" i="9"/>
  <c r="L486" i="9"/>
  <c r="K486" i="9"/>
  <c r="J486" i="9"/>
  <c r="I486" i="9"/>
  <c r="H486" i="9"/>
  <c r="G486" i="9"/>
  <c r="F486" i="9"/>
  <c r="E486" i="9"/>
  <c r="D486" i="9"/>
  <c r="C486" i="9"/>
  <c r="A486" i="9"/>
  <c r="O485" i="9"/>
  <c r="N485" i="9"/>
  <c r="M485" i="9"/>
  <c r="L485" i="9"/>
  <c r="K485" i="9"/>
  <c r="J485" i="9"/>
  <c r="I485" i="9"/>
  <c r="H485" i="9"/>
  <c r="G485" i="9"/>
  <c r="F485" i="9"/>
  <c r="E485" i="9"/>
  <c r="D485" i="9"/>
  <c r="C485" i="9"/>
  <c r="A485" i="9"/>
  <c r="O484" i="9"/>
  <c r="N484" i="9"/>
  <c r="M484" i="9"/>
  <c r="L484" i="9"/>
  <c r="K484" i="9"/>
  <c r="J484" i="9"/>
  <c r="I484" i="9"/>
  <c r="H484" i="9"/>
  <c r="G484" i="9"/>
  <c r="F484" i="9"/>
  <c r="E484" i="9"/>
  <c r="D484" i="9"/>
  <c r="C484" i="9"/>
  <c r="A484" i="9"/>
  <c r="O483" i="9"/>
  <c r="N483" i="9"/>
  <c r="M483" i="9"/>
  <c r="L483" i="9"/>
  <c r="K483" i="9"/>
  <c r="J483" i="9"/>
  <c r="I483" i="9"/>
  <c r="H483" i="9"/>
  <c r="G483" i="9"/>
  <c r="F483" i="9"/>
  <c r="E483" i="9"/>
  <c r="D483" i="9"/>
  <c r="C483" i="9"/>
  <c r="A483" i="9"/>
  <c r="O482" i="9"/>
  <c r="N482" i="9"/>
  <c r="M482" i="9"/>
  <c r="L482" i="9"/>
  <c r="K482" i="9"/>
  <c r="J482" i="9"/>
  <c r="I482" i="9"/>
  <c r="H482" i="9"/>
  <c r="G482" i="9"/>
  <c r="F482" i="9"/>
  <c r="E482" i="9"/>
  <c r="D482" i="9"/>
  <c r="A482" i="9"/>
  <c r="O481" i="9"/>
  <c r="N481" i="9"/>
  <c r="M481" i="9"/>
  <c r="L481" i="9"/>
  <c r="K481" i="9"/>
  <c r="J481" i="9"/>
  <c r="I481" i="9"/>
  <c r="H481" i="9"/>
  <c r="G481" i="9"/>
  <c r="F481" i="9"/>
  <c r="E481" i="9"/>
  <c r="D481" i="9"/>
  <c r="A481" i="9"/>
  <c r="O480" i="9"/>
  <c r="N480" i="9"/>
  <c r="M480" i="9"/>
  <c r="L480" i="9"/>
  <c r="K480" i="9"/>
  <c r="J480" i="9"/>
  <c r="I480" i="9"/>
  <c r="H480" i="9"/>
  <c r="G480" i="9"/>
  <c r="F480" i="9"/>
  <c r="E480" i="9"/>
  <c r="D480" i="9"/>
  <c r="A480" i="9"/>
  <c r="O479" i="9"/>
  <c r="N479" i="9"/>
  <c r="M479" i="9"/>
  <c r="L479" i="9"/>
  <c r="K479" i="9"/>
  <c r="J479" i="9"/>
  <c r="I479" i="9"/>
  <c r="H479" i="9"/>
  <c r="G479" i="9"/>
  <c r="F479" i="9"/>
  <c r="E479" i="9"/>
  <c r="D479" i="9"/>
  <c r="A479" i="9"/>
  <c r="O478" i="9"/>
  <c r="N478" i="9"/>
  <c r="M478" i="9"/>
  <c r="L478" i="9"/>
  <c r="K478" i="9"/>
  <c r="J478" i="9"/>
  <c r="I478" i="9"/>
  <c r="H478" i="9"/>
  <c r="G478" i="9"/>
  <c r="F478" i="9"/>
  <c r="E478" i="9"/>
  <c r="D478" i="9"/>
  <c r="A478" i="9"/>
  <c r="O477" i="9"/>
  <c r="N477" i="9"/>
  <c r="M477" i="9"/>
  <c r="L477" i="9"/>
  <c r="K477" i="9"/>
  <c r="J477" i="9"/>
  <c r="I477" i="9"/>
  <c r="H477" i="9"/>
  <c r="G477" i="9"/>
  <c r="F477" i="9"/>
  <c r="E477" i="9"/>
  <c r="D477" i="9"/>
  <c r="A477" i="9"/>
  <c r="O476" i="9"/>
  <c r="N476" i="9"/>
  <c r="M476" i="9"/>
  <c r="L476" i="9"/>
  <c r="K476" i="9"/>
  <c r="J476" i="9"/>
  <c r="I476" i="9"/>
  <c r="H476" i="9"/>
  <c r="G476" i="9"/>
  <c r="F476" i="9"/>
  <c r="E476" i="9"/>
  <c r="D476" i="9"/>
  <c r="A476" i="9"/>
  <c r="O475" i="9"/>
  <c r="N475" i="9"/>
  <c r="M475" i="9"/>
  <c r="L475" i="9"/>
  <c r="K475" i="9"/>
  <c r="J475" i="9"/>
  <c r="I475" i="9"/>
  <c r="H475" i="9"/>
  <c r="G475" i="9"/>
  <c r="F475" i="9"/>
  <c r="E475" i="9"/>
  <c r="D475" i="9"/>
  <c r="A475" i="9"/>
  <c r="O474" i="9"/>
  <c r="N474" i="9"/>
  <c r="M474" i="9"/>
  <c r="L474" i="9"/>
  <c r="K474" i="9"/>
  <c r="J474" i="9"/>
  <c r="I474" i="9"/>
  <c r="H474" i="9"/>
  <c r="G474" i="9"/>
  <c r="F474" i="9"/>
  <c r="E474" i="9"/>
  <c r="D474" i="9"/>
  <c r="A474" i="9"/>
  <c r="O473" i="9"/>
  <c r="N473" i="9"/>
  <c r="M473" i="9"/>
  <c r="L473" i="9"/>
  <c r="K473" i="9"/>
  <c r="J473" i="9"/>
  <c r="I473" i="9"/>
  <c r="H473" i="9"/>
  <c r="G473" i="9"/>
  <c r="F473" i="9"/>
  <c r="E473" i="9"/>
  <c r="D473" i="9"/>
  <c r="A473" i="9"/>
  <c r="O472" i="9"/>
  <c r="N472" i="9"/>
  <c r="M472" i="9"/>
  <c r="L472" i="9"/>
  <c r="K472" i="9"/>
  <c r="J472" i="9"/>
  <c r="I472" i="9"/>
  <c r="H472" i="9"/>
  <c r="G472" i="9"/>
  <c r="F472" i="9"/>
  <c r="E472" i="9"/>
  <c r="D472" i="9"/>
  <c r="A472" i="9"/>
  <c r="O471" i="9"/>
  <c r="N471" i="9"/>
  <c r="M471" i="9"/>
  <c r="L471" i="9"/>
  <c r="K471" i="9"/>
  <c r="J471" i="9"/>
  <c r="I471" i="9"/>
  <c r="H471" i="9"/>
  <c r="G471" i="9"/>
  <c r="F471" i="9"/>
  <c r="E471" i="9"/>
  <c r="D471" i="9"/>
  <c r="A471" i="9"/>
  <c r="O470" i="9"/>
  <c r="N470" i="9"/>
  <c r="M470" i="9"/>
  <c r="L470" i="9"/>
  <c r="K470" i="9"/>
  <c r="J470" i="9"/>
  <c r="I470" i="9"/>
  <c r="H470" i="9"/>
  <c r="G470" i="9"/>
  <c r="F470" i="9"/>
  <c r="E470" i="9"/>
  <c r="D470" i="9"/>
  <c r="A470" i="9"/>
  <c r="O469" i="9"/>
  <c r="N469" i="9"/>
  <c r="M469" i="9"/>
  <c r="L469" i="9"/>
  <c r="K469" i="9"/>
  <c r="J469" i="9"/>
  <c r="I469" i="9"/>
  <c r="H469" i="9"/>
  <c r="G469" i="9"/>
  <c r="F469" i="9"/>
  <c r="E469" i="9"/>
  <c r="D469" i="9"/>
  <c r="A469" i="9"/>
  <c r="O468" i="9"/>
  <c r="N468" i="9"/>
  <c r="M468" i="9"/>
  <c r="L468" i="9"/>
  <c r="K468" i="9"/>
  <c r="J468" i="9"/>
  <c r="I468" i="9"/>
  <c r="H468" i="9"/>
  <c r="G468" i="9"/>
  <c r="F468" i="9"/>
  <c r="E468" i="9"/>
  <c r="D468" i="9"/>
  <c r="A468" i="9"/>
  <c r="O467" i="9"/>
  <c r="N467" i="9"/>
  <c r="M467" i="9"/>
  <c r="L467" i="9"/>
  <c r="K467" i="9"/>
  <c r="J467" i="9"/>
  <c r="I467" i="9"/>
  <c r="H467" i="9"/>
  <c r="G467" i="9"/>
  <c r="F467" i="9"/>
  <c r="E467" i="9"/>
  <c r="D467" i="9"/>
  <c r="A467" i="9"/>
  <c r="O466" i="9"/>
  <c r="N466" i="9"/>
  <c r="M466" i="9"/>
  <c r="L466" i="9"/>
  <c r="K466" i="9"/>
  <c r="J466" i="9"/>
  <c r="I466" i="9"/>
  <c r="H466" i="9"/>
  <c r="G466" i="9"/>
  <c r="F466" i="9"/>
  <c r="E466" i="9"/>
  <c r="D466" i="9"/>
  <c r="A466" i="9"/>
  <c r="O465" i="9"/>
  <c r="N465" i="9"/>
  <c r="M465" i="9"/>
  <c r="L465" i="9"/>
  <c r="K465" i="9"/>
  <c r="J465" i="9"/>
  <c r="I465" i="9"/>
  <c r="H465" i="9"/>
  <c r="G465" i="9"/>
  <c r="F465" i="9"/>
  <c r="E465" i="9"/>
  <c r="D465" i="9"/>
  <c r="A465" i="9"/>
  <c r="O464" i="9"/>
  <c r="N464" i="9"/>
  <c r="M464" i="9"/>
  <c r="L464" i="9"/>
  <c r="K464" i="9"/>
  <c r="J464" i="9"/>
  <c r="I464" i="9"/>
  <c r="H464" i="9"/>
  <c r="G464" i="9"/>
  <c r="F464" i="9"/>
  <c r="E464" i="9"/>
  <c r="D464" i="9"/>
  <c r="A464" i="9"/>
  <c r="O463" i="9"/>
  <c r="N463" i="9"/>
  <c r="M463" i="9"/>
  <c r="L463" i="9"/>
  <c r="K463" i="9"/>
  <c r="J463" i="9"/>
  <c r="I463" i="9"/>
  <c r="H463" i="9"/>
  <c r="G463" i="9"/>
  <c r="F463" i="9"/>
  <c r="E463" i="9"/>
  <c r="D463" i="9"/>
  <c r="A463" i="9"/>
  <c r="O462" i="9"/>
  <c r="N462" i="9"/>
  <c r="M462" i="9"/>
  <c r="L462" i="9"/>
  <c r="K462" i="9"/>
  <c r="J462" i="9"/>
  <c r="I462" i="9"/>
  <c r="H462" i="9"/>
  <c r="G462" i="9"/>
  <c r="F462" i="9"/>
  <c r="E462" i="9"/>
  <c r="D462" i="9"/>
  <c r="A462" i="9"/>
  <c r="O461" i="9"/>
  <c r="N461" i="9"/>
  <c r="M461" i="9"/>
  <c r="L461" i="9"/>
  <c r="K461" i="9"/>
  <c r="J461" i="9"/>
  <c r="I461" i="9"/>
  <c r="H461" i="9"/>
  <c r="G461" i="9"/>
  <c r="F461" i="9"/>
  <c r="E461" i="9"/>
  <c r="D461" i="9"/>
  <c r="A461" i="9"/>
  <c r="O460" i="9"/>
  <c r="N460" i="9"/>
  <c r="M460" i="9"/>
  <c r="L460" i="9"/>
  <c r="K460" i="9"/>
  <c r="J460" i="9"/>
  <c r="I460" i="9"/>
  <c r="H460" i="9"/>
  <c r="G460" i="9"/>
  <c r="F460" i="9"/>
  <c r="E460" i="9"/>
  <c r="D460" i="9"/>
  <c r="A460" i="9"/>
  <c r="O459" i="9"/>
  <c r="N459" i="9"/>
  <c r="M459" i="9"/>
  <c r="L459" i="9"/>
  <c r="K459" i="9"/>
  <c r="J459" i="9"/>
  <c r="I459" i="9"/>
  <c r="H459" i="9"/>
  <c r="G459" i="9"/>
  <c r="F459" i="9"/>
  <c r="E459" i="9"/>
  <c r="D459" i="9"/>
  <c r="A459" i="9"/>
  <c r="O458" i="9"/>
  <c r="N458" i="9"/>
  <c r="M458" i="9"/>
  <c r="L458" i="9"/>
  <c r="K458" i="9"/>
  <c r="J458" i="9"/>
  <c r="I458" i="9"/>
  <c r="H458" i="9"/>
  <c r="G458" i="9"/>
  <c r="F458" i="9"/>
  <c r="E458" i="9"/>
  <c r="D458" i="9"/>
  <c r="A458" i="9"/>
  <c r="O457" i="9"/>
  <c r="N457" i="9"/>
  <c r="M457" i="9"/>
  <c r="L457" i="9"/>
  <c r="K457" i="9"/>
  <c r="J457" i="9"/>
  <c r="I457" i="9"/>
  <c r="H457" i="9"/>
  <c r="G457" i="9"/>
  <c r="F457" i="9"/>
  <c r="E457" i="9"/>
  <c r="D457" i="9"/>
  <c r="A457" i="9"/>
  <c r="O456" i="9"/>
  <c r="N456" i="9"/>
  <c r="M456" i="9"/>
  <c r="L456" i="9"/>
  <c r="K456" i="9"/>
  <c r="J456" i="9"/>
  <c r="I456" i="9"/>
  <c r="H456" i="9"/>
  <c r="G456" i="9"/>
  <c r="F456" i="9"/>
  <c r="E456" i="9"/>
  <c r="D456" i="9"/>
  <c r="A456" i="9"/>
  <c r="O455" i="9"/>
  <c r="N455" i="9"/>
  <c r="M455" i="9"/>
  <c r="L455" i="9"/>
  <c r="K455" i="9"/>
  <c r="J455" i="9"/>
  <c r="I455" i="9"/>
  <c r="H455" i="9"/>
  <c r="G455" i="9"/>
  <c r="F455" i="9"/>
  <c r="E455" i="9"/>
  <c r="D455" i="9"/>
  <c r="A455" i="9"/>
  <c r="O454" i="9"/>
  <c r="N454" i="9"/>
  <c r="M454" i="9"/>
  <c r="L454" i="9"/>
  <c r="K454" i="9"/>
  <c r="J454" i="9"/>
  <c r="I454" i="9"/>
  <c r="H454" i="9"/>
  <c r="G454" i="9"/>
  <c r="F454" i="9"/>
  <c r="E454" i="9"/>
  <c r="D454" i="9"/>
  <c r="A454" i="9"/>
  <c r="O453" i="9"/>
  <c r="N453" i="9"/>
  <c r="M453" i="9"/>
  <c r="L453" i="9"/>
  <c r="K453" i="9"/>
  <c r="J453" i="9"/>
  <c r="I453" i="9"/>
  <c r="H453" i="9"/>
  <c r="G453" i="9"/>
  <c r="F453" i="9"/>
  <c r="E453" i="9"/>
  <c r="D453" i="9"/>
  <c r="A453" i="9"/>
  <c r="O452" i="9"/>
  <c r="N452" i="9"/>
  <c r="M452" i="9"/>
  <c r="L452" i="9"/>
  <c r="K452" i="9"/>
  <c r="J452" i="9"/>
  <c r="I452" i="9"/>
  <c r="H452" i="9"/>
  <c r="G452" i="9"/>
  <c r="F452" i="9"/>
  <c r="E452" i="9"/>
  <c r="D452" i="9"/>
  <c r="A452" i="9"/>
  <c r="O451" i="9"/>
  <c r="N451" i="9"/>
  <c r="M451" i="9"/>
  <c r="L451" i="9"/>
  <c r="K451" i="9"/>
  <c r="J451" i="9"/>
  <c r="I451" i="9"/>
  <c r="H451" i="9"/>
  <c r="G451" i="9"/>
  <c r="F451" i="9"/>
  <c r="E451" i="9"/>
  <c r="D451" i="9"/>
  <c r="A451" i="9"/>
  <c r="O450" i="9"/>
  <c r="N450" i="9"/>
  <c r="M450" i="9"/>
  <c r="L450" i="9"/>
  <c r="K450" i="9"/>
  <c r="J450" i="9"/>
  <c r="I450" i="9"/>
  <c r="H450" i="9"/>
  <c r="G450" i="9"/>
  <c r="F450" i="9"/>
  <c r="E450" i="9"/>
  <c r="D450" i="9"/>
  <c r="A450" i="9"/>
  <c r="O449" i="9"/>
  <c r="N449" i="9"/>
  <c r="M449" i="9"/>
  <c r="L449" i="9"/>
  <c r="K449" i="9"/>
  <c r="J449" i="9"/>
  <c r="I449" i="9"/>
  <c r="H449" i="9"/>
  <c r="G449" i="9"/>
  <c r="F449" i="9"/>
  <c r="E449" i="9"/>
  <c r="D449" i="9"/>
  <c r="A449" i="9"/>
  <c r="O448" i="9"/>
  <c r="N448" i="9"/>
  <c r="M448" i="9"/>
  <c r="L448" i="9"/>
  <c r="K448" i="9"/>
  <c r="J448" i="9"/>
  <c r="I448" i="9"/>
  <c r="H448" i="9"/>
  <c r="G448" i="9"/>
  <c r="F448" i="9"/>
  <c r="E448" i="9"/>
  <c r="D448" i="9"/>
  <c r="A448" i="9"/>
  <c r="O447" i="9"/>
  <c r="N447" i="9"/>
  <c r="M447" i="9"/>
  <c r="L447" i="9"/>
  <c r="K447" i="9"/>
  <c r="J447" i="9"/>
  <c r="I447" i="9"/>
  <c r="H447" i="9"/>
  <c r="G447" i="9"/>
  <c r="F447" i="9"/>
  <c r="E447" i="9"/>
  <c r="D447" i="9"/>
  <c r="A447" i="9"/>
  <c r="O446" i="9"/>
  <c r="N446" i="9"/>
  <c r="M446" i="9"/>
  <c r="L446" i="9"/>
  <c r="K446" i="9"/>
  <c r="J446" i="9"/>
  <c r="I446" i="9"/>
  <c r="H446" i="9"/>
  <c r="G446" i="9"/>
  <c r="F446" i="9"/>
  <c r="E446" i="9"/>
  <c r="D446" i="9"/>
  <c r="A446" i="9"/>
  <c r="O445" i="9"/>
  <c r="N445" i="9"/>
  <c r="M445" i="9"/>
  <c r="L445" i="9"/>
  <c r="K445" i="9"/>
  <c r="J445" i="9"/>
  <c r="I445" i="9"/>
  <c r="H445" i="9"/>
  <c r="G445" i="9"/>
  <c r="F445" i="9"/>
  <c r="E445" i="9"/>
  <c r="D445" i="9"/>
  <c r="A445" i="9"/>
  <c r="O444" i="9"/>
  <c r="N444" i="9"/>
  <c r="M444" i="9"/>
  <c r="L444" i="9"/>
  <c r="K444" i="9"/>
  <c r="J444" i="9"/>
  <c r="I444" i="9"/>
  <c r="H444" i="9"/>
  <c r="G444" i="9"/>
  <c r="F444" i="9"/>
  <c r="E444" i="9"/>
  <c r="D444" i="9"/>
  <c r="A444" i="9"/>
  <c r="O443" i="9"/>
  <c r="N443" i="9"/>
  <c r="M443" i="9"/>
  <c r="L443" i="9"/>
  <c r="K443" i="9"/>
  <c r="J443" i="9"/>
  <c r="I443" i="9"/>
  <c r="H443" i="9"/>
  <c r="G443" i="9"/>
  <c r="F443" i="9"/>
  <c r="E443" i="9"/>
  <c r="D443" i="9"/>
  <c r="A443" i="9"/>
  <c r="O442" i="9"/>
  <c r="N442" i="9"/>
  <c r="M442" i="9"/>
  <c r="L442" i="9"/>
  <c r="K442" i="9"/>
  <c r="J442" i="9"/>
  <c r="I442" i="9"/>
  <c r="H442" i="9"/>
  <c r="G442" i="9"/>
  <c r="F442" i="9"/>
  <c r="E442" i="9"/>
  <c r="D442" i="9"/>
  <c r="A442" i="9"/>
  <c r="O441" i="9"/>
  <c r="N441" i="9"/>
  <c r="M441" i="9"/>
  <c r="L441" i="9"/>
  <c r="K441" i="9"/>
  <c r="J441" i="9"/>
  <c r="I441" i="9"/>
  <c r="H441" i="9"/>
  <c r="G441" i="9"/>
  <c r="F441" i="9"/>
  <c r="E441" i="9"/>
  <c r="D441" i="9"/>
  <c r="A441" i="9"/>
  <c r="O440" i="9"/>
  <c r="N440" i="9"/>
  <c r="M440" i="9"/>
  <c r="L440" i="9"/>
  <c r="K440" i="9"/>
  <c r="J440" i="9"/>
  <c r="I440" i="9"/>
  <c r="H440" i="9"/>
  <c r="G440" i="9"/>
  <c r="F440" i="9"/>
  <c r="E440" i="9"/>
  <c r="D440" i="9"/>
  <c r="A440" i="9"/>
  <c r="O439" i="9"/>
  <c r="N439" i="9"/>
  <c r="M439" i="9"/>
  <c r="L439" i="9"/>
  <c r="K439" i="9"/>
  <c r="J439" i="9"/>
  <c r="I439" i="9"/>
  <c r="H439" i="9"/>
  <c r="G439" i="9"/>
  <c r="F439" i="9"/>
  <c r="E439" i="9"/>
  <c r="D439" i="9"/>
  <c r="A439" i="9"/>
  <c r="O438" i="9"/>
  <c r="N438" i="9"/>
  <c r="M438" i="9"/>
  <c r="L438" i="9"/>
  <c r="K438" i="9"/>
  <c r="J438" i="9"/>
  <c r="I438" i="9"/>
  <c r="H438" i="9"/>
  <c r="G438" i="9"/>
  <c r="F438" i="9"/>
  <c r="E438" i="9"/>
  <c r="D438" i="9"/>
  <c r="A438" i="9"/>
  <c r="O437" i="9"/>
  <c r="N437" i="9"/>
  <c r="M437" i="9"/>
  <c r="L437" i="9"/>
  <c r="K437" i="9"/>
  <c r="J437" i="9"/>
  <c r="I437" i="9"/>
  <c r="H437" i="9"/>
  <c r="G437" i="9"/>
  <c r="F437" i="9"/>
  <c r="E437" i="9"/>
  <c r="D437" i="9"/>
  <c r="A437" i="9"/>
  <c r="O436" i="9"/>
  <c r="N436" i="9"/>
  <c r="M436" i="9"/>
  <c r="L436" i="9"/>
  <c r="K436" i="9"/>
  <c r="J436" i="9"/>
  <c r="I436" i="9"/>
  <c r="H436" i="9"/>
  <c r="G436" i="9"/>
  <c r="F436" i="9"/>
  <c r="E436" i="9"/>
  <c r="D436" i="9"/>
  <c r="A436" i="9"/>
  <c r="O435" i="9"/>
  <c r="N435" i="9"/>
  <c r="M435" i="9"/>
  <c r="L435" i="9"/>
  <c r="K435" i="9"/>
  <c r="J435" i="9"/>
  <c r="I435" i="9"/>
  <c r="H435" i="9"/>
  <c r="G435" i="9"/>
  <c r="F435" i="9"/>
  <c r="E435" i="9"/>
  <c r="D435" i="9"/>
  <c r="A435" i="9"/>
  <c r="O434" i="9"/>
  <c r="N434" i="9"/>
  <c r="M434" i="9"/>
  <c r="L434" i="9"/>
  <c r="K434" i="9"/>
  <c r="J434" i="9"/>
  <c r="I434" i="9"/>
  <c r="H434" i="9"/>
  <c r="G434" i="9"/>
  <c r="F434" i="9"/>
  <c r="E434" i="9"/>
  <c r="D434" i="9"/>
  <c r="A434" i="9"/>
  <c r="O433" i="9"/>
  <c r="N433" i="9"/>
  <c r="M433" i="9"/>
  <c r="L433" i="9"/>
  <c r="K433" i="9"/>
  <c r="J433" i="9"/>
  <c r="I433" i="9"/>
  <c r="H433" i="9"/>
  <c r="G433" i="9"/>
  <c r="F433" i="9"/>
  <c r="E433" i="9"/>
  <c r="D433" i="9"/>
  <c r="A433" i="9"/>
  <c r="O432" i="9"/>
  <c r="N432" i="9"/>
  <c r="M432" i="9"/>
  <c r="L432" i="9"/>
  <c r="K432" i="9"/>
  <c r="J432" i="9"/>
  <c r="I432" i="9"/>
  <c r="H432" i="9"/>
  <c r="G432" i="9"/>
  <c r="F432" i="9"/>
  <c r="E432" i="9"/>
  <c r="D432" i="9"/>
  <c r="A432" i="9"/>
  <c r="O431" i="9"/>
  <c r="N431" i="9"/>
  <c r="M431" i="9"/>
  <c r="L431" i="9"/>
  <c r="K431" i="9"/>
  <c r="J431" i="9"/>
  <c r="I431" i="9"/>
  <c r="H431" i="9"/>
  <c r="G431" i="9"/>
  <c r="F431" i="9"/>
  <c r="E431" i="9"/>
  <c r="D431" i="9"/>
  <c r="A431" i="9"/>
  <c r="O430" i="9"/>
  <c r="N430" i="9"/>
  <c r="M430" i="9"/>
  <c r="L430" i="9"/>
  <c r="K430" i="9"/>
  <c r="J430" i="9"/>
  <c r="I430" i="9"/>
  <c r="H430" i="9"/>
  <c r="G430" i="9"/>
  <c r="F430" i="9"/>
  <c r="E430" i="9"/>
  <c r="D430" i="9"/>
  <c r="A430" i="9"/>
  <c r="O429" i="9"/>
  <c r="N429" i="9"/>
  <c r="M429" i="9"/>
  <c r="L429" i="9"/>
  <c r="K429" i="9"/>
  <c r="J429" i="9"/>
  <c r="I429" i="9"/>
  <c r="H429" i="9"/>
  <c r="G429" i="9"/>
  <c r="F429" i="9"/>
  <c r="E429" i="9"/>
  <c r="D429" i="9"/>
  <c r="A429" i="9"/>
  <c r="O428" i="9"/>
  <c r="N428" i="9"/>
  <c r="M428" i="9"/>
  <c r="L428" i="9"/>
  <c r="K428" i="9"/>
  <c r="J428" i="9"/>
  <c r="I428" i="9"/>
  <c r="H428" i="9"/>
  <c r="G428" i="9"/>
  <c r="F428" i="9"/>
  <c r="E428" i="9"/>
  <c r="D428" i="9"/>
  <c r="A428" i="9"/>
  <c r="O427" i="9"/>
  <c r="N427" i="9"/>
  <c r="M427" i="9"/>
  <c r="L427" i="9"/>
  <c r="K427" i="9"/>
  <c r="J427" i="9"/>
  <c r="I427" i="9"/>
  <c r="H427" i="9"/>
  <c r="G427" i="9"/>
  <c r="F427" i="9"/>
  <c r="E427" i="9"/>
  <c r="D427" i="9"/>
  <c r="A427" i="9"/>
  <c r="O426" i="9"/>
  <c r="N426" i="9"/>
  <c r="M426" i="9"/>
  <c r="L426" i="9"/>
  <c r="K426" i="9"/>
  <c r="J426" i="9"/>
  <c r="I426" i="9"/>
  <c r="H426" i="9"/>
  <c r="G426" i="9"/>
  <c r="F426" i="9"/>
  <c r="E426" i="9"/>
  <c r="D426" i="9"/>
  <c r="A426" i="9"/>
  <c r="O425" i="9"/>
  <c r="N425" i="9"/>
  <c r="M425" i="9"/>
  <c r="L425" i="9"/>
  <c r="K425" i="9"/>
  <c r="J425" i="9"/>
  <c r="I425" i="9"/>
  <c r="H425" i="9"/>
  <c r="G425" i="9"/>
  <c r="F425" i="9"/>
  <c r="E425" i="9"/>
  <c r="D425" i="9"/>
  <c r="C425" i="9"/>
  <c r="A425" i="9"/>
  <c r="O424" i="9"/>
  <c r="N424" i="9"/>
  <c r="M424" i="9"/>
  <c r="L424" i="9"/>
  <c r="K424" i="9"/>
  <c r="J424" i="9"/>
  <c r="I424" i="9"/>
  <c r="H424" i="9"/>
  <c r="G424" i="9"/>
  <c r="F424" i="9"/>
  <c r="E424" i="9"/>
  <c r="D424" i="9"/>
  <c r="C424" i="9"/>
  <c r="A424" i="9"/>
  <c r="O423" i="9"/>
  <c r="N423" i="9"/>
  <c r="M423" i="9"/>
  <c r="L423" i="9"/>
  <c r="K423" i="9"/>
  <c r="J423" i="9"/>
  <c r="I423" i="9"/>
  <c r="H423" i="9"/>
  <c r="G423" i="9"/>
  <c r="F423" i="9"/>
  <c r="E423" i="9"/>
  <c r="D423" i="9"/>
  <c r="C423" i="9"/>
  <c r="A423" i="9"/>
  <c r="O422" i="9"/>
  <c r="N422" i="9"/>
  <c r="M422" i="9"/>
  <c r="L422" i="9"/>
  <c r="K422" i="9"/>
  <c r="J422" i="9"/>
  <c r="I422" i="9"/>
  <c r="H422" i="9"/>
  <c r="G422" i="9"/>
  <c r="F422" i="9"/>
  <c r="E422" i="9"/>
  <c r="D422" i="9"/>
  <c r="C422" i="9"/>
  <c r="A422" i="9"/>
  <c r="O421" i="9"/>
  <c r="N421" i="9"/>
  <c r="M421" i="9"/>
  <c r="L421" i="9"/>
  <c r="K421" i="9"/>
  <c r="J421" i="9"/>
  <c r="I421" i="9"/>
  <c r="H421" i="9"/>
  <c r="G421" i="9"/>
  <c r="F421" i="9"/>
  <c r="E421" i="9"/>
  <c r="D421" i="9"/>
  <c r="A421" i="9"/>
  <c r="O420" i="9"/>
  <c r="N420" i="9"/>
  <c r="M420" i="9"/>
  <c r="L420" i="9"/>
  <c r="K420" i="9"/>
  <c r="J420" i="9"/>
  <c r="I420" i="9"/>
  <c r="H420" i="9"/>
  <c r="G420" i="9"/>
  <c r="F420" i="9"/>
  <c r="E420" i="9"/>
  <c r="D420" i="9"/>
  <c r="A420" i="9"/>
  <c r="O419" i="9"/>
  <c r="N419" i="9"/>
  <c r="M419" i="9"/>
  <c r="L419" i="9"/>
  <c r="K419" i="9"/>
  <c r="J419" i="9"/>
  <c r="I419" i="9"/>
  <c r="H419" i="9"/>
  <c r="G419" i="9"/>
  <c r="F419" i="9"/>
  <c r="E419" i="9"/>
  <c r="D419" i="9"/>
  <c r="A419" i="9"/>
  <c r="O418" i="9"/>
  <c r="N418" i="9"/>
  <c r="M418" i="9"/>
  <c r="L418" i="9"/>
  <c r="K418" i="9"/>
  <c r="J418" i="9"/>
  <c r="I418" i="9"/>
  <c r="H418" i="9"/>
  <c r="G418" i="9"/>
  <c r="F418" i="9"/>
  <c r="E418" i="9"/>
  <c r="D418" i="9"/>
  <c r="A418" i="9"/>
  <c r="O417" i="9"/>
  <c r="N417" i="9"/>
  <c r="M417" i="9"/>
  <c r="L417" i="9"/>
  <c r="K417" i="9"/>
  <c r="J417" i="9"/>
  <c r="I417" i="9"/>
  <c r="H417" i="9"/>
  <c r="G417" i="9"/>
  <c r="F417" i="9"/>
  <c r="E417" i="9"/>
  <c r="D417" i="9"/>
  <c r="A417" i="9"/>
  <c r="O416" i="9"/>
  <c r="N416" i="9"/>
  <c r="M416" i="9"/>
  <c r="L416" i="9"/>
  <c r="K416" i="9"/>
  <c r="J416" i="9"/>
  <c r="I416" i="9"/>
  <c r="H416" i="9"/>
  <c r="G416" i="9"/>
  <c r="F416" i="9"/>
  <c r="E416" i="9"/>
  <c r="D416" i="9"/>
  <c r="A416" i="9"/>
  <c r="O415" i="9"/>
  <c r="N415" i="9"/>
  <c r="M415" i="9"/>
  <c r="L415" i="9"/>
  <c r="K415" i="9"/>
  <c r="J415" i="9"/>
  <c r="I415" i="9"/>
  <c r="H415" i="9"/>
  <c r="G415" i="9"/>
  <c r="F415" i="9"/>
  <c r="E415" i="9"/>
  <c r="D415" i="9"/>
  <c r="A415" i="9"/>
  <c r="O414" i="9"/>
  <c r="N414" i="9"/>
  <c r="M414" i="9"/>
  <c r="L414" i="9"/>
  <c r="K414" i="9"/>
  <c r="J414" i="9"/>
  <c r="I414" i="9"/>
  <c r="H414" i="9"/>
  <c r="G414" i="9"/>
  <c r="F414" i="9"/>
  <c r="E414" i="9"/>
  <c r="D414" i="9"/>
  <c r="A414" i="9"/>
  <c r="O413" i="9"/>
  <c r="N413" i="9"/>
  <c r="M413" i="9"/>
  <c r="L413" i="9"/>
  <c r="K413" i="9"/>
  <c r="J413" i="9"/>
  <c r="I413" i="9"/>
  <c r="H413" i="9"/>
  <c r="G413" i="9"/>
  <c r="F413" i="9"/>
  <c r="E413" i="9"/>
  <c r="D413" i="9"/>
  <c r="A413" i="9"/>
  <c r="O412" i="9"/>
  <c r="N412" i="9"/>
  <c r="M412" i="9"/>
  <c r="L412" i="9"/>
  <c r="K412" i="9"/>
  <c r="J412" i="9"/>
  <c r="I412" i="9"/>
  <c r="H412" i="9"/>
  <c r="G412" i="9"/>
  <c r="F412" i="9"/>
  <c r="E412" i="9"/>
  <c r="D412" i="9"/>
  <c r="A412" i="9"/>
  <c r="O411" i="9"/>
  <c r="N411" i="9"/>
  <c r="M411" i="9"/>
  <c r="L411" i="9"/>
  <c r="K411" i="9"/>
  <c r="J411" i="9"/>
  <c r="I411" i="9"/>
  <c r="H411" i="9"/>
  <c r="G411" i="9"/>
  <c r="F411" i="9"/>
  <c r="E411" i="9"/>
  <c r="D411" i="9"/>
  <c r="A411" i="9"/>
  <c r="O410" i="9"/>
  <c r="N410" i="9"/>
  <c r="M410" i="9"/>
  <c r="L410" i="9"/>
  <c r="K410" i="9"/>
  <c r="J410" i="9"/>
  <c r="I410" i="9"/>
  <c r="H410" i="9"/>
  <c r="G410" i="9"/>
  <c r="F410" i="9"/>
  <c r="E410" i="9"/>
  <c r="D410" i="9"/>
  <c r="A410" i="9"/>
  <c r="O409" i="9"/>
  <c r="N409" i="9"/>
  <c r="M409" i="9"/>
  <c r="L409" i="9"/>
  <c r="K409" i="9"/>
  <c r="J409" i="9"/>
  <c r="I409" i="9"/>
  <c r="H409" i="9"/>
  <c r="G409" i="9"/>
  <c r="F409" i="9"/>
  <c r="E409" i="9"/>
  <c r="D409" i="9"/>
  <c r="A409" i="9"/>
  <c r="O408" i="9"/>
  <c r="N408" i="9"/>
  <c r="M408" i="9"/>
  <c r="L408" i="9"/>
  <c r="K408" i="9"/>
  <c r="J408" i="9"/>
  <c r="I408" i="9"/>
  <c r="H408" i="9"/>
  <c r="G408" i="9"/>
  <c r="F408" i="9"/>
  <c r="E408" i="9"/>
  <c r="D408" i="9"/>
  <c r="A408" i="9"/>
  <c r="O407" i="9"/>
  <c r="N407" i="9"/>
  <c r="M407" i="9"/>
  <c r="L407" i="9"/>
  <c r="K407" i="9"/>
  <c r="J407" i="9"/>
  <c r="I407" i="9"/>
  <c r="H407" i="9"/>
  <c r="G407" i="9"/>
  <c r="F407" i="9"/>
  <c r="E407" i="9"/>
  <c r="D407" i="9"/>
  <c r="A407" i="9"/>
  <c r="O406" i="9"/>
  <c r="N406" i="9"/>
  <c r="M406" i="9"/>
  <c r="L406" i="9"/>
  <c r="K406" i="9"/>
  <c r="J406" i="9"/>
  <c r="I406" i="9"/>
  <c r="H406" i="9"/>
  <c r="G406" i="9"/>
  <c r="F406" i="9"/>
  <c r="E406" i="9"/>
  <c r="D406" i="9"/>
  <c r="A406" i="9"/>
  <c r="O405" i="9"/>
  <c r="N405" i="9"/>
  <c r="M405" i="9"/>
  <c r="L405" i="9"/>
  <c r="K405" i="9"/>
  <c r="J405" i="9"/>
  <c r="I405" i="9"/>
  <c r="H405" i="9"/>
  <c r="G405" i="9"/>
  <c r="F405" i="9"/>
  <c r="E405" i="9"/>
  <c r="D405" i="9"/>
  <c r="A405" i="9"/>
  <c r="O404" i="9"/>
  <c r="N404" i="9"/>
  <c r="M404" i="9"/>
  <c r="L404" i="9"/>
  <c r="K404" i="9"/>
  <c r="J404" i="9"/>
  <c r="I404" i="9"/>
  <c r="H404" i="9"/>
  <c r="G404" i="9"/>
  <c r="F404" i="9"/>
  <c r="E404" i="9"/>
  <c r="D404" i="9"/>
  <c r="A404" i="9"/>
  <c r="O403" i="9"/>
  <c r="N403" i="9"/>
  <c r="M403" i="9"/>
  <c r="L403" i="9"/>
  <c r="K403" i="9"/>
  <c r="J403" i="9"/>
  <c r="I403" i="9"/>
  <c r="H403" i="9"/>
  <c r="G403" i="9"/>
  <c r="F403" i="9"/>
  <c r="E403" i="9"/>
  <c r="D403" i="9"/>
  <c r="A403" i="9"/>
  <c r="O402" i="9"/>
  <c r="N402" i="9"/>
  <c r="M402" i="9"/>
  <c r="L402" i="9"/>
  <c r="K402" i="9"/>
  <c r="J402" i="9"/>
  <c r="I402" i="9"/>
  <c r="H402" i="9"/>
  <c r="G402" i="9"/>
  <c r="F402" i="9"/>
  <c r="E402" i="9"/>
  <c r="D402" i="9"/>
  <c r="A402" i="9"/>
  <c r="O401" i="9"/>
  <c r="N401" i="9"/>
  <c r="M401" i="9"/>
  <c r="L401" i="9"/>
  <c r="K401" i="9"/>
  <c r="J401" i="9"/>
  <c r="I401" i="9"/>
  <c r="H401" i="9"/>
  <c r="G401" i="9"/>
  <c r="F401" i="9"/>
  <c r="E401" i="9"/>
  <c r="D401" i="9"/>
  <c r="A401" i="9"/>
  <c r="O400" i="9"/>
  <c r="N400" i="9"/>
  <c r="M400" i="9"/>
  <c r="L400" i="9"/>
  <c r="K400" i="9"/>
  <c r="J400" i="9"/>
  <c r="I400" i="9"/>
  <c r="H400" i="9"/>
  <c r="G400" i="9"/>
  <c r="F400" i="9"/>
  <c r="E400" i="9"/>
  <c r="D400" i="9"/>
  <c r="A400" i="9"/>
  <c r="O399" i="9"/>
  <c r="N399" i="9"/>
  <c r="M399" i="9"/>
  <c r="L399" i="9"/>
  <c r="K399" i="9"/>
  <c r="J399" i="9"/>
  <c r="I399" i="9"/>
  <c r="H399" i="9"/>
  <c r="G399" i="9"/>
  <c r="F399" i="9"/>
  <c r="E399" i="9"/>
  <c r="D399" i="9"/>
  <c r="A399" i="9"/>
  <c r="O398" i="9"/>
  <c r="N398" i="9"/>
  <c r="M398" i="9"/>
  <c r="L398" i="9"/>
  <c r="K398" i="9"/>
  <c r="J398" i="9"/>
  <c r="I398" i="9"/>
  <c r="H398" i="9"/>
  <c r="G398" i="9"/>
  <c r="F398" i="9"/>
  <c r="E398" i="9"/>
  <c r="D398" i="9"/>
  <c r="A398" i="9"/>
  <c r="O397" i="9"/>
  <c r="N397" i="9"/>
  <c r="M397" i="9"/>
  <c r="L397" i="9"/>
  <c r="K397" i="9"/>
  <c r="J397" i="9"/>
  <c r="I397" i="9"/>
  <c r="H397" i="9"/>
  <c r="G397" i="9"/>
  <c r="F397" i="9"/>
  <c r="E397" i="9"/>
  <c r="D397" i="9"/>
  <c r="A397" i="9"/>
  <c r="O396" i="9"/>
  <c r="N396" i="9"/>
  <c r="M396" i="9"/>
  <c r="L396" i="9"/>
  <c r="K396" i="9"/>
  <c r="J396" i="9"/>
  <c r="I396" i="9"/>
  <c r="H396" i="9"/>
  <c r="G396" i="9"/>
  <c r="F396" i="9"/>
  <c r="E396" i="9"/>
  <c r="D396" i="9"/>
  <c r="A396" i="9"/>
  <c r="O395" i="9"/>
  <c r="N395" i="9"/>
  <c r="M395" i="9"/>
  <c r="L395" i="9"/>
  <c r="K395" i="9"/>
  <c r="J395" i="9"/>
  <c r="I395" i="9"/>
  <c r="H395" i="9"/>
  <c r="G395" i="9"/>
  <c r="F395" i="9"/>
  <c r="E395" i="9"/>
  <c r="D395" i="9"/>
  <c r="A395" i="9"/>
  <c r="O394" i="9"/>
  <c r="N394" i="9"/>
  <c r="M394" i="9"/>
  <c r="L394" i="9"/>
  <c r="K394" i="9"/>
  <c r="J394" i="9"/>
  <c r="I394" i="9"/>
  <c r="H394" i="9"/>
  <c r="G394" i="9"/>
  <c r="F394" i="9"/>
  <c r="E394" i="9"/>
  <c r="D394" i="9"/>
  <c r="A394" i="9"/>
  <c r="O393" i="9"/>
  <c r="N393" i="9"/>
  <c r="M393" i="9"/>
  <c r="L393" i="9"/>
  <c r="K393" i="9"/>
  <c r="J393" i="9"/>
  <c r="I393" i="9"/>
  <c r="H393" i="9"/>
  <c r="G393" i="9"/>
  <c r="F393" i="9"/>
  <c r="E393" i="9"/>
  <c r="D393" i="9"/>
  <c r="A393" i="9"/>
  <c r="O392" i="9"/>
  <c r="N392" i="9"/>
  <c r="M392" i="9"/>
  <c r="L392" i="9"/>
  <c r="K392" i="9"/>
  <c r="J392" i="9"/>
  <c r="I392" i="9"/>
  <c r="H392" i="9"/>
  <c r="G392" i="9"/>
  <c r="F392" i="9"/>
  <c r="E392" i="9"/>
  <c r="D392" i="9"/>
  <c r="A392" i="9"/>
  <c r="O391" i="9"/>
  <c r="N391" i="9"/>
  <c r="M391" i="9"/>
  <c r="L391" i="9"/>
  <c r="K391" i="9"/>
  <c r="J391" i="9"/>
  <c r="I391" i="9"/>
  <c r="H391" i="9"/>
  <c r="G391" i="9"/>
  <c r="F391" i="9"/>
  <c r="E391" i="9"/>
  <c r="D391" i="9"/>
  <c r="A391" i="9"/>
  <c r="O390" i="9"/>
  <c r="N390" i="9"/>
  <c r="M390" i="9"/>
  <c r="L390" i="9"/>
  <c r="K390" i="9"/>
  <c r="J390" i="9"/>
  <c r="I390" i="9"/>
  <c r="H390" i="9"/>
  <c r="G390" i="9"/>
  <c r="F390" i="9"/>
  <c r="E390" i="9"/>
  <c r="D390" i="9"/>
  <c r="A390" i="9"/>
  <c r="O389" i="9"/>
  <c r="N389" i="9"/>
  <c r="M389" i="9"/>
  <c r="L389" i="9"/>
  <c r="K389" i="9"/>
  <c r="J389" i="9"/>
  <c r="I389" i="9"/>
  <c r="H389" i="9"/>
  <c r="G389" i="9"/>
  <c r="F389" i="9"/>
  <c r="E389" i="9"/>
  <c r="D389" i="9"/>
  <c r="A389" i="9"/>
  <c r="O388" i="9"/>
  <c r="N388" i="9"/>
  <c r="M388" i="9"/>
  <c r="L388" i="9"/>
  <c r="K388" i="9"/>
  <c r="J388" i="9"/>
  <c r="I388" i="9"/>
  <c r="H388" i="9"/>
  <c r="G388" i="9"/>
  <c r="F388" i="9"/>
  <c r="E388" i="9"/>
  <c r="D388" i="9"/>
  <c r="A388" i="9"/>
  <c r="O387" i="9"/>
  <c r="N387" i="9"/>
  <c r="M387" i="9"/>
  <c r="L387" i="9"/>
  <c r="K387" i="9"/>
  <c r="J387" i="9"/>
  <c r="I387" i="9"/>
  <c r="H387" i="9"/>
  <c r="G387" i="9"/>
  <c r="F387" i="9"/>
  <c r="E387" i="9"/>
  <c r="D387" i="9"/>
  <c r="A387" i="9"/>
  <c r="O386" i="9"/>
  <c r="N386" i="9"/>
  <c r="M386" i="9"/>
  <c r="L386" i="9"/>
  <c r="K386" i="9"/>
  <c r="J386" i="9"/>
  <c r="I386" i="9"/>
  <c r="H386" i="9"/>
  <c r="G386" i="9"/>
  <c r="F386" i="9"/>
  <c r="E386" i="9"/>
  <c r="D386" i="9"/>
  <c r="A386" i="9"/>
  <c r="O385" i="9"/>
  <c r="N385" i="9"/>
  <c r="M385" i="9"/>
  <c r="L385" i="9"/>
  <c r="K385" i="9"/>
  <c r="J385" i="9"/>
  <c r="I385" i="9"/>
  <c r="H385" i="9"/>
  <c r="G385" i="9"/>
  <c r="F385" i="9"/>
  <c r="E385" i="9"/>
  <c r="D385" i="9"/>
  <c r="A385" i="9"/>
  <c r="O384" i="9"/>
  <c r="N384" i="9"/>
  <c r="M384" i="9"/>
  <c r="L384" i="9"/>
  <c r="K384" i="9"/>
  <c r="J384" i="9"/>
  <c r="I384" i="9"/>
  <c r="H384" i="9"/>
  <c r="G384" i="9"/>
  <c r="F384" i="9"/>
  <c r="E384" i="9"/>
  <c r="D384" i="9"/>
  <c r="C384" i="9"/>
  <c r="A384" i="9"/>
  <c r="O383" i="9"/>
  <c r="N383" i="9"/>
  <c r="M383" i="9"/>
  <c r="L383" i="9"/>
  <c r="K383" i="9"/>
  <c r="J383" i="9"/>
  <c r="I383" i="9"/>
  <c r="H383" i="9"/>
  <c r="G383" i="9"/>
  <c r="F383" i="9"/>
  <c r="E383" i="9"/>
  <c r="D383" i="9"/>
  <c r="C383" i="9"/>
  <c r="A383" i="9"/>
  <c r="O382" i="9"/>
  <c r="N382" i="9"/>
  <c r="M382" i="9"/>
  <c r="L382" i="9"/>
  <c r="K382" i="9"/>
  <c r="J382" i="9"/>
  <c r="I382" i="9"/>
  <c r="H382" i="9"/>
  <c r="G382" i="9"/>
  <c r="F382" i="9"/>
  <c r="E382" i="9"/>
  <c r="D382" i="9"/>
  <c r="C382" i="9"/>
  <c r="A382" i="9"/>
  <c r="O381" i="9"/>
  <c r="N381" i="9"/>
  <c r="M381" i="9"/>
  <c r="L381" i="9"/>
  <c r="K381" i="9"/>
  <c r="J381" i="9"/>
  <c r="I381" i="9"/>
  <c r="H381" i="9"/>
  <c r="G381" i="9"/>
  <c r="F381" i="9"/>
  <c r="E381" i="9"/>
  <c r="D381" i="9"/>
  <c r="C381" i="9"/>
  <c r="A381" i="9"/>
  <c r="O380" i="9"/>
  <c r="N380" i="9"/>
  <c r="M380" i="9"/>
  <c r="L380" i="9"/>
  <c r="K380" i="9"/>
  <c r="J380" i="9"/>
  <c r="I380" i="9"/>
  <c r="H380" i="9"/>
  <c r="G380" i="9"/>
  <c r="F380" i="9"/>
  <c r="E380" i="9"/>
  <c r="D380" i="9"/>
  <c r="A380" i="9"/>
  <c r="O379" i="9"/>
  <c r="N379" i="9"/>
  <c r="M379" i="9"/>
  <c r="L379" i="9"/>
  <c r="K379" i="9"/>
  <c r="J379" i="9"/>
  <c r="I379" i="9"/>
  <c r="H379" i="9"/>
  <c r="G379" i="9"/>
  <c r="F379" i="9"/>
  <c r="E379" i="9"/>
  <c r="D379" i="9"/>
  <c r="A379" i="9"/>
  <c r="O378" i="9"/>
  <c r="N378" i="9"/>
  <c r="M378" i="9"/>
  <c r="L378" i="9"/>
  <c r="K378" i="9"/>
  <c r="J378" i="9"/>
  <c r="I378" i="9"/>
  <c r="H378" i="9"/>
  <c r="G378" i="9"/>
  <c r="F378" i="9"/>
  <c r="E378" i="9"/>
  <c r="D378" i="9"/>
  <c r="A378" i="9"/>
  <c r="O377" i="9"/>
  <c r="N377" i="9"/>
  <c r="M377" i="9"/>
  <c r="L377" i="9"/>
  <c r="K377" i="9"/>
  <c r="J377" i="9"/>
  <c r="I377" i="9"/>
  <c r="H377" i="9"/>
  <c r="G377" i="9"/>
  <c r="F377" i="9"/>
  <c r="E377" i="9"/>
  <c r="D377" i="9"/>
  <c r="A377" i="9"/>
  <c r="O376" i="9"/>
  <c r="N376" i="9"/>
  <c r="M376" i="9"/>
  <c r="L376" i="9"/>
  <c r="K376" i="9"/>
  <c r="J376" i="9"/>
  <c r="I376" i="9"/>
  <c r="H376" i="9"/>
  <c r="G376" i="9"/>
  <c r="F376" i="9"/>
  <c r="E376" i="9"/>
  <c r="D376" i="9"/>
  <c r="A376" i="9"/>
  <c r="O375" i="9"/>
  <c r="N375" i="9"/>
  <c r="M375" i="9"/>
  <c r="L375" i="9"/>
  <c r="K375" i="9"/>
  <c r="J375" i="9"/>
  <c r="I375" i="9"/>
  <c r="H375" i="9"/>
  <c r="G375" i="9"/>
  <c r="F375" i="9"/>
  <c r="E375" i="9"/>
  <c r="D375" i="9"/>
  <c r="A375" i="9"/>
  <c r="O374" i="9"/>
  <c r="N374" i="9"/>
  <c r="M374" i="9"/>
  <c r="L374" i="9"/>
  <c r="K374" i="9"/>
  <c r="J374" i="9"/>
  <c r="I374" i="9"/>
  <c r="H374" i="9"/>
  <c r="G374" i="9"/>
  <c r="F374" i="9"/>
  <c r="E374" i="9"/>
  <c r="D374" i="9"/>
  <c r="A374" i="9"/>
  <c r="O373" i="9"/>
  <c r="N373" i="9"/>
  <c r="M373" i="9"/>
  <c r="L373" i="9"/>
  <c r="K373" i="9"/>
  <c r="J373" i="9"/>
  <c r="I373" i="9"/>
  <c r="H373" i="9"/>
  <c r="G373" i="9"/>
  <c r="F373" i="9"/>
  <c r="E373" i="9"/>
  <c r="D373" i="9"/>
  <c r="A373" i="9"/>
  <c r="O372" i="9"/>
  <c r="N372" i="9"/>
  <c r="M372" i="9"/>
  <c r="L372" i="9"/>
  <c r="K372" i="9"/>
  <c r="J372" i="9"/>
  <c r="I372" i="9"/>
  <c r="H372" i="9"/>
  <c r="G372" i="9"/>
  <c r="F372" i="9"/>
  <c r="E372" i="9"/>
  <c r="D372" i="9"/>
  <c r="A372" i="9"/>
  <c r="O371" i="9"/>
  <c r="N371" i="9"/>
  <c r="M371" i="9"/>
  <c r="L371" i="9"/>
  <c r="K371" i="9"/>
  <c r="J371" i="9"/>
  <c r="I371" i="9"/>
  <c r="H371" i="9"/>
  <c r="G371" i="9"/>
  <c r="F371" i="9"/>
  <c r="E371" i="9"/>
  <c r="D371" i="9"/>
  <c r="A371" i="9"/>
  <c r="O370" i="9"/>
  <c r="N370" i="9"/>
  <c r="M370" i="9"/>
  <c r="L370" i="9"/>
  <c r="K370" i="9"/>
  <c r="J370" i="9"/>
  <c r="I370" i="9"/>
  <c r="H370" i="9"/>
  <c r="G370" i="9"/>
  <c r="F370" i="9"/>
  <c r="E370" i="9"/>
  <c r="D370" i="9"/>
  <c r="A370" i="9"/>
  <c r="O369" i="9"/>
  <c r="N369" i="9"/>
  <c r="M369" i="9"/>
  <c r="L369" i="9"/>
  <c r="K369" i="9"/>
  <c r="J369" i="9"/>
  <c r="I369" i="9"/>
  <c r="H369" i="9"/>
  <c r="G369" i="9"/>
  <c r="F369" i="9"/>
  <c r="E369" i="9"/>
  <c r="D369" i="9"/>
  <c r="A369" i="9"/>
  <c r="O368" i="9"/>
  <c r="N368" i="9"/>
  <c r="M368" i="9"/>
  <c r="L368" i="9"/>
  <c r="K368" i="9"/>
  <c r="J368" i="9"/>
  <c r="I368" i="9"/>
  <c r="H368" i="9"/>
  <c r="G368" i="9"/>
  <c r="F368" i="9"/>
  <c r="E368" i="9"/>
  <c r="D368" i="9"/>
  <c r="A368" i="9"/>
  <c r="O367" i="9"/>
  <c r="N367" i="9"/>
  <c r="M367" i="9"/>
  <c r="L367" i="9"/>
  <c r="K367" i="9"/>
  <c r="J367" i="9"/>
  <c r="I367" i="9"/>
  <c r="H367" i="9"/>
  <c r="G367" i="9"/>
  <c r="F367" i="9"/>
  <c r="E367" i="9"/>
  <c r="D367" i="9"/>
  <c r="A367" i="9"/>
  <c r="O366" i="9"/>
  <c r="N366" i="9"/>
  <c r="M366" i="9"/>
  <c r="L366" i="9"/>
  <c r="K366" i="9"/>
  <c r="J366" i="9"/>
  <c r="I366" i="9"/>
  <c r="H366" i="9"/>
  <c r="G366" i="9"/>
  <c r="F366" i="9"/>
  <c r="E366" i="9"/>
  <c r="D366" i="9"/>
  <c r="A366" i="9"/>
  <c r="O365" i="9"/>
  <c r="N365" i="9"/>
  <c r="M365" i="9"/>
  <c r="L365" i="9"/>
  <c r="K365" i="9"/>
  <c r="J365" i="9"/>
  <c r="I365" i="9"/>
  <c r="H365" i="9"/>
  <c r="G365" i="9"/>
  <c r="F365" i="9"/>
  <c r="E365" i="9"/>
  <c r="D365" i="9"/>
  <c r="A365" i="9"/>
  <c r="O364" i="9"/>
  <c r="N364" i="9"/>
  <c r="M364" i="9"/>
  <c r="L364" i="9"/>
  <c r="K364" i="9"/>
  <c r="J364" i="9"/>
  <c r="I364" i="9"/>
  <c r="H364" i="9"/>
  <c r="G364" i="9"/>
  <c r="F364" i="9"/>
  <c r="E364" i="9"/>
  <c r="D364" i="9"/>
  <c r="A364" i="9"/>
  <c r="O363" i="9"/>
  <c r="N363" i="9"/>
  <c r="M363" i="9"/>
  <c r="L363" i="9"/>
  <c r="K363" i="9"/>
  <c r="J363" i="9"/>
  <c r="I363" i="9"/>
  <c r="H363" i="9"/>
  <c r="G363" i="9"/>
  <c r="F363" i="9"/>
  <c r="E363" i="9"/>
  <c r="D363" i="9"/>
  <c r="A363" i="9"/>
  <c r="O362" i="9"/>
  <c r="N362" i="9"/>
  <c r="M362" i="9"/>
  <c r="L362" i="9"/>
  <c r="K362" i="9"/>
  <c r="J362" i="9"/>
  <c r="I362" i="9"/>
  <c r="H362" i="9"/>
  <c r="G362" i="9"/>
  <c r="F362" i="9"/>
  <c r="E362" i="9"/>
  <c r="D362" i="9"/>
  <c r="A362" i="9"/>
  <c r="O361" i="9"/>
  <c r="N361" i="9"/>
  <c r="M361" i="9"/>
  <c r="L361" i="9"/>
  <c r="K361" i="9"/>
  <c r="J361" i="9"/>
  <c r="I361" i="9"/>
  <c r="H361" i="9"/>
  <c r="G361" i="9"/>
  <c r="F361" i="9"/>
  <c r="E361" i="9"/>
  <c r="D361" i="9"/>
  <c r="A361" i="9"/>
  <c r="O360" i="9"/>
  <c r="N360" i="9"/>
  <c r="M360" i="9"/>
  <c r="L360" i="9"/>
  <c r="K360" i="9"/>
  <c r="J360" i="9"/>
  <c r="I360" i="9"/>
  <c r="H360" i="9"/>
  <c r="G360" i="9"/>
  <c r="F360" i="9"/>
  <c r="E360" i="9"/>
  <c r="D360" i="9"/>
  <c r="A360" i="9"/>
  <c r="O359" i="9"/>
  <c r="N359" i="9"/>
  <c r="M359" i="9"/>
  <c r="L359" i="9"/>
  <c r="K359" i="9"/>
  <c r="J359" i="9"/>
  <c r="I359" i="9"/>
  <c r="H359" i="9"/>
  <c r="G359" i="9"/>
  <c r="F359" i="9"/>
  <c r="E359" i="9"/>
  <c r="D359" i="9"/>
  <c r="A359" i="9"/>
  <c r="O358" i="9"/>
  <c r="N358" i="9"/>
  <c r="M358" i="9"/>
  <c r="L358" i="9"/>
  <c r="K358" i="9"/>
  <c r="J358" i="9"/>
  <c r="I358" i="9"/>
  <c r="H358" i="9"/>
  <c r="G358" i="9"/>
  <c r="F358" i="9"/>
  <c r="E358" i="9"/>
  <c r="D358" i="9"/>
  <c r="A358" i="9"/>
  <c r="O357" i="9"/>
  <c r="N357" i="9"/>
  <c r="M357" i="9"/>
  <c r="L357" i="9"/>
  <c r="K357" i="9"/>
  <c r="J357" i="9"/>
  <c r="I357" i="9"/>
  <c r="H357" i="9"/>
  <c r="G357" i="9"/>
  <c r="F357" i="9"/>
  <c r="E357" i="9"/>
  <c r="D357" i="9"/>
  <c r="A357" i="9"/>
  <c r="O356" i="9"/>
  <c r="N356" i="9"/>
  <c r="M356" i="9"/>
  <c r="L356" i="9"/>
  <c r="K356" i="9"/>
  <c r="J356" i="9"/>
  <c r="I356" i="9"/>
  <c r="H356" i="9"/>
  <c r="G356" i="9"/>
  <c r="F356" i="9"/>
  <c r="E356" i="9"/>
  <c r="D356" i="9"/>
  <c r="A356" i="9"/>
  <c r="O355" i="9"/>
  <c r="N355" i="9"/>
  <c r="M355" i="9"/>
  <c r="L355" i="9"/>
  <c r="K355" i="9"/>
  <c r="J355" i="9"/>
  <c r="I355" i="9"/>
  <c r="H355" i="9"/>
  <c r="G355" i="9"/>
  <c r="F355" i="9"/>
  <c r="E355" i="9"/>
  <c r="D355" i="9"/>
  <c r="A355" i="9"/>
  <c r="O354" i="9"/>
  <c r="N354" i="9"/>
  <c r="M354" i="9"/>
  <c r="L354" i="9"/>
  <c r="K354" i="9"/>
  <c r="J354" i="9"/>
  <c r="I354" i="9"/>
  <c r="H354" i="9"/>
  <c r="G354" i="9"/>
  <c r="F354" i="9"/>
  <c r="E354" i="9"/>
  <c r="D354" i="9"/>
  <c r="A354" i="9"/>
  <c r="O353" i="9"/>
  <c r="N353" i="9"/>
  <c r="M353" i="9"/>
  <c r="L353" i="9"/>
  <c r="K353" i="9"/>
  <c r="J353" i="9"/>
  <c r="I353" i="9"/>
  <c r="H353" i="9"/>
  <c r="G353" i="9"/>
  <c r="F353" i="9"/>
  <c r="E353" i="9"/>
  <c r="D353" i="9"/>
  <c r="A353" i="9"/>
  <c r="O352" i="9"/>
  <c r="N352" i="9"/>
  <c r="M352" i="9"/>
  <c r="L352" i="9"/>
  <c r="K352" i="9"/>
  <c r="J352" i="9"/>
  <c r="I352" i="9"/>
  <c r="H352" i="9"/>
  <c r="G352" i="9"/>
  <c r="F352" i="9"/>
  <c r="E352" i="9"/>
  <c r="D352" i="9"/>
  <c r="A352" i="9"/>
  <c r="O351" i="9"/>
  <c r="N351" i="9"/>
  <c r="M351" i="9"/>
  <c r="L351" i="9"/>
  <c r="K351" i="9"/>
  <c r="J351" i="9"/>
  <c r="I351" i="9"/>
  <c r="H351" i="9"/>
  <c r="G351" i="9"/>
  <c r="F351" i="9"/>
  <c r="E351" i="9"/>
  <c r="D351" i="9"/>
  <c r="A351" i="9"/>
  <c r="O350" i="9"/>
  <c r="N350" i="9"/>
  <c r="M350" i="9"/>
  <c r="L350" i="9"/>
  <c r="K350" i="9"/>
  <c r="J350" i="9"/>
  <c r="I350" i="9"/>
  <c r="H350" i="9"/>
  <c r="G350" i="9"/>
  <c r="F350" i="9"/>
  <c r="E350" i="9"/>
  <c r="D350" i="9"/>
  <c r="A350" i="9"/>
  <c r="O349" i="9"/>
  <c r="N349" i="9"/>
  <c r="M349" i="9"/>
  <c r="L349" i="9"/>
  <c r="K349" i="9"/>
  <c r="J349" i="9"/>
  <c r="I349" i="9"/>
  <c r="H349" i="9"/>
  <c r="G349" i="9"/>
  <c r="F349" i="9"/>
  <c r="E349" i="9"/>
  <c r="D349" i="9"/>
  <c r="A349" i="9"/>
  <c r="O348" i="9"/>
  <c r="N348" i="9"/>
  <c r="M348" i="9"/>
  <c r="L348" i="9"/>
  <c r="K348" i="9"/>
  <c r="J348" i="9"/>
  <c r="I348" i="9"/>
  <c r="H348" i="9"/>
  <c r="G348" i="9"/>
  <c r="F348" i="9"/>
  <c r="E348" i="9"/>
  <c r="D348" i="9"/>
  <c r="A348" i="9"/>
  <c r="O347" i="9"/>
  <c r="N347" i="9"/>
  <c r="M347" i="9"/>
  <c r="L347" i="9"/>
  <c r="K347" i="9"/>
  <c r="J347" i="9"/>
  <c r="I347" i="9"/>
  <c r="H347" i="9"/>
  <c r="G347" i="9"/>
  <c r="F347" i="9"/>
  <c r="E347" i="9"/>
  <c r="D347" i="9"/>
  <c r="A347" i="9"/>
  <c r="O346" i="9"/>
  <c r="N346" i="9"/>
  <c r="M346" i="9"/>
  <c r="L346" i="9"/>
  <c r="K346" i="9"/>
  <c r="J346" i="9"/>
  <c r="I346" i="9"/>
  <c r="H346" i="9"/>
  <c r="G346" i="9"/>
  <c r="F346" i="9"/>
  <c r="E346" i="9"/>
  <c r="D346" i="9"/>
  <c r="A346" i="9"/>
  <c r="O345" i="9"/>
  <c r="N345" i="9"/>
  <c r="M345" i="9"/>
  <c r="L345" i="9"/>
  <c r="K345" i="9"/>
  <c r="J345" i="9"/>
  <c r="I345" i="9"/>
  <c r="H345" i="9"/>
  <c r="G345" i="9"/>
  <c r="F345" i="9"/>
  <c r="E345" i="9"/>
  <c r="D345" i="9"/>
  <c r="A345" i="9"/>
  <c r="O344" i="9"/>
  <c r="N344" i="9"/>
  <c r="M344" i="9"/>
  <c r="L344" i="9"/>
  <c r="K344" i="9"/>
  <c r="J344" i="9"/>
  <c r="I344" i="9"/>
  <c r="H344" i="9"/>
  <c r="G344" i="9"/>
  <c r="F344" i="9"/>
  <c r="E344" i="9"/>
  <c r="D344" i="9"/>
  <c r="A344" i="9"/>
  <c r="O343" i="9"/>
  <c r="N343" i="9"/>
  <c r="M343" i="9"/>
  <c r="L343" i="9"/>
  <c r="K343" i="9"/>
  <c r="J343" i="9"/>
  <c r="I343" i="9"/>
  <c r="H343" i="9"/>
  <c r="G343" i="9"/>
  <c r="F343" i="9"/>
  <c r="E343" i="9"/>
  <c r="D343" i="9"/>
  <c r="A343" i="9"/>
  <c r="O342" i="9"/>
  <c r="N342" i="9"/>
  <c r="M342" i="9"/>
  <c r="L342" i="9"/>
  <c r="K342" i="9"/>
  <c r="J342" i="9"/>
  <c r="I342" i="9"/>
  <c r="H342" i="9"/>
  <c r="G342" i="9"/>
  <c r="F342" i="9"/>
  <c r="E342" i="9"/>
  <c r="D342" i="9"/>
  <c r="C342" i="9"/>
  <c r="A342" i="9"/>
  <c r="O341" i="9"/>
  <c r="N341" i="9"/>
  <c r="M341" i="9"/>
  <c r="L341" i="9"/>
  <c r="K341" i="9"/>
  <c r="J341" i="9"/>
  <c r="I341" i="9"/>
  <c r="H341" i="9"/>
  <c r="G341" i="9"/>
  <c r="F341" i="9"/>
  <c r="E341" i="9"/>
  <c r="D341" i="9"/>
  <c r="C341" i="9"/>
  <c r="A341" i="9"/>
  <c r="O340" i="9"/>
  <c r="N340" i="9"/>
  <c r="M340" i="9"/>
  <c r="L340" i="9"/>
  <c r="K340" i="9"/>
  <c r="J340" i="9"/>
  <c r="I340" i="9"/>
  <c r="H340" i="9"/>
  <c r="G340" i="9"/>
  <c r="F340" i="9"/>
  <c r="E340" i="9"/>
  <c r="D340" i="9"/>
  <c r="C340" i="9"/>
  <c r="A340" i="9"/>
  <c r="O339" i="9"/>
  <c r="N339" i="9"/>
  <c r="M339" i="9"/>
  <c r="L339" i="9"/>
  <c r="K339" i="9"/>
  <c r="J339" i="9"/>
  <c r="I339" i="9"/>
  <c r="H339" i="9"/>
  <c r="G339" i="9"/>
  <c r="F339" i="9"/>
  <c r="E339" i="9"/>
  <c r="D339" i="9"/>
  <c r="C339" i="9"/>
  <c r="A339" i="9"/>
  <c r="O338" i="9"/>
  <c r="N338" i="9"/>
  <c r="M338" i="9"/>
  <c r="L338" i="9"/>
  <c r="K338" i="9"/>
  <c r="J338" i="9"/>
  <c r="I338" i="9"/>
  <c r="H338" i="9"/>
  <c r="G338" i="9"/>
  <c r="F338" i="9"/>
  <c r="E338" i="9"/>
  <c r="D338" i="9"/>
  <c r="A338" i="9"/>
  <c r="O337" i="9"/>
  <c r="N337" i="9"/>
  <c r="M337" i="9"/>
  <c r="L337" i="9"/>
  <c r="K337" i="9"/>
  <c r="J337" i="9"/>
  <c r="I337" i="9"/>
  <c r="H337" i="9"/>
  <c r="G337" i="9"/>
  <c r="F337" i="9"/>
  <c r="E337" i="9"/>
  <c r="D337" i="9"/>
  <c r="A337" i="9"/>
  <c r="O336" i="9"/>
  <c r="N336" i="9"/>
  <c r="M336" i="9"/>
  <c r="L336" i="9"/>
  <c r="K336" i="9"/>
  <c r="J336" i="9"/>
  <c r="I336" i="9"/>
  <c r="H336" i="9"/>
  <c r="G336" i="9"/>
  <c r="F336" i="9"/>
  <c r="E336" i="9"/>
  <c r="D336" i="9"/>
  <c r="A336" i="9"/>
  <c r="O335" i="9"/>
  <c r="N335" i="9"/>
  <c r="M335" i="9"/>
  <c r="L335" i="9"/>
  <c r="K335" i="9"/>
  <c r="J335" i="9"/>
  <c r="I335" i="9"/>
  <c r="H335" i="9"/>
  <c r="G335" i="9"/>
  <c r="F335" i="9"/>
  <c r="E335" i="9"/>
  <c r="D335" i="9"/>
  <c r="A335" i="9"/>
  <c r="O334" i="9"/>
  <c r="N334" i="9"/>
  <c r="M334" i="9"/>
  <c r="L334" i="9"/>
  <c r="K334" i="9"/>
  <c r="J334" i="9"/>
  <c r="I334" i="9"/>
  <c r="H334" i="9"/>
  <c r="G334" i="9"/>
  <c r="F334" i="9"/>
  <c r="E334" i="9"/>
  <c r="D334" i="9"/>
  <c r="A334" i="9"/>
  <c r="O333" i="9"/>
  <c r="N333" i="9"/>
  <c r="M333" i="9"/>
  <c r="L333" i="9"/>
  <c r="K333" i="9"/>
  <c r="J333" i="9"/>
  <c r="I333" i="9"/>
  <c r="H333" i="9"/>
  <c r="G333" i="9"/>
  <c r="F333" i="9"/>
  <c r="E333" i="9"/>
  <c r="D333" i="9"/>
  <c r="A333" i="9"/>
  <c r="O332" i="9"/>
  <c r="N332" i="9"/>
  <c r="M332" i="9"/>
  <c r="L332" i="9"/>
  <c r="K332" i="9"/>
  <c r="J332" i="9"/>
  <c r="I332" i="9"/>
  <c r="H332" i="9"/>
  <c r="G332" i="9"/>
  <c r="F332" i="9"/>
  <c r="E332" i="9"/>
  <c r="D332" i="9"/>
  <c r="A332" i="9"/>
  <c r="O331" i="9"/>
  <c r="N331" i="9"/>
  <c r="M331" i="9"/>
  <c r="L331" i="9"/>
  <c r="K331" i="9"/>
  <c r="J331" i="9"/>
  <c r="I331" i="9"/>
  <c r="H331" i="9"/>
  <c r="G331" i="9"/>
  <c r="F331" i="9"/>
  <c r="E331" i="9"/>
  <c r="D331" i="9"/>
  <c r="A331" i="9"/>
  <c r="O330" i="9"/>
  <c r="N330" i="9"/>
  <c r="M330" i="9"/>
  <c r="L330" i="9"/>
  <c r="K330" i="9"/>
  <c r="J330" i="9"/>
  <c r="I330" i="9"/>
  <c r="H330" i="9"/>
  <c r="G330" i="9"/>
  <c r="F330" i="9"/>
  <c r="E330" i="9"/>
  <c r="D330" i="9"/>
  <c r="A330" i="9"/>
  <c r="O329" i="9"/>
  <c r="N329" i="9"/>
  <c r="M329" i="9"/>
  <c r="L329" i="9"/>
  <c r="K329" i="9"/>
  <c r="J329" i="9"/>
  <c r="I329" i="9"/>
  <c r="H329" i="9"/>
  <c r="G329" i="9"/>
  <c r="F329" i="9"/>
  <c r="E329" i="9"/>
  <c r="D329" i="9"/>
  <c r="A329" i="9"/>
  <c r="O328" i="9"/>
  <c r="N328" i="9"/>
  <c r="M328" i="9"/>
  <c r="L328" i="9"/>
  <c r="K328" i="9"/>
  <c r="J328" i="9"/>
  <c r="I328" i="9"/>
  <c r="H328" i="9"/>
  <c r="G328" i="9"/>
  <c r="F328" i="9"/>
  <c r="E328" i="9"/>
  <c r="D328" i="9"/>
  <c r="A328" i="9"/>
  <c r="O327" i="9"/>
  <c r="N327" i="9"/>
  <c r="M327" i="9"/>
  <c r="L327" i="9"/>
  <c r="K327" i="9"/>
  <c r="J327" i="9"/>
  <c r="I327" i="9"/>
  <c r="H327" i="9"/>
  <c r="G327" i="9"/>
  <c r="F327" i="9"/>
  <c r="E327" i="9"/>
  <c r="D327" i="9"/>
  <c r="A327" i="9"/>
  <c r="O326" i="9"/>
  <c r="N326" i="9"/>
  <c r="M326" i="9"/>
  <c r="L326" i="9"/>
  <c r="K326" i="9"/>
  <c r="J326" i="9"/>
  <c r="I326" i="9"/>
  <c r="H326" i="9"/>
  <c r="G326" i="9"/>
  <c r="F326" i="9"/>
  <c r="E326" i="9"/>
  <c r="D326" i="9"/>
  <c r="A326" i="9"/>
  <c r="O325" i="9"/>
  <c r="N325" i="9"/>
  <c r="M325" i="9"/>
  <c r="L325" i="9"/>
  <c r="K325" i="9"/>
  <c r="J325" i="9"/>
  <c r="I325" i="9"/>
  <c r="H325" i="9"/>
  <c r="G325" i="9"/>
  <c r="F325" i="9"/>
  <c r="E325" i="9"/>
  <c r="D325" i="9"/>
  <c r="A325" i="9"/>
  <c r="O324" i="9"/>
  <c r="N324" i="9"/>
  <c r="M324" i="9"/>
  <c r="L324" i="9"/>
  <c r="K324" i="9"/>
  <c r="J324" i="9"/>
  <c r="I324" i="9"/>
  <c r="H324" i="9"/>
  <c r="G324" i="9"/>
  <c r="F324" i="9"/>
  <c r="E324" i="9"/>
  <c r="D324" i="9"/>
  <c r="A324" i="9"/>
  <c r="O323" i="9"/>
  <c r="N323" i="9"/>
  <c r="M323" i="9"/>
  <c r="L323" i="9"/>
  <c r="K323" i="9"/>
  <c r="J323" i="9"/>
  <c r="I323" i="9"/>
  <c r="H323" i="9"/>
  <c r="G323" i="9"/>
  <c r="F323" i="9"/>
  <c r="E323" i="9"/>
  <c r="D323" i="9"/>
  <c r="A323" i="9"/>
  <c r="O322" i="9"/>
  <c r="N322" i="9"/>
  <c r="M322" i="9"/>
  <c r="L322" i="9"/>
  <c r="K322" i="9"/>
  <c r="J322" i="9"/>
  <c r="I322" i="9"/>
  <c r="H322" i="9"/>
  <c r="G322" i="9"/>
  <c r="F322" i="9"/>
  <c r="E322" i="9"/>
  <c r="D322" i="9"/>
  <c r="A322" i="9"/>
  <c r="O321" i="9"/>
  <c r="N321" i="9"/>
  <c r="M321" i="9"/>
  <c r="L321" i="9"/>
  <c r="K321" i="9"/>
  <c r="J321" i="9"/>
  <c r="I321" i="9"/>
  <c r="H321" i="9"/>
  <c r="G321" i="9"/>
  <c r="F321" i="9"/>
  <c r="E321" i="9"/>
  <c r="D321" i="9"/>
  <c r="A321" i="9"/>
  <c r="O320" i="9"/>
  <c r="N320" i="9"/>
  <c r="M320" i="9"/>
  <c r="L320" i="9"/>
  <c r="K320" i="9"/>
  <c r="J320" i="9"/>
  <c r="I320" i="9"/>
  <c r="H320" i="9"/>
  <c r="G320" i="9"/>
  <c r="F320" i="9"/>
  <c r="E320" i="9"/>
  <c r="D320" i="9"/>
  <c r="A320" i="9"/>
  <c r="O319" i="9"/>
  <c r="N319" i="9"/>
  <c r="M319" i="9"/>
  <c r="L319" i="9"/>
  <c r="K319" i="9"/>
  <c r="J319" i="9"/>
  <c r="I319" i="9"/>
  <c r="H319" i="9"/>
  <c r="G319" i="9"/>
  <c r="F319" i="9"/>
  <c r="E319" i="9"/>
  <c r="D319" i="9"/>
  <c r="A319" i="9"/>
  <c r="O318" i="9"/>
  <c r="N318" i="9"/>
  <c r="M318" i="9"/>
  <c r="L318" i="9"/>
  <c r="K318" i="9"/>
  <c r="J318" i="9"/>
  <c r="I318" i="9"/>
  <c r="H318" i="9"/>
  <c r="G318" i="9"/>
  <c r="F318" i="9"/>
  <c r="E318" i="9"/>
  <c r="D318" i="9"/>
  <c r="A318" i="9"/>
  <c r="O317" i="9"/>
  <c r="N317" i="9"/>
  <c r="M317" i="9"/>
  <c r="L317" i="9"/>
  <c r="K317" i="9"/>
  <c r="J317" i="9"/>
  <c r="I317" i="9"/>
  <c r="H317" i="9"/>
  <c r="G317" i="9"/>
  <c r="F317" i="9"/>
  <c r="E317" i="9"/>
  <c r="D317" i="9"/>
  <c r="A317" i="9"/>
  <c r="O316" i="9"/>
  <c r="N316" i="9"/>
  <c r="M316" i="9"/>
  <c r="L316" i="9"/>
  <c r="K316" i="9"/>
  <c r="J316" i="9"/>
  <c r="I316" i="9"/>
  <c r="H316" i="9"/>
  <c r="G316" i="9"/>
  <c r="F316" i="9"/>
  <c r="E316" i="9"/>
  <c r="D316" i="9"/>
  <c r="A316" i="9"/>
  <c r="O315" i="9"/>
  <c r="N315" i="9"/>
  <c r="M315" i="9"/>
  <c r="L315" i="9"/>
  <c r="K315" i="9"/>
  <c r="J315" i="9"/>
  <c r="I315" i="9"/>
  <c r="H315" i="9"/>
  <c r="G315" i="9"/>
  <c r="F315" i="9"/>
  <c r="E315" i="9"/>
  <c r="D315" i="9"/>
  <c r="A315" i="9"/>
  <c r="O314" i="9"/>
  <c r="N314" i="9"/>
  <c r="M314" i="9"/>
  <c r="L314" i="9"/>
  <c r="K314" i="9"/>
  <c r="J314" i="9"/>
  <c r="I314" i="9"/>
  <c r="H314" i="9"/>
  <c r="G314" i="9"/>
  <c r="F314" i="9"/>
  <c r="E314" i="9"/>
  <c r="D314" i="9"/>
  <c r="A314" i="9"/>
  <c r="O313" i="9"/>
  <c r="N313" i="9"/>
  <c r="M313" i="9"/>
  <c r="L313" i="9"/>
  <c r="K313" i="9"/>
  <c r="J313" i="9"/>
  <c r="I313" i="9"/>
  <c r="H313" i="9"/>
  <c r="G313" i="9"/>
  <c r="F313" i="9"/>
  <c r="E313" i="9"/>
  <c r="D313" i="9"/>
  <c r="A313" i="9"/>
  <c r="O312" i="9"/>
  <c r="N312" i="9"/>
  <c r="M312" i="9"/>
  <c r="L312" i="9"/>
  <c r="K312" i="9"/>
  <c r="J312" i="9"/>
  <c r="I312" i="9"/>
  <c r="H312" i="9"/>
  <c r="G312" i="9"/>
  <c r="F312" i="9"/>
  <c r="E312" i="9"/>
  <c r="D312" i="9"/>
  <c r="A312" i="9"/>
  <c r="O311" i="9"/>
  <c r="N311" i="9"/>
  <c r="M311" i="9"/>
  <c r="L311" i="9"/>
  <c r="K311" i="9"/>
  <c r="J311" i="9"/>
  <c r="I311" i="9"/>
  <c r="H311" i="9"/>
  <c r="G311" i="9"/>
  <c r="F311" i="9"/>
  <c r="E311" i="9"/>
  <c r="D311" i="9"/>
  <c r="A311" i="9"/>
  <c r="O310" i="9"/>
  <c r="N310" i="9"/>
  <c r="M310" i="9"/>
  <c r="L310" i="9"/>
  <c r="K310" i="9"/>
  <c r="J310" i="9"/>
  <c r="I310" i="9"/>
  <c r="H310" i="9"/>
  <c r="G310" i="9"/>
  <c r="F310" i="9"/>
  <c r="E310" i="9"/>
  <c r="D310" i="9"/>
  <c r="A310" i="9"/>
  <c r="O309" i="9"/>
  <c r="N309" i="9"/>
  <c r="M309" i="9"/>
  <c r="L309" i="9"/>
  <c r="K309" i="9"/>
  <c r="J309" i="9"/>
  <c r="I309" i="9"/>
  <c r="H309" i="9"/>
  <c r="G309" i="9"/>
  <c r="F309" i="9"/>
  <c r="E309" i="9"/>
  <c r="D309" i="9"/>
  <c r="A309" i="9"/>
  <c r="O308" i="9"/>
  <c r="N308" i="9"/>
  <c r="M308" i="9"/>
  <c r="L308" i="9"/>
  <c r="K308" i="9"/>
  <c r="J308" i="9"/>
  <c r="I308" i="9"/>
  <c r="H308" i="9"/>
  <c r="G308" i="9"/>
  <c r="F308" i="9"/>
  <c r="E308" i="9"/>
  <c r="D308" i="9"/>
  <c r="A308" i="9"/>
  <c r="O307" i="9"/>
  <c r="N307" i="9"/>
  <c r="M307" i="9"/>
  <c r="L307" i="9"/>
  <c r="K307" i="9"/>
  <c r="J307" i="9"/>
  <c r="I307" i="9"/>
  <c r="H307" i="9"/>
  <c r="G307" i="9"/>
  <c r="F307" i="9"/>
  <c r="E307" i="9"/>
  <c r="D307" i="9"/>
  <c r="A307" i="9"/>
  <c r="O306" i="9"/>
  <c r="N306" i="9"/>
  <c r="M306" i="9"/>
  <c r="L306" i="9"/>
  <c r="K306" i="9"/>
  <c r="J306" i="9"/>
  <c r="I306" i="9"/>
  <c r="H306" i="9"/>
  <c r="G306" i="9"/>
  <c r="F306" i="9"/>
  <c r="E306" i="9"/>
  <c r="D306" i="9"/>
  <c r="A306" i="9"/>
  <c r="O305" i="9"/>
  <c r="N305" i="9"/>
  <c r="M305" i="9"/>
  <c r="L305" i="9"/>
  <c r="K305" i="9"/>
  <c r="J305" i="9"/>
  <c r="I305" i="9"/>
  <c r="H305" i="9"/>
  <c r="G305" i="9"/>
  <c r="F305" i="9"/>
  <c r="E305" i="9"/>
  <c r="D305" i="9"/>
  <c r="A305" i="9"/>
  <c r="O304" i="9"/>
  <c r="N304" i="9"/>
  <c r="M304" i="9"/>
  <c r="L304" i="9"/>
  <c r="K304" i="9"/>
  <c r="J304" i="9"/>
  <c r="I304" i="9"/>
  <c r="H304" i="9"/>
  <c r="G304" i="9"/>
  <c r="F304" i="9"/>
  <c r="E304" i="9"/>
  <c r="D304" i="9"/>
  <c r="A304" i="9"/>
  <c r="O303" i="9"/>
  <c r="N303" i="9"/>
  <c r="M303" i="9"/>
  <c r="L303" i="9"/>
  <c r="K303" i="9"/>
  <c r="J303" i="9"/>
  <c r="I303" i="9"/>
  <c r="H303" i="9"/>
  <c r="G303" i="9"/>
  <c r="F303" i="9"/>
  <c r="E303" i="9"/>
  <c r="D303" i="9"/>
  <c r="A303" i="9"/>
  <c r="O302" i="9"/>
  <c r="N302" i="9"/>
  <c r="M302" i="9"/>
  <c r="L302" i="9"/>
  <c r="K302" i="9"/>
  <c r="J302" i="9"/>
  <c r="I302" i="9"/>
  <c r="H302" i="9"/>
  <c r="G302" i="9"/>
  <c r="F302" i="9"/>
  <c r="E302" i="9"/>
  <c r="D302" i="9"/>
  <c r="A302" i="9"/>
  <c r="O301" i="9"/>
  <c r="N301" i="9"/>
  <c r="M301" i="9"/>
  <c r="L301" i="9"/>
  <c r="K301" i="9"/>
  <c r="J301" i="9"/>
  <c r="I301" i="9"/>
  <c r="H301" i="9"/>
  <c r="G301" i="9"/>
  <c r="F301" i="9"/>
  <c r="E301" i="9"/>
  <c r="D301" i="9"/>
  <c r="A301" i="9"/>
  <c r="O300" i="9"/>
  <c r="N300" i="9"/>
  <c r="M300" i="9"/>
  <c r="L300" i="9"/>
  <c r="K300" i="9"/>
  <c r="J300" i="9"/>
  <c r="I300" i="9"/>
  <c r="H300" i="9"/>
  <c r="G300" i="9"/>
  <c r="F300" i="9"/>
  <c r="E300" i="9"/>
  <c r="D300" i="9"/>
  <c r="A300" i="9"/>
  <c r="O299" i="9"/>
  <c r="N299" i="9"/>
  <c r="M299" i="9"/>
  <c r="L299" i="9"/>
  <c r="K299" i="9"/>
  <c r="J299" i="9"/>
  <c r="I299" i="9"/>
  <c r="H299" i="9"/>
  <c r="G299" i="9"/>
  <c r="F299" i="9"/>
  <c r="E299" i="9"/>
  <c r="D299" i="9"/>
  <c r="A299" i="9"/>
  <c r="O298" i="9"/>
  <c r="N298" i="9"/>
  <c r="M298" i="9"/>
  <c r="L298" i="9"/>
  <c r="K298" i="9"/>
  <c r="J298" i="9"/>
  <c r="I298" i="9"/>
  <c r="H298" i="9"/>
  <c r="G298" i="9"/>
  <c r="F298" i="9"/>
  <c r="E298" i="9"/>
  <c r="D298" i="9"/>
  <c r="A298" i="9"/>
  <c r="O297" i="9"/>
  <c r="N297" i="9"/>
  <c r="M297" i="9"/>
  <c r="L297" i="9"/>
  <c r="K297" i="9"/>
  <c r="J297" i="9"/>
  <c r="I297" i="9"/>
  <c r="H297" i="9"/>
  <c r="G297" i="9"/>
  <c r="F297" i="9"/>
  <c r="E297" i="9"/>
  <c r="D297" i="9"/>
  <c r="A297" i="9"/>
  <c r="O296" i="9"/>
  <c r="N296" i="9"/>
  <c r="M296" i="9"/>
  <c r="L296" i="9"/>
  <c r="K296" i="9"/>
  <c r="J296" i="9"/>
  <c r="I296" i="9"/>
  <c r="H296" i="9"/>
  <c r="G296" i="9"/>
  <c r="F296" i="9"/>
  <c r="E296" i="9"/>
  <c r="D296" i="9"/>
  <c r="A296" i="9"/>
  <c r="O295" i="9"/>
  <c r="N295" i="9"/>
  <c r="M295" i="9"/>
  <c r="L295" i="9"/>
  <c r="K295" i="9"/>
  <c r="J295" i="9"/>
  <c r="I295" i="9"/>
  <c r="H295" i="9"/>
  <c r="G295" i="9"/>
  <c r="F295" i="9"/>
  <c r="E295" i="9"/>
  <c r="D295" i="9"/>
  <c r="A295" i="9"/>
  <c r="O294" i="9"/>
  <c r="N294" i="9"/>
  <c r="M294" i="9"/>
  <c r="L294" i="9"/>
  <c r="K294" i="9"/>
  <c r="J294" i="9"/>
  <c r="I294" i="9"/>
  <c r="H294" i="9"/>
  <c r="G294" i="9"/>
  <c r="F294" i="9"/>
  <c r="E294" i="9"/>
  <c r="D294" i="9"/>
  <c r="A294" i="9"/>
  <c r="O293" i="9"/>
  <c r="N293" i="9"/>
  <c r="M293" i="9"/>
  <c r="L293" i="9"/>
  <c r="K293" i="9"/>
  <c r="J293" i="9"/>
  <c r="I293" i="9"/>
  <c r="H293" i="9"/>
  <c r="G293" i="9"/>
  <c r="F293" i="9"/>
  <c r="E293" i="9"/>
  <c r="D293" i="9"/>
  <c r="A293" i="9"/>
  <c r="O292" i="9"/>
  <c r="N292" i="9"/>
  <c r="M292" i="9"/>
  <c r="L292" i="9"/>
  <c r="K292" i="9"/>
  <c r="J292" i="9"/>
  <c r="I292" i="9"/>
  <c r="H292" i="9"/>
  <c r="G292" i="9"/>
  <c r="F292" i="9"/>
  <c r="E292" i="9"/>
  <c r="D292" i="9"/>
  <c r="A292" i="9"/>
  <c r="O291" i="9"/>
  <c r="N291" i="9"/>
  <c r="M291" i="9"/>
  <c r="L291" i="9"/>
  <c r="K291" i="9"/>
  <c r="J291" i="9"/>
  <c r="I291" i="9"/>
  <c r="H291" i="9"/>
  <c r="G291" i="9"/>
  <c r="F291" i="9"/>
  <c r="E291" i="9"/>
  <c r="D291" i="9"/>
  <c r="A291" i="9"/>
  <c r="O290" i="9"/>
  <c r="N290" i="9"/>
  <c r="M290" i="9"/>
  <c r="L290" i="9"/>
  <c r="K290" i="9"/>
  <c r="J290" i="9"/>
  <c r="I290" i="9"/>
  <c r="H290" i="9"/>
  <c r="G290" i="9"/>
  <c r="F290" i="9"/>
  <c r="E290" i="9"/>
  <c r="D290" i="9"/>
  <c r="A290" i="9"/>
  <c r="O289" i="9"/>
  <c r="N289" i="9"/>
  <c r="M289" i="9"/>
  <c r="L289" i="9"/>
  <c r="K289" i="9"/>
  <c r="J289" i="9"/>
  <c r="I289" i="9"/>
  <c r="H289" i="9"/>
  <c r="G289" i="9"/>
  <c r="F289" i="9"/>
  <c r="E289" i="9"/>
  <c r="D289" i="9"/>
  <c r="A289" i="9"/>
  <c r="O288" i="9"/>
  <c r="N288" i="9"/>
  <c r="M288" i="9"/>
  <c r="L288" i="9"/>
  <c r="K288" i="9"/>
  <c r="J288" i="9"/>
  <c r="I288" i="9"/>
  <c r="H288" i="9"/>
  <c r="G288" i="9"/>
  <c r="F288" i="9"/>
  <c r="E288" i="9"/>
  <c r="D288" i="9"/>
  <c r="A288" i="9"/>
  <c r="O287" i="9"/>
  <c r="N287" i="9"/>
  <c r="M287" i="9"/>
  <c r="L287" i="9"/>
  <c r="K287" i="9"/>
  <c r="J287" i="9"/>
  <c r="I287" i="9"/>
  <c r="H287" i="9"/>
  <c r="G287" i="9"/>
  <c r="F287" i="9"/>
  <c r="E287" i="9"/>
  <c r="D287" i="9"/>
  <c r="A287" i="9"/>
  <c r="O286" i="9"/>
  <c r="N286" i="9"/>
  <c r="M286" i="9"/>
  <c r="L286" i="9"/>
  <c r="K286" i="9"/>
  <c r="J286" i="9"/>
  <c r="I286" i="9"/>
  <c r="H286" i="9"/>
  <c r="G286" i="9"/>
  <c r="F286" i="9"/>
  <c r="E286" i="9"/>
  <c r="D286" i="9"/>
  <c r="A286" i="9"/>
  <c r="O285" i="9"/>
  <c r="N285" i="9"/>
  <c r="M285" i="9"/>
  <c r="L285" i="9"/>
  <c r="K285" i="9"/>
  <c r="J285" i="9"/>
  <c r="I285" i="9"/>
  <c r="H285" i="9"/>
  <c r="G285" i="9"/>
  <c r="F285" i="9"/>
  <c r="E285" i="9"/>
  <c r="D285" i="9"/>
  <c r="A285" i="9"/>
  <c r="O284" i="9"/>
  <c r="N284" i="9"/>
  <c r="M284" i="9"/>
  <c r="L284" i="9"/>
  <c r="K284" i="9"/>
  <c r="J284" i="9"/>
  <c r="I284" i="9"/>
  <c r="H284" i="9"/>
  <c r="G284" i="9"/>
  <c r="F284" i="9"/>
  <c r="E284" i="9"/>
  <c r="D284" i="9"/>
  <c r="A284" i="9"/>
  <c r="O283" i="9"/>
  <c r="N283" i="9"/>
  <c r="M283" i="9"/>
  <c r="L283" i="9"/>
  <c r="K283" i="9"/>
  <c r="J283" i="9"/>
  <c r="I283" i="9"/>
  <c r="H283" i="9"/>
  <c r="G283" i="9"/>
  <c r="F283" i="9"/>
  <c r="E283" i="9"/>
  <c r="D283" i="9"/>
  <c r="A283" i="9"/>
  <c r="O282" i="9"/>
  <c r="N282" i="9"/>
  <c r="M282" i="9"/>
  <c r="L282" i="9"/>
  <c r="K282" i="9"/>
  <c r="J282" i="9"/>
  <c r="I282" i="9"/>
  <c r="H282" i="9"/>
  <c r="G282" i="9"/>
  <c r="F282" i="9"/>
  <c r="E282" i="9"/>
  <c r="D282" i="9"/>
  <c r="A282" i="9"/>
  <c r="O281" i="9"/>
  <c r="N281" i="9"/>
  <c r="M281" i="9"/>
  <c r="L281" i="9"/>
  <c r="K281" i="9"/>
  <c r="J281" i="9"/>
  <c r="I281" i="9"/>
  <c r="H281" i="9"/>
  <c r="G281" i="9"/>
  <c r="F281" i="9"/>
  <c r="E281" i="9"/>
  <c r="D281" i="9"/>
  <c r="A281" i="9"/>
  <c r="O280" i="9"/>
  <c r="N280" i="9"/>
  <c r="M280" i="9"/>
  <c r="L280" i="9"/>
  <c r="K280" i="9"/>
  <c r="J280" i="9"/>
  <c r="I280" i="9"/>
  <c r="H280" i="9"/>
  <c r="G280" i="9"/>
  <c r="F280" i="9"/>
  <c r="E280" i="9"/>
  <c r="D280" i="9"/>
  <c r="A280" i="9"/>
  <c r="O279" i="9"/>
  <c r="N279" i="9"/>
  <c r="M279" i="9"/>
  <c r="L279" i="9"/>
  <c r="K279" i="9"/>
  <c r="J279" i="9"/>
  <c r="I279" i="9"/>
  <c r="H279" i="9"/>
  <c r="G279" i="9"/>
  <c r="F279" i="9"/>
  <c r="E279" i="9"/>
  <c r="D279" i="9"/>
  <c r="A279" i="9"/>
  <c r="O278" i="9"/>
  <c r="N278" i="9"/>
  <c r="M278" i="9"/>
  <c r="L278" i="9"/>
  <c r="K278" i="9"/>
  <c r="J278" i="9"/>
  <c r="I278" i="9"/>
  <c r="H278" i="9"/>
  <c r="G278" i="9"/>
  <c r="F278" i="9"/>
  <c r="E278" i="9"/>
  <c r="D278" i="9"/>
  <c r="A278" i="9"/>
  <c r="O277" i="9"/>
  <c r="N277" i="9"/>
  <c r="M277" i="9"/>
  <c r="L277" i="9"/>
  <c r="K277" i="9"/>
  <c r="J277" i="9"/>
  <c r="I277" i="9"/>
  <c r="H277" i="9"/>
  <c r="G277" i="9"/>
  <c r="F277" i="9"/>
  <c r="E277" i="9"/>
  <c r="D277" i="9"/>
  <c r="A277" i="9"/>
  <c r="O276" i="9"/>
  <c r="N276" i="9"/>
  <c r="M276" i="9"/>
  <c r="L276" i="9"/>
  <c r="K276" i="9"/>
  <c r="J276" i="9"/>
  <c r="I276" i="9"/>
  <c r="H276" i="9"/>
  <c r="G276" i="9"/>
  <c r="F276" i="9"/>
  <c r="E276" i="9"/>
  <c r="D276" i="9"/>
  <c r="A276" i="9"/>
  <c r="O275" i="9"/>
  <c r="N275" i="9"/>
  <c r="M275" i="9"/>
  <c r="L275" i="9"/>
  <c r="K275" i="9"/>
  <c r="J275" i="9"/>
  <c r="I275" i="9"/>
  <c r="H275" i="9"/>
  <c r="G275" i="9"/>
  <c r="F275" i="9"/>
  <c r="E275" i="9"/>
  <c r="D275" i="9"/>
  <c r="A275" i="9"/>
  <c r="O274" i="9"/>
  <c r="N274" i="9"/>
  <c r="M274" i="9"/>
  <c r="L274" i="9"/>
  <c r="K274" i="9"/>
  <c r="J274" i="9"/>
  <c r="I274" i="9"/>
  <c r="H274" i="9"/>
  <c r="G274" i="9"/>
  <c r="F274" i="9"/>
  <c r="E274" i="9"/>
  <c r="D274" i="9"/>
  <c r="A274" i="9"/>
  <c r="O273" i="9"/>
  <c r="N273" i="9"/>
  <c r="M273" i="9"/>
  <c r="L273" i="9"/>
  <c r="K273" i="9"/>
  <c r="J273" i="9"/>
  <c r="I273" i="9"/>
  <c r="H273" i="9"/>
  <c r="G273" i="9"/>
  <c r="F273" i="9"/>
  <c r="E273" i="9"/>
  <c r="D273" i="9"/>
  <c r="A273" i="9"/>
  <c r="O272" i="9"/>
  <c r="N272" i="9"/>
  <c r="M272" i="9"/>
  <c r="L272" i="9"/>
  <c r="K272" i="9"/>
  <c r="J272" i="9"/>
  <c r="I272" i="9"/>
  <c r="H272" i="9"/>
  <c r="G272" i="9"/>
  <c r="F272" i="9"/>
  <c r="E272" i="9"/>
  <c r="D272" i="9"/>
  <c r="A272" i="9"/>
  <c r="O271" i="9"/>
  <c r="N271" i="9"/>
  <c r="M271" i="9"/>
  <c r="L271" i="9"/>
  <c r="K271" i="9"/>
  <c r="J271" i="9"/>
  <c r="I271" i="9"/>
  <c r="H271" i="9"/>
  <c r="G271" i="9"/>
  <c r="F271" i="9"/>
  <c r="E271" i="9"/>
  <c r="D271" i="9"/>
  <c r="A271" i="9"/>
  <c r="O270" i="9"/>
  <c r="N270" i="9"/>
  <c r="M270" i="9"/>
  <c r="L270" i="9"/>
  <c r="K270" i="9"/>
  <c r="J270" i="9"/>
  <c r="I270" i="9"/>
  <c r="H270" i="9"/>
  <c r="G270" i="9"/>
  <c r="F270" i="9"/>
  <c r="E270" i="9"/>
  <c r="D270" i="9"/>
  <c r="A270" i="9"/>
  <c r="O269" i="9"/>
  <c r="N269" i="9"/>
  <c r="M269" i="9"/>
  <c r="L269" i="9"/>
  <c r="K269" i="9"/>
  <c r="J269" i="9"/>
  <c r="I269" i="9"/>
  <c r="H269" i="9"/>
  <c r="G269" i="9"/>
  <c r="F269" i="9"/>
  <c r="E269" i="9"/>
  <c r="D269" i="9"/>
  <c r="A269" i="9"/>
  <c r="O268" i="9"/>
  <c r="N268" i="9"/>
  <c r="M268" i="9"/>
  <c r="L268" i="9"/>
  <c r="K268" i="9"/>
  <c r="J268" i="9"/>
  <c r="I268" i="9"/>
  <c r="H268" i="9"/>
  <c r="G268" i="9"/>
  <c r="F268" i="9"/>
  <c r="E268" i="9"/>
  <c r="D268" i="9"/>
  <c r="A268" i="9"/>
  <c r="O267" i="9"/>
  <c r="N267" i="9"/>
  <c r="M267" i="9"/>
  <c r="L267" i="9"/>
  <c r="K267" i="9"/>
  <c r="J267" i="9"/>
  <c r="I267" i="9"/>
  <c r="H267" i="9"/>
  <c r="G267" i="9"/>
  <c r="F267" i="9"/>
  <c r="E267" i="9"/>
  <c r="D267" i="9"/>
  <c r="A267" i="9"/>
  <c r="O266" i="9"/>
  <c r="N266" i="9"/>
  <c r="M266" i="9"/>
  <c r="L266" i="9"/>
  <c r="K266" i="9"/>
  <c r="J266" i="9"/>
  <c r="I266" i="9"/>
  <c r="H266" i="9"/>
  <c r="G266" i="9"/>
  <c r="F266" i="9"/>
  <c r="E266" i="9"/>
  <c r="D266" i="9"/>
  <c r="A266" i="9"/>
  <c r="O265" i="9"/>
  <c r="N265" i="9"/>
  <c r="M265" i="9"/>
  <c r="L265" i="9"/>
  <c r="K265" i="9"/>
  <c r="J265" i="9"/>
  <c r="I265" i="9"/>
  <c r="H265" i="9"/>
  <c r="G265" i="9"/>
  <c r="F265" i="9"/>
  <c r="E265" i="9"/>
  <c r="D265" i="9"/>
  <c r="A265" i="9"/>
  <c r="O264" i="9"/>
  <c r="N264" i="9"/>
  <c r="M264" i="9"/>
  <c r="L264" i="9"/>
  <c r="K264" i="9"/>
  <c r="J264" i="9"/>
  <c r="I264" i="9"/>
  <c r="H264" i="9"/>
  <c r="G264" i="9"/>
  <c r="F264" i="9"/>
  <c r="E264" i="9"/>
  <c r="D264" i="9"/>
  <c r="A264" i="9"/>
  <c r="O263" i="9"/>
  <c r="N263" i="9"/>
  <c r="M263" i="9"/>
  <c r="L263" i="9"/>
  <c r="K263" i="9"/>
  <c r="J263" i="9"/>
  <c r="I263" i="9"/>
  <c r="H263" i="9"/>
  <c r="G263" i="9"/>
  <c r="F263" i="9"/>
  <c r="E263" i="9"/>
  <c r="D263" i="9"/>
  <c r="A263" i="9"/>
  <c r="O262" i="9"/>
  <c r="N262" i="9"/>
  <c r="M262" i="9"/>
  <c r="L262" i="9"/>
  <c r="K262" i="9"/>
  <c r="J262" i="9"/>
  <c r="I262" i="9"/>
  <c r="H262" i="9"/>
  <c r="G262" i="9"/>
  <c r="F262" i="9"/>
  <c r="E262" i="9"/>
  <c r="D262" i="9"/>
  <c r="A262" i="9"/>
  <c r="O261" i="9"/>
  <c r="N261" i="9"/>
  <c r="M261" i="9"/>
  <c r="L261" i="9"/>
  <c r="K261" i="9"/>
  <c r="J261" i="9"/>
  <c r="I261" i="9"/>
  <c r="H261" i="9"/>
  <c r="G261" i="9"/>
  <c r="F261" i="9"/>
  <c r="E261" i="9"/>
  <c r="D261" i="9"/>
  <c r="A261" i="9"/>
  <c r="O260" i="9"/>
  <c r="N260" i="9"/>
  <c r="M260" i="9"/>
  <c r="L260" i="9"/>
  <c r="K260" i="9"/>
  <c r="J260" i="9"/>
  <c r="I260" i="9"/>
  <c r="H260" i="9"/>
  <c r="G260" i="9"/>
  <c r="F260" i="9"/>
  <c r="E260" i="9"/>
  <c r="D260" i="9"/>
  <c r="A260" i="9"/>
  <c r="O259" i="9"/>
  <c r="N259" i="9"/>
  <c r="M259" i="9"/>
  <c r="L259" i="9"/>
  <c r="K259" i="9"/>
  <c r="J259" i="9"/>
  <c r="I259" i="9"/>
  <c r="H259" i="9"/>
  <c r="G259" i="9"/>
  <c r="F259" i="9"/>
  <c r="E259" i="9"/>
  <c r="D259" i="9"/>
  <c r="A259" i="9"/>
  <c r="O258" i="9"/>
  <c r="N258" i="9"/>
  <c r="M258" i="9"/>
  <c r="L258" i="9"/>
  <c r="K258" i="9"/>
  <c r="J258" i="9"/>
  <c r="I258" i="9"/>
  <c r="H258" i="9"/>
  <c r="G258" i="9"/>
  <c r="F258" i="9"/>
  <c r="E258" i="9"/>
  <c r="D258" i="9"/>
  <c r="A258" i="9"/>
  <c r="O257" i="9"/>
  <c r="N257" i="9"/>
  <c r="M257" i="9"/>
  <c r="L257" i="9"/>
  <c r="K257" i="9"/>
  <c r="J257" i="9"/>
  <c r="I257" i="9"/>
  <c r="H257" i="9"/>
  <c r="G257" i="9"/>
  <c r="F257" i="9"/>
  <c r="E257" i="9"/>
  <c r="D257" i="9"/>
  <c r="A257" i="9"/>
  <c r="O256" i="9"/>
  <c r="N256" i="9"/>
  <c r="M256" i="9"/>
  <c r="L256" i="9"/>
  <c r="K256" i="9"/>
  <c r="J256" i="9"/>
  <c r="I256" i="9"/>
  <c r="H256" i="9"/>
  <c r="G256" i="9"/>
  <c r="F256" i="9"/>
  <c r="E256" i="9"/>
  <c r="D256" i="9"/>
  <c r="A256" i="9"/>
  <c r="O255" i="9"/>
  <c r="N255" i="9"/>
  <c r="M255" i="9"/>
  <c r="L255" i="9"/>
  <c r="K255" i="9"/>
  <c r="J255" i="9"/>
  <c r="I255" i="9"/>
  <c r="H255" i="9"/>
  <c r="G255" i="9"/>
  <c r="F255" i="9"/>
  <c r="E255" i="9"/>
  <c r="D255" i="9"/>
  <c r="A255" i="9"/>
  <c r="O254" i="9"/>
  <c r="N254" i="9"/>
  <c r="M254" i="9"/>
  <c r="L254" i="9"/>
  <c r="K254" i="9"/>
  <c r="J254" i="9"/>
  <c r="I254" i="9"/>
  <c r="H254" i="9"/>
  <c r="G254" i="9"/>
  <c r="F254" i="9"/>
  <c r="E254" i="9"/>
  <c r="D254" i="9"/>
  <c r="A254" i="9"/>
  <c r="O253" i="9"/>
  <c r="N253" i="9"/>
  <c r="M253" i="9"/>
  <c r="L253" i="9"/>
  <c r="K253" i="9"/>
  <c r="J253" i="9"/>
  <c r="I253" i="9"/>
  <c r="H253" i="9"/>
  <c r="G253" i="9"/>
  <c r="F253" i="9"/>
  <c r="E253" i="9"/>
  <c r="D253" i="9"/>
  <c r="A253" i="9"/>
  <c r="O252" i="9"/>
  <c r="N252" i="9"/>
  <c r="M252" i="9"/>
  <c r="L252" i="9"/>
  <c r="K252" i="9"/>
  <c r="J252" i="9"/>
  <c r="I252" i="9"/>
  <c r="H252" i="9"/>
  <c r="G252" i="9"/>
  <c r="F252" i="9"/>
  <c r="E252" i="9"/>
  <c r="D252" i="9"/>
  <c r="A252" i="9"/>
  <c r="O251" i="9"/>
  <c r="N251" i="9"/>
  <c r="M251" i="9"/>
  <c r="L251" i="9"/>
  <c r="K251" i="9"/>
  <c r="J251" i="9"/>
  <c r="I251" i="9"/>
  <c r="H251" i="9"/>
  <c r="G251" i="9"/>
  <c r="F251" i="9"/>
  <c r="E251" i="9"/>
  <c r="D251" i="9"/>
  <c r="C251" i="9"/>
  <c r="A251" i="9"/>
  <c r="O250" i="9"/>
  <c r="N250" i="9"/>
  <c r="M250" i="9"/>
  <c r="L250" i="9"/>
  <c r="K250" i="9"/>
  <c r="J250" i="9"/>
  <c r="I250" i="9"/>
  <c r="H250" i="9"/>
  <c r="G250" i="9"/>
  <c r="F250" i="9"/>
  <c r="E250" i="9"/>
  <c r="D250" i="9"/>
  <c r="C250" i="9"/>
  <c r="A250" i="9"/>
  <c r="O249" i="9"/>
  <c r="N249" i="9"/>
  <c r="M249" i="9"/>
  <c r="L249" i="9"/>
  <c r="K249" i="9"/>
  <c r="J249" i="9"/>
  <c r="I249" i="9"/>
  <c r="H249" i="9"/>
  <c r="G249" i="9"/>
  <c r="F249" i="9"/>
  <c r="E249" i="9"/>
  <c r="D249" i="9"/>
  <c r="C249" i="9"/>
  <c r="A249" i="9"/>
  <c r="O248" i="9"/>
  <c r="N248" i="9"/>
  <c r="M248" i="9"/>
  <c r="L248" i="9"/>
  <c r="K248" i="9"/>
  <c r="J248" i="9"/>
  <c r="I248" i="9"/>
  <c r="H248" i="9"/>
  <c r="G248" i="9"/>
  <c r="F248" i="9"/>
  <c r="E248" i="9"/>
  <c r="D248" i="9"/>
  <c r="C248" i="9"/>
  <c r="A248" i="9"/>
  <c r="O247" i="9"/>
  <c r="N247" i="9"/>
  <c r="M247" i="9"/>
  <c r="L247" i="9"/>
  <c r="K247" i="9"/>
  <c r="J247" i="9"/>
  <c r="I247" i="9"/>
  <c r="H247" i="9"/>
  <c r="G247" i="9"/>
  <c r="F247" i="9"/>
  <c r="E247" i="9"/>
  <c r="D247" i="9"/>
  <c r="A247" i="9"/>
  <c r="O246" i="9"/>
  <c r="N246" i="9"/>
  <c r="M246" i="9"/>
  <c r="L246" i="9"/>
  <c r="K246" i="9"/>
  <c r="J246" i="9"/>
  <c r="I246" i="9"/>
  <c r="H246" i="9"/>
  <c r="G246" i="9"/>
  <c r="F246" i="9"/>
  <c r="E246" i="9"/>
  <c r="D246" i="9"/>
  <c r="A246" i="9"/>
  <c r="O245" i="9"/>
  <c r="N245" i="9"/>
  <c r="M245" i="9"/>
  <c r="L245" i="9"/>
  <c r="K245" i="9"/>
  <c r="J245" i="9"/>
  <c r="I245" i="9"/>
  <c r="H245" i="9"/>
  <c r="G245" i="9"/>
  <c r="F245" i="9"/>
  <c r="E245" i="9"/>
  <c r="D245" i="9"/>
  <c r="A245" i="9"/>
  <c r="O244" i="9"/>
  <c r="N244" i="9"/>
  <c r="M244" i="9"/>
  <c r="L244" i="9"/>
  <c r="K244" i="9"/>
  <c r="J244" i="9"/>
  <c r="I244" i="9"/>
  <c r="H244" i="9"/>
  <c r="G244" i="9"/>
  <c r="F244" i="9"/>
  <c r="E244" i="9"/>
  <c r="D244" i="9"/>
  <c r="A244" i="9"/>
  <c r="O243" i="9"/>
  <c r="N243" i="9"/>
  <c r="M243" i="9"/>
  <c r="L243" i="9"/>
  <c r="K243" i="9"/>
  <c r="J243" i="9"/>
  <c r="I243" i="9"/>
  <c r="H243" i="9"/>
  <c r="G243" i="9"/>
  <c r="F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F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F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F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F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F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F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F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F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F234" i="9"/>
  <c r="E234" i="9"/>
  <c r="D234" i="9"/>
  <c r="A234" i="9"/>
  <c r="O233" i="9"/>
  <c r="N233" i="9"/>
  <c r="M233" i="9"/>
  <c r="L233" i="9"/>
  <c r="K233" i="9"/>
  <c r="J233" i="9"/>
  <c r="I233" i="9"/>
  <c r="H233" i="9"/>
  <c r="G233" i="9"/>
  <c r="F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F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F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F230" i="9"/>
  <c r="E230" i="9"/>
  <c r="D230" i="9"/>
  <c r="A230" i="9"/>
  <c r="O229" i="9"/>
  <c r="N229" i="9"/>
  <c r="M229" i="9"/>
  <c r="L229" i="9"/>
  <c r="K229" i="9"/>
  <c r="J229" i="9"/>
  <c r="I229" i="9"/>
  <c r="H229" i="9"/>
  <c r="G229" i="9"/>
  <c r="F229" i="9"/>
  <c r="E229" i="9"/>
  <c r="D229" i="9"/>
  <c r="A229" i="9"/>
  <c r="O228" i="9"/>
  <c r="N228" i="9"/>
  <c r="M228" i="9"/>
  <c r="L228" i="9"/>
  <c r="K228" i="9"/>
  <c r="J228" i="9"/>
  <c r="I228" i="9"/>
  <c r="H228" i="9"/>
  <c r="G228" i="9"/>
  <c r="F228" i="9"/>
  <c r="E228" i="9"/>
  <c r="D228" i="9"/>
  <c r="A228" i="9"/>
  <c r="O227" i="9"/>
  <c r="N227" i="9"/>
  <c r="M227" i="9"/>
  <c r="L227" i="9"/>
  <c r="K227" i="9"/>
  <c r="J227" i="9"/>
  <c r="I227" i="9"/>
  <c r="H227" i="9"/>
  <c r="G227" i="9"/>
  <c r="F227" i="9"/>
  <c r="E227" i="9"/>
  <c r="D227" i="9"/>
  <c r="A227" i="9"/>
  <c r="O226" i="9"/>
  <c r="N226" i="9"/>
  <c r="M226" i="9"/>
  <c r="L226" i="9"/>
  <c r="K226" i="9"/>
  <c r="J226" i="9"/>
  <c r="I226" i="9"/>
  <c r="H226" i="9"/>
  <c r="G226" i="9"/>
  <c r="F226" i="9"/>
  <c r="E226" i="9"/>
  <c r="D226" i="9"/>
  <c r="A226" i="9"/>
  <c r="O225" i="9"/>
  <c r="N225" i="9"/>
  <c r="M225" i="9"/>
  <c r="L225" i="9"/>
  <c r="K225" i="9"/>
  <c r="J225" i="9"/>
  <c r="I225" i="9"/>
  <c r="H225" i="9"/>
  <c r="G225" i="9"/>
  <c r="F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F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F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F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F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F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F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F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F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F216" i="9"/>
  <c r="E216" i="9"/>
  <c r="D216" i="9"/>
  <c r="A216" i="9"/>
  <c r="O215" i="9"/>
  <c r="N215" i="9"/>
  <c r="M215" i="9"/>
  <c r="L215" i="9"/>
  <c r="K215" i="9"/>
  <c r="J215" i="9"/>
  <c r="I215" i="9"/>
  <c r="H215" i="9"/>
  <c r="G215" i="9"/>
  <c r="F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F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F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F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F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F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F209" i="9"/>
  <c r="E209" i="9"/>
  <c r="D209" i="9"/>
  <c r="A209" i="9"/>
  <c r="O208" i="9"/>
  <c r="N208" i="9"/>
  <c r="M208" i="9"/>
  <c r="L208" i="9"/>
  <c r="K208" i="9"/>
  <c r="J208" i="9"/>
  <c r="I208" i="9"/>
  <c r="H208" i="9"/>
  <c r="G208" i="9"/>
  <c r="F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F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F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F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F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A200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A197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A196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A195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A194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A193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A192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O166" i="9"/>
  <c r="N166" i="9"/>
  <c r="M166" i="9"/>
  <c r="L166" i="9"/>
  <c r="K166" i="9"/>
  <c r="J166" i="9"/>
  <c r="I166" i="9"/>
  <c r="H166" i="9"/>
  <c r="G166" i="9"/>
  <c r="F166" i="9"/>
  <c r="E166" i="9"/>
  <c r="D166" i="9"/>
  <c r="C166" i="9"/>
  <c r="A166" i="9"/>
  <c r="O165" i="9"/>
  <c r="N165" i="9"/>
  <c r="M165" i="9"/>
  <c r="L165" i="9"/>
  <c r="K165" i="9"/>
  <c r="J165" i="9"/>
  <c r="I165" i="9"/>
  <c r="H165" i="9"/>
  <c r="G165" i="9"/>
  <c r="F165" i="9"/>
  <c r="E165" i="9"/>
  <c r="D165" i="9"/>
  <c r="C165" i="9"/>
  <c r="A165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A164" i="9"/>
  <c r="O163" i="9"/>
  <c r="N163" i="9"/>
  <c r="M163" i="9"/>
  <c r="L163" i="9"/>
  <c r="K163" i="9"/>
  <c r="J163" i="9"/>
  <c r="I163" i="9"/>
  <c r="H163" i="9"/>
  <c r="G163" i="9"/>
  <c r="F163" i="9"/>
  <c r="E163" i="9"/>
  <c r="D163" i="9"/>
  <c r="C163" i="9"/>
  <c r="A163" i="9"/>
  <c r="O162" i="9"/>
  <c r="N162" i="9"/>
  <c r="M162" i="9"/>
  <c r="L162" i="9"/>
  <c r="K162" i="9"/>
  <c r="J162" i="9"/>
  <c r="I162" i="9"/>
  <c r="H162" i="9"/>
  <c r="G162" i="9"/>
  <c r="F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F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F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F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F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F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F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F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F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F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F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F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F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F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F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F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F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F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A100" i="9"/>
  <c r="O99" i="9"/>
  <c r="N99" i="9"/>
  <c r="M99" i="9"/>
  <c r="L99" i="9"/>
  <c r="K99" i="9"/>
  <c r="J99" i="9"/>
  <c r="I99" i="9"/>
  <c r="H99" i="9"/>
  <c r="G99" i="9"/>
  <c r="F99" i="9"/>
  <c r="E99" i="9"/>
  <c r="D99" i="9"/>
  <c r="A99" i="9"/>
  <c r="O98" i="9"/>
  <c r="N98" i="9"/>
  <c r="M98" i="9"/>
  <c r="L98" i="9"/>
  <c r="K98" i="9"/>
  <c r="J98" i="9"/>
  <c r="I98" i="9"/>
  <c r="H98" i="9"/>
  <c r="G98" i="9"/>
  <c r="F98" i="9"/>
  <c r="E98" i="9"/>
  <c r="D98" i="9"/>
  <c r="A98" i="9"/>
  <c r="O97" i="9"/>
  <c r="N97" i="9"/>
  <c r="M97" i="9"/>
  <c r="L97" i="9"/>
  <c r="K97" i="9"/>
  <c r="J97" i="9"/>
  <c r="I97" i="9"/>
  <c r="H97" i="9"/>
  <c r="G97" i="9"/>
  <c r="F97" i="9"/>
  <c r="E97" i="9"/>
  <c r="D97" i="9"/>
  <c r="A97" i="9"/>
  <c r="O96" i="9"/>
  <c r="N96" i="9"/>
  <c r="M96" i="9"/>
  <c r="L96" i="9"/>
  <c r="K96" i="9"/>
  <c r="J96" i="9"/>
  <c r="I96" i="9"/>
  <c r="H96" i="9"/>
  <c r="G96" i="9"/>
  <c r="F96" i="9"/>
  <c r="E96" i="9"/>
  <c r="D96" i="9"/>
  <c r="A96" i="9"/>
  <c r="O95" i="9"/>
  <c r="N95" i="9"/>
  <c r="M95" i="9"/>
  <c r="L95" i="9"/>
  <c r="K95" i="9"/>
  <c r="J95" i="9"/>
  <c r="I95" i="9"/>
  <c r="H95" i="9"/>
  <c r="G95" i="9"/>
  <c r="F95" i="9"/>
  <c r="E95" i="9"/>
  <c r="D95" i="9"/>
  <c r="A95" i="9"/>
  <c r="O94" i="9"/>
  <c r="N94" i="9"/>
  <c r="M94" i="9"/>
  <c r="L94" i="9"/>
  <c r="K94" i="9"/>
  <c r="J94" i="9"/>
  <c r="I94" i="9"/>
  <c r="H94" i="9"/>
  <c r="G94" i="9"/>
  <c r="F94" i="9"/>
  <c r="E94" i="9"/>
  <c r="D94" i="9"/>
  <c r="A94" i="9"/>
  <c r="O93" i="9"/>
  <c r="N93" i="9"/>
  <c r="M93" i="9"/>
  <c r="L93" i="9"/>
  <c r="K93" i="9"/>
  <c r="J93" i="9"/>
  <c r="I93" i="9"/>
  <c r="H93" i="9"/>
  <c r="G93" i="9"/>
  <c r="F93" i="9"/>
  <c r="E93" i="9"/>
  <c r="D93" i="9"/>
  <c r="A93" i="9"/>
  <c r="O92" i="9"/>
  <c r="N92" i="9"/>
  <c r="M92" i="9"/>
  <c r="L92" i="9"/>
  <c r="K92" i="9"/>
  <c r="J92" i="9"/>
  <c r="I92" i="9"/>
  <c r="H92" i="9"/>
  <c r="G92" i="9"/>
  <c r="F92" i="9"/>
  <c r="E92" i="9"/>
  <c r="D92" i="9"/>
  <c r="A92" i="9"/>
  <c r="O91" i="9"/>
  <c r="N91" i="9"/>
  <c r="M91" i="9"/>
  <c r="L91" i="9"/>
  <c r="K91" i="9"/>
  <c r="J91" i="9"/>
  <c r="I91" i="9"/>
  <c r="H91" i="9"/>
  <c r="G91" i="9"/>
  <c r="F91" i="9"/>
  <c r="E91" i="9"/>
  <c r="D91" i="9"/>
  <c r="A91" i="9"/>
  <c r="O90" i="9"/>
  <c r="N90" i="9"/>
  <c r="M90" i="9"/>
  <c r="L90" i="9"/>
  <c r="K90" i="9"/>
  <c r="J90" i="9"/>
  <c r="I90" i="9"/>
  <c r="H90" i="9"/>
  <c r="G90" i="9"/>
  <c r="F90" i="9"/>
  <c r="E90" i="9"/>
  <c r="D90" i="9"/>
  <c r="A90" i="9"/>
  <c r="O89" i="9"/>
  <c r="N89" i="9"/>
  <c r="M89" i="9"/>
  <c r="L89" i="9"/>
  <c r="K89" i="9"/>
  <c r="J89" i="9"/>
  <c r="I89" i="9"/>
  <c r="H89" i="9"/>
  <c r="G89" i="9"/>
  <c r="F89" i="9"/>
  <c r="E89" i="9"/>
  <c r="D89" i="9"/>
  <c r="A89" i="9"/>
  <c r="O88" i="9"/>
  <c r="N88" i="9"/>
  <c r="M88" i="9"/>
  <c r="L88" i="9"/>
  <c r="K88" i="9"/>
  <c r="J88" i="9"/>
  <c r="I88" i="9"/>
  <c r="H88" i="9"/>
  <c r="G88" i="9"/>
  <c r="F88" i="9"/>
  <c r="E88" i="9"/>
  <c r="D88" i="9"/>
  <c r="A88" i="9"/>
  <c r="O87" i="9"/>
  <c r="N87" i="9"/>
  <c r="M87" i="9"/>
  <c r="L87" i="9"/>
  <c r="K87" i="9"/>
  <c r="J87" i="9"/>
  <c r="I87" i="9"/>
  <c r="H87" i="9"/>
  <c r="G87" i="9"/>
  <c r="F87" i="9"/>
  <c r="E87" i="9"/>
  <c r="D87" i="9"/>
  <c r="A87" i="9"/>
  <c r="O86" i="9"/>
  <c r="N86" i="9"/>
  <c r="M86" i="9"/>
  <c r="L86" i="9"/>
  <c r="K86" i="9"/>
  <c r="J86" i="9"/>
  <c r="I86" i="9"/>
  <c r="H86" i="9"/>
  <c r="G86" i="9"/>
  <c r="F86" i="9"/>
  <c r="E86" i="9"/>
  <c r="D86" i="9"/>
  <c r="A86" i="9"/>
  <c r="O85" i="9"/>
  <c r="N85" i="9"/>
  <c r="M85" i="9"/>
  <c r="L85" i="9"/>
  <c r="K85" i="9"/>
  <c r="J85" i="9"/>
  <c r="I85" i="9"/>
  <c r="H85" i="9"/>
  <c r="G85" i="9"/>
  <c r="F85" i="9"/>
  <c r="E85" i="9"/>
  <c r="D85" i="9"/>
  <c r="A85" i="9"/>
  <c r="O84" i="9"/>
  <c r="N84" i="9"/>
  <c r="M84" i="9"/>
  <c r="L84" i="9"/>
  <c r="K84" i="9"/>
  <c r="J84" i="9"/>
  <c r="I84" i="9"/>
  <c r="H84" i="9"/>
  <c r="G84" i="9"/>
  <c r="F84" i="9"/>
  <c r="E84" i="9"/>
  <c r="D84" i="9"/>
  <c r="A84" i="9"/>
  <c r="O83" i="9"/>
  <c r="N83" i="9"/>
  <c r="M83" i="9"/>
  <c r="L83" i="9"/>
  <c r="K83" i="9"/>
  <c r="J83" i="9"/>
  <c r="I83" i="9"/>
  <c r="H83" i="9"/>
  <c r="G83" i="9"/>
  <c r="F83" i="9"/>
  <c r="E83" i="9"/>
  <c r="D83" i="9"/>
  <c r="A83" i="9"/>
  <c r="O82" i="9"/>
  <c r="N82" i="9"/>
  <c r="M82" i="9"/>
  <c r="L82" i="9"/>
  <c r="K82" i="9"/>
  <c r="J82" i="9"/>
  <c r="I82" i="9"/>
  <c r="H82" i="9"/>
  <c r="G82" i="9"/>
  <c r="F82" i="9"/>
  <c r="E82" i="9"/>
  <c r="D82" i="9"/>
  <c r="A82" i="9"/>
  <c r="O81" i="9"/>
  <c r="N81" i="9"/>
  <c r="M81" i="9"/>
  <c r="L81" i="9"/>
  <c r="K81" i="9"/>
  <c r="J81" i="9"/>
  <c r="I81" i="9"/>
  <c r="H81" i="9"/>
  <c r="G81" i="9"/>
  <c r="F81" i="9"/>
  <c r="E81" i="9"/>
  <c r="D81" i="9"/>
  <c r="A81" i="9"/>
  <c r="O80" i="9"/>
  <c r="N80" i="9"/>
  <c r="M80" i="9"/>
  <c r="L80" i="9"/>
  <c r="K80" i="9"/>
  <c r="J80" i="9"/>
  <c r="I80" i="9"/>
  <c r="H80" i="9"/>
  <c r="G80" i="9"/>
  <c r="F80" i="9"/>
  <c r="E80" i="9"/>
  <c r="D80" i="9"/>
  <c r="A80" i="9"/>
  <c r="O79" i="9"/>
  <c r="N79" i="9"/>
  <c r="M79" i="9"/>
  <c r="L79" i="9"/>
  <c r="K79" i="9"/>
  <c r="J79" i="9"/>
  <c r="I79" i="9"/>
  <c r="H79" i="9"/>
  <c r="G79" i="9"/>
  <c r="F79" i="9"/>
  <c r="E79" i="9"/>
  <c r="D79" i="9"/>
  <c r="A79" i="9"/>
  <c r="O78" i="9"/>
  <c r="N78" i="9"/>
  <c r="M78" i="9"/>
  <c r="L78" i="9"/>
  <c r="K78" i="9"/>
  <c r="J78" i="9"/>
  <c r="I78" i="9"/>
  <c r="H78" i="9"/>
  <c r="G78" i="9"/>
  <c r="F78" i="9"/>
  <c r="E78" i="9"/>
  <c r="D78" i="9"/>
  <c r="A78" i="9"/>
  <c r="O77" i="9"/>
  <c r="N77" i="9"/>
  <c r="M77" i="9"/>
  <c r="L77" i="9"/>
  <c r="K77" i="9"/>
  <c r="J77" i="9"/>
  <c r="I77" i="9"/>
  <c r="H77" i="9"/>
  <c r="G77" i="9"/>
  <c r="F77" i="9"/>
  <c r="E77" i="9"/>
  <c r="D77" i="9"/>
  <c r="A77" i="9"/>
  <c r="O76" i="9"/>
  <c r="N76" i="9"/>
  <c r="M76" i="9"/>
  <c r="L76" i="9"/>
  <c r="K76" i="9"/>
  <c r="J76" i="9"/>
  <c r="I76" i="9"/>
  <c r="H76" i="9"/>
  <c r="G76" i="9"/>
  <c r="F76" i="9"/>
  <c r="E76" i="9"/>
  <c r="D76" i="9"/>
  <c r="A76" i="9"/>
  <c r="O75" i="9"/>
  <c r="N75" i="9"/>
  <c r="M75" i="9"/>
  <c r="L75" i="9"/>
  <c r="K75" i="9"/>
  <c r="J75" i="9"/>
  <c r="I75" i="9"/>
  <c r="H75" i="9"/>
  <c r="G75" i="9"/>
  <c r="F75" i="9"/>
  <c r="E75" i="9"/>
  <c r="D75" i="9"/>
  <c r="A75" i="9"/>
  <c r="O74" i="9"/>
  <c r="N74" i="9"/>
  <c r="M74" i="9"/>
  <c r="L74" i="9"/>
  <c r="K74" i="9"/>
  <c r="J74" i="9"/>
  <c r="I74" i="9"/>
  <c r="H74" i="9"/>
  <c r="G74" i="9"/>
  <c r="F74" i="9"/>
  <c r="E74" i="9"/>
  <c r="D74" i="9"/>
  <c r="A74" i="9"/>
  <c r="O73" i="9"/>
  <c r="N73" i="9"/>
  <c r="M73" i="9"/>
  <c r="L73" i="9"/>
  <c r="K73" i="9"/>
  <c r="J73" i="9"/>
  <c r="I73" i="9"/>
  <c r="H73" i="9"/>
  <c r="G73" i="9"/>
  <c r="F73" i="9"/>
  <c r="E73" i="9"/>
  <c r="D73" i="9"/>
  <c r="A73" i="9"/>
  <c r="O72" i="9"/>
  <c r="N72" i="9"/>
  <c r="M72" i="9"/>
  <c r="L72" i="9"/>
  <c r="K72" i="9"/>
  <c r="J72" i="9"/>
  <c r="I72" i="9"/>
  <c r="H72" i="9"/>
  <c r="G72" i="9"/>
  <c r="F72" i="9"/>
  <c r="E72" i="9"/>
  <c r="D72" i="9"/>
  <c r="A72" i="9"/>
  <c r="O71" i="9"/>
  <c r="N71" i="9"/>
  <c r="M71" i="9"/>
  <c r="L71" i="9"/>
  <c r="K71" i="9"/>
  <c r="J71" i="9"/>
  <c r="I71" i="9"/>
  <c r="H71" i="9"/>
  <c r="G71" i="9"/>
  <c r="F71" i="9"/>
  <c r="E71" i="9"/>
  <c r="D71" i="9"/>
  <c r="A71" i="9"/>
  <c r="O70" i="9"/>
  <c r="N70" i="9"/>
  <c r="M70" i="9"/>
  <c r="L70" i="9"/>
  <c r="K70" i="9"/>
  <c r="J70" i="9"/>
  <c r="I70" i="9"/>
  <c r="H70" i="9"/>
  <c r="G70" i="9"/>
  <c r="F70" i="9"/>
  <c r="E70" i="9"/>
  <c r="D70" i="9"/>
  <c r="A70" i="9"/>
  <c r="O69" i="9"/>
  <c r="N69" i="9"/>
  <c r="M69" i="9"/>
  <c r="L69" i="9"/>
  <c r="K69" i="9"/>
  <c r="J69" i="9"/>
  <c r="I69" i="9"/>
  <c r="H69" i="9"/>
  <c r="G69" i="9"/>
  <c r="F69" i="9"/>
  <c r="E69" i="9"/>
  <c r="D69" i="9"/>
  <c r="A69" i="9"/>
  <c r="O68" i="9"/>
  <c r="N68" i="9"/>
  <c r="M68" i="9"/>
  <c r="L68" i="9"/>
  <c r="K68" i="9"/>
  <c r="J68" i="9"/>
  <c r="I68" i="9"/>
  <c r="H68" i="9"/>
  <c r="G68" i="9"/>
  <c r="F68" i="9"/>
  <c r="E68" i="9"/>
  <c r="D68" i="9"/>
  <c r="A68" i="9"/>
  <c r="O67" i="9"/>
  <c r="N67" i="9"/>
  <c r="M67" i="9"/>
  <c r="L67" i="9"/>
  <c r="K67" i="9"/>
  <c r="J67" i="9"/>
  <c r="I67" i="9"/>
  <c r="H67" i="9"/>
  <c r="G67" i="9"/>
  <c r="F67" i="9"/>
  <c r="E67" i="9"/>
  <c r="D67" i="9"/>
  <c r="A67" i="9"/>
  <c r="O66" i="9"/>
  <c r="N66" i="9"/>
  <c r="M66" i="9"/>
  <c r="L66" i="9"/>
  <c r="K66" i="9"/>
  <c r="J66" i="9"/>
  <c r="I66" i="9"/>
  <c r="H66" i="9"/>
  <c r="G66" i="9"/>
  <c r="F66" i="9"/>
  <c r="E66" i="9"/>
  <c r="D66" i="9"/>
  <c r="A66" i="9"/>
  <c r="O65" i="9"/>
  <c r="N65" i="9"/>
  <c r="M65" i="9"/>
  <c r="L65" i="9"/>
  <c r="K65" i="9"/>
  <c r="J65" i="9"/>
  <c r="I65" i="9"/>
  <c r="H65" i="9"/>
  <c r="G65" i="9"/>
  <c r="F65" i="9"/>
  <c r="E65" i="9"/>
  <c r="D65" i="9"/>
  <c r="A65" i="9"/>
  <c r="O64" i="9"/>
  <c r="N64" i="9"/>
  <c r="M64" i="9"/>
  <c r="L64" i="9"/>
  <c r="K64" i="9"/>
  <c r="J64" i="9"/>
  <c r="I64" i="9"/>
  <c r="H64" i="9"/>
  <c r="G64" i="9"/>
  <c r="F64" i="9"/>
  <c r="E64" i="9"/>
  <c r="D64" i="9"/>
  <c r="A64" i="9"/>
  <c r="O63" i="9"/>
  <c r="N63" i="9"/>
  <c r="M63" i="9"/>
  <c r="L63" i="9"/>
  <c r="K63" i="9"/>
  <c r="J63" i="9"/>
  <c r="I63" i="9"/>
  <c r="H63" i="9"/>
  <c r="G63" i="9"/>
  <c r="F63" i="9"/>
  <c r="E63" i="9"/>
  <c r="D63" i="9"/>
  <c r="A63" i="9"/>
  <c r="O62" i="9"/>
  <c r="N62" i="9"/>
  <c r="M62" i="9"/>
  <c r="L62" i="9"/>
  <c r="K62" i="9"/>
  <c r="J62" i="9"/>
  <c r="I62" i="9"/>
  <c r="H62" i="9"/>
  <c r="G62" i="9"/>
  <c r="F62" i="9"/>
  <c r="E62" i="9"/>
  <c r="D62" i="9"/>
  <c r="A62" i="9"/>
  <c r="O61" i="9"/>
  <c r="N61" i="9"/>
  <c r="M61" i="9"/>
  <c r="L61" i="9"/>
  <c r="K61" i="9"/>
  <c r="J61" i="9"/>
  <c r="I61" i="9"/>
  <c r="H61" i="9"/>
  <c r="G61" i="9"/>
  <c r="F61" i="9"/>
  <c r="E61" i="9"/>
  <c r="D61" i="9"/>
  <c r="A61" i="9"/>
  <c r="O60" i="9"/>
  <c r="N60" i="9"/>
  <c r="M60" i="9"/>
  <c r="L60" i="9"/>
  <c r="K60" i="9"/>
  <c r="J60" i="9"/>
  <c r="I60" i="9"/>
  <c r="H60" i="9"/>
  <c r="G60" i="9"/>
  <c r="F60" i="9"/>
  <c r="E60" i="9"/>
  <c r="D60" i="9"/>
  <c r="A60" i="9"/>
  <c r="O59" i="9"/>
  <c r="N59" i="9"/>
  <c r="M59" i="9"/>
  <c r="L59" i="9"/>
  <c r="K59" i="9"/>
  <c r="J59" i="9"/>
  <c r="I59" i="9"/>
  <c r="H59" i="9"/>
  <c r="G59" i="9"/>
  <c r="F59" i="9"/>
  <c r="E59" i="9"/>
  <c r="D59" i="9"/>
  <c r="A59" i="9"/>
  <c r="O58" i="9"/>
  <c r="N58" i="9"/>
  <c r="M58" i="9"/>
  <c r="L58" i="9"/>
  <c r="K58" i="9"/>
  <c r="J58" i="9"/>
  <c r="I58" i="9"/>
  <c r="H58" i="9"/>
  <c r="G58" i="9"/>
  <c r="F58" i="9"/>
  <c r="E58" i="9"/>
  <c r="D58" i="9"/>
  <c r="A58" i="9"/>
  <c r="O57" i="9"/>
  <c r="N57" i="9"/>
  <c r="M57" i="9"/>
  <c r="L57" i="9"/>
  <c r="K57" i="9"/>
  <c r="J57" i="9"/>
  <c r="I57" i="9"/>
  <c r="H57" i="9"/>
  <c r="G57" i="9"/>
  <c r="F57" i="9"/>
  <c r="E57" i="9"/>
  <c r="D57" i="9"/>
  <c r="A57" i="9"/>
  <c r="O56" i="9"/>
  <c r="N56" i="9"/>
  <c r="M56" i="9"/>
  <c r="L56" i="9"/>
  <c r="K56" i="9"/>
  <c r="J56" i="9"/>
  <c r="I56" i="9"/>
  <c r="H56" i="9"/>
  <c r="G56" i="9"/>
  <c r="F56" i="9"/>
  <c r="E56" i="9"/>
  <c r="D56" i="9"/>
  <c r="A56" i="9"/>
  <c r="O55" i="9"/>
  <c r="N55" i="9"/>
  <c r="M55" i="9"/>
  <c r="L55" i="9"/>
  <c r="K55" i="9"/>
  <c r="J55" i="9"/>
  <c r="I55" i="9"/>
  <c r="H55" i="9"/>
  <c r="G55" i="9"/>
  <c r="F55" i="9"/>
  <c r="E55" i="9"/>
  <c r="D55" i="9"/>
  <c r="A55" i="9"/>
  <c r="O54" i="9"/>
  <c r="N54" i="9"/>
  <c r="M54" i="9"/>
  <c r="L54" i="9"/>
  <c r="K54" i="9"/>
  <c r="J54" i="9"/>
  <c r="I54" i="9"/>
  <c r="H54" i="9"/>
  <c r="G54" i="9"/>
  <c r="F54" i="9"/>
  <c r="E54" i="9"/>
  <c r="D54" i="9"/>
  <c r="A54" i="9"/>
  <c r="O53" i="9"/>
  <c r="N53" i="9"/>
  <c r="M53" i="9"/>
  <c r="L53" i="9"/>
  <c r="K53" i="9"/>
  <c r="J53" i="9"/>
  <c r="I53" i="9"/>
  <c r="H53" i="9"/>
  <c r="G53" i="9"/>
  <c r="F53" i="9"/>
  <c r="E53" i="9"/>
  <c r="D53" i="9"/>
  <c r="A53" i="9"/>
  <c r="O52" i="9"/>
  <c r="N52" i="9"/>
  <c r="M52" i="9"/>
  <c r="L52" i="9"/>
  <c r="K52" i="9"/>
  <c r="J52" i="9"/>
  <c r="I52" i="9"/>
  <c r="H52" i="9"/>
  <c r="G52" i="9"/>
  <c r="F52" i="9"/>
  <c r="E52" i="9"/>
  <c r="D52" i="9"/>
  <c r="A52" i="9"/>
  <c r="O51" i="9"/>
  <c r="N51" i="9"/>
  <c r="M51" i="9"/>
  <c r="L51" i="9"/>
  <c r="K51" i="9"/>
  <c r="J51" i="9"/>
  <c r="I51" i="9"/>
  <c r="H51" i="9"/>
  <c r="G51" i="9"/>
  <c r="F51" i="9"/>
  <c r="E51" i="9"/>
  <c r="D51" i="9"/>
  <c r="A51" i="9"/>
  <c r="O50" i="9"/>
  <c r="N50" i="9"/>
  <c r="M50" i="9"/>
  <c r="L50" i="9"/>
  <c r="K50" i="9"/>
  <c r="J50" i="9"/>
  <c r="I50" i="9"/>
  <c r="H50" i="9"/>
  <c r="G50" i="9"/>
  <c r="F50" i="9"/>
  <c r="E50" i="9"/>
  <c r="D50" i="9"/>
  <c r="A50" i="9"/>
  <c r="O49" i="9"/>
  <c r="N49" i="9"/>
  <c r="M49" i="9"/>
  <c r="L49" i="9"/>
  <c r="K49" i="9"/>
  <c r="J49" i="9"/>
  <c r="I49" i="9"/>
  <c r="H49" i="9"/>
  <c r="G49" i="9"/>
  <c r="F49" i="9"/>
  <c r="E49" i="9"/>
  <c r="D49" i="9"/>
  <c r="A49" i="9"/>
  <c r="O48" i="9"/>
  <c r="N48" i="9"/>
  <c r="M48" i="9"/>
  <c r="L48" i="9"/>
  <c r="K48" i="9"/>
  <c r="J48" i="9"/>
  <c r="I48" i="9"/>
  <c r="H48" i="9"/>
  <c r="G48" i="9"/>
  <c r="F48" i="9"/>
  <c r="E48" i="9"/>
  <c r="D48" i="9"/>
  <c r="A48" i="9"/>
  <c r="O47" i="9"/>
  <c r="N47" i="9"/>
  <c r="M47" i="9"/>
  <c r="L47" i="9"/>
  <c r="K47" i="9"/>
  <c r="J47" i="9"/>
  <c r="I47" i="9"/>
  <c r="H47" i="9"/>
  <c r="G47" i="9"/>
  <c r="F47" i="9"/>
  <c r="E47" i="9"/>
  <c r="D47" i="9"/>
  <c r="A47" i="9"/>
  <c r="O46" i="9"/>
  <c r="N46" i="9"/>
  <c r="M46" i="9"/>
  <c r="L46" i="9"/>
  <c r="K46" i="9"/>
  <c r="J46" i="9"/>
  <c r="I46" i="9"/>
  <c r="H46" i="9"/>
  <c r="G46" i="9"/>
  <c r="F46" i="9"/>
  <c r="E46" i="9"/>
  <c r="D46" i="9"/>
  <c r="A46" i="9"/>
  <c r="O45" i="9"/>
  <c r="N45" i="9"/>
  <c r="M45" i="9"/>
  <c r="L45" i="9"/>
  <c r="K45" i="9"/>
  <c r="J45" i="9"/>
  <c r="I45" i="9"/>
  <c r="H45" i="9"/>
  <c r="G45" i="9"/>
  <c r="F45" i="9"/>
  <c r="E45" i="9"/>
  <c r="D45" i="9"/>
  <c r="A45" i="9"/>
  <c r="O44" i="9"/>
  <c r="N44" i="9"/>
  <c r="M44" i="9"/>
  <c r="L44" i="9"/>
  <c r="K44" i="9"/>
  <c r="J44" i="9"/>
  <c r="I44" i="9"/>
  <c r="H44" i="9"/>
  <c r="G44" i="9"/>
  <c r="F44" i="9"/>
  <c r="E44" i="9"/>
  <c r="D44" i="9"/>
  <c r="A44" i="9"/>
  <c r="O43" i="9"/>
  <c r="N43" i="9"/>
  <c r="M43" i="9"/>
  <c r="L43" i="9"/>
  <c r="K43" i="9"/>
  <c r="J43" i="9"/>
  <c r="I43" i="9"/>
  <c r="H43" i="9"/>
  <c r="G43" i="9"/>
  <c r="F43" i="9"/>
  <c r="E43" i="9"/>
  <c r="D43" i="9"/>
  <c r="A43" i="9"/>
  <c r="O42" i="9"/>
  <c r="N42" i="9"/>
  <c r="M42" i="9"/>
  <c r="L42" i="9"/>
  <c r="K42" i="9"/>
  <c r="J42" i="9"/>
  <c r="I42" i="9"/>
  <c r="H42" i="9"/>
  <c r="G42" i="9"/>
  <c r="F42" i="9"/>
  <c r="E42" i="9"/>
  <c r="D42" i="9"/>
  <c r="A42" i="9"/>
  <c r="O41" i="9"/>
  <c r="N41" i="9"/>
  <c r="M41" i="9"/>
  <c r="L41" i="9"/>
  <c r="K41" i="9"/>
  <c r="J41" i="9"/>
  <c r="I41" i="9"/>
  <c r="H41" i="9"/>
  <c r="G41" i="9"/>
  <c r="F41" i="9"/>
  <c r="E41" i="9"/>
  <c r="D41" i="9"/>
  <c r="A41" i="9"/>
  <c r="O40" i="9"/>
  <c r="N40" i="9"/>
  <c r="M40" i="9"/>
  <c r="L40" i="9"/>
  <c r="K40" i="9"/>
  <c r="J40" i="9"/>
  <c r="I40" i="9"/>
  <c r="H40" i="9"/>
  <c r="G40" i="9"/>
  <c r="F40" i="9"/>
  <c r="E40" i="9"/>
  <c r="D40" i="9"/>
  <c r="A40" i="9"/>
  <c r="O39" i="9"/>
  <c r="N39" i="9"/>
  <c r="M39" i="9"/>
  <c r="L39" i="9"/>
  <c r="K39" i="9"/>
  <c r="J39" i="9"/>
  <c r="I39" i="9"/>
  <c r="H39" i="9"/>
  <c r="G39" i="9"/>
  <c r="F39" i="9"/>
  <c r="E39" i="9"/>
  <c r="D39" i="9"/>
  <c r="A39" i="9"/>
  <c r="O38" i="9"/>
  <c r="N38" i="9"/>
  <c r="M38" i="9"/>
  <c r="L38" i="9"/>
  <c r="K38" i="9"/>
  <c r="J38" i="9"/>
  <c r="I38" i="9"/>
  <c r="H38" i="9"/>
  <c r="G38" i="9"/>
  <c r="F38" i="9"/>
  <c r="E38" i="9"/>
  <c r="D38" i="9"/>
  <c r="A38" i="9"/>
  <c r="O37" i="9"/>
  <c r="N37" i="9"/>
  <c r="M37" i="9"/>
  <c r="L37" i="9"/>
  <c r="K37" i="9"/>
  <c r="J37" i="9"/>
  <c r="I37" i="9"/>
  <c r="H37" i="9"/>
  <c r="G37" i="9"/>
  <c r="F37" i="9"/>
  <c r="E37" i="9"/>
  <c r="D37" i="9"/>
  <c r="A37" i="9"/>
  <c r="O36" i="9"/>
  <c r="N36" i="9"/>
  <c r="M36" i="9"/>
  <c r="L36" i="9"/>
  <c r="K36" i="9"/>
  <c r="J36" i="9"/>
  <c r="I36" i="9"/>
  <c r="H36" i="9"/>
  <c r="G36" i="9"/>
  <c r="F36" i="9"/>
  <c r="E36" i="9"/>
  <c r="D36" i="9"/>
  <c r="A36" i="9"/>
  <c r="O35" i="9"/>
  <c r="N35" i="9"/>
  <c r="M35" i="9"/>
  <c r="L35" i="9"/>
  <c r="K35" i="9"/>
  <c r="J35" i="9"/>
  <c r="I35" i="9"/>
  <c r="H35" i="9"/>
  <c r="G35" i="9"/>
  <c r="F35" i="9"/>
  <c r="E35" i="9"/>
  <c r="D35" i="9"/>
  <c r="A35" i="9"/>
  <c r="O34" i="9"/>
  <c r="N34" i="9"/>
  <c r="M34" i="9"/>
  <c r="L34" i="9"/>
  <c r="K34" i="9"/>
  <c r="J34" i="9"/>
  <c r="I34" i="9"/>
  <c r="H34" i="9"/>
  <c r="G34" i="9"/>
  <c r="F34" i="9"/>
  <c r="E34" i="9"/>
  <c r="D34" i="9"/>
  <c r="A34" i="9"/>
  <c r="O33" i="9"/>
  <c r="N33" i="9"/>
  <c r="M33" i="9"/>
  <c r="L33" i="9"/>
  <c r="K33" i="9"/>
  <c r="J33" i="9"/>
  <c r="I33" i="9"/>
  <c r="H33" i="9"/>
  <c r="G33" i="9"/>
  <c r="F33" i="9"/>
  <c r="E33" i="9"/>
  <c r="D33" i="9"/>
  <c r="A33" i="9"/>
  <c r="O32" i="9"/>
  <c r="N32" i="9"/>
  <c r="M32" i="9"/>
  <c r="L32" i="9"/>
  <c r="K32" i="9"/>
  <c r="J32" i="9"/>
  <c r="I32" i="9"/>
  <c r="H32" i="9"/>
  <c r="G32" i="9"/>
  <c r="F32" i="9"/>
  <c r="E32" i="9"/>
  <c r="D32" i="9"/>
  <c r="A32" i="9"/>
  <c r="O31" i="9"/>
  <c r="N31" i="9"/>
  <c r="M31" i="9"/>
  <c r="L31" i="9"/>
  <c r="K31" i="9"/>
  <c r="J31" i="9"/>
  <c r="I31" i="9"/>
  <c r="H31" i="9"/>
  <c r="G31" i="9"/>
  <c r="F31" i="9"/>
  <c r="E31" i="9"/>
  <c r="D31" i="9"/>
  <c r="A31" i="9"/>
  <c r="O30" i="9"/>
  <c r="N30" i="9"/>
  <c r="M30" i="9"/>
  <c r="L30" i="9"/>
  <c r="K30" i="9"/>
  <c r="J30" i="9"/>
  <c r="I30" i="9"/>
  <c r="H30" i="9"/>
  <c r="G30" i="9"/>
  <c r="F30" i="9"/>
  <c r="E30" i="9"/>
  <c r="D30" i="9"/>
  <c r="A30" i="9"/>
  <c r="O29" i="9"/>
  <c r="N29" i="9"/>
  <c r="M29" i="9"/>
  <c r="L29" i="9"/>
  <c r="K29" i="9"/>
  <c r="J29" i="9"/>
  <c r="I29" i="9"/>
  <c r="H29" i="9"/>
  <c r="G29" i="9"/>
  <c r="F29" i="9"/>
  <c r="E29" i="9"/>
  <c r="D29" i="9"/>
  <c r="A29" i="9"/>
  <c r="O28" i="9"/>
  <c r="N28" i="9"/>
  <c r="M28" i="9"/>
  <c r="L28" i="9"/>
  <c r="K28" i="9"/>
  <c r="J28" i="9"/>
  <c r="I28" i="9"/>
  <c r="H28" i="9"/>
  <c r="G28" i="9"/>
  <c r="F28" i="9"/>
  <c r="E28" i="9"/>
  <c r="D28" i="9"/>
  <c r="A28" i="9"/>
  <c r="O27" i="9"/>
  <c r="N27" i="9"/>
  <c r="M27" i="9"/>
  <c r="L27" i="9"/>
  <c r="K27" i="9"/>
  <c r="J27" i="9"/>
  <c r="I27" i="9"/>
  <c r="H27" i="9"/>
  <c r="G27" i="9"/>
  <c r="F27" i="9"/>
  <c r="E27" i="9"/>
  <c r="D27" i="9"/>
  <c r="A27" i="9"/>
  <c r="O26" i="9"/>
  <c r="N26" i="9"/>
  <c r="M26" i="9"/>
  <c r="L26" i="9"/>
  <c r="K26" i="9"/>
  <c r="J26" i="9"/>
  <c r="I26" i="9"/>
  <c r="H26" i="9"/>
  <c r="G26" i="9"/>
  <c r="F26" i="9"/>
  <c r="E26" i="9"/>
  <c r="D26" i="9"/>
  <c r="A26" i="9"/>
  <c r="O25" i="9"/>
  <c r="N25" i="9"/>
  <c r="M25" i="9"/>
  <c r="L25" i="9"/>
  <c r="K25" i="9"/>
  <c r="J25" i="9"/>
  <c r="I25" i="9"/>
  <c r="H25" i="9"/>
  <c r="G25" i="9"/>
  <c r="F25" i="9"/>
  <c r="E25" i="9"/>
  <c r="D25" i="9"/>
  <c r="A25" i="9"/>
  <c r="O24" i="9"/>
  <c r="N24" i="9"/>
  <c r="M24" i="9"/>
  <c r="L24" i="9"/>
  <c r="K24" i="9"/>
  <c r="J24" i="9"/>
  <c r="I24" i="9"/>
  <c r="H24" i="9"/>
  <c r="G24" i="9"/>
  <c r="F24" i="9"/>
  <c r="E24" i="9"/>
  <c r="D24" i="9"/>
  <c r="A24" i="9"/>
  <c r="O23" i="9"/>
  <c r="N23" i="9"/>
  <c r="M23" i="9"/>
  <c r="L23" i="9"/>
  <c r="K23" i="9"/>
  <c r="J23" i="9"/>
  <c r="I23" i="9"/>
  <c r="H23" i="9"/>
  <c r="G23" i="9"/>
  <c r="F23" i="9"/>
  <c r="E23" i="9"/>
  <c r="D23" i="9"/>
  <c r="A23" i="9"/>
  <c r="O22" i="9"/>
  <c r="N22" i="9"/>
  <c r="M22" i="9"/>
  <c r="L22" i="9"/>
  <c r="K22" i="9"/>
  <c r="J22" i="9"/>
  <c r="I22" i="9"/>
  <c r="H22" i="9"/>
  <c r="G22" i="9"/>
  <c r="F22" i="9"/>
  <c r="E22" i="9"/>
  <c r="D22" i="9"/>
  <c r="A22" i="9"/>
  <c r="O21" i="9"/>
  <c r="N21" i="9"/>
  <c r="M21" i="9"/>
  <c r="L21" i="9"/>
  <c r="K21" i="9"/>
  <c r="J21" i="9"/>
  <c r="I21" i="9"/>
  <c r="H21" i="9"/>
  <c r="G21" i="9"/>
  <c r="F21" i="9"/>
  <c r="E21" i="9"/>
  <c r="D21" i="9"/>
  <c r="A21" i="9"/>
  <c r="O20" i="9"/>
  <c r="N20" i="9"/>
  <c r="M20" i="9"/>
  <c r="L20" i="9"/>
  <c r="K20" i="9"/>
  <c r="J20" i="9"/>
  <c r="I20" i="9"/>
  <c r="H20" i="9"/>
  <c r="G20" i="9"/>
  <c r="F20" i="9"/>
  <c r="E20" i="9"/>
  <c r="D20" i="9"/>
  <c r="A20" i="9"/>
  <c r="O19" i="9"/>
  <c r="N19" i="9"/>
  <c r="M19" i="9"/>
  <c r="L19" i="9"/>
  <c r="K19" i="9"/>
  <c r="J19" i="9"/>
  <c r="I19" i="9"/>
  <c r="H19" i="9"/>
  <c r="G19" i="9"/>
  <c r="F19" i="9"/>
  <c r="E19" i="9"/>
  <c r="D19" i="9"/>
  <c r="A19" i="9"/>
  <c r="O18" i="9"/>
  <c r="N18" i="9"/>
  <c r="M18" i="9"/>
  <c r="L18" i="9"/>
  <c r="K18" i="9"/>
  <c r="J18" i="9"/>
  <c r="I18" i="9"/>
  <c r="H18" i="9"/>
  <c r="G18" i="9"/>
  <c r="F18" i="9"/>
  <c r="E18" i="9"/>
  <c r="D18" i="9"/>
  <c r="A18" i="9"/>
  <c r="O17" i="9"/>
  <c r="N17" i="9"/>
  <c r="M17" i="9"/>
  <c r="L17" i="9"/>
  <c r="K17" i="9"/>
  <c r="J17" i="9"/>
  <c r="I17" i="9"/>
  <c r="H17" i="9"/>
  <c r="G17" i="9"/>
  <c r="F17" i="9"/>
  <c r="E17" i="9"/>
  <c r="D17" i="9"/>
  <c r="A17" i="9"/>
  <c r="O16" i="9"/>
  <c r="N16" i="9"/>
  <c r="M16" i="9"/>
  <c r="L16" i="9"/>
  <c r="K16" i="9"/>
  <c r="J16" i="9"/>
  <c r="I16" i="9"/>
  <c r="H16" i="9"/>
  <c r="G16" i="9"/>
  <c r="F16" i="9"/>
  <c r="E16" i="9"/>
  <c r="D16" i="9"/>
  <c r="A16" i="9"/>
  <c r="O15" i="9"/>
  <c r="N15" i="9"/>
  <c r="M15" i="9"/>
  <c r="L15" i="9"/>
  <c r="K15" i="9"/>
  <c r="J15" i="9"/>
  <c r="I15" i="9"/>
  <c r="H15" i="9"/>
  <c r="G15" i="9"/>
  <c r="F15" i="9"/>
  <c r="E15" i="9"/>
  <c r="D15" i="9"/>
  <c r="A15" i="9"/>
  <c r="O14" i="9"/>
  <c r="N14" i="9"/>
  <c r="M14" i="9"/>
  <c r="L14" i="9"/>
  <c r="K14" i="9"/>
  <c r="J14" i="9"/>
  <c r="I14" i="9"/>
  <c r="H14" i="9"/>
  <c r="G14" i="9"/>
  <c r="F14" i="9"/>
  <c r="E14" i="9"/>
  <c r="D14" i="9"/>
  <c r="A14" i="9"/>
  <c r="O13" i="9"/>
  <c r="N13" i="9"/>
  <c r="M13" i="9"/>
  <c r="L13" i="9"/>
  <c r="K13" i="9"/>
  <c r="J13" i="9"/>
  <c r="I13" i="9"/>
  <c r="H13" i="9"/>
  <c r="G13" i="9"/>
  <c r="F13" i="9"/>
  <c r="E13" i="9"/>
  <c r="D13" i="9"/>
  <c r="A13" i="9"/>
  <c r="O12" i="9"/>
  <c r="N12" i="9"/>
  <c r="M12" i="9"/>
  <c r="L12" i="9"/>
  <c r="K12" i="9"/>
  <c r="J12" i="9"/>
  <c r="I12" i="9"/>
  <c r="H12" i="9"/>
  <c r="G12" i="9"/>
  <c r="F12" i="9"/>
  <c r="E12" i="9"/>
  <c r="D12" i="9"/>
  <c r="A12" i="9"/>
  <c r="O11" i="9"/>
  <c r="N11" i="9"/>
  <c r="M11" i="9"/>
  <c r="L11" i="9"/>
  <c r="K11" i="9"/>
  <c r="J11" i="9"/>
  <c r="I11" i="9"/>
  <c r="H11" i="9"/>
  <c r="G11" i="9"/>
  <c r="F11" i="9"/>
  <c r="E11" i="9"/>
  <c r="D11" i="9"/>
  <c r="A11" i="9"/>
  <c r="O10" i="9"/>
  <c r="N10" i="9"/>
  <c r="M10" i="9"/>
  <c r="L10" i="9"/>
  <c r="K10" i="9"/>
  <c r="J10" i="9"/>
  <c r="I10" i="9"/>
  <c r="H10" i="9"/>
  <c r="G10" i="9"/>
  <c r="F10" i="9"/>
  <c r="E10" i="9"/>
  <c r="D10" i="9"/>
  <c r="A10" i="9"/>
  <c r="O9" i="9"/>
  <c r="N9" i="9"/>
  <c r="M9" i="9"/>
  <c r="L9" i="9"/>
  <c r="K9" i="9"/>
  <c r="J9" i="9"/>
  <c r="I9" i="9"/>
  <c r="H9" i="9"/>
  <c r="G9" i="9"/>
  <c r="F9" i="9"/>
  <c r="E9" i="9"/>
  <c r="D9" i="9"/>
  <c r="A9" i="9"/>
  <c r="O8" i="9"/>
  <c r="N8" i="9"/>
  <c r="M8" i="9"/>
  <c r="L8" i="9"/>
  <c r="K8" i="9"/>
  <c r="J8" i="9"/>
  <c r="I8" i="9"/>
  <c r="H8" i="9"/>
  <c r="G8" i="9"/>
  <c r="F8" i="9"/>
  <c r="E8" i="9"/>
  <c r="D8" i="9"/>
  <c r="A8" i="9"/>
  <c r="O7" i="9"/>
  <c r="N7" i="9"/>
  <c r="M7" i="9"/>
  <c r="L7" i="9"/>
  <c r="K7" i="9"/>
  <c r="J7" i="9"/>
  <c r="I7" i="9"/>
  <c r="H7" i="9"/>
  <c r="G7" i="9"/>
  <c r="F7" i="9"/>
  <c r="E7" i="9"/>
  <c r="D7" i="9"/>
  <c r="A7" i="9"/>
  <c r="O6" i="9"/>
  <c r="N6" i="9"/>
  <c r="M6" i="9"/>
  <c r="L6" i="9"/>
  <c r="K6" i="9"/>
  <c r="J6" i="9"/>
  <c r="I6" i="9"/>
  <c r="H6" i="9"/>
  <c r="G6" i="9"/>
  <c r="F6" i="9"/>
  <c r="E6" i="9"/>
  <c r="D6" i="9"/>
  <c r="A6" i="9"/>
  <c r="O5" i="9"/>
  <c r="N5" i="9"/>
  <c r="M5" i="9"/>
  <c r="L5" i="9"/>
  <c r="K5" i="9"/>
  <c r="J5" i="9"/>
  <c r="I5" i="9"/>
  <c r="H5" i="9"/>
  <c r="G5" i="9"/>
  <c r="F5" i="9"/>
  <c r="E5" i="9"/>
  <c r="D5" i="9"/>
  <c r="A5" i="9"/>
  <c r="O4" i="9"/>
  <c r="N4" i="9"/>
  <c r="M4" i="9"/>
  <c r="L4" i="9"/>
  <c r="K4" i="9"/>
  <c r="J4" i="9"/>
  <c r="I4" i="9"/>
  <c r="H4" i="9"/>
  <c r="G4" i="9"/>
  <c r="F4" i="9"/>
  <c r="E4" i="9"/>
  <c r="D4" i="9"/>
  <c r="A4" i="9"/>
  <c r="O3" i="9"/>
  <c r="N3" i="9"/>
  <c r="M3" i="9"/>
  <c r="L3" i="9"/>
  <c r="K3" i="9"/>
  <c r="J3" i="9"/>
  <c r="I3" i="9"/>
  <c r="H3" i="9"/>
  <c r="G3" i="9"/>
  <c r="F3" i="9"/>
  <c r="E3" i="9"/>
  <c r="D3" i="9"/>
  <c r="A3" i="9"/>
  <c r="O2" i="9"/>
  <c r="N2" i="9"/>
  <c r="M2" i="9"/>
  <c r="L2" i="9"/>
  <c r="K2" i="9"/>
  <c r="J2" i="9"/>
  <c r="I2" i="9"/>
  <c r="H2" i="9"/>
  <c r="G2" i="9"/>
  <c r="F2" i="9"/>
  <c r="E2" i="9"/>
  <c r="D2" i="9"/>
  <c r="A2" i="9"/>
  <c r="O694" i="8"/>
  <c r="N694" i="8"/>
  <c r="M694" i="8"/>
  <c r="L694" i="8"/>
  <c r="K694" i="8"/>
  <c r="J694" i="8"/>
  <c r="I694" i="8"/>
  <c r="H694" i="8"/>
  <c r="G694" i="8"/>
  <c r="F694" i="8"/>
  <c r="E694" i="8"/>
  <c r="D694" i="8"/>
  <c r="A694" i="8"/>
  <c r="O693" i="8"/>
  <c r="N693" i="8"/>
  <c r="M693" i="8"/>
  <c r="L693" i="8"/>
  <c r="K693" i="8"/>
  <c r="J693" i="8"/>
  <c r="I693" i="8"/>
  <c r="H693" i="8"/>
  <c r="G693" i="8"/>
  <c r="F693" i="8"/>
  <c r="E693" i="8"/>
  <c r="D693" i="8"/>
  <c r="A693" i="8"/>
  <c r="O692" i="8"/>
  <c r="N692" i="8"/>
  <c r="M692" i="8"/>
  <c r="L692" i="8"/>
  <c r="K692" i="8"/>
  <c r="J692" i="8"/>
  <c r="I692" i="8"/>
  <c r="H692" i="8"/>
  <c r="G692" i="8"/>
  <c r="F692" i="8"/>
  <c r="E692" i="8"/>
  <c r="D692" i="8"/>
  <c r="A692" i="8"/>
  <c r="O691" i="8"/>
  <c r="N691" i="8"/>
  <c r="M691" i="8"/>
  <c r="L691" i="8"/>
  <c r="K691" i="8"/>
  <c r="J691" i="8"/>
  <c r="I691" i="8"/>
  <c r="H691" i="8"/>
  <c r="G691" i="8"/>
  <c r="F691" i="8"/>
  <c r="E691" i="8"/>
  <c r="D691" i="8"/>
  <c r="A691" i="8"/>
  <c r="O690" i="8"/>
  <c r="N690" i="8"/>
  <c r="M690" i="8"/>
  <c r="L690" i="8"/>
  <c r="K690" i="8"/>
  <c r="J690" i="8"/>
  <c r="I690" i="8"/>
  <c r="H690" i="8"/>
  <c r="G690" i="8"/>
  <c r="F690" i="8"/>
  <c r="E690" i="8"/>
  <c r="D690" i="8"/>
  <c r="A690" i="8"/>
  <c r="O689" i="8"/>
  <c r="N689" i="8"/>
  <c r="M689" i="8"/>
  <c r="L689" i="8"/>
  <c r="K689" i="8"/>
  <c r="J689" i="8"/>
  <c r="I689" i="8"/>
  <c r="H689" i="8"/>
  <c r="G689" i="8"/>
  <c r="F689" i="8"/>
  <c r="E689" i="8"/>
  <c r="D689" i="8"/>
  <c r="A689" i="8"/>
  <c r="O688" i="8"/>
  <c r="N688" i="8"/>
  <c r="M688" i="8"/>
  <c r="L688" i="8"/>
  <c r="K688" i="8"/>
  <c r="J688" i="8"/>
  <c r="I688" i="8"/>
  <c r="H688" i="8"/>
  <c r="G688" i="8"/>
  <c r="F688" i="8"/>
  <c r="E688" i="8"/>
  <c r="D688" i="8"/>
  <c r="A688" i="8"/>
  <c r="O687" i="8"/>
  <c r="N687" i="8"/>
  <c r="M687" i="8"/>
  <c r="L687" i="8"/>
  <c r="K687" i="8"/>
  <c r="J687" i="8"/>
  <c r="I687" i="8"/>
  <c r="H687" i="8"/>
  <c r="G687" i="8"/>
  <c r="F687" i="8"/>
  <c r="E687" i="8"/>
  <c r="D687" i="8"/>
  <c r="A687" i="8"/>
  <c r="O686" i="8"/>
  <c r="N686" i="8"/>
  <c r="M686" i="8"/>
  <c r="L686" i="8"/>
  <c r="K686" i="8"/>
  <c r="J686" i="8"/>
  <c r="I686" i="8"/>
  <c r="H686" i="8"/>
  <c r="G686" i="8"/>
  <c r="F686" i="8"/>
  <c r="E686" i="8"/>
  <c r="D686" i="8"/>
  <c r="A686" i="8"/>
  <c r="O685" i="8"/>
  <c r="N685" i="8"/>
  <c r="M685" i="8"/>
  <c r="L685" i="8"/>
  <c r="K685" i="8"/>
  <c r="J685" i="8"/>
  <c r="I685" i="8"/>
  <c r="H685" i="8"/>
  <c r="G685" i="8"/>
  <c r="F685" i="8"/>
  <c r="E685" i="8"/>
  <c r="D685" i="8"/>
  <c r="A685" i="8"/>
  <c r="A684" i="8"/>
  <c r="O683" i="8"/>
  <c r="N683" i="8"/>
  <c r="M683" i="8"/>
  <c r="L683" i="8"/>
  <c r="K683" i="8"/>
  <c r="J683" i="8"/>
  <c r="I683" i="8"/>
  <c r="H683" i="8"/>
  <c r="G683" i="8"/>
  <c r="F683" i="8"/>
  <c r="E683" i="8"/>
  <c r="D683" i="8"/>
  <c r="A683" i="8"/>
  <c r="A682" i="8"/>
  <c r="A681" i="8"/>
  <c r="O680" i="8"/>
  <c r="N680" i="8"/>
  <c r="M680" i="8"/>
  <c r="L680" i="8"/>
  <c r="K680" i="8"/>
  <c r="J680" i="8"/>
  <c r="I680" i="8"/>
  <c r="H680" i="8"/>
  <c r="G680" i="8"/>
  <c r="F680" i="8"/>
  <c r="E680" i="8"/>
  <c r="D680" i="8"/>
  <c r="A680" i="8"/>
  <c r="O679" i="8"/>
  <c r="N679" i="8"/>
  <c r="M679" i="8"/>
  <c r="L679" i="8"/>
  <c r="K679" i="8"/>
  <c r="J679" i="8"/>
  <c r="I679" i="8"/>
  <c r="H679" i="8"/>
  <c r="G679" i="8"/>
  <c r="F679" i="8"/>
  <c r="E679" i="8"/>
  <c r="D679" i="8"/>
  <c r="A679" i="8"/>
  <c r="O678" i="8"/>
  <c r="N678" i="8"/>
  <c r="M678" i="8"/>
  <c r="L678" i="8"/>
  <c r="K678" i="8"/>
  <c r="J678" i="8"/>
  <c r="I678" i="8"/>
  <c r="H678" i="8"/>
  <c r="G678" i="8"/>
  <c r="F678" i="8"/>
  <c r="E678" i="8"/>
  <c r="D678" i="8"/>
  <c r="A678" i="8"/>
  <c r="O677" i="8"/>
  <c r="N677" i="8"/>
  <c r="M677" i="8"/>
  <c r="L677" i="8"/>
  <c r="K677" i="8"/>
  <c r="J677" i="8"/>
  <c r="I677" i="8"/>
  <c r="H677" i="8"/>
  <c r="G677" i="8"/>
  <c r="F677" i="8"/>
  <c r="E677" i="8"/>
  <c r="D677" i="8"/>
  <c r="A677" i="8"/>
  <c r="O676" i="8"/>
  <c r="N676" i="8"/>
  <c r="M676" i="8"/>
  <c r="L676" i="8"/>
  <c r="K676" i="8"/>
  <c r="J676" i="8"/>
  <c r="I676" i="8"/>
  <c r="H676" i="8"/>
  <c r="G676" i="8"/>
  <c r="F676" i="8"/>
  <c r="E676" i="8"/>
  <c r="D676" i="8"/>
  <c r="A676" i="8"/>
  <c r="O675" i="8"/>
  <c r="N675" i="8"/>
  <c r="M675" i="8"/>
  <c r="L675" i="8"/>
  <c r="K675" i="8"/>
  <c r="J675" i="8"/>
  <c r="I675" i="8"/>
  <c r="H675" i="8"/>
  <c r="G675" i="8"/>
  <c r="F675" i="8"/>
  <c r="E675" i="8"/>
  <c r="D675" i="8"/>
  <c r="A675" i="8"/>
  <c r="O674" i="8"/>
  <c r="N674" i="8"/>
  <c r="M674" i="8"/>
  <c r="L674" i="8"/>
  <c r="K674" i="8"/>
  <c r="J674" i="8"/>
  <c r="I674" i="8"/>
  <c r="H674" i="8"/>
  <c r="G674" i="8"/>
  <c r="F674" i="8"/>
  <c r="E674" i="8"/>
  <c r="D674" i="8"/>
  <c r="A674" i="8"/>
  <c r="O673" i="8"/>
  <c r="N673" i="8"/>
  <c r="M673" i="8"/>
  <c r="L673" i="8"/>
  <c r="K673" i="8"/>
  <c r="J673" i="8"/>
  <c r="I673" i="8"/>
  <c r="H673" i="8"/>
  <c r="G673" i="8"/>
  <c r="F673" i="8"/>
  <c r="E673" i="8"/>
  <c r="D673" i="8"/>
  <c r="C673" i="8"/>
  <c r="A673" i="8"/>
  <c r="O672" i="8"/>
  <c r="N672" i="8"/>
  <c r="M672" i="8"/>
  <c r="L672" i="8"/>
  <c r="K672" i="8"/>
  <c r="J672" i="8"/>
  <c r="I672" i="8"/>
  <c r="H672" i="8"/>
  <c r="G672" i="8"/>
  <c r="F672" i="8"/>
  <c r="E672" i="8"/>
  <c r="D672" i="8"/>
  <c r="C672" i="8"/>
  <c r="A672" i="8"/>
  <c r="O671" i="8"/>
  <c r="N671" i="8"/>
  <c r="M671" i="8"/>
  <c r="L671" i="8"/>
  <c r="K671" i="8"/>
  <c r="J671" i="8"/>
  <c r="I671" i="8"/>
  <c r="H671" i="8"/>
  <c r="G671" i="8"/>
  <c r="F671" i="8"/>
  <c r="E671" i="8"/>
  <c r="D671" i="8"/>
  <c r="C671" i="8"/>
  <c r="A671" i="8"/>
  <c r="O670" i="8"/>
  <c r="N670" i="8"/>
  <c r="M670" i="8"/>
  <c r="L670" i="8"/>
  <c r="K670" i="8"/>
  <c r="J670" i="8"/>
  <c r="I670" i="8"/>
  <c r="H670" i="8"/>
  <c r="G670" i="8"/>
  <c r="F670" i="8"/>
  <c r="E670" i="8"/>
  <c r="D670" i="8"/>
  <c r="C670" i="8"/>
  <c r="A670" i="8"/>
  <c r="O669" i="8"/>
  <c r="N669" i="8"/>
  <c r="M669" i="8"/>
  <c r="L669" i="8"/>
  <c r="K669" i="8"/>
  <c r="J669" i="8"/>
  <c r="I669" i="8"/>
  <c r="H669" i="8"/>
  <c r="G669" i="8"/>
  <c r="F669" i="8"/>
  <c r="E669" i="8"/>
  <c r="D669" i="8"/>
  <c r="A669" i="8"/>
  <c r="O668" i="8"/>
  <c r="N668" i="8"/>
  <c r="M668" i="8"/>
  <c r="L668" i="8"/>
  <c r="K668" i="8"/>
  <c r="J668" i="8"/>
  <c r="I668" i="8"/>
  <c r="H668" i="8"/>
  <c r="G668" i="8"/>
  <c r="F668" i="8"/>
  <c r="E668" i="8"/>
  <c r="D668" i="8"/>
  <c r="A668" i="8"/>
  <c r="O667" i="8"/>
  <c r="N667" i="8"/>
  <c r="M667" i="8"/>
  <c r="L667" i="8"/>
  <c r="K667" i="8"/>
  <c r="J667" i="8"/>
  <c r="I667" i="8"/>
  <c r="H667" i="8"/>
  <c r="G667" i="8"/>
  <c r="F667" i="8"/>
  <c r="E667" i="8"/>
  <c r="D667" i="8"/>
  <c r="A667" i="8"/>
  <c r="O666" i="8"/>
  <c r="N666" i="8"/>
  <c r="M666" i="8"/>
  <c r="L666" i="8"/>
  <c r="K666" i="8"/>
  <c r="J666" i="8"/>
  <c r="I666" i="8"/>
  <c r="H666" i="8"/>
  <c r="G666" i="8"/>
  <c r="F666" i="8"/>
  <c r="E666" i="8"/>
  <c r="D666" i="8"/>
  <c r="A666" i="8"/>
  <c r="O665" i="8"/>
  <c r="N665" i="8"/>
  <c r="M665" i="8"/>
  <c r="L665" i="8"/>
  <c r="K665" i="8"/>
  <c r="J665" i="8"/>
  <c r="I665" i="8"/>
  <c r="H665" i="8"/>
  <c r="G665" i="8"/>
  <c r="F665" i="8"/>
  <c r="E665" i="8"/>
  <c r="D665" i="8"/>
  <c r="A665" i="8"/>
  <c r="O664" i="8"/>
  <c r="N664" i="8"/>
  <c r="M664" i="8"/>
  <c r="L664" i="8"/>
  <c r="K664" i="8"/>
  <c r="J664" i="8"/>
  <c r="I664" i="8"/>
  <c r="H664" i="8"/>
  <c r="G664" i="8"/>
  <c r="F664" i="8"/>
  <c r="E664" i="8"/>
  <c r="D664" i="8"/>
  <c r="A664" i="8"/>
  <c r="O663" i="8"/>
  <c r="N663" i="8"/>
  <c r="M663" i="8"/>
  <c r="L663" i="8"/>
  <c r="K663" i="8"/>
  <c r="J663" i="8"/>
  <c r="I663" i="8"/>
  <c r="H663" i="8"/>
  <c r="G663" i="8"/>
  <c r="F663" i="8"/>
  <c r="E663" i="8"/>
  <c r="D663" i="8"/>
  <c r="A663" i="8"/>
  <c r="O662" i="8"/>
  <c r="N662" i="8"/>
  <c r="M662" i="8"/>
  <c r="L662" i="8"/>
  <c r="K662" i="8"/>
  <c r="J662" i="8"/>
  <c r="I662" i="8"/>
  <c r="H662" i="8"/>
  <c r="G662" i="8"/>
  <c r="F662" i="8"/>
  <c r="E662" i="8"/>
  <c r="D662" i="8"/>
  <c r="A662" i="8"/>
  <c r="O661" i="8"/>
  <c r="N661" i="8"/>
  <c r="M661" i="8"/>
  <c r="L661" i="8"/>
  <c r="K661" i="8"/>
  <c r="J661" i="8"/>
  <c r="I661" i="8"/>
  <c r="H661" i="8"/>
  <c r="G661" i="8"/>
  <c r="F661" i="8"/>
  <c r="E661" i="8"/>
  <c r="D661" i="8"/>
  <c r="A661" i="8"/>
  <c r="O660" i="8"/>
  <c r="N660" i="8"/>
  <c r="M660" i="8"/>
  <c r="L660" i="8"/>
  <c r="K660" i="8"/>
  <c r="J660" i="8"/>
  <c r="I660" i="8"/>
  <c r="H660" i="8"/>
  <c r="G660" i="8"/>
  <c r="F660" i="8"/>
  <c r="E660" i="8"/>
  <c r="D660" i="8"/>
  <c r="A660" i="8"/>
  <c r="O659" i="8"/>
  <c r="N659" i="8"/>
  <c r="M659" i="8"/>
  <c r="L659" i="8"/>
  <c r="K659" i="8"/>
  <c r="J659" i="8"/>
  <c r="I659" i="8"/>
  <c r="H659" i="8"/>
  <c r="G659" i="8"/>
  <c r="F659" i="8"/>
  <c r="E659" i="8"/>
  <c r="D659" i="8"/>
  <c r="A659" i="8"/>
  <c r="O658" i="8"/>
  <c r="N658" i="8"/>
  <c r="M658" i="8"/>
  <c r="L658" i="8"/>
  <c r="K658" i="8"/>
  <c r="J658" i="8"/>
  <c r="I658" i="8"/>
  <c r="H658" i="8"/>
  <c r="G658" i="8"/>
  <c r="F658" i="8"/>
  <c r="E658" i="8"/>
  <c r="D658" i="8"/>
  <c r="A658" i="8"/>
  <c r="O657" i="8"/>
  <c r="N657" i="8"/>
  <c r="M657" i="8"/>
  <c r="L657" i="8"/>
  <c r="K657" i="8"/>
  <c r="J657" i="8"/>
  <c r="I657" i="8"/>
  <c r="H657" i="8"/>
  <c r="G657" i="8"/>
  <c r="F657" i="8"/>
  <c r="E657" i="8"/>
  <c r="D657" i="8"/>
  <c r="A657" i="8"/>
  <c r="O656" i="8"/>
  <c r="N656" i="8"/>
  <c r="M656" i="8"/>
  <c r="L656" i="8"/>
  <c r="K656" i="8"/>
  <c r="J656" i="8"/>
  <c r="I656" i="8"/>
  <c r="H656" i="8"/>
  <c r="G656" i="8"/>
  <c r="F656" i="8"/>
  <c r="E656" i="8"/>
  <c r="D656" i="8"/>
  <c r="A656" i="8"/>
  <c r="O655" i="8"/>
  <c r="N655" i="8"/>
  <c r="M655" i="8"/>
  <c r="L655" i="8"/>
  <c r="K655" i="8"/>
  <c r="J655" i="8"/>
  <c r="I655" i="8"/>
  <c r="H655" i="8"/>
  <c r="G655" i="8"/>
  <c r="F655" i="8"/>
  <c r="E655" i="8"/>
  <c r="D655" i="8"/>
  <c r="A655" i="8"/>
  <c r="O654" i="8"/>
  <c r="N654" i="8"/>
  <c r="M654" i="8"/>
  <c r="L654" i="8"/>
  <c r="K654" i="8"/>
  <c r="J654" i="8"/>
  <c r="I654" i="8"/>
  <c r="H654" i="8"/>
  <c r="G654" i="8"/>
  <c r="F654" i="8"/>
  <c r="E654" i="8"/>
  <c r="D654" i="8"/>
  <c r="A654" i="8"/>
  <c r="O653" i="8"/>
  <c r="N653" i="8"/>
  <c r="M653" i="8"/>
  <c r="L653" i="8"/>
  <c r="K653" i="8"/>
  <c r="J653" i="8"/>
  <c r="I653" i="8"/>
  <c r="H653" i="8"/>
  <c r="G653" i="8"/>
  <c r="F653" i="8"/>
  <c r="E653" i="8"/>
  <c r="D653" i="8"/>
  <c r="A653" i="8"/>
  <c r="O652" i="8"/>
  <c r="N652" i="8"/>
  <c r="M652" i="8"/>
  <c r="L652" i="8"/>
  <c r="K652" i="8"/>
  <c r="J652" i="8"/>
  <c r="I652" i="8"/>
  <c r="H652" i="8"/>
  <c r="G652" i="8"/>
  <c r="F652" i="8"/>
  <c r="E652" i="8"/>
  <c r="D652" i="8"/>
  <c r="A652" i="8"/>
  <c r="O651" i="8"/>
  <c r="N651" i="8"/>
  <c r="M651" i="8"/>
  <c r="L651" i="8"/>
  <c r="K651" i="8"/>
  <c r="J651" i="8"/>
  <c r="I651" i="8"/>
  <c r="H651" i="8"/>
  <c r="G651" i="8"/>
  <c r="F651" i="8"/>
  <c r="E651" i="8"/>
  <c r="D651" i="8"/>
  <c r="A651" i="8"/>
  <c r="O650" i="8"/>
  <c r="N650" i="8"/>
  <c r="M650" i="8"/>
  <c r="L650" i="8"/>
  <c r="K650" i="8"/>
  <c r="J650" i="8"/>
  <c r="I650" i="8"/>
  <c r="H650" i="8"/>
  <c r="G650" i="8"/>
  <c r="F650" i="8"/>
  <c r="E650" i="8"/>
  <c r="D650" i="8"/>
  <c r="A650" i="8"/>
  <c r="O649" i="8"/>
  <c r="N649" i="8"/>
  <c r="M649" i="8"/>
  <c r="L649" i="8"/>
  <c r="K649" i="8"/>
  <c r="J649" i="8"/>
  <c r="I649" i="8"/>
  <c r="H649" i="8"/>
  <c r="G649" i="8"/>
  <c r="F649" i="8"/>
  <c r="E649" i="8"/>
  <c r="D649" i="8"/>
  <c r="A649" i="8"/>
  <c r="O648" i="8"/>
  <c r="N648" i="8"/>
  <c r="M648" i="8"/>
  <c r="L648" i="8"/>
  <c r="K648" i="8"/>
  <c r="J648" i="8"/>
  <c r="I648" i="8"/>
  <c r="H648" i="8"/>
  <c r="G648" i="8"/>
  <c r="F648" i="8"/>
  <c r="E648" i="8"/>
  <c r="D648" i="8"/>
  <c r="A648" i="8"/>
  <c r="O647" i="8"/>
  <c r="N647" i="8"/>
  <c r="M647" i="8"/>
  <c r="L647" i="8"/>
  <c r="K647" i="8"/>
  <c r="J647" i="8"/>
  <c r="I647" i="8"/>
  <c r="H647" i="8"/>
  <c r="G647" i="8"/>
  <c r="F647" i="8"/>
  <c r="E647" i="8"/>
  <c r="D647" i="8"/>
  <c r="A647" i="8"/>
  <c r="O646" i="8"/>
  <c r="N646" i="8"/>
  <c r="M646" i="8"/>
  <c r="L646" i="8"/>
  <c r="K646" i="8"/>
  <c r="J646" i="8"/>
  <c r="I646" i="8"/>
  <c r="H646" i="8"/>
  <c r="G646" i="8"/>
  <c r="F646" i="8"/>
  <c r="E646" i="8"/>
  <c r="D646" i="8"/>
  <c r="A646" i="8"/>
  <c r="O645" i="8"/>
  <c r="N645" i="8"/>
  <c r="M645" i="8"/>
  <c r="L645" i="8"/>
  <c r="K645" i="8"/>
  <c r="J645" i="8"/>
  <c r="I645" i="8"/>
  <c r="H645" i="8"/>
  <c r="G645" i="8"/>
  <c r="F645" i="8"/>
  <c r="E645" i="8"/>
  <c r="D645" i="8"/>
  <c r="A645" i="8"/>
  <c r="O644" i="8"/>
  <c r="N644" i="8"/>
  <c r="M644" i="8"/>
  <c r="L644" i="8"/>
  <c r="K644" i="8"/>
  <c r="J644" i="8"/>
  <c r="I644" i="8"/>
  <c r="H644" i="8"/>
  <c r="G644" i="8"/>
  <c r="F644" i="8"/>
  <c r="E644" i="8"/>
  <c r="D644" i="8"/>
  <c r="A644" i="8"/>
  <c r="O643" i="8"/>
  <c r="N643" i="8"/>
  <c r="M643" i="8"/>
  <c r="L643" i="8"/>
  <c r="K643" i="8"/>
  <c r="J643" i="8"/>
  <c r="I643" i="8"/>
  <c r="H643" i="8"/>
  <c r="G643" i="8"/>
  <c r="F643" i="8"/>
  <c r="E643" i="8"/>
  <c r="D643" i="8"/>
  <c r="A643" i="8"/>
  <c r="O642" i="8"/>
  <c r="N642" i="8"/>
  <c r="M642" i="8"/>
  <c r="L642" i="8"/>
  <c r="K642" i="8"/>
  <c r="J642" i="8"/>
  <c r="I642" i="8"/>
  <c r="H642" i="8"/>
  <c r="G642" i="8"/>
  <c r="F642" i="8"/>
  <c r="E642" i="8"/>
  <c r="D642" i="8"/>
  <c r="A642" i="8"/>
  <c r="O641" i="8"/>
  <c r="N641" i="8"/>
  <c r="M641" i="8"/>
  <c r="L641" i="8"/>
  <c r="K641" i="8"/>
  <c r="J641" i="8"/>
  <c r="I641" i="8"/>
  <c r="H641" i="8"/>
  <c r="G641" i="8"/>
  <c r="F641" i="8"/>
  <c r="E641" i="8"/>
  <c r="D641" i="8"/>
  <c r="A641" i="8"/>
  <c r="O640" i="8"/>
  <c r="N640" i="8"/>
  <c r="M640" i="8"/>
  <c r="L640" i="8"/>
  <c r="K640" i="8"/>
  <c r="J640" i="8"/>
  <c r="I640" i="8"/>
  <c r="H640" i="8"/>
  <c r="G640" i="8"/>
  <c r="F640" i="8"/>
  <c r="E640" i="8"/>
  <c r="D640" i="8"/>
  <c r="A640" i="8"/>
  <c r="O639" i="8"/>
  <c r="N639" i="8"/>
  <c r="M639" i="8"/>
  <c r="L639" i="8"/>
  <c r="K639" i="8"/>
  <c r="J639" i="8"/>
  <c r="I639" i="8"/>
  <c r="H639" i="8"/>
  <c r="G639" i="8"/>
  <c r="F639" i="8"/>
  <c r="E639" i="8"/>
  <c r="D639" i="8"/>
  <c r="A639" i="8"/>
  <c r="O638" i="8"/>
  <c r="N638" i="8"/>
  <c r="M638" i="8"/>
  <c r="L638" i="8"/>
  <c r="K638" i="8"/>
  <c r="J638" i="8"/>
  <c r="I638" i="8"/>
  <c r="H638" i="8"/>
  <c r="G638" i="8"/>
  <c r="F638" i="8"/>
  <c r="E638" i="8"/>
  <c r="D638" i="8"/>
  <c r="A638" i="8"/>
  <c r="O637" i="8"/>
  <c r="N637" i="8"/>
  <c r="M637" i="8"/>
  <c r="L637" i="8"/>
  <c r="K637" i="8"/>
  <c r="J637" i="8"/>
  <c r="I637" i="8"/>
  <c r="H637" i="8"/>
  <c r="G637" i="8"/>
  <c r="F637" i="8"/>
  <c r="E637" i="8"/>
  <c r="D637" i="8"/>
  <c r="A637" i="8"/>
  <c r="O636" i="8"/>
  <c r="N636" i="8"/>
  <c r="M636" i="8"/>
  <c r="L636" i="8"/>
  <c r="K636" i="8"/>
  <c r="J636" i="8"/>
  <c r="I636" i="8"/>
  <c r="H636" i="8"/>
  <c r="G636" i="8"/>
  <c r="F636" i="8"/>
  <c r="E636" i="8"/>
  <c r="D636" i="8"/>
  <c r="A636" i="8"/>
  <c r="O635" i="8"/>
  <c r="N635" i="8"/>
  <c r="M635" i="8"/>
  <c r="L635" i="8"/>
  <c r="K635" i="8"/>
  <c r="J635" i="8"/>
  <c r="I635" i="8"/>
  <c r="H635" i="8"/>
  <c r="G635" i="8"/>
  <c r="F635" i="8"/>
  <c r="E635" i="8"/>
  <c r="D635" i="8"/>
  <c r="A635" i="8"/>
  <c r="O634" i="8"/>
  <c r="N634" i="8"/>
  <c r="M634" i="8"/>
  <c r="L634" i="8"/>
  <c r="K634" i="8"/>
  <c r="J634" i="8"/>
  <c r="I634" i="8"/>
  <c r="H634" i="8"/>
  <c r="G634" i="8"/>
  <c r="F634" i="8"/>
  <c r="E634" i="8"/>
  <c r="D634" i="8"/>
  <c r="A634" i="8"/>
  <c r="O633" i="8"/>
  <c r="N633" i="8"/>
  <c r="M633" i="8"/>
  <c r="L633" i="8"/>
  <c r="K633" i="8"/>
  <c r="J633" i="8"/>
  <c r="I633" i="8"/>
  <c r="H633" i="8"/>
  <c r="G633" i="8"/>
  <c r="F633" i="8"/>
  <c r="E633" i="8"/>
  <c r="D633" i="8"/>
  <c r="A633" i="8"/>
  <c r="O632" i="8"/>
  <c r="N632" i="8"/>
  <c r="M632" i="8"/>
  <c r="L632" i="8"/>
  <c r="K632" i="8"/>
  <c r="J632" i="8"/>
  <c r="I632" i="8"/>
  <c r="H632" i="8"/>
  <c r="G632" i="8"/>
  <c r="F632" i="8"/>
  <c r="E632" i="8"/>
  <c r="D632" i="8"/>
  <c r="A632" i="8"/>
  <c r="O631" i="8"/>
  <c r="N631" i="8"/>
  <c r="M631" i="8"/>
  <c r="L631" i="8"/>
  <c r="K631" i="8"/>
  <c r="J631" i="8"/>
  <c r="I631" i="8"/>
  <c r="H631" i="8"/>
  <c r="G631" i="8"/>
  <c r="F631" i="8"/>
  <c r="E631" i="8"/>
  <c r="D631" i="8"/>
  <c r="A631" i="8"/>
  <c r="O630" i="8"/>
  <c r="N630" i="8"/>
  <c r="M630" i="8"/>
  <c r="L630" i="8"/>
  <c r="K630" i="8"/>
  <c r="J630" i="8"/>
  <c r="I630" i="8"/>
  <c r="H630" i="8"/>
  <c r="G630" i="8"/>
  <c r="F630" i="8"/>
  <c r="E630" i="8"/>
  <c r="D630" i="8"/>
  <c r="A630" i="8"/>
  <c r="O629" i="8"/>
  <c r="N629" i="8"/>
  <c r="M629" i="8"/>
  <c r="L629" i="8"/>
  <c r="K629" i="8"/>
  <c r="J629" i="8"/>
  <c r="I629" i="8"/>
  <c r="H629" i="8"/>
  <c r="G629" i="8"/>
  <c r="F629" i="8"/>
  <c r="E629" i="8"/>
  <c r="D629" i="8"/>
  <c r="A629" i="8"/>
  <c r="O628" i="8"/>
  <c r="N628" i="8"/>
  <c r="M628" i="8"/>
  <c r="L628" i="8"/>
  <c r="K628" i="8"/>
  <c r="J628" i="8"/>
  <c r="I628" i="8"/>
  <c r="H628" i="8"/>
  <c r="G628" i="8"/>
  <c r="F628" i="8"/>
  <c r="E628" i="8"/>
  <c r="D628" i="8"/>
  <c r="A628" i="8"/>
  <c r="O627" i="8"/>
  <c r="N627" i="8"/>
  <c r="M627" i="8"/>
  <c r="L627" i="8"/>
  <c r="K627" i="8"/>
  <c r="J627" i="8"/>
  <c r="I627" i="8"/>
  <c r="H627" i="8"/>
  <c r="G627" i="8"/>
  <c r="F627" i="8"/>
  <c r="E627" i="8"/>
  <c r="D627" i="8"/>
  <c r="A627" i="8"/>
  <c r="O626" i="8"/>
  <c r="N626" i="8"/>
  <c r="M626" i="8"/>
  <c r="L626" i="8"/>
  <c r="K626" i="8"/>
  <c r="J626" i="8"/>
  <c r="I626" i="8"/>
  <c r="H626" i="8"/>
  <c r="G626" i="8"/>
  <c r="F626" i="8"/>
  <c r="E626" i="8"/>
  <c r="D626" i="8"/>
  <c r="A626" i="8"/>
  <c r="O625" i="8"/>
  <c r="N625" i="8"/>
  <c r="M625" i="8"/>
  <c r="L625" i="8"/>
  <c r="K625" i="8"/>
  <c r="J625" i="8"/>
  <c r="I625" i="8"/>
  <c r="H625" i="8"/>
  <c r="G625" i="8"/>
  <c r="F625" i="8"/>
  <c r="E625" i="8"/>
  <c r="D625" i="8"/>
  <c r="A625" i="8"/>
  <c r="O624" i="8"/>
  <c r="N624" i="8"/>
  <c r="M624" i="8"/>
  <c r="L624" i="8"/>
  <c r="K624" i="8"/>
  <c r="J624" i="8"/>
  <c r="I624" i="8"/>
  <c r="H624" i="8"/>
  <c r="G624" i="8"/>
  <c r="F624" i="8"/>
  <c r="E624" i="8"/>
  <c r="D624" i="8"/>
  <c r="A624" i="8"/>
  <c r="O623" i="8"/>
  <c r="N623" i="8"/>
  <c r="M623" i="8"/>
  <c r="L623" i="8"/>
  <c r="K623" i="8"/>
  <c r="J623" i="8"/>
  <c r="I623" i="8"/>
  <c r="H623" i="8"/>
  <c r="G623" i="8"/>
  <c r="F623" i="8"/>
  <c r="E623" i="8"/>
  <c r="D623" i="8"/>
  <c r="C623" i="8"/>
  <c r="A623" i="8"/>
  <c r="O622" i="8"/>
  <c r="N622" i="8"/>
  <c r="M622" i="8"/>
  <c r="L622" i="8"/>
  <c r="K622" i="8"/>
  <c r="J622" i="8"/>
  <c r="I622" i="8"/>
  <c r="H622" i="8"/>
  <c r="G622" i="8"/>
  <c r="F622" i="8"/>
  <c r="E622" i="8"/>
  <c r="D622" i="8"/>
  <c r="C622" i="8"/>
  <c r="A622" i="8"/>
  <c r="O621" i="8"/>
  <c r="N621" i="8"/>
  <c r="M621" i="8"/>
  <c r="L621" i="8"/>
  <c r="K621" i="8"/>
  <c r="J621" i="8"/>
  <c r="I621" i="8"/>
  <c r="H621" i="8"/>
  <c r="G621" i="8"/>
  <c r="F621" i="8"/>
  <c r="E621" i="8"/>
  <c r="D621" i="8"/>
  <c r="C621" i="8"/>
  <c r="A621" i="8"/>
  <c r="O620" i="8"/>
  <c r="N620" i="8"/>
  <c r="M620" i="8"/>
  <c r="L620" i="8"/>
  <c r="K620" i="8"/>
  <c r="J620" i="8"/>
  <c r="I620" i="8"/>
  <c r="H620" i="8"/>
  <c r="G620" i="8"/>
  <c r="F620" i="8"/>
  <c r="E620" i="8"/>
  <c r="D620" i="8"/>
  <c r="C620" i="8"/>
  <c r="A620" i="8"/>
  <c r="O619" i="8"/>
  <c r="N619" i="8"/>
  <c r="M619" i="8"/>
  <c r="L619" i="8"/>
  <c r="K619" i="8"/>
  <c r="J619" i="8"/>
  <c r="I619" i="8"/>
  <c r="H619" i="8"/>
  <c r="G619" i="8"/>
  <c r="F619" i="8"/>
  <c r="E619" i="8"/>
  <c r="D619" i="8"/>
  <c r="A619" i="8"/>
  <c r="O618" i="8"/>
  <c r="N618" i="8"/>
  <c r="M618" i="8"/>
  <c r="L618" i="8"/>
  <c r="K618" i="8"/>
  <c r="J618" i="8"/>
  <c r="I618" i="8"/>
  <c r="H618" i="8"/>
  <c r="G618" i="8"/>
  <c r="F618" i="8"/>
  <c r="E618" i="8"/>
  <c r="D618" i="8"/>
  <c r="A618" i="8"/>
  <c r="O617" i="8"/>
  <c r="N617" i="8"/>
  <c r="M617" i="8"/>
  <c r="L617" i="8"/>
  <c r="K617" i="8"/>
  <c r="J617" i="8"/>
  <c r="I617" i="8"/>
  <c r="H617" i="8"/>
  <c r="G617" i="8"/>
  <c r="F617" i="8"/>
  <c r="E617" i="8"/>
  <c r="D617" i="8"/>
  <c r="A617" i="8"/>
  <c r="O616" i="8"/>
  <c r="N616" i="8"/>
  <c r="M616" i="8"/>
  <c r="L616" i="8"/>
  <c r="K616" i="8"/>
  <c r="J616" i="8"/>
  <c r="I616" i="8"/>
  <c r="H616" i="8"/>
  <c r="G616" i="8"/>
  <c r="F616" i="8"/>
  <c r="E616" i="8"/>
  <c r="D616" i="8"/>
  <c r="A616" i="8"/>
  <c r="O615" i="8"/>
  <c r="N615" i="8"/>
  <c r="M615" i="8"/>
  <c r="L615" i="8"/>
  <c r="K615" i="8"/>
  <c r="J615" i="8"/>
  <c r="I615" i="8"/>
  <c r="H615" i="8"/>
  <c r="G615" i="8"/>
  <c r="F615" i="8"/>
  <c r="E615" i="8"/>
  <c r="D615" i="8"/>
  <c r="A615" i="8"/>
  <c r="O614" i="8"/>
  <c r="N614" i="8"/>
  <c r="M614" i="8"/>
  <c r="L614" i="8"/>
  <c r="K614" i="8"/>
  <c r="J614" i="8"/>
  <c r="I614" i="8"/>
  <c r="H614" i="8"/>
  <c r="G614" i="8"/>
  <c r="F614" i="8"/>
  <c r="E614" i="8"/>
  <c r="D614" i="8"/>
  <c r="A614" i="8"/>
  <c r="O613" i="8"/>
  <c r="N613" i="8"/>
  <c r="M613" i="8"/>
  <c r="L613" i="8"/>
  <c r="K613" i="8"/>
  <c r="J613" i="8"/>
  <c r="I613" i="8"/>
  <c r="H613" i="8"/>
  <c r="G613" i="8"/>
  <c r="F613" i="8"/>
  <c r="E613" i="8"/>
  <c r="D613" i="8"/>
  <c r="A613" i="8"/>
  <c r="O612" i="8"/>
  <c r="N612" i="8"/>
  <c r="M612" i="8"/>
  <c r="L612" i="8"/>
  <c r="K612" i="8"/>
  <c r="J612" i="8"/>
  <c r="I612" i="8"/>
  <c r="H612" i="8"/>
  <c r="G612" i="8"/>
  <c r="F612" i="8"/>
  <c r="E612" i="8"/>
  <c r="D612" i="8"/>
  <c r="A612" i="8"/>
  <c r="O611" i="8"/>
  <c r="N611" i="8"/>
  <c r="M611" i="8"/>
  <c r="L611" i="8"/>
  <c r="K611" i="8"/>
  <c r="J611" i="8"/>
  <c r="I611" i="8"/>
  <c r="H611" i="8"/>
  <c r="G611" i="8"/>
  <c r="F611" i="8"/>
  <c r="E611" i="8"/>
  <c r="D611" i="8"/>
  <c r="A611" i="8"/>
  <c r="O610" i="8"/>
  <c r="N610" i="8"/>
  <c r="M610" i="8"/>
  <c r="L610" i="8"/>
  <c r="K610" i="8"/>
  <c r="J610" i="8"/>
  <c r="I610" i="8"/>
  <c r="H610" i="8"/>
  <c r="G610" i="8"/>
  <c r="F610" i="8"/>
  <c r="E610" i="8"/>
  <c r="D610" i="8"/>
  <c r="A610" i="8"/>
  <c r="O609" i="8"/>
  <c r="N609" i="8"/>
  <c r="M609" i="8"/>
  <c r="L609" i="8"/>
  <c r="K609" i="8"/>
  <c r="J609" i="8"/>
  <c r="I609" i="8"/>
  <c r="H609" i="8"/>
  <c r="G609" i="8"/>
  <c r="F609" i="8"/>
  <c r="E609" i="8"/>
  <c r="D609" i="8"/>
  <c r="A609" i="8"/>
  <c r="O608" i="8"/>
  <c r="N608" i="8"/>
  <c r="M608" i="8"/>
  <c r="L608" i="8"/>
  <c r="K608" i="8"/>
  <c r="J608" i="8"/>
  <c r="I608" i="8"/>
  <c r="H608" i="8"/>
  <c r="G608" i="8"/>
  <c r="F608" i="8"/>
  <c r="E608" i="8"/>
  <c r="D608" i="8"/>
  <c r="A608" i="8"/>
  <c r="O607" i="8"/>
  <c r="N607" i="8"/>
  <c r="M607" i="8"/>
  <c r="L607" i="8"/>
  <c r="K607" i="8"/>
  <c r="J607" i="8"/>
  <c r="I607" i="8"/>
  <c r="H607" i="8"/>
  <c r="G607" i="8"/>
  <c r="F607" i="8"/>
  <c r="E607" i="8"/>
  <c r="D607" i="8"/>
  <c r="A607" i="8"/>
  <c r="O606" i="8"/>
  <c r="N606" i="8"/>
  <c r="M606" i="8"/>
  <c r="L606" i="8"/>
  <c r="K606" i="8"/>
  <c r="J606" i="8"/>
  <c r="I606" i="8"/>
  <c r="H606" i="8"/>
  <c r="G606" i="8"/>
  <c r="F606" i="8"/>
  <c r="E606" i="8"/>
  <c r="D606" i="8"/>
  <c r="A606" i="8"/>
  <c r="O605" i="8"/>
  <c r="N605" i="8"/>
  <c r="M605" i="8"/>
  <c r="L605" i="8"/>
  <c r="K605" i="8"/>
  <c r="J605" i="8"/>
  <c r="I605" i="8"/>
  <c r="H605" i="8"/>
  <c r="G605" i="8"/>
  <c r="F605" i="8"/>
  <c r="E605" i="8"/>
  <c r="D605" i="8"/>
  <c r="A605" i="8"/>
  <c r="O604" i="8"/>
  <c r="N604" i="8"/>
  <c r="M604" i="8"/>
  <c r="L604" i="8"/>
  <c r="K604" i="8"/>
  <c r="J604" i="8"/>
  <c r="I604" i="8"/>
  <c r="H604" i="8"/>
  <c r="G604" i="8"/>
  <c r="F604" i="8"/>
  <c r="E604" i="8"/>
  <c r="D604" i="8"/>
  <c r="A604" i="8"/>
  <c r="O603" i="8"/>
  <c r="N603" i="8"/>
  <c r="M603" i="8"/>
  <c r="L603" i="8"/>
  <c r="K603" i="8"/>
  <c r="J603" i="8"/>
  <c r="I603" i="8"/>
  <c r="H603" i="8"/>
  <c r="G603" i="8"/>
  <c r="F603" i="8"/>
  <c r="E603" i="8"/>
  <c r="D603" i="8"/>
  <c r="A603" i="8"/>
  <c r="O602" i="8"/>
  <c r="N602" i="8"/>
  <c r="M602" i="8"/>
  <c r="L602" i="8"/>
  <c r="K602" i="8"/>
  <c r="J602" i="8"/>
  <c r="I602" i="8"/>
  <c r="H602" i="8"/>
  <c r="G602" i="8"/>
  <c r="F602" i="8"/>
  <c r="E602" i="8"/>
  <c r="D602" i="8"/>
  <c r="A602" i="8"/>
  <c r="O601" i="8"/>
  <c r="N601" i="8"/>
  <c r="M601" i="8"/>
  <c r="L601" i="8"/>
  <c r="K601" i="8"/>
  <c r="J601" i="8"/>
  <c r="I601" i="8"/>
  <c r="H601" i="8"/>
  <c r="G601" i="8"/>
  <c r="F601" i="8"/>
  <c r="E601" i="8"/>
  <c r="D601" i="8"/>
  <c r="A601" i="8"/>
  <c r="O600" i="8"/>
  <c r="N600" i="8"/>
  <c r="M600" i="8"/>
  <c r="L600" i="8"/>
  <c r="K600" i="8"/>
  <c r="J600" i="8"/>
  <c r="I600" i="8"/>
  <c r="H600" i="8"/>
  <c r="G600" i="8"/>
  <c r="F600" i="8"/>
  <c r="E600" i="8"/>
  <c r="D600" i="8"/>
  <c r="A600" i="8"/>
  <c r="O599" i="8"/>
  <c r="N599" i="8"/>
  <c r="M599" i="8"/>
  <c r="L599" i="8"/>
  <c r="K599" i="8"/>
  <c r="J599" i="8"/>
  <c r="I599" i="8"/>
  <c r="H599" i="8"/>
  <c r="G599" i="8"/>
  <c r="F599" i="8"/>
  <c r="E599" i="8"/>
  <c r="D599" i="8"/>
  <c r="A599" i="8"/>
  <c r="O598" i="8"/>
  <c r="N598" i="8"/>
  <c r="M598" i="8"/>
  <c r="L598" i="8"/>
  <c r="K598" i="8"/>
  <c r="J598" i="8"/>
  <c r="I598" i="8"/>
  <c r="H598" i="8"/>
  <c r="G598" i="8"/>
  <c r="F598" i="8"/>
  <c r="E598" i="8"/>
  <c r="D598" i="8"/>
  <c r="A598" i="8"/>
  <c r="O597" i="8"/>
  <c r="N597" i="8"/>
  <c r="M597" i="8"/>
  <c r="L597" i="8"/>
  <c r="K597" i="8"/>
  <c r="J597" i="8"/>
  <c r="I597" i="8"/>
  <c r="H597" i="8"/>
  <c r="G597" i="8"/>
  <c r="F597" i="8"/>
  <c r="E597" i="8"/>
  <c r="D597" i="8"/>
  <c r="A597" i="8"/>
  <c r="O596" i="8"/>
  <c r="N596" i="8"/>
  <c r="M596" i="8"/>
  <c r="L596" i="8"/>
  <c r="K596" i="8"/>
  <c r="J596" i="8"/>
  <c r="I596" i="8"/>
  <c r="H596" i="8"/>
  <c r="G596" i="8"/>
  <c r="F596" i="8"/>
  <c r="E596" i="8"/>
  <c r="D596" i="8"/>
  <c r="A596" i="8"/>
  <c r="O595" i="8"/>
  <c r="N595" i="8"/>
  <c r="M595" i="8"/>
  <c r="L595" i="8"/>
  <c r="K595" i="8"/>
  <c r="J595" i="8"/>
  <c r="I595" i="8"/>
  <c r="H595" i="8"/>
  <c r="G595" i="8"/>
  <c r="F595" i="8"/>
  <c r="E595" i="8"/>
  <c r="D595" i="8"/>
  <c r="A595" i="8"/>
  <c r="O594" i="8"/>
  <c r="N594" i="8"/>
  <c r="M594" i="8"/>
  <c r="L594" i="8"/>
  <c r="K594" i="8"/>
  <c r="J594" i="8"/>
  <c r="I594" i="8"/>
  <c r="H594" i="8"/>
  <c r="G594" i="8"/>
  <c r="F594" i="8"/>
  <c r="E594" i="8"/>
  <c r="D594" i="8"/>
  <c r="A594" i="8"/>
  <c r="O593" i="8"/>
  <c r="N593" i="8"/>
  <c r="M593" i="8"/>
  <c r="L593" i="8"/>
  <c r="K593" i="8"/>
  <c r="J593" i="8"/>
  <c r="I593" i="8"/>
  <c r="H593" i="8"/>
  <c r="G593" i="8"/>
  <c r="F593" i="8"/>
  <c r="E593" i="8"/>
  <c r="D593" i="8"/>
  <c r="A593" i="8"/>
  <c r="O592" i="8"/>
  <c r="N592" i="8"/>
  <c r="M592" i="8"/>
  <c r="L592" i="8"/>
  <c r="K592" i="8"/>
  <c r="J592" i="8"/>
  <c r="I592" i="8"/>
  <c r="H592" i="8"/>
  <c r="G592" i="8"/>
  <c r="F592" i="8"/>
  <c r="E592" i="8"/>
  <c r="D592" i="8"/>
  <c r="A592" i="8"/>
  <c r="O591" i="8"/>
  <c r="N591" i="8"/>
  <c r="M591" i="8"/>
  <c r="L591" i="8"/>
  <c r="K591" i="8"/>
  <c r="J591" i="8"/>
  <c r="I591" i="8"/>
  <c r="H591" i="8"/>
  <c r="G591" i="8"/>
  <c r="F591" i="8"/>
  <c r="E591" i="8"/>
  <c r="D591" i="8"/>
  <c r="A591" i="8"/>
  <c r="O590" i="8"/>
  <c r="N590" i="8"/>
  <c r="M590" i="8"/>
  <c r="L590" i="8"/>
  <c r="K590" i="8"/>
  <c r="J590" i="8"/>
  <c r="I590" i="8"/>
  <c r="H590" i="8"/>
  <c r="G590" i="8"/>
  <c r="F590" i="8"/>
  <c r="E590" i="8"/>
  <c r="D590" i="8"/>
  <c r="A590" i="8"/>
  <c r="O589" i="8"/>
  <c r="N589" i="8"/>
  <c r="M589" i="8"/>
  <c r="L589" i="8"/>
  <c r="K589" i="8"/>
  <c r="J589" i="8"/>
  <c r="I589" i="8"/>
  <c r="H589" i="8"/>
  <c r="G589" i="8"/>
  <c r="F589" i="8"/>
  <c r="E589" i="8"/>
  <c r="D589" i="8"/>
  <c r="A589" i="8"/>
  <c r="O588" i="8"/>
  <c r="N588" i="8"/>
  <c r="M588" i="8"/>
  <c r="L588" i="8"/>
  <c r="K588" i="8"/>
  <c r="J588" i="8"/>
  <c r="I588" i="8"/>
  <c r="H588" i="8"/>
  <c r="G588" i="8"/>
  <c r="F588" i="8"/>
  <c r="E588" i="8"/>
  <c r="D588" i="8"/>
  <c r="A588" i="8"/>
  <c r="O587" i="8"/>
  <c r="N587" i="8"/>
  <c r="M587" i="8"/>
  <c r="L587" i="8"/>
  <c r="K587" i="8"/>
  <c r="J587" i="8"/>
  <c r="I587" i="8"/>
  <c r="H587" i="8"/>
  <c r="G587" i="8"/>
  <c r="F587" i="8"/>
  <c r="E587" i="8"/>
  <c r="D587" i="8"/>
  <c r="A587" i="8"/>
  <c r="O586" i="8"/>
  <c r="N586" i="8"/>
  <c r="M586" i="8"/>
  <c r="L586" i="8"/>
  <c r="K586" i="8"/>
  <c r="J586" i="8"/>
  <c r="I586" i="8"/>
  <c r="H586" i="8"/>
  <c r="G586" i="8"/>
  <c r="F586" i="8"/>
  <c r="E586" i="8"/>
  <c r="D586" i="8"/>
  <c r="A586" i="8"/>
  <c r="O585" i="8"/>
  <c r="N585" i="8"/>
  <c r="M585" i="8"/>
  <c r="L585" i="8"/>
  <c r="K585" i="8"/>
  <c r="J585" i="8"/>
  <c r="I585" i="8"/>
  <c r="H585" i="8"/>
  <c r="G585" i="8"/>
  <c r="F585" i="8"/>
  <c r="E585" i="8"/>
  <c r="D585" i="8"/>
  <c r="A585" i="8"/>
  <c r="O584" i="8"/>
  <c r="N584" i="8"/>
  <c r="M584" i="8"/>
  <c r="L584" i="8"/>
  <c r="K584" i="8"/>
  <c r="J584" i="8"/>
  <c r="I584" i="8"/>
  <c r="H584" i="8"/>
  <c r="G584" i="8"/>
  <c r="F584" i="8"/>
  <c r="E584" i="8"/>
  <c r="D584" i="8"/>
  <c r="A584" i="8"/>
  <c r="O583" i="8"/>
  <c r="N583" i="8"/>
  <c r="M583" i="8"/>
  <c r="L583" i="8"/>
  <c r="K583" i="8"/>
  <c r="J583" i="8"/>
  <c r="I583" i="8"/>
  <c r="H583" i="8"/>
  <c r="G583" i="8"/>
  <c r="F583" i="8"/>
  <c r="E583" i="8"/>
  <c r="D583" i="8"/>
  <c r="A583" i="8"/>
  <c r="O582" i="8"/>
  <c r="N582" i="8"/>
  <c r="M582" i="8"/>
  <c r="L582" i="8"/>
  <c r="K582" i="8"/>
  <c r="J582" i="8"/>
  <c r="I582" i="8"/>
  <c r="H582" i="8"/>
  <c r="G582" i="8"/>
  <c r="F582" i="8"/>
  <c r="E582" i="8"/>
  <c r="D582" i="8"/>
  <c r="A582" i="8"/>
  <c r="O581" i="8"/>
  <c r="N581" i="8"/>
  <c r="M581" i="8"/>
  <c r="L581" i="8"/>
  <c r="K581" i="8"/>
  <c r="J581" i="8"/>
  <c r="I581" i="8"/>
  <c r="H581" i="8"/>
  <c r="G581" i="8"/>
  <c r="F581" i="8"/>
  <c r="E581" i="8"/>
  <c r="D581" i="8"/>
  <c r="A581" i="8"/>
  <c r="O580" i="8"/>
  <c r="N580" i="8"/>
  <c r="M580" i="8"/>
  <c r="L580" i="8"/>
  <c r="K580" i="8"/>
  <c r="J580" i="8"/>
  <c r="I580" i="8"/>
  <c r="H580" i="8"/>
  <c r="G580" i="8"/>
  <c r="F580" i="8"/>
  <c r="E580" i="8"/>
  <c r="D580" i="8"/>
  <c r="A580" i="8"/>
  <c r="O579" i="8"/>
  <c r="N579" i="8"/>
  <c r="M579" i="8"/>
  <c r="L579" i="8"/>
  <c r="K579" i="8"/>
  <c r="J579" i="8"/>
  <c r="I579" i="8"/>
  <c r="H579" i="8"/>
  <c r="G579" i="8"/>
  <c r="F579" i="8"/>
  <c r="E579" i="8"/>
  <c r="D579" i="8"/>
  <c r="A579" i="8"/>
  <c r="O578" i="8"/>
  <c r="N578" i="8"/>
  <c r="M578" i="8"/>
  <c r="L578" i="8"/>
  <c r="K578" i="8"/>
  <c r="J578" i="8"/>
  <c r="I578" i="8"/>
  <c r="H578" i="8"/>
  <c r="G578" i="8"/>
  <c r="F578" i="8"/>
  <c r="E578" i="8"/>
  <c r="D578" i="8"/>
  <c r="A578" i="8"/>
  <c r="O577" i="8"/>
  <c r="N577" i="8"/>
  <c r="M577" i="8"/>
  <c r="L577" i="8"/>
  <c r="K577" i="8"/>
  <c r="J577" i="8"/>
  <c r="I577" i="8"/>
  <c r="H577" i="8"/>
  <c r="G577" i="8"/>
  <c r="F577" i="8"/>
  <c r="E577" i="8"/>
  <c r="D577" i="8"/>
  <c r="A577" i="8"/>
  <c r="O576" i="8"/>
  <c r="N576" i="8"/>
  <c r="M576" i="8"/>
  <c r="L576" i="8"/>
  <c r="K576" i="8"/>
  <c r="J576" i="8"/>
  <c r="I576" i="8"/>
  <c r="H576" i="8"/>
  <c r="G576" i="8"/>
  <c r="F576" i="8"/>
  <c r="E576" i="8"/>
  <c r="D576" i="8"/>
  <c r="A576" i="8"/>
  <c r="O575" i="8"/>
  <c r="N575" i="8"/>
  <c r="M575" i="8"/>
  <c r="L575" i="8"/>
  <c r="K575" i="8"/>
  <c r="J575" i="8"/>
  <c r="I575" i="8"/>
  <c r="H575" i="8"/>
  <c r="G575" i="8"/>
  <c r="F575" i="8"/>
  <c r="E575" i="8"/>
  <c r="D575" i="8"/>
  <c r="A575" i="8"/>
  <c r="O574" i="8"/>
  <c r="N574" i="8"/>
  <c r="M574" i="8"/>
  <c r="L574" i="8"/>
  <c r="K574" i="8"/>
  <c r="J574" i="8"/>
  <c r="I574" i="8"/>
  <c r="H574" i="8"/>
  <c r="G574" i="8"/>
  <c r="F574" i="8"/>
  <c r="E574" i="8"/>
  <c r="D574" i="8"/>
  <c r="A574" i="8"/>
  <c r="O573" i="8"/>
  <c r="N573" i="8"/>
  <c r="M573" i="8"/>
  <c r="L573" i="8"/>
  <c r="K573" i="8"/>
  <c r="J573" i="8"/>
  <c r="I573" i="8"/>
  <c r="H573" i="8"/>
  <c r="G573" i="8"/>
  <c r="F573" i="8"/>
  <c r="E573" i="8"/>
  <c r="D573" i="8"/>
  <c r="A573" i="8"/>
  <c r="O572" i="8"/>
  <c r="N572" i="8"/>
  <c r="M572" i="8"/>
  <c r="L572" i="8"/>
  <c r="K572" i="8"/>
  <c r="J572" i="8"/>
  <c r="I572" i="8"/>
  <c r="H572" i="8"/>
  <c r="G572" i="8"/>
  <c r="F572" i="8"/>
  <c r="E572" i="8"/>
  <c r="D572" i="8"/>
  <c r="A572" i="8"/>
  <c r="O571" i="8"/>
  <c r="N571" i="8"/>
  <c r="M571" i="8"/>
  <c r="L571" i="8"/>
  <c r="K571" i="8"/>
  <c r="J571" i="8"/>
  <c r="I571" i="8"/>
  <c r="H571" i="8"/>
  <c r="G571" i="8"/>
  <c r="F571" i="8"/>
  <c r="E571" i="8"/>
  <c r="D571" i="8"/>
  <c r="A571" i="8"/>
  <c r="O570" i="8"/>
  <c r="N570" i="8"/>
  <c r="M570" i="8"/>
  <c r="L570" i="8"/>
  <c r="K570" i="8"/>
  <c r="J570" i="8"/>
  <c r="I570" i="8"/>
  <c r="H570" i="8"/>
  <c r="G570" i="8"/>
  <c r="F570" i="8"/>
  <c r="E570" i="8"/>
  <c r="D570" i="8"/>
  <c r="A570" i="8"/>
  <c r="O569" i="8"/>
  <c r="N569" i="8"/>
  <c r="M569" i="8"/>
  <c r="L569" i="8"/>
  <c r="K569" i="8"/>
  <c r="J569" i="8"/>
  <c r="I569" i="8"/>
  <c r="H569" i="8"/>
  <c r="G569" i="8"/>
  <c r="F569" i="8"/>
  <c r="E569" i="8"/>
  <c r="D569" i="8"/>
  <c r="A569" i="8"/>
  <c r="O568" i="8"/>
  <c r="N568" i="8"/>
  <c r="M568" i="8"/>
  <c r="L568" i="8"/>
  <c r="K568" i="8"/>
  <c r="J568" i="8"/>
  <c r="I568" i="8"/>
  <c r="H568" i="8"/>
  <c r="G568" i="8"/>
  <c r="F568" i="8"/>
  <c r="E568" i="8"/>
  <c r="D568" i="8"/>
  <c r="A568" i="8"/>
  <c r="O567" i="8"/>
  <c r="N567" i="8"/>
  <c r="M567" i="8"/>
  <c r="L567" i="8"/>
  <c r="K567" i="8"/>
  <c r="J567" i="8"/>
  <c r="I567" i="8"/>
  <c r="H567" i="8"/>
  <c r="G567" i="8"/>
  <c r="F567" i="8"/>
  <c r="E567" i="8"/>
  <c r="D567" i="8"/>
  <c r="A567" i="8"/>
  <c r="O566" i="8"/>
  <c r="N566" i="8"/>
  <c r="M566" i="8"/>
  <c r="L566" i="8"/>
  <c r="K566" i="8"/>
  <c r="J566" i="8"/>
  <c r="I566" i="8"/>
  <c r="H566" i="8"/>
  <c r="G566" i="8"/>
  <c r="F566" i="8"/>
  <c r="E566" i="8"/>
  <c r="D566" i="8"/>
  <c r="A566" i="8"/>
  <c r="O565" i="8"/>
  <c r="N565" i="8"/>
  <c r="M565" i="8"/>
  <c r="L565" i="8"/>
  <c r="K565" i="8"/>
  <c r="J565" i="8"/>
  <c r="I565" i="8"/>
  <c r="H565" i="8"/>
  <c r="G565" i="8"/>
  <c r="F565" i="8"/>
  <c r="E565" i="8"/>
  <c r="D565" i="8"/>
  <c r="A565" i="8"/>
  <c r="O564" i="8"/>
  <c r="N564" i="8"/>
  <c r="M564" i="8"/>
  <c r="L564" i="8"/>
  <c r="K564" i="8"/>
  <c r="J564" i="8"/>
  <c r="I564" i="8"/>
  <c r="H564" i="8"/>
  <c r="G564" i="8"/>
  <c r="F564" i="8"/>
  <c r="E564" i="8"/>
  <c r="D564" i="8"/>
  <c r="A564" i="8"/>
  <c r="O563" i="8"/>
  <c r="N563" i="8"/>
  <c r="M563" i="8"/>
  <c r="L563" i="8"/>
  <c r="K563" i="8"/>
  <c r="J563" i="8"/>
  <c r="I563" i="8"/>
  <c r="H563" i="8"/>
  <c r="G563" i="8"/>
  <c r="F563" i="8"/>
  <c r="E563" i="8"/>
  <c r="D563" i="8"/>
  <c r="A563" i="8"/>
  <c r="O562" i="8"/>
  <c r="N562" i="8"/>
  <c r="M562" i="8"/>
  <c r="L562" i="8"/>
  <c r="K562" i="8"/>
  <c r="J562" i="8"/>
  <c r="I562" i="8"/>
  <c r="H562" i="8"/>
  <c r="G562" i="8"/>
  <c r="F562" i="8"/>
  <c r="E562" i="8"/>
  <c r="D562" i="8"/>
  <c r="A562" i="8"/>
  <c r="O561" i="8"/>
  <c r="N561" i="8"/>
  <c r="M561" i="8"/>
  <c r="L561" i="8"/>
  <c r="K561" i="8"/>
  <c r="J561" i="8"/>
  <c r="I561" i="8"/>
  <c r="H561" i="8"/>
  <c r="G561" i="8"/>
  <c r="F561" i="8"/>
  <c r="E561" i="8"/>
  <c r="D561" i="8"/>
  <c r="A561" i="8"/>
  <c r="O560" i="8"/>
  <c r="N560" i="8"/>
  <c r="M560" i="8"/>
  <c r="L560" i="8"/>
  <c r="K560" i="8"/>
  <c r="J560" i="8"/>
  <c r="I560" i="8"/>
  <c r="H560" i="8"/>
  <c r="G560" i="8"/>
  <c r="F560" i="8"/>
  <c r="E560" i="8"/>
  <c r="D560" i="8"/>
  <c r="A560" i="8"/>
  <c r="O559" i="8"/>
  <c r="N559" i="8"/>
  <c r="M559" i="8"/>
  <c r="L559" i="8"/>
  <c r="K559" i="8"/>
  <c r="J559" i="8"/>
  <c r="I559" i="8"/>
  <c r="H559" i="8"/>
  <c r="G559" i="8"/>
  <c r="F559" i="8"/>
  <c r="E559" i="8"/>
  <c r="D559" i="8"/>
  <c r="A559" i="8"/>
  <c r="O558" i="8"/>
  <c r="N558" i="8"/>
  <c r="M558" i="8"/>
  <c r="L558" i="8"/>
  <c r="K558" i="8"/>
  <c r="J558" i="8"/>
  <c r="I558" i="8"/>
  <c r="H558" i="8"/>
  <c r="G558" i="8"/>
  <c r="F558" i="8"/>
  <c r="E558" i="8"/>
  <c r="D558" i="8"/>
  <c r="A558" i="8"/>
  <c r="O557" i="8"/>
  <c r="N557" i="8"/>
  <c r="M557" i="8"/>
  <c r="L557" i="8"/>
  <c r="K557" i="8"/>
  <c r="J557" i="8"/>
  <c r="I557" i="8"/>
  <c r="H557" i="8"/>
  <c r="G557" i="8"/>
  <c r="F557" i="8"/>
  <c r="E557" i="8"/>
  <c r="D557" i="8"/>
  <c r="A557" i="8"/>
  <c r="O556" i="8"/>
  <c r="N556" i="8"/>
  <c r="M556" i="8"/>
  <c r="L556" i="8"/>
  <c r="K556" i="8"/>
  <c r="J556" i="8"/>
  <c r="I556" i="8"/>
  <c r="H556" i="8"/>
  <c r="G556" i="8"/>
  <c r="F556" i="8"/>
  <c r="E556" i="8"/>
  <c r="D556" i="8"/>
  <c r="A556" i="8"/>
  <c r="O555" i="8"/>
  <c r="N555" i="8"/>
  <c r="M555" i="8"/>
  <c r="L555" i="8"/>
  <c r="K555" i="8"/>
  <c r="J555" i="8"/>
  <c r="I555" i="8"/>
  <c r="H555" i="8"/>
  <c r="G555" i="8"/>
  <c r="F555" i="8"/>
  <c r="E555" i="8"/>
  <c r="D555" i="8"/>
  <c r="A555" i="8"/>
  <c r="O554" i="8"/>
  <c r="N554" i="8"/>
  <c r="M554" i="8"/>
  <c r="L554" i="8"/>
  <c r="K554" i="8"/>
  <c r="J554" i="8"/>
  <c r="I554" i="8"/>
  <c r="H554" i="8"/>
  <c r="G554" i="8"/>
  <c r="F554" i="8"/>
  <c r="E554" i="8"/>
  <c r="D554" i="8"/>
  <c r="A554" i="8"/>
  <c r="O553" i="8"/>
  <c r="N553" i="8"/>
  <c r="M553" i="8"/>
  <c r="L553" i="8"/>
  <c r="K553" i="8"/>
  <c r="J553" i="8"/>
  <c r="I553" i="8"/>
  <c r="H553" i="8"/>
  <c r="G553" i="8"/>
  <c r="F553" i="8"/>
  <c r="E553" i="8"/>
  <c r="D553" i="8"/>
  <c r="A553" i="8"/>
  <c r="O552" i="8"/>
  <c r="N552" i="8"/>
  <c r="M552" i="8"/>
  <c r="L552" i="8"/>
  <c r="K552" i="8"/>
  <c r="J552" i="8"/>
  <c r="I552" i="8"/>
  <c r="H552" i="8"/>
  <c r="G552" i="8"/>
  <c r="F552" i="8"/>
  <c r="E552" i="8"/>
  <c r="D552" i="8"/>
  <c r="A552" i="8"/>
  <c r="O551" i="8"/>
  <c r="N551" i="8"/>
  <c r="M551" i="8"/>
  <c r="L551" i="8"/>
  <c r="K551" i="8"/>
  <c r="J551" i="8"/>
  <c r="I551" i="8"/>
  <c r="H551" i="8"/>
  <c r="G551" i="8"/>
  <c r="F551" i="8"/>
  <c r="E551" i="8"/>
  <c r="D551" i="8"/>
  <c r="A551" i="8"/>
  <c r="O550" i="8"/>
  <c r="N550" i="8"/>
  <c r="M550" i="8"/>
  <c r="L550" i="8"/>
  <c r="K550" i="8"/>
  <c r="J550" i="8"/>
  <c r="I550" i="8"/>
  <c r="H550" i="8"/>
  <c r="G550" i="8"/>
  <c r="F550" i="8"/>
  <c r="E550" i="8"/>
  <c r="D550" i="8"/>
  <c r="A550" i="8"/>
  <c r="O549" i="8"/>
  <c r="N549" i="8"/>
  <c r="M549" i="8"/>
  <c r="L549" i="8"/>
  <c r="K549" i="8"/>
  <c r="J549" i="8"/>
  <c r="I549" i="8"/>
  <c r="H549" i="8"/>
  <c r="G549" i="8"/>
  <c r="F549" i="8"/>
  <c r="E549" i="8"/>
  <c r="D549" i="8"/>
  <c r="A549" i="8"/>
  <c r="O548" i="8"/>
  <c r="N548" i="8"/>
  <c r="M548" i="8"/>
  <c r="L548" i="8"/>
  <c r="K548" i="8"/>
  <c r="J548" i="8"/>
  <c r="I548" i="8"/>
  <c r="H548" i="8"/>
  <c r="G548" i="8"/>
  <c r="F548" i="8"/>
  <c r="E548" i="8"/>
  <c r="D548" i="8"/>
  <c r="A548" i="8"/>
  <c r="O547" i="8"/>
  <c r="N547" i="8"/>
  <c r="M547" i="8"/>
  <c r="L547" i="8"/>
  <c r="K547" i="8"/>
  <c r="J547" i="8"/>
  <c r="I547" i="8"/>
  <c r="H547" i="8"/>
  <c r="G547" i="8"/>
  <c r="F547" i="8"/>
  <c r="E547" i="8"/>
  <c r="D547" i="8"/>
  <c r="A547" i="8"/>
  <c r="A546" i="8"/>
  <c r="O545" i="8"/>
  <c r="N545" i="8"/>
  <c r="M545" i="8"/>
  <c r="L545" i="8"/>
  <c r="K545" i="8"/>
  <c r="J545" i="8"/>
  <c r="I545" i="8"/>
  <c r="H545" i="8"/>
  <c r="G545" i="8"/>
  <c r="F545" i="8"/>
  <c r="E545" i="8"/>
  <c r="D545" i="8"/>
  <c r="A545" i="8"/>
  <c r="O544" i="8"/>
  <c r="N544" i="8"/>
  <c r="M544" i="8"/>
  <c r="L544" i="8"/>
  <c r="K544" i="8"/>
  <c r="J544" i="8"/>
  <c r="I544" i="8"/>
  <c r="H544" i="8"/>
  <c r="G544" i="8"/>
  <c r="F544" i="8"/>
  <c r="E544" i="8"/>
  <c r="D544" i="8"/>
  <c r="A544" i="8"/>
  <c r="O543" i="8"/>
  <c r="N543" i="8"/>
  <c r="M543" i="8"/>
  <c r="L543" i="8"/>
  <c r="K543" i="8"/>
  <c r="J543" i="8"/>
  <c r="I543" i="8"/>
  <c r="H543" i="8"/>
  <c r="G543" i="8"/>
  <c r="F543" i="8"/>
  <c r="E543" i="8"/>
  <c r="D543" i="8"/>
  <c r="A543" i="8"/>
  <c r="O542" i="8"/>
  <c r="N542" i="8"/>
  <c r="M542" i="8"/>
  <c r="L542" i="8"/>
  <c r="K542" i="8"/>
  <c r="J542" i="8"/>
  <c r="I542" i="8"/>
  <c r="H542" i="8"/>
  <c r="G542" i="8"/>
  <c r="F542" i="8"/>
  <c r="E542" i="8"/>
  <c r="D542" i="8"/>
  <c r="A542" i="8"/>
  <c r="O541" i="8"/>
  <c r="N541" i="8"/>
  <c r="M541" i="8"/>
  <c r="L541" i="8"/>
  <c r="K541" i="8"/>
  <c r="J541" i="8"/>
  <c r="I541" i="8"/>
  <c r="H541" i="8"/>
  <c r="G541" i="8"/>
  <c r="F541" i="8"/>
  <c r="E541" i="8"/>
  <c r="D541" i="8"/>
  <c r="A541" i="8"/>
  <c r="O540" i="8"/>
  <c r="N540" i="8"/>
  <c r="M540" i="8"/>
  <c r="L540" i="8"/>
  <c r="K540" i="8"/>
  <c r="J540" i="8"/>
  <c r="I540" i="8"/>
  <c r="H540" i="8"/>
  <c r="G540" i="8"/>
  <c r="F540" i="8"/>
  <c r="E540" i="8"/>
  <c r="D540" i="8"/>
  <c r="A540" i="8"/>
  <c r="O539" i="8"/>
  <c r="N539" i="8"/>
  <c r="M539" i="8"/>
  <c r="L539" i="8"/>
  <c r="K539" i="8"/>
  <c r="J539" i="8"/>
  <c r="I539" i="8"/>
  <c r="H539" i="8"/>
  <c r="G539" i="8"/>
  <c r="F539" i="8"/>
  <c r="E539" i="8"/>
  <c r="D539" i="8"/>
  <c r="A539" i="8"/>
  <c r="O538" i="8"/>
  <c r="N538" i="8"/>
  <c r="M538" i="8"/>
  <c r="L538" i="8"/>
  <c r="K538" i="8"/>
  <c r="J538" i="8"/>
  <c r="I538" i="8"/>
  <c r="H538" i="8"/>
  <c r="G538" i="8"/>
  <c r="F538" i="8"/>
  <c r="E538" i="8"/>
  <c r="D538" i="8"/>
  <c r="A538" i="8"/>
  <c r="O537" i="8"/>
  <c r="N537" i="8"/>
  <c r="M537" i="8"/>
  <c r="L537" i="8"/>
  <c r="K537" i="8"/>
  <c r="J537" i="8"/>
  <c r="I537" i="8"/>
  <c r="H537" i="8"/>
  <c r="G537" i="8"/>
  <c r="F537" i="8"/>
  <c r="E537" i="8"/>
  <c r="D537" i="8"/>
  <c r="A537" i="8"/>
  <c r="O536" i="8"/>
  <c r="N536" i="8"/>
  <c r="M536" i="8"/>
  <c r="L536" i="8"/>
  <c r="K536" i="8"/>
  <c r="J536" i="8"/>
  <c r="I536" i="8"/>
  <c r="H536" i="8"/>
  <c r="G536" i="8"/>
  <c r="F536" i="8"/>
  <c r="E536" i="8"/>
  <c r="D536" i="8"/>
  <c r="C536" i="8"/>
  <c r="A536" i="8"/>
  <c r="O535" i="8"/>
  <c r="N535" i="8"/>
  <c r="M535" i="8"/>
  <c r="L535" i="8"/>
  <c r="K535" i="8"/>
  <c r="J535" i="8"/>
  <c r="I535" i="8"/>
  <c r="H535" i="8"/>
  <c r="G535" i="8"/>
  <c r="F535" i="8"/>
  <c r="E535" i="8"/>
  <c r="D535" i="8"/>
  <c r="A535" i="8"/>
  <c r="O534" i="8"/>
  <c r="N534" i="8"/>
  <c r="M534" i="8"/>
  <c r="L534" i="8"/>
  <c r="K534" i="8"/>
  <c r="J534" i="8"/>
  <c r="I534" i="8"/>
  <c r="H534" i="8"/>
  <c r="G534" i="8"/>
  <c r="F534" i="8"/>
  <c r="E534" i="8"/>
  <c r="D534" i="8"/>
  <c r="A534" i="8"/>
  <c r="O533" i="8"/>
  <c r="N533" i="8"/>
  <c r="M533" i="8"/>
  <c r="L533" i="8"/>
  <c r="K533" i="8"/>
  <c r="J533" i="8"/>
  <c r="I533" i="8"/>
  <c r="H533" i="8"/>
  <c r="G533" i="8"/>
  <c r="F533" i="8"/>
  <c r="E533" i="8"/>
  <c r="D533" i="8"/>
  <c r="A533" i="8"/>
  <c r="O532" i="8"/>
  <c r="N532" i="8"/>
  <c r="M532" i="8"/>
  <c r="L532" i="8"/>
  <c r="K532" i="8"/>
  <c r="J532" i="8"/>
  <c r="I532" i="8"/>
  <c r="H532" i="8"/>
  <c r="G532" i="8"/>
  <c r="F532" i="8"/>
  <c r="E532" i="8"/>
  <c r="D532" i="8"/>
  <c r="A532" i="8"/>
  <c r="O531" i="8"/>
  <c r="N531" i="8"/>
  <c r="M531" i="8"/>
  <c r="L531" i="8"/>
  <c r="K531" i="8"/>
  <c r="J531" i="8"/>
  <c r="I531" i="8"/>
  <c r="H531" i="8"/>
  <c r="G531" i="8"/>
  <c r="F531" i="8"/>
  <c r="E531" i="8"/>
  <c r="D531" i="8"/>
  <c r="A531" i="8"/>
  <c r="O530" i="8"/>
  <c r="N530" i="8"/>
  <c r="M530" i="8"/>
  <c r="L530" i="8"/>
  <c r="K530" i="8"/>
  <c r="J530" i="8"/>
  <c r="I530" i="8"/>
  <c r="H530" i="8"/>
  <c r="G530" i="8"/>
  <c r="F530" i="8"/>
  <c r="E530" i="8"/>
  <c r="D530" i="8"/>
  <c r="A530" i="8"/>
  <c r="O529" i="8"/>
  <c r="N529" i="8"/>
  <c r="M529" i="8"/>
  <c r="L529" i="8"/>
  <c r="K529" i="8"/>
  <c r="J529" i="8"/>
  <c r="I529" i="8"/>
  <c r="H529" i="8"/>
  <c r="G529" i="8"/>
  <c r="F529" i="8"/>
  <c r="E529" i="8"/>
  <c r="D529" i="8"/>
  <c r="A529" i="8"/>
  <c r="O528" i="8"/>
  <c r="N528" i="8"/>
  <c r="M528" i="8"/>
  <c r="L528" i="8"/>
  <c r="K528" i="8"/>
  <c r="J528" i="8"/>
  <c r="I528" i="8"/>
  <c r="H528" i="8"/>
  <c r="G528" i="8"/>
  <c r="F528" i="8"/>
  <c r="E528" i="8"/>
  <c r="D528" i="8"/>
  <c r="A528" i="8"/>
  <c r="O527" i="8"/>
  <c r="N527" i="8"/>
  <c r="M527" i="8"/>
  <c r="L527" i="8"/>
  <c r="K527" i="8"/>
  <c r="J527" i="8"/>
  <c r="I527" i="8"/>
  <c r="H527" i="8"/>
  <c r="G527" i="8"/>
  <c r="F527" i="8"/>
  <c r="E527" i="8"/>
  <c r="D527" i="8"/>
  <c r="A527" i="8"/>
  <c r="O526" i="8"/>
  <c r="N526" i="8"/>
  <c r="M526" i="8"/>
  <c r="L526" i="8"/>
  <c r="K526" i="8"/>
  <c r="J526" i="8"/>
  <c r="I526" i="8"/>
  <c r="H526" i="8"/>
  <c r="G526" i="8"/>
  <c r="F526" i="8"/>
  <c r="E526" i="8"/>
  <c r="D526" i="8"/>
  <c r="A526" i="8"/>
  <c r="O525" i="8"/>
  <c r="N525" i="8"/>
  <c r="M525" i="8"/>
  <c r="L525" i="8"/>
  <c r="K525" i="8"/>
  <c r="J525" i="8"/>
  <c r="I525" i="8"/>
  <c r="H525" i="8"/>
  <c r="G525" i="8"/>
  <c r="F525" i="8"/>
  <c r="E525" i="8"/>
  <c r="D525" i="8"/>
  <c r="C525" i="8"/>
  <c r="A525" i="8"/>
  <c r="O524" i="8"/>
  <c r="N524" i="8"/>
  <c r="M524" i="8"/>
  <c r="L524" i="8"/>
  <c r="K524" i="8"/>
  <c r="J524" i="8"/>
  <c r="I524" i="8"/>
  <c r="H524" i="8"/>
  <c r="G524" i="8"/>
  <c r="F524" i="8"/>
  <c r="E524" i="8"/>
  <c r="D524" i="8"/>
  <c r="C524" i="8"/>
  <c r="A524" i="8"/>
  <c r="O523" i="8"/>
  <c r="N523" i="8"/>
  <c r="M523" i="8"/>
  <c r="L523" i="8"/>
  <c r="K523" i="8"/>
  <c r="J523" i="8"/>
  <c r="I523" i="8"/>
  <c r="H523" i="8"/>
  <c r="G523" i="8"/>
  <c r="F523" i="8"/>
  <c r="E523" i="8"/>
  <c r="D523" i="8"/>
  <c r="C523" i="8"/>
  <c r="A523" i="8"/>
  <c r="O522" i="8"/>
  <c r="N522" i="8"/>
  <c r="M522" i="8"/>
  <c r="L522" i="8"/>
  <c r="K522" i="8"/>
  <c r="J522" i="8"/>
  <c r="I522" i="8"/>
  <c r="H522" i="8"/>
  <c r="G522" i="8"/>
  <c r="F522" i="8"/>
  <c r="E522" i="8"/>
  <c r="D522" i="8"/>
  <c r="C522" i="8"/>
  <c r="A522" i="8"/>
  <c r="O521" i="8"/>
  <c r="N521" i="8"/>
  <c r="M521" i="8"/>
  <c r="L521" i="8"/>
  <c r="K521" i="8"/>
  <c r="J521" i="8"/>
  <c r="I521" i="8"/>
  <c r="H521" i="8"/>
  <c r="G521" i="8"/>
  <c r="F521" i="8"/>
  <c r="E521" i="8"/>
  <c r="D521" i="8"/>
  <c r="A521" i="8"/>
  <c r="O520" i="8"/>
  <c r="N520" i="8"/>
  <c r="M520" i="8"/>
  <c r="L520" i="8"/>
  <c r="K520" i="8"/>
  <c r="J520" i="8"/>
  <c r="I520" i="8"/>
  <c r="H520" i="8"/>
  <c r="G520" i="8"/>
  <c r="F520" i="8"/>
  <c r="E520" i="8"/>
  <c r="D520" i="8"/>
  <c r="A520" i="8"/>
  <c r="O519" i="8"/>
  <c r="N519" i="8"/>
  <c r="M519" i="8"/>
  <c r="L519" i="8"/>
  <c r="K519" i="8"/>
  <c r="J519" i="8"/>
  <c r="I519" i="8"/>
  <c r="H519" i="8"/>
  <c r="G519" i="8"/>
  <c r="F519" i="8"/>
  <c r="E519" i="8"/>
  <c r="D519" i="8"/>
  <c r="A519" i="8"/>
  <c r="O518" i="8"/>
  <c r="N518" i="8"/>
  <c r="M518" i="8"/>
  <c r="L518" i="8"/>
  <c r="K518" i="8"/>
  <c r="J518" i="8"/>
  <c r="I518" i="8"/>
  <c r="H518" i="8"/>
  <c r="G518" i="8"/>
  <c r="F518" i="8"/>
  <c r="E518" i="8"/>
  <c r="D518" i="8"/>
  <c r="A518" i="8"/>
  <c r="O517" i="8"/>
  <c r="N517" i="8"/>
  <c r="M517" i="8"/>
  <c r="L517" i="8"/>
  <c r="K517" i="8"/>
  <c r="J517" i="8"/>
  <c r="I517" i="8"/>
  <c r="H517" i="8"/>
  <c r="G517" i="8"/>
  <c r="F517" i="8"/>
  <c r="E517" i="8"/>
  <c r="D517" i="8"/>
  <c r="A517" i="8"/>
  <c r="O516" i="8"/>
  <c r="N516" i="8"/>
  <c r="M516" i="8"/>
  <c r="L516" i="8"/>
  <c r="K516" i="8"/>
  <c r="J516" i="8"/>
  <c r="I516" i="8"/>
  <c r="H516" i="8"/>
  <c r="G516" i="8"/>
  <c r="F516" i="8"/>
  <c r="E516" i="8"/>
  <c r="D516" i="8"/>
  <c r="A516" i="8"/>
  <c r="O515" i="8"/>
  <c r="N515" i="8"/>
  <c r="M515" i="8"/>
  <c r="L515" i="8"/>
  <c r="K515" i="8"/>
  <c r="J515" i="8"/>
  <c r="I515" i="8"/>
  <c r="H515" i="8"/>
  <c r="G515" i="8"/>
  <c r="F515" i="8"/>
  <c r="E515" i="8"/>
  <c r="D515" i="8"/>
  <c r="A515" i="8"/>
  <c r="O514" i="8"/>
  <c r="N514" i="8"/>
  <c r="M514" i="8"/>
  <c r="L514" i="8"/>
  <c r="K514" i="8"/>
  <c r="J514" i="8"/>
  <c r="I514" i="8"/>
  <c r="H514" i="8"/>
  <c r="G514" i="8"/>
  <c r="F514" i="8"/>
  <c r="E514" i="8"/>
  <c r="D514" i="8"/>
  <c r="A514" i="8"/>
  <c r="O513" i="8"/>
  <c r="N513" i="8"/>
  <c r="M513" i="8"/>
  <c r="L513" i="8"/>
  <c r="K513" i="8"/>
  <c r="J513" i="8"/>
  <c r="I513" i="8"/>
  <c r="H513" i="8"/>
  <c r="G513" i="8"/>
  <c r="F513" i="8"/>
  <c r="E513" i="8"/>
  <c r="D513" i="8"/>
  <c r="A513" i="8"/>
  <c r="O512" i="8"/>
  <c r="N512" i="8"/>
  <c r="M512" i="8"/>
  <c r="L512" i="8"/>
  <c r="K512" i="8"/>
  <c r="J512" i="8"/>
  <c r="I512" i="8"/>
  <c r="H512" i="8"/>
  <c r="G512" i="8"/>
  <c r="F512" i="8"/>
  <c r="E512" i="8"/>
  <c r="D512" i="8"/>
  <c r="A512" i="8"/>
  <c r="O511" i="8"/>
  <c r="N511" i="8"/>
  <c r="M511" i="8"/>
  <c r="L511" i="8"/>
  <c r="K511" i="8"/>
  <c r="J511" i="8"/>
  <c r="I511" i="8"/>
  <c r="H511" i="8"/>
  <c r="G511" i="8"/>
  <c r="F511" i="8"/>
  <c r="E511" i="8"/>
  <c r="D511" i="8"/>
  <c r="A511" i="8"/>
  <c r="O510" i="8"/>
  <c r="N510" i="8"/>
  <c r="M510" i="8"/>
  <c r="L510" i="8"/>
  <c r="K510" i="8"/>
  <c r="J510" i="8"/>
  <c r="I510" i="8"/>
  <c r="H510" i="8"/>
  <c r="G510" i="8"/>
  <c r="F510" i="8"/>
  <c r="E510" i="8"/>
  <c r="D510" i="8"/>
  <c r="A510" i="8"/>
  <c r="O509" i="8"/>
  <c r="N509" i="8"/>
  <c r="M509" i="8"/>
  <c r="L509" i="8"/>
  <c r="K509" i="8"/>
  <c r="J509" i="8"/>
  <c r="I509" i="8"/>
  <c r="H509" i="8"/>
  <c r="G509" i="8"/>
  <c r="F509" i="8"/>
  <c r="E509" i="8"/>
  <c r="D509" i="8"/>
  <c r="A509" i="8"/>
  <c r="O508" i="8"/>
  <c r="N508" i="8"/>
  <c r="M508" i="8"/>
  <c r="L508" i="8"/>
  <c r="K508" i="8"/>
  <c r="J508" i="8"/>
  <c r="I508" i="8"/>
  <c r="H508" i="8"/>
  <c r="G508" i="8"/>
  <c r="F508" i="8"/>
  <c r="E508" i="8"/>
  <c r="D508" i="8"/>
  <c r="A508" i="8"/>
  <c r="O507" i="8"/>
  <c r="N507" i="8"/>
  <c r="M507" i="8"/>
  <c r="L507" i="8"/>
  <c r="K507" i="8"/>
  <c r="J507" i="8"/>
  <c r="I507" i="8"/>
  <c r="H507" i="8"/>
  <c r="G507" i="8"/>
  <c r="F507" i="8"/>
  <c r="E507" i="8"/>
  <c r="D507" i="8"/>
  <c r="A507" i="8"/>
  <c r="O506" i="8"/>
  <c r="N506" i="8"/>
  <c r="M506" i="8"/>
  <c r="L506" i="8"/>
  <c r="K506" i="8"/>
  <c r="J506" i="8"/>
  <c r="I506" i="8"/>
  <c r="H506" i="8"/>
  <c r="G506" i="8"/>
  <c r="F506" i="8"/>
  <c r="E506" i="8"/>
  <c r="D506" i="8"/>
  <c r="A506" i="8"/>
  <c r="O505" i="8"/>
  <c r="N505" i="8"/>
  <c r="M505" i="8"/>
  <c r="L505" i="8"/>
  <c r="K505" i="8"/>
  <c r="J505" i="8"/>
  <c r="I505" i="8"/>
  <c r="H505" i="8"/>
  <c r="G505" i="8"/>
  <c r="F505" i="8"/>
  <c r="E505" i="8"/>
  <c r="D505" i="8"/>
  <c r="A505" i="8"/>
  <c r="O504" i="8"/>
  <c r="N504" i="8"/>
  <c r="M504" i="8"/>
  <c r="L504" i="8"/>
  <c r="K504" i="8"/>
  <c r="J504" i="8"/>
  <c r="I504" i="8"/>
  <c r="H504" i="8"/>
  <c r="G504" i="8"/>
  <c r="F504" i="8"/>
  <c r="E504" i="8"/>
  <c r="D504" i="8"/>
  <c r="A504" i="8"/>
  <c r="O503" i="8"/>
  <c r="N503" i="8"/>
  <c r="M503" i="8"/>
  <c r="L503" i="8"/>
  <c r="K503" i="8"/>
  <c r="J503" i="8"/>
  <c r="I503" i="8"/>
  <c r="H503" i="8"/>
  <c r="G503" i="8"/>
  <c r="F503" i="8"/>
  <c r="E503" i="8"/>
  <c r="D503" i="8"/>
  <c r="A503" i="8"/>
  <c r="O502" i="8"/>
  <c r="N502" i="8"/>
  <c r="M502" i="8"/>
  <c r="L502" i="8"/>
  <c r="K502" i="8"/>
  <c r="J502" i="8"/>
  <c r="I502" i="8"/>
  <c r="H502" i="8"/>
  <c r="G502" i="8"/>
  <c r="F502" i="8"/>
  <c r="E502" i="8"/>
  <c r="D502" i="8"/>
  <c r="A502" i="8"/>
  <c r="O501" i="8"/>
  <c r="N501" i="8"/>
  <c r="M501" i="8"/>
  <c r="L501" i="8"/>
  <c r="K501" i="8"/>
  <c r="J501" i="8"/>
  <c r="I501" i="8"/>
  <c r="H501" i="8"/>
  <c r="G501" i="8"/>
  <c r="F501" i="8"/>
  <c r="E501" i="8"/>
  <c r="D501" i="8"/>
  <c r="A501" i="8"/>
  <c r="O500" i="8"/>
  <c r="N500" i="8"/>
  <c r="M500" i="8"/>
  <c r="L500" i="8"/>
  <c r="K500" i="8"/>
  <c r="J500" i="8"/>
  <c r="I500" i="8"/>
  <c r="H500" i="8"/>
  <c r="G500" i="8"/>
  <c r="F500" i="8"/>
  <c r="E500" i="8"/>
  <c r="D500" i="8"/>
  <c r="A500" i="8"/>
  <c r="O499" i="8"/>
  <c r="N499" i="8"/>
  <c r="M499" i="8"/>
  <c r="L499" i="8"/>
  <c r="K499" i="8"/>
  <c r="J499" i="8"/>
  <c r="I499" i="8"/>
  <c r="H499" i="8"/>
  <c r="G499" i="8"/>
  <c r="F499" i="8"/>
  <c r="E499" i="8"/>
  <c r="D499" i="8"/>
  <c r="A499" i="8"/>
  <c r="O498" i="8"/>
  <c r="N498" i="8"/>
  <c r="M498" i="8"/>
  <c r="L498" i="8"/>
  <c r="K498" i="8"/>
  <c r="J498" i="8"/>
  <c r="I498" i="8"/>
  <c r="H498" i="8"/>
  <c r="G498" i="8"/>
  <c r="F498" i="8"/>
  <c r="E498" i="8"/>
  <c r="D498" i="8"/>
  <c r="A498" i="8"/>
  <c r="O497" i="8"/>
  <c r="N497" i="8"/>
  <c r="M497" i="8"/>
  <c r="L497" i="8"/>
  <c r="K497" i="8"/>
  <c r="J497" i="8"/>
  <c r="I497" i="8"/>
  <c r="H497" i="8"/>
  <c r="G497" i="8"/>
  <c r="F497" i="8"/>
  <c r="E497" i="8"/>
  <c r="D497" i="8"/>
  <c r="A497" i="8"/>
  <c r="O496" i="8"/>
  <c r="N496" i="8"/>
  <c r="M496" i="8"/>
  <c r="L496" i="8"/>
  <c r="K496" i="8"/>
  <c r="J496" i="8"/>
  <c r="I496" i="8"/>
  <c r="H496" i="8"/>
  <c r="G496" i="8"/>
  <c r="F496" i="8"/>
  <c r="E496" i="8"/>
  <c r="D496" i="8"/>
  <c r="A496" i="8"/>
  <c r="O495" i="8"/>
  <c r="N495" i="8"/>
  <c r="M495" i="8"/>
  <c r="L495" i="8"/>
  <c r="K495" i="8"/>
  <c r="J495" i="8"/>
  <c r="I495" i="8"/>
  <c r="H495" i="8"/>
  <c r="G495" i="8"/>
  <c r="F495" i="8"/>
  <c r="E495" i="8"/>
  <c r="D495" i="8"/>
  <c r="A495" i="8"/>
  <c r="O494" i="8"/>
  <c r="N494" i="8"/>
  <c r="M494" i="8"/>
  <c r="L494" i="8"/>
  <c r="K494" i="8"/>
  <c r="J494" i="8"/>
  <c r="I494" i="8"/>
  <c r="H494" i="8"/>
  <c r="G494" i="8"/>
  <c r="F494" i="8"/>
  <c r="E494" i="8"/>
  <c r="D494" i="8"/>
  <c r="A494" i="8"/>
  <c r="O493" i="8"/>
  <c r="N493" i="8"/>
  <c r="M493" i="8"/>
  <c r="L493" i="8"/>
  <c r="K493" i="8"/>
  <c r="J493" i="8"/>
  <c r="I493" i="8"/>
  <c r="H493" i="8"/>
  <c r="G493" i="8"/>
  <c r="F493" i="8"/>
  <c r="E493" i="8"/>
  <c r="D493" i="8"/>
  <c r="A493" i="8"/>
  <c r="O492" i="8"/>
  <c r="N492" i="8"/>
  <c r="M492" i="8"/>
  <c r="L492" i="8"/>
  <c r="K492" i="8"/>
  <c r="J492" i="8"/>
  <c r="I492" i="8"/>
  <c r="H492" i="8"/>
  <c r="G492" i="8"/>
  <c r="F492" i="8"/>
  <c r="E492" i="8"/>
  <c r="D492" i="8"/>
  <c r="A492" i="8"/>
  <c r="O491" i="8"/>
  <c r="N491" i="8"/>
  <c r="M491" i="8"/>
  <c r="L491" i="8"/>
  <c r="K491" i="8"/>
  <c r="J491" i="8"/>
  <c r="I491" i="8"/>
  <c r="H491" i="8"/>
  <c r="G491" i="8"/>
  <c r="F491" i="8"/>
  <c r="E491" i="8"/>
  <c r="D491" i="8"/>
  <c r="A491" i="8"/>
  <c r="O490" i="8"/>
  <c r="N490" i="8"/>
  <c r="M490" i="8"/>
  <c r="L490" i="8"/>
  <c r="K490" i="8"/>
  <c r="J490" i="8"/>
  <c r="I490" i="8"/>
  <c r="H490" i="8"/>
  <c r="G490" i="8"/>
  <c r="F490" i="8"/>
  <c r="E490" i="8"/>
  <c r="D490" i="8"/>
  <c r="A490" i="8"/>
  <c r="O489" i="8"/>
  <c r="N489" i="8"/>
  <c r="M489" i="8"/>
  <c r="L489" i="8"/>
  <c r="K489" i="8"/>
  <c r="J489" i="8"/>
  <c r="I489" i="8"/>
  <c r="H489" i="8"/>
  <c r="G489" i="8"/>
  <c r="F489" i="8"/>
  <c r="E489" i="8"/>
  <c r="D489" i="8"/>
  <c r="A489" i="8"/>
  <c r="O488" i="8"/>
  <c r="N488" i="8"/>
  <c r="M488" i="8"/>
  <c r="L488" i="8"/>
  <c r="K488" i="8"/>
  <c r="J488" i="8"/>
  <c r="I488" i="8"/>
  <c r="H488" i="8"/>
  <c r="G488" i="8"/>
  <c r="F488" i="8"/>
  <c r="E488" i="8"/>
  <c r="D488" i="8"/>
  <c r="A488" i="8"/>
  <c r="O487" i="8"/>
  <c r="N487" i="8"/>
  <c r="M487" i="8"/>
  <c r="L487" i="8"/>
  <c r="K487" i="8"/>
  <c r="J487" i="8"/>
  <c r="I487" i="8"/>
  <c r="H487" i="8"/>
  <c r="G487" i="8"/>
  <c r="F487" i="8"/>
  <c r="E487" i="8"/>
  <c r="D487" i="8"/>
  <c r="A487" i="8"/>
  <c r="O486" i="8"/>
  <c r="N486" i="8"/>
  <c r="M486" i="8"/>
  <c r="L486" i="8"/>
  <c r="K486" i="8"/>
  <c r="J486" i="8"/>
  <c r="I486" i="8"/>
  <c r="H486" i="8"/>
  <c r="G486" i="8"/>
  <c r="F486" i="8"/>
  <c r="E486" i="8"/>
  <c r="D486" i="8"/>
  <c r="A486" i="8"/>
  <c r="O485" i="8"/>
  <c r="N485" i="8"/>
  <c r="M485" i="8"/>
  <c r="L485" i="8"/>
  <c r="K485" i="8"/>
  <c r="J485" i="8"/>
  <c r="I485" i="8"/>
  <c r="H485" i="8"/>
  <c r="G485" i="8"/>
  <c r="F485" i="8"/>
  <c r="E485" i="8"/>
  <c r="D485" i="8"/>
  <c r="A485" i="8"/>
  <c r="O484" i="8"/>
  <c r="N484" i="8"/>
  <c r="M484" i="8"/>
  <c r="L484" i="8"/>
  <c r="K484" i="8"/>
  <c r="J484" i="8"/>
  <c r="I484" i="8"/>
  <c r="H484" i="8"/>
  <c r="G484" i="8"/>
  <c r="F484" i="8"/>
  <c r="E484" i="8"/>
  <c r="D484" i="8"/>
  <c r="A484" i="8"/>
  <c r="O483" i="8"/>
  <c r="N483" i="8"/>
  <c r="M483" i="8"/>
  <c r="L483" i="8"/>
  <c r="K483" i="8"/>
  <c r="J483" i="8"/>
  <c r="I483" i="8"/>
  <c r="H483" i="8"/>
  <c r="G483" i="8"/>
  <c r="F483" i="8"/>
  <c r="E483" i="8"/>
  <c r="D483" i="8"/>
  <c r="A483" i="8"/>
  <c r="O482" i="8"/>
  <c r="N482" i="8"/>
  <c r="M482" i="8"/>
  <c r="L482" i="8"/>
  <c r="K482" i="8"/>
  <c r="J482" i="8"/>
  <c r="I482" i="8"/>
  <c r="H482" i="8"/>
  <c r="G482" i="8"/>
  <c r="F482" i="8"/>
  <c r="E482" i="8"/>
  <c r="D482" i="8"/>
  <c r="A482" i="8"/>
  <c r="O481" i="8"/>
  <c r="N481" i="8"/>
  <c r="M481" i="8"/>
  <c r="L481" i="8"/>
  <c r="K481" i="8"/>
  <c r="J481" i="8"/>
  <c r="I481" i="8"/>
  <c r="H481" i="8"/>
  <c r="G481" i="8"/>
  <c r="F481" i="8"/>
  <c r="E481" i="8"/>
  <c r="D481" i="8"/>
  <c r="A481" i="8"/>
  <c r="O480" i="8"/>
  <c r="N480" i="8"/>
  <c r="M480" i="8"/>
  <c r="L480" i="8"/>
  <c r="K480" i="8"/>
  <c r="J480" i="8"/>
  <c r="I480" i="8"/>
  <c r="H480" i="8"/>
  <c r="G480" i="8"/>
  <c r="F480" i="8"/>
  <c r="E480" i="8"/>
  <c r="D480" i="8"/>
  <c r="A480" i="8"/>
  <c r="O479" i="8"/>
  <c r="N479" i="8"/>
  <c r="M479" i="8"/>
  <c r="L479" i="8"/>
  <c r="K479" i="8"/>
  <c r="J479" i="8"/>
  <c r="I479" i="8"/>
  <c r="H479" i="8"/>
  <c r="G479" i="8"/>
  <c r="F479" i="8"/>
  <c r="E479" i="8"/>
  <c r="D479" i="8"/>
  <c r="A479" i="8"/>
  <c r="O478" i="8"/>
  <c r="N478" i="8"/>
  <c r="M478" i="8"/>
  <c r="L478" i="8"/>
  <c r="K478" i="8"/>
  <c r="J478" i="8"/>
  <c r="I478" i="8"/>
  <c r="H478" i="8"/>
  <c r="G478" i="8"/>
  <c r="F478" i="8"/>
  <c r="E478" i="8"/>
  <c r="D478" i="8"/>
  <c r="A478" i="8"/>
  <c r="O477" i="8"/>
  <c r="N477" i="8"/>
  <c r="M477" i="8"/>
  <c r="L477" i="8"/>
  <c r="K477" i="8"/>
  <c r="J477" i="8"/>
  <c r="I477" i="8"/>
  <c r="H477" i="8"/>
  <c r="G477" i="8"/>
  <c r="F477" i="8"/>
  <c r="E477" i="8"/>
  <c r="D477" i="8"/>
  <c r="A477" i="8"/>
  <c r="O476" i="8"/>
  <c r="N476" i="8"/>
  <c r="M476" i="8"/>
  <c r="L476" i="8"/>
  <c r="K476" i="8"/>
  <c r="J476" i="8"/>
  <c r="I476" i="8"/>
  <c r="H476" i="8"/>
  <c r="G476" i="8"/>
  <c r="F476" i="8"/>
  <c r="E476" i="8"/>
  <c r="D476" i="8"/>
  <c r="A476" i="8"/>
  <c r="O475" i="8"/>
  <c r="N475" i="8"/>
  <c r="M475" i="8"/>
  <c r="L475" i="8"/>
  <c r="K475" i="8"/>
  <c r="J475" i="8"/>
  <c r="I475" i="8"/>
  <c r="H475" i="8"/>
  <c r="G475" i="8"/>
  <c r="F475" i="8"/>
  <c r="E475" i="8"/>
  <c r="D475" i="8"/>
  <c r="A475" i="8"/>
  <c r="O474" i="8"/>
  <c r="N474" i="8"/>
  <c r="M474" i="8"/>
  <c r="L474" i="8"/>
  <c r="K474" i="8"/>
  <c r="J474" i="8"/>
  <c r="I474" i="8"/>
  <c r="H474" i="8"/>
  <c r="G474" i="8"/>
  <c r="F474" i="8"/>
  <c r="E474" i="8"/>
  <c r="D474" i="8"/>
  <c r="A474" i="8"/>
  <c r="O473" i="8"/>
  <c r="N473" i="8"/>
  <c r="M473" i="8"/>
  <c r="L473" i="8"/>
  <c r="K473" i="8"/>
  <c r="J473" i="8"/>
  <c r="I473" i="8"/>
  <c r="H473" i="8"/>
  <c r="G473" i="8"/>
  <c r="F473" i="8"/>
  <c r="E473" i="8"/>
  <c r="D473" i="8"/>
  <c r="A473" i="8"/>
  <c r="O472" i="8"/>
  <c r="N472" i="8"/>
  <c r="M472" i="8"/>
  <c r="L472" i="8"/>
  <c r="K472" i="8"/>
  <c r="J472" i="8"/>
  <c r="I472" i="8"/>
  <c r="H472" i="8"/>
  <c r="G472" i="8"/>
  <c r="F472" i="8"/>
  <c r="E472" i="8"/>
  <c r="D472" i="8"/>
  <c r="A472" i="8"/>
  <c r="O471" i="8"/>
  <c r="N471" i="8"/>
  <c r="M471" i="8"/>
  <c r="L471" i="8"/>
  <c r="K471" i="8"/>
  <c r="J471" i="8"/>
  <c r="I471" i="8"/>
  <c r="H471" i="8"/>
  <c r="G471" i="8"/>
  <c r="F471" i="8"/>
  <c r="E471" i="8"/>
  <c r="D471" i="8"/>
  <c r="A471" i="8"/>
  <c r="O470" i="8"/>
  <c r="N470" i="8"/>
  <c r="M470" i="8"/>
  <c r="L470" i="8"/>
  <c r="K470" i="8"/>
  <c r="J470" i="8"/>
  <c r="I470" i="8"/>
  <c r="H470" i="8"/>
  <c r="G470" i="8"/>
  <c r="F470" i="8"/>
  <c r="E470" i="8"/>
  <c r="D470" i="8"/>
  <c r="A470" i="8"/>
  <c r="O469" i="8"/>
  <c r="N469" i="8"/>
  <c r="M469" i="8"/>
  <c r="L469" i="8"/>
  <c r="K469" i="8"/>
  <c r="J469" i="8"/>
  <c r="I469" i="8"/>
  <c r="H469" i="8"/>
  <c r="G469" i="8"/>
  <c r="F469" i="8"/>
  <c r="E469" i="8"/>
  <c r="D469" i="8"/>
  <c r="A469" i="8"/>
  <c r="O468" i="8"/>
  <c r="N468" i="8"/>
  <c r="M468" i="8"/>
  <c r="L468" i="8"/>
  <c r="K468" i="8"/>
  <c r="J468" i="8"/>
  <c r="I468" i="8"/>
  <c r="H468" i="8"/>
  <c r="G468" i="8"/>
  <c r="F468" i="8"/>
  <c r="E468" i="8"/>
  <c r="D468" i="8"/>
  <c r="A468" i="8"/>
  <c r="O467" i="8"/>
  <c r="N467" i="8"/>
  <c r="M467" i="8"/>
  <c r="L467" i="8"/>
  <c r="K467" i="8"/>
  <c r="J467" i="8"/>
  <c r="I467" i="8"/>
  <c r="H467" i="8"/>
  <c r="G467" i="8"/>
  <c r="F467" i="8"/>
  <c r="E467" i="8"/>
  <c r="D467" i="8"/>
  <c r="A467" i="8"/>
  <c r="O466" i="8"/>
  <c r="N466" i="8"/>
  <c r="M466" i="8"/>
  <c r="L466" i="8"/>
  <c r="K466" i="8"/>
  <c r="J466" i="8"/>
  <c r="I466" i="8"/>
  <c r="H466" i="8"/>
  <c r="G466" i="8"/>
  <c r="F466" i="8"/>
  <c r="E466" i="8"/>
  <c r="D466" i="8"/>
  <c r="A466" i="8"/>
  <c r="O465" i="8"/>
  <c r="N465" i="8"/>
  <c r="M465" i="8"/>
  <c r="L465" i="8"/>
  <c r="K465" i="8"/>
  <c r="J465" i="8"/>
  <c r="I465" i="8"/>
  <c r="H465" i="8"/>
  <c r="G465" i="8"/>
  <c r="F465" i="8"/>
  <c r="E465" i="8"/>
  <c r="D465" i="8"/>
  <c r="A465" i="8"/>
  <c r="O464" i="8"/>
  <c r="N464" i="8"/>
  <c r="M464" i="8"/>
  <c r="L464" i="8"/>
  <c r="K464" i="8"/>
  <c r="J464" i="8"/>
  <c r="I464" i="8"/>
  <c r="H464" i="8"/>
  <c r="G464" i="8"/>
  <c r="F464" i="8"/>
  <c r="E464" i="8"/>
  <c r="D464" i="8"/>
  <c r="C464" i="8"/>
  <c r="A464" i="8"/>
  <c r="O463" i="8"/>
  <c r="N463" i="8"/>
  <c r="M463" i="8"/>
  <c r="L463" i="8"/>
  <c r="K463" i="8"/>
  <c r="J463" i="8"/>
  <c r="I463" i="8"/>
  <c r="H463" i="8"/>
  <c r="G463" i="8"/>
  <c r="F463" i="8"/>
  <c r="E463" i="8"/>
  <c r="D463" i="8"/>
  <c r="C463" i="8"/>
  <c r="A463" i="8"/>
  <c r="O462" i="8"/>
  <c r="N462" i="8"/>
  <c r="M462" i="8"/>
  <c r="L462" i="8"/>
  <c r="K462" i="8"/>
  <c r="J462" i="8"/>
  <c r="I462" i="8"/>
  <c r="H462" i="8"/>
  <c r="G462" i="8"/>
  <c r="F462" i="8"/>
  <c r="E462" i="8"/>
  <c r="D462" i="8"/>
  <c r="C462" i="8"/>
  <c r="A462" i="8"/>
  <c r="O461" i="8"/>
  <c r="N461" i="8"/>
  <c r="M461" i="8"/>
  <c r="L461" i="8"/>
  <c r="K461" i="8"/>
  <c r="J461" i="8"/>
  <c r="I461" i="8"/>
  <c r="H461" i="8"/>
  <c r="G461" i="8"/>
  <c r="F461" i="8"/>
  <c r="E461" i="8"/>
  <c r="D461" i="8"/>
  <c r="C461" i="8"/>
  <c r="A461" i="8"/>
  <c r="O460" i="8"/>
  <c r="N460" i="8"/>
  <c r="M460" i="8"/>
  <c r="L460" i="8"/>
  <c r="K460" i="8"/>
  <c r="J460" i="8"/>
  <c r="I460" i="8"/>
  <c r="H460" i="8"/>
  <c r="G460" i="8"/>
  <c r="F460" i="8"/>
  <c r="E460" i="8"/>
  <c r="D460" i="8"/>
  <c r="A460" i="8"/>
  <c r="O459" i="8"/>
  <c r="N459" i="8"/>
  <c r="M459" i="8"/>
  <c r="L459" i="8"/>
  <c r="K459" i="8"/>
  <c r="J459" i="8"/>
  <c r="I459" i="8"/>
  <c r="H459" i="8"/>
  <c r="G459" i="8"/>
  <c r="F459" i="8"/>
  <c r="E459" i="8"/>
  <c r="D459" i="8"/>
  <c r="A459" i="8"/>
  <c r="O458" i="8"/>
  <c r="N458" i="8"/>
  <c r="M458" i="8"/>
  <c r="L458" i="8"/>
  <c r="K458" i="8"/>
  <c r="J458" i="8"/>
  <c r="I458" i="8"/>
  <c r="H458" i="8"/>
  <c r="G458" i="8"/>
  <c r="F458" i="8"/>
  <c r="E458" i="8"/>
  <c r="D458" i="8"/>
  <c r="A458" i="8"/>
  <c r="O457" i="8"/>
  <c r="N457" i="8"/>
  <c r="M457" i="8"/>
  <c r="L457" i="8"/>
  <c r="K457" i="8"/>
  <c r="J457" i="8"/>
  <c r="I457" i="8"/>
  <c r="H457" i="8"/>
  <c r="G457" i="8"/>
  <c r="F457" i="8"/>
  <c r="E457" i="8"/>
  <c r="D457" i="8"/>
  <c r="A457" i="8"/>
  <c r="O456" i="8"/>
  <c r="N456" i="8"/>
  <c r="M456" i="8"/>
  <c r="L456" i="8"/>
  <c r="K456" i="8"/>
  <c r="J456" i="8"/>
  <c r="I456" i="8"/>
  <c r="H456" i="8"/>
  <c r="G456" i="8"/>
  <c r="F456" i="8"/>
  <c r="E456" i="8"/>
  <c r="D456" i="8"/>
  <c r="A456" i="8"/>
  <c r="O455" i="8"/>
  <c r="N455" i="8"/>
  <c r="M455" i="8"/>
  <c r="L455" i="8"/>
  <c r="K455" i="8"/>
  <c r="J455" i="8"/>
  <c r="I455" i="8"/>
  <c r="H455" i="8"/>
  <c r="G455" i="8"/>
  <c r="F455" i="8"/>
  <c r="E455" i="8"/>
  <c r="D455" i="8"/>
  <c r="A455" i="8"/>
  <c r="O454" i="8"/>
  <c r="N454" i="8"/>
  <c r="M454" i="8"/>
  <c r="L454" i="8"/>
  <c r="K454" i="8"/>
  <c r="J454" i="8"/>
  <c r="I454" i="8"/>
  <c r="H454" i="8"/>
  <c r="G454" i="8"/>
  <c r="F454" i="8"/>
  <c r="E454" i="8"/>
  <c r="D454" i="8"/>
  <c r="A454" i="8"/>
  <c r="O453" i="8"/>
  <c r="N453" i="8"/>
  <c r="M453" i="8"/>
  <c r="L453" i="8"/>
  <c r="K453" i="8"/>
  <c r="J453" i="8"/>
  <c r="I453" i="8"/>
  <c r="H453" i="8"/>
  <c r="G453" i="8"/>
  <c r="F453" i="8"/>
  <c r="E453" i="8"/>
  <c r="D453" i="8"/>
  <c r="A453" i="8"/>
  <c r="O452" i="8"/>
  <c r="N452" i="8"/>
  <c r="M452" i="8"/>
  <c r="L452" i="8"/>
  <c r="K452" i="8"/>
  <c r="J452" i="8"/>
  <c r="I452" i="8"/>
  <c r="H452" i="8"/>
  <c r="G452" i="8"/>
  <c r="F452" i="8"/>
  <c r="E452" i="8"/>
  <c r="D452" i="8"/>
  <c r="A452" i="8"/>
  <c r="O451" i="8"/>
  <c r="N451" i="8"/>
  <c r="M451" i="8"/>
  <c r="L451" i="8"/>
  <c r="K451" i="8"/>
  <c r="J451" i="8"/>
  <c r="I451" i="8"/>
  <c r="H451" i="8"/>
  <c r="G451" i="8"/>
  <c r="F451" i="8"/>
  <c r="E451" i="8"/>
  <c r="D451" i="8"/>
  <c r="A451" i="8"/>
  <c r="O450" i="8"/>
  <c r="N450" i="8"/>
  <c r="M450" i="8"/>
  <c r="L450" i="8"/>
  <c r="K450" i="8"/>
  <c r="J450" i="8"/>
  <c r="I450" i="8"/>
  <c r="H450" i="8"/>
  <c r="G450" i="8"/>
  <c r="F450" i="8"/>
  <c r="E450" i="8"/>
  <c r="D450" i="8"/>
  <c r="A450" i="8"/>
  <c r="O449" i="8"/>
  <c r="N449" i="8"/>
  <c r="M449" i="8"/>
  <c r="L449" i="8"/>
  <c r="K449" i="8"/>
  <c r="J449" i="8"/>
  <c r="I449" i="8"/>
  <c r="H449" i="8"/>
  <c r="G449" i="8"/>
  <c r="F449" i="8"/>
  <c r="E449" i="8"/>
  <c r="D449" i="8"/>
  <c r="A449" i="8"/>
  <c r="O448" i="8"/>
  <c r="N448" i="8"/>
  <c r="M448" i="8"/>
  <c r="L448" i="8"/>
  <c r="K448" i="8"/>
  <c r="J448" i="8"/>
  <c r="I448" i="8"/>
  <c r="H448" i="8"/>
  <c r="G448" i="8"/>
  <c r="F448" i="8"/>
  <c r="E448" i="8"/>
  <c r="D448" i="8"/>
  <c r="A448" i="8"/>
  <c r="O447" i="8"/>
  <c r="N447" i="8"/>
  <c r="M447" i="8"/>
  <c r="L447" i="8"/>
  <c r="K447" i="8"/>
  <c r="J447" i="8"/>
  <c r="I447" i="8"/>
  <c r="H447" i="8"/>
  <c r="G447" i="8"/>
  <c r="F447" i="8"/>
  <c r="E447" i="8"/>
  <c r="D447" i="8"/>
  <c r="A447" i="8"/>
  <c r="O446" i="8"/>
  <c r="N446" i="8"/>
  <c r="M446" i="8"/>
  <c r="L446" i="8"/>
  <c r="K446" i="8"/>
  <c r="J446" i="8"/>
  <c r="I446" i="8"/>
  <c r="H446" i="8"/>
  <c r="G446" i="8"/>
  <c r="F446" i="8"/>
  <c r="E446" i="8"/>
  <c r="D446" i="8"/>
  <c r="A446" i="8"/>
  <c r="O445" i="8"/>
  <c r="N445" i="8"/>
  <c r="M445" i="8"/>
  <c r="L445" i="8"/>
  <c r="K445" i="8"/>
  <c r="J445" i="8"/>
  <c r="I445" i="8"/>
  <c r="H445" i="8"/>
  <c r="G445" i="8"/>
  <c r="F445" i="8"/>
  <c r="E445" i="8"/>
  <c r="D445" i="8"/>
  <c r="A445" i="8"/>
  <c r="O444" i="8"/>
  <c r="N444" i="8"/>
  <c r="M444" i="8"/>
  <c r="L444" i="8"/>
  <c r="K444" i="8"/>
  <c r="J444" i="8"/>
  <c r="I444" i="8"/>
  <c r="H444" i="8"/>
  <c r="G444" i="8"/>
  <c r="F444" i="8"/>
  <c r="E444" i="8"/>
  <c r="D444" i="8"/>
  <c r="A444" i="8"/>
  <c r="O443" i="8"/>
  <c r="N443" i="8"/>
  <c r="M443" i="8"/>
  <c r="L443" i="8"/>
  <c r="K443" i="8"/>
  <c r="J443" i="8"/>
  <c r="I443" i="8"/>
  <c r="H443" i="8"/>
  <c r="G443" i="8"/>
  <c r="F443" i="8"/>
  <c r="E443" i="8"/>
  <c r="D443" i="8"/>
  <c r="A443" i="8"/>
  <c r="O442" i="8"/>
  <c r="N442" i="8"/>
  <c r="M442" i="8"/>
  <c r="L442" i="8"/>
  <c r="K442" i="8"/>
  <c r="J442" i="8"/>
  <c r="I442" i="8"/>
  <c r="H442" i="8"/>
  <c r="G442" i="8"/>
  <c r="F442" i="8"/>
  <c r="E442" i="8"/>
  <c r="D442" i="8"/>
  <c r="A442" i="8"/>
  <c r="O441" i="8"/>
  <c r="N441" i="8"/>
  <c r="M441" i="8"/>
  <c r="L441" i="8"/>
  <c r="K441" i="8"/>
  <c r="J441" i="8"/>
  <c r="I441" i="8"/>
  <c r="H441" i="8"/>
  <c r="G441" i="8"/>
  <c r="F441" i="8"/>
  <c r="E441" i="8"/>
  <c r="D441" i="8"/>
  <c r="A441" i="8"/>
  <c r="O440" i="8"/>
  <c r="N440" i="8"/>
  <c r="M440" i="8"/>
  <c r="L440" i="8"/>
  <c r="K440" i="8"/>
  <c r="J440" i="8"/>
  <c r="I440" i="8"/>
  <c r="H440" i="8"/>
  <c r="G440" i="8"/>
  <c r="F440" i="8"/>
  <c r="E440" i="8"/>
  <c r="D440" i="8"/>
  <c r="A440" i="8"/>
  <c r="O439" i="8"/>
  <c r="N439" i="8"/>
  <c r="M439" i="8"/>
  <c r="L439" i="8"/>
  <c r="K439" i="8"/>
  <c r="J439" i="8"/>
  <c r="I439" i="8"/>
  <c r="H439" i="8"/>
  <c r="G439" i="8"/>
  <c r="F439" i="8"/>
  <c r="E439" i="8"/>
  <c r="D439" i="8"/>
  <c r="A439" i="8"/>
  <c r="O438" i="8"/>
  <c r="N438" i="8"/>
  <c r="M438" i="8"/>
  <c r="L438" i="8"/>
  <c r="K438" i="8"/>
  <c r="J438" i="8"/>
  <c r="I438" i="8"/>
  <c r="H438" i="8"/>
  <c r="G438" i="8"/>
  <c r="F438" i="8"/>
  <c r="E438" i="8"/>
  <c r="D438" i="8"/>
  <c r="A438" i="8"/>
  <c r="O437" i="8"/>
  <c r="N437" i="8"/>
  <c r="M437" i="8"/>
  <c r="L437" i="8"/>
  <c r="K437" i="8"/>
  <c r="J437" i="8"/>
  <c r="I437" i="8"/>
  <c r="H437" i="8"/>
  <c r="G437" i="8"/>
  <c r="F437" i="8"/>
  <c r="E437" i="8"/>
  <c r="D437" i="8"/>
  <c r="A437" i="8"/>
  <c r="O436" i="8"/>
  <c r="N436" i="8"/>
  <c r="M436" i="8"/>
  <c r="L436" i="8"/>
  <c r="K436" i="8"/>
  <c r="J436" i="8"/>
  <c r="I436" i="8"/>
  <c r="H436" i="8"/>
  <c r="G436" i="8"/>
  <c r="F436" i="8"/>
  <c r="E436" i="8"/>
  <c r="D436" i="8"/>
  <c r="A436" i="8"/>
  <c r="O435" i="8"/>
  <c r="N435" i="8"/>
  <c r="M435" i="8"/>
  <c r="L435" i="8"/>
  <c r="K435" i="8"/>
  <c r="J435" i="8"/>
  <c r="I435" i="8"/>
  <c r="H435" i="8"/>
  <c r="G435" i="8"/>
  <c r="F435" i="8"/>
  <c r="E435" i="8"/>
  <c r="D435" i="8"/>
  <c r="A435" i="8"/>
  <c r="O434" i="8"/>
  <c r="N434" i="8"/>
  <c r="M434" i="8"/>
  <c r="L434" i="8"/>
  <c r="K434" i="8"/>
  <c r="J434" i="8"/>
  <c r="I434" i="8"/>
  <c r="H434" i="8"/>
  <c r="G434" i="8"/>
  <c r="F434" i="8"/>
  <c r="E434" i="8"/>
  <c r="D434" i="8"/>
  <c r="A434" i="8"/>
  <c r="O433" i="8"/>
  <c r="N433" i="8"/>
  <c r="M433" i="8"/>
  <c r="L433" i="8"/>
  <c r="K433" i="8"/>
  <c r="J433" i="8"/>
  <c r="I433" i="8"/>
  <c r="H433" i="8"/>
  <c r="G433" i="8"/>
  <c r="F433" i="8"/>
  <c r="E433" i="8"/>
  <c r="D433" i="8"/>
  <c r="A433" i="8"/>
  <c r="O432" i="8"/>
  <c r="N432" i="8"/>
  <c r="M432" i="8"/>
  <c r="L432" i="8"/>
  <c r="K432" i="8"/>
  <c r="J432" i="8"/>
  <c r="I432" i="8"/>
  <c r="H432" i="8"/>
  <c r="G432" i="8"/>
  <c r="F432" i="8"/>
  <c r="E432" i="8"/>
  <c r="D432" i="8"/>
  <c r="A432" i="8"/>
  <c r="O431" i="8"/>
  <c r="N431" i="8"/>
  <c r="M431" i="8"/>
  <c r="L431" i="8"/>
  <c r="K431" i="8"/>
  <c r="J431" i="8"/>
  <c r="I431" i="8"/>
  <c r="H431" i="8"/>
  <c r="G431" i="8"/>
  <c r="F431" i="8"/>
  <c r="E431" i="8"/>
  <c r="D431" i="8"/>
  <c r="A431" i="8"/>
  <c r="O430" i="8"/>
  <c r="N430" i="8"/>
  <c r="M430" i="8"/>
  <c r="L430" i="8"/>
  <c r="K430" i="8"/>
  <c r="J430" i="8"/>
  <c r="I430" i="8"/>
  <c r="H430" i="8"/>
  <c r="G430" i="8"/>
  <c r="F430" i="8"/>
  <c r="E430" i="8"/>
  <c r="D430" i="8"/>
  <c r="A430" i="8"/>
  <c r="O429" i="8"/>
  <c r="N429" i="8"/>
  <c r="M429" i="8"/>
  <c r="L429" i="8"/>
  <c r="K429" i="8"/>
  <c r="J429" i="8"/>
  <c r="I429" i="8"/>
  <c r="H429" i="8"/>
  <c r="G429" i="8"/>
  <c r="F429" i="8"/>
  <c r="E429" i="8"/>
  <c r="D429" i="8"/>
  <c r="A429" i="8"/>
  <c r="O428" i="8"/>
  <c r="N428" i="8"/>
  <c r="M428" i="8"/>
  <c r="L428" i="8"/>
  <c r="K428" i="8"/>
  <c r="J428" i="8"/>
  <c r="I428" i="8"/>
  <c r="H428" i="8"/>
  <c r="G428" i="8"/>
  <c r="F428" i="8"/>
  <c r="E428" i="8"/>
  <c r="D428" i="8"/>
  <c r="A428" i="8"/>
  <c r="O427" i="8"/>
  <c r="N427" i="8"/>
  <c r="M427" i="8"/>
  <c r="L427" i="8"/>
  <c r="K427" i="8"/>
  <c r="J427" i="8"/>
  <c r="I427" i="8"/>
  <c r="H427" i="8"/>
  <c r="G427" i="8"/>
  <c r="F427" i="8"/>
  <c r="E427" i="8"/>
  <c r="D427" i="8"/>
  <c r="A427" i="8"/>
  <c r="O426" i="8"/>
  <c r="N426" i="8"/>
  <c r="M426" i="8"/>
  <c r="L426" i="8"/>
  <c r="K426" i="8"/>
  <c r="J426" i="8"/>
  <c r="I426" i="8"/>
  <c r="H426" i="8"/>
  <c r="G426" i="8"/>
  <c r="F426" i="8"/>
  <c r="E426" i="8"/>
  <c r="D426" i="8"/>
  <c r="A426" i="8"/>
  <c r="O425" i="8"/>
  <c r="N425" i="8"/>
  <c r="M425" i="8"/>
  <c r="L425" i="8"/>
  <c r="K425" i="8"/>
  <c r="J425" i="8"/>
  <c r="I425" i="8"/>
  <c r="H425" i="8"/>
  <c r="G425" i="8"/>
  <c r="F425" i="8"/>
  <c r="E425" i="8"/>
  <c r="D425" i="8"/>
  <c r="A425" i="8"/>
  <c r="O424" i="8"/>
  <c r="N424" i="8"/>
  <c r="M424" i="8"/>
  <c r="L424" i="8"/>
  <c r="K424" i="8"/>
  <c r="J424" i="8"/>
  <c r="I424" i="8"/>
  <c r="H424" i="8"/>
  <c r="G424" i="8"/>
  <c r="F424" i="8"/>
  <c r="E424" i="8"/>
  <c r="D424" i="8"/>
  <c r="A424" i="8"/>
  <c r="O423" i="8"/>
  <c r="N423" i="8"/>
  <c r="M423" i="8"/>
  <c r="L423" i="8"/>
  <c r="K423" i="8"/>
  <c r="J423" i="8"/>
  <c r="I423" i="8"/>
  <c r="H423" i="8"/>
  <c r="G423" i="8"/>
  <c r="F423" i="8"/>
  <c r="E423" i="8"/>
  <c r="D423" i="8"/>
  <c r="C423" i="8"/>
  <c r="A423" i="8"/>
  <c r="O422" i="8"/>
  <c r="N422" i="8"/>
  <c r="M422" i="8"/>
  <c r="L422" i="8"/>
  <c r="K422" i="8"/>
  <c r="J422" i="8"/>
  <c r="I422" i="8"/>
  <c r="H422" i="8"/>
  <c r="G422" i="8"/>
  <c r="F422" i="8"/>
  <c r="E422" i="8"/>
  <c r="D422" i="8"/>
  <c r="C422" i="8"/>
  <c r="A422" i="8"/>
  <c r="O421" i="8"/>
  <c r="N421" i="8"/>
  <c r="M421" i="8"/>
  <c r="L421" i="8"/>
  <c r="K421" i="8"/>
  <c r="J421" i="8"/>
  <c r="I421" i="8"/>
  <c r="H421" i="8"/>
  <c r="G421" i="8"/>
  <c r="F421" i="8"/>
  <c r="E421" i="8"/>
  <c r="D421" i="8"/>
  <c r="C421" i="8"/>
  <c r="A421" i="8"/>
  <c r="O420" i="8"/>
  <c r="N420" i="8"/>
  <c r="M420" i="8"/>
  <c r="L420" i="8"/>
  <c r="K420" i="8"/>
  <c r="J420" i="8"/>
  <c r="I420" i="8"/>
  <c r="H420" i="8"/>
  <c r="G420" i="8"/>
  <c r="F420" i="8"/>
  <c r="E420" i="8"/>
  <c r="D420" i="8"/>
  <c r="C420" i="8"/>
  <c r="A420" i="8"/>
  <c r="O419" i="8"/>
  <c r="N419" i="8"/>
  <c r="M419" i="8"/>
  <c r="L419" i="8"/>
  <c r="K419" i="8"/>
  <c r="J419" i="8"/>
  <c r="I419" i="8"/>
  <c r="H419" i="8"/>
  <c r="G419" i="8"/>
  <c r="F419" i="8"/>
  <c r="E419" i="8"/>
  <c r="D419" i="8"/>
  <c r="A419" i="8"/>
  <c r="O418" i="8"/>
  <c r="N418" i="8"/>
  <c r="M418" i="8"/>
  <c r="L418" i="8"/>
  <c r="K418" i="8"/>
  <c r="J418" i="8"/>
  <c r="I418" i="8"/>
  <c r="H418" i="8"/>
  <c r="G418" i="8"/>
  <c r="F418" i="8"/>
  <c r="E418" i="8"/>
  <c r="D418" i="8"/>
  <c r="A418" i="8"/>
  <c r="O417" i="8"/>
  <c r="N417" i="8"/>
  <c r="M417" i="8"/>
  <c r="L417" i="8"/>
  <c r="K417" i="8"/>
  <c r="J417" i="8"/>
  <c r="I417" i="8"/>
  <c r="H417" i="8"/>
  <c r="G417" i="8"/>
  <c r="F417" i="8"/>
  <c r="E417" i="8"/>
  <c r="D417" i="8"/>
  <c r="A417" i="8"/>
  <c r="O416" i="8"/>
  <c r="N416" i="8"/>
  <c r="M416" i="8"/>
  <c r="L416" i="8"/>
  <c r="K416" i="8"/>
  <c r="J416" i="8"/>
  <c r="I416" i="8"/>
  <c r="H416" i="8"/>
  <c r="G416" i="8"/>
  <c r="F416" i="8"/>
  <c r="E416" i="8"/>
  <c r="D416" i="8"/>
  <c r="A416" i="8"/>
  <c r="O415" i="8"/>
  <c r="N415" i="8"/>
  <c r="M415" i="8"/>
  <c r="L415" i="8"/>
  <c r="K415" i="8"/>
  <c r="J415" i="8"/>
  <c r="I415" i="8"/>
  <c r="H415" i="8"/>
  <c r="G415" i="8"/>
  <c r="F415" i="8"/>
  <c r="E415" i="8"/>
  <c r="D415" i="8"/>
  <c r="A415" i="8"/>
  <c r="O414" i="8"/>
  <c r="N414" i="8"/>
  <c r="M414" i="8"/>
  <c r="L414" i="8"/>
  <c r="K414" i="8"/>
  <c r="J414" i="8"/>
  <c r="I414" i="8"/>
  <c r="H414" i="8"/>
  <c r="G414" i="8"/>
  <c r="F414" i="8"/>
  <c r="E414" i="8"/>
  <c r="D414" i="8"/>
  <c r="A414" i="8"/>
  <c r="O413" i="8"/>
  <c r="N413" i="8"/>
  <c r="M413" i="8"/>
  <c r="L413" i="8"/>
  <c r="K413" i="8"/>
  <c r="J413" i="8"/>
  <c r="I413" i="8"/>
  <c r="H413" i="8"/>
  <c r="G413" i="8"/>
  <c r="F413" i="8"/>
  <c r="E413" i="8"/>
  <c r="D413" i="8"/>
  <c r="A413" i="8"/>
  <c r="O412" i="8"/>
  <c r="N412" i="8"/>
  <c r="M412" i="8"/>
  <c r="L412" i="8"/>
  <c r="K412" i="8"/>
  <c r="J412" i="8"/>
  <c r="I412" i="8"/>
  <c r="H412" i="8"/>
  <c r="G412" i="8"/>
  <c r="F412" i="8"/>
  <c r="E412" i="8"/>
  <c r="D412" i="8"/>
  <c r="A412" i="8"/>
  <c r="O411" i="8"/>
  <c r="N411" i="8"/>
  <c r="M411" i="8"/>
  <c r="L411" i="8"/>
  <c r="K411" i="8"/>
  <c r="J411" i="8"/>
  <c r="I411" i="8"/>
  <c r="H411" i="8"/>
  <c r="G411" i="8"/>
  <c r="F411" i="8"/>
  <c r="E411" i="8"/>
  <c r="D411" i="8"/>
  <c r="A411" i="8"/>
  <c r="O410" i="8"/>
  <c r="N410" i="8"/>
  <c r="M410" i="8"/>
  <c r="L410" i="8"/>
  <c r="K410" i="8"/>
  <c r="J410" i="8"/>
  <c r="I410" i="8"/>
  <c r="H410" i="8"/>
  <c r="G410" i="8"/>
  <c r="F410" i="8"/>
  <c r="E410" i="8"/>
  <c r="D410" i="8"/>
  <c r="A410" i="8"/>
  <c r="O409" i="8"/>
  <c r="N409" i="8"/>
  <c r="M409" i="8"/>
  <c r="L409" i="8"/>
  <c r="K409" i="8"/>
  <c r="J409" i="8"/>
  <c r="I409" i="8"/>
  <c r="H409" i="8"/>
  <c r="G409" i="8"/>
  <c r="F409" i="8"/>
  <c r="E409" i="8"/>
  <c r="D409" i="8"/>
  <c r="A409" i="8"/>
  <c r="O408" i="8"/>
  <c r="N408" i="8"/>
  <c r="M408" i="8"/>
  <c r="L408" i="8"/>
  <c r="K408" i="8"/>
  <c r="J408" i="8"/>
  <c r="I408" i="8"/>
  <c r="H408" i="8"/>
  <c r="G408" i="8"/>
  <c r="F408" i="8"/>
  <c r="E408" i="8"/>
  <c r="D408" i="8"/>
  <c r="A408" i="8"/>
  <c r="O407" i="8"/>
  <c r="N407" i="8"/>
  <c r="M407" i="8"/>
  <c r="L407" i="8"/>
  <c r="K407" i="8"/>
  <c r="J407" i="8"/>
  <c r="I407" i="8"/>
  <c r="H407" i="8"/>
  <c r="G407" i="8"/>
  <c r="F407" i="8"/>
  <c r="E407" i="8"/>
  <c r="D407" i="8"/>
  <c r="A407" i="8"/>
  <c r="O406" i="8"/>
  <c r="N406" i="8"/>
  <c r="M406" i="8"/>
  <c r="L406" i="8"/>
  <c r="K406" i="8"/>
  <c r="J406" i="8"/>
  <c r="I406" i="8"/>
  <c r="H406" i="8"/>
  <c r="G406" i="8"/>
  <c r="F406" i="8"/>
  <c r="E406" i="8"/>
  <c r="D406" i="8"/>
  <c r="A406" i="8"/>
  <c r="O405" i="8"/>
  <c r="N405" i="8"/>
  <c r="M405" i="8"/>
  <c r="L405" i="8"/>
  <c r="K405" i="8"/>
  <c r="J405" i="8"/>
  <c r="I405" i="8"/>
  <c r="H405" i="8"/>
  <c r="G405" i="8"/>
  <c r="F405" i="8"/>
  <c r="E405" i="8"/>
  <c r="D405" i="8"/>
  <c r="A405" i="8"/>
  <c r="O404" i="8"/>
  <c r="N404" i="8"/>
  <c r="M404" i="8"/>
  <c r="L404" i="8"/>
  <c r="K404" i="8"/>
  <c r="J404" i="8"/>
  <c r="I404" i="8"/>
  <c r="H404" i="8"/>
  <c r="G404" i="8"/>
  <c r="F404" i="8"/>
  <c r="E404" i="8"/>
  <c r="D404" i="8"/>
  <c r="A404" i="8"/>
  <c r="O403" i="8"/>
  <c r="N403" i="8"/>
  <c r="M403" i="8"/>
  <c r="L403" i="8"/>
  <c r="K403" i="8"/>
  <c r="J403" i="8"/>
  <c r="I403" i="8"/>
  <c r="H403" i="8"/>
  <c r="G403" i="8"/>
  <c r="F403" i="8"/>
  <c r="E403" i="8"/>
  <c r="D403" i="8"/>
  <c r="A403" i="8"/>
  <c r="O402" i="8"/>
  <c r="N402" i="8"/>
  <c r="M402" i="8"/>
  <c r="L402" i="8"/>
  <c r="K402" i="8"/>
  <c r="J402" i="8"/>
  <c r="I402" i="8"/>
  <c r="H402" i="8"/>
  <c r="G402" i="8"/>
  <c r="F402" i="8"/>
  <c r="E402" i="8"/>
  <c r="D402" i="8"/>
  <c r="A402" i="8"/>
  <c r="O401" i="8"/>
  <c r="N401" i="8"/>
  <c r="M401" i="8"/>
  <c r="L401" i="8"/>
  <c r="K401" i="8"/>
  <c r="J401" i="8"/>
  <c r="I401" i="8"/>
  <c r="H401" i="8"/>
  <c r="G401" i="8"/>
  <c r="F401" i="8"/>
  <c r="E401" i="8"/>
  <c r="D401" i="8"/>
  <c r="A401" i="8"/>
  <c r="O400" i="8"/>
  <c r="N400" i="8"/>
  <c r="M400" i="8"/>
  <c r="L400" i="8"/>
  <c r="K400" i="8"/>
  <c r="J400" i="8"/>
  <c r="I400" i="8"/>
  <c r="H400" i="8"/>
  <c r="G400" i="8"/>
  <c r="F400" i="8"/>
  <c r="E400" i="8"/>
  <c r="D400" i="8"/>
  <c r="A400" i="8"/>
  <c r="O399" i="8"/>
  <c r="N399" i="8"/>
  <c r="M399" i="8"/>
  <c r="L399" i="8"/>
  <c r="K399" i="8"/>
  <c r="J399" i="8"/>
  <c r="I399" i="8"/>
  <c r="H399" i="8"/>
  <c r="G399" i="8"/>
  <c r="F399" i="8"/>
  <c r="E399" i="8"/>
  <c r="D399" i="8"/>
  <c r="A399" i="8"/>
  <c r="O398" i="8"/>
  <c r="N398" i="8"/>
  <c r="M398" i="8"/>
  <c r="L398" i="8"/>
  <c r="K398" i="8"/>
  <c r="J398" i="8"/>
  <c r="I398" i="8"/>
  <c r="H398" i="8"/>
  <c r="G398" i="8"/>
  <c r="F398" i="8"/>
  <c r="E398" i="8"/>
  <c r="D398" i="8"/>
  <c r="A398" i="8"/>
  <c r="O397" i="8"/>
  <c r="N397" i="8"/>
  <c r="M397" i="8"/>
  <c r="L397" i="8"/>
  <c r="K397" i="8"/>
  <c r="J397" i="8"/>
  <c r="I397" i="8"/>
  <c r="H397" i="8"/>
  <c r="G397" i="8"/>
  <c r="F397" i="8"/>
  <c r="E397" i="8"/>
  <c r="D397" i="8"/>
  <c r="A397" i="8"/>
  <c r="O396" i="8"/>
  <c r="N396" i="8"/>
  <c r="M396" i="8"/>
  <c r="L396" i="8"/>
  <c r="K396" i="8"/>
  <c r="J396" i="8"/>
  <c r="I396" i="8"/>
  <c r="H396" i="8"/>
  <c r="G396" i="8"/>
  <c r="F396" i="8"/>
  <c r="E396" i="8"/>
  <c r="D396" i="8"/>
  <c r="A396" i="8"/>
  <c r="O395" i="8"/>
  <c r="N395" i="8"/>
  <c r="M395" i="8"/>
  <c r="L395" i="8"/>
  <c r="K395" i="8"/>
  <c r="J395" i="8"/>
  <c r="I395" i="8"/>
  <c r="H395" i="8"/>
  <c r="G395" i="8"/>
  <c r="F395" i="8"/>
  <c r="E395" i="8"/>
  <c r="D395" i="8"/>
  <c r="A395" i="8"/>
  <c r="O394" i="8"/>
  <c r="N394" i="8"/>
  <c r="M394" i="8"/>
  <c r="L394" i="8"/>
  <c r="K394" i="8"/>
  <c r="J394" i="8"/>
  <c r="I394" i="8"/>
  <c r="H394" i="8"/>
  <c r="G394" i="8"/>
  <c r="F394" i="8"/>
  <c r="E394" i="8"/>
  <c r="D394" i="8"/>
  <c r="A394" i="8"/>
  <c r="O393" i="8"/>
  <c r="N393" i="8"/>
  <c r="M393" i="8"/>
  <c r="L393" i="8"/>
  <c r="K393" i="8"/>
  <c r="J393" i="8"/>
  <c r="I393" i="8"/>
  <c r="H393" i="8"/>
  <c r="G393" i="8"/>
  <c r="F393" i="8"/>
  <c r="E393" i="8"/>
  <c r="D393" i="8"/>
  <c r="A393" i="8"/>
  <c r="O392" i="8"/>
  <c r="N392" i="8"/>
  <c r="M392" i="8"/>
  <c r="L392" i="8"/>
  <c r="K392" i="8"/>
  <c r="J392" i="8"/>
  <c r="I392" i="8"/>
  <c r="H392" i="8"/>
  <c r="G392" i="8"/>
  <c r="F392" i="8"/>
  <c r="E392" i="8"/>
  <c r="D392" i="8"/>
  <c r="A392" i="8"/>
  <c r="O391" i="8"/>
  <c r="N391" i="8"/>
  <c r="M391" i="8"/>
  <c r="L391" i="8"/>
  <c r="K391" i="8"/>
  <c r="J391" i="8"/>
  <c r="I391" i="8"/>
  <c r="H391" i="8"/>
  <c r="G391" i="8"/>
  <c r="F391" i="8"/>
  <c r="E391" i="8"/>
  <c r="D391" i="8"/>
  <c r="A391" i="8"/>
  <c r="O390" i="8"/>
  <c r="N390" i="8"/>
  <c r="M390" i="8"/>
  <c r="L390" i="8"/>
  <c r="K390" i="8"/>
  <c r="J390" i="8"/>
  <c r="I390" i="8"/>
  <c r="H390" i="8"/>
  <c r="G390" i="8"/>
  <c r="F390" i="8"/>
  <c r="E390" i="8"/>
  <c r="D390" i="8"/>
  <c r="A390" i="8"/>
  <c r="O389" i="8"/>
  <c r="N389" i="8"/>
  <c r="M389" i="8"/>
  <c r="L389" i="8"/>
  <c r="K389" i="8"/>
  <c r="J389" i="8"/>
  <c r="I389" i="8"/>
  <c r="H389" i="8"/>
  <c r="G389" i="8"/>
  <c r="F389" i="8"/>
  <c r="E389" i="8"/>
  <c r="D389" i="8"/>
  <c r="A389" i="8"/>
  <c r="O388" i="8"/>
  <c r="N388" i="8"/>
  <c r="M388" i="8"/>
  <c r="L388" i="8"/>
  <c r="K388" i="8"/>
  <c r="J388" i="8"/>
  <c r="I388" i="8"/>
  <c r="H388" i="8"/>
  <c r="G388" i="8"/>
  <c r="F388" i="8"/>
  <c r="E388" i="8"/>
  <c r="D388" i="8"/>
  <c r="A388" i="8"/>
  <c r="O387" i="8"/>
  <c r="N387" i="8"/>
  <c r="M387" i="8"/>
  <c r="L387" i="8"/>
  <c r="K387" i="8"/>
  <c r="J387" i="8"/>
  <c r="I387" i="8"/>
  <c r="H387" i="8"/>
  <c r="G387" i="8"/>
  <c r="F387" i="8"/>
  <c r="E387" i="8"/>
  <c r="D387" i="8"/>
  <c r="A387" i="8"/>
  <c r="O386" i="8"/>
  <c r="N386" i="8"/>
  <c r="M386" i="8"/>
  <c r="L386" i="8"/>
  <c r="K386" i="8"/>
  <c r="J386" i="8"/>
  <c r="I386" i="8"/>
  <c r="H386" i="8"/>
  <c r="G386" i="8"/>
  <c r="F386" i="8"/>
  <c r="E386" i="8"/>
  <c r="D386" i="8"/>
  <c r="A386" i="8"/>
  <c r="O385" i="8"/>
  <c r="N385" i="8"/>
  <c r="M385" i="8"/>
  <c r="L385" i="8"/>
  <c r="K385" i="8"/>
  <c r="J385" i="8"/>
  <c r="I385" i="8"/>
  <c r="H385" i="8"/>
  <c r="G385" i="8"/>
  <c r="F385" i="8"/>
  <c r="E385" i="8"/>
  <c r="D385" i="8"/>
  <c r="A385" i="8"/>
  <c r="O384" i="8"/>
  <c r="N384" i="8"/>
  <c r="M384" i="8"/>
  <c r="L384" i="8"/>
  <c r="K384" i="8"/>
  <c r="J384" i="8"/>
  <c r="I384" i="8"/>
  <c r="H384" i="8"/>
  <c r="G384" i="8"/>
  <c r="F384" i="8"/>
  <c r="E384" i="8"/>
  <c r="D384" i="8"/>
  <c r="A384" i="8"/>
  <c r="O383" i="8"/>
  <c r="N383" i="8"/>
  <c r="M383" i="8"/>
  <c r="L383" i="8"/>
  <c r="K383" i="8"/>
  <c r="J383" i="8"/>
  <c r="I383" i="8"/>
  <c r="H383" i="8"/>
  <c r="G383" i="8"/>
  <c r="F383" i="8"/>
  <c r="E383" i="8"/>
  <c r="D383" i="8"/>
  <c r="A383" i="8"/>
  <c r="O382" i="8"/>
  <c r="N382" i="8"/>
  <c r="M382" i="8"/>
  <c r="L382" i="8"/>
  <c r="K382" i="8"/>
  <c r="J382" i="8"/>
  <c r="I382" i="8"/>
  <c r="H382" i="8"/>
  <c r="G382" i="8"/>
  <c r="F382" i="8"/>
  <c r="E382" i="8"/>
  <c r="D382" i="8"/>
  <c r="A382" i="8"/>
  <c r="O381" i="8"/>
  <c r="N381" i="8"/>
  <c r="M381" i="8"/>
  <c r="L381" i="8"/>
  <c r="K381" i="8"/>
  <c r="J381" i="8"/>
  <c r="I381" i="8"/>
  <c r="H381" i="8"/>
  <c r="G381" i="8"/>
  <c r="F381" i="8"/>
  <c r="E381" i="8"/>
  <c r="D381" i="8"/>
  <c r="C381" i="8"/>
  <c r="A381" i="8"/>
  <c r="O380" i="8"/>
  <c r="N380" i="8"/>
  <c r="M380" i="8"/>
  <c r="L380" i="8"/>
  <c r="K380" i="8"/>
  <c r="J380" i="8"/>
  <c r="I380" i="8"/>
  <c r="H380" i="8"/>
  <c r="G380" i="8"/>
  <c r="F380" i="8"/>
  <c r="E380" i="8"/>
  <c r="D380" i="8"/>
  <c r="C380" i="8"/>
  <c r="A380" i="8"/>
  <c r="O379" i="8"/>
  <c r="N379" i="8"/>
  <c r="M379" i="8"/>
  <c r="L379" i="8"/>
  <c r="K379" i="8"/>
  <c r="J379" i="8"/>
  <c r="I379" i="8"/>
  <c r="H379" i="8"/>
  <c r="G379" i="8"/>
  <c r="F379" i="8"/>
  <c r="E379" i="8"/>
  <c r="D379" i="8"/>
  <c r="C379" i="8"/>
  <c r="A379" i="8"/>
  <c r="O378" i="8"/>
  <c r="N378" i="8"/>
  <c r="M378" i="8"/>
  <c r="L378" i="8"/>
  <c r="K378" i="8"/>
  <c r="J378" i="8"/>
  <c r="I378" i="8"/>
  <c r="H378" i="8"/>
  <c r="G378" i="8"/>
  <c r="F378" i="8"/>
  <c r="E378" i="8"/>
  <c r="D378" i="8"/>
  <c r="C378" i="8"/>
  <c r="A378" i="8"/>
  <c r="O377" i="8"/>
  <c r="N377" i="8"/>
  <c r="M377" i="8"/>
  <c r="L377" i="8"/>
  <c r="K377" i="8"/>
  <c r="J377" i="8"/>
  <c r="I377" i="8"/>
  <c r="H377" i="8"/>
  <c r="G377" i="8"/>
  <c r="F377" i="8"/>
  <c r="E377" i="8"/>
  <c r="D377" i="8"/>
  <c r="A377" i="8"/>
  <c r="O376" i="8"/>
  <c r="N376" i="8"/>
  <c r="M376" i="8"/>
  <c r="L376" i="8"/>
  <c r="K376" i="8"/>
  <c r="J376" i="8"/>
  <c r="I376" i="8"/>
  <c r="H376" i="8"/>
  <c r="G376" i="8"/>
  <c r="F376" i="8"/>
  <c r="E376" i="8"/>
  <c r="D376" i="8"/>
  <c r="A376" i="8"/>
  <c r="O375" i="8"/>
  <c r="N375" i="8"/>
  <c r="M375" i="8"/>
  <c r="L375" i="8"/>
  <c r="K375" i="8"/>
  <c r="J375" i="8"/>
  <c r="I375" i="8"/>
  <c r="H375" i="8"/>
  <c r="G375" i="8"/>
  <c r="F375" i="8"/>
  <c r="E375" i="8"/>
  <c r="D375" i="8"/>
  <c r="A375" i="8"/>
  <c r="O374" i="8"/>
  <c r="N374" i="8"/>
  <c r="M374" i="8"/>
  <c r="L374" i="8"/>
  <c r="K374" i="8"/>
  <c r="J374" i="8"/>
  <c r="I374" i="8"/>
  <c r="H374" i="8"/>
  <c r="G374" i="8"/>
  <c r="F374" i="8"/>
  <c r="E374" i="8"/>
  <c r="D374" i="8"/>
  <c r="A374" i="8"/>
  <c r="O373" i="8"/>
  <c r="N373" i="8"/>
  <c r="M373" i="8"/>
  <c r="L373" i="8"/>
  <c r="K373" i="8"/>
  <c r="J373" i="8"/>
  <c r="I373" i="8"/>
  <c r="H373" i="8"/>
  <c r="G373" i="8"/>
  <c r="F373" i="8"/>
  <c r="E373" i="8"/>
  <c r="D373" i="8"/>
  <c r="A373" i="8"/>
  <c r="O372" i="8"/>
  <c r="N372" i="8"/>
  <c r="M372" i="8"/>
  <c r="L372" i="8"/>
  <c r="K372" i="8"/>
  <c r="J372" i="8"/>
  <c r="I372" i="8"/>
  <c r="H372" i="8"/>
  <c r="G372" i="8"/>
  <c r="F372" i="8"/>
  <c r="E372" i="8"/>
  <c r="D372" i="8"/>
  <c r="A372" i="8"/>
  <c r="O371" i="8"/>
  <c r="N371" i="8"/>
  <c r="M371" i="8"/>
  <c r="L371" i="8"/>
  <c r="K371" i="8"/>
  <c r="J371" i="8"/>
  <c r="I371" i="8"/>
  <c r="H371" i="8"/>
  <c r="G371" i="8"/>
  <c r="F371" i="8"/>
  <c r="E371" i="8"/>
  <c r="D371" i="8"/>
  <c r="A371" i="8"/>
  <c r="O370" i="8"/>
  <c r="N370" i="8"/>
  <c r="M370" i="8"/>
  <c r="L370" i="8"/>
  <c r="K370" i="8"/>
  <c r="J370" i="8"/>
  <c r="I370" i="8"/>
  <c r="H370" i="8"/>
  <c r="G370" i="8"/>
  <c r="F370" i="8"/>
  <c r="E370" i="8"/>
  <c r="D370" i="8"/>
  <c r="A370" i="8"/>
  <c r="O369" i="8"/>
  <c r="N369" i="8"/>
  <c r="M369" i="8"/>
  <c r="L369" i="8"/>
  <c r="K369" i="8"/>
  <c r="J369" i="8"/>
  <c r="I369" i="8"/>
  <c r="H369" i="8"/>
  <c r="G369" i="8"/>
  <c r="F369" i="8"/>
  <c r="E369" i="8"/>
  <c r="D369" i="8"/>
  <c r="A369" i="8"/>
  <c r="O368" i="8"/>
  <c r="N368" i="8"/>
  <c r="M368" i="8"/>
  <c r="L368" i="8"/>
  <c r="K368" i="8"/>
  <c r="J368" i="8"/>
  <c r="I368" i="8"/>
  <c r="H368" i="8"/>
  <c r="G368" i="8"/>
  <c r="F368" i="8"/>
  <c r="E368" i="8"/>
  <c r="D368" i="8"/>
  <c r="A368" i="8"/>
  <c r="O367" i="8"/>
  <c r="N367" i="8"/>
  <c r="M367" i="8"/>
  <c r="L367" i="8"/>
  <c r="K367" i="8"/>
  <c r="J367" i="8"/>
  <c r="I367" i="8"/>
  <c r="H367" i="8"/>
  <c r="G367" i="8"/>
  <c r="F367" i="8"/>
  <c r="E367" i="8"/>
  <c r="D367" i="8"/>
  <c r="A367" i="8"/>
  <c r="O366" i="8"/>
  <c r="N366" i="8"/>
  <c r="M366" i="8"/>
  <c r="L366" i="8"/>
  <c r="K366" i="8"/>
  <c r="J366" i="8"/>
  <c r="I366" i="8"/>
  <c r="H366" i="8"/>
  <c r="G366" i="8"/>
  <c r="F366" i="8"/>
  <c r="E366" i="8"/>
  <c r="D366" i="8"/>
  <c r="A366" i="8"/>
  <c r="O365" i="8"/>
  <c r="N365" i="8"/>
  <c r="M365" i="8"/>
  <c r="L365" i="8"/>
  <c r="K365" i="8"/>
  <c r="J365" i="8"/>
  <c r="I365" i="8"/>
  <c r="H365" i="8"/>
  <c r="G365" i="8"/>
  <c r="F365" i="8"/>
  <c r="E365" i="8"/>
  <c r="D365" i="8"/>
  <c r="A365" i="8"/>
  <c r="O364" i="8"/>
  <c r="N364" i="8"/>
  <c r="M364" i="8"/>
  <c r="L364" i="8"/>
  <c r="K364" i="8"/>
  <c r="J364" i="8"/>
  <c r="I364" i="8"/>
  <c r="H364" i="8"/>
  <c r="G364" i="8"/>
  <c r="F364" i="8"/>
  <c r="E364" i="8"/>
  <c r="D364" i="8"/>
  <c r="A364" i="8"/>
  <c r="O363" i="8"/>
  <c r="N363" i="8"/>
  <c r="M363" i="8"/>
  <c r="L363" i="8"/>
  <c r="K363" i="8"/>
  <c r="J363" i="8"/>
  <c r="I363" i="8"/>
  <c r="H363" i="8"/>
  <c r="G363" i="8"/>
  <c r="F363" i="8"/>
  <c r="E363" i="8"/>
  <c r="D363" i="8"/>
  <c r="A363" i="8"/>
  <c r="O362" i="8"/>
  <c r="N362" i="8"/>
  <c r="M362" i="8"/>
  <c r="L362" i="8"/>
  <c r="K362" i="8"/>
  <c r="J362" i="8"/>
  <c r="I362" i="8"/>
  <c r="H362" i="8"/>
  <c r="G362" i="8"/>
  <c r="F362" i="8"/>
  <c r="E362" i="8"/>
  <c r="D362" i="8"/>
  <c r="A362" i="8"/>
  <c r="O361" i="8"/>
  <c r="N361" i="8"/>
  <c r="M361" i="8"/>
  <c r="L361" i="8"/>
  <c r="K361" i="8"/>
  <c r="J361" i="8"/>
  <c r="I361" i="8"/>
  <c r="H361" i="8"/>
  <c r="G361" i="8"/>
  <c r="F361" i="8"/>
  <c r="E361" i="8"/>
  <c r="D361" i="8"/>
  <c r="A361" i="8"/>
  <c r="O360" i="8"/>
  <c r="N360" i="8"/>
  <c r="M360" i="8"/>
  <c r="L360" i="8"/>
  <c r="K360" i="8"/>
  <c r="J360" i="8"/>
  <c r="I360" i="8"/>
  <c r="H360" i="8"/>
  <c r="G360" i="8"/>
  <c r="F360" i="8"/>
  <c r="E360" i="8"/>
  <c r="D360" i="8"/>
  <c r="A360" i="8"/>
  <c r="O359" i="8"/>
  <c r="N359" i="8"/>
  <c r="M359" i="8"/>
  <c r="L359" i="8"/>
  <c r="K359" i="8"/>
  <c r="J359" i="8"/>
  <c r="I359" i="8"/>
  <c r="H359" i="8"/>
  <c r="G359" i="8"/>
  <c r="F359" i="8"/>
  <c r="E359" i="8"/>
  <c r="D359" i="8"/>
  <c r="A359" i="8"/>
  <c r="O358" i="8"/>
  <c r="N358" i="8"/>
  <c r="M358" i="8"/>
  <c r="L358" i="8"/>
  <c r="K358" i="8"/>
  <c r="J358" i="8"/>
  <c r="I358" i="8"/>
  <c r="H358" i="8"/>
  <c r="G358" i="8"/>
  <c r="F358" i="8"/>
  <c r="E358" i="8"/>
  <c r="D358" i="8"/>
  <c r="A358" i="8"/>
  <c r="O357" i="8"/>
  <c r="N357" i="8"/>
  <c r="M357" i="8"/>
  <c r="L357" i="8"/>
  <c r="K357" i="8"/>
  <c r="J357" i="8"/>
  <c r="I357" i="8"/>
  <c r="H357" i="8"/>
  <c r="G357" i="8"/>
  <c r="F357" i="8"/>
  <c r="E357" i="8"/>
  <c r="D357" i="8"/>
  <c r="A357" i="8"/>
  <c r="O356" i="8"/>
  <c r="N356" i="8"/>
  <c r="M356" i="8"/>
  <c r="L356" i="8"/>
  <c r="K356" i="8"/>
  <c r="J356" i="8"/>
  <c r="I356" i="8"/>
  <c r="H356" i="8"/>
  <c r="G356" i="8"/>
  <c r="F356" i="8"/>
  <c r="E356" i="8"/>
  <c r="D356" i="8"/>
  <c r="A356" i="8"/>
  <c r="O355" i="8"/>
  <c r="N355" i="8"/>
  <c r="M355" i="8"/>
  <c r="L355" i="8"/>
  <c r="K355" i="8"/>
  <c r="J355" i="8"/>
  <c r="I355" i="8"/>
  <c r="H355" i="8"/>
  <c r="G355" i="8"/>
  <c r="F355" i="8"/>
  <c r="E355" i="8"/>
  <c r="D355" i="8"/>
  <c r="A355" i="8"/>
  <c r="O354" i="8"/>
  <c r="N354" i="8"/>
  <c r="M354" i="8"/>
  <c r="L354" i="8"/>
  <c r="K354" i="8"/>
  <c r="J354" i="8"/>
  <c r="I354" i="8"/>
  <c r="H354" i="8"/>
  <c r="G354" i="8"/>
  <c r="F354" i="8"/>
  <c r="E354" i="8"/>
  <c r="D354" i="8"/>
  <c r="A354" i="8"/>
  <c r="O353" i="8"/>
  <c r="N353" i="8"/>
  <c r="M353" i="8"/>
  <c r="L353" i="8"/>
  <c r="K353" i="8"/>
  <c r="J353" i="8"/>
  <c r="I353" i="8"/>
  <c r="H353" i="8"/>
  <c r="G353" i="8"/>
  <c r="F353" i="8"/>
  <c r="E353" i="8"/>
  <c r="D353" i="8"/>
  <c r="A353" i="8"/>
  <c r="O352" i="8"/>
  <c r="N352" i="8"/>
  <c r="M352" i="8"/>
  <c r="L352" i="8"/>
  <c r="K352" i="8"/>
  <c r="J352" i="8"/>
  <c r="I352" i="8"/>
  <c r="H352" i="8"/>
  <c r="G352" i="8"/>
  <c r="F352" i="8"/>
  <c r="E352" i="8"/>
  <c r="D352" i="8"/>
  <c r="A352" i="8"/>
  <c r="O351" i="8"/>
  <c r="N351" i="8"/>
  <c r="M351" i="8"/>
  <c r="L351" i="8"/>
  <c r="K351" i="8"/>
  <c r="J351" i="8"/>
  <c r="I351" i="8"/>
  <c r="H351" i="8"/>
  <c r="G351" i="8"/>
  <c r="F351" i="8"/>
  <c r="E351" i="8"/>
  <c r="D351" i="8"/>
  <c r="A351" i="8"/>
  <c r="O350" i="8"/>
  <c r="N350" i="8"/>
  <c r="M350" i="8"/>
  <c r="L350" i="8"/>
  <c r="K350" i="8"/>
  <c r="J350" i="8"/>
  <c r="I350" i="8"/>
  <c r="H350" i="8"/>
  <c r="G350" i="8"/>
  <c r="F350" i="8"/>
  <c r="E350" i="8"/>
  <c r="D350" i="8"/>
  <c r="A350" i="8"/>
  <c r="O349" i="8"/>
  <c r="N349" i="8"/>
  <c r="M349" i="8"/>
  <c r="L349" i="8"/>
  <c r="K349" i="8"/>
  <c r="J349" i="8"/>
  <c r="I349" i="8"/>
  <c r="H349" i="8"/>
  <c r="G349" i="8"/>
  <c r="F349" i="8"/>
  <c r="E349" i="8"/>
  <c r="D349" i="8"/>
  <c r="A349" i="8"/>
  <c r="O348" i="8"/>
  <c r="N348" i="8"/>
  <c r="M348" i="8"/>
  <c r="L348" i="8"/>
  <c r="K348" i="8"/>
  <c r="J348" i="8"/>
  <c r="I348" i="8"/>
  <c r="H348" i="8"/>
  <c r="G348" i="8"/>
  <c r="F348" i="8"/>
  <c r="E348" i="8"/>
  <c r="D348" i="8"/>
  <c r="A348" i="8"/>
  <c r="O347" i="8"/>
  <c r="N347" i="8"/>
  <c r="M347" i="8"/>
  <c r="L347" i="8"/>
  <c r="K347" i="8"/>
  <c r="J347" i="8"/>
  <c r="I347" i="8"/>
  <c r="H347" i="8"/>
  <c r="G347" i="8"/>
  <c r="F347" i="8"/>
  <c r="E347" i="8"/>
  <c r="D347" i="8"/>
  <c r="A347" i="8"/>
  <c r="O346" i="8"/>
  <c r="N346" i="8"/>
  <c r="M346" i="8"/>
  <c r="L346" i="8"/>
  <c r="K346" i="8"/>
  <c r="J346" i="8"/>
  <c r="I346" i="8"/>
  <c r="H346" i="8"/>
  <c r="G346" i="8"/>
  <c r="F346" i="8"/>
  <c r="E346" i="8"/>
  <c r="D346" i="8"/>
  <c r="A346" i="8"/>
  <c r="O345" i="8"/>
  <c r="N345" i="8"/>
  <c r="M345" i="8"/>
  <c r="L345" i="8"/>
  <c r="K345" i="8"/>
  <c r="J345" i="8"/>
  <c r="I345" i="8"/>
  <c r="H345" i="8"/>
  <c r="G345" i="8"/>
  <c r="F345" i="8"/>
  <c r="E345" i="8"/>
  <c r="D345" i="8"/>
  <c r="A345" i="8"/>
  <c r="O344" i="8"/>
  <c r="N344" i="8"/>
  <c r="M344" i="8"/>
  <c r="L344" i="8"/>
  <c r="K344" i="8"/>
  <c r="J344" i="8"/>
  <c r="I344" i="8"/>
  <c r="H344" i="8"/>
  <c r="G344" i="8"/>
  <c r="F344" i="8"/>
  <c r="E344" i="8"/>
  <c r="D344" i="8"/>
  <c r="A344" i="8"/>
  <c r="O343" i="8"/>
  <c r="N343" i="8"/>
  <c r="M343" i="8"/>
  <c r="L343" i="8"/>
  <c r="K343" i="8"/>
  <c r="J343" i="8"/>
  <c r="I343" i="8"/>
  <c r="H343" i="8"/>
  <c r="G343" i="8"/>
  <c r="F343" i="8"/>
  <c r="E343" i="8"/>
  <c r="D343" i="8"/>
  <c r="A343" i="8"/>
  <c r="O342" i="8"/>
  <c r="N342" i="8"/>
  <c r="M342" i="8"/>
  <c r="L342" i="8"/>
  <c r="K342" i="8"/>
  <c r="J342" i="8"/>
  <c r="I342" i="8"/>
  <c r="H342" i="8"/>
  <c r="G342" i="8"/>
  <c r="F342" i="8"/>
  <c r="E342" i="8"/>
  <c r="D342" i="8"/>
  <c r="A342" i="8"/>
  <c r="O341" i="8"/>
  <c r="N341" i="8"/>
  <c r="M341" i="8"/>
  <c r="L341" i="8"/>
  <c r="K341" i="8"/>
  <c r="J341" i="8"/>
  <c r="I341" i="8"/>
  <c r="H341" i="8"/>
  <c r="G341" i="8"/>
  <c r="F341" i="8"/>
  <c r="E341" i="8"/>
  <c r="D341" i="8"/>
  <c r="A341" i="8"/>
  <c r="O340" i="8"/>
  <c r="N340" i="8"/>
  <c r="M340" i="8"/>
  <c r="L340" i="8"/>
  <c r="K340" i="8"/>
  <c r="J340" i="8"/>
  <c r="I340" i="8"/>
  <c r="H340" i="8"/>
  <c r="G340" i="8"/>
  <c r="F340" i="8"/>
  <c r="E340" i="8"/>
  <c r="D340" i="8"/>
  <c r="A340" i="8"/>
  <c r="O339" i="8"/>
  <c r="N339" i="8"/>
  <c r="M339" i="8"/>
  <c r="L339" i="8"/>
  <c r="K339" i="8"/>
  <c r="J339" i="8"/>
  <c r="I339" i="8"/>
  <c r="H339" i="8"/>
  <c r="G339" i="8"/>
  <c r="F339" i="8"/>
  <c r="E339" i="8"/>
  <c r="D339" i="8"/>
  <c r="A339" i="8"/>
  <c r="O338" i="8"/>
  <c r="N338" i="8"/>
  <c r="M338" i="8"/>
  <c r="L338" i="8"/>
  <c r="K338" i="8"/>
  <c r="J338" i="8"/>
  <c r="I338" i="8"/>
  <c r="H338" i="8"/>
  <c r="G338" i="8"/>
  <c r="F338" i="8"/>
  <c r="E338" i="8"/>
  <c r="D338" i="8"/>
  <c r="A338" i="8"/>
  <c r="O337" i="8"/>
  <c r="N337" i="8"/>
  <c r="M337" i="8"/>
  <c r="L337" i="8"/>
  <c r="K337" i="8"/>
  <c r="J337" i="8"/>
  <c r="I337" i="8"/>
  <c r="H337" i="8"/>
  <c r="G337" i="8"/>
  <c r="F337" i="8"/>
  <c r="E337" i="8"/>
  <c r="D337" i="8"/>
  <c r="A337" i="8"/>
  <c r="O336" i="8"/>
  <c r="N336" i="8"/>
  <c r="M336" i="8"/>
  <c r="L336" i="8"/>
  <c r="K336" i="8"/>
  <c r="J336" i="8"/>
  <c r="I336" i="8"/>
  <c r="H336" i="8"/>
  <c r="G336" i="8"/>
  <c r="F336" i="8"/>
  <c r="E336" i="8"/>
  <c r="D336" i="8"/>
  <c r="A336" i="8"/>
  <c r="O335" i="8"/>
  <c r="N335" i="8"/>
  <c r="M335" i="8"/>
  <c r="L335" i="8"/>
  <c r="K335" i="8"/>
  <c r="J335" i="8"/>
  <c r="I335" i="8"/>
  <c r="H335" i="8"/>
  <c r="G335" i="8"/>
  <c r="F335" i="8"/>
  <c r="E335" i="8"/>
  <c r="D335" i="8"/>
  <c r="A335" i="8"/>
  <c r="O334" i="8"/>
  <c r="N334" i="8"/>
  <c r="M334" i="8"/>
  <c r="L334" i="8"/>
  <c r="K334" i="8"/>
  <c r="J334" i="8"/>
  <c r="I334" i="8"/>
  <c r="H334" i="8"/>
  <c r="G334" i="8"/>
  <c r="F334" i="8"/>
  <c r="E334" i="8"/>
  <c r="D334" i="8"/>
  <c r="A334" i="8"/>
  <c r="O333" i="8"/>
  <c r="N333" i="8"/>
  <c r="M333" i="8"/>
  <c r="L333" i="8"/>
  <c r="K333" i="8"/>
  <c r="J333" i="8"/>
  <c r="I333" i="8"/>
  <c r="H333" i="8"/>
  <c r="G333" i="8"/>
  <c r="F333" i="8"/>
  <c r="E333" i="8"/>
  <c r="D333" i="8"/>
  <c r="A333" i="8"/>
  <c r="O332" i="8"/>
  <c r="N332" i="8"/>
  <c r="M332" i="8"/>
  <c r="L332" i="8"/>
  <c r="K332" i="8"/>
  <c r="J332" i="8"/>
  <c r="I332" i="8"/>
  <c r="H332" i="8"/>
  <c r="G332" i="8"/>
  <c r="F332" i="8"/>
  <c r="E332" i="8"/>
  <c r="D332" i="8"/>
  <c r="A332" i="8"/>
  <c r="O331" i="8"/>
  <c r="N331" i="8"/>
  <c r="M331" i="8"/>
  <c r="L331" i="8"/>
  <c r="K331" i="8"/>
  <c r="J331" i="8"/>
  <c r="I331" i="8"/>
  <c r="H331" i="8"/>
  <c r="G331" i="8"/>
  <c r="F331" i="8"/>
  <c r="E331" i="8"/>
  <c r="D331" i="8"/>
  <c r="A331" i="8"/>
  <c r="O330" i="8"/>
  <c r="N330" i="8"/>
  <c r="M330" i="8"/>
  <c r="L330" i="8"/>
  <c r="K330" i="8"/>
  <c r="J330" i="8"/>
  <c r="I330" i="8"/>
  <c r="H330" i="8"/>
  <c r="G330" i="8"/>
  <c r="F330" i="8"/>
  <c r="E330" i="8"/>
  <c r="D330" i="8"/>
  <c r="A330" i="8"/>
  <c r="O329" i="8"/>
  <c r="N329" i="8"/>
  <c r="M329" i="8"/>
  <c r="L329" i="8"/>
  <c r="K329" i="8"/>
  <c r="J329" i="8"/>
  <c r="I329" i="8"/>
  <c r="H329" i="8"/>
  <c r="G329" i="8"/>
  <c r="F329" i="8"/>
  <c r="E329" i="8"/>
  <c r="D329" i="8"/>
  <c r="A329" i="8"/>
  <c r="O328" i="8"/>
  <c r="N328" i="8"/>
  <c r="M328" i="8"/>
  <c r="L328" i="8"/>
  <c r="K328" i="8"/>
  <c r="J328" i="8"/>
  <c r="I328" i="8"/>
  <c r="H328" i="8"/>
  <c r="G328" i="8"/>
  <c r="F328" i="8"/>
  <c r="E328" i="8"/>
  <c r="D328" i="8"/>
  <c r="A328" i="8"/>
  <c r="O327" i="8"/>
  <c r="N327" i="8"/>
  <c r="M327" i="8"/>
  <c r="L327" i="8"/>
  <c r="K327" i="8"/>
  <c r="J327" i="8"/>
  <c r="I327" i="8"/>
  <c r="H327" i="8"/>
  <c r="G327" i="8"/>
  <c r="F327" i="8"/>
  <c r="E327" i="8"/>
  <c r="D327" i="8"/>
  <c r="A327" i="8"/>
  <c r="O326" i="8"/>
  <c r="N326" i="8"/>
  <c r="M326" i="8"/>
  <c r="L326" i="8"/>
  <c r="K326" i="8"/>
  <c r="J326" i="8"/>
  <c r="I326" i="8"/>
  <c r="H326" i="8"/>
  <c r="G326" i="8"/>
  <c r="F326" i="8"/>
  <c r="E326" i="8"/>
  <c r="D326" i="8"/>
  <c r="A326" i="8"/>
  <c r="O325" i="8"/>
  <c r="N325" i="8"/>
  <c r="M325" i="8"/>
  <c r="L325" i="8"/>
  <c r="K325" i="8"/>
  <c r="J325" i="8"/>
  <c r="I325" i="8"/>
  <c r="H325" i="8"/>
  <c r="G325" i="8"/>
  <c r="F325" i="8"/>
  <c r="E325" i="8"/>
  <c r="D325" i="8"/>
  <c r="A325" i="8"/>
  <c r="O324" i="8"/>
  <c r="N324" i="8"/>
  <c r="M324" i="8"/>
  <c r="L324" i="8"/>
  <c r="K324" i="8"/>
  <c r="J324" i="8"/>
  <c r="I324" i="8"/>
  <c r="H324" i="8"/>
  <c r="G324" i="8"/>
  <c r="F324" i="8"/>
  <c r="E324" i="8"/>
  <c r="D324" i="8"/>
  <c r="A324" i="8"/>
  <c r="O323" i="8"/>
  <c r="N323" i="8"/>
  <c r="M323" i="8"/>
  <c r="L323" i="8"/>
  <c r="K323" i="8"/>
  <c r="J323" i="8"/>
  <c r="I323" i="8"/>
  <c r="H323" i="8"/>
  <c r="G323" i="8"/>
  <c r="F323" i="8"/>
  <c r="E323" i="8"/>
  <c r="D323" i="8"/>
  <c r="A323" i="8"/>
  <c r="O322" i="8"/>
  <c r="N322" i="8"/>
  <c r="M322" i="8"/>
  <c r="L322" i="8"/>
  <c r="K322" i="8"/>
  <c r="J322" i="8"/>
  <c r="I322" i="8"/>
  <c r="H322" i="8"/>
  <c r="G322" i="8"/>
  <c r="F322" i="8"/>
  <c r="E322" i="8"/>
  <c r="D322" i="8"/>
  <c r="A322" i="8"/>
  <c r="O321" i="8"/>
  <c r="N321" i="8"/>
  <c r="M321" i="8"/>
  <c r="L321" i="8"/>
  <c r="K321" i="8"/>
  <c r="J321" i="8"/>
  <c r="I321" i="8"/>
  <c r="H321" i="8"/>
  <c r="G321" i="8"/>
  <c r="F321" i="8"/>
  <c r="E321" i="8"/>
  <c r="D321" i="8"/>
  <c r="A321" i="8"/>
  <c r="O320" i="8"/>
  <c r="N320" i="8"/>
  <c r="M320" i="8"/>
  <c r="L320" i="8"/>
  <c r="K320" i="8"/>
  <c r="J320" i="8"/>
  <c r="I320" i="8"/>
  <c r="H320" i="8"/>
  <c r="G320" i="8"/>
  <c r="F320" i="8"/>
  <c r="E320" i="8"/>
  <c r="D320" i="8"/>
  <c r="A320" i="8"/>
  <c r="O319" i="8"/>
  <c r="N319" i="8"/>
  <c r="M319" i="8"/>
  <c r="L319" i="8"/>
  <c r="K319" i="8"/>
  <c r="J319" i="8"/>
  <c r="I319" i="8"/>
  <c r="H319" i="8"/>
  <c r="G319" i="8"/>
  <c r="F319" i="8"/>
  <c r="E319" i="8"/>
  <c r="D319" i="8"/>
  <c r="A319" i="8"/>
  <c r="O318" i="8"/>
  <c r="N318" i="8"/>
  <c r="M318" i="8"/>
  <c r="L318" i="8"/>
  <c r="K318" i="8"/>
  <c r="J318" i="8"/>
  <c r="I318" i="8"/>
  <c r="H318" i="8"/>
  <c r="G318" i="8"/>
  <c r="F318" i="8"/>
  <c r="E318" i="8"/>
  <c r="D318" i="8"/>
  <c r="A318" i="8"/>
  <c r="O317" i="8"/>
  <c r="N317" i="8"/>
  <c r="M317" i="8"/>
  <c r="L317" i="8"/>
  <c r="K317" i="8"/>
  <c r="J317" i="8"/>
  <c r="I317" i="8"/>
  <c r="H317" i="8"/>
  <c r="G317" i="8"/>
  <c r="F317" i="8"/>
  <c r="E317" i="8"/>
  <c r="D317" i="8"/>
  <c r="A317" i="8"/>
  <c r="O316" i="8"/>
  <c r="N316" i="8"/>
  <c r="M316" i="8"/>
  <c r="L316" i="8"/>
  <c r="K316" i="8"/>
  <c r="J316" i="8"/>
  <c r="I316" i="8"/>
  <c r="H316" i="8"/>
  <c r="G316" i="8"/>
  <c r="F316" i="8"/>
  <c r="E316" i="8"/>
  <c r="D316" i="8"/>
  <c r="A316" i="8"/>
  <c r="O315" i="8"/>
  <c r="N315" i="8"/>
  <c r="M315" i="8"/>
  <c r="L315" i="8"/>
  <c r="K315" i="8"/>
  <c r="J315" i="8"/>
  <c r="I315" i="8"/>
  <c r="H315" i="8"/>
  <c r="G315" i="8"/>
  <c r="F315" i="8"/>
  <c r="E315" i="8"/>
  <c r="D315" i="8"/>
  <c r="A315" i="8"/>
  <c r="O314" i="8"/>
  <c r="N314" i="8"/>
  <c r="M314" i="8"/>
  <c r="L314" i="8"/>
  <c r="K314" i="8"/>
  <c r="J314" i="8"/>
  <c r="I314" i="8"/>
  <c r="H314" i="8"/>
  <c r="G314" i="8"/>
  <c r="F314" i="8"/>
  <c r="E314" i="8"/>
  <c r="D314" i="8"/>
  <c r="A314" i="8"/>
  <c r="O313" i="8"/>
  <c r="N313" i="8"/>
  <c r="M313" i="8"/>
  <c r="L313" i="8"/>
  <c r="K313" i="8"/>
  <c r="J313" i="8"/>
  <c r="I313" i="8"/>
  <c r="H313" i="8"/>
  <c r="G313" i="8"/>
  <c r="F313" i="8"/>
  <c r="E313" i="8"/>
  <c r="D313" i="8"/>
  <c r="A313" i="8"/>
  <c r="O312" i="8"/>
  <c r="N312" i="8"/>
  <c r="M312" i="8"/>
  <c r="L312" i="8"/>
  <c r="K312" i="8"/>
  <c r="J312" i="8"/>
  <c r="I312" i="8"/>
  <c r="H312" i="8"/>
  <c r="G312" i="8"/>
  <c r="F312" i="8"/>
  <c r="E312" i="8"/>
  <c r="D312" i="8"/>
  <c r="A312" i="8"/>
  <c r="O311" i="8"/>
  <c r="N311" i="8"/>
  <c r="M311" i="8"/>
  <c r="L311" i="8"/>
  <c r="K311" i="8"/>
  <c r="J311" i="8"/>
  <c r="I311" i="8"/>
  <c r="H311" i="8"/>
  <c r="G311" i="8"/>
  <c r="F311" i="8"/>
  <c r="E311" i="8"/>
  <c r="D311" i="8"/>
  <c r="A311" i="8"/>
  <c r="O310" i="8"/>
  <c r="N310" i="8"/>
  <c r="M310" i="8"/>
  <c r="L310" i="8"/>
  <c r="K310" i="8"/>
  <c r="J310" i="8"/>
  <c r="I310" i="8"/>
  <c r="H310" i="8"/>
  <c r="G310" i="8"/>
  <c r="F310" i="8"/>
  <c r="E310" i="8"/>
  <c r="D310" i="8"/>
  <c r="A310" i="8"/>
  <c r="O309" i="8"/>
  <c r="N309" i="8"/>
  <c r="M309" i="8"/>
  <c r="L309" i="8"/>
  <c r="K309" i="8"/>
  <c r="J309" i="8"/>
  <c r="I309" i="8"/>
  <c r="H309" i="8"/>
  <c r="G309" i="8"/>
  <c r="F309" i="8"/>
  <c r="E309" i="8"/>
  <c r="D309" i="8"/>
  <c r="A309" i="8"/>
  <c r="O308" i="8"/>
  <c r="N308" i="8"/>
  <c r="M308" i="8"/>
  <c r="L308" i="8"/>
  <c r="K308" i="8"/>
  <c r="J308" i="8"/>
  <c r="I308" i="8"/>
  <c r="H308" i="8"/>
  <c r="G308" i="8"/>
  <c r="F308" i="8"/>
  <c r="E308" i="8"/>
  <c r="D308" i="8"/>
  <c r="A308" i="8"/>
  <c r="O307" i="8"/>
  <c r="N307" i="8"/>
  <c r="M307" i="8"/>
  <c r="L307" i="8"/>
  <c r="K307" i="8"/>
  <c r="J307" i="8"/>
  <c r="I307" i="8"/>
  <c r="H307" i="8"/>
  <c r="G307" i="8"/>
  <c r="F307" i="8"/>
  <c r="E307" i="8"/>
  <c r="D307" i="8"/>
  <c r="A307" i="8"/>
  <c r="O306" i="8"/>
  <c r="N306" i="8"/>
  <c r="M306" i="8"/>
  <c r="L306" i="8"/>
  <c r="K306" i="8"/>
  <c r="J306" i="8"/>
  <c r="I306" i="8"/>
  <c r="H306" i="8"/>
  <c r="G306" i="8"/>
  <c r="F306" i="8"/>
  <c r="E306" i="8"/>
  <c r="D306" i="8"/>
  <c r="A306" i="8"/>
  <c r="O305" i="8"/>
  <c r="N305" i="8"/>
  <c r="M305" i="8"/>
  <c r="L305" i="8"/>
  <c r="K305" i="8"/>
  <c r="J305" i="8"/>
  <c r="I305" i="8"/>
  <c r="H305" i="8"/>
  <c r="G305" i="8"/>
  <c r="F305" i="8"/>
  <c r="E305" i="8"/>
  <c r="D305" i="8"/>
  <c r="A305" i="8"/>
  <c r="O304" i="8"/>
  <c r="N304" i="8"/>
  <c r="M304" i="8"/>
  <c r="L304" i="8"/>
  <c r="K304" i="8"/>
  <c r="J304" i="8"/>
  <c r="I304" i="8"/>
  <c r="H304" i="8"/>
  <c r="G304" i="8"/>
  <c r="F304" i="8"/>
  <c r="E304" i="8"/>
  <c r="D304" i="8"/>
  <c r="A304" i="8"/>
  <c r="O303" i="8"/>
  <c r="N303" i="8"/>
  <c r="M303" i="8"/>
  <c r="L303" i="8"/>
  <c r="K303" i="8"/>
  <c r="J303" i="8"/>
  <c r="I303" i="8"/>
  <c r="H303" i="8"/>
  <c r="G303" i="8"/>
  <c r="F303" i="8"/>
  <c r="E303" i="8"/>
  <c r="D303" i="8"/>
  <c r="A303" i="8"/>
  <c r="O302" i="8"/>
  <c r="N302" i="8"/>
  <c r="M302" i="8"/>
  <c r="L302" i="8"/>
  <c r="K302" i="8"/>
  <c r="J302" i="8"/>
  <c r="I302" i="8"/>
  <c r="H302" i="8"/>
  <c r="G302" i="8"/>
  <c r="F302" i="8"/>
  <c r="E302" i="8"/>
  <c r="D302" i="8"/>
  <c r="A302" i="8"/>
  <c r="O301" i="8"/>
  <c r="N301" i="8"/>
  <c r="M301" i="8"/>
  <c r="L301" i="8"/>
  <c r="K301" i="8"/>
  <c r="J301" i="8"/>
  <c r="I301" i="8"/>
  <c r="H301" i="8"/>
  <c r="G301" i="8"/>
  <c r="F301" i="8"/>
  <c r="E301" i="8"/>
  <c r="D301" i="8"/>
  <c r="A301" i="8"/>
  <c r="O300" i="8"/>
  <c r="N300" i="8"/>
  <c r="M300" i="8"/>
  <c r="L300" i="8"/>
  <c r="K300" i="8"/>
  <c r="J300" i="8"/>
  <c r="I300" i="8"/>
  <c r="H300" i="8"/>
  <c r="G300" i="8"/>
  <c r="F300" i="8"/>
  <c r="E300" i="8"/>
  <c r="D300" i="8"/>
  <c r="A300" i="8"/>
  <c r="O299" i="8"/>
  <c r="N299" i="8"/>
  <c r="M299" i="8"/>
  <c r="L299" i="8"/>
  <c r="K299" i="8"/>
  <c r="J299" i="8"/>
  <c r="I299" i="8"/>
  <c r="H299" i="8"/>
  <c r="G299" i="8"/>
  <c r="F299" i="8"/>
  <c r="E299" i="8"/>
  <c r="D299" i="8"/>
  <c r="A299" i="8"/>
  <c r="O298" i="8"/>
  <c r="N298" i="8"/>
  <c r="M298" i="8"/>
  <c r="L298" i="8"/>
  <c r="K298" i="8"/>
  <c r="J298" i="8"/>
  <c r="I298" i="8"/>
  <c r="H298" i="8"/>
  <c r="G298" i="8"/>
  <c r="F298" i="8"/>
  <c r="E298" i="8"/>
  <c r="D298" i="8"/>
  <c r="A298" i="8"/>
  <c r="O297" i="8"/>
  <c r="N297" i="8"/>
  <c r="M297" i="8"/>
  <c r="L297" i="8"/>
  <c r="K297" i="8"/>
  <c r="J297" i="8"/>
  <c r="I297" i="8"/>
  <c r="H297" i="8"/>
  <c r="G297" i="8"/>
  <c r="F297" i="8"/>
  <c r="E297" i="8"/>
  <c r="D297" i="8"/>
  <c r="A297" i="8"/>
  <c r="O296" i="8"/>
  <c r="N296" i="8"/>
  <c r="M296" i="8"/>
  <c r="L296" i="8"/>
  <c r="K296" i="8"/>
  <c r="J296" i="8"/>
  <c r="I296" i="8"/>
  <c r="H296" i="8"/>
  <c r="G296" i="8"/>
  <c r="F296" i="8"/>
  <c r="E296" i="8"/>
  <c r="D296" i="8"/>
  <c r="A296" i="8"/>
  <c r="O295" i="8"/>
  <c r="N295" i="8"/>
  <c r="M295" i="8"/>
  <c r="L295" i="8"/>
  <c r="K295" i="8"/>
  <c r="J295" i="8"/>
  <c r="I295" i="8"/>
  <c r="H295" i="8"/>
  <c r="G295" i="8"/>
  <c r="F295" i="8"/>
  <c r="E295" i="8"/>
  <c r="D295" i="8"/>
  <c r="A295" i="8"/>
  <c r="O294" i="8"/>
  <c r="N294" i="8"/>
  <c r="M294" i="8"/>
  <c r="L294" i="8"/>
  <c r="K294" i="8"/>
  <c r="J294" i="8"/>
  <c r="I294" i="8"/>
  <c r="H294" i="8"/>
  <c r="G294" i="8"/>
  <c r="F294" i="8"/>
  <c r="E294" i="8"/>
  <c r="D294" i="8"/>
  <c r="A294" i="8"/>
  <c r="O293" i="8"/>
  <c r="N293" i="8"/>
  <c r="M293" i="8"/>
  <c r="L293" i="8"/>
  <c r="K293" i="8"/>
  <c r="J293" i="8"/>
  <c r="I293" i="8"/>
  <c r="H293" i="8"/>
  <c r="G293" i="8"/>
  <c r="F293" i="8"/>
  <c r="E293" i="8"/>
  <c r="D293" i="8"/>
  <c r="A293" i="8"/>
  <c r="O292" i="8"/>
  <c r="N292" i="8"/>
  <c r="M292" i="8"/>
  <c r="L292" i="8"/>
  <c r="K292" i="8"/>
  <c r="J292" i="8"/>
  <c r="I292" i="8"/>
  <c r="H292" i="8"/>
  <c r="G292" i="8"/>
  <c r="F292" i="8"/>
  <c r="E292" i="8"/>
  <c r="D292" i="8"/>
  <c r="A292" i="8"/>
  <c r="O291" i="8"/>
  <c r="N291" i="8"/>
  <c r="M291" i="8"/>
  <c r="L291" i="8"/>
  <c r="K291" i="8"/>
  <c r="J291" i="8"/>
  <c r="I291" i="8"/>
  <c r="H291" i="8"/>
  <c r="G291" i="8"/>
  <c r="F291" i="8"/>
  <c r="E291" i="8"/>
  <c r="D291" i="8"/>
  <c r="A291" i="8"/>
  <c r="O290" i="8"/>
  <c r="N290" i="8"/>
  <c r="M290" i="8"/>
  <c r="L290" i="8"/>
  <c r="K290" i="8"/>
  <c r="J290" i="8"/>
  <c r="I290" i="8"/>
  <c r="H290" i="8"/>
  <c r="G290" i="8"/>
  <c r="F290" i="8"/>
  <c r="E290" i="8"/>
  <c r="D290" i="8"/>
  <c r="C290" i="8"/>
  <c r="A290" i="8"/>
  <c r="O289" i="8"/>
  <c r="N289" i="8"/>
  <c r="M289" i="8"/>
  <c r="L289" i="8"/>
  <c r="K289" i="8"/>
  <c r="J289" i="8"/>
  <c r="I289" i="8"/>
  <c r="H289" i="8"/>
  <c r="G289" i="8"/>
  <c r="F289" i="8"/>
  <c r="E289" i="8"/>
  <c r="D289" i="8"/>
  <c r="C289" i="8"/>
  <c r="A289" i="8"/>
  <c r="O288" i="8"/>
  <c r="N288" i="8"/>
  <c r="M288" i="8"/>
  <c r="L288" i="8"/>
  <c r="K288" i="8"/>
  <c r="J288" i="8"/>
  <c r="I288" i="8"/>
  <c r="H288" i="8"/>
  <c r="G288" i="8"/>
  <c r="F288" i="8"/>
  <c r="E288" i="8"/>
  <c r="D288" i="8"/>
  <c r="C288" i="8"/>
  <c r="A288" i="8"/>
  <c r="O287" i="8"/>
  <c r="N287" i="8"/>
  <c r="M287" i="8"/>
  <c r="L287" i="8"/>
  <c r="K287" i="8"/>
  <c r="J287" i="8"/>
  <c r="I287" i="8"/>
  <c r="H287" i="8"/>
  <c r="G287" i="8"/>
  <c r="F287" i="8"/>
  <c r="E287" i="8"/>
  <c r="D287" i="8"/>
  <c r="C287" i="8"/>
  <c r="A287" i="8"/>
  <c r="O286" i="8"/>
  <c r="N286" i="8"/>
  <c r="M286" i="8"/>
  <c r="L286" i="8"/>
  <c r="K286" i="8"/>
  <c r="J286" i="8"/>
  <c r="I286" i="8"/>
  <c r="H286" i="8"/>
  <c r="G286" i="8"/>
  <c r="F286" i="8"/>
  <c r="E286" i="8"/>
  <c r="D286" i="8"/>
  <c r="A286" i="8"/>
  <c r="O285" i="8"/>
  <c r="N285" i="8"/>
  <c r="M285" i="8"/>
  <c r="L285" i="8"/>
  <c r="K285" i="8"/>
  <c r="J285" i="8"/>
  <c r="I285" i="8"/>
  <c r="H285" i="8"/>
  <c r="G285" i="8"/>
  <c r="F285" i="8"/>
  <c r="E285" i="8"/>
  <c r="D285" i="8"/>
  <c r="A285" i="8"/>
  <c r="O284" i="8"/>
  <c r="N284" i="8"/>
  <c r="M284" i="8"/>
  <c r="L284" i="8"/>
  <c r="K284" i="8"/>
  <c r="J284" i="8"/>
  <c r="I284" i="8"/>
  <c r="H284" i="8"/>
  <c r="G284" i="8"/>
  <c r="F284" i="8"/>
  <c r="E284" i="8"/>
  <c r="D284" i="8"/>
  <c r="A284" i="8"/>
  <c r="O283" i="8"/>
  <c r="N283" i="8"/>
  <c r="M283" i="8"/>
  <c r="L283" i="8"/>
  <c r="K283" i="8"/>
  <c r="J283" i="8"/>
  <c r="I283" i="8"/>
  <c r="H283" i="8"/>
  <c r="G283" i="8"/>
  <c r="F283" i="8"/>
  <c r="E283" i="8"/>
  <c r="D283" i="8"/>
  <c r="A283" i="8"/>
  <c r="O282" i="8"/>
  <c r="N282" i="8"/>
  <c r="M282" i="8"/>
  <c r="L282" i="8"/>
  <c r="K282" i="8"/>
  <c r="J282" i="8"/>
  <c r="I282" i="8"/>
  <c r="H282" i="8"/>
  <c r="G282" i="8"/>
  <c r="F282" i="8"/>
  <c r="E282" i="8"/>
  <c r="D282" i="8"/>
  <c r="A282" i="8"/>
  <c r="O281" i="8"/>
  <c r="N281" i="8"/>
  <c r="M281" i="8"/>
  <c r="L281" i="8"/>
  <c r="K281" i="8"/>
  <c r="J281" i="8"/>
  <c r="I281" i="8"/>
  <c r="H281" i="8"/>
  <c r="G281" i="8"/>
  <c r="F281" i="8"/>
  <c r="E281" i="8"/>
  <c r="D281" i="8"/>
  <c r="A281" i="8"/>
  <c r="O280" i="8"/>
  <c r="N280" i="8"/>
  <c r="M280" i="8"/>
  <c r="L280" i="8"/>
  <c r="K280" i="8"/>
  <c r="J280" i="8"/>
  <c r="I280" i="8"/>
  <c r="H280" i="8"/>
  <c r="G280" i="8"/>
  <c r="F280" i="8"/>
  <c r="E280" i="8"/>
  <c r="D280" i="8"/>
  <c r="A280" i="8"/>
  <c r="O279" i="8"/>
  <c r="N279" i="8"/>
  <c r="M279" i="8"/>
  <c r="L279" i="8"/>
  <c r="K279" i="8"/>
  <c r="J279" i="8"/>
  <c r="I279" i="8"/>
  <c r="H279" i="8"/>
  <c r="G279" i="8"/>
  <c r="F279" i="8"/>
  <c r="E279" i="8"/>
  <c r="D279" i="8"/>
  <c r="A279" i="8"/>
  <c r="O278" i="8"/>
  <c r="N278" i="8"/>
  <c r="M278" i="8"/>
  <c r="L278" i="8"/>
  <c r="K278" i="8"/>
  <c r="J278" i="8"/>
  <c r="I278" i="8"/>
  <c r="H278" i="8"/>
  <c r="G278" i="8"/>
  <c r="F278" i="8"/>
  <c r="E278" i="8"/>
  <c r="D278" i="8"/>
  <c r="A278" i="8"/>
  <c r="O277" i="8"/>
  <c r="N277" i="8"/>
  <c r="M277" i="8"/>
  <c r="L277" i="8"/>
  <c r="K277" i="8"/>
  <c r="J277" i="8"/>
  <c r="I277" i="8"/>
  <c r="H277" i="8"/>
  <c r="G277" i="8"/>
  <c r="F277" i="8"/>
  <c r="E277" i="8"/>
  <c r="D277" i="8"/>
  <c r="A277" i="8"/>
  <c r="O276" i="8"/>
  <c r="N276" i="8"/>
  <c r="M276" i="8"/>
  <c r="L276" i="8"/>
  <c r="K276" i="8"/>
  <c r="J276" i="8"/>
  <c r="I276" i="8"/>
  <c r="H276" i="8"/>
  <c r="G276" i="8"/>
  <c r="F276" i="8"/>
  <c r="E276" i="8"/>
  <c r="D276" i="8"/>
  <c r="A276" i="8"/>
  <c r="O275" i="8"/>
  <c r="N275" i="8"/>
  <c r="M275" i="8"/>
  <c r="L275" i="8"/>
  <c r="K275" i="8"/>
  <c r="J275" i="8"/>
  <c r="I275" i="8"/>
  <c r="H275" i="8"/>
  <c r="G275" i="8"/>
  <c r="F275" i="8"/>
  <c r="E275" i="8"/>
  <c r="D275" i="8"/>
  <c r="A275" i="8"/>
  <c r="O274" i="8"/>
  <c r="N274" i="8"/>
  <c r="M274" i="8"/>
  <c r="L274" i="8"/>
  <c r="K274" i="8"/>
  <c r="J274" i="8"/>
  <c r="I274" i="8"/>
  <c r="H274" i="8"/>
  <c r="G274" i="8"/>
  <c r="F274" i="8"/>
  <c r="E274" i="8"/>
  <c r="D274" i="8"/>
  <c r="A274" i="8"/>
  <c r="O273" i="8"/>
  <c r="N273" i="8"/>
  <c r="M273" i="8"/>
  <c r="L273" i="8"/>
  <c r="K273" i="8"/>
  <c r="J273" i="8"/>
  <c r="I273" i="8"/>
  <c r="H273" i="8"/>
  <c r="G273" i="8"/>
  <c r="F273" i="8"/>
  <c r="E273" i="8"/>
  <c r="D273" i="8"/>
  <c r="A273" i="8"/>
  <c r="O272" i="8"/>
  <c r="N272" i="8"/>
  <c r="M272" i="8"/>
  <c r="L272" i="8"/>
  <c r="K272" i="8"/>
  <c r="J272" i="8"/>
  <c r="I272" i="8"/>
  <c r="H272" i="8"/>
  <c r="G272" i="8"/>
  <c r="F272" i="8"/>
  <c r="E272" i="8"/>
  <c r="D272" i="8"/>
  <c r="A272" i="8"/>
  <c r="O271" i="8"/>
  <c r="N271" i="8"/>
  <c r="M271" i="8"/>
  <c r="L271" i="8"/>
  <c r="K271" i="8"/>
  <c r="J271" i="8"/>
  <c r="I271" i="8"/>
  <c r="H271" i="8"/>
  <c r="G271" i="8"/>
  <c r="F271" i="8"/>
  <c r="E271" i="8"/>
  <c r="D271" i="8"/>
  <c r="A271" i="8"/>
  <c r="O270" i="8"/>
  <c r="N270" i="8"/>
  <c r="M270" i="8"/>
  <c r="L270" i="8"/>
  <c r="K270" i="8"/>
  <c r="J270" i="8"/>
  <c r="I270" i="8"/>
  <c r="H270" i="8"/>
  <c r="G270" i="8"/>
  <c r="F270" i="8"/>
  <c r="E270" i="8"/>
  <c r="D270" i="8"/>
  <c r="A270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A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A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A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A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A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A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A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A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A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A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A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A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A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A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A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A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A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A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A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A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A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A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A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A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A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A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A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A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A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A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A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A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A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A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A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A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A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A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A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A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A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A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A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A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A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A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A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A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A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A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A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A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A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A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A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A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A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A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A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A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A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A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A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A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A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A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A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A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A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A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A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A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A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A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A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A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A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A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A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A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A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A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A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A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A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A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A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A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A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A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A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A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A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A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A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A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A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A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A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A169" i="8"/>
  <c r="A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A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A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A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A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A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A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A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A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A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A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A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A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A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A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A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A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A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A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A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A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A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A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A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A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A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A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A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A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A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A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A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A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A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A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A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A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A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A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A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A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A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A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A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A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A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A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A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A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A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A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A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A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A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A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A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A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A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A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A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A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A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A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A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A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A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A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A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A100" i="8"/>
  <c r="O99" i="8"/>
  <c r="N99" i="8"/>
  <c r="M99" i="8"/>
  <c r="L99" i="8"/>
  <c r="K99" i="8"/>
  <c r="J99" i="8"/>
  <c r="I99" i="8"/>
  <c r="H99" i="8"/>
  <c r="G99" i="8"/>
  <c r="F99" i="8"/>
  <c r="E99" i="8"/>
  <c r="D99" i="8"/>
  <c r="A99" i="8"/>
  <c r="O98" i="8"/>
  <c r="N98" i="8"/>
  <c r="M98" i="8"/>
  <c r="L98" i="8"/>
  <c r="K98" i="8"/>
  <c r="J98" i="8"/>
  <c r="I98" i="8"/>
  <c r="H98" i="8"/>
  <c r="G98" i="8"/>
  <c r="F98" i="8"/>
  <c r="E98" i="8"/>
  <c r="D98" i="8"/>
  <c r="A98" i="8"/>
  <c r="O97" i="8"/>
  <c r="N97" i="8"/>
  <c r="M97" i="8"/>
  <c r="L97" i="8"/>
  <c r="K97" i="8"/>
  <c r="J97" i="8"/>
  <c r="I97" i="8"/>
  <c r="H97" i="8"/>
  <c r="G97" i="8"/>
  <c r="F97" i="8"/>
  <c r="E97" i="8"/>
  <c r="D97" i="8"/>
  <c r="A97" i="8"/>
  <c r="O96" i="8"/>
  <c r="N96" i="8"/>
  <c r="M96" i="8"/>
  <c r="L96" i="8"/>
  <c r="K96" i="8"/>
  <c r="J96" i="8"/>
  <c r="I96" i="8"/>
  <c r="H96" i="8"/>
  <c r="G96" i="8"/>
  <c r="F96" i="8"/>
  <c r="E96" i="8"/>
  <c r="D96" i="8"/>
  <c r="A96" i="8"/>
  <c r="O95" i="8"/>
  <c r="N95" i="8"/>
  <c r="M95" i="8"/>
  <c r="L95" i="8"/>
  <c r="K95" i="8"/>
  <c r="J95" i="8"/>
  <c r="I95" i="8"/>
  <c r="H95" i="8"/>
  <c r="G95" i="8"/>
  <c r="F95" i="8"/>
  <c r="E95" i="8"/>
  <c r="D95" i="8"/>
  <c r="A95" i="8"/>
  <c r="O94" i="8"/>
  <c r="N94" i="8"/>
  <c r="M94" i="8"/>
  <c r="L94" i="8"/>
  <c r="K94" i="8"/>
  <c r="J94" i="8"/>
  <c r="I94" i="8"/>
  <c r="H94" i="8"/>
  <c r="G94" i="8"/>
  <c r="F94" i="8"/>
  <c r="E94" i="8"/>
  <c r="D94" i="8"/>
  <c r="A94" i="8"/>
  <c r="O93" i="8"/>
  <c r="N93" i="8"/>
  <c r="M93" i="8"/>
  <c r="L93" i="8"/>
  <c r="K93" i="8"/>
  <c r="J93" i="8"/>
  <c r="I93" i="8"/>
  <c r="H93" i="8"/>
  <c r="G93" i="8"/>
  <c r="F93" i="8"/>
  <c r="E93" i="8"/>
  <c r="D93" i="8"/>
  <c r="A93" i="8"/>
  <c r="O92" i="8"/>
  <c r="N92" i="8"/>
  <c r="M92" i="8"/>
  <c r="L92" i="8"/>
  <c r="K92" i="8"/>
  <c r="J92" i="8"/>
  <c r="I92" i="8"/>
  <c r="H92" i="8"/>
  <c r="G92" i="8"/>
  <c r="F92" i="8"/>
  <c r="E92" i="8"/>
  <c r="D92" i="8"/>
  <c r="A92" i="8"/>
  <c r="O91" i="8"/>
  <c r="N91" i="8"/>
  <c r="M91" i="8"/>
  <c r="L91" i="8"/>
  <c r="K91" i="8"/>
  <c r="J91" i="8"/>
  <c r="I91" i="8"/>
  <c r="H91" i="8"/>
  <c r="G91" i="8"/>
  <c r="F91" i="8"/>
  <c r="E91" i="8"/>
  <c r="D91" i="8"/>
  <c r="A91" i="8"/>
  <c r="O90" i="8"/>
  <c r="N90" i="8"/>
  <c r="M90" i="8"/>
  <c r="L90" i="8"/>
  <c r="K90" i="8"/>
  <c r="J90" i="8"/>
  <c r="I90" i="8"/>
  <c r="H90" i="8"/>
  <c r="G90" i="8"/>
  <c r="F90" i="8"/>
  <c r="E90" i="8"/>
  <c r="D90" i="8"/>
  <c r="A90" i="8"/>
  <c r="O89" i="8"/>
  <c r="N89" i="8"/>
  <c r="M89" i="8"/>
  <c r="L89" i="8"/>
  <c r="K89" i="8"/>
  <c r="J89" i="8"/>
  <c r="I89" i="8"/>
  <c r="H89" i="8"/>
  <c r="G89" i="8"/>
  <c r="F89" i="8"/>
  <c r="E89" i="8"/>
  <c r="D89" i="8"/>
  <c r="A89" i="8"/>
  <c r="O88" i="8"/>
  <c r="N88" i="8"/>
  <c r="M88" i="8"/>
  <c r="L88" i="8"/>
  <c r="K88" i="8"/>
  <c r="J88" i="8"/>
  <c r="I88" i="8"/>
  <c r="H88" i="8"/>
  <c r="G88" i="8"/>
  <c r="F88" i="8"/>
  <c r="E88" i="8"/>
  <c r="D88" i="8"/>
  <c r="A88" i="8"/>
  <c r="O87" i="8"/>
  <c r="N87" i="8"/>
  <c r="M87" i="8"/>
  <c r="L87" i="8"/>
  <c r="K87" i="8"/>
  <c r="J87" i="8"/>
  <c r="I87" i="8"/>
  <c r="H87" i="8"/>
  <c r="G87" i="8"/>
  <c r="F87" i="8"/>
  <c r="E87" i="8"/>
  <c r="D87" i="8"/>
  <c r="A87" i="8"/>
  <c r="O86" i="8"/>
  <c r="N86" i="8"/>
  <c r="M86" i="8"/>
  <c r="L86" i="8"/>
  <c r="K86" i="8"/>
  <c r="J86" i="8"/>
  <c r="I86" i="8"/>
  <c r="H86" i="8"/>
  <c r="G86" i="8"/>
  <c r="F86" i="8"/>
  <c r="E86" i="8"/>
  <c r="D86" i="8"/>
  <c r="A86" i="8"/>
  <c r="O85" i="8"/>
  <c r="N85" i="8"/>
  <c r="M85" i="8"/>
  <c r="L85" i="8"/>
  <c r="K85" i="8"/>
  <c r="J85" i="8"/>
  <c r="I85" i="8"/>
  <c r="H85" i="8"/>
  <c r="G85" i="8"/>
  <c r="F85" i="8"/>
  <c r="E85" i="8"/>
  <c r="D85" i="8"/>
  <c r="A85" i="8"/>
  <c r="O84" i="8"/>
  <c r="N84" i="8"/>
  <c r="M84" i="8"/>
  <c r="L84" i="8"/>
  <c r="K84" i="8"/>
  <c r="J84" i="8"/>
  <c r="I84" i="8"/>
  <c r="H84" i="8"/>
  <c r="G84" i="8"/>
  <c r="F84" i="8"/>
  <c r="E84" i="8"/>
  <c r="D84" i="8"/>
  <c r="A84" i="8"/>
  <c r="O83" i="8"/>
  <c r="N83" i="8"/>
  <c r="M83" i="8"/>
  <c r="L83" i="8"/>
  <c r="K83" i="8"/>
  <c r="J83" i="8"/>
  <c r="I83" i="8"/>
  <c r="H83" i="8"/>
  <c r="G83" i="8"/>
  <c r="F83" i="8"/>
  <c r="E83" i="8"/>
  <c r="D83" i="8"/>
  <c r="A83" i="8"/>
  <c r="O82" i="8"/>
  <c r="N82" i="8"/>
  <c r="M82" i="8"/>
  <c r="L82" i="8"/>
  <c r="K82" i="8"/>
  <c r="J82" i="8"/>
  <c r="I82" i="8"/>
  <c r="H82" i="8"/>
  <c r="G82" i="8"/>
  <c r="F82" i="8"/>
  <c r="E82" i="8"/>
  <c r="D82" i="8"/>
  <c r="A82" i="8"/>
  <c r="O81" i="8"/>
  <c r="N81" i="8"/>
  <c r="M81" i="8"/>
  <c r="L81" i="8"/>
  <c r="K81" i="8"/>
  <c r="J81" i="8"/>
  <c r="I81" i="8"/>
  <c r="H81" i="8"/>
  <c r="G81" i="8"/>
  <c r="F81" i="8"/>
  <c r="E81" i="8"/>
  <c r="D81" i="8"/>
  <c r="A81" i="8"/>
  <c r="O80" i="8"/>
  <c r="N80" i="8"/>
  <c r="M80" i="8"/>
  <c r="L80" i="8"/>
  <c r="K80" i="8"/>
  <c r="J80" i="8"/>
  <c r="I80" i="8"/>
  <c r="H80" i="8"/>
  <c r="G80" i="8"/>
  <c r="F80" i="8"/>
  <c r="E80" i="8"/>
  <c r="D80" i="8"/>
  <c r="A80" i="8"/>
  <c r="O79" i="8"/>
  <c r="N79" i="8"/>
  <c r="M79" i="8"/>
  <c r="L79" i="8"/>
  <c r="K79" i="8"/>
  <c r="J79" i="8"/>
  <c r="I79" i="8"/>
  <c r="H79" i="8"/>
  <c r="G79" i="8"/>
  <c r="F79" i="8"/>
  <c r="E79" i="8"/>
  <c r="D79" i="8"/>
  <c r="A79" i="8"/>
  <c r="O78" i="8"/>
  <c r="N78" i="8"/>
  <c r="M78" i="8"/>
  <c r="L78" i="8"/>
  <c r="K78" i="8"/>
  <c r="J78" i="8"/>
  <c r="I78" i="8"/>
  <c r="H78" i="8"/>
  <c r="G78" i="8"/>
  <c r="F78" i="8"/>
  <c r="E78" i="8"/>
  <c r="D78" i="8"/>
  <c r="A78" i="8"/>
  <c r="O77" i="8"/>
  <c r="N77" i="8"/>
  <c r="M77" i="8"/>
  <c r="L77" i="8"/>
  <c r="K77" i="8"/>
  <c r="J77" i="8"/>
  <c r="I77" i="8"/>
  <c r="H77" i="8"/>
  <c r="G77" i="8"/>
  <c r="F77" i="8"/>
  <c r="E77" i="8"/>
  <c r="D77" i="8"/>
  <c r="A77" i="8"/>
  <c r="O76" i="8"/>
  <c r="N76" i="8"/>
  <c r="M76" i="8"/>
  <c r="L76" i="8"/>
  <c r="K76" i="8"/>
  <c r="J76" i="8"/>
  <c r="I76" i="8"/>
  <c r="H76" i="8"/>
  <c r="G76" i="8"/>
  <c r="F76" i="8"/>
  <c r="E76" i="8"/>
  <c r="D76" i="8"/>
  <c r="A76" i="8"/>
  <c r="O75" i="8"/>
  <c r="N75" i="8"/>
  <c r="M75" i="8"/>
  <c r="L75" i="8"/>
  <c r="K75" i="8"/>
  <c r="J75" i="8"/>
  <c r="I75" i="8"/>
  <c r="H75" i="8"/>
  <c r="G75" i="8"/>
  <c r="F75" i="8"/>
  <c r="E75" i="8"/>
  <c r="D75" i="8"/>
  <c r="A75" i="8"/>
  <c r="O74" i="8"/>
  <c r="N74" i="8"/>
  <c r="M74" i="8"/>
  <c r="L74" i="8"/>
  <c r="K74" i="8"/>
  <c r="J74" i="8"/>
  <c r="I74" i="8"/>
  <c r="H74" i="8"/>
  <c r="G74" i="8"/>
  <c r="F74" i="8"/>
  <c r="E74" i="8"/>
  <c r="D74" i="8"/>
  <c r="A74" i="8"/>
  <c r="O73" i="8"/>
  <c r="N73" i="8"/>
  <c r="M73" i="8"/>
  <c r="L73" i="8"/>
  <c r="K73" i="8"/>
  <c r="J73" i="8"/>
  <c r="I73" i="8"/>
  <c r="H73" i="8"/>
  <c r="G73" i="8"/>
  <c r="F73" i="8"/>
  <c r="E73" i="8"/>
  <c r="D73" i="8"/>
  <c r="A73" i="8"/>
  <c r="O72" i="8"/>
  <c r="N72" i="8"/>
  <c r="M72" i="8"/>
  <c r="L72" i="8"/>
  <c r="K72" i="8"/>
  <c r="J72" i="8"/>
  <c r="I72" i="8"/>
  <c r="H72" i="8"/>
  <c r="G72" i="8"/>
  <c r="F72" i="8"/>
  <c r="E72" i="8"/>
  <c r="D72" i="8"/>
  <c r="A72" i="8"/>
  <c r="O71" i="8"/>
  <c r="N71" i="8"/>
  <c r="M71" i="8"/>
  <c r="L71" i="8"/>
  <c r="K71" i="8"/>
  <c r="J71" i="8"/>
  <c r="I71" i="8"/>
  <c r="H71" i="8"/>
  <c r="G71" i="8"/>
  <c r="F71" i="8"/>
  <c r="E71" i="8"/>
  <c r="D71" i="8"/>
  <c r="A71" i="8"/>
  <c r="O70" i="8"/>
  <c r="N70" i="8"/>
  <c r="M70" i="8"/>
  <c r="L70" i="8"/>
  <c r="K70" i="8"/>
  <c r="J70" i="8"/>
  <c r="I70" i="8"/>
  <c r="H70" i="8"/>
  <c r="G70" i="8"/>
  <c r="F70" i="8"/>
  <c r="E70" i="8"/>
  <c r="D70" i="8"/>
  <c r="A70" i="8"/>
  <c r="O69" i="8"/>
  <c r="N69" i="8"/>
  <c r="M69" i="8"/>
  <c r="L69" i="8"/>
  <c r="K69" i="8"/>
  <c r="J69" i="8"/>
  <c r="I69" i="8"/>
  <c r="H69" i="8"/>
  <c r="G69" i="8"/>
  <c r="F69" i="8"/>
  <c r="E69" i="8"/>
  <c r="D69" i="8"/>
  <c r="A69" i="8"/>
  <c r="O68" i="8"/>
  <c r="N68" i="8"/>
  <c r="M68" i="8"/>
  <c r="L68" i="8"/>
  <c r="K68" i="8"/>
  <c r="J68" i="8"/>
  <c r="I68" i="8"/>
  <c r="H68" i="8"/>
  <c r="G68" i="8"/>
  <c r="F68" i="8"/>
  <c r="E68" i="8"/>
  <c r="D68" i="8"/>
  <c r="A68" i="8"/>
  <c r="O67" i="8"/>
  <c r="N67" i="8"/>
  <c r="M67" i="8"/>
  <c r="L67" i="8"/>
  <c r="K67" i="8"/>
  <c r="J67" i="8"/>
  <c r="I67" i="8"/>
  <c r="H67" i="8"/>
  <c r="G67" i="8"/>
  <c r="F67" i="8"/>
  <c r="E67" i="8"/>
  <c r="D67" i="8"/>
  <c r="A67" i="8"/>
  <c r="O66" i="8"/>
  <c r="N66" i="8"/>
  <c r="M66" i="8"/>
  <c r="L66" i="8"/>
  <c r="K66" i="8"/>
  <c r="J66" i="8"/>
  <c r="I66" i="8"/>
  <c r="H66" i="8"/>
  <c r="G66" i="8"/>
  <c r="F66" i="8"/>
  <c r="E66" i="8"/>
  <c r="D66" i="8"/>
  <c r="A66" i="8"/>
  <c r="O65" i="8"/>
  <c r="N65" i="8"/>
  <c r="M65" i="8"/>
  <c r="L65" i="8"/>
  <c r="K65" i="8"/>
  <c r="J65" i="8"/>
  <c r="I65" i="8"/>
  <c r="H65" i="8"/>
  <c r="G65" i="8"/>
  <c r="F65" i="8"/>
  <c r="E65" i="8"/>
  <c r="D65" i="8"/>
  <c r="A65" i="8"/>
  <c r="O64" i="8"/>
  <c r="N64" i="8"/>
  <c r="M64" i="8"/>
  <c r="L64" i="8"/>
  <c r="K64" i="8"/>
  <c r="J64" i="8"/>
  <c r="I64" i="8"/>
  <c r="H64" i="8"/>
  <c r="G64" i="8"/>
  <c r="F64" i="8"/>
  <c r="E64" i="8"/>
  <c r="D64" i="8"/>
  <c r="A64" i="8"/>
  <c r="O63" i="8"/>
  <c r="N63" i="8"/>
  <c r="M63" i="8"/>
  <c r="L63" i="8"/>
  <c r="K63" i="8"/>
  <c r="J63" i="8"/>
  <c r="I63" i="8"/>
  <c r="H63" i="8"/>
  <c r="G63" i="8"/>
  <c r="F63" i="8"/>
  <c r="E63" i="8"/>
  <c r="D63" i="8"/>
  <c r="A63" i="8"/>
  <c r="O62" i="8"/>
  <c r="N62" i="8"/>
  <c r="M62" i="8"/>
  <c r="L62" i="8"/>
  <c r="K62" i="8"/>
  <c r="J62" i="8"/>
  <c r="I62" i="8"/>
  <c r="H62" i="8"/>
  <c r="G62" i="8"/>
  <c r="F62" i="8"/>
  <c r="E62" i="8"/>
  <c r="D62" i="8"/>
  <c r="A62" i="8"/>
  <c r="O61" i="8"/>
  <c r="N61" i="8"/>
  <c r="M61" i="8"/>
  <c r="L61" i="8"/>
  <c r="K61" i="8"/>
  <c r="J61" i="8"/>
  <c r="I61" i="8"/>
  <c r="H61" i="8"/>
  <c r="G61" i="8"/>
  <c r="F61" i="8"/>
  <c r="E61" i="8"/>
  <c r="D61" i="8"/>
  <c r="A61" i="8"/>
  <c r="O60" i="8"/>
  <c r="N60" i="8"/>
  <c r="M60" i="8"/>
  <c r="L60" i="8"/>
  <c r="K60" i="8"/>
  <c r="J60" i="8"/>
  <c r="I60" i="8"/>
  <c r="H60" i="8"/>
  <c r="G60" i="8"/>
  <c r="F60" i="8"/>
  <c r="E60" i="8"/>
  <c r="D60" i="8"/>
  <c r="A60" i="8"/>
  <c r="O59" i="8"/>
  <c r="N59" i="8"/>
  <c r="M59" i="8"/>
  <c r="L59" i="8"/>
  <c r="K59" i="8"/>
  <c r="J59" i="8"/>
  <c r="I59" i="8"/>
  <c r="H59" i="8"/>
  <c r="G59" i="8"/>
  <c r="F59" i="8"/>
  <c r="E59" i="8"/>
  <c r="D59" i="8"/>
  <c r="A59" i="8"/>
  <c r="O58" i="8"/>
  <c r="N58" i="8"/>
  <c r="M58" i="8"/>
  <c r="L58" i="8"/>
  <c r="K58" i="8"/>
  <c r="J58" i="8"/>
  <c r="I58" i="8"/>
  <c r="H58" i="8"/>
  <c r="G58" i="8"/>
  <c r="F58" i="8"/>
  <c r="E58" i="8"/>
  <c r="D58" i="8"/>
  <c r="A58" i="8"/>
  <c r="O57" i="8"/>
  <c r="N57" i="8"/>
  <c r="M57" i="8"/>
  <c r="L57" i="8"/>
  <c r="K57" i="8"/>
  <c r="J57" i="8"/>
  <c r="I57" i="8"/>
  <c r="H57" i="8"/>
  <c r="G57" i="8"/>
  <c r="F57" i="8"/>
  <c r="E57" i="8"/>
  <c r="D57" i="8"/>
  <c r="A57" i="8"/>
  <c r="O56" i="8"/>
  <c r="N56" i="8"/>
  <c r="M56" i="8"/>
  <c r="L56" i="8"/>
  <c r="K56" i="8"/>
  <c r="J56" i="8"/>
  <c r="I56" i="8"/>
  <c r="H56" i="8"/>
  <c r="G56" i="8"/>
  <c r="F56" i="8"/>
  <c r="E56" i="8"/>
  <c r="D56" i="8"/>
  <c r="A56" i="8"/>
  <c r="O55" i="8"/>
  <c r="N55" i="8"/>
  <c r="M55" i="8"/>
  <c r="L55" i="8"/>
  <c r="K55" i="8"/>
  <c r="J55" i="8"/>
  <c r="I55" i="8"/>
  <c r="H55" i="8"/>
  <c r="G55" i="8"/>
  <c r="F55" i="8"/>
  <c r="E55" i="8"/>
  <c r="D55" i="8"/>
  <c r="A55" i="8"/>
  <c r="O54" i="8"/>
  <c r="N54" i="8"/>
  <c r="M54" i="8"/>
  <c r="L54" i="8"/>
  <c r="K54" i="8"/>
  <c r="J54" i="8"/>
  <c r="I54" i="8"/>
  <c r="H54" i="8"/>
  <c r="G54" i="8"/>
  <c r="F54" i="8"/>
  <c r="E54" i="8"/>
  <c r="D54" i="8"/>
  <c r="A54" i="8"/>
  <c r="O53" i="8"/>
  <c r="N53" i="8"/>
  <c r="M53" i="8"/>
  <c r="L53" i="8"/>
  <c r="K53" i="8"/>
  <c r="J53" i="8"/>
  <c r="I53" i="8"/>
  <c r="H53" i="8"/>
  <c r="G53" i="8"/>
  <c r="F53" i="8"/>
  <c r="E53" i="8"/>
  <c r="D53" i="8"/>
  <c r="A53" i="8"/>
  <c r="O52" i="8"/>
  <c r="N52" i="8"/>
  <c r="M52" i="8"/>
  <c r="L52" i="8"/>
  <c r="K52" i="8"/>
  <c r="J52" i="8"/>
  <c r="I52" i="8"/>
  <c r="H52" i="8"/>
  <c r="G52" i="8"/>
  <c r="F52" i="8"/>
  <c r="E52" i="8"/>
  <c r="D52" i="8"/>
  <c r="A52" i="8"/>
  <c r="O51" i="8"/>
  <c r="N51" i="8"/>
  <c r="M51" i="8"/>
  <c r="L51" i="8"/>
  <c r="K51" i="8"/>
  <c r="J51" i="8"/>
  <c r="I51" i="8"/>
  <c r="H51" i="8"/>
  <c r="G51" i="8"/>
  <c r="F51" i="8"/>
  <c r="E51" i="8"/>
  <c r="D51" i="8"/>
  <c r="A51" i="8"/>
  <c r="O50" i="8"/>
  <c r="N50" i="8"/>
  <c r="M50" i="8"/>
  <c r="L50" i="8"/>
  <c r="K50" i="8"/>
  <c r="J50" i="8"/>
  <c r="I50" i="8"/>
  <c r="H50" i="8"/>
  <c r="G50" i="8"/>
  <c r="F50" i="8"/>
  <c r="E50" i="8"/>
  <c r="D50" i="8"/>
  <c r="A50" i="8"/>
  <c r="O49" i="8"/>
  <c r="N49" i="8"/>
  <c r="M49" i="8"/>
  <c r="L49" i="8"/>
  <c r="K49" i="8"/>
  <c r="J49" i="8"/>
  <c r="I49" i="8"/>
  <c r="H49" i="8"/>
  <c r="G49" i="8"/>
  <c r="F49" i="8"/>
  <c r="E49" i="8"/>
  <c r="D49" i="8"/>
  <c r="A49" i="8"/>
  <c r="O48" i="8"/>
  <c r="N48" i="8"/>
  <c r="M48" i="8"/>
  <c r="L48" i="8"/>
  <c r="K48" i="8"/>
  <c r="J48" i="8"/>
  <c r="I48" i="8"/>
  <c r="H48" i="8"/>
  <c r="G48" i="8"/>
  <c r="F48" i="8"/>
  <c r="E48" i="8"/>
  <c r="D48" i="8"/>
  <c r="A48" i="8"/>
  <c r="O47" i="8"/>
  <c r="N47" i="8"/>
  <c r="M47" i="8"/>
  <c r="L47" i="8"/>
  <c r="K47" i="8"/>
  <c r="J47" i="8"/>
  <c r="I47" i="8"/>
  <c r="H47" i="8"/>
  <c r="G47" i="8"/>
  <c r="F47" i="8"/>
  <c r="E47" i="8"/>
  <c r="D47" i="8"/>
  <c r="A47" i="8"/>
  <c r="O46" i="8"/>
  <c r="N46" i="8"/>
  <c r="M46" i="8"/>
  <c r="L46" i="8"/>
  <c r="K46" i="8"/>
  <c r="J46" i="8"/>
  <c r="I46" i="8"/>
  <c r="H46" i="8"/>
  <c r="G46" i="8"/>
  <c r="F46" i="8"/>
  <c r="E46" i="8"/>
  <c r="D46" i="8"/>
  <c r="A46" i="8"/>
  <c r="O45" i="8"/>
  <c r="N45" i="8"/>
  <c r="M45" i="8"/>
  <c r="L45" i="8"/>
  <c r="K45" i="8"/>
  <c r="J45" i="8"/>
  <c r="I45" i="8"/>
  <c r="H45" i="8"/>
  <c r="G45" i="8"/>
  <c r="F45" i="8"/>
  <c r="E45" i="8"/>
  <c r="D45" i="8"/>
  <c r="A45" i="8"/>
  <c r="O44" i="8"/>
  <c r="N44" i="8"/>
  <c r="M44" i="8"/>
  <c r="L44" i="8"/>
  <c r="K44" i="8"/>
  <c r="J44" i="8"/>
  <c r="I44" i="8"/>
  <c r="H44" i="8"/>
  <c r="G44" i="8"/>
  <c r="F44" i="8"/>
  <c r="E44" i="8"/>
  <c r="D44" i="8"/>
  <c r="A44" i="8"/>
  <c r="O43" i="8"/>
  <c r="N43" i="8"/>
  <c r="M43" i="8"/>
  <c r="L43" i="8"/>
  <c r="K43" i="8"/>
  <c r="J43" i="8"/>
  <c r="I43" i="8"/>
  <c r="H43" i="8"/>
  <c r="G43" i="8"/>
  <c r="F43" i="8"/>
  <c r="E43" i="8"/>
  <c r="D43" i="8"/>
  <c r="A43" i="8"/>
  <c r="O42" i="8"/>
  <c r="N42" i="8"/>
  <c r="M42" i="8"/>
  <c r="L42" i="8"/>
  <c r="K42" i="8"/>
  <c r="J42" i="8"/>
  <c r="I42" i="8"/>
  <c r="H42" i="8"/>
  <c r="G42" i="8"/>
  <c r="F42" i="8"/>
  <c r="E42" i="8"/>
  <c r="D42" i="8"/>
  <c r="A42" i="8"/>
  <c r="O41" i="8"/>
  <c r="N41" i="8"/>
  <c r="M41" i="8"/>
  <c r="L41" i="8"/>
  <c r="K41" i="8"/>
  <c r="J41" i="8"/>
  <c r="I41" i="8"/>
  <c r="H41" i="8"/>
  <c r="G41" i="8"/>
  <c r="F41" i="8"/>
  <c r="E41" i="8"/>
  <c r="D41" i="8"/>
  <c r="A41" i="8"/>
  <c r="O40" i="8"/>
  <c r="N40" i="8"/>
  <c r="M40" i="8"/>
  <c r="L40" i="8"/>
  <c r="K40" i="8"/>
  <c r="J40" i="8"/>
  <c r="I40" i="8"/>
  <c r="H40" i="8"/>
  <c r="G40" i="8"/>
  <c r="F40" i="8"/>
  <c r="E40" i="8"/>
  <c r="D40" i="8"/>
  <c r="A40" i="8"/>
  <c r="O39" i="8"/>
  <c r="N39" i="8"/>
  <c r="M39" i="8"/>
  <c r="L39" i="8"/>
  <c r="K39" i="8"/>
  <c r="J39" i="8"/>
  <c r="I39" i="8"/>
  <c r="H39" i="8"/>
  <c r="G39" i="8"/>
  <c r="F39" i="8"/>
  <c r="E39" i="8"/>
  <c r="D39" i="8"/>
  <c r="A39" i="8"/>
  <c r="O38" i="8"/>
  <c r="N38" i="8"/>
  <c r="M38" i="8"/>
  <c r="L38" i="8"/>
  <c r="K38" i="8"/>
  <c r="J38" i="8"/>
  <c r="I38" i="8"/>
  <c r="H38" i="8"/>
  <c r="G38" i="8"/>
  <c r="F38" i="8"/>
  <c r="E38" i="8"/>
  <c r="D38" i="8"/>
  <c r="A38" i="8"/>
  <c r="O37" i="8"/>
  <c r="N37" i="8"/>
  <c r="M37" i="8"/>
  <c r="L37" i="8"/>
  <c r="K37" i="8"/>
  <c r="J37" i="8"/>
  <c r="I37" i="8"/>
  <c r="H37" i="8"/>
  <c r="G37" i="8"/>
  <c r="F37" i="8"/>
  <c r="E37" i="8"/>
  <c r="D37" i="8"/>
  <c r="A37" i="8"/>
  <c r="O36" i="8"/>
  <c r="N36" i="8"/>
  <c r="M36" i="8"/>
  <c r="L36" i="8"/>
  <c r="K36" i="8"/>
  <c r="J36" i="8"/>
  <c r="I36" i="8"/>
  <c r="H36" i="8"/>
  <c r="G36" i="8"/>
  <c r="F36" i="8"/>
  <c r="E36" i="8"/>
  <c r="D36" i="8"/>
  <c r="A36" i="8"/>
  <c r="O35" i="8"/>
  <c r="N35" i="8"/>
  <c r="M35" i="8"/>
  <c r="L35" i="8"/>
  <c r="K35" i="8"/>
  <c r="J35" i="8"/>
  <c r="I35" i="8"/>
  <c r="H35" i="8"/>
  <c r="G35" i="8"/>
  <c r="F35" i="8"/>
  <c r="E35" i="8"/>
  <c r="D35" i="8"/>
  <c r="A35" i="8"/>
  <c r="O34" i="8"/>
  <c r="N34" i="8"/>
  <c r="M34" i="8"/>
  <c r="L34" i="8"/>
  <c r="K34" i="8"/>
  <c r="J34" i="8"/>
  <c r="I34" i="8"/>
  <c r="H34" i="8"/>
  <c r="G34" i="8"/>
  <c r="F34" i="8"/>
  <c r="E34" i="8"/>
  <c r="D34" i="8"/>
  <c r="A34" i="8"/>
  <c r="O33" i="8"/>
  <c r="N33" i="8"/>
  <c r="M33" i="8"/>
  <c r="L33" i="8"/>
  <c r="K33" i="8"/>
  <c r="J33" i="8"/>
  <c r="I33" i="8"/>
  <c r="H33" i="8"/>
  <c r="G33" i="8"/>
  <c r="F33" i="8"/>
  <c r="E33" i="8"/>
  <c r="D33" i="8"/>
  <c r="A33" i="8"/>
  <c r="O32" i="8"/>
  <c r="N32" i="8"/>
  <c r="M32" i="8"/>
  <c r="L32" i="8"/>
  <c r="K32" i="8"/>
  <c r="J32" i="8"/>
  <c r="I32" i="8"/>
  <c r="H32" i="8"/>
  <c r="G32" i="8"/>
  <c r="F32" i="8"/>
  <c r="E32" i="8"/>
  <c r="D32" i="8"/>
  <c r="A32" i="8"/>
  <c r="O31" i="8"/>
  <c r="N31" i="8"/>
  <c r="M31" i="8"/>
  <c r="L31" i="8"/>
  <c r="K31" i="8"/>
  <c r="J31" i="8"/>
  <c r="I31" i="8"/>
  <c r="H31" i="8"/>
  <c r="G31" i="8"/>
  <c r="F31" i="8"/>
  <c r="E31" i="8"/>
  <c r="D31" i="8"/>
  <c r="A31" i="8"/>
  <c r="O30" i="8"/>
  <c r="N30" i="8"/>
  <c r="M30" i="8"/>
  <c r="L30" i="8"/>
  <c r="K30" i="8"/>
  <c r="J30" i="8"/>
  <c r="I30" i="8"/>
  <c r="H30" i="8"/>
  <c r="G30" i="8"/>
  <c r="F30" i="8"/>
  <c r="E30" i="8"/>
  <c r="D30" i="8"/>
  <c r="A30" i="8"/>
  <c r="O29" i="8"/>
  <c r="N29" i="8"/>
  <c r="M29" i="8"/>
  <c r="L29" i="8"/>
  <c r="K29" i="8"/>
  <c r="J29" i="8"/>
  <c r="I29" i="8"/>
  <c r="H29" i="8"/>
  <c r="G29" i="8"/>
  <c r="F29" i="8"/>
  <c r="E29" i="8"/>
  <c r="D29" i="8"/>
  <c r="A29" i="8"/>
  <c r="O28" i="8"/>
  <c r="N28" i="8"/>
  <c r="M28" i="8"/>
  <c r="L28" i="8"/>
  <c r="K28" i="8"/>
  <c r="J28" i="8"/>
  <c r="I28" i="8"/>
  <c r="H28" i="8"/>
  <c r="G28" i="8"/>
  <c r="F28" i="8"/>
  <c r="E28" i="8"/>
  <c r="D28" i="8"/>
  <c r="A28" i="8"/>
  <c r="O27" i="8"/>
  <c r="N27" i="8"/>
  <c r="M27" i="8"/>
  <c r="L27" i="8"/>
  <c r="K27" i="8"/>
  <c r="J27" i="8"/>
  <c r="I27" i="8"/>
  <c r="H27" i="8"/>
  <c r="G27" i="8"/>
  <c r="F27" i="8"/>
  <c r="E27" i="8"/>
  <c r="D27" i="8"/>
  <c r="A27" i="8"/>
  <c r="O26" i="8"/>
  <c r="N26" i="8"/>
  <c r="M26" i="8"/>
  <c r="L26" i="8"/>
  <c r="K26" i="8"/>
  <c r="J26" i="8"/>
  <c r="I26" i="8"/>
  <c r="H26" i="8"/>
  <c r="G26" i="8"/>
  <c r="F26" i="8"/>
  <c r="E26" i="8"/>
  <c r="D26" i="8"/>
  <c r="A26" i="8"/>
  <c r="O25" i="8"/>
  <c r="N25" i="8"/>
  <c r="M25" i="8"/>
  <c r="L25" i="8"/>
  <c r="K25" i="8"/>
  <c r="J25" i="8"/>
  <c r="I25" i="8"/>
  <c r="H25" i="8"/>
  <c r="G25" i="8"/>
  <c r="F25" i="8"/>
  <c r="E25" i="8"/>
  <c r="D25" i="8"/>
  <c r="A25" i="8"/>
  <c r="O24" i="8"/>
  <c r="N24" i="8"/>
  <c r="M24" i="8"/>
  <c r="L24" i="8"/>
  <c r="K24" i="8"/>
  <c r="J24" i="8"/>
  <c r="I24" i="8"/>
  <c r="H24" i="8"/>
  <c r="G24" i="8"/>
  <c r="F24" i="8"/>
  <c r="E24" i="8"/>
  <c r="D24" i="8"/>
  <c r="A24" i="8"/>
  <c r="O23" i="8"/>
  <c r="N23" i="8"/>
  <c r="M23" i="8"/>
  <c r="L23" i="8"/>
  <c r="K23" i="8"/>
  <c r="J23" i="8"/>
  <c r="I23" i="8"/>
  <c r="H23" i="8"/>
  <c r="G23" i="8"/>
  <c r="F23" i="8"/>
  <c r="E23" i="8"/>
  <c r="D23" i="8"/>
  <c r="A23" i="8"/>
  <c r="O22" i="8"/>
  <c r="N22" i="8"/>
  <c r="M22" i="8"/>
  <c r="L22" i="8"/>
  <c r="K22" i="8"/>
  <c r="J22" i="8"/>
  <c r="I22" i="8"/>
  <c r="H22" i="8"/>
  <c r="G22" i="8"/>
  <c r="F22" i="8"/>
  <c r="E22" i="8"/>
  <c r="D22" i="8"/>
  <c r="A22" i="8"/>
  <c r="O21" i="8"/>
  <c r="N21" i="8"/>
  <c r="M21" i="8"/>
  <c r="L21" i="8"/>
  <c r="K21" i="8"/>
  <c r="J21" i="8"/>
  <c r="I21" i="8"/>
  <c r="H21" i="8"/>
  <c r="G21" i="8"/>
  <c r="F21" i="8"/>
  <c r="E21" i="8"/>
  <c r="D21" i="8"/>
  <c r="A21" i="8"/>
  <c r="O20" i="8"/>
  <c r="N20" i="8"/>
  <c r="M20" i="8"/>
  <c r="L20" i="8"/>
  <c r="K20" i="8"/>
  <c r="J20" i="8"/>
  <c r="I20" i="8"/>
  <c r="H20" i="8"/>
  <c r="G20" i="8"/>
  <c r="F20" i="8"/>
  <c r="E20" i="8"/>
  <c r="D20" i="8"/>
  <c r="A20" i="8"/>
  <c r="O19" i="8"/>
  <c r="N19" i="8"/>
  <c r="M19" i="8"/>
  <c r="L19" i="8"/>
  <c r="K19" i="8"/>
  <c r="J19" i="8"/>
  <c r="I19" i="8"/>
  <c r="H19" i="8"/>
  <c r="G19" i="8"/>
  <c r="F19" i="8"/>
  <c r="E19" i="8"/>
  <c r="D19" i="8"/>
  <c r="A19" i="8"/>
  <c r="O18" i="8"/>
  <c r="N18" i="8"/>
  <c r="M18" i="8"/>
  <c r="L18" i="8"/>
  <c r="K18" i="8"/>
  <c r="J18" i="8"/>
  <c r="I18" i="8"/>
  <c r="H18" i="8"/>
  <c r="G18" i="8"/>
  <c r="F18" i="8"/>
  <c r="E18" i="8"/>
  <c r="D18" i="8"/>
  <c r="A18" i="8"/>
  <c r="O17" i="8"/>
  <c r="N17" i="8"/>
  <c r="M17" i="8"/>
  <c r="L17" i="8"/>
  <c r="K17" i="8"/>
  <c r="J17" i="8"/>
  <c r="I17" i="8"/>
  <c r="H17" i="8"/>
  <c r="G17" i="8"/>
  <c r="F17" i="8"/>
  <c r="E17" i="8"/>
  <c r="D17" i="8"/>
  <c r="A17" i="8"/>
  <c r="O16" i="8"/>
  <c r="N16" i="8"/>
  <c r="M16" i="8"/>
  <c r="L16" i="8"/>
  <c r="K16" i="8"/>
  <c r="J16" i="8"/>
  <c r="I16" i="8"/>
  <c r="H16" i="8"/>
  <c r="G16" i="8"/>
  <c r="F16" i="8"/>
  <c r="E16" i="8"/>
  <c r="D16" i="8"/>
  <c r="A16" i="8"/>
  <c r="O15" i="8"/>
  <c r="N15" i="8"/>
  <c r="M15" i="8"/>
  <c r="L15" i="8"/>
  <c r="K15" i="8"/>
  <c r="J15" i="8"/>
  <c r="I15" i="8"/>
  <c r="H15" i="8"/>
  <c r="G15" i="8"/>
  <c r="F15" i="8"/>
  <c r="E15" i="8"/>
  <c r="D15" i="8"/>
  <c r="A15" i="8"/>
  <c r="O14" i="8"/>
  <c r="N14" i="8"/>
  <c r="M14" i="8"/>
  <c r="L14" i="8"/>
  <c r="K14" i="8"/>
  <c r="J14" i="8"/>
  <c r="I14" i="8"/>
  <c r="H14" i="8"/>
  <c r="G14" i="8"/>
  <c r="F14" i="8"/>
  <c r="E14" i="8"/>
  <c r="D14" i="8"/>
  <c r="A14" i="8"/>
  <c r="O13" i="8"/>
  <c r="N13" i="8"/>
  <c r="M13" i="8"/>
  <c r="L13" i="8"/>
  <c r="K13" i="8"/>
  <c r="J13" i="8"/>
  <c r="I13" i="8"/>
  <c r="H13" i="8"/>
  <c r="G13" i="8"/>
  <c r="F13" i="8"/>
  <c r="E13" i="8"/>
  <c r="D13" i="8"/>
  <c r="A13" i="8"/>
  <c r="O12" i="8"/>
  <c r="N12" i="8"/>
  <c r="M12" i="8"/>
  <c r="L12" i="8"/>
  <c r="K12" i="8"/>
  <c r="J12" i="8"/>
  <c r="I12" i="8"/>
  <c r="H12" i="8"/>
  <c r="G12" i="8"/>
  <c r="F12" i="8"/>
  <c r="E12" i="8"/>
  <c r="D12" i="8"/>
  <c r="A12" i="8"/>
  <c r="O11" i="8"/>
  <c r="N11" i="8"/>
  <c r="M11" i="8"/>
  <c r="L11" i="8"/>
  <c r="K11" i="8"/>
  <c r="J11" i="8"/>
  <c r="I11" i="8"/>
  <c r="H11" i="8"/>
  <c r="G11" i="8"/>
  <c r="F11" i="8"/>
  <c r="E11" i="8"/>
  <c r="D11" i="8"/>
  <c r="A11" i="8"/>
  <c r="O10" i="8"/>
  <c r="N10" i="8"/>
  <c r="M10" i="8"/>
  <c r="L10" i="8"/>
  <c r="K10" i="8"/>
  <c r="J10" i="8"/>
  <c r="I10" i="8"/>
  <c r="H10" i="8"/>
  <c r="G10" i="8"/>
  <c r="F10" i="8"/>
  <c r="E10" i="8"/>
  <c r="D10" i="8"/>
  <c r="A10" i="8"/>
  <c r="O9" i="8"/>
  <c r="N9" i="8"/>
  <c r="M9" i="8"/>
  <c r="L9" i="8"/>
  <c r="K9" i="8"/>
  <c r="J9" i="8"/>
  <c r="I9" i="8"/>
  <c r="H9" i="8"/>
  <c r="G9" i="8"/>
  <c r="F9" i="8"/>
  <c r="E9" i="8"/>
  <c r="D9" i="8"/>
  <c r="A9" i="8"/>
  <c r="O8" i="8"/>
  <c r="N8" i="8"/>
  <c r="M8" i="8"/>
  <c r="L8" i="8"/>
  <c r="K8" i="8"/>
  <c r="J8" i="8"/>
  <c r="I8" i="8"/>
  <c r="H8" i="8"/>
  <c r="G8" i="8"/>
  <c r="F8" i="8"/>
  <c r="E8" i="8"/>
  <c r="D8" i="8"/>
  <c r="A8" i="8"/>
  <c r="O7" i="8"/>
  <c r="N7" i="8"/>
  <c r="M7" i="8"/>
  <c r="L7" i="8"/>
  <c r="K7" i="8"/>
  <c r="J7" i="8"/>
  <c r="I7" i="8"/>
  <c r="H7" i="8"/>
  <c r="G7" i="8"/>
  <c r="F7" i="8"/>
  <c r="E7" i="8"/>
  <c r="D7" i="8"/>
  <c r="A7" i="8"/>
  <c r="O6" i="8"/>
  <c r="N6" i="8"/>
  <c r="M6" i="8"/>
  <c r="L6" i="8"/>
  <c r="K6" i="8"/>
  <c r="J6" i="8"/>
  <c r="I6" i="8"/>
  <c r="H6" i="8"/>
  <c r="G6" i="8"/>
  <c r="F6" i="8"/>
  <c r="E6" i="8"/>
  <c r="D6" i="8"/>
  <c r="A6" i="8"/>
  <c r="O5" i="8"/>
  <c r="N5" i="8"/>
  <c r="M5" i="8"/>
  <c r="L5" i="8"/>
  <c r="K5" i="8"/>
  <c r="J5" i="8"/>
  <c r="I5" i="8"/>
  <c r="H5" i="8"/>
  <c r="G5" i="8"/>
  <c r="F5" i="8"/>
  <c r="E5" i="8"/>
  <c r="D5" i="8"/>
  <c r="A5" i="8"/>
  <c r="O4" i="8"/>
  <c r="N4" i="8"/>
  <c r="M4" i="8"/>
  <c r="L4" i="8"/>
  <c r="K4" i="8"/>
  <c r="J4" i="8"/>
  <c r="I4" i="8"/>
  <c r="H4" i="8"/>
  <c r="G4" i="8"/>
  <c r="F4" i="8"/>
  <c r="E4" i="8"/>
  <c r="D4" i="8"/>
  <c r="A4" i="8"/>
  <c r="O3" i="8"/>
  <c r="N3" i="8"/>
  <c r="M3" i="8"/>
  <c r="L3" i="8"/>
  <c r="K3" i="8"/>
  <c r="J3" i="8"/>
  <c r="I3" i="8"/>
  <c r="H3" i="8"/>
  <c r="G3" i="8"/>
  <c r="F3" i="8"/>
  <c r="E3" i="8"/>
  <c r="D3" i="8"/>
  <c r="A3" i="8"/>
  <c r="A2" i="8"/>
  <c r="AU606" i="7"/>
  <c r="AT606" i="7"/>
  <c r="AS606" i="7"/>
  <c r="AR606" i="7"/>
  <c r="AQ606" i="7"/>
  <c r="AP606" i="7"/>
  <c r="AO606" i="7"/>
  <c r="AN606" i="7"/>
  <c r="AM606" i="7"/>
  <c r="AL606" i="7"/>
  <c r="AK606" i="7"/>
  <c r="AJ606" i="7"/>
  <c r="C606" i="7"/>
  <c r="AV605" i="7"/>
  <c r="C598" i="9" s="1"/>
  <c r="AV604" i="7"/>
  <c r="C597" i="9" s="1"/>
  <c r="AV603" i="7"/>
  <c r="C596" i="9" s="1"/>
  <c r="AV602" i="7"/>
  <c r="C595" i="9" s="1"/>
  <c r="AV601" i="7"/>
  <c r="C594" i="9" s="1"/>
  <c r="AV600" i="7"/>
  <c r="C593" i="9" s="1"/>
  <c r="AV599" i="7"/>
  <c r="C592" i="9" s="1"/>
  <c r="AV598" i="7"/>
  <c r="C591" i="9" s="1"/>
  <c r="AV597" i="7"/>
  <c r="C590" i="9" s="1"/>
  <c r="AV596" i="7"/>
  <c r="C589" i="9" s="1"/>
  <c r="AV595" i="7"/>
  <c r="C588" i="9" s="1"/>
  <c r="AV594" i="7"/>
  <c r="C587" i="9" s="1"/>
  <c r="AV593" i="7"/>
  <c r="C586" i="9" s="1"/>
  <c r="AV592" i="7"/>
  <c r="C585" i="9" s="1"/>
  <c r="AV591" i="7"/>
  <c r="C584" i="9" s="1"/>
  <c r="AV590" i="7"/>
  <c r="C583" i="9" s="1"/>
  <c r="AV589" i="7"/>
  <c r="C582" i="9" s="1"/>
  <c r="AV588" i="7"/>
  <c r="C581" i="9" s="1"/>
  <c r="AV587" i="7"/>
  <c r="C580" i="9" s="1"/>
  <c r="AV586" i="7"/>
  <c r="C579" i="9" s="1"/>
  <c r="AV585" i="7"/>
  <c r="C578" i="9" s="1"/>
  <c r="AV584" i="7"/>
  <c r="C577" i="9" s="1"/>
  <c r="AV583" i="7"/>
  <c r="C576" i="9" s="1"/>
  <c r="AV582" i="7"/>
  <c r="AV581" i="7"/>
  <c r="C574" i="9" s="1"/>
  <c r="AU577" i="7"/>
  <c r="AT577" i="7"/>
  <c r="AS577" i="7"/>
  <c r="AR577" i="7"/>
  <c r="AQ577" i="7"/>
  <c r="AP577" i="7"/>
  <c r="AO577" i="7"/>
  <c r="AN577" i="7"/>
  <c r="AM577" i="7"/>
  <c r="AL577" i="7"/>
  <c r="AK577" i="7"/>
  <c r="AJ577" i="7"/>
  <c r="C577" i="7"/>
  <c r="AV576" i="7"/>
  <c r="C569" i="9" s="1"/>
  <c r="AV575" i="7"/>
  <c r="C568" i="9" s="1"/>
  <c r="AV574" i="7"/>
  <c r="C567" i="9" s="1"/>
  <c r="AV573" i="7"/>
  <c r="C566" i="9" s="1"/>
  <c r="AV572" i="7"/>
  <c r="C565" i="9" s="1"/>
  <c r="AV571" i="7"/>
  <c r="C564" i="9" s="1"/>
  <c r="AV570" i="7"/>
  <c r="C563" i="9" s="1"/>
  <c r="AV569" i="7"/>
  <c r="C562" i="9" s="1"/>
  <c r="AV568" i="7"/>
  <c r="C561" i="9" s="1"/>
  <c r="AV567" i="7"/>
  <c r="C560" i="9" s="1"/>
  <c r="AV566" i="7"/>
  <c r="C559" i="9" s="1"/>
  <c r="AV565" i="7"/>
  <c r="C558" i="9" s="1"/>
  <c r="AV564" i="7"/>
  <c r="C557" i="9" s="1"/>
  <c r="AV563" i="7"/>
  <c r="C556" i="9" s="1"/>
  <c r="AV562" i="7"/>
  <c r="C555" i="9" s="1"/>
  <c r="AV561" i="7"/>
  <c r="C554" i="9" s="1"/>
  <c r="AV560" i="7"/>
  <c r="C553" i="9" s="1"/>
  <c r="AV559" i="7"/>
  <c r="C552" i="9" s="1"/>
  <c r="AV558" i="7"/>
  <c r="C551" i="9" s="1"/>
  <c r="AV557" i="7"/>
  <c r="C550" i="9" s="1"/>
  <c r="AV556" i="7"/>
  <c r="C549" i="9" s="1"/>
  <c r="AV555" i="7"/>
  <c r="C548" i="9" s="1"/>
  <c r="AV554" i="7"/>
  <c r="C547" i="9" s="1"/>
  <c r="AV553" i="7"/>
  <c r="C546" i="9" s="1"/>
  <c r="AV552" i="7"/>
  <c r="C545" i="9" s="1"/>
  <c r="AV551" i="7"/>
  <c r="C544" i="9" s="1"/>
  <c r="AV550" i="7"/>
  <c r="C543" i="9" s="1"/>
  <c r="AV549" i="7"/>
  <c r="C542" i="9" s="1"/>
  <c r="AV548" i="7"/>
  <c r="C541" i="9" s="1"/>
  <c r="AV547" i="7"/>
  <c r="C540" i="9" s="1"/>
  <c r="AV546" i="7"/>
  <c r="C539" i="9" s="1"/>
  <c r="AV545" i="7"/>
  <c r="C538" i="9" s="1"/>
  <c r="AV544" i="7"/>
  <c r="C537" i="9" s="1"/>
  <c r="AV543" i="7"/>
  <c r="C536" i="9" s="1"/>
  <c r="AV542" i="7"/>
  <c r="C535" i="9" s="1"/>
  <c r="AV541" i="7"/>
  <c r="C534" i="9" s="1"/>
  <c r="AV540" i="7"/>
  <c r="C533" i="9" s="1"/>
  <c r="AV539" i="7"/>
  <c r="C532" i="9" s="1"/>
  <c r="AV538" i="7"/>
  <c r="C531" i="9" s="1"/>
  <c r="AV537" i="7"/>
  <c r="C530" i="9" s="1"/>
  <c r="AV536" i="7"/>
  <c r="C529" i="9" s="1"/>
  <c r="AV535" i="7"/>
  <c r="C528" i="9" s="1"/>
  <c r="AV534" i="7"/>
  <c r="C527" i="9" s="1"/>
  <c r="AV533" i="7"/>
  <c r="C526" i="9" s="1"/>
  <c r="AV532" i="7"/>
  <c r="C525" i="9" s="1"/>
  <c r="AV531" i="7"/>
  <c r="C524" i="9" s="1"/>
  <c r="AV530" i="7"/>
  <c r="C523" i="9" s="1"/>
  <c r="AV529" i="7"/>
  <c r="C522" i="9" s="1"/>
  <c r="AV528" i="7"/>
  <c r="C521" i="9" s="1"/>
  <c r="AV527" i="7"/>
  <c r="C520" i="9" s="1"/>
  <c r="AV526" i="7"/>
  <c r="C519" i="9" s="1"/>
  <c r="AV525" i="7"/>
  <c r="C518" i="9" s="1"/>
  <c r="AV524" i="7"/>
  <c r="C517" i="9" s="1"/>
  <c r="AV523" i="7"/>
  <c r="C516" i="9" s="1"/>
  <c r="AV522" i="7"/>
  <c r="C515" i="9" s="1"/>
  <c r="AV521" i="7"/>
  <c r="C514" i="9" s="1"/>
  <c r="AV520" i="7"/>
  <c r="C513" i="9" s="1"/>
  <c r="AV519" i="7"/>
  <c r="C512" i="9" s="1"/>
  <c r="AV518" i="7"/>
  <c r="C511" i="9" s="1"/>
  <c r="AV517" i="7"/>
  <c r="C510" i="9" s="1"/>
  <c r="AV516" i="7"/>
  <c r="C509" i="9" s="1"/>
  <c r="AV515" i="7"/>
  <c r="C508" i="9" s="1"/>
  <c r="AV514" i="7"/>
  <c r="C507" i="9" s="1"/>
  <c r="AV513" i="7"/>
  <c r="C506" i="9" s="1"/>
  <c r="AV512" i="7"/>
  <c r="C505" i="9" s="1"/>
  <c r="AV511" i="7"/>
  <c r="C504" i="9" s="1"/>
  <c r="AV510" i="7"/>
  <c r="C503" i="9" s="1"/>
  <c r="AV509" i="7"/>
  <c r="C502" i="9" s="1"/>
  <c r="AV508" i="7"/>
  <c r="C501" i="9" s="1"/>
  <c r="AV507" i="7"/>
  <c r="C500" i="9" s="1"/>
  <c r="AV506" i="7"/>
  <c r="C499" i="9" s="1"/>
  <c r="AV505" i="7"/>
  <c r="C498" i="9" s="1"/>
  <c r="AV504" i="7"/>
  <c r="C497" i="9" s="1"/>
  <c r="AV503" i="7"/>
  <c r="C496" i="9" s="1"/>
  <c r="AV502" i="7"/>
  <c r="C495" i="9" s="1"/>
  <c r="AV501" i="7"/>
  <c r="C494" i="9" s="1"/>
  <c r="AV500" i="7"/>
  <c r="C493" i="9" s="1"/>
  <c r="AV499" i="7"/>
  <c r="C492" i="9" s="1"/>
  <c r="AV498" i="7"/>
  <c r="C491" i="9" s="1"/>
  <c r="AV497" i="7"/>
  <c r="C490" i="9" s="1"/>
  <c r="AV496" i="7"/>
  <c r="C489" i="9" s="1"/>
  <c r="AV495" i="7"/>
  <c r="C488" i="9" s="1"/>
  <c r="AV494" i="7"/>
  <c r="AU490" i="7"/>
  <c r="AT490" i="7"/>
  <c r="AS490" i="7"/>
  <c r="AR490" i="7"/>
  <c r="AQ490" i="7"/>
  <c r="AP490" i="7"/>
  <c r="AO490" i="7"/>
  <c r="AN490" i="7"/>
  <c r="AM490" i="7"/>
  <c r="AL490" i="7"/>
  <c r="AK490" i="7"/>
  <c r="AJ490" i="7"/>
  <c r="C490" i="7"/>
  <c r="AV489" i="7"/>
  <c r="C482" i="9" s="1"/>
  <c r="AV488" i="7"/>
  <c r="C481" i="9" s="1"/>
  <c r="AV487" i="7"/>
  <c r="C480" i="9" s="1"/>
  <c r="AV486" i="7"/>
  <c r="C479" i="9" s="1"/>
  <c r="AV485" i="7"/>
  <c r="C478" i="9" s="1"/>
  <c r="AV484" i="7"/>
  <c r="C477" i="9" s="1"/>
  <c r="AV483" i="7"/>
  <c r="C476" i="9" s="1"/>
  <c r="AV482" i="7"/>
  <c r="C475" i="9" s="1"/>
  <c r="AV481" i="7"/>
  <c r="C474" i="9" s="1"/>
  <c r="AV480" i="7"/>
  <c r="C473" i="9" s="1"/>
  <c r="AV479" i="7"/>
  <c r="C472" i="9" s="1"/>
  <c r="AV478" i="7"/>
  <c r="C471" i="9" s="1"/>
  <c r="AV477" i="7"/>
  <c r="C470" i="9" s="1"/>
  <c r="AV476" i="7"/>
  <c r="C469" i="9" s="1"/>
  <c r="AV475" i="7"/>
  <c r="C468" i="9" s="1"/>
  <c r="AV474" i="7"/>
  <c r="C467" i="9" s="1"/>
  <c r="AV473" i="7"/>
  <c r="C466" i="9" s="1"/>
  <c r="AV472" i="7"/>
  <c r="C465" i="9" s="1"/>
  <c r="AV471" i="7"/>
  <c r="C464" i="9" s="1"/>
  <c r="AV470" i="7"/>
  <c r="C463" i="9" s="1"/>
  <c r="AV469" i="7"/>
  <c r="C462" i="9" s="1"/>
  <c r="AV468" i="7"/>
  <c r="C461" i="9" s="1"/>
  <c r="AV467" i="7"/>
  <c r="C460" i="9" s="1"/>
  <c r="AV466" i="7"/>
  <c r="C459" i="9" s="1"/>
  <c r="AV465" i="7"/>
  <c r="C458" i="9" s="1"/>
  <c r="AV464" i="7"/>
  <c r="C457" i="9" s="1"/>
  <c r="AV463" i="7"/>
  <c r="C456" i="9" s="1"/>
  <c r="AV462" i="7"/>
  <c r="C455" i="9" s="1"/>
  <c r="AV461" i="7"/>
  <c r="C454" i="9" s="1"/>
  <c r="AV460" i="7"/>
  <c r="C453" i="9" s="1"/>
  <c r="AV459" i="7"/>
  <c r="C452" i="9" s="1"/>
  <c r="AV458" i="7"/>
  <c r="C451" i="9" s="1"/>
  <c r="AV457" i="7"/>
  <c r="C450" i="9" s="1"/>
  <c r="AV456" i="7"/>
  <c r="C449" i="9" s="1"/>
  <c r="AV455" i="7"/>
  <c r="C448" i="9" s="1"/>
  <c r="AV454" i="7"/>
  <c r="C447" i="9" s="1"/>
  <c r="AV453" i="7"/>
  <c r="C446" i="9" s="1"/>
  <c r="AV452" i="7"/>
  <c r="C445" i="9" s="1"/>
  <c r="AV451" i="7"/>
  <c r="C444" i="9" s="1"/>
  <c r="AV450" i="7"/>
  <c r="C443" i="9" s="1"/>
  <c r="AV449" i="7"/>
  <c r="C442" i="9" s="1"/>
  <c r="AV448" i="7"/>
  <c r="C441" i="9" s="1"/>
  <c r="AV447" i="7"/>
  <c r="C440" i="9" s="1"/>
  <c r="AV446" i="7"/>
  <c r="C439" i="9" s="1"/>
  <c r="AV445" i="7"/>
  <c r="C438" i="9" s="1"/>
  <c r="AV444" i="7"/>
  <c r="C437" i="9" s="1"/>
  <c r="AV443" i="7"/>
  <c r="C436" i="9" s="1"/>
  <c r="AV442" i="7"/>
  <c r="C435" i="9" s="1"/>
  <c r="AV441" i="7"/>
  <c r="C434" i="9" s="1"/>
  <c r="AV440" i="7"/>
  <c r="C433" i="9" s="1"/>
  <c r="AV439" i="7"/>
  <c r="C432" i="9" s="1"/>
  <c r="AV438" i="7"/>
  <c r="C431" i="9" s="1"/>
  <c r="AV437" i="7"/>
  <c r="C430" i="9" s="1"/>
  <c r="AV436" i="7"/>
  <c r="C429" i="9" s="1"/>
  <c r="AV435" i="7"/>
  <c r="C428" i="9" s="1"/>
  <c r="AV434" i="7"/>
  <c r="C427" i="9" s="1"/>
  <c r="AV433" i="7"/>
  <c r="AU429" i="7"/>
  <c r="AT429" i="7"/>
  <c r="AS429" i="7"/>
  <c r="AR429" i="7"/>
  <c r="AQ429" i="7"/>
  <c r="AP429" i="7"/>
  <c r="AO429" i="7"/>
  <c r="AN429" i="7"/>
  <c r="AM429" i="7"/>
  <c r="AL429" i="7"/>
  <c r="AK429" i="7"/>
  <c r="AJ429" i="7"/>
  <c r="C429" i="7"/>
  <c r="AV428" i="7"/>
  <c r="C421" i="9" s="1"/>
  <c r="AV427" i="7"/>
  <c r="C420" i="9" s="1"/>
  <c r="AV426" i="7"/>
  <c r="C419" i="9" s="1"/>
  <c r="AV425" i="7"/>
  <c r="C418" i="9" s="1"/>
  <c r="AV424" i="7"/>
  <c r="C417" i="9" s="1"/>
  <c r="AV423" i="7"/>
  <c r="C416" i="9" s="1"/>
  <c r="AV422" i="7"/>
  <c r="C415" i="9" s="1"/>
  <c r="AV421" i="7"/>
  <c r="C414" i="9" s="1"/>
  <c r="AV420" i="7"/>
  <c r="C413" i="9" s="1"/>
  <c r="AV419" i="7"/>
  <c r="C412" i="9" s="1"/>
  <c r="AV418" i="7"/>
  <c r="C411" i="9" s="1"/>
  <c r="AV417" i="7"/>
  <c r="C410" i="9" s="1"/>
  <c r="AV416" i="7"/>
  <c r="C409" i="9" s="1"/>
  <c r="AV415" i="7"/>
  <c r="C408" i="9" s="1"/>
  <c r="AV414" i="7"/>
  <c r="C407" i="9" s="1"/>
  <c r="AV413" i="7"/>
  <c r="C406" i="9" s="1"/>
  <c r="AV412" i="7"/>
  <c r="C405" i="9" s="1"/>
  <c r="AV411" i="7"/>
  <c r="C404" i="9" s="1"/>
  <c r="AV410" i="7"/>
  <c r="C403" i="9" s="1"/>
  <c r="AV409" i="7"/>
  <c r="C402" i="9" s="1"/>
  <c r="AV408" i="7"/>
  <c r="C401" i="9" s="1"/>
  <c r="AV407" i="7"/>
  <c r="C400" i="9" s="1"/>
  <c r="AV406" i="7"/>
  <c r="C399" i="9" s="1"/>
  <c r="AV405" i="7"/>
  <c r="C398" i="9" s="1"/>
  <c r="AV404" i="7"/>
  <c r="C397" i="9" s="1"/>
  <c r="AV403" i="7"/>
  <c r="C396" i="9" s="1"/>
  <c r="AV402" i="7"/>
  <c r="C395" i="9" s="1"/>
  <c r="AV401" i="7"/>
  <c r="C394" i="9" s="1"/>
  <c r="AV400" i="7"/>
  <c r="C393" i="9" s="1"/>
  <c r="AV399" i="7"/>
  <c r="C392" i="9" s="1"/>
  <c r="AV398" i="7"/>
  <c r="C391" i="9" s="1"/>
  <c r="AV397" i="7"/>
  <c r="C390" i="9" s="1"/>
  <c r="AV396" i="7"/>
  <c r="C389" i="9" s="1"/>
  <c r="AV395" i="7"/>
  <c r="C388" i="9" s="1"/>
  <c r="AV394" i="7"/>
  <c r="C387" i="9" s="1"/>
  <c r="AV393" i="7"/>
  <c r="C386" i="9" s="1"/>
  <c r="AV392" i="7"/>
  <c r="AU388" i="7"/>
  <c r="AT388" i="7"/>
  <c r="AS388" i="7"/>
  <c r="AR388" i="7"/>
  <c r="AQ388" i="7"/>
  <c r="AP388" i="7"/>
  <c r="AO388" i="7"/>
  <c r="AN388" i="7"/>
  <c r="AM388" i="7"/>
  <c r="AL388" i="7"/>
  <c r="AK388" i="7"/>
  <c r="AJ388" i="7"/>
  <c r="C388" i="7"/>
  <c r="AV387" i="7"/>
  <c r="C380" i="9" s="1"/>
  <c r="AV386" i="7"/>
  <c r="C379" i="9" s="1"/>
  <c r="AV385" i="7"/>
  <c r="C378" i="9" s="1"/>
  <c r="AV384" i="7"/>
  <c r="C377" i="9" s="1"/>
  <c r="AV383" i="7"/>
  <c r="C376" i="9" s="1"/>
  <c r="AV382" i="7"/>
  <c r="C375" i="9" s="1"/>
  <c r="AV381" i="7"/>
  <c r="C374" i="9" s="1"/>
  <c r="AV380" i="7"/>
  <c r="C373" i="9" s="1"/>
  <c r="AV379" i="7"/>
  <c r="C372" i="9" s="1"/>
  <c r="AV378" i="7"/>
  <c r="C371" i="9" s="1"/>
  <c r="AV377" i="7"/>
  <c r="C370" i="9" s="1"/>
  <c r="AV376" i="7"/>
  <c r="C369" i="9" s="1"/>
  <c r="AV375" i="7"/>
  <c r="C368" i="9" s="1"/>
  <c r="AV374" i="7"/>
  <c r="C367" i="9" s="1"/>
  <c r="AV373" i="7"/>
  <c r="C366" i="9" s="1"/>
  <c r="AV372" i="7"/>
  <c r="C365" i="9" s="1"/>
  <c r="AV371" i="7"/>
  <c r="C364" i="9" s="1"/>
  <c r="AV370" i="7"/>
  <c r="C363" i="9" s="1"/>
  <c r="AV369" i="7"/>
  <c r="C362" i="9" s="1"/>
  <c r="AV368" i="7"/>
  <c r="C361" i="9" s="1"/>
  <c r="AV367" i="7"/>
  <c r="C360" i="9" s="1"/>
  <c r="AV366" i="7"/>
  <c r="C359" i="9" s="1"/>
  <c r="AV365" i="7"/>
  <c r="C358" i="9" s="1"/>
  <c r="AV364" i="7"/>
  <c r="C357" i="9" s="1"/>
  <c r="AV363" i="7"/>
  <c r="C356" i="9" s="1"/>
  <c r="AV362" i="7"/>
  <c r="C355" i="9" s="1"/>
  <c r="AV361" i="7"/>
  <c r="C354" i="9" s="1"/>
  <c r="AV360" i="7"/>
  <c r="C353" i="9" s="1"/>
  <c r="AV359" i="7"/>
  <c r="C352" i="9" s="1"/>
  <c r="AV358" i="7"/>
  <c r="C351" i="9" s="1"/>
  <c r="AV357" i="7"/>
  <c r="C350" i="9" s="1"/>
  <c r="AV356" i="7"/>
  <c r="C349" i="9" s="1"/>
  <c r="AV355" i="7"/>
  <c r="C348" i="9" s="1"/>
  <c r="AV354" i="7"/>
  <c r="C347" i="9" s="1"/>
  <c r="AV353" i="7"/>
  <c r="C346" i="9" s="1"/>
  <c r="AV352" i="7"/>
  <c r="C345" i="9" s="1"/>
  <c r="AV351" i="7"/>
  <c r="C344" i="9" s="1"/>
  <c r="AV350" i="7"/>
  <c r="AU346" i="7"/>
  <c r="AT346" i="7"/>
  <c r="AS346" i="7"/>
  <c r="AR346" i="7"/>
  <c r="AQ346" i="7"/>
  <c r="AP346" i="7"/>
  <c r="AO346" i="7"/>
  <c r="AN346" i="7"/>
  <c r="AM346" i="7"/>
  <c r="AL346" i="7"/>
  <c r="AK346" i="7"/>
  <c r="AJ346" i="7"/>
  <c r="C346" i="7"/>
  <c r="AV345" i="7"/>
  <c r="C338" i="9" s="1"/>
  <c r="AV344" i="7"/>
  <c r="C337" i="9" s="1"/>
  <c r="AV343" i="7"/>
  <c r="C336" i="9" s="1"/>
  <c r="AV342" i="7"/>
  <c r="C335" i="9" s="1"/>
  <c r="AV341" i="7"/>
  <c r="C334" i="9" s="1"/>
  <c r="AV340" i="7"/>
  <c r="C333" i="9" s="1"/>
  <c r="AV339" i="7"/>
  <c r="C332" i="9" s="1"/>
  <c r="AV338" i="7"/>
  <c r="C331" i="9" s="1"/>
  <c r="AV337" i="7"/>
  <c r="C330" i="9" s="1"/>
  <c r="AV336" i="7"/>
  <c r="C329" i="9" s="1"/>
  <c r="AV335" i="7"/>
  <c r="C328" i="9" s="1"/>
  <c r="AV334" i="7"/>
  <c r="C327" i="9" s="1"/>
  <c r="AV333" i="7"/>
  <c r="C326" i="9" s="1"/>
  <c r="AV332" i="7"/>
  <c r="C325" i="9" s="1"/>
  <c r="AV331" i="7"/>
  <c r="C324" i="9" s="1"/>
  <c r="AV330" i="7"/>
  <c r="C323" i="9" s="1"/>
  <c r="AV329" i="7"/>
  <c r="C322" i="9" s="1"/>
  <c r="AV328" i="7"/>
  <c r="C321" i="9" s="1"/>
  <c r="AV327" i="7"/>
  <c r="C320" i="9" s="1"/>
  <c r="AV326" i="7"/>
  <c r="C319" i="9" s="1"/>
  <c r="AV325" i="7"/>
  <c r="C318" i="9" s="1"/>
  <c r="AV324" i="7"/>
  <c r="C317" i="9" s="1"/>
  <c r="AV323" i="7"/>
  <c r="C316" i="9" s="1"/>
  <c r="AV322" i="7"/>
  <c r="C315" i="9" s="1"/>
  <c r="AV321" i="7"/>
  <c r="C314" i="9" s="1"/>
  <c r="AV320" i="7"/>
  <c r="C313" i="9" s="1"/>
  <c r="AV319" i="7"/>
  <c r="C312" i="9" s="1"/>
  <c r="AV318" i="7"/>
  <c r="C311" i="9" s="1"/>
  <c r="AV317" i="7"/>
  <c r="C310" i="9" s="1"/>
  <c r="AV316" i="7"/>
  <c r="C309" i="9" s="1"/>
  <c r="AV315" i="7"/>
  <c r="C308" i="9" s="1"/>
  <c r="AV314" i="7"/>
  <c r="C307" i="9" s="1"/>
  <c r="AV313" i="7"/>
  <c r="C306" i="9" s="1"/>
  <c r="AV312" i="7"/>
  <c r="C305" i="9" s="1"/>
  <c r="AV311" i="7"/>
  <c r="C304" i="9" s="1"/>
  <c r="AV310" i="7"/>
  <c r="C303" i="9" s="1"/>
  <c r="AV309" i="7"/>
  <c r="C302" i="9" s="1"/>
  <c r="AV308" i="7"/>
  <c r="C301" i="9" s="1"/>
  <c r="AV307" i="7"/>
  <c r="C300" i="9" s="1"/>
  <c r="AV306" i="7"/>
  <c r="C299" i="9" s="1"/>
  <c r="AV305" i="7"/>
  <c r="C298" i="9" s="1"/>
  <c r="AV304" i="7"/>
  <c r="C297" i="9" s="1"/>
  <c r="AV303" i="7"/>
  <c r="C296" i="9" s="1"/>
  <c r="AV302" i="7"/>
  <c r="C295" i="9" s="1"/>
  <c r="AV301" i="7"/>
  <c r="C294" i="9" s="1"/>
  <c r="AV300" i="7"/>
  <c r="C293" i="9" s="1"/>
  <c r="AV299" i="7"/>
  <c r="C292" i="9" s="1"/>
  <c r="AV298" i="7"/>
  <c r="C291" i="9" s="1"/>
  <c r="AV297" i="7"/>
  <c r="C290" i="9" s="1"/>
  <c r="AV296" i="7"/>
  <c r="C289" i="9" s="1"/>
  <c r="AV295" i="7"/>
  <c r="C288" i="9" s="1"/>
  <c r="AV294" i="7"/>
  <c r="C287" i="9" s="1"/>
  <c r="AV293" i="7"/>
  <c r="C286" i="9" s="1"/>
  <c r="AV292" i="7"/>
  <c r="C285" i="9" s="1"/>
  <c r="AV291" i="7"/>
  <c r="C284" i="9" s="1"/>
  <c r="AV290" i="7"/>
  <c r="C283" i="9" s="1"/>
  <c r="AV289" i="7"/>
  <c r="C282" i="9" s="1"/>
  <c r="AV288" i="7"/>
  <c r="C281" i="9" s="1"/>
  <c r="AV287" i="7"/>
  <c r="C280" i="9" s="1"/>
  <c r="AV286" i="7"/>
  <c r="C279" i="9" s="1"/>
  <c r="AV285" i="7"/>
  <c r="C278" i="9" s="1"/>
  <c r="AV284" i="7"/>
  <c r="C277" i="9" s="1"/>
  <c r="AV283" i="7"/>
  <c r="C276" i="9" s="1"/>
  <c r="AV282" i="7"/>
  <c r="C275" i="9" s="1"/>
  <c r="AV281" i="7"/>
  <c r="C274" i="9" s="1"/>
  <c r="AV280" i="7"/>
  <c r="C273" i="9" s="1"/>
  <c r="AV279" i="7"/>
  <c r="C272" i="9" s="1"/>
  <c r="AV278" i="7"/>
  <c r="C271" i="9" s="1"/>
  <c r="AV277" i="7"/>
  <c r="C270" i="9" s="1"/>
  <c r="AV276" i="7"/>
  <c r="C269" i="9" s="1"/>
  <c r="AV275" i="7"/>
  <c r="C268" i="9" s="1"/>
  <c r="AV274" i="7"/>
  <c r="C267" i="9" s="1"/>
  <c r="AV273" i="7"/>
  <c r="C266" i="9" s="1"/>
  <c r="AV272" i="7"/>
  <c r="C265" i="9" s="1"/>
  <c r="AV271" i="7"/>
  <c r="C264" i="9" s="1"/>
  <c r="AV270" i="7"/>
  <c r="C263" i="9" s="1"/>
  <c r="AV269" i="7"/>
  <c r="C262" i="9" s="1"/>
  <c r="AV268" i="7"/>
  <c r="C261" i="9" s="1"/>
  <c r="AV267" i="7"/>
  <c r="C260" i="9" s="1"/>
  <c r="AV266" i="7"/>
  <c r="C259" i="9" s="1"/>
  <c r="AV265" i="7"/>
  <c r="C258" i="9" s="1"/>
  <c r="AV264" i="7"/>
  <c r="C257" i="9" s="1"/>
  <c r="AV263" i="7"/>
  <c r="C256" i="9" s="1"/>
  <c r="AV262" i="7"/>
  <c r="C255" i="9" s="1"/>
  <c r="AV261" i="7"/>
  <c r="C254" i="9" s="1"/>
  <c r="AV260" i="7"/>
  <c r="C253" i="9" s="1"/>
  <c r="AV259" i="7"/>
  <c r="AU255" i="7"/>
  <c r="AU609" i="7" s="1"/>
  <c r="AT255" i="7"/>
  <c r="AT609" i="7" s="1"/>
  <c r="AS255" i="7"/>
  <c r="AR255" i="7"/>
  <c r="AR609" i="7" s="1"/>
  <c r="AQ255" i="7"/>
  <c r="AQ609" i="7" s="1"/>
  <c r="AP255" i="7"/>
  <c r="AP609" i="7" s="1"/>
  <c r="AO255" i="7"/>
  <c r="AO609" i="7" s="1"/>
  <c r="AN255" i="7"/>
  <c r="AN609" i="7" s="1"/>
  <c r="AM255" i="7"/>
  <c r="AM609" i="7" s="1"/>
  <c r="AL255" i="7"/>
  <c r="AL609" i="7" s="1"/>
  <c r="AK255" i="7"/>
  <c r="AJ255" i="7"/>
  <c r="AJ609" i="7" s="1"/>
  <c r="C255" i="7"/>
  <c r="AV254" i="7"/>
  <c r="C247" i="9" s="1"/>
  <c r="AV253" i="7"/>
  <c r="C246" i="9" s="1"/>
  <c r="AV252" i="7"/>
  <c r="C245" i="9" s="1"/>
  <c r="AV251" i="7"/>
  <c r="C244" i="9" s="1"/>
  <c r="AV250" i="7"/>
  <c r="C243" i="9" s="1"/>
  <c r="AV249" i="7"/>
  <c r="C242" i="9" s="1"/>
  <c r="AV248" i="7"/>
  <c r="C241" i="9" s="1"/>
  <c r="AV247" i="7"/>
  <c r="C240" i="9" s="1"/>
  <c r="AV246" i="7"/>
  <c r="C239" i="9" s="1"/>
  <c r="AV245" i="7"/>
  <c r="C238" i="9" s="1"/>
  <c r="AV244" i="7"/>
  <c r="C237" i="9" s="1"/>
  <c r="AV243" i="7"/>
  <c r="C236" i="9" s="1"/>
  <c r="AV242" i="7"/>
  <c r="C235" i="9" s="1"/>
  <c r="AV241" i="7"/>
  <c r="C234" i="9" s="1"/>
  <c r="AV240" i="7"/>
  <c r="C233" i="9" s="1"/>
  <c r="AV239" i="7"/>
  <c r="C232" i="9" s="1"/>
  <c r="AV238" i="7"/>
  <c r="C231" i="9" s="1"/>
  <c r="AV237" i="7"/>
  <c r="C230" i="9" s="1"/>
  <c r="AV236" i="7"/>
  <c r="C229" i="9" s="1"/>
  <c r="AV235" i="7"/>
  <c r="C228" i="9" s="1"/>
  <c r="AV234" i="7"/>
  <c r="C227" i="9" s="1"/>
  <c r="AV233" i="7"/>
  <c r="C226" i="9" s="1"/>
  <c r="AV232" i="7"/>
  <c r="C225" i="9" s="1"/>
  <c r="AV231" i="7"/>
  <c r="C224" i="9" s="1"/>
  <c r="AV230" i="7"/>
  <c r="C223" i="9" s="1"/>
  <c r="AV229" i="7"/>
  <c r="C222" i="9" s="1"/>
  <c r="AV228" i="7"/>
  <c r="C221" i="9" s="1"/>
  <c r="AV227" i="7"/>
  <c r="C220" i="9" s="1"/>
  <c r="AV226" i="7"/>
  <c r="C219" i="9" s="1"/>
  <c r="AV225" i="7"/>
  <c r="C218" i="9" s="1"/>
  <c r="AV224" i="7"/>
  <c r="C217" i="9" s="1"/>
  <c r="AV223" i="7"/>
  <c r="C216" i="9" s="1"/>
  <c r="AV222" i="7"/>
  <c r="C215" i="9" s="1"/>
  <c r="AV221" i="7"/>
  <c r="C214" i="9" s="1"/>
  <c r="AV220" i="7"/>
  <c r="C213" i="9" s="1"/>
  <c r="AV219" i="7"/>
  <c r="C212" i="9" s="1"/>
  <c r="AV218" i="7"/>
  <c r="C211" i="9" s="1"/>
  <c r="AV217" i="7"/>
  <c r="C210" i="9" s="1"/>
  <c r="AV216" i="7"/>
  <c r="C209" i="9" s="1"/>
  <c r="AV215" i="7"/>
  <c r="C208" i="9" s="1"/>
  <c r="AV214" i="7"/>
  <c r="C207" i="9" s="1"/>
  <c r="AV213" i="7"/>
  <c r="C206" i="9" s="1"/>
  <c r="AV212" i="7"/>
  <c r="C205" i="9" s="1"/>
  <c r="AV211" i="7"/>
  <c r="C204" i="9" s="1"/>
  <c r="AV210" i="7"/>
  <c r="C203" i="9" s="1"/>
  <c r="AV209" i="7"/>
  <c r="C202" i="9" s="1"/>
  <c r="AV208" i="7"/>
  <c r="C201" i="9" s="1"/>
  <c r="AV207" i="7"/>
  <c r="C200" i="9" s="1"/>
  <c r="AV206" i="7"/>
  <c r="C199" i="9" s="1"/>
  <c r="AV205" i="7"/>
  <c r="C198" i="7"/>
  <c r="AU197" i="7"/>
  <c r="O190" i="9" s="1"/>
  <c r="AT197" i="7"/>
  <c r="N190" i="9" s="1"/>
  <c r="AS197" i="7"/>
  <c r="M190" i="9" s="1"/>
  <c r="AR197" i="7"/>
  <c r="L190" i="9" s="1"/>
  <c r="AQ197" i="7"/>
  <c r="K190" i="9" s="1"/>
  <c r="AP197" i="7"/>
  <c r="J190" i="9" s="1"/>
  <c r="AO197" i="7"/>
  <c r="I190" i="9" s="1"/>
  <c r="AN197" i="7"/>
  <c r="H190" i="9" s="1"/>
  <c r="AM197" i="7"/>
  <c r="AL197" i="7"/>
  <c r="F190" i="9" s="1"/>
  <c r="AK197" i="7"/>
  <c r="E190" i="9" s="1"/>
  <c r="AJ197" i="7"/>
  <c r="D190" i="9" s="1"/>
  <c r="AU196" i="7"/>
  <c r="O189" i="9" s="1"/>
  <c r="AT196" i="7"/>
  <c r="N189" i="9" s="1"/>
  <c r="AS196" i="7"/>
  <c r="M189" i="9" s="1"/>
  <c r="AR196" i="7"/>
  <c r="L189" i="9" s="1"/>
  <c r="AQ196" i="7"/>
  <c r="K189" i="9" s="1"/>
  <c r="AP196" i="7"/>
  <c r="J189" i="9" s="1"/>
  <c r="AO196" i="7"/>
  <c r="I189" i="9" s="1"/>
  <c r="AN196" i="7"/>
  <c r="H189" i="9" s="1"/>
  <c r="AM196" i="7"/>
  <c r="G189" i="9" s="1"/>
  <c r="AL196" i="7"/>
  <c r="F189" i="9" s="1"/>
  <c r="AK196" i="7"/>
  <c r="E189" i="9" s="1"/>
  <c r="AJ196" i="7"/>
  <c r="D189" i="9" s="1"/>
  <c r="AU195" i="7"/>
  <c r="O188" i="9" s="1"/>
  <c r="AT195" i="7"/>
  <c r="N188" i="9" s="1"/>
  <c r="AS195" i="7"/>
  <c r="M188" i="9" s="1"/>
  <c r="AR195" i="7"/>
  <c r="L188" i="9" s="1"/>
  <c r="AQ195" i="7"/>
  <c r="K188" i="9" s="1"/>
  <c r="AP195" i="7"/>
  <c r="J188" i="9" s="1"/>
  <c r="AO195" i="7"/>
  <c r="I188" i="9" s="1"/>
  <c r="AN195" i="7"/>
  <c r="H188" i="9" s="1"/>
  <c r="AM195" i="7"/>
  <c r="G188" i="9" s="1"/>
  <c r="AL195" i="7"/>
  <c r="F188" i="9" s="1"/>
  <c r="AK195" i="7"/>
  <c r="E188" i="9" s="1"/>
  <c r="AJ195" i="7"/>
  <c r="AU194" i="7"/>
  <c r="O187" i="9" s="1"/>
  <c r="AT194" i="7"/>
  <c r="N187" i="9" s="1"/>
  <c r="AS194" i="7"/>
  <c r="M187" i="9" s="1"/>
  <c r="AR194" i="7"/>
  <c r="L187" i="9" s="1"/>
  <c r="AQ194" i="7"/>
  <c r="K187" i="9" s="1"/>
  <c r="AP194" i="7"/>
  <c r="J187" i="9" s="1"/>
  <c r="AO194" i="7"/>
  <c r="I187" i="9" s="1"/>
  <c r="AN194" i="7"/>
  <c r="H187" i="9" s="1"/>
  <c r="AM194" i="7"/>
  <c r="G187" i="9" s="1"/>
  <c r="AL194" i="7"/>
  <c r="F187" i="9" s="1"/>
  <c r="AK194" i="7"/>
  <c r="E187" i="9" s="1"/>
  <c r="AJ194" i="7"/>
  <c r="D187" i="9" s="1"/>
  <c r="AU193" i="7"/>
  <c r="O186" i="9" s="1"/>
  <c r="AT193" i="7"/>
  <c r="N186" i="9" s="1"/>
  <c r="AS193" i="7"/>
  <c r="M186" i="9" s="1"/>
  <c r="AR193" i="7"/>
  <c r="L186" i="9" s="1"/>
  <c r="AQ193" i="7"/>
  <c r="K186" i="9" s="1"/>
  <c r="AP193" i="7"/>
  <c r="J186" i="9" s="1"/>
  <c r="AO193" i="7"/>
  <c r="I186" i="9" s="1"/>
  <c r="AN193" i="7"/>
  <c r="H186" i="9" s="1"/>
  <c r="AM193" i="7"/>
  <c r="G186" i="9" s="1"/>
  <c r="AL193" i="7"/>
  <c r="F186" i="9" s="1"/>
  <c r="AK193" i="7"/>
  <c r="E186" i="9" s="1"/>
  <c r="AJ193" i="7"/>
  <c r="D186" i="9" s="1"/>
  <c r="AU192" i="7"/>
  <c r="O185" i="9" s="1"/>
  <c r="AT192" i="7"/>
  <c r="N185" i="9" s="1"/>
  <c r="AS192" i="7"/>
  <c r="M185" i="9" s="1"/>
  <c r="AR192" i="7"/>
  <c r="L185" i="9" s="1"/>
  <c r="AQ192" i="7"/>
  <c r="K185" i="9" s="1"/>
  <c r="AP192" i="7"/>
  <c r="J185" i="9" s="1"/>
  <c r="AO192" i="7"/>
  <c r="I185" i="9" s="1"/>
  <c r="AN192" i="7"/>
  <c r="H185" i="9" s="1"/>
  <c r="AM192" i="7"/>
  <c r="G185" i="9" s="1"/>
  <c r="AL192" i="7"/>
  <c r="F185" i="9" s="1"/>
  <c r="AK192" i="7"/>
  <c r="E185" i="9" s="1"/>
  <c r="AJ192" i="7"/>
  <c r="D185" i="9" s="1"/>
  <c r="AU191" i="7"/>
  <c r="O184" i="9" s="1"/>
  <c r="AT191" i="7"/>
  <c r="N184" i="9" s="1"/>
  <c r="AS191" i="7"/>
  <c r="M184" i="9" s="1"/>
  <c r="AR191" i="7"/>
  <c r="L184" i="9" s="1"/>
  <c r="AQ191" i="7"/>
  <c r="K184" i="9" s="1"/>
  <c r="AP191" i="7"/>
  <c r="J184" i="9" s="1"/>
  <c r="AO191" i="7"/>
  <c r="I184" i="9" s="1"/>
  <c r="AN191" i="7"/>
  <c r="H184" i="9" s="1"/>
  <c r="AM191" i="7"/>
  <c r="G184" i="9" s="1"/>
  <c r="AL191" i="7"/>
  <c r="F184" i="9" s="1"/>
  <c r="AK191" i="7"/>
  <c r="E184" i="9" s="1"/>
  <c r="AJ191" i="7"/>
  <c r="AU190" i="7"/>
  <c r="O183" i="9" s="1"/>
  <c r="AT190" i="7"/>
  <c r="N183" i="9" s="1"/>
  <c r="AS190" i="7"/>
  <c r="M183" i="9" s="1"/>
  <c r="AR190" i="7"/>
  <c r="L183" i="9" s="1"/>
  <c r="AQ190" i="7"/>
  <c r="K183" i="9" s="1"/>
  <c r="AP190" i="7"/>
  <c r="J183" i="9" s="1"/>
  <c r="AO190" i="7"/>
  <c r="I183" i="9" s="1"/>
  <c r="AN190" i="7"/>
  <c r="H183" i="9" s="1"/>
  <c r="AM190" i="7"/>
  <c r="G183" i="9" s="1"/>
  <c r="AL190" i="7"/>
  <c r="F183" i="9" s="1"/>
  <c r="AK190" i="7"/>
  <c r="E183" i="9" s="1"/>
  <c r="AJ190" i="7"/>
  <c r="AU189" i="7"/>
  <c r="O182" i="9" s="1"/>
  <c r="AT189" i="7"/>
  <c r="N182" i="9" s="1"/>
  <c r="AS189" i="7"/>
  <c r="M182" i="9" s="1"/>
  <c r="AR189" i="7"/>
  <c r="L182" i="9" s="1"/>
  <c r="AQ189" i="7"/>
  <c r="K182" i="9" s="1"/>
  <c r="AP189" i="7"/>
  <c r="J182" i="9" s="1"/>
  <c r="AO189" i="7"/>
  <c r="I182" i="9" s="1"/>
  <c r="AN189" i="7"/>
  <c r="H182" i="9" s="1"/>
  <c r="AM189" i="7"/>
  <c r="G182" i="9" s="1"/>
  <c r="AL189" i="7"/>
  <c r="F182" i="9" s="1"/>
  <c r="AK189" i="7"/>
  <c r="E182" i="9" s="1"/>
  <c r="AJ189" i="7"/>
  <c r="D182" i="9" s="1"/>
  <c r="AU188" i="7"/>
  <c r="O181" i="9" s="1"/>
  <c r="AT188" i="7"/>
  <c r="N181" i="9" s="1"/>
  <c r="AS188" i="7"/>
  <c r="M181" i="9" s="1"/>
  <c r="AR188" i="7"/>
  <c r="L181" i="9" s="1"/>
  <c r="AQ188" i="7"/>
  <c r="K181" i="9" s="1"/>
  <c r="AP188" i="7"/>
  <c r="J181" i="9" s="1"/>
  <c r="AO188" i="7"/>
  <c r="I181" i="9" s="1"/>
  <c r="AN188" i="7"/>
  <c r="H181" i="9" s="1"/>
  <c r="AM188" i="7"/>
  <c r="G181" i="9" s="1"/>
  <c r="AL188" i="7"/>
  <c r="F181" i="9" s="1"/>
  <c r="AK188" i="7"/>
  <c r="E181" i="9" s="1"/>
  <c r="AJ188" i="7"/>
  <c r="D181" i="9" s="1"/>
  <c r="AU187" i="7"/>
  <c r="O180" i="9" s="1"/>
  <c r="AT187" i="7"/>
  <c r="N180" i="9" s="1"/>
  <c r="AS187" i="7"/>
  <c r="M180" i="9" s="1"/>
  <c r="AR187" i="7"/>
  <c r="L180" i="9" s="1"/>
  <c r="AQ187" i="7"/>
  <c r="K180" i="9" s="1"/>
  <c r="AP187" i="7"/>
  <c r="J180" i="9" s="1"/>
  <c r="AO187" i="7"/>
  <c r="I180" i="9" s="1"/>
  <c r="AN187" i="7"/>
  <c r="H180" i="9" s="1"/>
  <c r="AM187" i="7"/>
  <c r="G180" i="9" s="1"/>
  <c r="AL187" i="7"/>
  <c r="F180" i="9" s="1"/>
  <c r="AK187" i="7"/>
  <c r="E180" i="9" s="1"/>
  <c r="AJ187" i="7"/>
  <c r="AU186" i="7"/>
  <c r="O179" i="9" s="1"/>
  <c r="AT186" i="7"/>
  <c r="N179" i="9" s="1"/>
  <c r="AS186" i="7"/>
  <c r="M179" i="9" s="1"/>
  <c r="AR186" i="7"/>
  <c r="L179" i="9" s="1"/>
  <c r="AQ186" i="7"/>
  <c r="K179" i="9" s="1"/>
  <c r="AP186" i="7"/>
  <c r="J179" i="9" s="1"/>
  <c r="AO186" i="7"/>
  <c r="I179" i="9" s="1"/>
  <c r="AN186" i="7"/>
  <c r="H179" i="9" s="1"/>
  <c r="AM186" i="7"/>
  <c r="G179" i="9" s="1"/>
  <c r="AL186" i="7"/>
  <c r="F179" i="9" s="1"/>
  <c r="AK186" i="7"/>
  <c r="E179" i="9" s="1"/>
  <c r="AJ186" i="7"/>
  <c r="AU185" i="7"/>
  <c r="O178" i="9" s="1"/>
  <c r="AT185" i="7"/>
  <c r="N178" i="9" s="1"/>
  <c r="AS185" i="7"/>
  <c r="M178" i="9" s="1"/>
  <c r="AR185" i="7"/>
  <c r="L178" i="9" s="1"/>
  <c r="AQ185" i="7"/>
  <c r="K178" i="9" s="1"/>
  <c r="AP185" i="7"/>
  <c r="J178" i="9" s="1"/>
  <c r="AO185" i="7"/>
  <c r="I178" i="9" s="1"/>
  <c r="AN185" i="7"/>
  <c r="H178" i="9" s="1"/>
  <c r="AM185" i="7"/>
  <c r="G178" i="9" s="1"/>
  <c r="AL185" i="7"/>
  <c r="F178" i="9" s="1"/>
  <c r="AK185" i="7"/>
  <c r="E178" i="9" s="1"/>
  <c r="AJ185" i="7"/>
  <c r="D178" i="9" s="1"/>
  <c r="AU184" i="7"/>
  <c r="O177" i="9" s="1"/>
  <c r="AT184" i="7"/>
  <c r="N177" i="9" s="1"/>
  <c r="AS184" i="7"/>
  <c r="M177" i="9" s="1"/>
  <c r="AR184" i="7"/>
  <c r="L177" i="9" s="1"/>
  <c r="AQ184" i="7"/>
  <c r="K177" i="9" s="1"/>
  <c r="AP184" i="7"/>
  <c r="J177" i="9" s="1"/>
  <c r="AO184" i="7"/>
  <c r="I177" i="9" s="1"/>
  <c r="AN184" i="7"/>
  <c r="H177" i="9" s="1"/>
  <c r="AM184" i="7"/>
  <c r="G177" i="9" s="1"/>
  <c r="AL184" i="7"/>
  <c r="F177" i="9" s="1"/>
  <c r="AK184" i="7"/>
  <c r="E177" i="9" s="1"/>
  <c r="AJ184" i="7"/>
  <c r="D177" i="9" s="1"/>
  <c r="AU183" i="7"/>
  <c r="O176" i="9" s="1"/>
  <c r="AT183" i="7"/>
  <c r="N176" i="9" s="1"/>
  <c r="AS183" i="7"/>
  <c r="M176" i="9" s="1"/>
  <c r="AR183" i="7"/>
  <c r="L176" i="9" s="1"/>
  <c r="AQ183" i="7"/>
  <c r="K176" i="9" s="1"/>
  <c r="AP183" i="7"/>
  <c r="J176" i="9" s="1"/>
  <c r="AO183" i="7"/>
  <c r="I176" i="9" s="1"/>
  <c r="AN183" i="7"/>
  <c r="H176" i="9" s="1"/>
  <c r="AM183" i="7"/>
  <c r="G176" i="9" s="1"/>
  <c r="AL183" i="7"/>
  <c r="F176" i="9" s="1"/>
  <c r="AK183" i="7"/>
  <c r="E176" i="9" s="1"/>
  <c r="AJ183" i="7"/>
  <c r="AU182" i="7"/>
  <c r="O175" i="9" s="1"/>
  <c r="AT182" i="7"/>
  <c r="N175" i="9" s="1"/>
  <c r="AS182" i="7"/>
  <c r="M175" i="9" s="1"/>
  <c r="AR182" i="7"/>
  <c r="L175" i="9" s="1"/>
  <c r="AQ182" i="7"/>
  <c r="K175" i="9" s="1"/>
  <c r="AP182" i="7"/>
  <c r="J175" i="9" s="1"/>
  <c r="AO182" i="7"/>
  <c r="I175" i="9" s="1"/>
  <c r="AN182" i="7"/>
  <c r="H175" i="9" s="1"/>
  <c r="AM182" i="7"/>
  <c r="G175" i="9" s="1"/>
  <c r="AL182" i="7"/>
  <c r="F175" i="9" s="1"/>
  <c r="AK182" i="7"/>
  <c r="E175" i="9" s="1"/>
  <c r="AJ182" i="7"/>
  <c r="D175" i="9" s="1"/>
  <c r="AU181" i="7"/>
  <c r="O174" i="9" s="1"/>
  <c r="AT181" i="7"/>
  <c r="N174" i="9" s="1"/>
  <c r="AS181" i="7"/>
  <c r="M174" i="9" s="1"/>
  <c r="AR181" i="7"/>
  <c r="L174" i="9" s="1"/>
  <c r="AQ181" i="7"/>
  <c r="K174" i="9" s="1"/>
  <c r="AP181" i="7"/>
  <c r="J174" i="9" s="1"/>
  <c r="AO181" i="7"/>
  <c r="I174" i="9" s="1"/>
  <c r="AN181" i="7"/>
  <c r="H174" i="9" s="1"/>
  <c r="AM181" i="7"/>
  <c r="G174" i="9" s="1"/>
  <c r="AL181" i="7"/>
  <c r="F174" i="9" s="1"/>
  <c r="AK181" i="7"/>
  <c r="E174" i="9" s="1"/>
  <c r="AJ181" i="7"/>
  <c r="D174" i="9" s="1"/>
  <c r="AU180" i="7"/>
  <c r="O173" i="9" s="1"/>
  <c r="AT180" i="7"/>
  <c r="N173" i="9" s="1"/>
  <c r="AS180" i="7"/>
  <c r="M173" i="9" s="1"/>
  <c r="AR180" i="7"/>
  <c r="L173" i="9" s="1"/>
  <c r="AQ180" i="7"/>
  <c r="K173" i="9" s="1"/>
  <c r="AP180" i="7"/>
  <c r="J173" i="9" s="1"/>
  <c r="AO180" i="7"/>
  <c r="I173" i="9" s="1"/>
  <c r="AN180" i="7"/>
  <c r="H173" i="9" s="1"/>
  <c r="AM180" i="7"/>
  <c r="G173" i="9" s="1"/>
  <c r="AL180" i="7"/>
  <c r="F173" i="9" s="1"/>
  <c r="AK180" i="7"/>
  <c r="E173" i="9" s="1"/>
  <c r="AJ180" i="7"/>
  <c r="AU179" i="7"/>
  <c r="O172" i="9" s="1"/>
  <c r="AT179" i="7"/>
  <c r="N172" i="9" s="1"/>
  <c r="AS179" i="7"/>
  <c r="M172" i="9" s="1"/>
  <c r="AR179" i="7"/>
  <c r="L172" i="9" s="1"/>
  <c r="AQ179" i="7"/>
  <c r="K172" i="9" s="1"/>
  <c r="AP179" i="7"/>
  <c r="J172" i="9" s="1"/>
  <c r="AO179" i="7"/>
  <c r="I172" i="9" s="1"/>
  <c r="AN179" i="7"/>
  <c r="H172" i="9" s="1"/>
  <c r="AM179" i="7"/>
  <c r="G172" i="9" s="1"/>
  <c r="AL179" i="7"/>
  <c r="F172" i="9" s="1"/>
  <c r="AK179" i="7"/>
  <c r="AJ179" i="7"/>
  <c r="D172" i="9" s="1"/>
  <c r="AU178" i="7"/>
  <c r="O171" i="9" s="1"/>
  <c r="AT178" i="7"/>
  <c r="N171" i="9" s="1"/>
  <c r="AS178" i="7"/>
  <c r="M171" i="9" s="1"/>
  <c r="AR178" i="7"/>
  <c r="L171" i="9" s="1"/>
  <c r="AQ178" i="7"/>
  <c r="K171" i="9" s="1"/>
  <c r="AP178" i="7"/>
  <c r="J171" i="9" s="1"/>
  <c r="AO178" i="7"/>
  <c r="I171" i="9" s="1"/>
  <c r="AN178" i="7"/>
  <c r="H171" i="9" s="1"/>
  <c r="AM178" i="7"/>
  <c r="G171" i="9" s="1"/>
  <c r="AL178" i="7"/>
  <c r="F171" i="9" s="1"/>
  <c r="AK178" i="7"/>
  <c r="E171" i="9" s="1"/>
  <c r="AJ178" i="7"/>
  <c r="D171" i="9" s="1"/>
  <c r="AU177" i="7"/>
  <c r="O170" i="9" s="1"/>
  <c r="AT177" i="7"/>
  <c r="N170" i="9" s="1"/>
  <c r="AS177" i="7"/>
  <c r="M170" i="9" s="1"/>
  <c r="AR177" i="7"/>
  <c r="L170" i="9" s="1"/>
  <c r="AQ177" i="7"/>
  <c r="K170" i="9" s="1"/>
  <c r="AP177" i="7"/>
  <c r="J170" i="9" s="1"/>
  <c r="AO177" i="7"/>
  <c r="I170" i="9" s="1"/>
  <c r="AN177" i="7"/>
  <c r="H170" i="9" s="1"/>
  <c r="AM177" i="7"/>
  <c r="G170" i="9" s="1"/>
  <c r="AL177" i="7"/>
  <c r="F170" i="9" s="1"/>
  <c r="AK177" i="7"/>
  <c r="E170" i="9" s="1"/>
  <c r="AJ177" i="7"/>
  <c r="D170" i="9" s="1"/>
  <c r="AU176" i="7"/>
  <c r="O169" i="9" s="1"/>
  <c r="AT176" i="7"/>
  <c r="N169" i="9" s="1"/>
  <c r="AS176" i="7"/>
  <c r="M169" i="9" s="1"/>
  <c r="AR176" i="7"/>
  <c r="L169" i="9" s="1"/>
  <c r="AQ176" i="7"/>
  <c r="K169" i="9" s="1"/>
  <c r="AP176" i="7"/>
  <c r="J169" i="9" s="1"/>
  <c r="AO176" i="7"/>
  <c r="I169" i="9" s="1"/>
  <c r="AN176" i="7"/>
  <c r="H169" i="9" s="1"/>
  <c r="AM176" i="7"/>
  <c r="G169" i="9" s="1"/>
  <c r="AL176" i="7"/>
  <c r="F169" i="9" s="1"/>
  <c r="AK176" i="7"/>
  <c r="E169" i="9" s="1"/>
  <c r="AJ176" i="7"/>
  <c r="AU174" i="7"/>
  <c r="AT174" i="7"/>
  <c r="N167" i="9" s="1"/>
  <c r="AS174" i="7"/>
  <c r="M167" i="9" s="1"/>
  <c r="AR174" i="7"/>
  <c r="L167" i="9" s="1"/>
  <c r="AQ174" i="7"/>
  <c r="K167" i="9" s="1"/>
  <c r="AP174" i="7"/>
  <c r="J167" i="9" s="1"/>
  <c r="AO174" i="7"/>
  <c r="AN174" i="7"/>
  <c r="H167" i="9" s="1"/>
  <c r="AM174" i="7"/>
  <c r="AL174" i="7"/>
  <c r="F167" i="9" s="1"/>
  <c r="AK174" i="7"/>
  <c r="E167" i="9" s="1"/>
  <c r="AJ174" i="7"/>
  <c r="D167" i="9" s="1"/>
  <c r="AU170" i="7"/>
  <c r="AT170" i="7"/>
  <c r="AS170" i="7"/>
  <c r="AR170" i="7"/>
  <c r="AQ170" i="7"/>
  <c r="AP170" i="7"/>
  <c r="AO170" i="7"/>
  <c r="AN170" i="7"/>
  <c r="AM170" i="7"/>
  <c r="AL170" i="7"/>
  <c r="AK170" i="7"/>
  <c r="AJ170" i="7"/>
  <c r="C170" i="7"/>
  <c r="AV169" i="7"/>
  <c r="C162" i="9" s="1"/>
  <c r="AV168" i="7"/>
  <c r="C161" i="9" s="1"/>
  <c r="AV167" i="7"/>
  <c r="C160" i="9" s="1"/>
  <c r="AV166" i="7"/>
  <c r="C159" i="9" s="1"/>
  <c r="AV165" i="7"/>
  <c r="C158" i="9" s="1"/>
  <c r="AV164" i="7"/>
  <c r="C157" i="9" s="1"/>
  <c r="AV163" i="7"/>
  <c r="AV162" i="7"/>
  <c r="C155" i="9" s="1"/>
  <c r="AV161" i="7"/>
  <c r="C154" i="9" s="1"/>
  <c r="AV160" i="7"/>
  <c r="C153" i="9" s="1"/>
  <c r="AV159" i="7"/>
  <c r="C152" i="9" s="1"/>
  <c r="AV158" i="7"/>
  <c r="C151" i="9" s="1"/>
  <c r="AV157" i="7"/>
  <c r="C150" i="9" s="1"/>
  <c r="AV156" i="7"/>
  <c r="C149" i="9" s="1"/>
  <c r="AV155" i="7"/>
  <c r="AV154" i="7"/>
  <c r="C147" i="9" s="1"/>
  <c r="AV153" i="7"/>
  <c r="C146" i="9" s="1"/>
  <c r="AV152" i="7"/>
  <c r="C145" i="9" s="1"/>
  <c r="AV151" i="7"/>
  <c r="C144" i="9" s="1"/>
  <c r="AV150" i="7"/>
  <c r="C143" i="9" s="1"/>
  <c r="AV149" i="7"/>
  <c r="C142" i="9" s="1"/>
  <c r="AV148" i="7"/>
  <c r="C141" i="9" s="1"/>
  <c r="AV147" i="7"/>
  <c r="AV146" i="7"/>
  <c r="C139" i="9" s="1"/>
  <c r="AV145" i="7"/>
  <c r="C138" i="9" s="1"/>
  <c r="AV144" i="7"/>
  <c r="C137" i="9" s="1"/>
  <c r="AV143" i="7"/>
  <c r="C136" i="9" s="1"/>
  <c r="AV142" i="7"/>
  <c r="C135" i="9" s="1"/>
  <c r="AV141" i="7"/>
  <c r="C134" i="9" s="1"/>
  <c r="AV140" i="7"/>
  <c r="C133" i="9" s="1"/>
  <c r="AV139" i="7"/>
  <c r="AV138" i="7"/>
  <c r="C131" i="9" s="1"/>
  <c r="AV137" i="7"/>
  <c r="C130" i="9" s="1"/>
  <c r="AV136" i="7"/>
  <c r="C129" i="9" s="1"/>
  <c r="AV135" i="7"/>
  <c r="C128" i="9" s="1"/>
  <c r="AV134" i="7"/>
  <c r="C127" i="9" s="1"/>
  <c r="AV133" i="7"/>
  <c r="C126" i="9" s="1"/>
  <c r="AV132" i="7"/>
  <c r="C125" i="9" s="1"/>
  <c r="AV131" i="7"/>
  <c r="AV130" i="7"/>
  <c r="C123" i="9" s="1"/>
  <c r="AV129" i="7"/>
  <c r="C122" i="9" s="1"/>
  <c r="AV128" i="7"/>
  <c r="C121" i="9" s="1"/>
  <c r="AV127" i="7"/>
  <c r="C120" i="9" s="1"/>
  <c r="AV126" i="7"/>
  <c r="C119" i="9" s="1"/>
  <c r="AV125" i="7"/>
  <c r="C118" i="9" s="1"/>
  <c r="AV124" i="7"/>
  <c r="C117" i="9" s="1"/>
  <c r="AV123" i="7"/>
  <c r="AV122" i="7"/>
  <c r="C115" i="9" s="1"/>
  <c r="AV121" i="7"/>
  <c r="C114" i="9" s="1"/>
  <c r="AV120" i="7"/>
  <c r="C113" i="9" s="1"/>
  <c r="AV119" i="7"/>
  <c r="C112" i="9" s="1"/>
  <c r="AV118" i="7"/>
  <c r="C111" i="9" s="1"/>
  <c r="AV117" i="7"/>
  <c r="C110" i="9" s="1"/>
  <c r="AV116" i="7"/>
  <c r="C109" i="9" s="1"/>
  <c r="AV115" i="7"/>
  <c r="AV114" i="7"/>
  <c r="C107" i="9" s="1"/>
  <c r="AV113" i="7"/>
  <c r="C106" i="9" s="1"/>
  <c r="AV112" i="7"/>
  <c r="C105" i="9" s="1"/>
  <c r="AV111" i="7"/>
  <c r="C104" i="9" s="1"/>
  <c r="AV110" i="7"/>
  <c r="C103" i="9" s="1"/>
  <c r="AV109" i="7"/>
  <c r="C102" i="9" s="1"/>
  <c r="AV108" i="7"/>
  <c r="C101" i="9" s="1"/>
  <c r="AV107" i="7"/>
  <c r="AV106" i="7"/>
  <c r="C99" i="9" s="1"/>
  <c r="AV105" i="7"/>
  <c r="C98" i="9" s="1"/>
  <c r="AV104" i="7"/>
  <c r="C97" i="9" s="1"/>
  <c r="AV103" i="7"/>
  <c r="C96" i="9" s="1"/>
  <c r="AV102" i="7"/>
  <c r="C95" i="9" s="1"/>
  <c r="AV101" i="7"/>
  <c r="C94" i="9" s="1"/>
  <c r="AV100" i="7"/>
  <c r="C93" i="9" s="1"/>
  <c r="AV99" i="7"/>
  <c r="AV98" i="7"/>
  <c r="C91" i="9" s="1"/>
  <c r="AV97" i="7"/>
  <c r="C90" i="9" s="1"/>
  <c r="AV96" i="7"/>
  <c r="C89" i="9" s="1"/>
  <c r="AV95" i="7"/>
  <c r="C88" i="9" s="1"/>
  <c r="AV94" i="7"/>
  <c r="C87" i="9" s="1"/>
  <c r="AV93" i="7"/>
  <c r="C86" i="9" s="1"/>
  <c r="AV92" i="7"/>
  <c r="C85" i="9" s="1"/>
  <c r="AV91" i="7"/>
  <c r="AV90" i="7"/>
  <c r="C83" i="9" s="1"/>
  <c r="AV89" i="7"/>
  <c r="C82" i="9" s="1"/>
  <c r="AV88" i="7"/>
  <c r="C81" i="9" s="1"/>
  <c r="AV87" i="7"/>
  <c r="C80" i="9" s="1"/>
  <c r="AV86" i="7"/>
  <c r="C79" i="9" s="1"/>
  <c r="AV85" i="7"/>
  <c r="C78" i="9" s="1"/>
  <c r="AV84" i="7"/>
  <c r="C77" i="9" s="1"/>
  <c r="AV83" i="7"/>
  <c r="AV82" i="7"/>
  <c r="C75" i="9" s="1"/>
  <c r="AV81" i="7"/>
  <c r="C74" i="9" s="1"/>
  <c r="AV80" i="7"/>
  <c r="C73" i="9" s="1"/>
  <c r="AV79" i="7"/>
  <c r="C72" i="9" s="1"/>
  <c r="AV78" i="7"/>
  <c r="C71" i="9" s="1"/>
  <c r="AV77" i="7"/>
  <c r="C70" i="9" s="1"/>
  <c r="AV76" i="7"/>
  <c r="C69" i="9" s="1"/>
  <c r="AV75" i="7"/>
  <c r="AV74" i="7"/>
  <c r="C67" i="9" s="1"/>
  <c r="AV73" i="7"/>
  <c r="C66" i="9" s="1"/>
  <c r="AV72" i="7"/>
  <c r="C65" i="9" s="1"/>
  <c r="AV71" i="7"/>
  <c r="C64" i="9" s="1"/>
  <c r="AV70" i="7"/>
  <c r="C63" i="9" s="1"/>
  <c r="AV69" i="7"/>
  <c r="C62" i="9" s="1"/>
  <c r="AV68" i="7"/>
  <c r="C61" i="9" s="1"/>
  <c r="AV67" i="7"/>
  <c r="AV66" i="7"/>
  <c r="C59" i="9" s="1"/>
  <c r="AV65" i="7"/>
  <c r="C58" i="9" s="1"/>
  <c r="AV64" i="7"/>
  <c r="C57" i="9" s="1"/>
  <c r="AV63" i="7"/>
  <c r="C56" i="9" s="1"/>
  <c r="AV62" i="7"/>
  <c r="C55" i="9" s="1"/>
  <c r="AV61" i="7"/>
  <c r="C54" i="9" s="1"/>
  <c r="AV60" i="7"/>
  <c r="C53" i="9" s="1"/>
  <c r="AV59" i="7"/>
  <c r="AV58" i="7"/>
  <c r="C51" i="9" s="1"/>
  <c r="AV57" i="7"/>
  <c r="C50" i="9" s="1"/>
  <c r="AV56" i="7"/>
  <c r="C49" i="9" s="1"/>
  <c r="AV55" i="7"/>
  <c r="C48" i="9" s="1"/>
  <c r="AV54" i="7"/>
  <c r="C47" i="9" s="1"/>
  <c r="AV53" i="7"/>
  <c r="C46" i="9" s="1"/>
  <c r="AV52" i="7"/>
  <c r="C45" i="9" s="1"/>
  <c r="AV51" i="7"/>
  <c r="AV50" i="7"/>
  <c r="C43" i="9" s="1"/>
  <c r="AV49" i="7"/>
  <c r="C42" i="9" s="1"/>
  <c r="AV48" i="7"/>
  <c r="C41" i="9" s="1"/>
  <c r="AV47" i="7"/>
  <c r="C40" i="9" s="1"/>
  <c r="AV46" i="7"/>
  <c r="C39" i="9" s="1"/>
  <c r="AV45" i="7"/>
  <c r="C38" i="9" s="1"/>
  <c r="AV44" i="7"/>
  <c r="C37" i="9" s="1"/>
  <c r="AV43" i="7"/>
  <c r="C36" i="9" s="1"/>
  <c r="AV42" i="7"/>
  <c r="C35" i="9" s="1"/>
  <c r="AV41" i="7"/>
  <c r="C34" i="9" s="1"/>
  <c r="AV40" i="7"/>
  <c r="C33" i="9" s="1"/>
  <c r="AV39" i="7"/>
  <c r="C32" i="9" s="1"/>
  <c r="AV38" i="7"/>
  <c r="C31" i="9" s="1"/>
  <c r="AV37" i="7"/>
  <c r="C30" i="9" s="1"/>
  <c r="AV36" i="7"/>
  <c r="C29" i="9" s="1"/>
  <c r="AV35" i="7"/>
  <c r="C28" i="9" s="1"/>
  <c r="AV34" i="7"/>
  <c r="AV33" i="7"/>
  <c r="C26" i="9" s="1"/>
  <c r="AV32" i="7"/>
  <c r="C25" i="9" s="1"/>
  <c r="AV31" i="7"/>
  <c r="C24" i="9" s="1"/>
  <c r="AV30" i="7"/>
  <c r="C23" i="9" s="1"/>
  <c r="AV29" i="7"/>
  <c r="C22" i="9" s="1"/>
  <c r="AV28" i="7"/>
  <c r="C21" i="9" s="1"/>
  <c r="AV27" i="7"/>
  <c r="C20" i="9" s="1"/>
  <c r="AV26" i="7"/>
  <c r="AV25" i="7"/>
  <c r="C18" i="9" s="1"/>
  <c r="AV24" i="7"/>
  <c r="C17" i="9" s="1"/>
  <c r="AV23" i="7"/>
  <c r="C16" i="9" s="1"/>
  <c r="AV22" i="7"/>
  <c r="C15" i="9" s="1"/>
  <c r="AV21" i="7"/>
  <c r="C14" i="9" s="1"/>
  <c r="AV20" i="7"/>
  <c r="AV19" i="7"/>
  <c r="C12" i="9" s="1"/>
  <c r="AV18" i="7"/>
  <c r="C11" i="9" s="1"/>
  <c r="AV17" i="7"/>
  <c r="C10" i="9" s="1"/>
  <c r="AV16" i="7"/>
  <c r="C9" i="9" s="1"/>
  <c r="AV15" i="7"/>
  <c r="C8" i="9" s="1"/>
  <c r="AV14" i="7"/>
  <c r="C7" i="9" s="1"/>
  <c r="AV13" i="7"/>
  <c r="C6" i="9" s="1"/>
  <c r="AV12" i="7"/>
  <c r="C5" i="9" s="1"/>
  <c r="AV11" i="7"/>
  <c r="C4" i="9" s="1"/>
  <c r="AV10" i="7"/>
  <c r="AV9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Q6" i="7"/>
  <c r="P6" i="7"/>
  <c r="O6" i="7"/>
  <c r="N6" i="7"/>
  <c r="M6" i="7"/>
  <c r="L6" i="7"/>
  <c r="K6" i="7"/>
  <c r="J6" i="7"/>
  <c r="I6" i="7"/>
  <c r="H6" i="7"/>
  <c r="G6" i="7"/>
  <c r="F6" i="7"/>
  <c r="E6" i="7"/>
  <c r="C6" i="7"/>
  <c r="B6" i="7"/>
  <c r="AH5" i="7"/>
  <c r="AG5" i="7"/>
  <c r="C5" i="7"/>
  <c r="B5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Q4" i="7"/>
  <c r="P4" i="7"/>
  <c r="O4" i="7"/>
  <c r="N4" i="7"/>
  <c r="M4" i="7"/>
  <c r="L4" i="7"/>
  <c r="K4" i="7"/>
  <c r="J4" i="7"/>
  <c r="I4" i="7"/>
  <c r="H4" i="7"/>
  <c r="G4" i="7"/>
  <c r="F4" i="7"/>
  <c r="E4" i="7"/>
  <c r="C2" i="7"/>
  <c r="C1" i="7"/>
  <c r="C606" i="6"/>
  <c r="O605" i="6"/>
  <c r="J605" i="6"/>
  <c r="O604" i="6"/>
  <c r="J604" i="6"/>
  <c r="O603" i="6"/>
  <c r="J603" i="6"/>
  <c r="O602" i="6"/>
  <c r="J602" i="6"/>
  <c r="O601" i="6"/>
  <c r="J601" i="6"/>
  <c r="O600" i="6"/>
  <c r="J600" i="6"/>
  <c r="O599" i="6"/>
  <c r="J599" i="6"/>
  <c r="O598" i="6"/>
  <c r="J598" i="6"/>
  <c r="O597" i="6"/>
  <c r="J597" i="6"/>
  <c r="O596" i="6"/>
  <c r="J596" i="6"/>
  <c r="O595" i="6"/>
  <c r="J595" i="6"/>
  <c r="O594" i="6"/>
  <c r="J594" i="6"/>
  <c r="O593" i="6"/>
  <c r="J593" i="6"/>
  <c r="O592" i="6"/>
  <c r="J592" i="6"/>
  <c r="O591" i="6"/>
  <c r="J591" i="6"/>
  <c r="O590" i="6"/>
  <c r="J590" i="6"/>
  <c r="O589" i="6"/>
  <c r="J589" i="6"/>
  <c r="O588" i="6"/>
  <c r="J588" i="6"/>
  <c r="O587" i="6"/>
  <c r="J587" i="6"/>
  <c r="O586" i="6"/>
  <c r="J586" i="6"/>
  <c r="O585" i="6"/>
  <c r="J585" i="6"/>
  <c r="O584" i="6"/>
  <c r="J584" i="6"/>
  <c r="O583" i="6"/>
  <c r="J583" i="6"/>
  <c r="O582" i="6"/>
  <c r="J582" i="6"/>
  <c r="O581" i="6"/>
  <c r="J581" i="6"/>
  <c r="C577" i="6"/>
  <c r="O576" i="6"/>
  <c r="J576" i="6"/>
  <c r="O575" i="6"/>
  <c r="J575" i="6"/>
  <c r="O574" i="6"/>
  <c r="J574" i="6"/>
  <c r="O573" i="6"/>
  <c r="J573" i="6"/>
  <c r="O572" i="6"/>
  <c r="J572" i="6"/>
  <c r="O571" i="6"/>
  <c r="J571" i="6"/>
  <c r="O570" i="6"/>
  <c r="J570" i="6"/>
  <c r="O569" i="6"/>
  <c r="J569" i="6"/>
  <c r="O568" i="6"/>
  <c r="J568" i="6"/>
  <c r="O567" i="6"/>
  <c r="J567" i="6"/>
  <c r="O566" i="6"/>
  <c r="J566" i="6"/>
  <c r="O565" i="6"/>
  <c r="J565" i="6"/>
  <c r="O564" i="6"/>
  <c r="J564" i="6"/>
  <c r="O563" i="6"/>
  <c r="J563" i="6"/>
  <c r="O562" i="6"/>
  <c r="J562" i="6"/>
  <c r="O561" i="6"/>
  <c r="J561" i="6"/>
  <c r="O560" i="6"/>
  <c r="J560" i="6"/>
  <c r="O559" i="6"/>
  <c r="J559" i="6"/>
  <c r="O558" i="6"/>
  <c r="J558" i="6"/>
  <c r="O557" i="6"/>
  <c r="J557" i="6"/>
  <c r="O556" i="6"/>
  <c r="J556" i="6"/>
  <c r="O555" i="6"/>
  <c r="J555" i="6"/>
  <c r="O554" i="6"/>
  <c r="J554" i="6"/>
  <c r="O553" i="6"/>
  <c r="J553" i="6"/>
  <c r="O552" i="6"/>
  <c r="J552" i="6"/>
  <c r="O551" i="6"/>
  <c r="J551" i="6"/>
  <c r="O550" i="6"/>
  <c r="J550" i="6"/>
  <c r="O549" i="6"/>
  <c r="J549" i="6"/>
  <c r="O548" i="6"/>
  <c r="J548" i="6"/>
  <c r="O547" i="6"/>
  <c r="J547" i="6"/>
  <c r="O546" i="6"/>
  <c r="J546" i="6"/>
  <c r="O545" i="6"/>
  <c r="J545" i="6"/>
  <c r="O544" i="6"/>
  <c r="J544" i="6"/>
  <c r="O543" i="6"/>
  <c r="J543" i="6"/>
  <c r="O542" i="6"/>
  <c r="J542" i="6"/>
  <c r="O541" i="6"/>
  <c r="J541" i="6"/>
  <c r="O540" i="6"/>
  <c r="J540" i="6"/>
  <c r="O539" i="6"/>
  <c r="J539" i="6"/>
  <c r="O538" i="6"/>
  <c r="J538" i="6"/>
  <c r="O537" i="6"/>
  <c r="J537" i="6"/>
  <c r="O536" i="6"/>
  <c r="J536" i="6"/>
  <c r="O535" i="6"/>
  <c r="J535" i="6"/>
  <c r="O534" i="6"/>
  <c r="J534" i="6"/>
  <c r="O533" i="6"/>
  <c r="J533" i="6"/>
  <c r="O532" i="6"/>
  <c r="J532" i="6"/>
  <c r="O531" i="6"/>
  <c r="J531" i="6"/>
  <c r="O530" i="6"/>
  <c r="J530" i="6"/>
  <c r="O529" i="6"/>
  <c r="J529" i="6"/>
  <c r="O528" i="6"/>
  <c r="J528" i="6"/>
  <c r="O527" i="6"/>
  <c r="J527" i="6"/>
  <c r="O526" i="6"/>
  <c r="J526" i="6"/>
  <c r="O525" i="6"/>
  <c r="J525" i="6"/>
  <c r="O524" i="6"/>
  <c r="J524" i="6"/>
  <c r="O523" i="6"/>
  <c r="J523" i="6"/>
  <c r="O522" i="6"/>
  <c r="J522" i="6"/>
  <c r="O521" i="6"/>
  <c r="J521" i="6"/>
  <c r="O520" i="6"/>
  <c r="J520" i="6"/>
  <c r="O519" i="6"/>
  <c r="J519" i="6"/>
  <c r="O518" i="6"/>
  <c r="J518" i="6"/>
  <c r="O517" i="6"/>
  <c r="J517" i="6"/>
  <c r="O516" i="6"/>
  <c r="J516" i="6"/>
  <c r="O515" i="6"/>
  <c r="J515" i="6"/>
  <c r="O514" i="6"/>
  <c r="J514" i="6"/>
  <c r="O513" i="6"/>
  <c r="J513" i="6"/>
  <c r="O512" i="6"/>
  <c r="J512" i="6"/>
  <c r="O511" i="6"/>
  <c r="J511" i="6"/>
  <c r="O510" i="6"/>
  <c r="J510" i="6"/>
  <c r="O509" i="6"/>
  <c r="J509" i="6"/>
  <c r="O508" i="6"/>
  <c r="J508" i="6"/>
  <c r="O507" i="6"/>
  <c r="J507" i="6"/>
  <c r="O506" i="6"/>
  <c r="J506" i="6"/>
  <c r="O505" i="6"/>
  <c r="J505" i="6"/>
  <c r="O504" i="6"/>
  <c r="J504" i="6"/>
  <c r="O503" i="6"/>
  <c r="J503" i="6"/>
  <c r="O502" i="6"/>
  <c r="J502" i="6"/>
  <c r="O501" i="6"/>
  <c r="J501" i="6"/>
  <c r="O500" i="6"/>
  <c r="J500" i="6"/>
  <c r="O499" i="6"/>
  <c r="J499" i="6"/>
  <c r="O498" i="6"/>
  <c r="J498" i="6"/>
  <c r="O497" i="6"/>
  <c r="J497" i="6"/>
  <c r="O496" i="6"/>
  <c r="J496" i="6"/>
  <c r="O495" i="6"/>
  <c r="J495" i="6"/>
  <c r="O494" i="6"/>
  <c r="J494" i="6"/>
  <c r="C490" i="6"/>
  <c r="O489" i="6"/>
  <c r="J489" i="6"/>
  <c r="O488" i="6"/>
  <c r="J488" i="6"/>
  <c r="O487" i="6"/>
  <c r="J487" i="6"/>
  <c r="O486" i="6"/>
  <c r="J486" i="6"/>
  <c r="O485" i="6"/>
  <c r="J485" i="6"/>
  <c r="O484" i="6"/>
  <c r="J484" i="6"/>
  <c r="O483" i="6"/>
  <c r="J483" i="6"/>
  <c r="O482" i="6"/>
  <c r="J482" i="6"/>
  <c r="O481" i="6"/>
  <c r="J481" i="6"/>
  <c r="O480" i="6"/>
  <c r="J480" i="6"/>
  <c r="O479" i="6"/>
  <c r="J479" i="6"/>
  <c r="O478" i="6"/>
  <c r="J478" i="6"/>
  <c r="O477" i="6"/>
  <c r="J477" i="6"/>
  <c r="O476" i="6"/>
  <c r="J476" i="6"/>
  <c r="O475" i="6"/>
  <c r="J475" i="6"/>
  <c r="O474" i="6"/>
  <c r="J474" i="6"/>
  <c r="O473" i="6"/>
  <c r="J473" i="6"/>
  <c r="O472" i="6"/>
  <c r="J472" i="6"/>
  <c r="O471" i="6"/>
  <c r="J471" i="6"/>
  <c r="O470" i="6"/>
  <c r="J470" i="6"/>
  <c r="O469" i="6"/>
  <c r="J469" i="6"/>
  <c r="O468" i="6"/>
  <c r="J468" i="6"/>
  <c r="O467" i="6"/>
  <c r="J467" i="6"/>
  <c r="O466" i="6"/>
  <c r="J466" i="6"/>
  <c r="O465" i="6"/>
  <c r="J465" i="6"/>
  <c r="O464" i="6"/>
  <c r="J464" i="6"/>
  <c r="O463" i="6"/>
  <c r="J463" i="6"/>
  <c r="O462" i="6"/>
  <c r="J462" i="6"/>
  <c r="O461" i="6"/>
  <c r="J461" i="6"/>
  <c r="O460" i="6"/>
  <c r="J460" i="6"/>
  <c r="O459" i="6"/>
  <c r="J459" i="6"/>
  <c r="O458" i="6"/>
  <c r="J458" i="6"/>
  <c r="O457" i="6"/>
  <c r="J457" i="6"/>
  <c r="O456" i="6"/>
  <c r="J456" i="6"/>
  <c r="O455" i="6"/>
  <c r="J455" i="6"/>
  <c r="O454" i="6"/>
  <c r="J454" i="6"/>
  <c r="O453" i="6"/>
  <c r="J453" i="6"/>
  <c r="O452" i="6"/>
  <c r="J452" i="6"/>
  <c r="O451" i="6"/>
  <c r="J451" i="6"/>
  <c r="O450" i="6"/>
  <c r="J450" i="6"/>
  <c r="O449" i="6"/>
  <c r="J449" i="6"/>
  <c r="O448" i="6"/>
  <c r="J448" i="6"/>
  <c r="O447" i="6"/>
  <c r="J447" i="6"/>
  <c r="O446" i="6"/>
  <c r="J446" i="6"/>
  <c r="O445" i="6"/>
  <c r="J445" i="6"/>
  <c r="O444" i="6"/>
  <c r="J444" i="6"/>
  <c r="O443" i="6"/>
  <c r="J443" i="6"/>
  <c r="O442" i="6"/>
  <c r="J442" i="6"/>
  <c r="O441" i="6"/>
  <c r="J441" i="6"/>
  <c r="O440" i="6"/>
  <c r="J440" i="6"/>
  <c r="O439" i="6"/>
  <c r="J439" i="6"/>
  <c r="O438" i="6"/>
  <c r="J438" i="6"/>
  <c r="O437" i="6"/>
  <c r="J437" i="6"/>
  <c r="O436" i="6"/>
  <c r="J436" i="6"/>
  <c r="O435" i="6"/>
  <c r="J435" i="6"/>
  <c r="O434" i="6"/>
  <c r="J434" i="6"/>
  <c r="O433" i="6"/>
  <c r="J433" i="6"/>
  <c r="C429" i="6"/>
  <c r="O428" i="6"/>
  <c r="J428" i="6"/>
  <c r="O427" i="6"/>
  <c r="J427" i="6"/>
  <c r="O426" i="6"/>
  <c r="J426" i="6"/>
  <c r="O425" i="6"/>
  <c r="J425" i="6"/>
  <c r="O424" i="6"/>
  <c r="J424" i="6"/>
  <c r="O423" i="6"/>
  <c r="J423" i="6"/>
  <c r="O422" i="6"/>
  <c r="J422" i="6"/>
  <c r="O421" i="6"/>
  <c r="J421" i="6"/>
  <c r="O420" i="6"/>
  <c r="J420" i="6"/>
  <c r="O419" i="6"/>
  <c r="J419" i="6"/>
  <c r="O418" i="6"/>
  <c r="J418" i="6"/>
  <c r="O417" i="6"/>
  <c r="J417" i="6"/>
  <c r="O416" i="6"/>
  <c r="J416" i="6"/>
  <c r="O415" i="6"/>
  <c r="J415" i="6"/>
  <c r="O414" i="6"/>
  <c r="J414" i="6"/>
  <c r="O413" i="6"/>
  <c r="J413" i="6"/>
  <c r="O412" i="6"/>
  <c r="J412" i="6"/>
  <c r="O411" i="6"/>
  <c r="J411" i="6"/>
  <c r="O410" i="6"/>
  <c r="J410" i="6"/>
  <c r="O409" i="6"/>
  <c r="J409" i="6"/>
  <c r="O408" i="6"/>
  <c r="J408" i="6"/>
  <c r="O407" i="6"/>
  <c r="J407" i="6"/>
  <c r="O406" i="6"/>
  <c r="J406" i="6"/>
  <c r="O405" i="6"/>
  <c r="J405" i="6"/>
  <c r="O404" i="6"/>
  <c r="J404" i="6"/>
  <c r="O403" i="6"/>
  <c r="J403" i="6"/>
  <c r="O402" i="6"/>
  <c r="J402" i="6"/>
  <c r="O401" i="6"/>
  <c r="J401" i="6"/>
  <c r="O400" i="6"/>
  <c r="J400" i="6"/>
  <c r="O399" i="6"/>
  <c r="J399" i="6"/>
  <c r="O398" i="6"/>
  <c r="J398" i="6"/>
  <c r="O397" i="6"/>
  <c r="J397" i="6"/>
  <c r="O396" i="6"/>
  <c r="J396" i="6"/>
  <c r="O395" i="6"/>
  <c r="J395" i="6"/>
  <c r="O394" i="6"/>
  <c r="J394" i="6"/>
  <c r="O393" i="6"/>
  <c r="J393" i="6"/>
  <c r="O392" i="6"/>
  <c r="J392" i="6"/>
  <c r="C388" i="6"/>
  <c r="O387" i="6"/>
  <c r="J387" i="6"/>
  <c r="O386" i="6"/>
  <c r="J386" i="6"/>
  <c r="O385" i="6"/>
  <c r="J385" i="6"/>
  <c r="O384" i="6"/>
  <c r="J384" i="6"/>
  <c r="O383" i="6"/>
  <c r="J383" i="6"/>
  <c r="O382" i="6"/>
  <c r="J382" i="6"/>
  <c r="O381" i="6"/>
  <c r="J381" i="6"/>
  <c r="O380" i="6"/>
  <c r="J380" i="6"/>
  <c r="O379" i="6"/>
  <c r="J379" i="6"/>
  <c r="O378" i="6"/>
  <c r="J378" i="6"/>
  <c r="O377" i="6"/>
  <c r="J377" i="6"/>
  <c r="O376" i="6"/>
  <c r="J376" i="6"/>
  <c r="O375" i="6"/>
  <c r="J375" i="6"/>
  <c r="O374" i="6"/>
  <c r="J374" i="6"/>
  <c r="O373" i="6"/>
  <c r="J373" i="6"/>
  <c r="O372" i="6"/>
  <c r="J372" i="6"/>
  <c r="O371" i="6"/>
  <c r="J371" i="6"/>
  <c r="O370" i="6"/>
  <c r="J370" i="6"/>
  <c r="O369" i="6"/>
  <c r="J369" i="6"/>
  <c r="O368" i="6"/>
  <c r="J368" i="6"/>
  <c r="O367" i="6"/>
  <c r="J367" i="6"/>
  <c r="O366" i="6"/>
  <c r="J366" i="6"/>
  <c r="O365" i="6"/>
  <c r="J365" i="6"/>
  <c r="O364" i="6"/>
  <c r="J364" i="6"/>
  <c r="O363" i="6"/>
  <c r="J363" i="6"/>
  <c r="O362" i="6"/>
  <c r="J362" i="6"/>
  <c r="O361" i="6"/>
  <c r="J361" i="6"/>
  <c r="O360" i="6"/>
  <c r="J360" i="6"/>
  <c r="O359" i="6"/>
  <c r="J359" i="6"/>
  <c r="O358" i="6"/>
  <c r="J358" i="6"/>
  <c r="O357" i="6"/>
  <c r="J357" i="6"/>
  <c r="O356" i="6"/>
  <c r="J356" i="6"/>
  <c r="O355" i="6"/>
  <c r="J355" i="6"/>
  <c r="O354" i="6"/>
  <c r="J354" i="6"/>
  <c r="O353" i="6"/>
  <c r="J353" i="6"/>
  <c r="O352" i="6"/>
  <c r="J352" i="6"/>
  <c r="O351" i="6"/>
  <c r="J351" i="6"/>
  <c r="O350" i="6"/>
  <c r="J350" i="6"/>
  <c r="C346" i="6"/>
  <c r="O345" i="6"/>
  <c r="J345" i="6"/>
  <c r="O344" i="6"/>
  <c r="J344" i="6"/>
  <c r="O343" i="6"/>
  <c r="J343" i="6"/>
  <c r="O342" i="6"/>
  <c r="J342" i="6"/>
  <c r="O341" i="6"/>
  <c r="J341" i="6"/>
  <c r="O340" i="6"/>
  <c r="J340" i="6"/>
  <c r="O339" i="6"/>
  <c r="J339" i="6"/>
  <c r="O338" i="6"/>
  <c r="J338" i="6"/>
  <c r="O337" i="6"/>
  <c r="J337" i="6"/>
  <c r="O336" i="6"/>
  <c r="J336" i="6"/>
  <c r="O335" i="6"/>
  <c r="J335" i="6"/>
  <c r="O334" i="6"/>
  <c r="J334" i="6"/>
  <c r="O333" i="6"/>
  <c r="J333" i="6"/>
  <c r="O332" i="6"/>
  <c r="J332" i="6"/>
  <c r="O331" i="6"/>
  <c r="J331" i="6"/>
  <c r="O330" i="6"/>
  <c r="J330" i="6"/>
  <c r="O329" i="6"/>
  <c r="J329" i="6"/>
  <c r="O328" i="6"/>
  <c r="J328" i="6"/>
  <c r="O327" i="6"/>
  <c r="J327" i="6"/>
  <c r="O326" i="6"/>
  <c r="J326" i="6"/>
  <c r="O325" i="6"/>
  <c r="J325" i="6"/>
  <c r="O324" i="6"/>
  <c r="J324" i="6"/>
  <c r="O323" i="6"/>
  <c r="J323" i="6"/>
  <c r="O322" i="6"/>
  <c r="J322" i="6"/>
  <c r="O321" i="6"/>
  <c r="J321" i="6"/>
  <c r="O320" i="6"/>
  <c r="J320" i="6"/>
  <c r="O319" i="6"/>
  <c r="J319" i="6"/>
  <c r="O318" i="6"/>
  <c r="J318" i="6"/>
  <c r="O317" i="6"/>
  <c r="J317" i="6"/>
  <c r="O316" i="6"/>
  <c r="J316" i="6"/>
  <c r="O315" i="6"/>
  <c r="J315" i="6"/>
  <c r="O314" i="6"/>
  <c r="J314" i="6"/>
  <c r="O313" i="6"/>
  <c r="J313" i="6"/>
  <c r="O312" i="6"/>
  <c r="J312" i="6"/>
  <c r="O311" i="6"/>
  <c r="J311" i="6"/>
  <c r="O310" i="6"/>
  <c r="J310" i="6"/>
  <c r="O309" i="6"/>
  <c r="J309" i="6"/>
  <c r="O308" i="6"/>
  <c r="J308" i="6"/>
  <c r="O307" i="6"/>
  <c r="J307" i="6"/>
  <c r="O306" i="6"/>
  <c r="J306" i="6"/>
  <c r="O305" i="6"/>
  <c r="J305" i="6"/>
  <c r="O304" i="6"/>
  <c r="J304" i="6"/>
  <c r="O303" i="6"/>
  <c r="J303" i="6"/>
  <c r="O302" i="6"/>
  <c r="J302" i="6"/>
  <c r="O301" i="6"/>
  <c r="J301" i="6"/>
  <c r="O300" i="6"/>
  <c r="J300" i="6"/>
  <c r="O299" i="6"/>
  <c r="J299" i="6"/>
  <c r="O298" i="6"/>
  <c r="J298" i="6"/>
  <c r="O297" i="6"/>
  <c r="J297" i="6"/>
  <c r="O296" i="6"/>
  <c r="J296" i="6"/>
  <c r="O295" i="6"/>
  <c r="J295" i="6"/>
  <c r="O294" i="6"/>
  <c r="J294" i="6"/>
  <c r="O293" i="6"/>
  <c r="J293" i="6"/>
  <c r="O292" i="6"/>
  <c r="J292" i="6"/>
  <c r="O291" i="6"/>
  <c r="J291" i="6"/>
  <c r="O290" i="6"/>
  <c r="J290" i="6"/>
  <c r="O289" i="6"/>
  <c r="J289" i="6"/>
  <c r="O288" i="6"/>
  <c r="J288" i="6"/>
  <c r="O287" i="6"/>
  <c r="J287" i="6"/>
  <c r="O286" i="6"/>
  <c r="J286" i="6"/>
  <c r="O285" i="6"/>
  <c r="J285" i="6"/>
  <c r="O284" i="6"/>
  <c r="J284" i="6"/>
  <c r="O283" i="6"/>
  <c r="J283" i="6"/>
  <c r="O282" i="6"/>
  <c r="J282" i="6"/>
  <c r="O281" i="6"/>
  <c r="J281" i="6"/>
  <c r="O280" i="6"/>
  <c r="J280" i="6"/>
  <c r="O279" i="6"/>
  <c r="J279" i="6"/>
  <c r="O278" i="6"/>
  <c r="J278" i="6"/>
  <c r="O277" i="6"/>
  <c r="J277" i="6"/>
  <c r="O276" i="6"/>
  <c r="J276" i="6"/>
  <c r="O275" i="6"/>
  <c r="J275" i="6"/>
  <c r="O274" i="6"/>
  <c r="J274" i="6"/>
  <c r="O273" i="6"/>
  <c r="J273" i="6"/>
  <c r="O272" i="6"/>
  <c r="J272" i="6"/>
  <c r="O271" i="6"/>
  <c r="J271" i="6"/>
  <c r="O270" i="6"/>
  <c r="J270" i="6"/>
  <c r="O269" i="6"/>
  <c r="J269" i="6"/>
  <c r="O268" i="6"/>
  <c r="J268" i="6"/>
  <c r="O267" i="6"/>
  <c r="J267" i="6"/>
  <c r="O266" i="6"/>
  <c r="J266" i="6"/>
  <c r="O265" i="6"/>
  <c r="J265" i="6"/>
  <c r="O264" i="6"/>
  <c r="J264" i="6"/>
  <c r="O263" i="6"/>
  <c r="J263" i="6"/>
  <c r="O262" i="6"/>
  <c r="J262" i="6"/>
  <c r="O261" i="6"/>
  <c r="J261" i="6"/>
  <c r="O260" i="6"/>
  <c r="J260" i="6"/>
  <c r="O259" i="6"/>
  <c r="J259" i="6"/>
  <c r="C255" i="6"/>
  <c r="O254" i="6"/>
  <c r="J254" i="6"/>
  <c r="O253" i="6"/>
  <c r="J253" i="6"/>
  <c r="O252" i="6"/>
  <c r="J252" i="6"/>
  <c r="O251" i="6"/>
  <c r="J251" i="6"/>
  <c r="O250" i="6"/>
  <c r="J250" i="6"/>
  <c r="O249" i="6"/>
  <c r="J249" i="6"/>
  <c r="O248" i="6"/>
  <c r="J248" i="6"/>
  <c r="O247" i="6"/>
  <c r="J247" i="6"/>
  <c r="O246" i="6"/>
  <c r="J246" i="6"/>
  <c r="O245" i="6"/>
  <c r="J245" i="6"/>
  <c r="O244" i="6"/>
  <c r="J244" i="6"/>
  <c r="O243" i="6"/>
  <c r="J243" i="6"/>
  <c r="O242" i="6"/>
  <c r="J242" i="6"/>
  <c r="O241" i="6"/>
  <c r="J241" i="6"/>
  <c r="O240" i="6"/>
  <c r="J240" i="6"/>
  <c r="O239" i="6"/>
  <c r="J239" i="6"/>
  <c r="O238" i="6"/>
  <c r="J238" i="6"/>
  <c r="O237" i="6"/>
  <c r="J237" i="6"/>
  <c r="O236" i="6"/>
  <c r="J236" i="6"/>
  <c r="O235" i="6"/>
  <c r="J235" i="6"/>
  <c r="O234" i="6"/>
  <c r="J234" i="6"/>
  <c r="O233" i="6"/>
  <c r="J233" i="6"/>
  <c r="O232" i="6"/>
  <c r="J232" i="6"/>
  <c r="O231" i="6"/>
  <c r="J231" i="6"/>
  <c r="O230" i="6"/>
  <c r="J230" i="6"/>
  <c r="O229" i="6"/>
  <c r="J229" i="6"/>
  <c r="O228" i="6"/>
  <c r="J228" i="6"/>
  <c r="O227" i="6"/>
  <c r="J227" i="6"/>
  <c r="O226" i="6"/>
  <c r="J226" i="6"/>
  <c r="O225" i="6"/>
  <c r="J225" i="6"/>
  <c r="O224" i="6"/>
  <c r="J224" i="6"/>
  <c r="O223" i="6"/>
  <c r="J223" i="6"/>
  <c r="O222" i="6"/>
  <c r="J222" i="6"/>
  <c r="O221" i="6"/>
  <c r="J221" i="6"/>
  <c r="O220" i="6"/>
  <c r="J220" i="6"/>
  <c r="O219" i="6"/>
  <c r="J219" i="6"/>
  <c r="O218" i="6"/>
  <c r="J218" i="6"/>
  <c r="O217" i="6"/>
  <c r="J217" i="6"/>
  <c r="O216" i="6"/>
  <c r="J216" i="6"/>
  <c r="O215" i="6"/>
  <c r="J215" i="6"/>
  <c r="O214" i="6"/>
  <c r="J214" i="6"/>
  <c r="O213" i="6"/>
  <c r="J213" i="6"/>
  <c r="O212" i="6"/>
  <c r="J212" i="6"/>
  <c r="O211" i="6"/>
  <c r="J211" i="6"/>
  <c r="O210" i="6"/>
  <c r="J210" i="6"/>
  <c r="O209" i="6"/>
  <c r="J209" i="6"/>
  <c r="O208" i="6"/>
  <c r="J208" i="6"/>
  <c r="O207" i="6"/>
  <c r="J207" i="6"/>
  <c r="O206" i="6"/>
  <c r="J206" i="6"/>
  <c r="O205" i="6"/>
  <c r="J205" i="6"/>
  <c r="C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C170" i="6"/>
  <c r="O169" i="6"/>
  <c r="J169" i="6"/>
  <c r="O168" i="6"/>
  <c r="J168" i="6"/>
  <c r="O167" i="6"/>
  <c r="J167" i="6"/>
  <c r="O166" i="6"/>
  <c r="J166" i="6"/>
  <c r="O165" i="6"/>
  <c r="J165" i="6"/>
  <c r="O164" i="6"/>
  <c r="J164" i="6"/>
  <c r="O163" i="6"/>
  <c r="O162" i="6"/>
  <c r="J162" i="6"/>
  <c r="O161" i="6"/>
  <c r="J161" i="6"/>
  <c r="O160" i="6"/>
  <c r="J160" i="6"/>
  <c r="O159" i="6"/>
  <c r="J159" i="6"/>
  <c r="O158" i="6"/>
  <c r="J158" i="6"/>
  <c r="O157" i="6"/>
  <c r="J157" i="6"/>
  <c r="O156" i="6"/>
  <c r="J156" i="6"/>
  <c r="O155" i="6"/>
  <c r="O154" i="6"/>
  <c r="J154" i="6"/>
  <c r="O153" i="6"/>
  <c r="J153" i="6"/>
  <c r="O152" i="6"/>
  <c r="J152" i="6"/>
  <c r="O151" i="6"/>
  <c r="J151" i="6"/>
  <c r="O150" i="6"/>
  <c r="J150" i="6"/>
  <c r="O149" i="6"/>
  <c r="J149" i="6"/>
  <c r="O148" i="6"/>
  <c r="J148" i="6"/>
  <c r="O147" i="6"/>
  <c r="O146" i="6"/>
  <c r="J146" i="6"/>
  <c r="O145" i="6"/>
  <c r="J145" i="6"/>
  <c r="O144" i="6"/>
  <c r="J144" i="6"/>
  <c r="O143" i="6"/>
  <c r="J143" i="6"/>
  <c r="O142" i="6"/>
  <c r="J142" i="6"/>
  <c r="O141" i="6"/>
  <c r="J141" i="6"/>
  <c r="O140" i="6"/>
  <c r="J140" i="6"/>
  <c r="O139" i="6"/>
  <c r="O138" i="6"/>
  <c r="J138" i="6"/>
  <c r="O137" i="6"/>
  <c r="J137" i="6"/>
  <c r="O136" i="6"/>
  <c r="J136" i="6"/>
  <c r="O135" i="6"/>
  <c r="J135" i="6"/>
  <c r="O134" i="6"/>
  <c r="J134" i="6"/>
  <c r="O133" i="6"/>
  <c r="J133" i="6"/>
  <c r="O132" i="6"/>
  <c r="J132" i="6"/>
  <c r="O131" i="6"/>
  <c r="O130" i="6"/>
  <c r="J130" i="6"/>
  <c r="O129" i="6"/>
  <c r="J129" i="6"/>
  <c r="O128" i="6"/>
  <c r="J128" i="6"/>
  <c r="O127" i="6"/>
  <c r="J127" i="6"/>
  <c r="O126" i="6"/>
  <c r="J126" i="6"/>
  <c r="O125" i="6"/>
  <c r="J125" i="6"/>
  <c r="O124" i="6"/>
  <c r="J124" i="6"/>
  <c r="O123" i="6"/>
  <c r="O122" i="6"/>
  <c r="J122" i="6"/>
  <c r="O121" i="6"/>
  <c r="J121" i="6"/>
  <c r="O120" i="6"/>
  <c r="J120" i="6"/>
  <c r="O119" i="6"/>
  <c r="J119" i="6"/>
  <c r="O118" i="6"/>
  <c r="J118" i="6"/>
  <c r="O117" i="6"/>
  <c r="J117" i="6"/>
  <c r="O116" i="6"/>
  <c r="J116" i="6"/>
  <c r="O115" i="6"/>
  <c r="O114" i="6"/>
  <c r="J114" i="6"/>
  <c r="O113" i="6"/>
  <c r="J113" i="6"/>
  <c r="O112" i="6"/>
  <c r="J112" i="6"/>
  <c r="O111" i="6"/>
  <c r="J111" i="6"/>
  <c r="O110" i="6"/>
  <c r="J110" i="6"/>
  <c r="O109" i="6"/>
  <c r="J109" i="6"/>
  <c r="O108" i="6"/>
  <c r="J108" i="6"/>
  <c r="O107" i="6"/>
  <c r="O106" i="6"/>
  <c r="J106" i="6"/>
  <c r="O105" i="6"/>
  <c r="J105" i="6"/>
  <c r="O104" i="6"/>
  <c r="J104" i="6"/>
  <c r="O103" i="6"/>
  <c r="J103" i="6"/>
  <c r="O102" i="6"/>
  <c r="J102" i="6"/>
  <c r="O101" i="6"/>
  <c r="J101" i="6"/>
  <c r="O100" i="6"/>
  <c r="J100" i="6"/>
  <c r="O99" i="6"/>
  <c r="O98" i="6"/>
  <c r="J98" i="6"/>
  <c r="O97" i="6"/>
  <c r="J97" i="6"/>
  <c r="O96" i="6"/>
  <c r="J96" i="6"/>
  <c r="O95" i="6"/>
  <c r="J95" i="6"/>
  <c r="O94" i="6"/>
  <c r="J94" i="6"/>
  <c r="O93" i="6"/>
  <c r="J93" i="6"/>
  <c r="O92" i="6"/>
  <c r="J92" i="6"/>
  <c r="O91" i="6"/>
  <c r="O90" i="6"/>
  <c r="J90" i="6"/>
  <c r="O89" i="6"/>
  <c r="J89" i="6"/>
  <c r="O88" i="6"/>
  <c r="J88" i="6"/>
  <c r="O87" i="6"/>
  <c r="J87" i="6"/>
  <c r="O86" i="6"/>
  <c r="J86" i="6"/>
  <c r="O85" i="6"/>
  <c r="J85" i="6"/>
  <c r="O84" i="6"/>
  <c r="J84" i="6"/>
  <c r="O83" i="6"/>
  <c r="O82" i="6"/>
  <c r="J82" i="6"/>
  <c r="O81" i="6"/>
  <c r="J81" i="6"/>
  <c r="O80" i="6"/>
  <c r="J80" i="6"/>
  <c r="O79" i="6"/>
  <c r="J79" i="6"/>
  <c r="O78" i="6"/>
  <c r="J78" i="6"/>
  <c r="O77" i="6"/>
  <c r="J77" i="6"/>
  <c r="O76" i="6"/>
  <c r="J76" i="6"/>
  <c r="O75" i="6"/>
  <c r="O74" i="6"/>
  <c r="J74" i="6"/>
  <c r="O73" i="6"/>
  <c r="J73" i="6"/>
  <c r="O72" i="6"/>
  <c r="J72" i="6"/>
  <c r="O71" i="6"/>
  <c r="J71" i="6"/>
  <c r="O70" i="6"/>
  <c r="J70" i="6"/>
  <c r="O69" i="6"/>
  <c r="J69" i="6"/>
  <c r="O68" i="6"/>
  <c r="J68" i="6"/>
  <c r="O67" i="6"/>
  <c r="O66" i="6"/>
  <c r="J66" i="6"/>
  <c r="O65" i="6"/>
  <c r="J65" i="6"/>
  <c r="O64" i="6"/>
  <c r="J64" i="6"/>
  <c r="O63" i="6"/>
  <c r="J63" i="6"/>
  <c r="O62" i="6"/>
  <c r="J62" i="6"/>
  <c r="O61" i="6"/>
  <c r="J61" i="6"/>
  <c r="O60" i="6"/>
  <c r="J60" i="6"/>
  <c r="O59" i="6"/>
  <c r="O58" i="6"/>
  <c r="J58" i="6"/>
  <c r="O57" i="6"/>
  <c r="J57" i="6"/>
  <c r="O56" i="6"/>
  <c r="J56" i="6"/>
  <c r="O55" i="6"/>
  <c r="J55" i="6"/>
  <c r="O54" i="6"/>
  <c r="J54" i="6"/>
  <c r="O53" i="6"/>
  <c r="J53" i="6"/>
  <c r="O52" i="6"/>
  <c r="J52" i="6"/>
  <c r="O51" i="6"/>
  <c r="O50" i="6"/>
  <c r="J50" i="6"/>
  <c r="O49" i="6"/>
  <c r="J49" i="6"/>
  <c r="O48" i="6"/>
  <c r="J48" i="6"/>
  <c r="O47" i="6"/>
  <c r="J47" i="6"/>
  <c r="O46" i="6"/>
  <c r="J46" i="6"/>
  <c r="O45" i="6"/>
  <c r="J45" i="6"/>
  <c r="O44" i="6"/>
  <c r="J44" i="6"/>
  <c r="O43" i="6"/>
  <c r="J43" i="6"/>
  <c r="O42" i="6"/>
  <c r="J42" i="6"/>
  <c r="O41" i="6"/>
  <c r="J41" i="6"/>
  <c r="O40" i="6"/>
  <c r="J40" i="6"/>
  <c r="O39" i="6"/>
  <c r="J39" i="6"/>
  <c r="O38" i="6"/>
  <c r="J38" i="6"/>
  <c r="O37" i="6"/>
  <c r="J37" i="6"/>
  <c r="O36" i="6"/>
  <c r="J36" i="6"/>
  <c r="O35" i="6"/>
  <c r="J35" i="6"/>
  <c r="O34" i="6"/>
  <c r="O33" i="6"/>
  <c r="J33" i="6"/>
  <c r="O32" i="6"/>
  <c r="J32" i="6"/>
  <c r="O31" i="6"/>
  <c r="J31" i="6"/>
  <c r="O30" i="6"/>
  <c r="J30" i="6"/>
  <c r="O29" i="6"/>
  <c r="J29" i="6"/>
  <c r="O28" i="6"/>
  <c r="J28" i="6"/>
  <c r="O27" i="6"/>
  <c r="J27" i="6"/>
  <c r="O26" i="6"/>
  <c r="O25" i="6"/>
  <c r="J25" i="6"/>
  <c r="O24" i="6"/>
  <c r="J24" i="6"/>
  <c r="O23" i="6"/>
  <c r="J23" i="6"/>
  <c r="O22" i="6"/>
  <c r="J22" i="6"/>
  <c r="O21" i="6"/>
  <c r="J21" i="6"/>
  <c r="O20" i="6"/>
  <c r="O19" i="6"/>
  <c r="J19" i="6"/>
  <c r="O18" i="6"/>
  <c r="J18" i="6"/>
  <c r="O17" i="6"/>
  <c r="J17" i="6"/>
  <c r="O16" i="6"/>
  <c r="J16" i="6"/>
  <c r="O15" i="6"/>
  <c r="J15" i="6"/>
  <c r="O14" i="6"/>
  <c r="J14" i="6"/>
  <c r="O13" i="6"/>
  <c r="J13" i="6"/>
  <c r="O12" i="6"/>
  <c r="J12" i="6"/>
  <c r="O11" i="6"/>
  <c r="J11" i="6"/>
  <c r="O10" i="6"/>
  <c r="O9" i="6"/>
  <c r="J9" i="6"/>
  <c r="L6" i="6"/>
  <c r="J6" i="6"/>
  <c r="H6" i="6"/>
  <c r="M6" i="6" s="1"/>
  <c r="G6" i="6"/>
  <c r="F6" i="6"/>
  <c r="K6" i="6" s="1"/>
  <c r="E6" i="6"/>
  <c r="C6" i="6"/>
  <c r="B6" i="6"/>
  <c r="L5" i="6"/>
  <c r="H5" i="6"/>
  <c r="M5" i="6" s="1"/>
  <c r="G5" i="6"/>
  <c r="C5" i="6"/>
  <c r="B5" i="6"/>
  <c r="L4" i="6"/>
  <c r="K4" i="6"/>
  <c r="J4" i="6"/>
  <c r="G4" i="6"/>
  <c r="F4" i="6"/>
  <c r="E4" i="6"/>
  <c r="C2" i="6"/>
  <c r="C1" i="6"/>
  <c r="D77" i="4"/>
  <c r="C77" i="4"/>
  <c r="B75" i="4"/>
  <c r="B67" i="4"/>
  <c r="B65" i="4"/>
  <c r="L63" i="4"/>
  <c r="L54" i="4"/>
  <c r="C30" i="4"/>
  <c r="B28" i="4"/>
  <c r="L26" i="4"/>
  <c r="C14" i="4"/>
  <c r="C10" i="4"/>
  <c r="L8" i="4"/>
  <c r="C2" i="4"/>
  <c r="C1" i="4"/>
  <c r="B51" i="3"/>
  <c r="B44" i="3"/>
  <c r="F40" i="3"/>
  <c r="B40" i="3"/>
  <c r="F35" i="3"/>
  <c r="B35" i="3"/>
  <c r="B34" i="3"/>
  <c r="F34" i="3" s="1"/>
  <c r="F33" i="3"/>
  <c r="B33" i="3"/>
  <c r="B32" i="3"/>
  <c r="F32" i="3" s="1"/>
  <c r="B31" i="3"/>
  <c r="F31" i="3" s="1"/>
  <c r="B30" i="3"/>
  <c r="F30" i="3" s="1"/>
  <c r="C29" i="3"/>
  <c r="G29" i="3" s="1"/>
  <c r="B29" i="3"/>
  <c r="F29" i="3" s="1"/>
  <c r="C22" i="3"/>
  <c r="C21" i="3"/>
  <c r="C20" i="3"/>
  <c r="C19" i="3"/>
  <c r="C18" i="3"/>
  <c r="C17" i="3"/>
  <c r="C16" i="3"/>
  <c r="C14" i="3"/>
  <c r="F13" i="3"/>
  <c r="F12" i="3"/>
  <c r="C12" i="3"/>
  <c r="B2" i="3"/>
  <c r="B1" i="3"/>
  <c r="C702" i="2"/>
  <c r="AV701" i="2"/>
  <c r="C694" i="8" s="1"/>
  <c r="AV700" i="2"/>
  <c r="C693" i="8" s="1"/>
  <c r="AV699" i="2"/>
  <c r="C692" i="8" s="1"/>
  <c r="AV698" i="2"/>
  <c r="C691" i="8" s="1"/>
  <c r="AV697" i="2"/>
  <c r="C690" i="8" s="1"/>
  <c r="AV696" i="2"/>
  <c r="C689" i="8" s="1"/>
  <c r="AV695" i="2"/>
  <c r="C688" i="8" s="1"/>
  <c r="AV694" i="2"/>
  <c r="C687" i="8" s="1"/>
  <c r="AV693" i="2"/>
  <c r="C686" i="8" s="1"/>
  <c r="AV692" i="2"/>
  <c r="C685" i="8" s="1"/>
  <c r="AV690" i="2"/>
  <c r="C683" i="8" s="1"/>
  <c r="AV687" i="2"/>
  <c r="C680" i="8" s="1"/>
  <c r="AV686" i="2"/>
  <c r="C679" i="8" s="1"/>
  <c r="AV685" i="2"/>
  <c r="C678" i="8" s="1"/>
  <c r="AV684" i="2"/>
  <c r="C677" i="8" s="1"/>
  <c r="AV683" i="2"/>
  <c r="C676" i="8" s="1"/>
  <c r="AV682" i="2"/>
  <c r="C675" i="8" s="1"/>
  <c r="AV681" i="2"/>
  <c r="C674" i="8" s="1"/>
  <c r="AU677" i="2"/>
  <c r="AT677" i="2"/>
  <c r="AS677" i="2"/>
  <c r="AR677" i="2"/>
  <c r="AQ677" i="2"/>
  <c r="AP677" i="2"/>
  <c r="AO677" i="2"/>
  <c r="AN677" i="2"/>
  <c r="AM677" i="2"/>
  <c r="AL677" i="2"/>
  <c r="AK677" i="2"/>
  <c r="AJ677" i="2"/>
  <c r="C677" i="2"/>
  <c r="AV676" i="2"/>
  <c r="C669" i="8" s="1"/>
  <c r="AV675" i="2"/>
  <c r="C668" i="8" s="1"/>
  <c r="AV674" i="2"/>
  <c r="C667" i="8" s="1"/>
  <c r="AV673" i="2"/>
  <c r="C666" i="8" s="1"/>
  <c r="AV672" i="2"/>
  <c r="C665" i="8" s="1"/>
  <c r="AV671" i="2"/>
  <c r="C664" i="8" s="1"/>
  <c r="AV670" i="2"/>
  <c r="C663" i="8" s="1"/>
  <c r="AV669" i="2"/>
  <c r="C662" i="8" s="1"/>
  <c r="AV668" i="2"/>
  <c r="C661" i="8" s="1"/>
  <c r="AV667" i="2"/>
  <c r="C660" i="8" s="1"/>
  <c r="AV666" i="2"/>
  <c r="C659" i="8" s="1"/>
  <c r="AV665" i="2"/>
  <c r="C658" i="8" s="1"/>
  <c r="AV664" i="2"/>
  <c r="C657" i="8" s="1"/>
  <c r="AV663" i="2"/>
  <c r="C656" i="8" s="1"/>
  <c r="AV662" i="2"/>
  <c r="C655" i="8" s="1"/>
  <c r="AV661" i="2"/>
  <c r="C654" i="8" s="1"/>
  <c r="AV660" i="2"/>
  <c r="C653" i="8" s="1"/>
  <c r="AV659" i="2"/>
  <c r="C652" i="8" s="1"/>
  <c r="AV658" i="2"/>
  <c r="C651" i="8" s="1"/>
  <c r="AV657" i="2"/>
  <c r="C650" i="8" s="1"/>
  <c r="AV656" i="2"/>
  <c r="C649" i="8" s="1"/>
  <c r="AV655" i="2"/>
  <c r="C648" i="8" s="1"/>
  <c r="AV654" i="2"/>
  <c r="C647" i="8" s="1"/>
  <c r="AV653" i="2"/>
  <c r="C646" i="8" s="1"/>
  <c r="AV652" i="2"/>
  <c r="C645" i="8" s="1"/>
  <c r="AV651" i="2"/>
  <c r="C644" i="8" s="1"/>
  <c r="AV650" i="2"/>
  <c r="C643" i="8" s="1"/>
  <c r="AV649" i="2"/>
  <c r="C642" i="8" s="1"/>
  <c r="AV648" i="2"/>
  <c r="C641" i="8" s="1"/>
  <c r="AV647" i="2"/>
  <c r="C640" i="8" s="1"/>
  <c r="AV646" i="2"/>
  <c r="C639" i="8" s="1"/>
  <c r="AV645" i="2"/>
  <c r="C638" i="8" s="1"/>
  <c r="AV644" i="2"/>
  <c r="C637" i="8" s="1"/>
  <c r="AV643" i="2"/>
  <c r="C636" i="8" s="1"/>
  <c r="AV642" i="2"/>
  <c r="C635" i="8" s="1"/>
  <c r="AV641" i="2"/>
  <c r="C634" i="8" s="1"/>
  <c r="AV640" i="2"/>
  <c r="C633" i="8" s="1"/>
  <c r="AV639" i="2"/>
  <c r="C632" i="8" s="1"/>
  <c r="AV638" i="2"/>
  <c r="C631" i="8" s="1"/>
  <c r="AV637" i="2"/>
  <c r="C630" i="8" s="1"/>
  <c r="AV636" i="2"/>
  <c r="C629" i="8" s="1"/>
  <c r="AV635" i="2"/>
  <c r="C628" i="8" s="1"/>
  <c r="AV634" i="2"/>
  <c r="C627" i="8" s="1"/>
  <c r="AV633" i="2"/>
  <c r="C626" i="8" s="1"/>
  <c r="AV632" i="2"/>
  <c r="C625" i="8" s="1"/>
  <c r="AV631" i="2"/>
  <c r="C627" i="2"/>
  <c r="AV626" i="2"/>
  <c r="C619" i="8" s="1"/>
  <c r="AV625" i="2"/>
  <c r="C618" i="8" s="1"/>
  <c r="AV624" i="2"/>
  <c r="C617" i="8" s="1"/>
  <c r="AV623" i="2"/>
  <c r="C616" i="8" s="1"/>
  <c r="AV622" i="2"/>
  <c r="C615" i="8" s="1"/>
  <c r="AV621" i="2"/>
  <c r="C614" i="8" s="1"/>
  <c r="AV620" i="2"/>
  <c r="C613" i="8" s="1"/>
  <c r="AV619" i="2"/>
  <c r="C612" i="8" s="1"/>
  <c r="AV618" i="2"/>
  <c r="C611" i="8" s="1"/>
  <c r="AV617" i="2"/>
  <c r="C610" i="8" s="1"/>
  <c r="AV616" i="2"/>
  <c r="C609" i="8" s="1"/>
  <c r="AV615" i="2"/>
  <c r="C608" i="8" s="1"/>
  <c r="AV614" i="2"/>
  <c r="C607" i="8" s="1"/>
  <c r="AV613" i="2"/>
  <c r="C606" i="8" s="1"/>
  <c r="AV612" i="2"/>
  <c r="C605" i="8" s="1"/>
  <c r="AV611" i="2"/>
  <c r="C604" i="8" s="1"/>
  <c r="AV610" i="2"/>
  <c r="C603" i="8" s="1"/>
  <c r="AV609" i="2"/>
  <c r="C602" i="8" s="1"/>
  <c r="AV608" i="2"/>
  <c r="C601" i="8" s="1"/>
  <c r="AV607" i="2"/>
  <c r="C600" i="8" s="1"/>
  <c r="AV606" i="2"/>
  <c r="C599" i="8" s="1"/>
  <c r="AV605" i="2"/>
  <c r="C598" i="8" s="1"/>
  <c r="AV604" i="2"/>
  <c r="C597" i="8" s="1"/>
  <c r="AV603" i="2"/>
  <c r="C596" i="8" s="1"/>
  <c r="AV602" i="2"/>
  <c r="C595" i="8" s="1"/>
  <c r="AV601" i="2"/>
  <c r="C594" i="8" s="1"/>
  <c r="AV600" i="2"/>
  <c r="C593" i="8" s="1"/>
  <c r="AV599" i="2"/>
  <c r="C592" i="8" s="1"/>
  <c r="AV598" i="2"/>
  <c r="C591" i="8" s="1"/>
  <c r="AV597" i="2"/>
  <c r="C590" i="8" s="1"/>
  <c r="AV596" i="2"/>
  <c r="C589" i="8" s="1"/>
  <c r="AV595" i="2"/>
  <c r="C588" i="8" s="1"/>
  <c r="AV594" i="2"/>
  <c r="C587" i="8" s="1"/>
  <c r="AV593" i="2"/>
  <c r="C586" i="8" s="1"/>
  <c r="AV592" i="2"/>
  <c r="C585" i="8" s="1"/>
  <c r="AV591" i="2"/>
  <c r="C584" i="8" s="1"/>
  <c r="AV590" i="2"/>
  <c r="C583" i="8" s="1"/>
  <c r="AV589" i="2"/>
  <c r="C582" i="8" s="1"/>
  <c r="AV588" i="2"/>
  <c r="C581" i="8" s="1"/>
  <c r="AV587" i="2"/>
  <c r="C580" i="8" s="1"/>
  <c r="AV586" i="2"/>
  <c r="C579" i="8" s="1"/>
  <c r="AV585" i="2"/>
  <c r="C578" i="8" s="1"/>
  <c r="AV584" i="2"/>
  <c r="C577" i="8" s="1"/>
  <c r="AV583" i="2"/>
  <c r="C576" i="8" s="1"/>
  <c r="AV582" i="2"/>
  <c r="C575" i="8" s="1"/>
  <c r="AV581" i="2"/>
  <c r="C574" i="8" s="1"/>
  <c r="AV580" i="2"/>
  <c r="C573" i="8" s="1"/>
  <c r="AV579" i="2"/>
  <c r="C572" i="8" s="1"/>
  <c r="AV578" i="2"/>
  <c r="C571" i="8" s="1"/>
  <c r="AV577" i="2"/>
  <c r="C570" i="8" s="1"/>
  <c r="AV576" i="2"/>
  <c r="C569" i="8" s="1"/>
  <c r="AV575" i="2"/>
  <c r="C568" i="8" s="1"/>
  <c r="AV574" i="2"/>
  <c r="C567" i="8" s="1"/>
  <c r="AV573" i="2"/>
  <c r="C566" i="8" s="1"/>
  <c r="AV572" i="2"/>
  <c r="C565" i="8" s="1"/>
  <c r="AV571" i="2"/>
  <c r="C564" i="8" s="1"/>
  <c r="AV570" i="2"/>
  <c r="C563" i="8" s="1"/>
  <c r="AV569" i="2"/>
  <c r="C562" i="8" s="1"/>
  <c r="AV568" i="2"/>
  <c r="C561" i="8" s="1"/>
  <c r="AV567" i="2"/>
  <c r="C560" i="8" s="1"/>
  <c r="AV566" i="2"/>
  <c r="C559" i="8" s="1"/>
  <c r="AV565" i="2"/>
  <c r="C558" i="8" s="1"/>
  <c r="AV564" i="2"/>
  <c r="C557" i="8" s="1"/>
  <c r="AV563" i="2"/>
  <c r="C556" i="8" s="1"/>
  <c r="AV562" i="2"/>
  <c r="C555" i="8" s="1"/>
  <c r="AV561" i="2"/>
  <c r="C554" i="8" s="1"/>
  <c r="AV560" i="2"/>
  <c r="C553" i="8" s="1"/>
  <c r="AV559" i="2"/>
  <c r="C552" i="8" s="1"/>
  <c r="AV558" i="2"/>
  <c r="C551" i="8" s="1"/>
  <c r="AV557" i="2"/>
  <c r="C550" i="8" s="1"/>
  <c r="AV556" i="2"/>
  <c r="C549" i="8" s="1"/>
  <c r="AV555" i="2"/>
  <c r="C548" i="8" s="1"/>
  <c r="AV554" i="2"/>
  <c r="C547" i="8" s="1"/>
  <c r="AV552" i="2"/>
  <c r="C545" i="8" s="1"/>
  <c r="AV551" i="2"/>
  <c r="C544" i="8" s="1"/>
  <c r="AV550" i="2"/>
  <c r="C543" i="8" s="1"/>
  <c r="AV549" i="2"/>
  <c r="C542" i="8" s="1"/>
  <c r="AV548" i="2"/>
  <c r="C541" i="8" s="1"/>
  <c r="AV547" i="2"/>
  <c r="C540" i="8" s="1"/>
  <c r="AV546" i="2"/>
  <c r="C539" i="8" s="1"/>
  <c r="AV545" i="2"/>
  <c r="C538" i="8" s="1"/>
  <c r="AV544" i="2"/>
  <c r="C537" i="8" s="1"/>
  <c r="AV542" i="2"/>
  <c r="C535" i="8" s="1"/>
  <c r="AV541" i="2"/>
  <c r="C534" i="8" s="1"/>
  <c r="AV540" i="2"/>
  <c r="C533" i="8" s="1"/>
  <c r="AV539" i="2"/>
  <c r="C532" i="8" s="1"/>
  <c r="AV538" i="2"/>
  <c r="C531" i="8" s="1"/>
  <c r="AV537" i="2"/>
  <c r="C530" i="8" s="1"/>
  <c r="AV536" i="2"/>
  <c r="C529" i="8" s="1"/>
  <c r="AV535" i="2"/>
  <c r="C528" i="8" s="1"/>
  <c r="AV534" i="2"/>
  <c r="C527" i="8" s="1"/>
  <c r="AV533" i="2"/>
  <c r="C526" i="8" s="1"/>
  <c r="AV529" i="2"/>
  <c r="AU529" i="2"/>
  <c r="AT529" i="2"/>
  <c r="AS529" i="2"/>
  <c r="AR529" i="2"/>
  <c r="AQ529" i="2"/>
  <c r="AP529" i="2"/>
  <c r="AO529" i="2"/>
  <c r="AN529" i="2"/>
  <c r="AM529" i="2"/>
  <c r="AL529" i="2"/>
  <c r="AK529" i="2"/>
  <c r="AJ529" i="2"/>
  <c r="C529" i="2"/>
  <c r="AV528" i="2"/>
  <c r="C521" i="8" s="1"/>
  <c r="AV527" i="2"/>
  <c r="C520" i="8" s="1"/>
  <c r="AV526" i="2"/>
  <c r="C519" i="8" s="1"/>
  <c r="AV525" i="2"/>
  <c r="C518" i="8" s="1"/>
  <c r="AV524" i="2"/>
  <c r="C517" i="8" s="1"/>
  <c r="AV523" i="2"/>
  <c r="C516" i="8" s="1"/>
  <c r="AV522" i="2"/>
  <c r="C515" i="8" s="1"/>
  <c r="AV521" i="2"/>
  <c r="C514" i="8" s="1"/>
  <c r="AV520" i="2"/>
  <c r="C513" i="8" s="1"/>
  <c r="AV519" i="2"/>
  <c r="C512" i="8" s="1"/>
  <c r="AV518" i="2"/>
  <c r="C511" i="8" s="1"/>
  <c r="AV517" i="2"/>
  <c r="C510" i="8" s="1"/>
  <c r="AV516" i="2"/>
  <c r="C509" i="8" s="1"/>
  <c r="AV515" i="2"/>
  <c r="C508" i="8" s="1"/>
  <c r="AV514" i="2"/>
  <c r="C507" i="8" s="1"/>
  <c r="AV513" i="2"/>
  <c r="C506" i="8" s="1"/>
  <c r="AV512" i="2"/>
  <c r="C505" i="8" s="1"/>
  <c r="AV511" i="2"/>
  <c r="C504" i="8" s="1"/>
  <c r="AV510" i="2"/>
  <c r="C503" i="8" s="1"/>
  <c r="AV509" i="2"/>
  <c r="C502" i="8" s="1"/>
  <c r="AV508" i="2"/>
  <c r="C501" i="8" s="1"/>
  <c r="AV507" i="2"/>
  <c r="C500" i="8" s="1"/>
  <c r="AV506" i="2"/>
  <c r="C499" i="8" s="1"/>
  <c r="AV505" i="2"/>
  <c r="C498" i="8" s="1"/>
  <c r="AV504" i="2"/>
  <c r="C497" i="8" s="1"/>
  <c r="AV503" i="2"/>
  <c r="C496" i="8" s="1"/>
  <c r="AV502" i="2"/>
  <c r="C495" i="8" s="1"/>
  <c r="AV501" i="2"/>
  <c r="C494" i="8" s="1"/>
  <c r="AV500" i="2"/>
  <c r="C493" i="8" s="1"/>
  <c r="AV499" i="2"/>
  <c r="C492" i="8" s="1"/>
  <c r="AV498" i="2"/>
  <c r="C491" i="8" s="1"/>
  <c r="AV497" i="2"/>
  <c r="C490" i="8" s="1"/>
  <c r="AV496" i="2"/>
  <c r="C489" i="8" s="1"/>
  <c r="AV495" i="2"/>
  <c r="C488" i="8" s="1"/>
  <c r="AV494" i="2"/>
  <c r="C487" i="8" s="1"/>
  <c r="AV493" i="2"/>
  <c r="C486" i="8" s="1"/>
  <c r="AV492" i="2"/>
  <c r="C485" i="8" s="1"/>
  <c r="AV491" i="2"/>
  <c r="C484" i="8" s="1"/>
  <c r="AV490" i="2"/>
  <c r="C483" i="8" s="1"/>
  <c r="AV489" i="2"/>
  <c r="C482" i="8" s="1"/>
  <c r="AV488" i="2"/>
  <c r="C481" i="8" s="1"/>
  <c r="AV487" i="2"/>
  <c r="C480" i="8" s="1"/>
  <c r="AV486" i="2"/>
  <c r="C479" i="8" s="1"/>
  <c r="AV485" i="2"/>
  <c r="C478" i="8" s="1"/>
  <c r="AV484" i="2"/>
  <c r="C477" i="8" s="1"/>
  <c r="AV483" i="2"/>
  <c r="C476" i="8" s="1"/>
  <c r="AV482" i="2"/>
  <c r="C475" i="8" s="1"/>
  <c r="AV481" i="2"/>
  <c r="C474" i="8" s="1"/>
  <c r="AV480" i="2"/>
  <c r="C473" i="8" s="1"/>
  <c r="AV479" i="2"/>
  <c r="C472" i="8" s="1"/>
  <c r="AV478" i="2"/>
  <c r="C471" i="8" s="1"/>
  <c r="AV477" i="2"/>
  <c r="C470" i="8" s="1"/>
  <c r="AV476" i="2"/>
  <c r="C469" i="8" s="1"/>
  <c r="AV475" i="2"/>
  <c r="C468" i="8" s="1"/>
  <c r="AV474" i="2"/>
  <c r="C467" i="8" s="1"/>
  <c r="AV473" i="2"/>
  <c r="C466" i="8" s="1"/>
  <c r="AV472" i="2"/>
  <c r="C465" i="8" s="1"/>
  <c r="AU468" i="2"/>
  <c r="AT468" i="2"/>
  <c r="AS468" i="2"/>
  <c r="AR468" i="2"/>
  <c r="AQ468" i="2"/>
  <c r="AP468" i="2"/>
  <c r="AO468" i="2"/>
  <c r="AN468" i="2"/>
  <c r="AM468" i="2"/>
  <c r="AL468" i="2"/>
  <c r="AK468" i="2"/>
  <c r="AJ468" i="2"/>
  <c r="C468" i="2"/>
  <c r="AV467" i="2"/>
  <c r="C460" i="8" s="1"/>
  <c r="AV466" i="2"/>
  <c r="C459" i="8" s="1"/>
  <c r="AV465" i="2"/>
  <c r="C458" i="8" s="1"/>
  <c r="AV464" i="2"/>
  <c r="C457" i="8" s="1"/>
  <c r="AV463" i="2"/>
  <c r="C456" i="8" s="1"/>
  <c r="AV462" i="2"/>
  <c r="C455" i="8" s="1"/>
  <c r="AV461" i="2"/>
  <c r="C454" i="8" s="1"/>
  <c r="AV460" i="2"/>
  <c r="C453" i="8" s="1"/>
  <c r="AV459" i="2"/>
  <c r="C452" i="8" s="1"/>
  <c r="AV458" i="2"/>
  <c r="C451" i="8" s="1"/>
  <c r="AV457" i="2"/>
  <c r="C450" i="8" s="1"/>
  <c r="AV456" i="2"/>
  <c r="C449" i="8" s="1"/>
  <c r="AV455" i="2"/>
  <c r="C448" i="8" s="1"/>
  <c r="AV454" i="2"/>
  <c r="C447" i="8" s="1"/>
  <c r="AV453" i="2"/>
  <c r="C446" i="8" s="1"/>
  <c r="AV452" i="2"/>
  <c r="C445" i="8" s="1"/>
  <c r="AV451" i="2"/>
  <c r="C444" i="8" s="1"/>
  <c r="AV450" i="2"/>
  <c r="C443" i="8" s="1"/>
  <c r="AV449" i="2"/>
  <c r="C442" i="8" s="1"/>
  <c r="AV448" i="2"/>
  <c r="C441" i="8" s="1"/>
  <c r="AV447" i="2"/>
  <c r="C440" i="8" s="1"/>
  <c r="AV446" i="2"/>
  <c r="C439" i="8" s="1"/>
  <c r="AV445" i="2"/>
  <c r="C438" i="8" s="1"/>
  <c r="AV444" i="2"/>
  <c r="C437" i="8" s="1"/>
  <c r="AV443" i="2"/>
  <c r="C436" i="8" s="1"/>
  <c r="AV442" i="2"/>
  <c r="C435" i="8" s="1"/>
  <c r="AV441" i="2"/>
  <c r="C434" i="8" s="1"/>
  <c r="AV440" i="2"/>
  <c r="C433" i="8" s="1"/>
  <c r="AV439" i="2"/>
  <c r="C432" i="8" s="1"/>
  <c r="AV438" i="2"/>
  <c r="C431" i="8" s="1"/>
  <c r="AV437" i="2"/>
  <c r="C430" i="8" s="1"/>
  <c r="AV436" i="2"/>
  <c r="C429" i="8" s="1"/>
  <c r="AV435" i="2"/>
  <c r="C428" i="8" s="1"/>
  <c r="AV434" i="2"/>
  <c r="C427" i="8" s="1"/>
  <c r="AV433" i="2"/>
  <c r="C426" i="8" s="1"/>
  <c r="AV432" i="2"/>
  <c r="C425" i="8" s="1"/>
  <c r="AV431" i="2"/>
  <c r="C424" i="8" s="1"/>
  <c r="AU427" i="2"/>
  <c r="AT427" i="2"/>
  <c r="AS427" i="2"/>
  <c r="AR427" i="2"/>
  <c r="AQ427" i="2"/>
  <c r="AP427" i="2"/>
  <c r="AO427" i="2"/>
  <c r="AN427" i="2"/>
  <c r="AM427" i="2"/>
  <c r="AL427" i="2"/>
  <c r="AK427" i="2"/>
  <c r="AJ427" i="2"/>
  <c r="C427" i="2"/>
  <c r="AV426" i="2"/>
  <c r="C419" i="8" s="1"/>
  <c r="AV425" i="2"/>
  <c r="C418" i="8" s="1"/>
  <c r="AV424" i="2"/>
  <c r="C417" i="8" s="1"/>
  <c r="AV423" i="2"/>
  <c r="C416" i="8" s="1"/>
  <c r="AV422" i="2"/>
  <c r="C415" i="8" s="1"/>
  <c r="AV421" i="2"/>
  <c r="C414" i="8" s="1"/>
  <c r="AV420" i="2"/>
  <c r="C413" i="8" s="1"/>
  <c r="AV419" i="2"/>
  <c r="C412" i="8" s="1"/>
  <c r="AV418" i="2"/>
  <c r="C411" i="8" s="1"/>
  <c r="AV417" i="2"/>
  <c r="C410" i="8" s="1"/>
  <c r="AV416" i="2"/>
  <c r="C409" i="8" s="1"/>
  <c r="AV415" i="2"/>
  <c r="C408" i="8" s="1"/>
  <c r="AV414" i="2"/>
  <c r="C407" i="8" s="1"/>
  <c r="AV413" i="2"/>
  <c r="C406" i="8" s="1"/>
  <c r="AV412" i="2"/>
  <c r="C405" i="8" s="1"/>
  <c r="AV411" i="2"/>
  <c r="C404" i="8" s="1"/>
  <c r="AV410" i="2"/>
  <c r="C403" i="8" s="1"/>
  <c r="AV409" i="2"/>
  <c r="C402" i="8" s="1"/>
  <c r="AV408" i="2"/>
  <c r="C401" i="8" s="1"/>
  <c r="AV407" i="2"/>
  <c r="C400" i="8" s="1"/>
  <c r="AV406" i="2"/>
  <c r="C399" i="8" s="1"/>
  <c r="AV405" i="2"/>
  <c r="C398" i="8" s="1"/>
  <c r="AV404" i="2"/>
  <c r="C397" i="8" s="1"/>
  <c r="AV403" i="2"/>
  <c r="AV402" i="2"/>
  <c r="C395" i="8" s="1"/>
  <c r="AV401" i="2"/>
  <c r="C394" i="8" s="1"/>
  <c r="AV400" i="2"/>
  <c r="C393" i="8" s="1"/>
  <c r="AV399" i="2"/>
  <c r="C392" i="8" s="1"/>
  <c r="AV398" i="2"/>
  <c r="C391" i="8" s="1"/>
  <c r="AV397" i="2"/>
  <c r="C390" i="8" s="1"/>
  <c r="AV396" i="2"/>
  <c r="C389" i="8" s="1"/>
  <c r="AV395" i="2"/>
  <c r="C388" i="8" s="1"/>
  <c r="AV394" i="2"/>
  <c r="C387" i="8" s="1"/>
  <c r="AV393" i="2"/>
  <c r="C386" i="8" s="1"/>
  <c r="AV392" i="2"/>
  <c r="C385" i="8" s="1"/>
  <c r="AV391" i="2"/>
  <c r="C384" i="8" s="1"/>
  <c r="AV390" i="2"/>
  <c r="C383" i="8" s="1"/>
  <c r="AV389" i="2"/>
  <c r="C382" i="8" s="1"/>
  <c r="AU385" i="2"/>
  <c r="AT385" i="2"/>
  <c r="AS385" i="2"/>
  <c r="AR385" i="2"/>
  <c r="AQ385" i="2"/>
  <c r="AP385" i="2"/>
  <c r="AO385" i="2"/>
  <c r="AN385" i="2"/>
  <c r="AM385" i="2"/>
  <c r="AL385" i="2"/>
  <c r="AK385" i="2"/>
  <c r="AJ385" i="2"/>
  <c r="C385" i="2"/>
  <c r="AV384" i="2"/>
  <c r="C377" i="8" s="1"/>
  <c r="AV383" i="2"/>
  <c r="C376" i="8" s="1"/>
  <c r="AV382" i="2"/>
  <c r="C375" i="8" s="1"/>
  <c r="AV381" i="2"/>
  <c r="C374" i="8" s="1"/>
  <c r="AV380" i="2"/>
  <c r="C373" i="8" s="1"/>
  <c r="AV379" i="2"/>
  <c r="C372" i="8" s="1"/>
  <c r="AV378" i="2"/>
  <c r="C371" i="8" s="1"/>
  <c r="AV377" i="2"/>
  <c r="C370" i="8" s="1"/>
  <c r="AV376" i="2"/>
  <c r="C369" i="8" s="1"/>
  <c r="AV375" i="2"/>
  <c r="C368" i="8" s="1"/>
  <c r="AV374" i="2"/>
  <c r="C367" i="8" s="1"/>
  <c r="AV373" i="2"/>
  <c r="C366" i="8" s="1"/>
  <c r="AV372" i="2"/>
  <c r="C365" i="8" s="1"/>
  <c r="AV371" i="2"/>
  <c r="C364" i="8" s="1"/>
  <c r="AV370" i="2"/>
  <c r="C363" i="8" s="1"/>
  <c r="AV369" i="2"/>
  <c r="C362" i="8" s="1"/>
  <c r="AV368" i="2"/>
  <c r="C361" i="8" s="1"/>
  <c r="AV367" i="2"/>
  <c r="C360" i="8" s="1"/>
  <c r="AV366" i="2"/>
  <c r="C359" i="8" s="1"/>
  <c r="AV365" i="2"/>
  <c r="C358" i="8" s="1"/>
  <c r="AV364" i="2"/>
  <c r="C357" i="8" s="1"/>
  <c r="AV363" i="2"/>
  <c r="C356" i="8" s="1"/>
  <c r="AV362" i="2"/>
  <c r="C355" i="8" s="1"/>
  <c r="AV361" i="2"/>
  <c r="C354" i="8" s="1"/>
  <c r="AV360" i="2"/>
  <c r="C353" i="8" s="1"/>
  <c r="AV359" i="2"/>
  <c r="AV358" i="2"/>
  <c r="C351" i="8" s="1"/>
  <c r="AV357" i="2"/>
  <c r="C350" i="8" s="1"/>
  <c r="AV356" i="2"/>
  <c r="C349" i="8" s="1"/>
  <c r="AV355" i="2"/>
  <c r="C348" i="8" s="1"/>
  <c r="AV354" i="2"/>
  <c r="C347" i="8" s="1"/>
  <c r="AV353" i="2"/>
  <c r="C346" i="8" s="1"/>
  <c r="AV352" i="2"/>
  <c r="C345" i="8" s="1"/>
  <c r="AV351" i="2"/>
  <c r="AV350" i="2"/>
  <c r="C343" i="8" s="1"/>
  <c r="AV349" i="2"/>
  <c r="C342" i="8" s="1"/>
  <c r="AV348" i="2"/>
  <c r="C341" i="8" s="1"/>
  <c r="AV347" i="2"/>
  <c r="C340" i="8" s="1"/>
  <c r="AV346" i="2"/>
  <c r="C339" i="8" s="1"/>
  <c r="AV345" i="2"/>
  <c r="C338" i="8" s="1"/>
  <c r="AV344" i="2"/>
  <c r="C337" i="8" s="1"/>
  <c r="AV343" i="2"/>
  <c r="AV342" i="2"/>
  <c r="C335" i="8" s="1"/>
  <c r="AV341" i="2"/>
  <c r="C334" i="8" s="1"/>
  <c r="AV340" i="2"/>
  <c r="C333" i="8" s="1"/>
  <c r="AV339" i="2"/>
  <c r="C332" i="8" s="1"/>
  <c r="AV338" i="2"/>
  <c r="C331" i="8" s="1"/>
  <c r="AV337" i="2"/>
  <c r="C330" i="8" s="1"/>
  <c r="AV336" i="2"/>
  <c r="C329" i="8" s="1"/>
  <c r="AV335" i="2"/>
  <c r="AV334" i="2"/>
  <c r="C327" i="8" s="1"/>
  <c r="AV333" i="2"/>
  <c r="C326" i="8" s="1"/>
  <c r="AV332" i="2"/>
  <c r="C325" i="8" s="1"/>
  <c r="AV331" i="2"/>
  <c r="C324" i="8" s="1"/>
  <c r="AV330" i="2"/>
  <c r="C323" i="8" s="1"/>
  <c r="AV329" i="2"/>
  <c r="C322" i="8" s="1"/>
  <c r="AV328" i="2"/>
  <c r="C321" i="8" s="1"/>
  <c r="AV327" i="2"/>
  <c r="AV326" i="2"/>
  <c r="C319" i="8" s="1"/>
  <c r="AV325" i="2"/>
  <c r="C318" i="8" s="1"/>
  <c r="AV324" i="2"/>
  <c r="C317" i="8" s="1"/>
  <c r="AV323" i="2"/>
  <c r="C316" i="8" s="1"/>
  <c r="AV322" i="2"/>
  <c r="C315" i="8" s="1"/>
  <c r="AV321" i="2"/>
  <c r="C314" i="8" s="1"/>
  <c r="AV320" i="2"/>
  <c r="C313" i="8" s="1"/>
  <c r="AV319" i="2"/>
  <c r="AV318" i="2"/>
  <c r="C311" i="8" s="1"/>
  <c r="AV317" i="2"/>
  <c r="C310" i="8" s="1"/>
  <c r="AV316" i="2"/>
  <c r="C309" i="8" s="1"/>
  <c r="AV315" i="2"/>
  <c r="C308" i="8" s="1"/>
  <c r="AV314" i="2"/>
  <c r="C307" i="8" s="1"/>
  <c r="AV313" i="2"/>
  <c r="C306" i="8" s="1"/>
  <c r="AV312" i="2"/>
  <c r="C305" i="8" s="1"/>
  <c r="AV311" i="2"/>
  <c r="AV310" i="2"/>
  <c r="C303" i="8" s="1"/>
  <c r="AV309" i="2"/>
  <c r="C302" i="8" s="1"/>
  <c r="AV308" i="2"/>
  <c r="C301" i="8" s="1"/>
  <c r="AV307" i="2"/>
  <c r="C300" i="8" s="1"/>
  <c r="AV306" i="2"/>
  <c r="C299" i="8" s="1"/>
  <c r="AV305" i="2"/>
  <c r="C298" i="8" s="1"/>
  <c r="AV304" i="2"/>
  <c r="C297" i="8" s="1"/>
  <c r="AV303" i="2"/>
  <c r="C296" i="8" s="1"/>
  <c r="AV302" i="2"/>
  <c r="C295" i="8" s="1"/>
  <c r="AV301" i="2"/>
  <c r="C294" i="8" s="1"/>
  <c r="AV300" i="2"/>
  <c r="C293" i="8" s="1"/>
  <c r="AV299" i="2"/>
  <c r="C292" i="8" s="1"/>
  <c r="AV298" i="2"/>
  <c r="AU294" i="2"/>
  <c r="AT294" i="2"/>
  <c r="AS294" i="2"/>
  <c r="AR294" i="2"/>
  <c r="AQ294" i="2"/>
  <c r="AP294" i="2"/>
  <c r="AO294" i="2"/>
  <c r="AN294" i="2"/>
  <c r="AM294" i="2"/>
  <c r="AL294" i="2"/>
  <c r="AK294" i="2"/>
  <c r="AJ294" i="2"/>
  <c r="C294" i="2"/>
  <c r="AV293" i="2"/>
  <c r="C286" i="8" s="1"/>
  <c r="AV292" i="2"/>
  <c r="C285" i="8" s="1"/>
  <c r="AV291" i="2"/>
  <c r="C284" i="8" s="1"/>
  <c r="AV290" i="2"/>
  <c r="C283" i="8" s="1"/>
  <c r="AV289" i="2"/>
  <c r="C282" i="8" s="1"/>
  <c r="AV288" i="2"/>
  <c r="C281" i="8" s="1"/>
  <c r="AV287" i="2"/>
  <c r="AV286" i="2"/>
  <c r="C279" i="8" s="1"/>
  <c r="AV285" i="2"/>
  <c r="C278" i="8" s="1"/>
  <c r="AV284" i="2"/>
  <c r="C277" i="8" s="1"/>
  <c r="AV283" i="2"/>
  <c r="C276" i="8" s="1"/>
  <c r="AV282" i="2"/>
  <c r="C275" i="8" s="1"/>
  <c r="AV281" i="2"/>
  <c r="AV280" i="2"/>
  <c r="C273" i="8" s="1"/>
  <c r="AV279" i="2"/>
  <c r="C272" i="8" s="1"/>
  <c r="AV278" i="2"/>
  <c r="C271" i="8" s="1"/>
  <c r="AV277" i="2"/>
  <c r="C270" i="8" s="1"/>
  <c r="AV276" i="2"/>
  <c r="C269" i="8" s="1"/>
  <c r="AV275" i="2"/>
  <c r="C268" i="8" s="1"/>
  <c r="AV274" i="2"/>
  <c r="C267" i="8" s="1"/>
  <c r="AV273" i="2"/>
  <c r="C266" i="8" s="1"/>
  <c r="AV272" i="2"/>
  <c r="C265" i="8" s="1"/>
  <c r="AV271" i="2"/>
  <c r="C264" i="8" s="1"/>
  <c r="AV270" i="2"/>
  <c r="C263" i="8" s="1"/>
  <c r="AV269" i="2"/>
  <c r="C262" i="8" s="1"/>
  <c r="AV268" i="2"/>
  <c r="C261" i="8" s="1"/>
  <c r="AV267" i="2"/>
  <c r="C260" i="8" s="1"/>
  <c r="AV266" i="2"/>
  <c r="C259" i="8" s="1"/>
  <c r="AV265" i="2"/>
  <c r="C258" i="8" s="1"/>
  <c r="AV264" i="2"/>
  <c r="C257" i="8" s="1"/>
  <c r="AV263" i="2"/>
  <c r="C256" i="8" s="1"/>
  <c r="AV262" i="2"/>
  <c r="C255" i="8" s="1"/>
  <c r="AV261" i="2"/>
  <c r="C254" i="8" s="1"/>
  <c r="AV260" i="2"/>
  <c r="C253" i="8" s="1"/>
  <c r="AV259" i="2"/>
  <c r="C252" i="8" s="1"/>
  <c r="AV258" i="2"/>
  <c r="C251" i="8" s="1"/>
  <c r="AV257" i="2"/>
  <c r="C250" i="8" s="1"/>
  <c r="AV256" i="2"/>
  <c r="C249" i="8" s="1"/>
  <c r="AV255" i="2"/>
  <c r="C248" i="8" s="1"/>
  <c r="AV254" i="2"/>
  <c r="C247" i="8" s="1"/>
  <c r="AV253" i="2"/>
  <c r="C246" i="8" s="1"/>
  <c r="AV252" i="2"/>
  <c r="C245" i="8" s="1"/>
  <c r="AV251" i="2"/>
  <c r="C244" i="8" s="1"/>
  <c r="AV250" i="2"/>
  <c r="C243" i="8" s="1"/>
  <c r="AV249" i="2"/>
  <c r="C242" i="8" s="1"/>
  <c r="AV248" i="2"/>
  <c r="C241" i="8" s="1"/>
  <c r="AV247" i="2"/>
  <c r="C240" i="8" s="1"/>
  <c r="AV246" i="2"/>
  <c r="C239" i="8" s="1"/>
  <c r="AV245" i="2"/>
  <c r="C238" i="8" s="1"/>
  <c r="AV244" i="2"/>
  <c r="AU240" i="2"/>
  <c r="AT240" i="2"/>
  <c r="AS240" i="2"/>
  <c r="AR240" i="2"/>
  <c r="AQ240" i="2"/>
  <c r="AP240" i="2"/>
  <c r="AO240" i="2"/>
  <c r="AN240" i="2"/>
  <c r="AM240" i="2"/>
  <c r="AL240" i="2"/>
  <c r="AK240" i="2"/>
  <c r="AJ240" i="2"/>
  <c r="C240" i="2"/>
  <c r="AV239" i="2"/>
  <c r="C232" i="8" s="1"/>
  <c r="AV238" i="2"/>
  <c r="C231" i="8" s="1"/>
  <c r="AV237" i="2"/>
  <c r="C230" i="8" s="1"/>
  <c r="AV236" i="2"/>
  <c r="C229" i="8" s="1"/>
  <c r="AV235" i="2"/>
  <c r="C228" i="8" s="1"/>
  <c r="AV234" i="2"/>
  <c r="C227" i="8" s="1"/>
  <c r="AV233" i="2"/>
  <c r="C226" i="8" s="1"/>
  <c r="AV232" i="2"/>
  <c r="AV231" i="2"/>
  <c r="C224" i="8" s="1"/>
  <c r="AV230" i="2"/>
  <c r="C223" i="8" s="1"/>
  <c r="AV229" i="2"/>
  <c r="C222" i="8" s="1"/>
  <c r="AV228" i="2"/>
  <c r="C221" i="8" s="1"/>
  <c r="AV227" i="2"/>
  <c r="C220" i="8" s="1"/>
  <c r="AV226" i="2"/>
  <c r="C219" i="8" s="1"/>
  <c r="AV225" i="2"/>
  <c r="C218" i="8" s="1"/>
  <c r="AV224" i="2"/>
  <c r="AV223" i="2"/>
  <c r="C216" i="8" s="1"/>
  <c r="AV222" i="2"/>
  <c r="C215" i="8" s="1"/>
  <c r="AV221" i="2"/>
  <c r="C214" i="8" s="1"/>
  <c r="AV220" i="2"/>
  <c r="C213" i="8" s="1"/>
  <c r="AV219" i="2"/>
  <c r="C212" i="8" s="1"/>
  <c r="AV218" i="2"/>
  <c r="C211" i="8" s="1"/>
  <c r="AV217" i="2"/>
  <c r="C210" i="8" s="1"/>
  <c r="AV216" i="2"/>
  <c r="AV215" i="2"/>
  <c r="C208" i="8" s="1"/>
  <c r="AV214" i="2"/>
  <c r="C207" i="8" s="1"/>
  <c r="AV213" i="2"/>
  <c r="C206" i="8" s="1"/>
  <c r="AV212" i="2"/>
  <c r="C205" i="8" s="1"/>
  <c r="AV211" i="2"/>
  <c r="C204" i="8" s="1"/>
  <c r="AV210" i="2"/>
  <c r="C203" i="8" s="1"/>
  <c r="AV209" i="2"/>
  <c r="C202" i="8" s="1"/>
  <c r="AV208" i="2"/>
  <c r="AV207" i="2"/>
  <c r="C200" i="8" s="1"/>
  <c r="AV206" i="2"/>
  <c r="C199" i="8" s="1"/>
  <c r="AV205" i="2"/>
  <c r="C198" i="8" s="1"/>
  <c r="C198" i="2"/>
  <c r="AV197" i="2"/>
  <c r="C190" i="8" s="1"/>
  <c r="AV196" i="2"/>
  <c r="C189" i="8" s="1"/>
  <c r="AV195" i="2"/>
  <c r="C188" i="8" s="1"/>
  <c r="AV194" i="2"/>
  <c r="C187" i="8" s="1"/>
  <c r="AV193" i="2"/>
  <c r="C186" i="8" s="1"/>
  <c r="AV192" i="2"/>
  <c r="C185" i="8" s="1"/>
  <c r="AV191" i="2"/>
  <c r="C184" i="8" s="1"/>
  <c r="AV190" i="2"/>
  <c r="C183" i="8" s="1"/>
  <c r="AV189" i="2"/>
  <c r="C182" i="8" s="1"/>
  <c r="AV188" i="2"/>
  <c r="C181" i="8" s="1"/>
  <c r="AV187" i="2"/>
  <c r="C180" i="8" s="1"/>
  <c r="AV186" i="2"/>
  <c r="C179" i="8" s="1"/>
  <c r="AV185" i="2"/>
  <c r="C178" i="8" s="1"/>
  <c r="AV184" i="2"/>
  <c r="C177" i="8" s="1"/>
  <c r="AV183" i="2"/>
  <c r="C176" i="8" s="1"/>
  <c r="AV182" i="2"/>
  <c r="C175" i="8" s="1"/>
  <c r="AV181" i="2"/>
  <c r="C174" i="8" s="1"/>
  <c r="AV180" i="2"/>
  <c r="C173" i="8" s="1"/>
  <c r="AV179" i="2"/>
  <c r="C172" i="8" s="1"/>
  <c r="AV178" i="2"/>
  <c r="C171" i="8" s="1"/>
  <c r="AV177" i="2"/>
  <c r="C170" i="8" s="1"/>
  <c r="AV176" i="2"/>
  <c r="C169" i="8" s="1"/>
  <c r="AV174" i="2"/>
  <c r="C167" i="8" s="1"/>
  <c r="C170" i="2"/>
  <c r="AV169" i="2"/>
  <c r="C162" i="8" s="1"/>
  <c r="AV168" i="2"/>
  <c r="C161" i="8" s="1"/>
  <c r="AV167" i="2"/>
  <c r="C160" i="8" s="1"/>
  <c r="AV166" i="2"/>
  <c r="C159" i="8" s="1"/>
  <c r="AV165" i="2"/>
  <c r="C158" i="8" s="1"/>
  <c r="AV164" i="2"/>
  <c r="C157" i="8" s="1"/>
  <c r="AV163" i="2"/>
  <c r="AV162" i="2"/>
  <c r="C155" i="8" s="1"/>
  <c r="AV161" i="2"/>
  <c r="C154" i="8" s="1"/>
  <c r="AV160" i="2"/>
  <c r="C153" i="8" s="1"/>
  <c r="AV159" i="2"/>
  <c r="C152" i="8" s="1"/>
  <c r="AV158" i="2"/>
  <c r="C151" i="8" s="1"/>
  <c r="AV157" i="2"/>
  <c r="C150" i="8" s="1"/>
  <c r="AV156" i="2"/>
  <c r="C149" i="8" s="1"/>
  <c r="AV155" i="2"/>
  <c r="AV154" i="2"/>
  <c r="C147" i="8" s="1"/>
  <c r="AV153" i="2"/>
  <c r="C146" i="8" s="1"/>
  <c r="AV152" i="2"/>
  <c r="C145" i="8" s="1"/>
  <c r="AV151" i="2"/>
  <c r="C144" i="8" s="1"/>
  <c r="AV150" i="2"/>
  <c r="C143" i="8" s="1"/>
  <c r="AV149" i="2"/>
  <c r="C142" i="8" s="1"/>
  <c r="AV148" i="2"/>
  <c r="C141" i="8" s="1"/>
  <c r="AV147" i="2"/>
  <c r="AV146" i="2"/>
  <c r="C139" i="8" s="1"/>
  <c r="AV145" i="2"/>
  <c r="C138" i="8" s="1"/>
  <c r="AV144" i="2"/>
  <c r="C137" i="8" s="1"/>
  <c r="AV143" i="2"/>
  <c r="C136" i="8" s="1"/>
  <c r="AV142" i="2"/>
  <c r="C135" i="8" s="1"/>
  <c r="AV141" i="2"/>
  <c r="C134" i="8" s="1"/>
  <c r="AV140" i="2"/>
  <c r="C133" i="8" s="1"/>
  <c r="AV139" i="2"/>
  <c r="AV138" i="2"/>
  <c r="C131" i="8" s="1"/>
  <c r="AV137" i="2"/>
  <c r="C130" i="8" s="1"/>
  <c r="AV136" i="2"/>
  <c r="C129" i="8" s="1"/>
  <c r="AV135" i="2"/>
  <c r="C128" i="8" s="1"/>
  <c r="AV134" i="2"/>
  <c r="C127" i="8" s="1"/>
  <c r="AV133" i="2"/>
  <c r="C126" i="8" s="1"/>
  <c r="AV132" i="2"/>
  <c r="C125" i="8" s="1"/>
  <c r="AV131" i="2"/>
  <c r="AV130" i="2"/>
  <c r="C123" i="8" s="1"/>
  <c r="AV129" i="2"/>
  <c r="C122" i="8" s="1"/>
  <c r="AV128" i="2"/>
  <c r="C121" i="8" s="1"/>
  <c r="AV127" i="2"/>
  <c r="C120" i="8" s="1"/>
  <c r="AV126" i="2"/>
  <c r="C119" i="8" s="1"/>
  <c r="AV125" i="2"/>
  <c r="C118" i="8" s="1"/>
  <c r="AV124" i="2"/>
  <c r="C117" i="8" s="1"/>
  <c r="AV123" i="2"/>
  <c r="AV122" i="2"/>
  <c r="C115" i="8" s="1"/>
  <c r="AV121" i="2"/>
  <c r="C114" i="8" s="1"/>
  <c r="AV120" i="2"/>
  <c r="C113" i="8" s="1"/>
  <c r="AV119" i="2"/>
  <c r="C112" i="8" s="1"/>
  <c r="AV118" i="2"/>
  <c r="C111" i="8" s="1"/>
  <c r="AV117" i="2"/>
  <c r="C110" i="8" s="1"/>
  <c r="AV116" i="2"/>
  <c r="C109" i="8" s="1"/>
  <c r="AV115" i="2"/>
  <c r="AV114" i="2"/>
  <c r="C107" i="8" s="1"/>
  <c r="AV113" i="2"/>
  <c r="C106" i="8" s="1"/>
  <c r="AV112" i="2"/>
  <c r="C105" i="8" s="1"/>
  <c r="AV111" i="2"/>
  <c r="C104" i="8" s="1"/>
  <c r="AV110" i="2"/>
  <c r="C103" i="8" s="1"/>
  <c r="AV109" i="2"/>
  <c r="C102" i="8" s="1"/>
  <c r="AV108" i="2"/>
  <c r="C101" i="8" s="1"/>
  <c r="AV107" i="2"/>
  <c r="AV106" i="2"/>
  <c r="C99" i="8" s="1"/>
  <c r="AV105" i="2"/>
  <c r="C98" i="8" s="1"/>
  <c r="AV104" i="2"/>
  <c r="C97" i="8" s="1"/>
  <c r="AV103" i="2"/>
  <c r="C96" i="8" s="1"/>
  <c r="AV102" i="2"/>
  <c r="C95" i="8" s="1"/>
  <c r="AV101" i="2"/>
  <c r="C94" i="8" s="1"/>
  <c r="AV100" i="2"/>
  <c r="C93" i="8" s="1"/>
  <c r="AV99" i="2"/>
  <c r="AV98" i="2"/>
  <c r="C91" i="8" s="1"/>
  <c r="AV97" i="2"/>
  <c r="C90" i="8" s="1"/>
  <c r="AV96" i="2"/>
  <c r="C89" i="8" s="1"/>
  <c r="AV95" i="2"/>
  <c r="C88" i="8" s="1"/>
  <c r="AV94" i="2"/>
  <c r="C87" i="8" s="1"/>
  <c r="AV93" i="2"/>
  <c r="C86" i="8" s="1"/>
  <c r="AV92" i="2"/>
  <c r="C85" i="8" s="1"/>
  <c r="AV91" i="2"/>
  <c r="AV90" i="2"/>
  <c r="C83" i="8" s="1"/>
  <c r="AV89" i="2"/>
  <c r="C82" i="8" s="1"/>
  <c r="AV88" i="2"/>
  <c r="C81" i="8" s="1"/>
  <c r="AV87" i="2"/>
  <c r="C80" i="8" s="1"/>
  <c r="AV86" i="2"/>
  <c r="C79" i="8" s="1"/>
  <c r="AV85" i="2"/>
  <c r="C78" i="8" s="1"/>
  <c r="AV84" i="2"/>
  <c r="C77" i="8" s="1"/>
  <c r="AV83" i="2"/>
  <c r="AV82" i="2"/>
  <c r="C75" i="8" s="1"/>
  <c r="AV81" i="2"/>
  <c r="C74" i="8" s="1"/>
  <c r="AV80" i="2"/>
  <c r="C73" i="8" s="1"/>
  <c r="AV79" i="2"/>
  <c r="C72" i="8" s="1"/>
  <c r="AV78" i="2"/>
  <c r="C71" i="8" s="1"/>
  <c r="AV77" i="2"/>
  <c r="C70" i="8" s="1"/>
  <c r="AV76" i="2"/>
  <c r="C69" i="8" s="1"/>
  <c r="AV75" i="2"/>
  <c r="AV74" i="2"/>
  <c r="C67" i="8" s="1"/>
  <c r="AV73" i="2"/>
  <c r="C66" i="8" s="1"/>
  <c r="AV72" i="2"/>
  <c r="C65" i="8" s="1"/>
  <c r="AV71" i="2"/>
  <c r="C64" i="8" s="1"/>
  <c r="AV70" i="2"/>
  <c r="C63" i="8" s="1"/>
  <c r="AV69" i="2"/>
  <c r="C62" i="8" s="1"/>
  <c r="AV68" i="2"/>
  <c r="C61" i="8" s="1"/>
  <c r="AV67" i="2"/>
  <c r="AV66" i="2"/>
  <c r="C59" i="8" s="1"/>
  <c r="AV65" i="2"/>
  <c r="C58" i="8" s="1"/>
  <c r="AV64" i="2"/>
  <c r="C57" i="8" s="1"/>
  <c r="AV63" i="2"/>
  <c r="C56" i="8" s="1"/>
  <c r="AV62" i="2"/>
  <c r="C55" i="8" s="1"/>
  <c r="AV61" i="2"/>
  <c r="C54" i="8" s="1"/>
  <c r="AV60" i="2"/>
  <c r="C53" i="8" s="1"/>
  <c r="AV59" i="2"/>
  <c r="AV58" i="2"/>
  <c r="C51" i="8" s="1"/>
  <c r="AV57" i="2"/>
  <c r="C50" i="8" s="1"/>
  <c r="AV56" i="2"/>
  <c r="C49" i="8" s="1"/>
  <c r="AV55" i="2"/>
  <c r="C48" i="8" s="1"/>
  <c r="AV54" i="2"/>
  <c r="C47" i="8" s="1"/>
  <c r="AV53" i="2"/>
  <c r="C46" i="8" s="1"/>
  <c r="AV52" i="2"/>
  <c r="C45" i="8" s="1"/>
  <c r="AV51" i="2"/>
  <c r="AV50" i="2"/>
  <c r="C43" i="8" s="1"/>
  <c r="AV49" i="2"/>
  <c r="C42" i="8" s="1"/>
  <c r="AV48" i="2"/>
  <c r="C41" i="8" s="1"/>
  <c r="AV47" i="2"/>
  <c r="C40" i="8" s="1"/>
  <c r="AV46" i="2"/>
  <c r="C39" i="8" s="1"/>
  <c r="AV45" i="2"/>
  <c r="C38" i="8" s="1"/>
  <c r="AV44" i="2"/>
  <c r="C37" i="8" s="1"/>
  <c r="AV43" i="2"/>
  <c r="AV42" i="2"/>
  <c r="C35" i="8" s="1"/>
  <c r="AV41" i="2"/>
  <c r="C34" i="8" s="1"/>
  <c r="AV40" i="2"/>
  <c r="C33" i="8" s="1"/>
  <c r="AV39" i="2"/>
  <c r="C32" i="8" s="1"/>
  <c r="AV38" i="2"/>
  <c r="C31" i="8" s="1"/>
  <c r="AV37" i="2"/>
  <c r="C30" i="8" s="1"/>
  <c r="AV36" i="2"/>
  <c r="C29" i="8" s="1"/>
  <c r="AV35" i="2"/>
  <c r="AV34" i="2"/>
  <c r="C27" i="8" s="1"/>
  <c r="AV33" i="2"/>
  <c r="C26" i="8" s="1"/>
  <c r="AV32" i="2"/>
  <c r="C25" i="8" s="1"/>
  <c r="AV31" i="2"/>
  <c r="C24" i="8" s="1"/>
  <c r="AV30" i="2"/>
  <c r="C23" i="8" s="1"/>
  <c r="AV29" i="2"/>
  <c r="C22" i="8" s="1"/>
  <c r="AV28" i="2"/>
  <c r="C21" i="8" s="1"/>
  <c r="AV27" i="2"/>
  <c r="AV26" i="2"/>
  <c r="C19" i="8" s="1"/>
  <c r="AV25" i="2"/>
  <c r="C18" i="8" s="1"/>
  <c r="AV24" i="2"/>
  <c r="C17" i="8" s="1"/>
  <c r="AV23" i="2"/>
  <c r="C16" i="8" s="1"/>
  <c r="AV22" i="2"/>
  <c r="C15" i="8" s="1"/>
  <c r="AV21" i="2"/>
  <c r="C14" i="8" s="1"/>
  <c r="AV20" i="2"/>
  <c r="C13" i="8" s="1"/>
  <c r="AV19" i="2"/>
  <c r="AV18" i="2"/>
  <c r="C11" i="8" s="1"/>
  <c r="AV17" i="2"/>
  <c r="C10" i="8" s="1"/>
  <c r="AV16" i="2"/>
  <c r="C9" i="8" s="1"/>
  <c r="AV15" i="2"/>
  <c r="C8" i="8" s="1"/>
  <c r="AV14" i="2"/>
  <c r="C7" i="8" s="1"/>
  <c r="AV13" i="2"/>
  <c r="C6" i="8" s="1"/>
  <c r="AV12" i="2"/>
  <c r="C5" i="8" s="1"/>
  <c r="AV11" i="2"/>
  <c r="AV10" i="2"/>
  <c r="C3" i="8" s="1"/>
  <c r="AV5" i="2"/>
  <c r="AU5" i="2"/>
  <c r="AU5" i="7" s="1"/>
  <c r="AT5" i="2"/>
  <c r="AT5" i="7" s="1"/>
  <c r="AS5" i="2"/>
  <c r="AS5" i="7" s="1"/>
  <c r="AR5" i="2"/>
  <c r="AR5" i="7" s="1"/>
  <c r="AQ5" i="2"/>
  <c r="AQ5" i="7" s="1"/>
  <c r="AP5" i="2"/>
  <c r="AP5" i="7" s="1"/>
  <c r="AO5" i="2"/>
  <c r="AO5" i="7" s="1"/>
  <c r="AN5" i="2"/>
  <c r="AN5" i="7" s="1"/>
  <c r="AM5" i="2"/>
  <c r="AM5" i="7" s="1"/>
  <c r="AL5" i="2"/>
  <c r="AL5" i="7" s="1"/>
  <c r="AK5" i="2"/>
  <c r="AK5" i="7" s="1"/>
  <c r="AJ5" i="2"/>
  <c r="AJ5" i="7" s="1"/>
  <c r="AF5" i="2"/>
  <c r="AE5" i="2"/>
  <c r="AD5" i="2"/>
  <c r="AD5" i="7" s="1"/>
  <c r="AC5" i="2"/>
  <c r="AC5" i="7" s="1"/>
  <c r="AB5" i="2"/>
  <c r="AB5" i="7" s="1"/>
  <c r="AA5" i="2"/>
  <c r="AA5" i="7" s="1"/>
  <c r="Z5" i="2"/>
  <c r="Z5" i="7" s="1"/>
  <c r="Y5" i="2"/>
  <c r="Y5" i="7" s="1"/>
  <c r="X5" i="2"/>
  <c r="X5" i="7" s="1"/>
  <c r="W5" i="2"/>
  <c r="W5" i="7" s="1"/>
  <c r="V5" i="2"/>
  <c r="V5" i="7" s="1"/>
  <c r="U5" i="2"/>
  <c r="U5" i="7" s="1"/>
  <c r="T5" i="2"/>
  <c r="T5" i="7" s="1"/>
  <c r="S5" i="2"/>
  <c r="S5" i="7" s="1"/>
  <c r="Q5" i="2"/>
  <c r="Q5" i="7" s="1"/>
  <c r="P5" i="2"/>
  <c r="P5" i="7" s="1"/>
  <c r="O5" i="2"/>
  <c r="O5" i="7" s="1"/>
  <c r="N5" i="2"/>
  <c r="N5" i="7" s="1"/>
  <c r="M5" i="2"/>
  <c r="M5" i="7" s="1"/>
  <c r="L5" i="2"/>
  <c r="L5" i="7" s="1"/>
  <c r="K5" i="2"/>
  <c r="K5" i="7" s="1"/>
  <c r="J5" i="2"/>
  <c r="J5" i="7" s="1"/>
  <c r="I5" i="2"/>
  <c r="I5" i="7" s="1"/>
  <c r="H5" i="2"/>
  <c r="H5" i="7" s="1"/>
  <c r="G5" i="2"/>
  <c r="G5" i="7" s="1"/>
  <c r="F5" i="2"/>
  <c r="F5" i="7" s="1"/>
  <c r="E5" i="2"/>
  <c r="E5" i="7" s="1"/>
  <c r="C2" i="2"/>
  <c r="C1" i="2"/>
  <c r="C702" i="1"/>
  <c r="O701" i="1"/>
  <c r="J701" i="1"/>
  <c r="O700" i="1"/>
  <c r="J700" i="1"/>
  <c r="O699" i="1"/>
  <c r="J699" i="1"/>
  <c r="O698" i="1"/>
  <c r="J698" i="1"/>
  <c r="O697" i="1"/>
  <c r="J697" i="1"/>
  <c r="O696" i="1"/>
  <c r="J696" i="1"/>
  <c r="O695" i="1"/>
  <c r="J695" i="1"/>
  <c r="O694" i="1"/>
  <c r="J694" i="1"/>
  <c r="O693" i="1"/>
  <c r="J693" i="1"/>
  <c r="O692" i="1"/>
  <c r="J692" i="1"/>
  <c r="O691" i="1"/>
  <c r="O690" i="1"/>
  <c r="J690" i="1"/>
  <c r="O689" i="1"/>
  <c r="O688" i="1"/>
  <c r="O687" i="1"/>
  <c r="J687" i="1"/>
  <c r="O686" i="1"/>
  <c r="J686" i="1"/>
  <c r="O685" i="1"/>
  <c r="J685" i="1"/>
  <c r="O684" i="1"/>
  <c r="J684" i="1"/>
  <c r="O683" i="1"/>
  <c r="J683" i="1"/>
  <c r="O682" i="1"/>
  <c r="J682" i="1"/>
  <c r="O681" i="1"/>
  <c r="J681" i="1"/>
  <c r="C677" i="1"/>
  <c r="O676" i="1"/>
  <c r="J676" i="1"/>
  <c r="O675" i="1"/>
  <c r="J675" i="1"/>
  <c r="O674" i="1"/>
  <c r="J674" i="1"/>
  <c r="O673" i="1"/>
  <c r="J673" i="1"/>
  <c r="O672" i="1"/>
  <c r="J672" i="1"/>
  <c r="O671" i="1"/>
  <c r="J671" i="1"/>
  <c r="O670" i="1"/>
  <c r="J670" i="1"/>
  <c r="O669" i="1"/>
  <c r="J669" i="1"/>
  <c r="O668" i="1"/>
  <c r="J668" i="1"/>
  <c r="O667" i="1"/>
  <c r="J667" i="1"/>
  <c r="O666" i="1"/>
  <c r="J666" i="1"/>
  <c r="O665" i="1"/>
  <c r="J665" i="1"/>
  <c r="O664" i="1"/>
  <c r="J664" i="1"/>
  <c r="O663" i="1"/>
  <c r="J663" i="1"/>
  <c r="O662" i="1"/>
  <c r="J662" i="1"/>
  <c r="O661" i="1"/>
  <c r="J661" i="1"/>
  <c r="O660" i="1"/>
  <c r="J660" i="1"/>
  <c r="O659" i="1"/>
  <c r="J659" i="1"/>
  <c r="O658" i="1"/>
  <c r="J658" i="1"/>
  <c r="O657" i="1"/>
  <c r="J657" i="1"/>
  <c r="O656" i="1"/>
  <c r="J656" i="1"/>
  <c r="O655" i="1"/>
  <c r="J655" i="1"/>
  <c r="O654" i="1"/>
  <c r="J654" i="1"/>
  <c r="O653" i="1"/>
  <c r="J653" i="1"/>
  <c r="O652" i="1"/>
  <c r="J652" i="1"/>
  <c r="O651" i="1"/>
  <c r="J651" i="1"/>
  <c r="O650" i="1"/>
  <c r="J650" i="1"/>
  <c r="O649" i="1"/>
  <c r="J649" i="1"/>
  <c r="O648" i="1"/>
  <c r="J648" i="1"/>
  <c r="O647" i="1"/>
  <c r="J647" i="1"/>
  <c r="O646" i="1"/>
  <c r="J646" i="1"/>
  <c r="O645" i="1"/>
  <c r="J645" i="1"/>
  <c r="O644" i="1"/>
  <c r="J644" i="1"/>
  <c r="O643" i="1"/>
  <c r="J643" i="1"/>
  <c r="O642" i="1"/>
  <c r="J642" i="1"/>
  <c r="O641" i="1"/>
  <c r="J641" i="1"/>
  <c r="O640" i="1"/>
  <c r="J640" i="1"/>
  <c r="O639" i="1"/>
  <c r="J639" i="1"/>
  <c r="O638" i="1"/>
  <c r="J638" i="1"/>
  <c r="O637" i="1"/>
  <c r="J637" i="1"/>
  <c r="O636" i="1"/>
  <c r="J636" i="1"/>
  <c r="O635" i="1"/>
  <c r="J635" i="1"/>
  <c r="O634" i="1"/>
  <c r="J634" i="1"/>
  <c r="O633" i="1"/>
  <c r="J633" i="1"/>
  <c r="O632" i="1"/>
  <c r="J632" i="1"/>
  <c r="O631" i="1"/>
  <c r="J631" i="1"/>
  <c r="C627" i="1"/>
  <c r="O626" i="1"/>
  <c r="J626" i="1"/>
  <c r="O625" i="1"/>
  <c r="J625" i="1"/>
  <c r="O624" i="1"/>
  <c r="J624" i="1"/>
  <c r="O623" i="1"/>
  <c r="J623" i="1"/>
  <c r="O622" i="1"/>
  <c r="J622" i="1"/>
  <c r="O621" i="1"/>
  <c r="J621" i="1"/>
  <c r="O620" i="1"/>
  <c r="J620" i="1"/>
  <c r="O619" i="1"/>
  <c r="J619" i="1"/>
  <c r="O618" i="1"/>
  <c r="J618" i="1"/>
  <c r="O617" i="1"/>
  <c r="J617" i="1"/>
  <c r="O616" i="1"/>
  <c r="J616" i="1"/>
  <c r="O615" i="1"/>
  <c r="J615" i="1"/>
  <c r="O614" i="1"/>
  <c r="J614" i="1"/>
  <c r="O613" i="1"/>
  <c r="J613" i="1"/>
  <c r="O612" i="1"/>
  <c r="J612" i="1"/>
  <c r="O611" i="1"/>
  <c r="J611" i="1"/>
  <c r="O610" i="1"/>
  <c r="J610" i="1"/>
  <c r="J609" i="1"/>
  <c r="O608" i="1"/>
  <c r="J608" i="1"/>
  <c r="O607" i="1"/>
  <c r="J607" i="1"/>
  <c r="O606" i="1"/>
  <c r="J606" i="1"/>
  <c r="O605" i="1"/>
  <c r="J605" i="1"/>
  <c r="O604" i="1"/>
  <c r="J604" i="1"/>
  <c r="O603" i="1"/>
  <c r="J603" i="1"/>
  <c r="O602" i="1"/>
  <c r="J602" i="1"/>
  <c r="O601" i="1"/>
  <c r="J601" i="1"/>
  <c r="O600" i="1"/>
  <c r="J600" i="1"/>
  <c r="O599" i="1"/>
  <c r="J599" i="1"/>
  <c r="O598" i="1"/>
  <c r="J598" i="1"/>
  <c r="O597" i="1"/>
  <c r="J597" i="1"/>
  <c r="O596" i="1"/>
  <c r="J596" i="1"/>
  <c r="O595" i="1"/>
  <c r="J595" i="1"/>
  <c r="O594" i="1"/>
  <c r="J594" i="1"/>
  <c r="O593" i="1"/>
  <c r="J593" i="1"/>
  <c r="O592" i="1"/>
  <c r="J592" i="1"/>
  <c r="O591" i="1"/>
  <c r="J591" i="1"/>
  <c r="O590" i="1"/>
  <c r="J590" i="1"/>
  <c r="O589" i="1"/>
  <c r="J589" i="1"/>
  <c r="O588" i="1"/>
  <c r="J588" i="1"/>
  <c r="O587" i="1"/>
  <c r="J587" i="1"/>
  <c r="O586" i="1"/>
  <c r="J586" i="1"/>
  <c r="O585" i="1"/>
  <c r="J585" i="1"/>
  <c r="O584" i="1"/>
  <c r="J584" i="1"/>
  <c r="O583" i="1"/>
  <c r="J583" i="1"/>
  <c r="O582" i="1"/>
  <c r="J582" i="1"/>
  <c r="O581" i="1"/>
  <c r="J581" i="1"/>
  <c r="O580" i="1"/>
  <c r="J580" i="1"/>
  <c r="O579" i="1"/>
  <c r="J579" i="1"/>
  <c r="O578" i="1"/>
  <c r="J578" i="1"/>
  <c r="O577" i="1"/>
  <c r="J577" i="1"/>
  <c r="O576" i="1"/>
  <c r="J576" i="1"/>
  <c r="O575" i="1"/>
  <c r="J575" i="1"/>
  <c r="O574" i="1"/>
  <c r="J574" i="1"/>
  <c r="O573" i="1"/>
  <c r="J573" i="1"/>
  <c r="O572" i="1"/>
  <c r="J572" i="1"/>
  <c r="O571" i="1"/>
  <c r="J571" i="1"/>
  <c r="O570" i="1"/>
  <c r="J570" i="1"/>
  <c r="O569" i="1"/>
  <c r="J569" i="1"/>
  <c r="O568" i="1"/>
  <c r="J568" i="1"/>
  <c r="O567" i="1"/>
  <c r="J567" i="1"/>
  <c r="O566" i="1"/>
  <c r="J566" i="1"/>
  <c r="O565" i="1"/>
  <c r="J565" i="1"/>
  <c r="O564" i="1"/>
  <c r="J564" i="1"/>
  <c r="O563" i="1"/>
  <c r="J563" i="1"/>
  <c r="O562" i="1"/>
  <c r="J562" i="1"/>
  <c r="O561" i="1"/>
  <c r="J561" i="1"/>
  <c r="O560" i="1"/>
  <c r="J560" i="1"/>
  <c r="O559" i="1"/>
  <c r="J559" i="1"/>
  <c r="O558" i="1"/>
  <c r="J558" i="1"/>
  <c r="O557" i="1"/>
  <c r="J557" i="1"/>
  <c r="O556" i="1"/>
  <c r="J556" i="1"/>
  <c r="O555" i="1"/>
  <c r="J555" i="1"/>
  <c r="O554" i="1"/>
  <c r="J554" i="1"/>
  <c r="O553" i="1"/>
  <c r="O552" i="1"/>
  <c r="J552" i="1"/>
  <c r="O551" i="1"/>
  <c r="J551" i="1"/>
  <c r="O550" i="1"/>
  <c r="J550" i="1"/>
  <c r="O549" i="1"/>
  <c r="J549" i="1"/>
  <c r="O548" i="1"/>
  <c r="J548" i="1"/>
  <c r="O547" i="1"/>
  <c r="J547" i="1"/>
  <c r="O546" i="1"/>
  <c r="J546" i="1"/>
  <c r="O545" i="1"/>
  <c r="J545" i="1"/>
  <c r="O544" i="1"/>
  <c r="J544" i="1"/>
  <c r="O543" i="1"/>
  <c r="K543" i="1"/>
  <c r="M543" i="1" s="1"/>
  <c r="J543" i="1"/>
  <c r="F543" i="1"/>
  <c r="H543" i="1" s="1"/>
  <c r="E543" i="1"/>
  <c r="O542" i="1"/>
  <c r="J542" i="1"/>
  <c r="O541" i="1"/>
  <c r="J541" i="1"/>
  <c r="O540" i="1"/>
  <c r="J540" i="1"/>
  <c r="O539" i="1"/>
  <c r="J539" i="1"/>
  <c r="O538" i="1"/>
  <c r="J538" i="1"/>
  <c r="O537" i="1"/>
  <c r="J537" i="1"/>
  <c r="O536" i="1"/>
  <c r="J536" i="1"/>
  <c r="O535" i="1"/>
  <c r="J535" i="1"/>
  <c r="O534" i="1"/>
  <c r="J534" i="1"/>
  <c r="O533" i="1"/>
  <c r="J533" i="1"/>
  <c r="C529" i="1"/>
  <c r="O528" i="1"/>
  <c r="J528" i="1"/>
  <c r="O527" i="1"/>
  <c r="J527" i="1"/>
  <c r="O526" i="1"/>
  <c r="J526" i="1"/>
  <c r="O525" i="1"/>
  <c r="J525" i="1"/>
  <c r="O524" i="1"/>
  <c r="J524" i="1"/>
  <c r="O523" i="1"/>
  <c r="J523" i="1"/>
  <c r="O522" i="1"/>
  <c r="J522" i="1"/>
  <c r="O521" i="1"/>
  <c r="J521" i="1"/>
  <c r="O520" i="1"/>
  <c r="J520" i="1"/>
  <c r="O519" i="1"/>
  <c r="J519" i="1"/>
  <c r="O518" i="1"/>
  <c r="J518" i="1"/>
  <c r="O517" i="1"/>
  <c r="J517" i="1"/>
  <c r="O516" i="1"/>
  <c r="J516" i="1"/>
  <c r="O515" i="1"/>
  <c r="J515" i="1"/>
  <c r="O514" i="1"/>
  <c r="J514" i="1"/>
  <c r="O513" i="1"/>
  <c r="J513" i="1"/>
  <c r="O512" i="1"/>
  <c r="J512" i="1"/>
  <c r="O511" i="1"/>
  <c r="J511" i="1"/>
  <c r="O510" i="1"/>
  <c r="J510" i="1"/>
  <c r="O509" i="1"/>
  <c r="J509" i="1"/>
  <c r="O508" i="1"/>
  <c r="J508" i="1"/>
  <c r="O507" i="1"/>
  <c r="J507" i="1"/>
  <c r="O506" i="1"/>
  <c r="J506" i="1"/>
  <c r="O505" i="1"/>
  <c r="J505" i="1"/>
  <c r="O504" i="1"/>
  <c r="J504" i="1"/>
  <c r="O503" i="1"/>
  <c r="J503" i="1"/>
  <c r="O502" i="1"/>
  <c r="J502" i="1"/>
  <c r="O501" i="1"/>
  <c r="J501" i="1"/>
  <c r="O500" i="1"/>
  <c r="J500" i="1"/>
  <c r="O499" i="1"/>
  <c r="J499" i="1"/>
  <c r="O498" i="1"/>
  <c r="J498" i="1"/>
  <c r="O497" i="1"/>
  <c r="J497" i="1"/>
  <c r="O496" i="1"/>
  <c r="J496" i="1"/>
  <c r="O495" i="1"/>
  <c r="J495" i="1"/>
  <c r="O494" i="1"/>
  <c r="J494" i="1"/>
  <c r="O493" i="1"/>
  <c r="J493" i="1"/>
  <c r="O492" i="1"/>
  <c r="J492" i="1"/>
  <c r="O491" i="1"/>
  <c r="J491" i="1"/>
  <c r="O490" i="1"/>
  <c r="J490" i="1"/>
  <c r="O489" i="1"/>
  <c r="J489" i="1"/>
  <c r="O488" i="1"/>
  <c r="J488" i="1"/>
  <c r="O487" i="1"/>
  <c r="J487" i="1"/>
  <c r="O486" i="1"/>
  <c r="J486" i="1"/>
  <c r="O485" i="1"/>
  <c r="J485" i="1"/>
  <c r="O484" i="1"/>
  <c r="J484" i="1"/>
  <c r="O483" i="1"/>
  <c r="J483" i="1"/>
  <c r="O482" i="1"/>
  <c r="J482" i="1"/>
  <c r="O481" i="1"/>
  <c r="J481" i="1"/>
  <c r="O480" i="1"/>
  <c r="J480" i="1"/>
  <c r="O479" i="1"/>
  <c r="J479" i="1"/>
  <c r="O478" i="1"/>
  <c r="J478" i="1"/>
  <c r="O477" i="1"/>
  <c r="J477" i="1"/>
  <c r="O476" i="1"/>
  <c r="J476" i="1"/>
  <c r="O475" i="1"/>
  <c r="J475" i="1"/>
  <c r="O474" i="1"/>
  <c r="J474" i="1"/>
  <c r="O473" i="1"/>
  <c r="J473" i="1"/>
  <c r="O472" i="1"/>
  <c r="J472" i="1"/>
  <c r="C468" i="1"/>
  <c r="O467" i="1"/>
  <c r="J467" i="1"/>
  <c r="O466" i="1"/>
  <c r="J466" i="1"/>
  <c r="O465" i="1"/>
  <c r="J465" i="1"/>
  <c r="O464" i="1"/>
  <c r="J464" i="1"/>
  <c r="O463" i="1"/>
  <c r="J463" i="1"/>
  <c r="O462" i="1"/>
  <c r="J462" i="1"/>
  <c r="O461" i="1"/>
  <c r="J461" i="1"/>
  <c r="O460" i="1"/>
  <c r="J460" i="1"/>
  <c r="O459" i="1"/>
  <c r="J459" i="1"/>
  <c r="O458" i="1"/>
  <c r="J458" i="1"/>
  <c r="O457" i="1"/>
  <c r="J457" i="1"/>
  <c r="O456" i="1"/>
  <c r="J456" i="1"/>
  <c r="O455" i="1"/>
  <c r="J455" i="1"/>
  <c r="O454" i="1"/>
  <c r="J454" i="1"/>
  <c r="O453" i="1"/>
  <c r="J453" i="1"/>
  <c r="O452" i="1"/>
  <c r="J452" i="1"/>
  <c r="O451" i="1"/>
  <c r="J451" i="1"/>
  <c r="O450" i="1"/>
  <c r="J450" i="1"/>
  <c r="O449" i="1"/>
  <c r="J449" i="1"/>
  <c r="O448" i="1"/>
  <c r="J448" i="1"/>
  <c r="O447" i="1"/>
  <c r="J447" i="1"/>
  <c r="O446" i="1"/>
  <c r="J446" i="1"/>
  <c r="O445" i="1"/>
  <c r="J445" i="1"/>
  <c r="O444" i="1"/>
  <c r="J444" i="1"/>
  <c r="O443" i="1"/>
  <c r="J443" i="1"/>
  <c r="O442" i="1"/>
  <c r="J442" i="1"/>
  <c r="O441" i="1"/>
  <c r="J441" i="1"/>
  <c r="O440" i="1"/>
  <c r="J440" i="1"/>
  <c r="O439" i="1"/>
  <c r="J439" i="1"/>
  <c r="O438" i="1"/>
  <c r="J438" i="1"/>
  <c r="O437" i="1"/>
  <c r="J437" i="1"/>
  <c r="O436" i="1"/>
  <c r="J436" i="1"/>
  <c r="O435" i="1"/>
  <c r="J435" i="1"/>
  <c r="O434" i="1"/>
  <c r="J434" i="1"/>
  <c r="O433" i="1"/>
  <c r="J433" i="1"/>
  <c r="O432" i="1"/>
  <c r="J432" i="1"/>
  <c r="O431" i="1"/>
  <c r="J431" i="1"/>
  <c r="C427" i="1"/>
  <c r="O426" i="1"/>
  <c r="J426" i="1"/>
  <c r="O425" i="1"/>
  <c r="J425" i="1"/>
  <c r="O424" i="1"/>
  <c r="J424" i="1"/>
  <c r="O423" i="1"/>
  <c r="J423" i="1"/>
  <c r="O422" i="1"/>
  <c r="J422" i="1"/>
  <c r="O421" i="1"/>
  <c r="J421" i="1"/>
  <c r="O420" i="1"/>
  <c r="J420" i="1"/>
  <c r="O419" i="1"/>
  <c r="J419" i="1"/>
  <c r="O418" i="1"/>
  <c r="J418" i="1"/>
  <c r="O417" i="1"/>
  <c r="J417" i="1"/>
  <c r="O416" i="1"/>
  <c r="J416" i="1"/>
  <c r="O415" i="1"/>
  <c r="J415" i="1"/>
  <c r="O414" i="1"/>
  <c r="J414" i="1"/>
  <c r="O413" i="1"/>
  <c r="J413" i="1"/>
  <c r="O412" i="1"/>
  <c r="J412" i="1"/>
  <c r="O411" i="1"/>
  <c r="J411" i="1"/>
  <c r="O410" i="1"/>
  <c r="J410" i="1"/>
  <c r="O409" i="1"/>
  <c r="J409" i="1"/>
  <c r="O408" i="1"/>
  <c r="J408" i="1"/>
  <c r="O407" i="1"/>
  <c r="J407" i="1"/>
  <c r="O406" i="1"/>
  <c r="J406" i="1"/>
  <c r="O405" i="1"/>
  <c r="J405" i="1"/>
  <c r="O404" i="1"/>
  <c r="J404" i="1"/>
  <c r="O403" i="1"/>
  <c r="O402" i="1"/>
  <c r="J402" i="1"/>
  <c r="O401" i="1"/>
  <c r="J401" i="1"/>
  <c r="O400" i="1"/>
  <c r="J400" i="1"/>
  <c r="O399" i="1"/>
  <c r="J399" i="1"/>
  <c r="O398" i="1"/>
  <c r="J398" i="1"/>
  <c r="O397" i="1"/>
  <c r="J397" i="1"/>
  <c r="O396" i="1"/>
  <c r="J396" i="1"/>
  <c r="O395" i="1"/>
  <c r="J395" i="1"/>
  <c r="O394" i="1"/>
  <c r="J394" i="1"/>
  <c r="O393" i="1"/>
  <c r="J393" i="1"/>
  <c r="O392" i="1"/>
  <c r="J392" i="1"/>
  <c r="O391" i="1"/>
  <c r="J391" i="1"/>
  <c r="O390" i="1"/>
  <c r="J390" i="1"/>
  <c r="O389" i="1"/>
  <c r="J389" i="1"/>
  <c r="C385" i="1"/>
  <c r="O384" i="1"/>
  <c r="J384" i="1"/>
  <c r="O383" i="1"/>
  <c r="J383" i="1"/>
  <c r="O382" i="1"/>
  <c r="J382" i="1"/>
  <c r="O381" i="1"/>
  <c r="J381" i="1"/>
  <c r="O380" i="1"/>
  <c r="J380" i="1"/>
  <c r="O379" i="1"/>
  <c r="J379" i="1"/>
  <c r="O378" i="1"/>
  <c r="J378" i="1"/>
  <c r="O377" i="1"/>
  <c r="J377" i="1"/>
  <c r="O376" i="1"/>
  <c r="J376" i="1"/>
  <c r="O375" i="1"/>
  <c r="J375" i="1"/>
  <c r="O374" i="1"/>
  <c r="J374" i="1"/>
  <c r="O373" i="1"/>
  <c r="J373" i="1"/>
  <c r="O372" i="1"/>
  <c r="J372" i="1"/>
  <c r="O371" i="1"/>
  <c r="J371" i="1"/>
  <c r="O370" i="1"/>
  <c r="J370" i="1"/>
  <c r="O369" i="1"/>
  <c r="J369" i="1"/>
  <c r="O368" i="1"/>
  <c r="J368" i="1"/>
  <c r="O367" i="1"/>
  <c r="J367" i="1"/>
  <c r="O366" i="1"/>
  <c r="J366" i="1"/>
  <c r="O365" i="1"/>
  <c r="J365" i="1"/>
  <c r="O364" i="1"/>
  <c r="J364" i="1"/>
  <c r="O363" i="1"/>
  <c r="J363" i="1"/>
  <c r="O362" i="1"/>
  <c r="J362" i="1"/>
  <c r="O361" i="1"/>
  <c r="J361" i="1"/>
  <c r="O360" i="1"/>
  <c r="J360" i="1"/>
  <c r="O359" i="1"/>
  <c r="O358" i="1"/>
  <c r="J358" i="1"/>
  <c r="O357" i="1"/>
  <c r="J357" i="1"/>
  <c r="O356" i="1"/>
  <c r="J356" i="1"/>
  <c r="O355" i="1"/>
  <c r="J355" i="1"/>
  <c r="O354" i="1"/>
  <c r="J354" i="1"/>
  <c r="O353" i="1"/>
  <c r="J353" i="1"/>
  <c r="O352" i="1"/>
  <c r="J352" i="1"/>
  <c r="O351" i="1"/>
  <c r="O350" i="1"/>
  <c r="J350" i="1"/>
  <c r="O349" i="1"/>
  <c r="J349" i="1"/>
  <c r="O348" i="1"/>
  <c r="J348" i="1"/>
  <c r="O347" i="1"/>
  <c r="J347" i="1"/>
  <c r="O346" i="1"/>
  <c r="J346" i="1"/>
  <c r="O345" i="1"/>
  <c r="J345" i="1"/>
  <c r="O344" i="1"/>
  <c r="J344" i="1"/>
  <c r="O343" i="1"/>
  <c r="O342" i="1"/>
  <c r="J342" i="1"/>
  <c r="O341" i="1"/>
  <c r="J341" i="1"/>
  <c r="O340" i="1"/>
  <c r="J340" i="1"/>
  <c r="O339" i="1"/>
  <c r="J339" i="1"/>
  <c r="O338" i="1"/>
  <c r="J338" i="1"/>
  <c r="O337" i="1"/>
  <c r="J337" i="1"/>
  <c r="O336" i="1"/>
  <c r="J336" i="1"/>
  <c r="O335" i="1"/>
  <c r="O334" i="1"/>
  <c r="J334" i="1"/>
  <c r="O333" i="1"/>
  <c r="J333" i="1"/>
  <c r="O332" i="1"/>
  <c r="J332" i="1"/>
  <c r="O331" i="1"/>
  <c r="J331" i="1"/>
  <c r="O330" i="1"/>
  <c r="J330" i="1"/>
  <c r="O329" i="1"/>
  <c r="J329" i="1"/>
  <c r="O328" i="1"/>
  <c r="J328" i="1"/>
  <c r="O327" i="1"/>
  <c r="O326" i="1"/>
  <c r="J326" i="1"/>
  <c r="O325" i="1"/>
  <c r="J325" i="1"/>
  <c r="O324" i="1"/>
  <c r="J324" i="1"/>
  <c r="O323" i="1"/>
  <c r="J323" i="1"/>
  <c r="O322" i="1"/>
  <c r="J322" i="1"/>
  <c r="O321" i="1"/>
  <c r="J321" i="1"/>
  <c r="O320" i="1"/>
  <c r="J320" i="1"/>
  <c r="O319" i="1"/>
  <c r="O318" i="1"/>
  <c r="J318" i="1"/>
  <c r="O317" i="1"/>
  <c r="J317" i="1"/>
  <c r="O316" i="1"/>
  <c r="J316" i="1"/>
  <c r="O315" i="1"/>
  <c r="J315" i="1"/>
  <c r="O314" i="1"/>
  <c r="J314" i="1"/>
  <c r="O313" i="1"/>
  <c r="J313" i="1"/>
  <c r="O312" i="1"/>
  <c r="J312" i="1"/>
  <c r="O311" i="1"/>
  <c r="O310" i="1"/>
  <c r="J310" i="1"/>
  <c r="O309" i="1"/>
  <c r="J309" i="1"/>
  <c r="O308" i="1"/>
  <c r="J308" i="1"/>
  <c r="O307" i="1"/>
  <c r="J307" i="1"/>
  <c r="O306" i="1"/>
  <c r="J306" i="1"/>
  <c r="O305" i="1"/>
  <c r="J305" i="1"/>
  <c r="O304" i="1"/>
  <c r="J304" i="1"/>
  <c r="O303" i="1"/>
  <c r="J303" i="1"/>
  <c r="O302" i="1"/>
  <c r="J302" i="1"/>
  <c r="O301" i="1"/>
  <c r="J301" i="1"/>
  <c r="O300" i="1"/>
  <c r="J300" i="1"/>
  <c r="O299" i="1"/>
  <c r="J299" i="1"/>
  <c r="O298" i="1"/>
  <c r="J298" i="1"/>
  <c r="C294" i="1"/>
  <c r="O293" i="1"/>
  <c r="J293" i="1"/>
  <c r="O292" i="1"/>
  <c r="J292" i="1"/>
  <c r="O291" i="1"/>
  <c r="J291" i="1"/>
  <c r="O290" i="1"/>
  <c r="J290" i="1"/>
  <c r="O289" i="1"/>
  <c r="J289" i="1"/>
  <c r="O288" i="1"/>
  <c r="J288" i="1"/>
  <c r="O287" i="1"/>
  <c r="O286" i="1"/>
  <c r="J286" i="1"/>
  <c r="O285" i="1"/>
  <c r="J285" i="1"/>
  <c r="O284" i="1"/>
  <c r="J284" i="1"/>
  <c r="O283" i="1"/>
  <c r="J283" i="1"/>
  <c r="O282" i="1"/>
  <c r="J282" i="1"/>
  <c r="O281" i="1"/>
  <c r="O280" i="1"/>
  <c r="J280" i="1"/>
  <c r="O279" i="1"/>
  <c r="J279" i="1"/>
  <c r="O278" i="1"/>
  <c r="J278" i="1"/>
  <c r="O277" i="1"/>
  <c r="J277" i="1"/>
  <c r="O276" i="1"/>
  <c r="J276" i="1"/>
  <c r="O275" i="1"/>
  <c r="J275" i="1"/>
  <c r="O274" i="1"/>
  <c r="J274" i="1"/>
  <c r="O273" i="1"/>
  <c r="J273" i="1"/>
  <c r="O272" i="1"/>
  <c r="J272" i="1"/>
  <c r="O271" i="1"/>
  <c r="J271" i="1"/>
  <c r="O270" i="1"/>
  <c r="J270" i="1"/>
  <c r="O269" i="1"/>
  <c r="J269" i="1"/>
  <c r="O268" i="1"/>
  <c r="J268" i="1"/>
  <c r="O267" i="1"/>
  <c r="J267" i="1"/>
  <c r="O266" i="1"/>
  <c r="J266" i="1"/>
  <c r="O265" i="1"/>
  <c r="J265" i="1"/>
  <c r="O264" i="1"/>
  <c r="J264" i="1"/>
  <c r="O263" i="1"/>
  <c r="J263" i="1"/>
  <c r="O262" i="1"/>
  <c r="J262" i="1"/>
  <c r="O261" i="1"/>
  <c r="J261" i="1"/>
  <c r="O260" i="1"/>
  <c r="J260" i="1"/>
  <c r="O259" i="1"/>
  <c r="J259" i="1"/>
  <c r="O258" i="1"/>
  <c r="J258" i="1"/>
  <c r="O257" i="1"/>
  <c r="J257" i="1"/>
  <c r="O256" i="1"/>
  <c r="J256" i="1"/>
  <c r="O255" i="1"/>
  <c r="J255" i="1"/>
  <c r="O254" i="1"/>
  <c r="J254" i="1"/>
  <c r="O253" i="1"/>
  <c r="J253" i="1"/>
  <c r="O252" i="1"/>
  <c r="J252" i="1"/>
  <c r="O251" i="1"/>
  <c r="J251" i="1"/>
  <c r="O250" i="1"/>
  <c r="J250" i="1"/>
  <c r="O249" i="1"/>
  <c r="J249" i="1"/>
  <c r="O248" i="1"/>
  <c r="J248" i="1"/>
  <c r="O247" i="1"/>
  <c r="J247" i="1"/>
  <c r="O246" i="1"/>
  <c r="J246" i="1"/>
  <c r="O245" i="1"/>
  <c r="J245" i="1"/>
  <c r="O244" i="1"/>
  <c r="J244" i="1"/>
  <c r="C240" i="1"/>
  <c r="O239" i="1"/>
  <c r="J239" i="1"/>
  <c r="O238" i="1"/>
  <c r="J238" i="1"/>
  <c r="O237" i="1"/>
  <c r="J237" i="1"/>
  <c r="O236" i="1"/>
  <c r="J236" i="1"/>
  <c r="O235" i="1"/>
  <c r="J235" i="1"/>
  <c r="O234" i="1"/>
  <c r="J234" i="1"/>
  <c r="O233" i="1"/>
  <c r="J233" i="1"/>
  <c r="O232" i="1"/>
  <c r="O231" i="1"/>
  <c r="J231" i="1"/>
  <c r="O230" i="1"/>
  <c r="J230" i="1"/>
  <c r="O229" i="1"/>
  <c r="J229" i="1"/>
  <c r="O228" i="1"/>
  <c r="J228" i="1"/>
  <c r="O227" i="1"/>
  <c r="J227" i="1"/>
  <c r="O226" i="1"/>
  <c r="J226" i="1"/>
  <c r="O225" i="1"/>
  <c r="J225" i="1"/>
  <c r="O224" i="1"/>
  <c r="O223" i="1"/>
  <c r="J223" i="1"/>
  <c r="O222" i="1"/>
  <c r="J222" i="1"/>
  <c r="O221" i="1"/>
  <c r="J221" i="1"/>
  <c r="O220" i="1"/>
  <c r="J220" i="1"/>
  <c r="O219" i="1"/>
  <c r="J219" i="1"/>
  <c r="O218" i="1"/>
  <c r="J218" i="1"/>
  <c r="O217" i="1"/>
  <c r="J217" i="1"/>
  <c r="O216" i="1"/>
  <c r="O215" i="1"/>
  <c r="J215" i="1"/>
  <c r="O214" i="1"/>
  <c r="J214" i="1"/>
  <c r="O213" i="1"/>
  <c r="J213" i="1"/>
  <c r="O212" i="1"/>
  <c r="O211" i="1"/>
  <c r="J211" i="1"/>
  <c r="O210" i="1"/>
  <c r="J210" i="1"/>
  <c r="O209" i="1"/>
  <c r="J209" i="1"/>
  <c r="O208" i="1"/>
  <c r="O207" i="1"/>
  <c r="J207" i="1"/>
  <c r="O206" i="1"/>
  <c r="J206" i="1"/>
  <c r="O205" i="1"/>
  <c r="J205" i="1"/>
  <c r="C198" i="1"/>
  <c r="O197" i="1"/>
  <c r="J197" i="1"/>
  <c r="O196" i="1"/>
  <c r="J196" i="1"/>
  <c r="O195" i="1"/>
  <c r="J195" i="1"/>
  <c r="O194" i="1"/>
  <c r="J194" i="1"/>
  <c r="O193" i="1"/>
  <c r="J193" i="1"/>
  <c r="O192" i="1"/>
  <c r="J192" i="1"/>
  <c r="O191" i="1"/>
  <c r="J191" i="1"/>
  <c r="O190" i="1"/>
  <c r="J190" i="1"/>
  <c r="O189" i="1"/>
  <c r="J189" i="1"/>
  <c r="O188" i="1"/>
  <c r="J188" i="1"/>
  <c r="O187" i="1"/>
  <c r="J187" i="1"/>
  <c r="O186" i="1"/>
  <c r="J186" i="1"/>
  <c r="O185" i="1"/>
  <c r="J185" i="1"/>
  <c r="O184" i="1"/>
  <c r="J184" i="1"/>
  <c r="O183" i="1"/>
  <c r="J183" i="1"/>
  <c r="O182" i="1"/>
  <c r="J182" i="1"/>
  <c r="O181" i="1"/>
  <c r="J181" i="1"/>
  <c r="O180" i="1"/>
  <c r="J180" i="1"/>
  <c r="O179" i="1"/>
  <c r="J179" i="1"/>
  <c r="O178" i="1"/>
  <c r="J178" i="1"/>
  <c r="O177" i="1"/>
  <c r="J177" i="1"/>
  <c r="O176" i="1"/>
  <c r="J176" i="1"/>
  <c r="O175" i="1"/>
  <c r="O174" i="1"/>
  <c r="J174" i="1"/>
  <c r="C170" i="1"/>
  <c r="O169" i="1"/>
  <c r="J169" i="1"/>
  <c r="O168" i="1"/>
  <c r="J168" i="1"/>
  <c r="O167" i="1"/>
  <c r="J167" i="1"/>
  <c r="O166" i="1"/>
  <c r="J166" i="1"/>
  <c r="O165" i="1"/>
  <c r="J165" i="1"/>
  <c r="O164" i="1"/>
  <c r="J164" i="1"/>
  <c r="O163" i="1"/>
  <c r="O162" i="1"/>
  <c r="J162" i="1"/>
  <c r="O161" i="1"/>
  <c r="J161" i="1"/>
  <c r="O160" i="1"/>
  <c r="J160" i="1"/>
  <c r="O159" i="1"/>
  <c r="J159" i="1"/>
  <c r="O158" i="1"/>
  <c r="J158" i="1"/>
  <c r="O157" i="1"/>
  <c r="J157" i="1"/>
  <c r="O156" i="1"/>
  <c r="J156" i="1"/>
  <c r="O155" i="1"/>
  <c r="O154" i="1"/>
  <c r="J154" i="1"/>
  <c r="O153" i="1"/>
  <c r="J153" i="1"/>
  <c r="O152" i="1"/>
  <c r="J152" i="1"/>
  <c r="O151" i="1"/>
  <c r="J151" i="1"/>
  <c r="O150" i="1"/>
  <c r="J150" i="1"/>
  <c r="O149" i="1"/>
  <c r="J149" i="1"/>
  <c r="O148" i="1"/>
  <c r="J148" i="1"/>
  <c r="O147" i="1"/>
  <c r="O146" i="1"/>
  <c r="J146" i="1"/>
  <c r="O145" i="1"/>
  <c r="J145" i="1"/>
  <c r="O144" i="1"/>
  <c r="J144" i="1"/>
  <c r="O143" i="1"/>
  <c r="O142" i="1"/>
  <c r="J142" i="1"/>
  <c r="O141" i="1"/>
  <c r="J141" i="1"/>
  <c r="O140" i="1"/>
  <c r="J140" i="1"/>
  <c r="O139" i="1"/>
  <c r="O138" i="1"/>
  <c r="J138" i="1"/>
  <c r="O137" i="1"/>
  <c r="J137" i="1"/>
  <c r="O136" i="1"/>
  <c r="J136" i="1"/>
  <c r="O135" i="1"/>
  <c r="J135" i="1"/>
  <c r="O134" i="1"/>
  <c r="J134" i="1"/>
  <c r="O133" i="1"/>
  <c r="J133" i="1"/>
  <c r="O132" i="1"/>
  <c r="J132" i="1"/>
  <c r="O131" i="1"/>
  <c r="O130" i="1"/>
  <c r="J130" i="1"/>
  <c r="O129" i="1"/>
  <c r="J129" i="1"/>
  <c r="O128" i="1"/>
  <c r="J128" i="1"/>
  <c r="O127" i="1"/>
  <c r="J127" i="1"/>
  <c r="O126" i="1"/>
  <c r="J126" i="1"/>
  <c r="O125" i="1"/>
  <c r="J125" i="1"/>
  <c r="O124" i="1"/>
  <c r="J124" i="1"/>
  <c r="O123" i="1"/>
  <c r="O122" i="1"/>
  <c r="J122" i="1"/>
  <c r="O121" i="1"/>
  <c r="J121" i="1"/>
  <c r="O120" i="1"/>
  <c r="J120" i="1"/>
  <c r="O119" i="1"/>
  <c r="J119" i="1"/>
  <c r="O118" i="1"/>
  <c r="J118" i="1"/>
  <c r="O117" i="1"/>
  <c r="J117" i="1"/>
  <c r="O116" i="1"/>
  <c r="J116" i="1"/>
  <c r="O115" i="1"/>
  <c r="O114" i="1"/>
  <c r="J114" i="1"/>
  <c r="O113" i="1"/>
  <c r="J113" i="1"/>
  <c r="O112" i="1"/>
  <c r="J112" i="1"/>
  <c r="O111" i="1"/>
  <c r="O110" i="1"/>
  <c r="J110" i="1"/>
  <c r="O109" i="1"/>
  <c r="J109" i="1"/>
  <c r="O108" i="1"/>
  <c r="J108" i="1"/>
  <c r="O107" i="1"/>
  <c r="O106" i="1"/>
  <c r="J106" i="1"/>
  <c r="O105" i="1"/>
  <c r="J105" i="1"/>
  <c r="O104" i="1"/>
  <c r="J104" i="1"/>
  <c r="O103" i="1"/>
  <c r="J103" i="1"/>
  <c r="O102" i="1"/>
  <c r="J102" i="1"/>
  <c r="O101" i="1"/>
  <c r="J101" i="1"/>
  <c r="O100" i="1"/>
  <c r="J100" i="1"/>
  <c r="O99" i="1"/>
  <c r="O98" i="1"/>
  <c r="J98" i="1"/>
  <c r="O97" i="1"/>
  <c r="J97" i="1"/>
  <c r="O96" i="1"/>
  <c r="J96" i="1"/>
  <c r="O95" i="1"/>
  <c r="J95" i="1"/>
  <c r="O94" i="1"/>
  <c r="J94" i="1"/>
  <c r="O93" i="1"/>
  <c r="J93" i="1"/>
  <c r="O92" i="1"/>
  <c r="J92" i="1"/>
  <c r="O91" i="1"/>
  <c r="O90" i="1"/>
  <c r="J90" i="1"/>
  <c r="O89" i="1"/>
  <c r="J89" i="1"/>
  <c r="O88" i="1"/>
  <c r="J88" i="1"/>
  <c r="O87" i="1"/>
  <c r="J87" i="1"/>
  <c r="O86" i="1"/>
  <c r="J86" i="1"/>
  <c r="O85" i="1"/>
  <c r="J85" i="1"/>
  <c r="O84" i="1"/>
  <c r="J84" i="1"/>
  <c r="O83" i="1"/>
  <c r="O82" i="1"/>
  <c r="J82" i="1"/>
  <c r="O81" i="1"/>
  <c r="J81" i="1"/>
  <c r="O80" i="1"/>
  <c r="J80" i="1"/>
  <c r="O79" i="1"/>
  <c r="J79" i="1"/>
  <c r="O78" i="1"/>
  <c r="J78" i="1"/>
  <c r="O77" i="1"/>
  <c r="J77" i="1"/>
  <c r="O76" i="1"/>
  <c r="J76" i="1"/>
  <c r="O75" i="1"/>
  <c r="O74" i="1"/>
  <c r="J74" i="1"/>
  <c r="O73" i="1"/>
  <c r="O72" i="1"/>
  <c r="J72" i="1"/>
  <c r="O71" i="1"/>
  <c r="J71" i="1"/>
  <c r="O70" i="1"/>
  <c r="J70" i="1"/>
  <c r="O69" i="1"/>
  <c r="J69" i="1"/>
  <c r="O68" i="1"/>
  <c r="J68" i="1"/>
  <c r="O67" i="1"/>
  <c r="O66" i="1"/>
  <c r="J66" i="1"/>
  <c r="O65" i="1"/>
  <c r="O64" i="1"/>
  <c r="J64" i="1"/>
  <c r="O63" i="1"/>
  <c r="J63" i="1"/>
  <c r="O62" i="1"/>
  <c r="J62" i="1"/>
  <c r="O61" i="1"/>
  <c r="J61" i="1"/>
  <c r="O60" i="1"/>
  <c r="J60" i="1"/>
  <c r="O59" i="1"/>
  <c r="O58" i="1"/>
  <c r="J58" i="1"/>
  <c r="O57" i="1"/>
  <c r="O56" i="1"/>
  <c r="J56" i="1"/>
  <c r="O55" i="1"/>
  <c r="J55" i="1"/>
  <c r="O54" i="1"/>
  <c r="J54" i="1"/>
  <c r="O53" i="1"/>
  <c r="J53" i="1"/>
  <c r="O52" i="1"/>
  <c r="J52" i="1"/>
  <c r="O51" i="1"/>
  <c r="O50" i="1"/>
  <c r="J50" i="1"/>
  <c r="O49" i="1"/>
  <c r="O48" i="1"/>
  <c r="J48" i="1"/>
  <c r="O47" i="1"/>
  <c r="J47" i="1"/>
  <c r="O46" i="1"/>
  <c r="J46" i="1"/>
  <c r="O45" i="1"/>
  <c r="J45" i="1"/>
  <c r="O44" i="1"/>
  <c r="J44" i="1"/>
  <c r="O43" i="1"/>
  <c r="O42" i="1"/>
  <c r="J42" i="1"/>
  <c r="O41" i="1"/>
  <c r="O40" i="1"/>
  <c r="J40" i="1"/>
  <c r="O39" i="1"/>
  <c r="J39" i="1"/>
  <c r="O38" i="1"/>
  <c r="J38" i="1"/>
  <c r="O37" i="1"/>
  <c r="O36" i="1"/>
  <c r="J36" i="1"/>
  <c r="O35" i="1"/>
  <c r="O34" i="1"/>
  <c r="J34" i="1"/>
  <c r="O33" i="1"/>
  <c r="O32" i="1"/>
  <c r="J32" i="1"/>
  <c r="O31" i="1"/>
  <c r="O30" i="1"/>
  <c r="J30" i="1"/>
  <c r="O29" i="1"/>
  <c r="O28" i="1"/>
  <c r="J28" i="1"/>
  <c r="O27" i="1"/>
  <c r="O26" i="1"/>
  <c r="J26" i="1"/>
  <c r="O25" i="1"/>
  <c r="O24" i="1"/>
  <c r="J24" i="1"/>
  <c r="O23" i="1"/>
  <c r="O22" i="1"/>
  <c r="O21" i="1"/>
  <c r="O20" i="1"/>
  <c r="J20" i="1"/>
  <c r="O19" i="1"/>
  <c r="O18" i="1"/>
  <c r="J18" i="1"/>
  <c r="O17" i="1"/>
  <c r="O16" i="1"/>
  <c r="J16" i="1"/>
  <c r="O15" i="1"/>
  <c r="J15" i="1"/>
  <c r="O14" i="1"/>
  <c r="O13" i="1"/>
  <c r="O12" i="1"/>
  <c r="J12" i="1"/>
  <c r="O11" i="1"/>
  <c r="O10" i="1"/>
  <c r="J10" i="1"/>
  <c r="O9" i="1"/>
  <c r="K5" i="1"/>
  <c r="J5" i="1"/>
  <c r="F5" i="1"/>
  <c r="E5" i="1"/>
  <c r="C2" i="1"/>
  <c r="C1" i="1"/>
  <c r="O243" i="7" l="1"/>
  <c r="S223" i="2"/>
  <c r="S9" i="2"/>
  <c r="T39" i="2"/>
  <c r="X128" i="7"/>
  <c r="O68" i="2"/>
  <c r="G54" i="2"/>
  <c r="H136" i="2"/>
  <c r="X180" i="7"/>
  <c r="X85" i="7"/>
  <c r="M39" i="7"/>
  <c r="O19" i="7"/>
  <c r="L26" i="7"/>
  <c r="G13" i="7"/>
  <c r="AB446" i="2"/>
  <c r="V39" i="2"/>
  <c r="G33" i="2"/>
  <c r="N269" i="2"/>
  <c r="H82" i="2"/>
  <c r="F123" i="2"/>
  <c r="K109" i="2"/>
  <c r="N96" i="2"/>
  <c r="G271" i="7"/>
  <c r="O301" i="7"/>
  <c r="G9" i="7"/>
  <c r="M76" i="7"/>
  <c r="O136" i="7"/>
  <c r="G228" i="7"/>
  <c r="O168" i="7"/>
  <c r="L46" i="7"/>
  <c r="O120" i="7"/>
  <c r="P16" i="7"/>
  <c r="J11" i="7"/>
  <c r="O49" i="7"/>
  <c r="O65" i="7"/>
  <c r="O35" i="7"/>
  <c r="M42" i="7"/>
  <c r="G179" i="7"/>
  <c r="O32" i="7"/>
  <c r="O103" i="7"/>
  <c r="G148" i="7"/>
  <c r="M651" i="2"/>
  <c r="J585" i="2"/>
  <c r="I538" i="2"/>
  <c r="M361" i="2"/>
  <c r="G355" i="2"/>
  <c r="M338" i="2"/>
  <c r="I312" i="2"/>
  <c r="I279" i="2"/>
  <c r="N274" i="2"/>
  <c r="K257" i="2"/>
  <c r="P234" i="2"/>
  <c r="I229" i="2"/>
  <c r="N224" i="2"/>
  <c r="G219" i="2"/>
  <c r="M214" i="2"/>
  <c r="G193" i="2"/>
  <c r="L183" i="2"/>
  <c r="O178" i="2"/>
  <c r="K156" i="2"/>
  <c r="F152" i="2"/>
  <c r="O139" i="2"/>
  <c r="J135" i="2"/>
  <c r="E113" i="2"/>
  <c r="O99" i="2"/>
  <c r="N95" i="2"/>
  <c r="I91" i="2"/>
  <c r="O76" i="2"/>
  <c r="I72" i="2"/>
  <c r="M67" i="2"/>
  <c r="F63" i="2"/>
  <c r="O57" i="2"/>
  <c r="G53" i="2"/>
  <c r="I42" i="2"/>
  <c r="L27" i="2"/>
  <c r="E13" i="2"/>
  <c r="F613" i="2"/>
  <c r="O326" i="2"/>
  <c r="K300" i="2"/>
  <c r="P208" i="2"/>
  <c r="O186" i="2"/>
  <c r="M177" i="2"/>
  <c r="G134" i="2"/>
  <c r="E121" i="2"/>
  <c r="G90" i="2"/>
  <c r="M75" i="2"/>
  <c r="J66" i="2"/>
  <c r="P45" i="2"/>
  <c r="G459" i="2"/>
  <c r="M381" i="2"/>
  <c r="F331" i="2"/>
  <c r="I315" i="2"/>
  <c r="I217" i="2"/>
  <c r="I196" i="2"/>
  <c r="G142" i="2"/>
  <c r="K129" i="2"/>
  <c r="F107" i="2"/>
  <c r="L35" i="2"/>
  <c r="J515" i="2"/>
  <c r="E494" i="2"/>
  <c r="J369" i="2"/>
  <c r="L260" i="2"/>
  <c r="J176" i="2"/>
  <c r="P158" i="2"/>
  <c r="E133" i="2"/>
  <c r="E89" i="2"/>
  <c r="J55" i="2"/>
  <c r="G25" i="2"/>
  <c r="N236" i="2"/>
  <c r="F231" i="2"/>
  <c r="H226" i="2"/>
  <c r="E221" i="2"/>
  <c r="F216" i="2"/>
  <c r="M211" i="2"/>
  <c r="G190" i="2"/>
  <c r="O166" i="2"/>
  <c r="K162" i="2"/>
  <c r="N149" i="2"/>
  <c r="H145" i="2"/>
  <c r="E141" i="2"/>
  <c r="I128" i="2"/>
  <c r="H124" i="2"/>
  <c r="F115" i="2"/>
  <c r="N110" i="2"/>
  <c r="I34" i="2"/>
  <c r="P19" i="2"/>
  <c r="I413" i="2"/>
  <c r="P647" i="2"/>
  <c r="O640" i="2"/>
  <c r="G417" i="2"/>
  <c r="E403" i="2"/>
  <c r="M377" i="2"/>
  <c r="G366" i="2"/>
  <c r="K349" i="2"/>
  <c r="I343" i="2"/>
  <c r="P332" i="2"/>
  <c r="O306" i="2"/>
  <c r="L289" i="2"/>
  <c r="F284" i="2"/>
  <c r="J268" i="2"/>
  <c r="H262" i="2"/>
  <c r="L245" i="2"/>
  <c r="H239" i="2"/>
  <c r="K197" i="2"/>
  <c r="F169" i="2"/>
  <c r="J164" i="2"/>
  <c r="F160" i="2"/>
  <c r="M147" i="2"/>
  <c r="J143" i="2"/>
  <c r="M130" i="2"/>
  <c r="M126" i="2"/>
  <c r="K117" i="2"/>
  <c r="H108" i="2"/>
  <c r="P103" i="2"/>
  <c r="P85" i="2"/>
  <c r="F81" i="2"/>
  <c r="N36" i="2"/>
  <c r="E32" i="2"/>
  <c r="F22" i="2"/>
  <c r="K17" i="2"/>
  <c r="H502" i="2"/>
  <c r="F337" i="2"/>
  <c r="N321" i="2"/>
  <c r="F250" i="2"/>
  <c r="F213" i="2"/>
  <c r="M138" i="2"/>
  <c r="M98" i="2"/>
  <c r="F71" i="2"/>
  <c r="M56" i="2"/>
  <c r="G41" i="2"/>
  <c r="I26" i="2"/>
  <c r="F452" i="2"/>
  <c r="E353" i="2"/>
  <c r="K310" i="2"/>
  <c r="P277" i="2"/>
  <c r="L227" i="2"/>
  <c r="O191" i="2"/>
  <c r="K146" i="2"/>
  <c r="H116" i="2"/>
  <c r="P102" i="2"/>
  <c r="H16" i="2"/>
  <c r="K541" i="2"/>
  <c r="G347" i="2"/>
  <c r="J320" i="2"/>
  <c r="I282" i="2"/>
  <c r="F181" i="2"/>
  <c r="J137" i="2"/>
  <c r="J97" i="2"/>
  <c r="J74" i="2"/>
  <c r="O60" i="2"/>
  <c r="N44" i="2"/>
  <c r="P666" i="2"/>
  <c r="F400" i="2"/>
  <c r="O363" i="2"/>
  <c r="O298" i="2"/>
  <c r="N10" i="2"/>
  <c r="F527" i="2"/>
  <c r="J489" i="2"/>
  <c r="F396" i="2"/>
  <c r="E233" i="2"/>
  <c r="I182" i="2"/>
  <c r="M155" i="2"/>
  <c r="K94" i="2"/>
  <c r="K575" i="2"/>
  <c r="G437" i="2"/>
  <c r="G359" i="2"/>
  <c r="E305" i="2"/>
  <c r="P272" i="2"/>
  <c r="N255" i="2"/>
  <c r="P222" i="2"/>
  <c r="L163" i="2"/>
  <c r="P150" i="2"/>
  <c r="K125" i="2"/>
  <c r="P111" i="2"/>
  <c r="N84" i="2"/>
  <c r="P11" i="2"/>
  <c r="G522" i="2"/>
  <c r="M375" i="2"/>
  <c r="E341" i="2"/>
  <c r="N287" i="2"/>
  <c r="J207" i="2"/>
  <c r="M185" i="2"/>
  <c r="K154" i="2"/>
  <c r="M93" i="2"/>
  <c r="F79" i="2"/>
  <c r="L65" i="2"/>
  <c r="E50" i="2"/>
  <c r="E335" i="2"/>
  <c r="P324" i="2"/>
  <c r="M292" i="2"/>
  <c r="M276" i="2"/>
  <c r="H248" i="2"/>
  <c r="F175" i="2"/>
  <c r="P119" i="2"/>
  <c r="K83" i="2"/>
  <c r="F15" i="2"/>
  <c r="F602" i="2"/>
  <c r="K379" i="2"/>
  <c r="H144" i="2"/>
  <c r="L263" i="2"/>
  <c r="I64" i="2"/>
  <c r="K92" i="2"/>
  <c r="M165" i="2"/>
  <c r="P328" i="2"/>
  <c r="K9" i="2"/>
  <c r="E24" i="2"/>
  <c r="O100" i="2"/>
  <c r="M127" i="2"/>
  <c r="K303" i="2"/>
  <c r="I323" i="2"/>
  <c r="L498" i="2"/>
  <c r="P313" i="2"/>
  <c r="O131" i="2"/>
  <c r="M350" i="2"/>
  <c r="E105" i="2"/>
  <c r="J184" i="2"/>
  <c r="M308" i="2"/>
  <c r="H373" i="2"/>
  <c r="L43" i="2"/>
  <c r="N18" i="2"/>
  <c r="L73" i="2"/>
  <c r="K148" i="2"/>
  <c r="H161" i="2"/>
  <c r="P194" i="2"/>
  <c r="P253" i="2"/>
  <c r="N157" i="2"/>
  <c r="K210" i="2"/>
  <c r="O285" i="2"/>
  <c r="N28" i="2"/>
  <c r="N118" i="2"/>
  <c r="H153" i="2"/>
  <c r="M367" i="2"/>
  <c r="J318" i="2"/>
  <c r="G477" i="2"/>
  <c r="W15" i="7"/>
  <c r="X65" i="7"/>
  <c r="X152" i="7"/>
  <c r="X101" i="7"/>
  <c r="T30" i="7"/>
  <c r="U45" i="7"/>
  <c r="X11" i="7"/>
  <c r="X36" i="7"/>
  <c r="U69" i="7"/>
  <c r="X217" i="7"/>
  <c r="X24" i="7"/>
  <c r="U14" i="7"/>
  <c r="X120" i="7"/>
  <c r="X253" i="2"/>
  <c r="AC36" i="7"/>
  <c r="Z651" i="2"/>
  <c r="AC188" i="2"/>
  <c r="AC263" i="2"/>
  <c r="Z19" i="2"/>
  <c r="Z58" i="2"/>
  <c r="Z126" i="2"/>
  <c r="AA381" i="2"/>
  <c r="AC417" i="2"/>
  <c r="AF269" i="2"/>
  <c r="AH269" i="2" s="1"/>
  <c r="Y457" i="2"/>
  <c r="AD518" i="2"/>
  <c r="AD47" i="2"/>
  <c r="Z129" i="2"/>
  <c r="Y20" i="2"/>
  <c r="AC59" i="2"/>
  <c r="AA86" i="2"/>
  <c r="AA91" i="2"/>
  <c r="AC48" i="2"/>
  <c r="AA270" i="2"/>
  <c r="AC95" i="2"/>
  <c r="AF102" i="2"/>
  <c r="K102" i="1" s="1"/>
  <c r="M102" i="1" s="1"/>
  <c r="Z239" i="2"/>
  <c r="AD383" i="2"/>
  <c r="Y475" i="2"/>
  <c r="AB515" i="2"/>
  <c r="AD238" i="2"/>
  <c r="Z305" i="2"/>
  <c r="AC478" i="2"/>
  <c r="Z284" i="2"/>
  <c r="Y127" i="2"/>
  <c r="AC234" i="2"/>
  <c r="AA414" i="2"/>
  <c r="Z49" i="2"/>
  <c r="AF53" i="2"/>
  <c r="AH53" i="2" s="1"/>
  <c r="AD79" i="2"/>
  <c r="AB125" i="2"/>
  <c r="AB271" i="2"/>
  <c r="AB380" i="2"/>
  <c r="Z96" i="2"/>
  <c r="AA366" i="2"/>
  <c r="AA23" i="2"/>
  <c r="AA50" i="2"/>
  <c r="AF162" i="2"/>
  <c r="K162" i="1" s="1"/>
  <c r="M162" i="1" s="1"/>
  <c r="AF320" i="2"/>
  <c r="F320" i="1" s="1"/>
  <c r="H320" i="1" s="1"/>
  <c r="AB400" i="2"/>
  <c r="AD224" i="2"/>
  <c r="AA367" i="2"/>
  <c r="Y382" i="2"/>
  <c r="AA447" i="2"/>
  <c r="Z601" i="2"/>
  <c r="AC266" i="2"/>
  <c r="AB348" i="2"/>
  <c r="AF22" i="2"/>
  <c r="F22" i="1" s="1"/>
  <c r="H22" i="1" s="1"/>
  <c r="AF57" i="2"/>
  <c r="F57" i="1" s="1"/>
  <c r="H57" i="1" s="1"/>
  <c r="Z99" i="2"/>
  <c r="AC128" i="2"/>
  <c r="AD144" i="2"/>
  <c r="AB213" i="2"/>
  <c r="AF349" i="2"/>
  <c r="K349" i="1" s="1"/>
  <c r="M349" i="1" s="1"/>
  <c r="AF411" i="2"/>
  <c r="AH411" i="2" s="1"/>
  <c r="AD450" i="2"/>
  <c r="K15" i="2"/>
  <c r="O18" i="2"/>
  <c r="H23" i="2"/>
  <c r="J26" i="2"/>
  <c r="G31" i="2"/>
  <c r="J34" i="2"/>
  <c r="G39" i="2"/>
  <c r="E49" i="2"/>
  <c r="L53" i="2"/>
  <c r="N56" i="2"/>
  <c r="P60" i="2"/>
  <c r="J64" i="2"/>
  <c r="G71" i="2"/>
  <c r="O74" i="2"/>
  <c r="E78" i="2"/>
  <c r="H80" i="2"/>
  <c r="L83" i="2"/>
  <c r="E87" i="2"/>
  <c r="K137" i="2"/>
  <c r="F141" i="2"/>
  <c r="K143" i="2"/>
  <c r="N147" i="2"/>
  <c r="G152" i="2"/>
  <c r="L162" i="2"/>
  <c r="G169" i="2"/>
  <c r="O176" i="2"/>
  <c r="E180" i="2"/>
  <c r="O184" i="2"/>
  <c r="H189" i="2"/>
  <c r="E206" i="2"/>
  <c r="G213" i="2"/>
  <c r="G216" i="2"/>
  <c r="H219" i="2"/>
  <c r="I226" i="2"/>
  <c r="G231" i="2"/>
  <c r="L239" i="2"/>
  <c r="I248" i="2"/>
  <c r="I259" i="2"/>
  <c r="F271" i="2"/>
  <c r="N276" i="2"/>
  <c r="J282" i="2"/>
  <c r="M289" i="2"/>
  <c r="L300" i="2"/>
  <c r="K318" i="2"/>
  <c r="J323" i="2"/>
  <c r="G331" i="2"/>
  <c r="J343" i="2"/>
  <c r="L349" i="2"/>
  <c r="J355" i="2"/>
  <c r="K369" i="2"/>
  <c r="M393" i="2"/>
  <c r="J413" i="2"/>
  <c r="F420" i="2"/>
  <c r="I445" i="2"/>
  <c r="E457" i="2"/>
  <c r="P477" i="2"/>
  <c r="H494" i="2"/>
  <c r="P527" i="2"/>
  <c r="N554" i="2"/>
  <c r="P565" i="2"/>
  <c r="E592" i="2"/>
  <c r="N613" i="2"/>
  <c r="E12" i="2"/>
  <c r="I14" i="2"/>
  <c r="N16" i="2"/>
  <c r="H22" i="2"/>
  <c r="K26" i="2"/>
  <c r="F30" i="2"/>
  <c r="M33" i="2"/>
  <c r="F38" i="2"/>
  <c r="P44" i="2"/>
  <c r="F62" i="2"/>
  <c r="N65" i="2"/>
  <c r="H71" i="2"/>
  <c r="P74" i="2"/>
  <c r="I80" i="2"/>
  <c r="H88" i="2"/>
  <c r="M92" i="2"/>
  <c r="P96" i="2"/>
  <c r="L107" i="2"/>
  <c r="G113" i="2"/>
  <c r="G121" i="2"/>
  <c r="N124" i="2"/>
  <c r="G133" i="2"/>
  <c r="N136" i="2"/>
  <c r="I142" i="2"/>
  <c r="M146" i="2"/>
  <c r="F150" i="2"/>
  <c r="L160" i="2"/>
  <c r="N163" i="2"/>
  <c r="F168" i="2"/>
  <c r="L175" i="2"/>
  <c r="F180" i="2"/>
  <c r="N183" i="2"/>
  <c r="F188" i="2"/>
  <c r="I193" i="2"/>
  <c r="J206" i="2"/>
  <c r="M210" i="2"/>
  <c r="N221" i="2"/>
  <c r="H231" i="2"/>
  <c r="L238" i="2"/>
  <c r="G254" i="2"/>
  <c r="J259" i="2"/>
  <c r="H265" i="2"/>
  <c r="G271" i="2"/>
  <c r="P274" i="2"/>
  <c r="K278" i="2"/>
  <c r="K281" i="2"/>
  <c r="P287" i="2"/>
  <c r="I299" i="2"/>
  <c r="J305" i="2"/>
  <c r="P310" i="2"/>
  <c r="K314" i="2"/>
  <c r="O323" i="2"/>
  <c r="M333" i="2"/>
  <c r="I339" i="2"/>
  <c r="G348" i="2"/>
  <c r="K355" i="2"/>
  <c r="K366" i="2"/>
  <c r="E374" i="2"/>
  <c r="H384" i="2"/>
  <c r="N393" i="2"/>
  <c r="L420" i="2"/>
  <c r="O538" i="2"/>
  <c r="N592" i="2"/>
  <c r="J120" i="2"/>
  <c r="P127" i="2"/>
  <c r="F131" i="2"/>
  <c r="L133" i="2"/>
  <c r="M135" i="2"/>
  <c r="F139" i="2"/>
  <c r="J142" i="2"/>
  <c r="O145" i="2"/>
  <c r="E149" i="2"/>
  <c r="M152" i="2"/>
  <c r="J159" i="2"/>
  <c r="K168" i="2"/>
  <c r="J174" i="2"/>
  <c r="M175" i="2"/>
  <c r="H179" i="2"/>
  <c r="I181" i="2"/>
  <c r="O183" i="2"/>
  <c r="H187" i="2"/>
  <c r="P190" i="2"/>
  <c r="F195" i="2"/>
  <c r="M206" i="2"/>
  <c r="H212" i="2"/>
  <c r="I218" i="2"/>
  <c r="K226" i="2"/>
  <c r="E230" i="2"/>
  <c r="O233" i="2"/>
  <c r="M238" i="2"/>
  <c r="K244" i="2"/>
  <c r="K247" i="2"/>
  <c r="H249" i="2"/>
  <c r="O254" i="2"/>
  <c r="N259" i="2"/>
  <c r="P265" i="2"/>
  <c r="L281" i="2"/>
  <c r="L284" i="2"/>
  <c r="L291" i="2"/>
  <c r="J302" i="2"/>
  <c r="F304" i="2"/>
  <c r="G307" i="2"/>
  <c r="O312" i="2"/>
  <c r="L317" i="2"/>
  <c r="N320" i="2"/>
  <c r="P323" i="2"/>
  <c r="L325" i="2"/>
  <c r="P329" i="2"/>
  <c r="N333" i="2"/>
  <c r="N337" i="2"/>
  <c r="P345" i="2"/>
  <c r="O351" i="2"/>
  <c r="J362" i="2"/>
  <c r="F374" i="2"/>
  <c r="H378" i="2"/>
  <c r="O382" i="2"/>
  <c r="G390" i="2"/>
  <c r="M397" i="2"/>
  <c r="G401" i="2"/>
  <c r="G411" i="2"/>
  <c r="H424" i="2"/>
  <c r="H446" i="2"/>
  <c r="G457" i="2"/>
  <c r="M475" i="2"/>
  <c r="L482" i="2"/>
  <c r="I491" i="2"/>
  <c r="P499" i="2"/>
  <c r="K561" i="2"/>
  <c r="E582" i="2"/>
  <c r="M656" i="2"/>
  <c r="K12" i="2"/>
  <c r="K14" i="2"/>
  <c r="F18" i="2"/>
  <c r="L21" i="2"/>
  <c r="M24" i="2"/>
  <c r="F28" i="2"/>
  <c r="I37" i="2"/>
  <c r="J39" i="2"/>
  <c r="O41" i="2"/>
  <c r="H45" i="2"/>
  <c r="J48" i="2"/>
  <c r="I51" i="2"/>
  <c r="O53" i="2"/>
  <c r="G57" i="2"/>
  <c r="G60" i="2"/>
  <c r="I61" i="2"/>
  <c r="N63" i="2"/>
  <c r="E67" i="2"/>
  <c r="I69" i="2"/>
  <c r="N71" i="2"/>
  <c r="I77" i="2"/>
  <c r="K80" i="2"/>
  <c r="F84" i="2"/>
  <c r="K86" i="2"/>
  <c r="J88" i="2"/>
  <c r="F96" i="2"/>
  <c r="G100" i="2"/>
  <c r="K104" i="2"/>
  <c r="N107" i="2"/>
  <c r="H111" i="2"/>
  <c r="K114" i="2"/>
  <c r="H119" i="2"/>
  <c r="K122" i="2"/>
  <c r="E126" i="2"/>
  <c r="G131" i="2"/>
  <c r="O134" i="2"/>
  <c r="E138" i="2"/>
  <c r="M141" i="2"/>
  <c r="P145" i="2"/>
  <c r="H150" i="2"/>
  <c r="F157" i="2"/>
  <c r="I167" i="2"/>
  <c r="N169" i="2"/>
  <c r="E177" i="2"/>
  <c r="I179" i="2"/>
  <c r="N181" i="2"/>
  <c r="G186" i="2"/>
  <c r="L188" i="2"/>
  <c r="K192" i="2"/>
  <c r="F205" i="2"/>
  <c r="F208" i="2"/>
  <c r="I215" i="2"/>
  <c r="E222" i="2"/>
  <c r="F230" i="2"/>
  <c r="M235" i="2"/>
  <c r="H246" i="2"/>
  <c r="F251" i="2"/>
  <c r="P254" i="2"/>
  <c r="L258" i="2"/>
  <c r="L261" i="2"/>
  <c r="N267" i="2"/>
  <c r="N273" i="2"/>
  <c r="I280" i="2"/>
  <c r="I283" i="2"/>
  <c r="K288" i="2"/>
  <c r="P291" i="2"/>
  <c r="K299" i="2"/>
  <c r="K302" i="2"/>
  <c r="O307" i="2"/>
  <c r="M317" i="2"/>
  <c r="P325" i="2"/>
  <c r="F336" i="2"/>
  <c r="H344" i="2"/>
  <c r="G356" i="2"/>
  <c r="K362" i="2"/>
  <c r="H370" i="2"/>
  <c r="K376" i="2"/>
  <c r="H405" i="2"/>
  <c r="I418" i="2"/>
  <c r="O454" i="2"/>
  <c r="K487" i="2"/>
  <c r="F517" i="2"/>
  <c r="P656" i="2"/>
  <c r="G10" i="2"/>
  <c r="I11" i="2"/>
  <c r="L12" i="2"/>
  <c r="N13" i="2"/>
  <c r="P14" i="2"/>
  <c r="G18" i="2"/>
  <c r="I19" i="2"/>
  <c r="K20" i="2"/>
  <c r="M21" i="2"/>
  <c r="O22" i="2"/>
  <c r="P23" i="2"/>
  <c r="P25" i="2"/>
  <c r="E27" i="2"/>
  <c r="G28" i="2"/>
  <c r="J29" i="2"/>
  <c r="M30" i="2"/>
  <c r="O31" i="2"/>
  <c r="P33" i="2"/>
  <c r="E35" i="2"/>
  <c r="G36" i="2"/>
  <c r="J37" i="2"/>
  <c r="M38" i="2"/>
  <c r="O39" i="2"/>
  <c r="E43" i="2"/>
  <c r="G44" i="2"/>
  <c r="I45" i="2"/>
  <c r="L46" i="2"/>
  <c r="N47" i="2"/>
  <c r="K48" i="2"/>
  <c r="M49" i="2"/>
  <c r="N50" i="2"/>
  <c r="N51" i="2"/>
  <c r="P54" i="2"/>
  <c r="F56" i="2"/>
  <c r="H57" i="2"/>
  <c r="J58" i="2"/>
  <c r="L59" i="2"/>
  <c r="H60" i="2"/>
  <c r="J61" i="2"/>
  <c r="M62" i="2"/>
  <c r="O63" i="2"/>
  <c r="E65" i="2"/>
  <c r="G66" i="2"/>
  <c r="J67" i="2"/>
  <c r="H68" i="2"/>
  <c r="J69" i="2"/>
  <c r="M70" i="2"/>
  <c r="O71" i="2"/>
  <c r="E73" i="2"/>
  <c r="G74" i="2"/>
  <c r="J75" i="2"/>
  <c r="H76" i="2"/>
  <c r="J77" i="2"/>
  <c r="M78" i="2"/>
  <c r="O79" i="2"/>
  <c r="P80" i="2"/>
  <c r="G84" i="2"/>
  <c r="I85" i="2"/>
  <c r="L86" i="2"/>
  <c r="M87" i="2"/>
  <c r="O88" i="2"/>
  <c r="P90" i="2"/>
  <c r="F93" i="2"/>
  <c r="H94" i="2"/>
  <c r="K95" i="2"/>
  <c r="G96" i="2"/>
  <c r="G97" i="2"/>
  <c r="J98" i="2"/>
  <c r="H99" i="2"/>
  <c r="H100" i="2"/>
  <c r="K101" i="2"/>
  <c r="M102" i="2"/>
  <c r="I103" i="2"/>
  <c r="L104" i="2"/>
  <c r="N105" i="2"/>
  <c r="P106" i="2"/>
  <c r="G110" i="2"/>
  <c r="I111" i="2"/>
  <c r="L112" i="2"/>
  <c r="N113" i="2"/>
  <c r="P114" i="2"/>
  <c r="G118" i="2"/>
  <c r="I119" i="2"/>
  <c r="L120" i="2"/>
  <c r="N121" i="2"/>
  <c r="P122" i="2"/>
  <c r="F126" i="2"/>
  <c r="F127" i="2"/>
  <c r="F130" i="2"/>
  <c r="H131" i="2"/>
  <c r="K132" i="2"/>
  <c r="N133" i="2"/>
  <c r="P134" i="2"/>
  <c r="E136" i="2"/>
  <c r="F138" i="2"/>
  <c r="H139" i="2"/>
  <c r="K140" i="2"/>
  <c r="N141" i="2"/>
  <c r="P142" i="2"/>
  <c r="E144" i="2"/>
  <c r="F147" i="2"/>
  <c r="H148" i="2"/>
  <c r="K149" i="2"/>
  <c r="I150" i="2"/>
  <c r="L151" i="2"/>
  <c r="O152" i="2"/>
  <c r="F155" i="2"/>
  <c r="H156" i="2"/>
  <c r="K157" i="2"/>
  <c r="I158" i="2"/>
  <c r="L159" i="2"/>
  <c r="O160" i="2"/>
  <c r="E163" i="2"/>
  <c r="G164" i="2"/>
  <c r="J165" i="2"/>
  <c r="H166" i="2"/>
  <c r="J167" i="2"/>
  <c r="M168" i="2"/>
  <c r="O169" i="2"/>
  <c r="P174" i="2"/>
  <c r="G176" i="2"/>
  <c r="J177" i="2"/>
  <c r="H178" i="2"/>
  <c r="J179" i="2"/>
  <c r="M180" i="2"/>
  <c r="O181" i="2"/>
  <c r="E183" i="2"/>
  <c r="G184" i="2"/>
  <c r="J185" i="2"/>
  <c r="H186" i="2"/>
  <c r="J187" i="2"/>
  <c r="N188" i="2"/>
  <c r="F191" i="2"/>
  <c r="L192" i="2"/>
  <c r="G194" i="2"/>
  <c r="N195" i="2"/>
  <c r="H197" i="2"/>
  <c r="G205" i="2"/>
  <c r="O206" i="2"/>
  <c r="G208" i="2"/>
  <c r="O209" i="2"/>
  <c r="H211" i="2"/>
  <c r="J212" i="2"/>
  <c r="J215" i="2"/>
  <c r="F217" i="2"/>
  <c r="H220" i="2"/>
  <c r="F222" i="2"/>
  <c r="M225" i="2"/>
  <c r="F227" i="2"/>
  <c r="I228" i="2"/>
  <c r="G230" i="2"/>
  <c r="E232" i="2"/>
  <c r="K237" i="2"/>
  <c r="M244" i="2"/>
  <c r="I246" i="2"/>
  <c r="J249" i="2"/>
  <c r="G251" i="2"/>
  <c r="F253" i="2"/>
  <c r="O256" i="2"/>
  <c r="M258" i="2"/>
  <c r="M261" i="2"/>
  <c r="F263" i="2"/>
  <c r="G264" i="2"/>
  <c r="E266" i="2"/>
  <c r="O267" i="2"/>
  <c r="K269" i="2"/>
  <c r="L270" i="2"/>
  <c r="O273" i="2"/>
  <c r="M275" i="2"/>
  <c r="J277" i="2"/>
  <c r="N278" i="2"/>
  <c r="J280" i="2"/>
  <c r="J283" i="2"/>
  <c r="O288" i="2"/>
  <c r="M290" i="2"/>
  <c r="J293" i="2"/>
  <c r="L298" i="2"/>
  <c r="O299" i="2"/>
  <c r="H301" i="2"/>
  <c r="H304" i="2"/>
  <c r="E306" i="2"/>
  <c r="P307" i="2"/>
  <c r="O309" i="2"/>
  <c r="M311" i="2"/>
  <c r="J313" i="2"/>
  <c r="N314" i="2"/>
  <c r="J316" i="2"/>
  <c r="M319" i="2"/>
  <c r="M322" i="2"/>
  <c r="L324" i="2"/>
  <c r="I330" i="2"/>
  <c r="H332" i="2"/>
  <c r="G336" i="2"/>
  <c r="J338" i="2"/>
  <c r="J342" i="2"/>
  <c r="N344" i="2"/>
  <c r="M346" i="2"/>
  <c r="H350" i="2"/>
  <c r="J354" i="2"/>
  <c r="M356" i="2"/>
  <c r="M358" i="2"/>
  <c r="L362" i="2"/>
  <c r="E367" i="2"/>
  <c r="K368" i="2"/>
  <c r="N370" i="2"/>
  <c r="M374" i="2"/>
  <c r="L376" i="2"/>
  <c r="H379" i="2"/>
  <c r="M401" i="2"/>
  <c r="I405" i="2"/>
  <c r="H409" i="2"/>
  <c r="L418" i="2"/>
  <c r="E422" i="2"/>
  <c r="P435" i="2"/>
  <c r="K439" i="2"/>
  <c r="K443" i="2"/>
  <c r="P454" i="2"/>
  <c r="J466" i="2"/>
  <c r="L500" i="2"/>
  <c r="I505" i="2"/>
  <c r="H510" i="2"/>
  <c r="G517" i="2"/>
  <c r="G546" i="2"/>
  <c r="I551" i="2"/>
  <c r="F568" i="2"/>
  <c r="G578" i="2"/>
  <c r="H589" i="2"/>
  <c r="L594" i="2"/>
  <c r="L616" i="2"/>
  <c r="E632" i="2"/>
  <c r="P701" i="2"/>
  <c r="H701" i="2"/>
  <c r="M700" i="2"/>
  <c r="E700" i="2"/>
  <c r="J699" i="2"/>
  <c r="O698" i="2"/>
  <c r="G698" i="2"/>
  <c r="L697" i="2"/>
  <c r="I696" i="2"/>
  <c r="N695" i="2"/>
  <c r="F695" i="2"/>
  <c r="K694" i="2"/>
  <c r="P693" i="2"/>
  <c r="H693" i="2"/>
  <c r="M692" i="2"/>
  <c r="E692" i="2"/>
  <c r="I691" i="2"/>
  <c r="N690" i="2"/>
  <c r="F690" i="2"/>
  <c r="J689" i="2"/>
  <c r="N688" i="2"/>
  <c r="F688" i="2"/>
  <c r="K687" i="2"/>
  <c r="P686" i="2"/>
  <c r="H686" i="2"/>
  <c r="M685" i="2"/>
  <c r="E685" i="2"/>
  <c r="J684" i="2"/>
  <c r="O683" i="2"/>
  <c r="G683" i="2"/>
  <c r="L682" i="2"/>
  <c r="I681" i="2"/>
  <c r="K676" i="2"/>
  <c r="P675" i="2"/>
  <c r="H675" i="2"/>
  <c r="M674" i="2"/>
  <c r="E674" i="2"/>
  <c r="J673" i="2"/>
  <c r="O672" i="2"/>
  <c r="G672" i="2"/>
  <c r="L671" i="2"/>
  <c r="I670" i="2"/>
  <c r="N669" i="2"/>
  <c r="F669" i="2"/>
  <c r="K668" i="2"/>
  <c r="P667" i="2"/>
  <c r="H667" i="2"/>
  <c r="M666" i="2"/>
  <c r="E666" i="2"/>
  <c r="J665" i="2"/>
  <c r="O664" i="2"/>
  <c r="G664" i="2"/>
  <c r="L663" i="2"/>
  <c r="I662" i="2"/>
  <c r="N661" i="2"/>
  <c r="F661" i="2"/>
  <c r="K660" i="2"/>
  <c r="P659" i="2"/>
  <c r="H659" i="2"/>
  <c r="M658" i="2"/>
  <c r="E658" i="2"/>
  <c r="J657" i="2"/>
  <c r="O656" i="2"/>
  <c r="G656" i="2"/>
  <c r="L655" i="2"/>
  <c r="I654" i="2"/>
  <c r="N653" i="2"/>
  <c r="F653" i="2"/>
  <c r="K652" i="2"/>
  <c r="P651" i="2"/>
  <c r="H651" i="2"/>
  <c r="M650" i="2"/>
  <c r="E650" i="2"/>
  <c r="J649" i="2"/>
  <c r="O648" i="2"/>
  <c r="G648" i="2"/>
  <c r="L647" i="2"/>
  <c r="I646" i="2"/>
  <c r="N645" i="2"/>
  <c r="F645" i="2"/>
  <c r="K644" i="2"/>
  <c r="P643" i="2"/>
  <c r="H643" i="2"/>
  <c r="M642" i="2"/>
  <c r="E642" i="2"/>
  <c r="O701" i="2"/>
  <c r="G701" i="2"/>
  <c r="L700" i="2"/>
  <c r="I699" i="2"/>
  <c r="N698" i="2"/>
  <c r="F698" i="2"/>
  <c r="K697" i="2"/>
  <c r="P696" i="2"/>
  <c r="H696" i="2"/>
  <c r="M695" i="2"/>
  <c r="E695" i="2"/>
  <c r="J694" i="2"/>
  <c r="O693" i="2"/>
  <c r="G693" i="2"/>
  <c r="L692" i="2"/>
  <c r="P691" i="2"/>
  <c r="H691" i="2"/>
  <c r="M690" i="2"/>
  <c r="E690" i="2"/>
  <c r="I689" i="2"/>
  <c r="M688" i="2"/>
  <c r="E688" i="2"/>
  <c r="J687" i="2"/>
  <c r="O686" i="2"/>
  <c r="G686" i="2"/>
  <c r="L685" i="2"/>
  <c r="I684" i="2"/>
  <c r="N683" i="2"/>
  <c r="F683" i="2"/>
  <c r="K682" i="2"/>
  <c r="P681" i="2"/>
  <c r="H681" i="2"/>
  <c r="J676" i="2"/>
  <c r="O675" i="2"/>
  <c r="G675" i="2"/>
  <c r="L674" i="2"/>
  <c r="I673" i="2"/>
  <c r="N672" i="2"/>
  <c r="F672" i="2"/>
  <c r="K671" i="2"/>
  <c r="P670" i="2"/>
  <c r="H670" i="2"/>
  <c r="M669" i="2"/>
  <c r="E669" i="2"/>
  <c r="J668" i="2"/>
  <c r="O667" i="2"/>
  <c r="G667" i="2"/>
  <c r="L666" i="2"/>
  <c r="I665" i="2"/>
  <c r="N664" i="2"/>
  <c r="F664" i="2"/>
  <c r="K663" i="2"/>
  <c r="P662" i="2"/>
  <c r="H662" i="2"/>
  <c r="M661" i="2"/>
  <c r="E661" i="2"/>
  <c r="J660" i="2"/>
  <c r="O659" i="2"/>
  <c r="G659" i="2"/>
  <c r="L658" i="2"/>
  <c r="I657" i="2"/>
  <c r="N656" i="2"/>
  <c r="F656" i="2"/>
  <c r="K655" i="2"/>
  <c r="P654" i="2"/>
  <c r="H654" i="2"/>
  <c r="M653" i="2"/>
  <c r="E653" i="2"/>
  <c r="J652" i="2"/>
  <c r="O651" i="2"/>
  <c r="G651" i="2"/>
  <c r="L650" i="2"/>
  <c r="I649" i="2"/>
  <c r="N648" i="2"/>
  <c r="F648" i="2"/>
  <c r="K647" i="2"/>
  <c r="P646" i="2"/>
  <c r="H646" i="2"/>
  <c r="M645" i="2"/>
  <c r="E645" i="2"/>
  <c r="J644" i="2"/>
  <c r="O643" i="2"/>
  <c r="G643" i="2"/>
  <c r="L642" i="2"/>
  <c r="N701" i="2"/>
  <c r="G700" i="2"/>
  <c r="K699" i="2"/>
  <c r="L698" i="2"/>
  <c r="O697" i="2"/>
  <c r="E697" i="2"/>
  <c r="G696" i="2"/>
  <c r="J695" i="2"/>
  <c r="M694" i="2"/>
  <c r="N693" i="2"/>
  <c r="G692" i="2"/>
  <c r="G691" i="2"/>
  <c r="J690" i="2"/>
  <c r="L689" i="2"/>
  <c r="L688" i="2"/>
  <c r="O687" i="2"/>
  <c r="E687" i="2"/>
  <c r="F686" i="2"/>
  <c r="I685" i="2"/>
  <c r="M684" i="2"/>
  <c r="P683" i="2"/>
  <c r="G682" i="2"/>
  <c r="K681" i="2"/>
  <c r="I676" i="2"/>
  <c r="L675" i="2"/>
  <c r="O674" i="2"/>
  <c r="G673" i="2"/>
  <c r="J672" i="2"/>
  <c r="M671" i="2"/>
  <c r="O670" i="2"/>
  <c r="E670" i="2"/>
  <c r="H669" i="2"/>
  <c r="I668" i="2"/>
  <c r="L667" i="2"/>
  <c r="O666" i="2"/>
  <c r="G665" i="2"/>
  <c r="J664" i="2"/>
  <c r="M663" i="2"/>
  <c r="O662" i="2"/>
  <c r="E662" i="2"/>
  <c r="H661" i="2"/>
  <c r="I660" i="2"/>
  <c r="L659" i="2"/>
  <c r="O658" i="2"/>
  <c r="G657" i="2"/>
  <c r="J656" i="2"/>
  <c r="M655" i="2"/>
  <c r="O654" i="2"/>
  <c r="E654" i="2"/>
  <c r="H653" i="2"/>
  <c r="I652" i="2"/>
  <c r="L651" i="2"/>
  <c r="O650" i="2"/>
  <c r="G649" i="2"/>
  <c r="J648" i="2"/>
  <c r="M647" i="2"/>
  <c r="O646" i="2"/>
  <c r="E646" i="2"/>
  <c r="H645" i="2"/>
  <c r="I644" i="2"/>
  <c r="L643" i="2"/>
  <c r="O642" i="2"/>
  <c r="I641" i="2"/>
  <c r="N640" i="2"/>
  <c r="F640" i="2"/>
  <c r="K639" i="2"/>
  <c r="P638" i="2"/>
  <c r="H638" i="2"/>
  <c r="M637" i="2"/>
  <c r="E637" i="2"/>
  <c r="J636" i="2"/>
  <c r="O635" i="2"/>
  <c r="G635" i="2"/>
  <c r="L634" i="2"/>
  <c r="I633" i="2"/>
  <c r="N632" i="2"/>
  <c r="F632" i="2"/>
  <c r="K631" i="2"/>
  <c r="I626" i="2"/>
  <c r="N625" i="2"/>
  <c r="F625" i="2"/>
  <c r="K624" i="2"/>
  <c r="P623" i="2"/>
  <c r="H623" i="2"/>
  <c r="M622" i="2"/>
  <c r="E622" i="2"/>
  <c r="J621" i="2"/>
  <c r="O620" i="2"/>
  <c r="G620" i="2"/>
  <c r="L619" i="2"/>
  <c r="I618" i="2"/>
  <c r="N617" i="2"/>
  <c r="F617" i="2"/>
  <c r="K616" i="2"/>
  <c r="P615" i="2"/>
  <c r="H615" i="2"/>
  <c r="M614" i="2"/>
  <c r="E614" i="2"/>
  <c r="J613" i="2"/>
  <c r="O612" i="2"/>
  <c r="G612" i="2"/>
  <c r="L611" i="2"/>
  <c r="I610" i="2"/>
  <c r="N609" i="2"/>
  <c r="F609" i="2"/>
  <c r="K608" i="2"/>
  <c r="P607" i="2"/>
  <c r="H607" i="2"/>
  <c r="M606" i="2"/>
  <c r="E606" i="2"/>
  <c r="J605" i="2"/>
  <c r="O604" i="2"/>
  <c r="G604" i="2"/>
  <c r="L603" i="2"/>
  <c r="I602" i="2"/>
  <c r="O601" i="2"/>
  <c r="G601" i="2"/>
  <c r="L600" i="2"/>
  <c r="I599" i="2"/>
  <c r="N598" i="2"/>
  <c r="F598" i="2"/>
  <c r="K597" i="2"/>
  <c r="P596" i="2"/>
  <c r="H596" i="2"/>
  <c r="M595" i="2"/>
  <c r="E595" i="2"/>
  <c r="J594" i="2"/>
  <c r="O593" i="2"/>
  <c r="G593" i="2"/>
  <c r="L592" i="2"/>
  <c r="I591" i="2"/>
  <c r="N590" i="2"/>
  <c r="F590" i="2"/>
  <c r="K589" i="2"/>
  <c r="P588" i="2"/>
  <c r="H588" i="2"/>
  <c r="M587" i="2"/>
  <c r="E587" i="2"/>
  <c r="J586" i="2"/>
  <c r="O585" i="2"/>
  <c r="G585" i="2"/>
  <c r="L584" i="2"/>
  <c r="I583" i="2"/>
  <c r="N582" i="2"/>
  <c r="F582" i="2"/>
  <c r="K581" i="2"/>
  <c r="P580" i="2"/>
  <c r="H580" i="2"/>
  <c r="M579" i="2"/>
  <c r="E579" i="2"/>
  <c r="J578" i="2"/>
  <c r="O577" i="2"/>
  <c r="G577" i="2"/>
  <c r="L576" i="2"/>
  <c r="I575" i="2"/>
  <c r="N574" i="2"/>
  <c r="F574" i="2"/>
  <c r="K573" i="2"/>
  <c r="P572" i="2"/>
  <c r="H572" i="2"/>
  <c r="M571" i="2"/>
  <c r="E571" i="2"/>
  <c r="J570" i="2"/>
  <c r="O569" i="2"/>
  <c r="G569" i="2"/>
  <c r="L568" i="2"/>
  <c r="I567" i="2"/>
  <c r="N566" i="2"/>
  <c r="F566" i="2"/>
  <c r="K565" i="2"/>
  <c r="M701" i="2"/>
  <c r="L701" i="2"/>
  <c r="O700" i="2"/>
  <c r="P699" i="2"/>
  <c r="E699" i="2"/>
  <c r="E698" i="2"/>
  <c r="G697" i="2"/>
  <c r="J696" i="2"/>
  <c r="I695" i="2"/>
  <c r="I694" i="2"/>
  <c r="K693" i="2"/>
  <c r="N692" i="2"/>
  <c r="M691" i="2"/>
  <c r="O690" i="2"/>
  <c r="N689" i="2"/>
  <c r="O688" i="2"/>
  <c r="N687" i="2"/>
  <c r="N686" i="2"/>
  <c r="P685" i="2"/>
  <c r="F684" i="2"/>
  <c r="H683" i="2"/>
  <c r="I682" i="2"/>
  <c r="L681" i="2"/>
  <c r="H676" i="2"/>
  <c r="J675" i="2"/>
  <c r="J674" i="2"/>
  <c r="N673" i="2"/>
  <c r="P672" i="2"/>
  <c r="P671" i="2"/>
  <c r="E671" i="2"/>
  <c r="F670" i="2"/>
  <c r="G669" i="2"/>
  <c r="G668" i="2"/>
  <c r="I667" i="2"/>
  <c r="I666" i="2"/>
  <c r="M665" i="2"/>
  <c r="M664" i="2"/>
  <c r="O663" i="2"/>
  <c r="F660" i="2"/>
  <c r="F659" i="2"/>
  <c r="H658" i="2"/>
  <c r="L657" i="2"/>
  <c r="L656" i="2"/>
  <c r="N655" i="2"/>
  <c r="N654" i="2"/>
  <c r="P653" i="2"/>
  <c r="P652" i="2"/>
  <c r="E652" i="2"/>
  <c r="E651" i="2"/>
  <c r="G650" i="2"/>
  <c r="K649" i="2"/>
  <c r="K648" i="2"/>
  <c r="J647" i="2"/>
  <c r="M646" i="2"/>
  <c r="O645" i="2"/>
  <c r="O644" i="2"/>
  <c r="F642" i="2"/>
  <c r="J641" i="2"/>
  <c r="M640" i="2"/>
  <c r="H639" i="2"/>
  <c r="L638" i="2"/>
  <c r="P637" i="2"/>
  <c r="G637" i="2"/>
  <c r="K636" i="2"/>
  <c r="N635" i="2"/>
  <c r="E635" i="2"/>
  <c r="I634" i="2"/>
  <c r="N633" i="2"/>
  <c r="E633" i="2"/>
  <c r="I632" i="2"/>
  <c r="M631" i="2"/>
  <c r="J626" i="2"/>
  <c r="M625" i="2"/>
  <c r="H624" i="2"/>
  <c r="L623" i="2"/>
  <c r="P622" i="2"/>
  <c r="G622" i="2"/>
  <c r="K621" i="2"/>
  <c r="N620" i="2"/>
  <c r="E620" i="2"/>
  <c r="I619" i="2"/>
  <c r="N618" i="2"/>
  <c r="E618" i="2"/>
  <c r="I617" i="2"/>
  <c r="M616" i="2"/>
  <c r="G615" i="2"/>
  <c r="K701" i="2"/>
  <c r="K700" i="2"/>
  <c r="M699" i="2"/>
  <c r="K698" i="2"/>
  <c r="J697" i="2"/>
  <c r="L696" i="2"/>
  <c r="K695" i="2"/>
  <c r="H694" i="2"/>
  <c r="I693" i="2"/>
  <c r="I692" i="2"/>
  <c r="F691" i="2"/>
  <c r="G690" i="2"/>
  <c r="E689" i="2"/>
  <c r="P687" i="2"/>
  <c r="M686" i="2"/>
  <c r="N685" i="2"/>
  <c r="O684" i="2"/>
  <c r="M683" i="2"/>
  <c r="O682" i="2"/>
  <c r="O681" i="2"/>
  <c r="M676" i="2"/>
  <c r="K675" i="2"/>
  <c r="I674" i="2"/>
  <c r="L673" i="2"/>
  <c r="K672" i="2"/>
  <c r="I671" i="2"/>
  <c r="K670" i="2"/>
  <c r="J669" i="2"/>
  <c r="H668" i="2"/>
  <c r="F667" i="2"/>
  <c r="G666" i="2"/>
  <c r="H665" i="2"/>
  <c r="H664" i="2"/>
  <c r="G663" i="2"/>
  <c r="J662" i="2"/>
  <c r="J661" i="2"/>
  <c r="L660" i="2"/>
  <c r="J659" i="2"/>
  <c r="I658" i="2"/>
  <c r="K657" i="2"/>
  <c r="I656" i="2"/>
  <c r="H655" i="2"/>
  <c r="J654" i="2"/>
  <c r="I653" i="2"/>
  <c r="G652" i="2"/>
  <c r="F651" i="2"/>
  <c r="F650" i="2"/>
  <c r="F649" i="2"/>
  <c r="E648" i="2"/>
  <c r="F647" i="2"/>
  <c r="F646" i="2"/>
  <c r="E644" i="2"/>
  <c r="E643" i="2"/>
  <c r="G642" i="2"/>
  <c r="H641" i="2"/>
  <c r="K640" i="2"/>
  <c r="O639" i="2"/>
  <c r="E639" i="2"/>
  <c r="G638" i="2"/>
  <c r="J637" i="2"/>
  <c r="M636" i="2"/>
  <c r="P635" i="2"/>
  <c r="G634" i="2"/>
  <c r="K633" i="2"/>
  <c r="M632" i="2"/>
  <c r="P631" i="2"/>
  <c r="F631" i="2"/>
  <c r="L626" i="2"/>
  <c r="O625" i="2"/>
  <c r="G624" i="2"/>
  <c r="J623" i="2"/>
  <c r="L622" i="2"/>
  <c r="O621" i="2"/>
  <c r="E621" i="2"/>
  <c r="H620" i="2"/>
  <c r="J619" i="2"/>
  <c r="M618" i="2"/>
  <c r="P617" i="2"/>
  <c r="E617" i="2"/>
  <c r="H616" i="2"/>
  <c r="L615" i="2"/>
  <c r="O614" i="2"/>
  <c r="F614" i="2"/>
  <c r="I613" i="2"/>
  <c r="M612" i="2"/>
  <c r="H611" i="2"/>
  <c r="M610" i="2"/>
  <c r="H609" i="2"/>
  <c r="L608" i="2"/>
  <c r="O607" i="2"/>
  <c r="F607" i="2"/>
  <c r="J606" i="2"/>
  <c r="N605" i="2"/>
  <c r="E605" i="2"/>
  <c r="I604" i="2"/>
  <c r="M603" i="2"/>
  <c r="H602" i="2"/>
  <c r="M601" i="2"/>
  <c r="H600" i="2"/>
  <c r="M599" i="2"/>
  <c r="H598" i="2"/>
  <c r="L597" i="2"/>
  <c r="O596" i="2"/>
  <c r="F596" i="2"/>
  <c r="J595" i="2"/>
  <c r="N594" i="2"/>
  <c r="E594" i="2"/>
  <c r="I593" i="2"/>
  <c r="M592" i="2"/>
  <c r="H591" i="2"/>
  <c r="L590" i="2"/>
  <c r="P589" i="2"/>
  <c r="G589" i="2"/>
  <c r="K588" i="2"/>
  <c r="O587" i="2"/>
  <c r="F587" i="2"/>
  <c r="I586" i="2"/>
  <c r="M585" i="2"/>
  <c r="H584" i="2"/>
  <c r="M583" i="2"/>
  <c r="H582" i="2"/>
  <c r="L581" i="2"/>
  <c r="O580" i="2"/>
  <c r="F580" i="2"/>
  <c r="J579" i="2"/>
  <c r="N578" i="2"/>
  <c r="E578" i="2"/>
  <c r="I577" i="2"/>
  <c r="M576" i="2"/>
  <c r="H575" i="2"/>
  <c r="L574" i="2"/>
  <c r="P573" i="2"/>
  <c r="G573" i="2"/>
  <c r="K572" i="2"/>
  <c r="O571" i="2"/>
  <c r="F571" i="2"/>
  <c r="I570" i="2"/>
  <c r="M569" i="2"/>
  <c r="H568" i="2"/>
  <c r="M567" i="2"/>
  <c r="H566" i="2"/>
  <c r="L565" i="2"/>
  <c r="P564" i="2"/>
  <c r="H564" i="2"/>
  <c r="M563" i="2"/>
  <c r="E563" i="2"/>
  <c r="J562" i="2"/>
  <c r="O561" i="2"/>
  <c r="G561" i="2"/>
  <c r="L560" i="2"/>
  <c r="I559" i="2"/>
  <c r="N558" i="2"/>
  <c r="F558" i="2"/>
  <c r="K557" i="2"/>
  <c r="P556" i="2"/>
  <c r="H556" i="2"/>
  <c r="M555" i="2"/>
  <c r="E555" i="2"/>
  <c r="J554" i="2"/>
  <c r="N553" i="2"/>
  <c r="F553" i="2"/>
  <c r="K552" i="2"/>
  <c r="P551" i="2"/>
  <c r="H551" i="2"/>
  <c r="M550" i="2"/>
  <c r="E550" i="2"/>
  <c r="J549" i="2"/>
  <c r="O548" i="2"/>
  <c r="G548" i="2"/>
  <c r="L547" i="2"/>
  <c r="I546" i="2"/>
  <c r="N545" i="2"/>
  <c r="F545" i="2"/>
  <c r="K544" i="2"/>
  <c r="P542" i="2"/>
  <c r="H542" i="2"/>
  <c r="M541" i="2"/>
  <c r="E541" i="2"/>
  <c r="J540" i="2"/>
  <c r="O539" i="2"/>
  <c r="G539" i="2"/>
  <c r="L538" i="2"/>
  <c r="I537" i="2"/>
  <c r="N536" i="2"/>
  <c r="F536" i="2"/>
  <c r="K535" i="2"/>
  <c r="P534" i="2"/>
  <c r="H534" i="2"/>
  <c r="M533" i="2"/>
  <c r="E533" i="2"/>
  <c r="P528" i="2"/>
  <c r="H528" i="2"/>
  <c r="M527" i="2"/>
  <c r="E527" i="2"/>
  <c r="J526" i="2"/>
  <c r="J701" i="2"/>
  <c r="J700" i="2"/>
  <c r="L699" i="2"/>
  <c r="J698" i="2"/>
  <c r="I697" i="2"/>
  <c r="K696" i="2"/>
  <c r="H695" i="2"/>
  <c r="G694" i="2"/>
  <c r="F693" i="2"/>
  <c r="H692" i="2"/>
  <c r="E691" i="2"/>
  <c r="P689" i="2"/>
  <c r="P688" i="2"/>
  <c r="M687" i="2"/>
  <c r="L686" i="2"/>
  <c r="K685" i="2"/>
  <c r="N684" i="2"/>
  <c r="L683" i="2"/>
  <c r="N682" i="2"/>
  <c r="N681" i="2"/>
  <c r="L676" i="2"/>
  <c r="I675" i="2"/>
  <c r="H674" i="2"/>
  <c r="K673" i="2"/>
  <c r="I672" i="2"/>
  <c r="H671" i="2"/>
  <c r="J670" i="2"/>
  <c r="I669" i="2"/>
  <c r="F668" i="2"/>
  <c r="E667" i="2"/>
  <c r="F666" i="2"/>
  <c r="F665" i="2"/>
  <c r="E664" i="2"/>
  <c r="F663" i="2"/>
  <c r="G662" i="2"/>
  <c r="I661" i="2"/>
  <c r="H660" i="2"/>
  <c r="I659" i="2"/>
  <c r="G658" i="2"/>
  <c r="H657" i="2"/>
  <c r="H656" i="2"/>
  <c r="G655" i="2"/>
  <c r="G654" i="2"/>
  <c r="G653" i="2"/>
  <c r="F652" i="2"/>
  <c r="E649" i="2"/>
  <c r="E647" i="2"/>
  <c r="P644" i="2"/>
  <c r="G641" i="2"/>
  <c r="J640" i="2"/>
  <c r="N639" i="2"/>
  <c r="F638" i="2"/>
  <c r="I637" i="2"/>
  <c r="L636" i="2"/>
  <c r="M635" i="2"/>
  <c r="P634" i="2"/>
  <c r="F634" i="2"/>
  <c r="J633" i="2"/>
  <c r="L632" i="2"/>
  <c r="O631" i="2"/>
  <c r="E631" i="2"/>
  <c r="K626" i="2"/>
  <c r="L625" i="2"/>
  <c r="P624" i="2"/>
  <c r="F624" i="2"/>
  <c r="I623" i="2"/>
  <c r="K622" i="2"/>
  <c r="N621" i="2"/>
  <c r="F620" i="2"/>
  <c r="H619" i="2"/>
  <c r="L618" i="2"/>
  <c r="O617" i="2"/>
  <c r="G616" i="2"/>
  <c r="K615" i="2"/>
  <c r="N614" i="2"/>
  <c r="H613" i="2"/>
  <c r="L612" i="2"/>
  <c r="P611" i="2"/>
  <c r="G611" i="2"/>
  <c r="L610" i="2"/>
  <c r="P609" i="2"/>
  <c r="G609" i="2"/>
  <c r="J608" i="2"/>
  <c r="N607" i="2"/>
  <c r="E607" i="2"/>
  <c r="I606" i="2"/>
  <c r="M605" i="2"/>
  <c r="H604" i="2"/>
  <c r="K603" i="2"/>
  <c r="P602" i="2"/>
  <c r="G602" i="2"/>
  <c r="L601" i="2"/>
  <c r="P600" i="2"/>
  <c r="G600" i="2"/>
  <c r="L599" i="2"/>
  <c r="P598" i="2"/>
  <c r="G598" i="2"/>
  <c r="J597" i="2"/>
  <c r="N596" i="2"/>
  <c r="E596" i="2"/>
  <c r="I595" i="2"/>
  <c r="M594" i="2"/>
  <c r="H593" i="2"/>
  <c r="K592" i="2"/>
  <c r="P591" i="2"/>
  <c r="G591" i="2"/>
  <c r="K590" i="2"/>
  <c r="O589" i="2"/>
  <c r="F589" i="2"/>
  <c r="J588" i="2"/>
  <c r="N587" i="2"/>
  <c r="H586" i="2"/>
  <c r="L585" i="2"/>
  <c r="P584" i="2"/>
  <c r="G584" i="2"/>
  <c r="L583" i="2"/>
  <c r="P582" i="2"/>
  <c r="G582" i="2"/>
  <c r="J581" i="2"/>
  <c r="N580" i="2"/>
  <c r="E580" i="2"/>
  <c r="I579" i="2"/>
  <c r="M578" i="2"/>
  <c r="H577" i="2"/>
  <c r="K576" i="2"/>
  <c r="P575" i="2"/>
  <c r="G575" i="2"/>
  <c r="K574" i="2"/>
  <c r="O573" i="2"/>
  <c r="F573" i="2"/>
  <c r="J572" i="2"/>
  <c r="N571" i="2"/>
  <c r="H570" i="2"/>
  <c r="L569" i="2"/>
  <c r="P568" i="2"/>
  <c r="G568" i="2"/>
  <c r="L567" i="2"/>
  <c r="P566" i="2"/>
  <c r="G566" i="2"/>
  <c r="J565" i="2"/>
  <c r="O564" i="2"/>
  <c r="G564" i="2"/>
  <c r="L563" i="2"/>
  <c r="I562" i="2"/>
  <c r="N561" i="2"/>
  <c r="F561" i="2"/>
  <c r="K560" i="2"/>
  <c r="P559" i="2"/>
  <c r="H559" i="2"/>
  <c r="M558" i="2"/>
  <c r="E558" i="2"/>
  <c r="J557" i="2"/>
  <c r="O556" i="2"/>
  <c r="G556" i="2"/>
  <c r="L555" i="2"/>
  <c r="I554" i="2"/>
  <c r="M553" i="2"/>
  <c r="E553" i="2"/>
  <c r="J552" i="2"/>
  <c r="O551" i="2"/>
  <c r="G551" i="2"/>
  <c r="L550" i="2"/>
  <c r="I549" i="2"/>
  <c r="N548" i="2"/>
  <c r="F548" i="2"/>
  <c r="K547" i="2"/>
  <c r="P546" i="2"/>
  <c r="H546" i="2"/>
  <c r="M545" i="2"/>
  <c r="E545" i="2"/>
  <c r="I701" i="2"/>
  <c r="F700" i="2"/>
  <c r="P698" i="2"/>
  <c r="H697" i="2"/>
  <c r="N694" i="2"/>
  <c r="E693" i="2"/>
  <c r="N691" i="2"/>
  <c r="I690" i="2"/>
  <c r="K688" i="2"/>
  <c r="H687" i="2"/>
  <c r="L684" i="2"/>
  <c r="I683" i="2"/>
  <c r="E682" i="2"/>
  <c r="G676" i="2"/>
  <c r="O673" i="2"/>
  <c r="H672" i="2"/>
  <c r="L669" i="2"/>
  <c r="E668" i="2"/>
  <c r="N666" i="2"/>
  <c r="L665" i="2"/>
  <c r="N662" i="2"/>
  <c r="L661" i="2"/>
  <c r="G660" i="2"/>
  <c r="P658" i="2"/>
  <c r="N657" i="2"/>
  <c r="E656" i="2"/>
  <c r="K653" i="2"/>
  <c r="N650" i="2"/>
  <c r="N649" i="2"/>
  <c r="I648" i="2"/>
  <c r="G647" i="2"/>
  <c r="P645" i="2"/>
  <c r="M644" i="2"/>
  <c r="K643" i="2"/>
  <c r="J642" i="2"/>
  <c r="L641" i="2"/>
  <c r="I640" i="2"/>
  <c r="J639" i="2"/>
  <c r="K638" i="2"/>
  <c r="K637" i="2"/>
  <c r="H636" i="2"/>
  <c r="I635" i="2"/>
  <c r="J634" i="2"/>
  <c r="H633" i="2"/>
  <c r="H632" i="2"/>
  <c r="H631" i="2"/>
  <c r="H626" i="2"/>
  <c r="I625" i="2"/>
  <c r="L624" i="2"/>
  <c r="K623" i="2"/>
  <c r="I622" i="2"/>
  <c r="H621" i="2"/>
  <c r="J620" i="2"/>
  <c r="G619" i="2"/>
  <c r="H618" i="2"/>
  <c r="H617" i="2"/>
  <c r="I616" i="2"/>
  <c r="I615" i="2"/>
  <c r="I614" i="2"/>
  <c r="L613" i="2"/>
  <c r="K612" i="2"/>
  <c r="N611" i="2"/>
  <c r="P610" i="2"/>
  <c r="E610" i="2"/>
  <c r="E609" i="2"/>
  <c r="G608" i="2"/>
  <c r="I607" i="2"/>
  <c r="H606" i="2"/>
  <c r="I605" i="2"/>
  <c r="L604" i="2"/>
  <c r="N603" i="2"/>
  <c r="O602" i="2"/>
  <c r="F601" i="2"/>
  <c r="I600" i="2"/>
  <c r="J599" i="2"/>
  <c r="L598" i="2"/>
  <c r="N597" i="2"/>
  <c r="M596" i="2"/>
  <c r="O595" i="2"/>
  <c r="P594" i="2"/>
  <c r="E593" i="2"/>
  <c r="G592" i="2"/>
  <c r="K591" i="2"/>
  <c r="J590" i="2"/>
  <c r="L589" i="2"/>
  <c r="M588" i="2"/>
  <c r="L587" i="2"/>
  <c r="O586" i="2"/>
  <c r="E585" i="2"/>
  <c r="F584" i="2"/>
  <c r="H583" i="2"/>
  <c r="K582" i="2"/>
  <c r="M581" i="2"/>
  <c r="L580" i="2"/>
  <c r="N579" i="2"/>
  <c r="O578" i="2"/>
  <c r="P577" i="2"/>
  <c r="F576" i="2"/>
  <c r="J575" i="2"/>
  <c r="I574" i="2"/>
  <c r="J573" i="2"/>
  <c r="L572" i="2"/>
  <c r="K571" i="2"/>
  <c r="N570" i="2"/>
  <c r="P569" i="2"/>
  <c r="E568" i="2"/>
  <c r="G567" i="2"/>
  <c r="J566" i="2"/>
  <c r="I565" i="2"/>
  <c r="L564" i="2"/>
  <c r="O563" i="2"/>
  <c r="G562" i="2"/>
  <c r="J561" i="2"/>
  <c r="M560" i="2"/>
  <c r="O559" i="2"/>
  <c r="E559" i="2"/>
  <c r="H558" i="2"/>
  <c r="I557" i="2"/>
  <c r="L556" i="2"/>
  <c r="O555" i="2"/>
  <c r="G554" i="2"/>
  <c r="I553" i="2"/>
  <c r="L552" i="2"/>
  <c r="M551" i="2"/>
  <c r="P550" i="2"/>
  <c r="F550" i="2"/>
  <c r="H549" i="2"/>
  <c r="K548" i="2"/>
  <c r="N547" i="2"/>
  <c r="F546" i="2"/>
  <c r="I545" i="2"/>
  <c r="L544" i="2"/>
  <c r="O542" i="2"/>
  <c r="F542" i="2"/>
  <c r="J541" i="2"/>
  <c r="N540" i="2"/>
  <c r="E540" i="2"/>
  <c r="I539" i="2"/>
  <c r="M538" i="2"/>
  <c r="H537" i="2"/>
  <c r="L536" i="2"/>
  <c r="P535" i="2"/>
  <c r="G535" i="2"/>
  <c r="K534" i="2"/>
  <c r="O533" i="2"/>
  <c r="F533" i="2"/>
  <c r="O528" i="2"/>
  <c r="F528" i="2"/>
  <c r="J527" i="2"/>
  <c r="N526" i="2"/>
  <c r="E526" i="2"/>
  <c r="J525" i="2"/>
  <c r="O524" i="2"/>
  <c r="G524" i="2"/>
  <c r="L523" i="2"/>
  <c r="I522" i="2"/>
  <c r="N521" i="2"/>
  <c r="F521" i="2"/>
  <c r="K520" i="2"/>
  <c r="P519" i="2"/>
  <c r="H519" i="2"/>
  <c r="N518" i="2"/>
  <c r="F518" i="2"/>
  <c r="K517" i="2"/>
  <c r="P516" i="2"/>
  <c r="H516" i="2"/>
  <c r="N515" i="2"/>
  <c r="F515" i="2"/>
  <c r="K514" i="2"/>
  <c r="P513" i="2"/>
  <c r="H513" i="2"/>
  <c r="M512" i="2"/>
  <c r="E512" i="2"/>
  <c r="J511" i="2"/>
  <c r="O510" i="2"/>
  <c r="G510" i="2"/>
  <c r="L509" i="2"/>
  <c r="I508" i="2"/>
  <c r="N507" i="2"/>
  <c r="F507" i="2"/>
  <c r="K506" i="2"/>
  <c r="P505" i="2"/>
  <c r="H505" i="2"/>
  <c r="M504" i="2"/>
  <c r="E504" i="2"/>
  <c r="J503" i="2"/>
  <c r="O502" i="2"/>
  <c r="G502" i="2"/>
  <c r="L501" i="2"/>
  <c r="I500" i="2"/>
  <c r="N499" i="2"/>
  <c r="F499" i="2"/>
  <c r="K498" i="2"/>
  <c r="P497" i="2"/>
  <c r="H497" i="2"/>
  <c r="M496" i="2"/>
  <c r="E496" i="2"/>
  <c r="J495" i="2"/>
  <c r="O494" i="2"/>
  <c r="G494" i="2"/>
  <c r="L493" i="2"/>
  <c r="I492" i="2"/>
  <c r="N491" i="2"/>
  <c r="F491" i="2"/>
  <c r="K490" i="2"/>
  <c r="P489" i="2"/>
  <c r="H489" i="2"/>
  <c r="M488" i="2"/>
  <c r="E488" i="2"/>
  <c r="J487" i="2"/>
  <c r="O486" i="2"/>
  <c r="G486" i="2"/>
  <c r="L485" i="2"/>
  <c r="I484" i="2"/>
  <c r="N483" i="2"/>
  <c r="F483" i="2"/>
  <c r="K482" i="2"/>
  <c r="P481" i="2"/>
  <c r="H481" i="2"/>
  <c r="M480" i="2"/>
  <c r="E480" i="2"/>
  <c r="J479" i="2"/>
  <c r="P478" i="2"/>
  <c r="H478" i="2"/>
  <c r="M477" i="2"/>
  <c r="E477" i="2"/>
  <c r="J476" i="2"/>
  <c r="P475" i="2"/>
  <c r="H475" i="2"/>
  <c r="M474" i="2"/>
  <c r="E474" i="2"/>
  <c r="J473" i="2"/>
  <c r="O472" i="2"/>
  <c r="G472" i="2"/>
  <c r="I467" i="2"/>
  <c r="N466" i="2"/>
  <c r="F466" i="2"/>
  <c r="K465" i="2"/>
  <c r="P464" i="2"/>
  <c r="H464" i="2"/>
  <c r="M463" i="2"/>
  <c r="E463" i="2"/>
  <c r="J462" i="2"/>
  <c r="O461" i="2"/>
  <c r="G461" i="2"/>
  <c r="L460" i="2"/>
  <c r="I459" i="2"/>
  <c r="N458" i="2"/>
  <c r="F458" i="2"/>
  <c r="L457" i="2"/>
  <c r="I456" i="2"/>
  <c r="N455" i="2"/>
  <c r="F455" i="2"/>
  <c r="K454" i="2"/>
  <c r="P453" i="2"/>
  <c r="H453" i="2"/>
  <c r="M452" i="2"/>
  <c r="E452" i="2"/>
  <c r="J451" i="2"/>
  <c r="P450" i="2"/>
  <c r="H450" i="2"/>
  <c r="M449" i="2"/>
  <c r="E449" i="2"/>
  <c r="J448" i="2"/>
  <c r="P447" i="2"/>
  <c r="H447" i="2"/>
  <c r="N446" i="2"/>
  <c r="F446" i="2"/>
  <c r="K445" i="2"/>
  <c r="P444" i="2"/>
  <c r="H444" i="2"/>
  <c r="M443" i="2"/>
  <c r="E443" i="2"/>
  <c r="J442" i="2"/>
  <c r="O441" i="2"/>
  <c r="G441" i="2"/>
  <c r="L440" i="2"/>
  <c r="I439" i="2"/>
  <c r="N438" i="2"/>
  <c r="F438" i="2"/>
  <c r="K437" i="2"/>
  <c r="P436" i="2"/>
  <c r="H436" i="2"/>
  <c r="M435" i="2"/>
  <c r="E435" i="2"/>
  <c r="J434" i="2"/>
  <c r="O433" i="2"/>
  <c r="G433" i="2"/>
  <c r="L432" i="2"/>
  <c r="I431" i="2"/>
  <c r="K426" i="2"/>
  <c r="P425" i="2"/>
  <c r="H425" i="2"/>
  <c r="M424" i="2"/>
  <c r="E424" i="2"/>
  <c r="J423" i="2"/>
  <c r="O422" i="2"/>
  <c r="G422" i="2"/>
  <c r="L421" i="2"/>
  <c r="I420" i="2"/>
  <c r="N419" i="2"/>
  <c r="F419" i="2"/>
  <c r="K418" i="2"/>
  <c r="I417" i="2"/>
  <c r="N416" i="2"/>
  <c r="F416" i="2"/>
  <c r="K415" i="2"/>
  <c r="I414" i="2"/>
  <c r="N413" i="2"/>
  <c r="F413" i="2"/>
  <c r="K412" i="2"/>
  <c r="I411" i="2"/>
  <c r="N410" i="2"/>
  <c r="F410" i="2"/>
  <c r="K409" i="2"/>
  <c r="P408" i="2"/>
  <c r="H408" i="2"/>
  <c r="M407" i="2"/>
  <c r="E407" i="2"/>
  <c r="J406" i="2"/>
  <c r="O405" i="2"/>
  <c r="G405" i="2"/>
  <c r="L404" i="2"/>
  <c r="I403" i="2"/>
  <c r="N402" i="2"/>
  <c r="F402" i="2"/>
  <c r="K401" i="2"/>
  <c r="I400" i="2"/>
  <c r="N399" i="2"/>
  <c r="F399" i="2"/>
  <c r="K398" i="2"/>
  <c r="P397" i="2"/>
  <c r="H397" i="2"/>
  <c r="M396" i="2"/>
  <c r="E396" i="2"/>
  <c r="J395" i="2"/>
  <c r="O394" i="2"/>
  <c r="G394" i="2"/>
  <c r="L393" i="2"/>
  <c r="I392" i="2"/>
  <c r="N391" i="2"/>
  <c r="F701" i="2"/>
  <c r="M698" i="2"/>
  <c r="F697" i="2"/>
  <c r="P695" i="2"/>
  <c r="L694" i="2"/>
  <c r="L691" i="2"/>
  <c r="H690" i="2"/>
  <c r="J688" i="2"/>
  <c r="G687" i="2"/>
  <c r="O685" i="2"/>
  <c r="K684" i="2"/>
  <c r="E683" i="2"/>
  <c r="F676" i="2"/>
  <c r="P674" i="2"/>
  <c r="M673" i="2"/>
  <c r="E672" i="2"/>
  <c r="N670" i="2"/>
  <c r="K669" i="2"/>
  <c r="K666" i="2"/>
  <c r="K665" i="2"/>
  <c r="P663" i="2"/>
  <c r="M662" i="2"/>
  <c r="K661" i="2"/>
  <c r="E660" i="2"/>
  <c r="N658" i="2"/>
  <c r="M657" i="2"/>
  <c r="M654" i="2"/>
  <c r="J653" i="2"/>
  <c r="N651" i="2"/>
  <c r="K650" i="2"/>
  <c r="M649" i="2"/>
  <c r="H648" i="2"/>
  <c r="L645" i="2"/>
  <c r="L644" i="2"/>
  <c r="J643" i="2"/>
  <c r="I642" i="2"/>
  <c r="K641" i="2"/>
  <c r="H640" i="2"/>
  <c r="I639" i="2"/>
  <c r="J638" i="2"/>
  <c r="H637" i="2"/>
  <c r="G636" i="2"/>
  <c r="H635" i="2"/>
  <c r="H634" i="2"/>
  <c r="G633" i="2"/>
  <c r="G632" i="2"/>
  <c r="G631" i="2"/>
  <c r="G626" i="2"/>
  <c r="H625" i="2"/>
  <c r="J624" i="2"/>
  <c r="G623" i="2"/>
  <c r="H622" i="2"/>
  <c r="G621" i="2"/>
  <c r="I620" i="2"/>
  <c r="F619" i="2"/>
  <c r="G618" i="2"/>
  <c r="G617" i="2"/>
  <c r="F616" i="2"/>
  <c r="F615" i="2"/>
  <c r="H614" i="2"/>
  <c r="K613" i="2"/>
  <c r="J612" i="2"/>
  <c r="M611" i="2"/>
  <c r="O610" i="2"/>
  <c r="F608" i="2"/>
  <c r="G607" i="2"/>
  <c r="G606" i="2"/>
  <c r="H605" i="2"/>
  <c r="K604" i="2"/>
  <c r="J603" i="2"/>
  <c r="N602" i="2"/>
  <c r="E601" i="2"/>
  <c r="F600" i="2"/>
  <c r="H599" i="2"/>
  <c r="K598" i="2"/>
  <c r="M597" i="2"/>
  <c r="L596" i="2"/>
  <c r="N595" i="2"/>
  <c r="O594" i="2"/>
  <c r="P593" i="2"/>
  <c r="F592" i="2"/>
  <c r="J591" i="2"/>
  <c r="I590" i="2"/>
  <c r="J589" i="2"/>
  <c r="L588" i="2"/>
  <c r="K587" i="2"/>
  <c r="N586" i="2"/>
  <c r="P585" i="2"/>
  <c r="E584" i="2"/>
  <c r="G583" i="2"/>
  <c r="J582" i="2"/>
  <c r="I581" i="2"/>
  <c r="K580" i="2"/>
  <c r="L579" i="2"/>
  <c r="L578" i="2"/>
  <c r="N577" i="2"/>
  <c r="P576" i="2"/>
  <c r="E576" i="2"/>
  <c r="F575" i="2"/>
  <c r="H574" i="2"/>
  <c r="I573" i="2"/>
  <c r="I572" i="2"/>
  <c r="J571" i="2"/>
  <c r="M570" i="2"/>
  <c r="N569" i="2"/>
  <c r="O568" i="2"/>
  <c r="F567" i="2"/>
  <c r="I566" i="2"/>
  <c r="H565" i="2"/>
  <c r="K564" i="2"/>
  <c r="N563" i="2"/>
  <c r="P562" i="2"/>
  <c r="F562" i="2"/>
  <c r="I561" i="2"/>
  <c r="J560" i="2"/>
  <c r="N559" i="2"/>
  <c r="G558" i="2"/>
  <c r="H557" i="2"/>
  <c r="K556" i="2"/>
  <c r="N555" i="2"/>
  <c r="P554" i="2"/>
  <c r="F554" i="2"/>
  <c r="H553" i="2"/>
  <c r="I552" i="2"/>
  <c r="L551" i="2"/>
  <c r="O550" i="2"/>
  <c r="G549" i="2"/>
  <c r="J548" i="2"/>
  <c r="M547" i="2"/>
  <c r="O546" i="2"/>
  <c r="E546" i="2"/>
  <c r="H545" i="2"/>
  <c r="J544" i="2"/>
  <c r="N542" i="2"/>
  <c r="E542" i="2"/>
  <c r="I541" i="2"/>
  <c r="M540" i="2"/>
  <c r="H539" i="2"/>
  <c r="K538" i="2"/>
  <c r="P537" i="2"/>
  <c r="G537" i="2"/>
  <c r="K536" i="2"/>
  <c r="O535" i="2"/>
  <c r="F535" i="2"/>
  <c r="J534" i="2"/>
  <c r="N533" i="2"/>
  <c r="N528" i="2"/>
  <c r="E528" i="2"/>
  <c r="I527" i="2"/>
  <c r="M526" i="2"/>
  <c r="I525" i="2"/>
  <c r="N524" i="2"/>
  <c r="F524" i="2"/>
  <c r="K523" i="2"/>
  <c r="P522" i="2"/>
  <c r="H522" i="2"/>
  <c r="M521" i="2"/>
  <c r="E521" i="2"/>
  <c r="J520" i="2"/>
  <c r="O519" i="2"/>
  <c r="G519" i="2"/>
  <c r="M518" i="2"/>
  <c r="E518" i="2"/>
  <c r="J517" i="2"/>
  <c r="O516" i="2"/>
  <c r="G516" i="2"/>
  <c r="M515" i="2"/>
  <c r="E515" i="2"/>
  <c r="J514" i="2"/>
  <c r="O513" i="2"/>
  <c r="G513" i="2"/>
  <c r="L512" i="2"/>
  <c r="I511" i="2"/>
  <c r="N510" i="2"/>
  <c r="F510" i="2"/>
  <c r="K509" i="2"/>
  <c r="P508" i="2"/>
  <c r="H508" i="2"/>
  <c r="M507" i="2"/>
  <c r="E507" i="2"/>
  <c r="J506" i="2"/>
  <c r="O505" i="2"/>
  <c r="G505" i="2"/>
  <c r="L504" i="2"/>
  <c r="I503" i="2"/>
  <c r="N502" i="2"/>
  <c r="F502" i="2"/>
  <c r="K501" i="2"/>
  <c r="P500" i="2"/>
  <c r="H500" i="2"/>
  <c r="M499" i="2"/>
  <c r="E499" i="2"/>
  <c r="J498" i="2"/>
  <c r="O497" i="2"/>
  <c r="G497" i="2"/>
  <c r="L496" i="2"/>
  <c r="I495" i="2"/>
  <c r="N494" i="2"/>
  <c r="F494" i="2"/>
  <c r="K493" i="2"/>
  <c r="P492" i="2"/>
  <c r="H492" i="2"/>
  <c r="M491" i="2"/>
  <c r="E491" i="2"/>
  <c r="J490" i="2"/>
  <c r="O489" i="2"/>
  <c r="G489" i="2"/>
  <c r="L488" i="2"/>
  <c r="I487" i="2"/>
  <c r="N486" i="2"/>
  <c r="F486" i="2"/>
  <c r="K485" i="2"/>
  <c r="P484" i="2"/>
  <c r="H484" i="2"/>
  <c r="M483" i="2"/>
  <c r="E483" i="2"/>
  <c r="J482" i="2"/>
  <c r="O481" i="2"/>
  <c r="G481" i="2"/>
  <c r="L480" i="2"/>
  <c r="I479" i="2"/>
  <c r="O478" i="2"/>
  <c r="G478" i="2"/>
  <c r="L477" i="2"/>
  <c r="I476" i="2"/>
  <c r="O475" i="2"/>
  <c r="G475" i="2"/>
  <c r="L474" i="2"/>
  <c r="I473" i="2"/>
  <c r="N472" i="2"/>
  <c r="F472" i="2"/>
  <c r="P467" i="2"/>
  <c r="H467" i="2"/>
  <c r="M466" i="2"/>
  <c r="E466" i="2"/>
  <c r="J465" i="2"/>
  <c r="O464" i="2"/>
  <c r="G464" i="2"/>
  <c r="L463" i="2"/>
  <c r="I462" i="2"/>
  <c r="N461" i="2"/>
  <c r="F461" i="2"/>
  <c r="K460" i="2"/>
  <c r="P459" i="2"/>
  <c r="H459" i="2"/>
  <c r="M458" i="2"/>
  <c r="E458" i="2"/>
  <c r="K457" i="2"/>
  <c r="P456" i="2"/>
  <c r="H456" i="2"/>
  <c r="M455" i="2"/>
  <c r="E455" i="2"/>
  <c r="J454" i="2"/>
  <c r="O453" i="2"/>
  <c r="G453" i="2"/>
  <c r="L452" i="2"/>
  <c r="I451" i="2"/>
  <c r="O450" i="2"/>
  <c r="G450" i="2"/>
  <c r="L449" i="2"/>
  <c r="I448" i="2"/>
  <c r="O447" i="2"/>
  <c r="G447" i="2"/>
  <c r="M446" i="2"/>
  <c r="E446" i="2"/>
  <c r="J445" i="2"/>
  <c r="O444" i="2"/>
  <c r="G444" i="2"/>
  <c r="L443" i="2"/>
  <c r="I442" i="2"/>
  <c r="N441" i="2"/>
  <c r="F441" i="2"/>
  <c r="K440" i="2"/>
  <c r="P439" i="2"/>
  <c r="H439" i="2"/>
  <c r="M438" i="2"/>
  <c r="E438" i="2"/>
  <c r="J437" i="2"/>
  <c r="O436" i="2"/>
  <c r="G436" i="2"/>
  <c r="L435" i="2"/>
  <c r="I434" i="2"/>
  <c r="N433" i="2"/>
  <c r="F433" i="2"/>
  <c r="K432" i="2"/>
  <c r="P431" i="2"/>
  <c r="H431" i="2"/>
  <c r="J426" i="2"/>
  <c r="O425" i="2"/>
  <c r="G425" i="2"/>
  <c r="L424" i="2"/>
  <c r="I423" i="2"/>
  <c r="N422" i="2"/>
  <c r="F422" i="2"/>
  <c r="K421" i="2"/>
  <c r="P420" i="2"/>
  <c r="H420" i="2"/>
  <c r="M419" i="2"/>
  <c r="E419" i="2"/>
  <c r="J418" i="2"/>
  <c r="P417" i="2"/>
  <c r="H417" i="2"/>
  <c r="M416" i="2"/>
  <c r="E416" i="2"/>
  <c r="J415" i="2"/>
  <c r="P414" i="2"/>
  <c r="H414" i="2"/>
  <c r="M413" i="2"/>
  <c r="E413" i="2"/>
  <c r="J412" i="2"/>
  <c r="P411" i="2"/>
  <c r="H411" i="2"/>
  <c r="M410" i="2"/>
  <c r="E410" i="2"/>
  <c r="J409" i="2"/>
  <c r="O408" i="2"/>
  <c r="G408" i="2"/>
  <c r="L407" i="2"/>
  <c r="I406" i="2"/>
  <c r="N405" i="2"/>
  <c r="F405" i="2"/>
  <c r="K404" i="2"/>
  <c r="P403" i="2"/>
  <c r="H403" i="2"/>
  <c r="M402" i="2"/>
  <c r="E402" i="2"/>
  <c r="J401" i="2"/>
  <c r="P400" i="2"/>
  <c r="H400" i="2"/>
  <c r="M399" i="2"/>
  <c r="E399" i="2"/>
  <c r="J398" i="2"/>
  <c r="O397" i="2"/>
  <c r="G397" i="2"/>
  <c r="L396" i="2"/>
  <c r="I395" i="2"/>
  <c r="N394" i="2"/>
  <c r="F394" i="2"/>
  <c r="K393" i="2"/>
  <c r="E701" i="2"/>
  <c r="N699" i="2"/>
  <c r="P697" i="2"/>
  <c r="E696" i="2"/>
  <c r="F694" i="2"/>
  <c r="O692" i="2"/>
  <c r="P690" i="2"/>
  <c r="F689" i="2"/>
  <c r="G685" i="2"/>
  <c r="K683" i="2"/>
  <c r="G674" i="2"/>
  <c r="M672" i="2"/>
  <c r="P668" i="2"/>
  <c r="K667" i="2"/>
  <c r="O665" i="2"/>
  <c r="K662" i="2"/>
  <c r="O660" i="2"/>
  <c r="E657" i="2"/>
  <c r="J655" i="2"/>
  <c r="H652" i="2"/>
  <c r="J650" i="2"/>
  <c r="I647" i="2"/>
  <c r="G644" i="2"/>
  <c r="P642" i="2"/>
  <c r="M641" i="2"/>
  <c r="E640" i="2"/>
  <c r="O638" i="2"/>
  <c r="L637" i="2"/>
  <c r="E636" i="2"/>
  <c r="N634" i="2"/>
  <c r="L633" i="2"/>
  <c r="O626" i="2"/>
  <c r="J625" i="2"/>
  <c r="E624" i="2"/>
  <c r="O622" i="2"/>
  <c r="I621" i="2"/>
  <c r="P619" i="2"/>
  <c r="O618" i="2"/>
  <c r="J617" i="2"/>
  <c r="L614" i="2"/>
  <c r="M613" i="2"/>
  <c r="H612" i="2"/>
  <c r="F611" i="2"/>
  <c r="F610" i="2"/>
  <c r="N606" i="2"/>
  <c r="K605" i="2"/>
  <c r="F604" i="2"/>
  <c r="F603" i="2"/>
  <c r="E602" i="2"/>
  <c r="H601" i="2"/>
  <c r="O597" i="2"/>
  <c r="J596" i="2"/>
  <c r="G595" i="2"/>
  <c r="F594" i="2"/>
  <c r="P590" i="2"/>
  <c r="M589" i="2"/>
  <c r="G588" i="2"/>
  <c r="G587" i="2"/>
  <c r="E586" i="2"/>
  <c r="P583" i="2"/>
  <c r="O582" i="2"/>
  <c r="N581" i="2"/>
  <c r="I580" i="2"/>
  <c r="F579" i="2"/>
  <c r="O576" i="2"/>
  <c r="N575" i="2"/>
  <c r="M574" i="2"/>
  <c r="H573" i="2"/>
  <c r="E572" i="2"/>
  <c r="P570" i="2"/>
  <c r="K569" i="2"/>
  <c r="M568" i="2"/>
  <c r="N567" i="2"/>
  <c r="L566" i="2"/>
  <c r="G565" i="2"/>
  <c r="F564" i="2"/>
  <c r="G563" i="2"/>
  <c r="H562" i="2"/>
  <c r="E561" i="2"/>
  <c r="F560" i="2"/>
  <c r="F559" i="2"/>
  <c r="E557" i="2"/>
  <c r="P553" i="2"/>
  <c r="O552" i="2"/>
  <c r="N551" i="2"/>
  <c r="K550" i="2"/>
  <c r="N549" i="2"/>
  <c r="M548" i="2"/>
  <c r="J547" i="2"/>
  <c r="M546" i="2"/>
  <c r="L545" i="2"/>
  <c r="M544" i="2"/>
  <c r="L542" i="2"/>
  <c r="N541" i="2"/>
  <c r="O540" i="2"/>
  <c r="P539" i="2"/>
  <c r="F538" i="2"/>
  <c r="J537" i="2"/>
  <c r="I536" i="2"/>
  <c r="J535" i="2"/>
  <c r="L534" i="2"/>
  <c r="K533" i="2"/>
  <c r="I528" i="2"/>
  <c r="H527" i="2"/>
  <c r="I526" i="2"/>
  <c r="M525" i="2"/>
  <c r="P524" i="2"/>
  <c r="G523" i="2"/>
  <c r="K522" i="2"/>
  <c r="L521" i="2"/>
  <c r="O520" i="2"/>
  <c r="E520" i="2"/>
  <c r="F519" i="2"/>
  <c r="J518" i="2"/>
  <c r="M517" i="2"/>
  <c r="N516" i="2"/>
  <c r="H515" i="2"/>
  <c r="I514" i="2"/>
  <c r="L513" i="2"/>
  <c r="O512" i="2"/>
  <c r="G511" i="2"/>
  <c r="J510" i="2"/>
  <c r="M509" i="2"/>
  <c r="O508" i="2"/>
  <c r="E508" i="2"/>
  <c r="H507" i="2"/>
  <c r="I506" i="2"/>
  <c r="L505" i="2"/>
  <c r="O504" i="2"/>
  <c r="G503" i="2"/>
  <c r="J502" i="2"/>
  <c r="M501" i="2"/>
  <c r="O500" i="2"/>
  <c r="E500" i="2"/>
  <c r="H499" i="2"/>
  <c r="I498" i="2"/>
  <c r="L497" i="2"/>
  <c r="O496" i="2"/>
  <c r="G495" i="2"/>
  <c r="J494" i="2"/>
  <c r="M493" i="2"/>
  <c r="O492" i="2"/>
  <c r="E492" i="2"/>
  <c r="H491" i="2"/>
  <c r="I490" i="2"/>
  <c r="L489" i="2"/>
  <c r="O488" i="2"/>
  <c r="G487" i="2"/>
  <c r="J486" i="2"/>
  <c r="M485" i="2"/>
  <c r="O484" i="2"/>
  <c r="E484" i="2"/>
  <c r="H483" i="2"/>
  <c r="I482" i="2"/>
  <c r="L481" i="2"/>
  <c r="O480" i="2"/>
  <c r="G479" i="2"/>
  <c r="K478" i="2"/>
  <c r="N477" i="2"/>
  <c r="P476" i="2"/>
  <c r="F476" i="2"/>
  <c r="J475" i="2"/>
  <c r="K474" i="2"/>
  <c r="O473" i="2"/>
  <c r="E473" i="2"/>
  <c r="H472" i="2"/>
  <c r="O467" i="2"/>
  <c r="E467" i="2"/>
  <c r="H466" i="2"/>
  <c r="I465" i="2"/>
  <c r="L464" i="2"/>
  <c r="O463" i="2"/>
  <c r="G462" i="2"/>
  <c r="J461" i="2"/>
  <c r="M460" i="2"/>
  <c r="O459" i="2"/>
  <c r="E459" i="2"/>
  <c r="H458" i="2"/>
  <c r="J457" i="2"/>
  <c r="N456" i="2"/>
  <c r="G455" i="2"/>
  <c r="H454" i="2"/>
  <c r="K453" i="2"/>
  <c r="N452" i="2"/>
  <c r="P451" i="2"/>
  <c r="F451" i="2"/>
  <c r="J450" i="2"/>
  <c r="K449" i="2"/>
  <c r="O448" i="2"/>
  <c r="E448" i="2"/>
  <c r="I447" i="2"/>
  <c r="K446" i="2"/>
  <c r="N445" i="2"/>
  <c r="E444" i="2"/>
  <c r="H443" i="2"/>
  <c r="L442" i="2"/>
  <c r="M441" i="2"/>
  <c r="P440" i="2"/>
  <c r="F440" i="2"/>
  <c r="J439" i="2"/>
  <c r="K438" i="2"/>
  <c r="N437" i="2"/>
  <c r="E436" i="2"/>
  <c r="H435" i="2"/>
  <c r="L434" i="2"/>
  <c r="M433" i="2"/>
  <c r="P432" i="2"/>
  <c r="F432" i="2"/>
  <c r="J431" i="2"/>
  <c r="H426" i="2"/>
  <c r="K425" i="2"/>
  <c r="N424" i="2"/>
  <c r="P423" i="2"/>
  <c r="F423" i="2"/>
  <c r="I422" i="2"/>
  <c r="J421" i="2"/>
  <c r="N420" i="2"/>
  <c r="G419" i="2"/>
  <c r="H418" i="2"/>
  <c r="M417" i="2"/>
  <c r="P416" i="2"/>
  <c r="G415" i="2"/>
  <c r="L414" i="2"/>
  <c r="O413" i="2"/>
  <c r="P412" i="2"/>
  <c r="F412" i="2"/>
  <c r="K411" i="2"/>
  <c r="L410" i="2"/>
  <c r="O409" i="2"/>
  <c r="E409" i="2"/>
  <c r="F408" i="2"/>
  <c r="I407" i="2"/>
  <c r="M406" i="2"/>
  <c r="P405" i="2"/>
  <c r="G404" i="2"/>
  <c r="K403" i="2"/>
  <c r="L402" i="2"/>
  <c r="O401" i="2"/>
  <c r="E401" i="2"/>
  <c r="J400" i="2"/>
  <c r="K399" i="2"/>
  <c r="N398" i="2"/>
  <c r="E397" i="2"/>
  <c r="H396" i="2"/>
  <c r="L395" i="2"/>
  <c r="M394" i="2"/>
  <c r="P393" i="2"/>
  <c r="F393" i="2"/>
  <c r="K392" i="2"/>
  <c r="O391" i="2"/>
  <c r="F391" i="2"/>
  <c r="K390" i="2"/>
  <c r="P389" i="2"/>
  <c r="H389" i="2"/>
  <c r="J384" i="2"/>
  <c r="P383" i="2"/>
  <c r="H383" i="2"/>
  <c r="N382" i="2"/>
  <c r="F382" i="2"/>
  <c r="L381" i="2"/>
  <c r="J380" i="2"/>
  <c r="O379" i="2"/>
  <c r="G379" i="2"/>
  <c r="L378" i="2"/>
  <c r="I377" i="2"/>
  <c r="N376" i="2"/>
  <c r="F376" i="2"/>
  <c r="K375" i="2"/>
  <c r="P374" i="2"/>
  <c r="H374" i="2"/>
  <c r="M373" i="2"/>
  <c r="E373" i="2"/>
  <c r="J372" i="2"/>
  <c r="O371" i="2"/>
  <c r="G371" i="2"/>
  <c r="L370" i="2"/>
  <c r="I369" i="2"/>
  <c r="N368" i="2"/>
  <c r="F368" i="2"/>
  <c r="L367" i="2"/>
  <c r="J366" i="2"/>
  <c r="O365" i="2"/>
  <c r="G365" i="2"/>
  <c r="L364" i="2"/>
  <c r="I363" i="2"/>
  <c r="N362" i="2"/>
  <c r="F362" i="2"/>
  <c r="K361" i="2"/>
  <c r="P360" i="2"/>
  <c r="H360" i="2"/>
  <c r="M359" i="2"/>
  <c r="E359" i="2"/>
  <c r="J358" i="2"/>
  <c r="O357" i="2"/>
  <c r="G357" i="2"/>
  <c r="L356" i="2"/>
  <c r="I355" i="2"/>
  <c r="N354" i="2"/>
  <c r="F354" i="2"/>
  <c r="K353" i="2"/>
  <c r="P352" i="2"/>
  <c r="H352" i="2"/>
  <c r="M351" i="2"/>
  <c r="E351" i="2"/>
  <c r="J350" i="2"/>
  <c r="P349" i="2"/>
  <c r="H349" i="2"/>
  <c r="N348" i="2"/>
  <c r="F348" i="2"/>
  <c r="K347" i="2"/>
  <c r="P346" i="2"/>
  <c r="H346" i="2"/>
  <c r="M345" i="2"/>
  <c r="E345" i="2"/>
  <c r="J344" i="2"/>
  <c r="O343" i="2"/>
  <c r="G343" i="2"/>
  <c r="L342" i="2"/>
  <c r="I341" i="2"/>
  <c r="N340" i="2"/>
  <c r="F340" i="2"/>
  <c r="K339" i="2"/>
  <c r="P338" i="2"/>
  <c r="H338" i="2"/>
  <c r="M337" i="2"/>
  <c r="E337" i="2"/>
  <c r="J336" i="2"/>
  <c r="O335" i="2"/>
  <c r="G335" i="2"/>
  <c r="L334" i="2"/>
  <c r="I333" i="2"/>
  <c r="N332" i="2"/>
  <c r="F332" i="2"/>
  <c r="K331" i="2"/>
  <c r="P330" i="2"/>
  <c r="H330" i="2"/>
  <c r="M329" i="2"/>
  <c r="E329" i="2"/>
  <c r="J328" i="2"/>
  <c r="O327" i="2"/>
  <c r="G327" i="2"/>
  <c r="L326" i="2"/>
  <c r="I325" i="2"/>
  <c r="N324" i="2"/>
  <c r="F324" i="2"/>
  <c r="K323" i="2"/>
  <c r="P322" i="2"/>
  <c r="H322" i="2"/>
  <c r="M321" i="2"/>
  <c r="E321" i="2"/>
  <c r="K320" i="2"/>
  <c r="P319" i="2"/>
  <c r="H319" i="2"/>
  <c r="M318" i="2"/>
  <c r="E318" i="2"/>
  <c r="H699" i="2"/>
  <c r="N697" i="2"/>
  <c r="E694" i="2"/>
  <c r="K692" i="2"/>
  <c r="L690" i="2"/>
  <c r="I688" i="2"/>
  <c r="K686" i="2"/>
  <c r="F685" i="2"/>
  <c r="J683" i="2"/>
  <c r="M681" i="2"/>
  <c r="N675" i="2"/>
  <c r="F674" i="2"/>
  <c r="L672" i="2"/>
  <c r="M670" i="2"/>
  <c r="O668" i="2"/>
  <c r="J667" i="2"/>
  <c r="N665" i="2"/>
  <c r="N663" i="2"/>
  <c r="F662" i="2"/>
  <c r="N660" i="2"/>
  <c r="K658" i="2"/>
  <c r="I655" i="2"/>
  <c r="O653" i="2"/>
  <c r="I650" i="2"/>
  <c r="P648" i="2"/>
  <c r="H647" i="2"/>
  <c r="K645" i="2"/>
  <c r="F644" i="2"/>
  <c r="N642" i="2"/>
  <c r="F641" i="2"/>
  <c r="N638" i="2"/>
  <c r="F637" i="2"/>
  <c r="M634" i="2"/>
  <c r="F633" i="2"/>
  <c r="N631" i="2"/>
  <c r="N626" i="2"/>
  <c r="G625" i="2"/>
  <c r="N622" i="2"/>
  <c r="F621" i="2"/>
  <c r="O619" i="2"/>
  <c r="K618" i="2"/>
  <c r="O615" i="2"/>
  <c r="K614" i="2"/>
  <c r="G613" i="2"/>
  <c r="F612" i="2"/>
  <c r="E611" i="2"/>
  <c r="P608" i="2"/>
  <c r="M607" i="2"/>
  <c r="L606" i="2"/>
  <c r="G605" i="2"/>
  <c r="E604" i="2"/>
  <c r="E603" i="2"/>
  <c r="P599" i="2"/>
  <c r="O598" i="2"/>
  <c r="I597" i="2"/>
  <c r="I596" i="2"/>
  <c r="F595" i="2"/>
  <c r="P592" i="2"/>
  <c r="O591" i="2"/>
  <c r="O590" i="2"/>
  <c r="I589" i="2"/>
  <c r="F588" i="2"/>
  <c r="O584" i="2"/>
  <c r="O583" i="2"/>
  <c r="M582" i="2"/>
  <c r="H581" i="2"/>
  <c r="G580" i="2"/>
  <c r="M577" i="2"/>
  <c r="N576" i="2"/>
  <c r="M575" i="2"/>
  <c r="J574" i="2"/>
  <c r="E573" i="2"/>
  <c r="O570" i="2"/>
  <c r="J569" i="2"/>
  <c r="K568" i="2"/>
  <c r="K567" i="2"/>
  <c r="K566" i="2"/>
  <c r="F565" i="2"/>
  <c r="E564" i="2"/>
  <c r="F563" i="2"/>
  <c r="E562" i="2"/>
  <c r="E560" i="2"/>
  <c r="P557" i="2"/>
  <c r="P555" i="2"/>
  <c r="O554" i="2"/>
  <c r="O553" i="2"/>
  <c r="N552" i="2"/>
  <c r="K551" i="2"/>
  <c r="J550" i="2"/>
  <c r="M549" i="2"/>
  <c r="L548" i="2"/>
  <c r="I547" i="2"/>
  <c r="L546" i="2"/>
  <c r="K545" i="2"/>
  <c r="I544" i="2"/>
  <c r="K542" i="2"/>
  <c r="L541" i="2"/>
  <c r="L540" i="2"/>
  <c r="N539" i="2"/>
  <c r="P538" i="2"/>
  <c r="E538" i="2"/>
  <c r="F537" i="2"/>
  <c r="H536" i="2"/>
  <c r="I535" i="2"/>
  <c r="I534" i="2"/>
  <c r="J533" i="2"/>
  <c r="G528" i="2"/>
  <c r="G527" i="2"/>
  <c r="H526" i="2"/>
  <c r="L525" i="2"/>
  <c r="M524" i="2"/>
  <c r="P523" i="2"/>
  <c r="F523" i="2"/>
  <c r="J522" i="2"/>
  <c r="K521" i="2"/>
  <c r="N520" i="2"/>
  <c r="E519" i="2"/>
  <c r="I518" i="2"/>
  <c r="L517" i="2"/>
  <c r="M516" i="2"/>
  <c r="G515" i="2"/>
  <c r="H514" i="2"/>
  <c r="K513" i="2"/>
  <c r="N512" i="2"/>
  <c r="P511" i="2"/>
  <c r="F511" i="2"/>
  <c r="I510" i="2"/>
  <c r="J509" i="2"/>
  <c r="N508" i="2"/>
  <c r="G507" i="2"/>
  <c r="H506" i="2"/>
  <c r="K505" i="2"/>
  <c r="N504" i="2"/>
  <c r="P503" i="2"/>
  <c r="F503" i="2"/>
  <c r="I502" i="2"/>
  <c r="J501" i="2"/>
  <c r="N500" i="2"/>
  <c r="G499" i="2"/>
  <c r="H498" i="2"/>
  <c r="K497" i="2"/>
  <c r="N496" i="2"/>
  <c r="P495" i="2"/>
  <c r="F495" i="2"/>
  <c r="I494" i="2"/>
  <c r="J493" i="2"/>
  <c r="N492" i="2"/>
  <c r="G491" i="2"/>
  <c r="H490" i="2"/>
  <c r="K489" i="2"/>
  <c r="N488" i="2"/>
  <c r="P487" i="2"/>
  <c r="F487" i="2"/>
  <c r="I486" i="2"/>
  <c r="J485" i="2"/>
  <c r="N484" i="2"/>
  <c r="G483" i="2"/>
  <c r="H482" i="2"/>
  <c r="K481" i="2"/>
  <c r="N480" i="2"/>
  <c r="P479" i="2"/>
  <c r="F479" i="2"/>
  <c r="J478" i="2"/>
  <c r="K477" i="2"/>
  <c r="O476" i="2"/>
  <c r="E476" i="2"/>
  <c r="I475" i="2"/>
  <c r="J474" i="2"/>
  <c r="N473" i="2"/>
  <c r="E472" i="2"/>
  <c r="N467" i="2"/>
  <c r="G466" i="2"/>
  <c r="H465" i="2"/>
  <c r="K464" i="2"/>
  <c r="N463" i="2"/>
  <c r="P462" i="2"/>
  <c r="F462" i="2"/>
  <c r="I461" i="2"/>
  <c r="J460" i="2"/>
  <c r="N459" i="2"/>
  <c r="G458" i="2"/>
  <c r="I457" i="2"/>
  <c r="M456" i="2"/>
  <c r="P455" i="2"/>
  <c r="G454" i="2"/>
  <c r="J453" i="2"/>
  <c r="K452" i="2"/>
  <c r="O451" i="2"/>
  <c r="E451" i="2"/>
  <c r="I450" i="2"/>
  <c r="J449" i="2"/>
  <c r="N448" i="2"/>
  <c r="F447" i="2"/>
  <c r="J446" i="2"/>
  <c r="M445" i="2"/>
  <c r="N444" i="2"/>
  <c r="G443" i="2"/>
  <c r="K442" i="2"/>
  <c r="L441" i="2"/>
  <c r="O440" i="2"/>
  <c r="E440" i="2"/>
  <c r="G439" i="2"/>
  <c r="J438" i="2"/>
  <c r="M437" i="2"/>
  <c r="N436" i="2"/>
  <c r="G435" i="2"/>
  <c r="K434" i="2"/>
  <c r="L433" i="2"/>
  <c r="O432" i="2"/>
  <c r="E432" i="2"/>
  <c r="G431" i="2"/>
  <c r="G426" i="2"/>
  <c r="J425" i="2"/>
  <c r="K424" i="2"/>
  <c r="O423" i="2"/>
  <c r="E423" i="2"/>
  <c r="H422" i="2"/>
  <c r="I421" i="2"/>
  <c r="M420" i="2"/>
  <c r="P419" i="2"/>
  <c r="G418" i="2"/>
  <c r="L417" i="2"/>
  <c r="O416" i="2"/>
  <c r="P415" i="2"/>
  <c r="F415" i="2"/>
  <c r="K414" i="2"/>
  <c r="L413" i="2"/>
  <c r="O412" i="2"/>
  <c r="E412" i="2"/>
  <c r="J411" i="2"/>
  <c r="K410" i="2"/>
  <c r="N409" i="2"/>
  <c r="E408" i="2"/>
  <c r="H407" i="2"/>
  <c r="L406" i="2"/>
  <c r="M405" i="2"/>
  <c r="P404" i="2"/>
  <c r="F404" i="2"/>
  <c r="J403" i="2"/>
  <c r="K402" i="2"/>
  <c r="N401" i="2"/>
  <c r="G400" i="2"/>
  <c r="J399" i="2"/>
  <c r="M398" i="2"/>
  <c r="N397" i="2"/>
  <c r="G396" i="2"/>
  <c r="K395" i="2"/>
  <c r="L394" i="2"/>
  <c r="O393" i="2"/>
  <c r="E393" i="2"/>
  <c r="J392" i="2"/>
  <c r="M391" i="2"/>
  <c r="E391" i="2"/>
  <c r="J390" i="2"/>
  <c r="O389" i="2"/>
  <c r="G389" i="2"/>
  <c r="I384" i="2"/>
  <c r="O383" i="2"/>
  <c r="G383" i="2"/>
  <c r="M382" i="2"/>
  <c r="E382" i="2"/>
  <c r="K381" i="2"/>
  <c r="I380" i="2"/>
  <c r="N379" i="2"/>
  <c r="F379" i="2"/>
  <c r="K378" i="2"/>
  <c r="P377" i="2"/>
  <c r="H377" i="2"/>
  <c r="M376" i="2"/>
  <c r="E376" i="2"/>
  <c r="J375" i="2"/>
  <c r="O374" i="2"/>
  <c r="G374" i="2"/>
  <c r="L373" i="2"/>
  <c r="I372" i="2"/>
  <c r="N371" i="2"/>
  <c r="F371" i="2"/>
  <c r="K370" i="2"/>
  <c r="P369" i="2"/>
  <c r="H369" i="2"/>
  <c r="M368" i="2"/>
  <c r="E368" i="2"/>
  <c r="K367" i="2"/>
  <c r="I366" i="2"/>
  <c r="N365" i="2"/>
  <c r="F365" i="2"/>
  <c r="K364" i="2"/>
  <c r="P363" i="2"/>
  <c r="H363" i="2"/>
  <c r="M362" i="2"/>
  <c r="E362" i="2"/>
  <c r="J361" i="2"/>
  <c r="O360" i="2"/>
  <c r="G360" i="2"/>
  <c r="L359" i="2"/>
  <c r="I358" i="2"/>
  <c r="N357" i="2"/>
  <c r="F357" i="2"/>
  <c r="K356" i="2"/>
  <c r="P355" i="2"/>
  <c r="H355" i="2"/>
  <c r="M354" i="2"/>
  <c r="E354" i="2"/>
  <c r="J353" i="2"/>
  <c r="O352" i="2"/>
  <c r="G352" i="2"/>
  <c r="L351" i="2"/>
  <c r="I350" i="2"/>
  <c r="O349" i="2"/>
  <c r="G349" i="2"/>
  <c r="M348" i="2"/>
  <c r="E348" i="2"/>
  <c r="J347" i="2"/>
  <c r="O346" i="2"/>
  <c r="G346" i="2"/>
  <c r="L345" i="2"/>
  <c r="I344" i="2"/>
  <c r="N343" i="2"/>
  <c r="F343" i="2"/>
  <c r="K342" i="2"/>
  <c r="P341" i="2"/>
  <c r="H341" i="2"/>
  <c r="M340" i="2"/>
  <c r="E340" i="2"/>
  <c r="J339" i="2"/>
  <c r="O338" i="2"/>
  <c r="G338" i="2"/>
  <c r="L337" i="2"/>
  <c r="I336" i="2"/>
  <c r="N335" i="2"/>
  <c r="F335" i="2"/>
  <c r="K334" i="2"/>
  <c r="P333" i="2"/>
  <c r="H333" i="2"/>
  <c r="M332" i="2"/>
  <c r="E332" i="2"/>
  <c r="J331" i="2"/>
  <c r="O330" i="2"/>
  <c r="G330" i="2"/>
  <c r="L329" i="2"/>
  <c r="I328" i="2"/>
  <c r="F699" i="2"/>
  <c r="N696" i="2"/>
  <c r="P694" i="2"/>
  <c r="J692" i="2"/>
  <c r="M689" i="2"/>
  <c r="I687" i="2"/>
  <c r="H685" i="2"/>
  <c r="P682" i="2"/>
  <c r="F681" i="2"/>
  <c r="P676" i="2"/>
  <c r="L670" i="2"/>
  <c r="L668" i="2"/>
  <c r="P661" i="2"/>
  <c r="M659" i="2"/>
  <c r="O657" i="2"/>
  <c r="O655" i="2"/>
  <c r="L653" i="2"/>
  <c r="K651" i="2"/>
  <c r="O649" i="2"/>
  <c r="O647" i="2"/>
  <c r="N643" i="2"/>
  <c r="P641" i="2"/>
  <c r="G640" i="2"/>
  <c r="M638" i="2"/>
  <c r="O636" i="2"/>
  <c r="F635" i="2"/>
  <c r="M633" i="2"/>
  <c r="L631" i="2"/>
  <c r="E626" i="2"/>
  <c r="M624" i="2"/>
  <c r="P620" i="2"/>
  <c r="E619" i="2"/>
  <c r="K617" i="2"/>
  <c r="G614" i="2"/>
  <c r="P612" i="2"/>
  <c r="I611" i="2"/>
  <c r="O609" i="2"/>
  <c r="N608" i="2"/>
  <c r="J607" i="2"/>
  <c r="O605" i="2"/>
  <c r="L602" i="2"/>
  <c r="K601" i="2"/>
  <c r="J600" i="2"/>
  <c r="E599" i="2"/>
  <c r="H597" i="2"/>
  <c r="P595" i="2"/>
  <c r="H594" i="2"/>
  <c r="F593" i="2"/>
  <c r="H590" i="2"/>
  <c r="O588" i="2"/>
  <c r="H587" i="2"/>
  <c r="N584" i="2"/>
  <c r="J583" i="2"/>
  <c r="P581" i="2"/>
  <c r="K578" i="2"/>
  <c r="J577" i="2"/>
  <c r="G574" i="2"/>
  <c r="N572" i="2"/>
  <c r="H571" i="2"/>
  <c r="I568" i="2"/>
  <c r="M565" i="2"/>
  <c r="P563" i="2"/>
  <c r="M562" i="2"/>
  <c r="H561" i="2"/>
  <c r="O558" i="2"/>
  <c r="M557" i="2"/>
  <c r="I556" i="2"/>
  <c r="G555" i="2"/>
  <c r="E554" i="2"/>
  <c r="H552" i="2"/>
  <c r="E551" i="2"/>
  <c r="O549" i="2"/>
  <c r="H548" i="2"/>
  <c r="E547" i="2"/>
  <c r="O545" i="2"/>
  <c r="G544" i="2"/>
  <c r="P540" i="2"/>
  <c r="L539" i="2"/>
  <c r="J538" i="2"/>
  <c r="L537" i="2"/>
  <c r="G536" i="2"/>
  <c r="P533" i="2"/>
  <c r="P526" i="2"/>
  <c r="O525" i="2"/>
  <c r="L524" i="2"/>
  <c r="N523" i="2"/>
  <c r="N522" i="2"/>
  <c r="O521" i="2"/>
  <c r="L520" i="2"/>
  <c r="L519" i="2"/>
  <c r="L518" i="2"/>
  <c r="I517" i="2"/>
  <c r="J516" i="2"/>
  <c r="L515" i="2"/>
  <c r="M514" i="2"/>
  <c r="J513" i="2"/>
  <c r="I512" i="2"/>
  <c r="L511" i="2"/>
  <c r="K510" i="2"/>
  <c r="H509" i="2"/>
  <c r="J508" i="2"/>
  <c r="J507" i="2"/>
  <c r="G506" i="2"/>
  <c r="F505" i="2"/>
  <c r="G504" i="2"/>
  <c r="H503" i="2"/>
  <c r="E502" i="2"/>
  <c r="F501" i="2"/>
  <c r="F500" i="2"/>
  <c r="E498" i="2"/>
  <c r="P493" i="2"/>
  <c r="P491" i="2"/>
  <c r="O490" i="2"/>
  <c r="N489" i="2"/>
  <c r="K488" i="2"/>
  <c r="N487" i="2"/>
  <c r="M486" i="2"/>
  <c r="N485" i="2"/>
  <c r="L484" i="2"/>
  <c r="L483" i="2"/>
  <c r="M482" i="2"/>
  <c r="J481" i="2"/>
  <c r="I480" i="2"/>
  <c r="L479" i="2"/>
  <c r="L478" i="2"/>
  <c r="I477" i="2"/>
  <c r="K476" i="2"/>
  <c r="K475" i="2"/>
  <c r="H474" i="2"/>
  <c r="H473" i="2"/>
  <c r="J472" i="2"/>
  <c r="M467" i="2"/>
  <c r="O466" i="2"/>
  <c r="N465" i="2"/>
  <c r="M464" i="2"/>
  <c r="J463" i="2"/>
  <c r="M462" i="2"/>
  <c r="L461" i="2"/>
  <c r="I460" i="2"/>
  <c r="K459" i="2"/>
  <c r="K458" i="2"/>
  <c r="M457" i="2"/>
  <c r="K456" i="2"/>
  <c r="K455" i="2"/>
  <c r="M454" i="2"/>
  <c r="L453" i="2"/>
  <c r="I452" i="2"/>
  <c r="K451" i="2"/>
  <c r="K450" i="2"/>
  <c r="H449" i="2"/>
  <c r="H448" i="2"/>
  <c r="K447" i="2"/>
  <c r="I446" i="2"/>
  <c r="H445" i="2"/>
  <c r="P700" i="2"/>
  <c r="M696" i="2"/>
  <c r="O694" i="2"/>
  <c r="F692" i="2"/>
  <c r="K689" i="2"/>
  <c r="F687" i="2"/>
  <c r="M682" i="2"/>
  <c r="E681" i="2"/>
  <c r="O676" i="2"/>
  <c r="N674" i="2"/>
  <c r="G670" i="2"/>
  <c r="P665" i="2"/>
  <c r="J663" i="2"/>
  <c r="O661" i="2"/>
  <c r="K659" i="2"/>
  <c r="F657" i="2"/>
  <c r="F655" i="2"/>
  <c r="J651" i="2"/>
  <c r="L649" i="2"/>
  <c r="N647" i="2"/>
  <c r="J645" i="2"/>
  <c r="M643" i="2"/>
  <c r="O641" i="2"/>
  <c r="I638" i="2"/>
  <c r="N636" i="2"/>
  <c r="J631" i="2"/>
  <c r="I624" i="2"/>
  <c r="J622" i="2"/>
  <c r="N700" i="2"/>
  <c r="I698" i="2"/>
  <c r="F696" i="2"/>
  <c r="O691" i="2"/>
  <c r="H689" i="2"/>
  <c r="P684" i="2"/>
  <c r="J682" i="2"/>
  <c r="N676" i="2"/>
  <c r="K674" i="2"/>
  <c r="O671" i="2"/>
  <c r="N667" i="2"/>
  <c r="E665" i="2"/>
  <c r="I663" i="2"/>
  <c r="G661" i="2"/>
  <c r="E659" i="2"/>
  <c r="E655" i="2"/>
  <c r="O652" i="2"/>
  <c r="I651" i="2"/>
  <c r="H649" i="2"/>
  <c r="I645" i="2"/>
  <c r="I643" i="2"/>
  <c r="N641" i="2"/>
  <c r="P639" i="2"/>
  <c r="E638" i="2"/>
  <c r="I636" i="2"/>
  <c r="O634" i="2"/>
  <c r="P632" i="2"/>
  <c r="I631" i="2"/>
  <c r="P625" i="2"/>
  <c r="F622" i="2"/>
  <c r="L620" i="2"/>
  <c r="P618" i="2"/>
  <c r="P616" i="2"/>
  <c r="M615" i="2"/>
  <c r="P613" i="2"/>
  <c r="I612" i="2"/>
  <c r="N610" i="2"/>
  <c r="L609" i="2"/>
  <c r="I608" i="2"/>
  <c r="P606" i="2"/>
  <c r="F605" i="2"/>
  <c r="O603" i="2"/>
  <c r="J602" i="2"/>
  <c r="I601" i="2"/>
  <c r="M598" i="2"/>
  <c r="F597" i="2"/>
  <c r="K595" i="2"/>
  <c r="O592" i="2"/>
  <c r="M591" i="2"/>
  <c r="E590" i="2"/>
  <c r="I588" i="2"/>
  <c r="P586" i="2"/>
  <c r="K585" i="2"/>
  <c r="K584" i="2"/>
  <c r="E583" i="2"/>
  <c r="G581" i="2"/>
  <c r="O579" i="2"/>
  <c r="H578" i="2"/>
  <c r="E577" i="2"/>
  <c r="L575" i="2"/>
  <c r="G572" i="2"/>
  <c r="H569" i="2"/>
  <c r="M566" i="2"/>
  <c r="J563" i="2"/>
  <c r="K562" i="2"/>
  <c r="P560" i="2"/>
  <c r="L559" i="2"/>
  <c r="K558" i="2"/>
  <c r="G557" i="2"/>
  <c r="E556" i="2"/>
  <c r="K553" i="2"/>
  <c r="F552" i="2"/>
  <c r="N550" i="2"/>
  <c r="K549" i="2"/>
  <c r="N546" i="2"/>
  <c r="G545" i="2"/>
  <c r="E544" i="2"/>
  <c r="O541" i="2"/>
  <c r="I540" i="2"/>
  <c r="J539" i="2"/>
  <c r="H538" i="2"/>
  <c r="E537" i="2"/>
  <c r="N534" i="2"/>
  <c r="I533" i="2"/>
  <c r="O527" i="2"/>
  <c r="J691" i="2"/>
  <c r="L687" i="2"/>
  <c r="H684" i="2"/>
  <c r="J681" i="2"/>
  <c r="E676" i="2"/>
  <c r="H673" i="2"/>
  <c r="F671" i="2"/>
  <c r="P664" i="2"/>
  <c r="L662" i="2"/>
  <c r="J658" i="2"/>
  <c r="N652" i="2"/>
  <c r="N646" i="2"/>
  <c r="N644" i="2"/>
  <c r="E641" i="2"/>
  <c r="G639" i="2"/>
  <c r="F636" i="2"/>
  <c r="E625" i="2"/>
  <c r="F623" i="2"/>
  <c r="M620" i="2"/>
  <c r="F618" i="2"/>
  <c r="J616" i="2"/>
  <c r="J614" i="2"/>
  <c r="E612" i="2"/>
  <c r="H610" i="2"/>
  <c r="O608" i="2"/>
  <c r="O606" i="2"/>
  <c r="N604" i="2"/>
  <c r="J601" i="2"/>
  <c r="O599" i="2"/>
  <c r="E598" i="2"/>
  <c r="J592" i="2"/>
  <c r="E591" i="2"/>
  <c r="M586" i="2"/>
  <c r="I585" i="2"/>
  <c r="N583" i="2"/>
  <c r="O581" i="2"/>
  <c r="K579" i="2"/>
  <c r="G576" i="2"/>
  <c r="E574" i="2"/>
  <c r="F572" i="2"/>
  <c r="K570" i="2"/>
  <c r="H567" i="2"/>
  <c r="N565" i="2"/>
  <c r="K563" i="2"/>
  <c r="P561" i="2"/>
  <c r="H560" i="2"/>
  <c r="P558" i="2"/>
  <c r="F557" i="2"/>
  <c r="J555" i="2"/>
  <c r="K554" i="2"/>
  <c r="G552" i="2"/>
  <c r="H550" i="2"/>
  <c r="P548" i="2"/>
  <c r="F547" i="2"/>
  <c r="J542" i="2"/>
  <c r="F541" i="2"/>
  <c r="K539" i="2"/>
  <c r="M536" i="2"/>
  <c r="E535" i="2"/>
  <c r="L533" i="2"/>
  <c r="N527" i="2"/>
  <c r="G526" i="2"/>
  <c r="F525" i="2"/>
  <c r="O522" i="2"/>
  <c r="J521" i="2"/>
  <c r="H520" i="2"/>
  <c r="I519" i="2"/>
  <c r="P515" i="2"/>
  <c r="N514" i="2"/>
  <c r="I513" i="2"/>
  <c r="G512" i="2"/>
  <c r="E511" i="2"/>
  <c r="P509" i="2"/>
  <c r="M508" i="2"/>
  <c r="L507" i="2"/>
  <c r="L506" i="2"/>
  <c r="E505" i="2"/>
  <c r="P502" i="2"/>
  <c r="N501" i="2"/>
  <c r="K500" i="2"/>
  <c r="J499" i="2"/>
  <c r="G498" i="2"/>
  <c r="E497" i="2"/>
  <c r="F496" i="2"/>
  <c r="E495" i="2"/>
  <c r="O491" i="2"/>
  <c r="M490" i="2"/>
  <c r="I489" i="2"/>
  <c r="G488" i="2"/>
  <c r="E487" i="2"/>
  <c r="P485" i="2"/>
  <c r="M484" i="2"/>
  <c r="K483" i="2"/>
  <c r="G482" i="2"/>
  <c r="E481" i="2"/>
  <c r="O477" i="2"/>
  <c r="L476" i="2"/>
  <c r="F475" i="2"/>
  <c r="F474" i="2"/>
  <c r="F467" i="2"/>
  <c r="P465" i="2"/>
  <c r="N464" i="2"/>
  <c r="I463" i="2"/>
  <c r="K462" i="2"/>
  <c r="E461" i="2"/>
  <c r="E460" i="2"/>
  <c r="P458" i="2"/>
  <c r="O457" i="2"/>
  <c r="L456" i="2"/>
  <c r="J455" i="2"/>
  <c r="I454" i="2"/>
  <c r="E453" i="2"/>
  <c r="N450" i="2"/>
  <c r="N449" i="2"/>
  <c r="K448" i="2"/>
  <c r="J447" i="2"/>
  <c r="G446" i="2"/>
  <c r="E445" i="2"/>
  <c r="E442" i="2"/>
  <c r="O439" i="2"/>
  <c r="P438" i="2"/>
  <c r="O437" i="2"/>
  <c r="M436" i="2"/>
  <c r="O435" i="2"/>
  <c r="O434" i="2"/>
  <c r="P433" i="2"/>
  <c r="M432" i="2"/>
  <c r="M431" i="2"/>
  <c r="I426" i="2"/>
  <c r="F425" i="2"/>
  <c r="G424" i="2"/>
  <c r="G423" i="2"/>
  <c r="E421" i="2"/>
  <c r="E420" i="2"/>
  <c r="E418" i="2"/>
  <c r="F417" i="2"/>
  <c r="G416" i="2"/>
  <c r="E415" i="2"/>
  <c r="F414" i="2"/>
  <c r="G413" i="2"/>
  <c r="I700" i="2"/>
  <c r="M697" i="2"/>
  <c r="G684" i="2"/>
  <c r="G681" i="2"/>
  <c r="F673" i="2"/>
  <c r="M667" i="2"/>
  <c r="L664" i="2"/>
  <c r="F658" i="2"/>
  <c r="P655" i="2"/>
  <c r="M652" i="2"/>
  <c r="P649" i="2"/>
  <c r="L646" i="2"/>
  <c r="H644" i="2"/>
  <c r="F639" i="2"/>
  <c r="P633" i="2"/>
  <c r="E623" i="2"/>
  <c r="K620" i="2"/>
  <c r="E616" i="2"/>
  <c r="G610" i="2"/>
  <c r="M608" i="2"/>
  <c r="K606" i="2"/>
  <c r="M604" i="2"/>
  <c r="M602" i="2"/>
  <c r="N599" i="2"/>
  <c r="L595" i="2"/>
  <c r="N593" i="2"/>
  <c r="I592" i="2"/>
  <c r="N588" i="2"/>
  <c r="L586" i="2"/>
  <c r="H585" i="2"/>
  <c r="K583" i="2"/>
  <c r="F581" i="2"/>
  <c r="H579" i="2"/>
  <c r="L577" i="2"/>
  <c r="G570" i="2"/>
  <c r="N568" i="2"/>
  <c r="E567" i="2"/>
  <c r="E565" i="2"/>
  <c r="I563" i="2"/>
  <c r="M561" i="2"/>
  <c r="G560" i="2"/>
  <c r="L558" i="2"/>
  <c r="I555" i="2"/>
  <c r="H554" i="2"/>
  <c r="E552" i="2"/>
  <c r="G550" i="2"/>
  <c r="I548" i="2"/>
  <c r="P544" i="2"/>
  <c r="I542" i="2"/>
  <c r="F539" i="2"/>
  <c r="O537" i="2"/>
  <c r="J536" i="2"/>
  <c r="H533" i="2"/>
  <c r="L527" i="2"/>
  <c r="F526" i="2"/>
  <c r="E525" i="2"/>
  <c r="O523" i="2"/>
  <c r="M522" i="2"/>
  <c r="I521" i="2"/>
  <c r="G520" i="2"/>
  <c r="P517" i="2"/>
  <c r="L516" i="2"/>
  <c r="O515" i="2"/>
  <c r="L514" i="2"/>
  <c r="F513" i="2"/>
  <c r="F512" i="2"/>
  <c r="O509" i="2"/>
  <c r="L508" i="2"/>
  <c r="K507" i="2"/>
  <c r="F506" i="2"/>
  <c r="O503" i="2"/>
  <c r="M502" i="2"/>
  <c r="I501" i="2"/>
  <c r="J500" i="2"/>
  <c r="I499" i="2"/>
  <c r="F498" i="2"/>
  <c r="O493" i="2"/>
  <c r="M492" i="2"/>
  <c r="L491" i="2"/>
  <c r="L490" i="2"/>
  <c r="F489" i="2"/>
  <c r="F488" i="2"/>
  <c r="O485" i="2"/>
  <c r="K484" i="2"/>
  <c r="J483" i="2"/>
  <c r="F482" i="2"/>
  <c r="O479" i="2"/>
  <c r="N478" i="2"/>
  <c r="J477" i="2"/>
  <c r="H476" i="2"/>
  <c r="E475" i="2"/>
  <c r="P472" i="2"/>
  <c r="O465" i="2"/>
  <c r="J464" i="2"/>
  <c r="H463" i="2"/>
  <c r="H462" i="2"/>
  <c r="O458" i="2"/>
  <c r="N457" i="2"/>
  <c r="J456" i="2"/>
  <c r="I455" i="2"/>
  <c r="F454" i="2"/>
  <c r="N451" i="2"/>
  <c r="M450" i="2"/>
  <c r="I449" i="2"/>
  <c r="G448" i="2"/>
  <c r="E447" i="2"/>
  <c r="P443" i="2"/>
  <c r="P442" i="2"/>
  <c r="N440" i="2"/>
  <c r="N439" i="2"/>
  <c r="O438" i="2"/>
  <c r="L437" i="2"/>
  <c r="L436" i="2"/>
  <c r="N435" i="2"/>
  <c r="N434" i="2"/>
  <c r="K433" i="2"/>
  <c r="J432" i="2"/>
  <c r="L431" i="2"/>
  <c r="F426" i="2"/>
  <c r="E425" i="2"/>
  <c r="F424" i="2"/>
  <c r="P421" i="2"/>
  <c r="P418" i="2"/>
  <c r="E417" i="2"/>
  <c r="E414" i="2"/>
  <c r="P409" i="2"/>
  <c r="N408" i="2"/>
  <c r="O407" i="2"/>
  <c r="O406" i="2"/>
  <c r="L405" i="2"/>
  <c r="N404" i="2"/>
  <c r="N403" i="2"/>
  <c r="O402" i="2"/>
  <c r="L401" i="2"/>
  <c r="N400" i="2"/>
  <c r="O399" i="2"/>
  <c r="L398" i="2"/>
  <c r="L397" i="2"/>
  <c r="N396" i="2"/>
  <c r="N395" i="2"/>
  <c r="K394" i="2"/>
  <c r="J393" i="2"/>
  <c r="M392" i="2"/>
  <c r="L391" i="2"/>
  <c r="O390" i="2"/>
  <c r="E390" i="2"/>
  <c r="F389" i="2"/>
  <c r="P384" i="2"/>
  <c r="F384" i="2"/>
  <c r="J383" i="2"/>
  <c r="L382" i="2"/>
  <c r="P381" i="2"/>
  <c r="F381" i="2"/>
  <c r="L380" i="2"/>
  <c r="M379" i="2"/>
  <c r="P378" i="2"/>
  <c r="F378" i="2"/>
  <c r="J377" i="2"/>
  <c r="H700" i="2"/>
  <c r="M693" i="2"/>
  <c r="K690" i="2"/>
  <c r="J686" i="2"/>
  <c r="E684" i="2"/>
  <c r="M675" i="2"/>
  <c r="E673" i="2"/>
  <c r="K664" i="2"/>
  <c r="L652" i="2"/>
  <c r="K646" i="2"/>
  <c r="P640" i="2"/>
  <c r="L635" i="2"/>
  <c r="O633" i="2"/>
  <c r="O624" i="2"/>
  <c r="M617" i="2"/>
  <c r="O613" i="2"/>
  <c r="O611" i="2"/>
  <c r="H608" i="2"/>
  <c r="F606" i="2"/>
  <c r="J604" i="2"/>
  <c r="K602" i="2"/>
  <c r="O600" i="2"/>
  <c r="K599" i="2"/>
  <c r="P597" i="2"/>
  <c r="H595" i="2"/>
  <c r="M593" i="2"/>
  <c r="H592" i="2"/>
  <c r="M590" i="2"/>
  <c r="E588" i="2"/>
  <c r="K586" i="2"/>
  <c r="F585" i="2"/>
  <c r="F583" i="2"/>
  <c r="E581" i="2"/>
  <c r="G579" i="2"/>
  <c r="K577" i="2"/>
  <c r="O575" i="2"/>
  <c r="N573" i="2"/>
  <c r="P571" i="2"/>
  <c r="F570" i="2"/>
  <c r="J568" i="2"/>
  <c r="H563" i="2"/>
  <c r="L561" i="2"/>
  <c r="J558" i="2"/>
  <c r="N556" i="2"/>
  <c r="H555" i="2"/>
  <c r="L553" i="2"/>
  <c r="E548" i="2"/>
  <c r="K546" i="2"/>
  <c r="O544" i="2"/>
  <c r="G542" i="2"/>
  <c r="K540" i="2"/>
  <c r="E539" i="2"/>
  <c r="N537" i="2"/>
  <c r="E536" i="2"/>
  <c r="O534" i="2"/>
  <c r="G533" i="2"/>
  <c r="M528" i="2"/>
  <c r="K527" i="2"/>
  <c r="M523" i="2"/>
  <c r="L522" i="2"/>
  <c r="H521" i="2"/>
  <c r="F520" i="2"/>
  <c r="O517" i="2"/>
  <c r="K516" i="2"/>
  <c r="K515" i="2"/>
  <c r="G514" i="2"/>
  <c r="E513" i="2"/>
  <c r="P510" i="2"/>
  <c r="N509" i="2"/>
  <c r="K508" i="2"/>
  <c r="I507" i="2"/>
  <c r="E506" i="2"/>
  <c r="P504" i="2"/>
  <c r="N503" i="2"/>
  <c r="L502" i="2"/>
  <c r="H501" i="2"/>
  <c r="G500" i="2"/>
  <c r="P496" i="2"/>
  <c r="O495" i="2"/>
  <c r="P494" i="2"/>
  <c r="N493" i="2"/>
  <c r="L492" i="2"/>
  <c r="K491" i="2"/>
  <c r="G490" i="2"/>
  <c r="E489" i="2"/>
  <c r="P486" i="2"/>
  <c r="I485" i="2"/>
  <c r="J484" i="2"/>
  <c r="I483" i="2"/>
  <c r="E482" i="2"/>
  <c r="P480" i="2"/>
  <c r="N479" i="2"/>
  <c r="M478" i="2"/>
  <c r="H477" i="2"/>
  <c r="G476" i="2"/>
  <c r="P473" i="2"/>
  <c r="M472" i="2"/>
  <c r="P466" i="2"/>
  <c r="M465" i="2"/>
  <c r="I464" i="2"/>
  <c r="G463" i="2"/>
  <c r="E462" i="2"/>
  <c r="P460" i="2"/>
  <c r="M459" i="2"/>
  <c r="L458" i="2"/>
  <c r="H457" i="2"/>
  <c r="G456" i="2"/>
  <c r="H455" i="2"/>
  <c r="E454" i="2"/>
  <c r="P452" i="2"/>
  <c r="M451" i="2"/>
  <c r="L450" i="2"/>
  <c r="G449" i="2"/>
  <c r="F448" i="2"/>
  <c r="P445" i="2"/>
  <c r="M444" i="2"/>
  <c r="O443" i="2"/>
  <c r="O442" i="2"/>
  <c r="P441" i="2"/>
  <c r="M440" i="2"/>
  <c r="M439" i="2"/>
  <c r="L438" i="2"/>
  <c r="I437" i="2"/>
  <c r="K436" i="2"/>
  <c r="K435" i="2"/>
  <c r="M434" i="2"/>
  <c r="J433" i="2"/>
  <c r="I432" i="2"/>
  <c r="K431" i="2"/>
  <c r="E426" i="2"/>
  <c r="P422" i="2"/>
  <c r="O421" i="2"/>
  <c r="O420" i="2"/>
  <c r="O419" i="2"/>
  <c r="O418" i="2"/>
  <c r="O415" i="2"/>
  <c r="N412" i="2"/>
  <c r="O411" i="2"/>
  <c r="P410" i="2"/>
  <c r="M409" i="2"/>
  <c r="M408" i="2"/>
  <c r="N407" i="2"/>
  <c r="N406" i="2"/>
  <c r="K405" i="2"/>
  <c r="M404" i="2"/>
  <c r="M403" i="2"/>
  <c r="J402" i="2"/>
  <c r="I401" i="2"/>
  <c r="M400" i="2"/>
  <c r="L399" i="2"/>
  <c r="I398" i="2"/>
  <c r="K397" i="2"/>
  <c r="K396" i="2"/>
  <c r="M395" i="2"/>
  <c r="J394" i="2"/>
  <c r="I393" i="2"/>
  <c r="L392" i="2"/>
  <c r="K391" i="2"/>
  <c r="N390" i="2"/>
  <c r="E389" i="2"/>
  <c r="O384" i="2"/>
  <c r="E384" i="2"/>
  <c r="I383" i="2"/>
  <c r="K382" i="2"/>
  <c r="O381" i="2"/>
  <c r="E381" i="2"/>
  <c r="K380" i="2"/>
  <c r="L379" i="2"/>
  <c r="O378" i="2"/>
  <c r="E378" i="2"/>
  <c r="O696" i="2"/>
  <c r="J693" i="2"/>
  <c r="G688" i="2"/>
  <c r="P673" i="2"/>
  <c r="P669" i="2"/>
  <c r="J666" i="2"/>
  <c r="L654" i="2"/>
  <c r="P650" i="2"/>
  <c r="M639" i="2"/>
  <c r="O632" i="2"/>
  <c r="M626" i="2"/>
  <c r="N623" i="2"/>
  <c r="K609" i="2"/>
  <c r="I603" i="2"/>
  <c r="N601" i="2"/>
  <c r="F599" i="2"/>
  <c r="K596" i="2"/>
  <c r="N591" i="2"/>
  <c r="E589" i="2"/>
  <c r="F586" i="2"/>
  <c r="J580" i="2"/>
  <c r="E575" i="2"/>
  <c r="O572" i="2"/>
  <c r="E570" i="2"/>
  <c r="P567" i="2"/>
  <c r="O565" i="2"/>
  <c r="O562" i="2"/>
  <c r="I560" i="2"/>
  <c r="G553" i="2"/>
  <c r="M542" i="2"/>
  <c r="G540" i="2"/>
  <c r="G538" i="2"/>
  <c r="N535" i="2"/>
  <c r="E534" i="2"/>
  <c r="O526" i="2"/>
  <c r="G525" i="2"/>
  <c r="J523" i="2"/>
  <c r="N519" i="2"/>
  <c r="K518" i="2"/>
  <c r="E517" i="2"/>
  <c r="I515" i="2"/>
  <c r="M513" i="2"/>
  <c r="N511" i="2"/>
  <c r="E510" i="2"/>
  <c r="F508" i="2"/>
  <c r="M506" i="2"/>
  <c r="J504" i="2"/>
  <c r="E503" i="2"/>
  <c r="E501" i="2"/>
  <c r="K499" i="2"/>
  <c r="N497" i="2"/>
  <c r="I496" i="2"/>
  <c r="H495" i="2"/>
  <c r="I493" i="2"/>
  <c r="G492" i="2"/>
  <c r="F490" i="2"/>
  <c r="I488" i="2"/>
  <c r="F485" i="2"/>
  <c r="I481" i="2"/>
  <c r="F478" i="2"/>
  <c r="M476" i="2"/>
  <c r="O474" i="2"/>
  <c r="G473" i="2"/>
  <c r="F465" i="2"/>
  <c r="F463" i="2"/>
  <c r="K461" i="2"/>
  <c r="F456" i="2"/>
  <c r="N454" i="2"/>
  <c r="O452" i="2"/>
  <c r="G451" i="2"/>
  <c r="F449" i="2"/>
  <c r="M447" i="2"/>
  <c r="K444" i="2"/>
  <c r="I443" i="2"/>
  <c r="I440" i="2"/>
  <c r="F437" i="2"/>
  <c r="J435" i="2"/>
  <c r="E434" i="2"/>
  <c r="G432" i="2"/>
  <c r="L426" i="2"/>
  <c r="O424" i="2"/>
  <c r="K423" i="2"/>
  <c r="K420" i="2"/>
  <c r="I419" i="2"/>
  <c r="L416" i="2"/>
  <c r="L415" i="2"/>
  <c r="J414" i="2"/>
  <c r="N411" i="2"/>
  <c r="J410" i="2"/>
  <c r="G409" i="2"/>
  <c r="P407" i="2"/>
  <c r="H406" i="2"/>
  <c r="E405" i="2"/>
  <c r="O403" i="2"/>
  <c r="H402" i="2"/>
  <c r="P399" i="2"/>
  <c r="G398" i="2"/>
  <c r="O395" i="2"/>
  <c r="H394" i="2"/>
  <c r="P392" i="2"/>
  <c r="P391" i="2"/>
  <c r="L390" i="2"/>
  <c r="L389" i="2"/>
  <c r="F380" i="2"/>
  <c r="E379" i="2"/>
  <c r="E377" i="2"/>
  <c r="H376" i="2"/>
  <c r="I375" i="2"/>
  <c r="L374" i="2"/>
  <c r="O373" i="2"/>
  <c r="G372" i="2"/>
  <c r="J371" i="2"/>
  <c r="M370" i="2"/>
  <c r="O369" i="2"/>
  <c r="E369" i="2"/>
  <c r="H368" i="2"/>
  <c r="J367" i="2"/>
  <c r="P366" i="2"/>
  <c r="F366" i="2"/>
  <c r="I365" i="2"/>
  <c r="J364" i="2"/>
  <c r="N363" i="2"/>
  <c r="G362" i="2"/>
  <c r="H361" i="2"/>
  <c r="K360" i="2"/>
  <c r="N359" i="2"/>
  <c r="P358" i="2"/>
  <c r="F358" i="2"/>
  <c r="I357" i="2"/>
  <c r="J356" i="2"/>
  <c r="N355" i="2"/>
  <c r="G354" i="2"/>
  <c r="H353" i="2"/>
  <c r="K352" i="2"/>
  <c r="N351" i="2"/>
  <c r="P350" i="2"/>
  <c r="F350" i="2"/>
  <c r="J349" i="2"/>
  <c r="L348" i="2"/>
  <c r="O347" i="2"/>
  <c r="E347" i="2"/>
  <c r="F346" i="2"/>
  <c r="I345" i="2"/>
  <c r="M344" i="2"/>
  <c r="P343" i="2"/>
  <c r="G342" i="2"/>
  <c r="K341" i="2"/>
  <c r="L340" i="2"/>
  <c r="O339" i="2"/>
  <c r="E339" i="2"/>
  <c r="F338" i="2"/>
  <c r="I337" i="2"/>
  <c r="M336" i="2"/>
  <c r="P335" i="2"/>
  <c r="G334" i="2"/>
  <c r="K333" i="2"/>
  <c r="L332" i="2"/>
  <c r="O331" i="2"/>
  <c r="E331" i="2"/>
  <c r="F330" i="2"/>
  <c r="I329" i="2"/>
  <c r="M328" i="2"/>
  <c r="P327" i="2"/>
  <c r="F327" i="2"/>
  <c r="J326" i="2"/>
  <c r="O325" i="2"/>
  <c r="F325" i="2"/>
  <c r="J324" i="2"/>
  <c r="N323" i="2"/>
  <c r="E323" i="2"/>
  <c r="I322" i="2"/>
  <c r="L321" i="2"/>
  <c r="H320" i="2"/>
  <c r="L319" i="2"/>
  <c r="P318" i="2"/>
  <c r="G318" i="2"/>
  <c r="K317" i="2"/>
  <c r="P316" i="2"/>
  <c r="H316" i="2"/>
  <c r="M315" i="2"/>
  <c r="E315" i="2"/>
  <c r="J314" i="2"/>
  <c r="O313" i="2"/>
  <c r="G313" i="2"/>
  <c r="L312" i="2"/>
  <c r="I311" i="2"/>
  <c r="N310" i="2"/>
  <c r="F310" i="2"/>
  <c r="K309" i="2"/>
  <c r="P308" i="2"/>
  <c r="H308" i="2"/>
  <c r="M307" i="2"/>
  <c r="E307" i="2"/>
  <c r="J306" i="2"/>
  <c r="P305" i="2"/>
  <c r="H305" i="2"/>
  <c r="M304" i="2"/>
  <c r="E304" i="2"/>
  <c r="J303" i="2"/>
  <c r="O302" i="2"/>
  <c r="G302" i="2"/>
  <c r="L301" i="2"/>
  <c r="I300" i="2"/>
  <c r="N299" i="2"/>
  <c r="F299" i="2"/>
  <c r="K298" i="2"/>
  <c r="M293" i="2"/>
  <c r="E293" i="2"/>
  <c r="J292" i="2"/>
  <c r="O291" i="2"/>
  <c r="G291" i="2"/>
  <c r="L290" i="2"/>
  <c r="I289" i="2"/>
  <c r="N288" i="2"/>
  <c r="F288" i="2"/>
  <c r="K287" i="2"/>
  <c r="P286" i="2"/>
  <c r="H286" i="2"/>
  <c r="M285" i="2"/>
  <c r="E285" i="2"/>
  <c r="K284" i="2"/>
  <c r="P283" i="2"/>
  <c r="H283" i="2"/>
  <c r="M282" i="2"/>
  <c r="E282" i="2"/>
  <c r="J281" i="2"/>
  <c r="O280" i="2"/>
  <c r="G280" i="2"/>
  <c r="L279" i="2"/>
  <c r="I278" i="2"/>
  <c r="N277" i="2"/>
  <c r="F277" i="2"/>
  <c r="K276" i="2"/>
  <c r="P275" i="2"/>
  <c r="H275" i="2"/>
  <c r="M274" i="2"/>
  <c r="E274" i="2"/>
  <c r="J273" i="2"/>
  <c r="O272" i="2"/>
  <c r="G272" i="2"/>
  <c r="M271" i="2"/>
  <c r="E271" i="2"/>
  <c r="K270" i="2"/>
  <c r="I269" i="2"/>
  <c r="N268" i="2"/>
  <c r="F268" i="2"/>
  <c r="K267" i="2"/>
  <c r="I266" i="2"/>
  <c r="N265" i="2"/>
  <c r="F265" i="2"/>
  <c r="K264" i="2"/>
  <c r="I263" i="2"/>
  <c r="N262" i="2"/>
  <c r="F262" i="2"/>
  <c r="K261" i="2"/>
  <c r="P260" i="2"/>
  <c r="H260" i="2"/>
  <c r="M259" i="2"/>
  <c r="E259" i="2"/>
  <c r="J258" i="2"/>
  <c r="O257" i="2"/>
  <c r="G257" i="2"/>
  <c r="L256" i="2"/>
  <c r="I255" i="2"/>
  <c r="N254" i="2"/>
  <c r="F254" i="2"/>
  <c r="K253" i="2"/>
  <c r="P252" i="2"/>
  <c r="H252" i="2"/>
  <c r="M251" i="2"/>
  <c r="E251" i="2"/>
  <c r="J250" i="2"/>
  <c r="O249" i="2"/>
  <c r="G249" i="2"/>
  <c r="L248" i="2"/>
  <c r="I247" i="2"/>
  <c r="N246" i="2"/>
  <c r="F246" i="2"/>
  <c r="K245" i="2"/>
  <c r="P244" i="2"/>
  <c r="H244" i="2"/>
  <c r="K239" i="2"/>
  <c r="I238" i="2"/>
  <c r="N237" i="2"/>
  <c r="F237" i="2"/>
  <c r="K236" i="2"/>
  <c r="P235" i="2"/>
  <c r="H235" i="2"/>
  <c r="N234" i="2"/>
  <c r="F234" i="2"/>
  <c r="K233" i="2"/>
  <c r="P232" i="2"/>
  <c r="H232" i="2"/>
  <c r="M231" i="2"/>
  <c r="E231" i="2"/>
  <c r="J230" i="2"/>
  <c r="O229" i="2"/>
  <c r="G229" i="2"/>
  <c r="L228" i="2"/>
  <c r="I227" i="2"/>
  <c r="N226" i="2"/>
  <c r="F226" i="2"/>
  <c r="K225" i="2"/>
  <c r="I224" i="2"/>
  <c r="O223" i="2"/>
  <c r="G223" i="2"/>
  <c r="L222" i="2"/>
  <c r="I221" i="2"/>
  <c r="N220" i="2"/>
  <c r="F220" i="2"/>
  <c r="K219" i="2"/>
  <c r="P218" i="2"/>
  <c r="H218" i="2"/>
  <c r="M217" i="2"/>
  <c r="E217" i="2"/>
  <c r="J216" i="2"/>
  <c r="O215" i="2"/>
  <c r="O669" i="2"/>
  <c r="H666" i="2"/>
  <c r="P657" i="2"/>
  <c r="K654" i="2"/>
  <c r="H650" i="2"/>
  <c r="J646" i="2"/>
  <c r="K642" i="2"/>
  <c r="L639" i="2"/>
  <c r="K635" i="2"/>
  <c r="K632" i="2"/>
  <c r="F626" i="2"/>
  <c r="M623" i="2"/>
  <c r="N619" i="2"/>
  <c r="O616" i="2"/>
  <c r="P614" i="2"/>
  <c r="K611" i="2"/>
  <c r="J609" i="2"/>
  <c r="H603" i="2"/>
  <c r="G596" i="2"/>
  <c r="L593" i="2"/>
  <c r="L591" i="2"/>
  <c r="F577" i="2"/>
  <c r="M572" i="2"/>
  <c r="O567" i="2"/>
  <c r="N562" i="2"/>
  <c r="O557" i="2"/>
  <c r="K555" i="2"/>
  <c r="I550" i="2"/>
  <c r="P547" i="2"/>
  <c r="P545" i="2"/>
  <c r="F540" i="2"/>
  <c r="M535" i="2"/>
  <c r="L528" i="2"/>
  <c r="L526" i="2"/>
  <c r="I523" i="2"/>
  <c r="P521" i="2"/>
  <c r="M519" i="2"/>
  <c r="H518" i="2"/>
  <c r="M511" i="2"/>
  <c r="I504" i="2"/>
  <c r="M497" i="2"/>
  <c r="H496" i="2"/>
  <c r="H493" i="2"/>
  <c r="F492" i="2"/>
  <c r="E490" i="2"/>
  <c r="H488" i="2"/>
  <c r="L486" i="2"/>
  <c r="E485" i="2"/>
  <c r="P482" i="2"/>
  <c r="F481" i="2"/>
  <c r="M479" i="2"/>
  <c r="E478" i="2"/>
  <c r="N474" i="2"/>
  <c r="F473" i="2"/>
  <c r="L466" i="2"/>
  <c r="E465" i="2"/>
  <c r="H461" i="2"/>
  <c r="L459" i="2"/>
  <c r="E456" i="2"/>
  <c r="L454" i="2"/>
  <c r="J452" i="2"/>
  <c r="L447" i="2"/>
  <c r="O445" i="2"/>
  <c r="J444" i="2"/>
  <c r="F443" i="2"/>
  <c r="K441" i="2"/>
  <c r="H440" i="2"/>
  <c r="I438" i="2"/>
  <c r="E437" i="2"/>
  <c r="I435" i="2"/>
  <c r="J424" i="2"/>
  <c r="H423" i="2"/>
  <c r="N421" i="2"/>
  <c r="J420" i="2"/>
  <c r="H419" i="2"/>
  <c r="K416" i="2"/>
  <c r="I415" i="2"/>
  <c r="G414" i="2"/>
  <c r="M412" i="2"/>
  <c r="M411" i="2"/>
  <c r="I410" i="2"/>
  <c r="F409" i="2"/>
  <c r="K407" i="2"/>
  <c r="G406" i="2"/>
  <c r="L403" i="2"/>
  <c r="G402" i="2"/>
  <c r="I399" i="2"/>
  <c r="F398" i="2"/>
  <c r="P396" i="2"/>
  <c r="H395" i="2"/>
  <c r="E394" i="2"/>
  <c r="O392" i="2"/>
  <c r="J391" i="2"/>
  <c r="I390" i="2"/>
  <c r="K389" i="2"/>
  <c r="E380" i="2"/>
  <c r="O377" i="2"/>
  <c r="G376" i="2"/>
  <c r="H375" i="2"/>
  <c r="K374" i="2"/>
  <c r="N373" i="2"/>
  <c r="P372" i="2"/>
  <c r="F372" i="2"/>
  <c r="I371" i="2"/>
  <c r="J370" i="2"/>
  <c r="N369" i="2"/>
  <c r="G368" i="2"/>
  <c r="I367" i="2"/>
  <c r="O366" i="2"/>
  <c r="E366" i="2"/>
  <c r="H365" i="2"/>
  <c r="I364" i="2"/>
  <c r="M363" i="2"/>
  <c r="P362" i="2"/>
  <c r="G361" i="2"/>
  <c r="J360" i="2"/>
  <c r="K359" i="2"/>
  <c r="O358" i="2"/>
  <c r="E358" i="2"/>
  <c r="H357" i="2"/>
  <c r="I356" i="2"/>
  <c r="M355" i="2"/>
  <c r="P354" i="2"/>
  <c r="G353" i="2"/>
  <c r="J352" i="2"/>
  <c r="K351" i="2"/>
  <c r="O350" i="2"/>
  <c r="E350" i="2"/>
  <c r="I349" i="2"/>
  <c r="K348" i="2"/>
  <c r="N347" i="2"/>
  <c r="E346" i="2"/>
  <c r="H345" i="2"/>
  <c r="L344" i="2"/>
  <c r="M343" i="2"/>
  <c r="P342" i="2"/>
  <c r="F342" i="2"/>
  <c r="J341" i="2"/>
  <c r="K340" i="2"/>
  <c r="N339" i="2"/>
  <c r="E338" i="2"/>
  <c r="H337" i="2"/>
  <c r="L336" i="2"/>
  <c r="M335" i="2"/>
  <c r="P334" i="2"/>
  <c r="F334" i="2"/>
  <c r="J333" i="2"/>
  <c r="K332" i="2"/>
  <c r="N331" i="2"/>
  <c r="E330" i="2"/>
  <c r="H329" i="2"/>
  <c r="L328" i="2"/>
  <c r="N327" i="2"/>
  <c r="E327" i="2"/>
  <c r="I326" i="2"/>
  <c r="N325" i="2"/>
  <c r="E325" i="2"/>
  <c r="I324" i="2"/>
  <c r="M323" i="2"/>
  <c r="G322" i="2"/>
  <c r="K321" i="2"/>
  <c r="P320" i="2"/>
  <c r="G320" i="2"/>
  <c r="K319" i="2"/>
  <c r="O318" i="2"/>
  <c r="F318" i="2"/>
  <c r="J317" i="2"/>
  <c r="O316" i="2"/>
  <c r="G316" i="2"/>
  <c r="L315" i="2"/>
  <c r="I314" i="2"/>
  <c r="N313" i="2"/>
  <c r="F313" i="2"/>
  <c r="K312" i="2"/>
  <c r="P311" i="2"/>
  <c r="H311" i="2"/>
  <c r="M310" i="2"/>
  <c r="E310" i="2"/>
  <c r="J309" i="2"/>
  <c r="O308" i="2"/>
  <c r="G308" i="2"/>
  <c r="L307" i="2"/>
  <c r="I306" i="2"/>
  <c r="O305" i="2"/>
  <c r="G305" i="2"/>
  <c r="L304" i="2"/>
  <c r="I303" i="2"/>
  <c r="N302" i="2"/>
  <c r="F302" i="2"/>
  <c r="K301" i="2"/>
  <c r="P300" i="2"/>
  <c r="H300" i="2"/>
  <c r="M299" i="2"/>
  <c r="E299" i="2"/>
  <c r="J298" i="2"/>
  <c r="L293" i="2"/>
  <c r="I292" i="2"/>
  <c r="N291" i="2"/>
  <c r="F291" i="2"/>
  <c r="K290" i="2"/>
  <c r="P289" i="2"/>
  <c r="H289" i="2"/>
  <c r="M288" i="2"/>
  <c r="E288" i="2"/>
  <c r="J287" i="2"/>
  <c r="O286" i="2"/>
  <c r="G286" i="2"/>
  <c r="L285" i="2"/>
  <c r="J284" i="2"/>
  <c r="O283" i="2"/>
  <c r="G283" i="2"/>
  <c r="L282" i="2"/>
  <c r="I281" i="2"/>
  <c r="N280" i="2"/>
  <c r="F280" i="2"/>
  <c r="K279" i="2"/>
  <c r="P278" i="2"/>
  <c r="H278" i="2"/>
  <c r="M277" i="2"/>
  <c r="E277" i="2"/>
  <c r="J276" i="2"/>
  <c r="O275" i="2"/>
  <c r="G275" i="2"/>
  <c r="L274" i="2"/>
  <c r="I273" i="2"/>
  <c r="N272" i="2"/>
  <c r="F272" i="2"/>
  <c r="L271" i="2"/>
  <c r="J270" i="2"/>
  <c r="P269" i="2"/>
  <c r="H269" i="2"/>
  <c r="M268" i="2"/>
  <c r="E268" i="2"/>
  <c r="J267" i="2"/>
  <c r="P266" i="2"/>
  <c r="H266" i="2"/>
  <c r="M265" i="2"/>
  <c r="E265" i="2"/>
  <c r="J264" i="2"/>
  <c r="P263" i="2"/>
  <c r="H263" i="2"/>
  <c r="M262" i="2"/>
  <c r="E262" i="2"/>
  <c r="J261" i="2"/>
  <c r="O260" i="2"/>
  <c r="G260" i="2"/>
  <c r="L259" i="2"/>
  <c r="I258" i="2"/>
  <c r="N257" i="2"/>
  <c r="F257" i="2"/>
  <c r="K256" i="2"/>
  <c r="P255" i="2"/>
  <c r="H255" i="2"/>
  <c r="M254" i="2"/>
  <c r="E254" i="2"/>
  <c r="J253" i="2"/>
  <c r="O252" i="2"/>
  <c r="G252" i="2"/>
  <c r="L251" i="2"/>
  <c r="I250" i="2"/>
  <c r="N249" i="2"/>
  <c r="F249" i="2"/>
  <c r="K248" i="2"/>
  <c r="P247" i="2"/>
  <c r="H247" i="2"/>
  <c r="M246" i="2"/>
  <c r="E246" i="2"/>
  <c r="J245" i="2"/>
  <c r="O244" i="2"/>
  <c r="G244" i="2"/>
  <c r="J239" i="2"/>
  <c r="P238" i="2"/>
  <c r="H238" i="2"/>
  <c r="M237" i="2"/>
  <c r="E237" i="2"/>
  <c r="J236" i="2"/>
  <c r="O235" i="2"/>
  <c r="G235" i="2"/>
  <c r="M234" i="2"/>
  <c r="E234" i="2"/>
  <c r="J233" i="2"/>
  <c r="O232" i="2"/>
  <c r="G232" i="2"/>
  <c r="L231" i="2"/>
  <c r="I230" i="2"/>
  <c r="N229" i="2"/>
  <c r="F229" i="2"/>
  <c r="K228" i="2"/>
  <c r="P227" i="2"/>
  <c r="H227" i="2"/>
  <c r="M226" i="2"/>
  <c r="E226" i="2"/>
  <c r="J225" i="2"/>
  <c r="P224" i="2"/>
  <c r="H224" i="2"/>
  <c r="N223" i="2"/>
  <c r="F223" i="2"/>
  <c r="K222" i="2"/>
  <c r="P221" i="2"/>
  <c r="H221" i="2"/>
  <c r="M220" i="2"/>
  <c r="E220" i="2"/>
  <c r="J219" i="2"/>
  <c r="O218" i="2"/>
  <c r="G218" i="2"/>
  <c r="L217" i="2"/>
  <c r="I216" i="2"/>
  <c r="N215" i="2"/>
  <c r="F215" i="2"/>
  <c r="K214" i="2"/>
  <c r="I213" i="2"/>
  <c r="N212" i="2"/>
  <c r="F212" i="2"/>
  <c r="K211" i="2"/>
  <c r="P210" i="2"/>
  <c r="H210" i="2"/>
  <c r="M209" i="2"/>
  <c r="E209" i="2"/>
  <c r="J208" i="2"/>
  <c r="O207" i="2"/>
  <c r="G207" i="2"/>
  <c r="L206" i="2"/>
  <c r="I205" i="2"/>
  <c r="O197" i="2"/>
  <c r="G197" i="2"/>
  <c r="L196" i="2"/>
  <c r="I195" i="2"/>
  <c r="N194" i="2"/>
  <c r="F194" i="2"/>
  <c r="K193" i="2"/>
  <c r="P192" i="2"/>
  <c r="H192" i="2"/>
  <c r="M191" i="2"/>
  <c r="E191" i="2"/>
  <c r="J190" i="2"/>
  <c r="O189" i="2"/>
  <c r="G189" i="2"/>
  <c r="M188" i="2"/>
  <c r="O699" i="2"/>
  <c r="O695" i="2"/>
  <c r="P692" i="2"/>
  <c r="H682" i="2"/>
  <c r="F654" i="2"/>
  <c r="G646" i="2"/>
  <c r="H642" i="2"/>
  <c r="J635" i="2"/>
  <c r="J632" i="2"/>
  <c r="M619" i="2"/>
  <c r="N616" i="2"/>
  <c r="J611" i="2"/>
  <c r="I609" i="2"/>
  <c r="P605" i="2"/>
  <c r="G603" i="2"/>
  <c r="N600" i="2"/>
  <c r="J598" i="2"/>
  <c r="K593" i="2"/>
  <c r="F591" i="2"/>
  <c r="N585" i="2"/>
  <c r="L582" i="2"/>
  <c r="P579" i="2"/>
  <c r="P574" i="2"/>
  <c r="I569" i="2"/>
  <c r="J567" i="2"/>
  <c r="N564" i="2"/>
  <c r="L562" i="2"/>
  <c r="M559" i="2"/>
  <c r="N557" i="2"/>
  <c r="F555" i="2"/>
  <c r="P552" i="2"/>
  <c r="O547" i="2"/>
  <c r="J545" i="2"/>
  <c r="P541" i="2"/>
  <c r="M537" i="2"/>
  <c r="L535" i="2"/>
  <c r="K528" i="2"/>
  <c r="K526" i="2"/>
  <c r="K524" i="2"/>
  <c r="H523" i="2"/>
  <c r="G521" i="2"/>
  <c r="K519" i="2"/>
  <c r="G518" i="2"/>
  <c r="I516" i="2"/>
  <c r="P514" i="2"/>
  <c r="P512" i="2"/>
  <c r="K511" i="2"/>
  <c r="I509" i="2"/>
  <c r="P507" i="2"/>
  <c r="N505" i="2"/>
  <c r="H504" i="2"/>
  <c r="K502" i="2"/>
  <c r="M500" i="2"/>
  <c r="P498" i="2"/>
  <c r="J497" i="2"/>
  <c r="G496" i="2"/>
  <c r="M494" i="2"/>
  <c r="G493" i="2"/>
  <c r="K486" i="2"/>
  <c r="O482" i="2"/>
  <c r="K479" i="2"/>
  <c r="I474" i="2"/>
  <c r="K466" i="2"/>
  <c r="O462" i="2"/>
  <c r="J459" i="2"/>
  <c r="P457" i="2"/>
  <c r="H452" i="2"/>
  <c r="P448" i="2"/>
  <c r="L445" i="2"/>
  <c r="I444" i="2"/>
  <c r="J441" i="2"/>
  <c r="G440" i="2"/>
  <c r="H438" i="2"/>
  <c r="F435" i="2"/>
  <c r="I433" i="2"/>
  <c r="O431" i="2"/>
  <c r="N425" i="2"/>
  <c r="I424" i="2"/>
  <c r="M421" i="2"/>
  <c r="G420" i="2"/>
  <c r="O417" i="2"/>
  <c r="J416" i="2"/>
  <c r="H415" i="2"/>
  <c r="L412" i="2"/>
  <c r="L411" i="2"/>
  <c r="H410" i="2"/>
  <c r="J407" i="2"/>
  <c r="F406" i="2"/>
  <c r="O404" i="2"/>
  <c r="G403" i="2"/>
  <c r="O400" i="2"/>
  <c r="H399" i="2"/>
  <c r="E398" i="2"/>
  <c r="O396" i="2"/>
  <c r="G395" i="2"/>
  <c r="N392" i="2"/>
  <c r="I391" i="2"/>
  <c r="H390" i="2"/>
  <c r="J389" i="2"/>
  <c r="N384" i="2"/>
  <c r="N383" i="2"/>
  <c r="P382" i="2"/>
  <c r="N381" i="2"/>
  <c r="P380" i="2"/>
  <c r="N378" i="2"/>
  <c r="N377" i="2"/>
  <c r="P376" i="2"/>
  <c r="G375" i="2"/>
  <c r="J374" i="2"/>
  <c r="K373" i="2"/>
  <c r="O372" i="2"/>
  <c r="E372" i="2"/>
  <c r="H371" i="2"/>
  <c r="I370" i="2"/>
  <c r="M369" i="2"/>
  <c r="P368" i="2"/>
  <c r="H367" i="2"/>
  <c r="N366" i="2"/>
  <c r="E365" i="2"/>
  <c r="H364" i="2"/>
  <c r="L363" i="2"/>
  <c r="O362" i="2"/>
  <c r="P361" i="2"/>
  <c r="F361" i="2"/>
  <c r="I360" i="2"/>
  <c r="J359" i="2"/>
  <c r="N358" i="2"/>
  <c r="E357" i="2"/>
  <c r="H356" i="2"/>
  <c r="L355" i="2"/>
  <c r="O354" i="2"/>
  <c r="P353" i="2"/>
  <c r="F353" i="2"/>
  <c r="I352" i="2"/>
  <c r="J351" i="2"/>
  <c r="N350" i="2"/>
  <c r="F349" i="2"/>
  <c r="J348" i="2"/>
  <c r="M347" i="2"/>
  <c r="N346" i="2"/>
  <c r="G345" i="2"/>
  <c r="K344" i="2"/>
  <c r="L343" i="2"/>
  <c r="O342" i="2"/>
  <c r="E342" i="2"/>
  <c r="G341" i="2"/>
  <c r="J340" i="2"/>
  <c r="M339" i="2"/>
  <c r="N338" i="2"/>
  <c r="G337" i="2"/>
  <c r="K336" i="2"/>
  <c r="L335" i="2"/>
  <c r="O334" i="2"/>
  <c r="E334" i="2"/>
  <c r="G333" i="2"/>
  <c r="J332" i="2"/>
  <c r="M331" i="2"/>
  <c r="N330" i="2"/>
  <c r="G329" i="2"/>
  <c r="K328" i="2"/>
  <c r="M327" i="2"/>
  <c r="H326" i="2"/>
  <c r="M325" i="2"/>
  <c r="H324" i="2"/>
  <c r="L323" i="2"/>
  <c r="O322" i="2"/>
  <c r="F322" i="2"/>
  <c r="J321" i="2"/>
  <c r="O320" i="2"/>
  <c r="F320" i="2"/>
  <c r="J319" i="2"/>
  <c r="N318" i="2"/>
  <c r="I317" i="2"/>
  <c r="N316" i="2"/>
  <c r="F316" i="2"/>
  <c r="K315" i="2"/>
  <c r="P314" i="2"/>
  <c r="H314" i="2"/>
  <c r="M313" i="2"/>
  <c r="E313" i="2"/>
  <c r="J312" i="2"/>
  <c r="O311" i="2"/>
  <c r="G311" i="2"/>
  <c r="L310" i="2"/>
  <c r="I309" i="2"/>
  <c r="N308" i="2"/>
  <c r="F308" i="2"/>
  <c r="K307" i="2"/>
  <c r="P306" i="2"/>
  <c r="H306" i="2"/>
  <c r="N305" i="2"/>
  <c r="F305" i="2"/>
  <c r="K304" i="2"/>
  <c r="P303" i="2"/>
  <c r="H303" i="2"/>
  <c r="M302" i="2"/>
  <c r="E302" i="2"/>
  <c r="J301" i="2"/>
  <c r="O300" i="2"/>
  <c r="G300" i="2"/>
  <c r="L299" i="2"/>
  <c r="I298" i="2"/>
  <c r="K293" i="2"/>
  <c r="P292" i="2"/>
  <c r="H292" i="2"/>
  <c r="M291" i="2"/>
  <c r="E291" i="2"/>
  <c r="J290" i="2"/>
  <c r="O289" i="2"/>
  <c r="G289" i="2"/>
  <c r="L288" i="2"/>
  <c r="I287" i="2"/>
  <c r="N286" i="2"/>
  <c r="F286" i="2"/>
  <c r="K285" i="2"/>
  <c r="I284" i="2"/>
  <c r="N283" i="2"/>
  <c r="F283" i="2"/>
  <c r="K282" i="2"/>
  <c r="P281" i="2"/>
  <c r="H281" i="2"/>
  <c r="M280" i="2"/>
  <c r="E280" i="2"/>
  <c r="J279" i="2"/>
  <c r="O278" i="2"/>
  <c r="G278" i="2"/>
  <c r="L277" i="2"/>
  <c r="I276" i="2"/>
  <c r="N275" i="2"/>
  <c r="F275" i="2"/>
  <c r="K274" i="2"/>
  <c r="P273" i="2"/>
  <c r="H273" i="2"/>
  <c r="M272" i="2"/>
  <c r="E272" i="2"/>
  <c r="K271" i="2"/>
  <c r="I270" i="2"/>
  <c r="O269" i="2"/>
  <c r="G269" i="2"/>
  <c r="L268" i="2"/>
  <c r="I267" i="2"/>
  <c r="O266" i="2"/>
  <c r="G266" i="2"/>
  <c r="L265" i="2"/>
  <c r="I264" i="2"/>
  <c r="O263" i="2"/>
  <c r="G263" i="2"/>
  <c r="L262" i="2"/>
  <c r="I261" i="2"/>
  <c r="N260" i="2"/>
  <c r="F260" i="2"/>
  <c r="K259" i="2"/>
  <c r="P258" i="2"/>
  <c r="H258" i="2"/>
  <c r="M257" i="2"/>
  <c r="E257" i="2"/>
  <c r="J256" i="2"/>
  <c r="O255" i="2"/>
  <c r="G255" i="2"/>
  <c r="L254" i="2"/>
  <c r="I253" i="2"/>
  <c r="N252" i="2"/>
  <c r="F252" i="2"/>
  <c r="K251" i="2"/>
  <c r="P250" i="2"/>
  <c r="H250" i="2"/>
  <c r="M249" i="2"/>
  <c r="E249" i="2"/>
  <c r="J248" i="2"/>
  <c r="O247" i="2"/>
  <c r="G247" i="2"/>
  <c r="L246" i="2"/>
  <c r="I245" i="2"/>
  <c r="N244" i="2"/>
  <c r="F244" i="2"/>
  <c r="I239" i="2"/>
  <c r="O238" i="2"/>
  <c r="G238" i="2"/>
  <c r="L237" i="2"/>
  <c r="I236" i="2"/>
  <c r="N235" i="2"/>
  <c r="F235" i="2"/>
  <c r="L234" i="2"/>
  <c r="I233" i="2"/>
  <c r="N232" i="2"/>
  <c r="F232" i="2"/>
  <c r="K231" i="2"/>
  <c r="P230" i="2"/>
  <c r="H230" i="2"/>
  <c r="M229" i="2"/>
  <c r="E229" i="2"/>
  <c r="J228" i="2"/>
  <c r="O227" i="2"/>
  <c r="G227" i="2"/>
  <c r="L226" i="2"/>
  <c r="I225" i="2"/>
  <c r="O224" i="2"/>
  <c r="G224" i="2"/>
  <c r="M223" i="2"/>
  <c r="E223" i="2"/>
  <c r="J222" i="2"/>
  <c r="O221" i="2"/>
  <c r="G221" i="2"/>
  <c r="L220" i="2"/>
  <c r="I219" i="2"/>
  <c r="N218" i="2"/>
  <c r="F218" i="2"/>
  <c r="K217" i="2"/>
  <c r="P216" i="2"/>
  <c r="H216" i="2"/>
  <c r="M215" i="2"/>
  <c r="E215" i="2"/>
  <c r="J214" i="2"/>
  <c r="P213" i="2"/>
  <c r="H213" i="2"/>
  <c r="M212" i="2"/>
  <c r="E212" i="2"/>
  <c r="J211" i="2"/>
  <c r="O210" i="2"/>
  <c r="G210" i="2"/>
  <c r="L209" i="2"/>
  <c r="I208" i="2"/>
  <c r="N207" i="2"/>
  <c r="F207" i="2"/>
  <c r="K206" i="2"/>
  <c r="P205" i="2"/>
  <c r="H205" i="2"/>
  <c r="N197" i="2"/>
  <c r="F197" i="2"/>
  <c r="K196" i="2"/>
  <c r="P195" i="2"/>
  <c r="H195" i="2"/>
  <c r="M194" i="2"/>
  <c r="E194" i="2"/>
  <c r="J193" i="2"/>
  <c r="O192" i="2"/>
  <c r="G192" i="2"/>
  <c r="L191" i="2"/>
  <c r="I190" i="2"/>
  <c r="N189" i="2"/>
  <c r="F189" i="2"/>
  <c r="L695" i="2"/>
  <c r="O689" i="2"/>
  <c r="J685" i="2"/>
  <c r="I664" i="2"/>
  <c r="M660" i="2"/>
  <c r="K656" i="2"/>
  <c r="G645" i="2"/>
  <c r="L640" i="2"/>
  <c r="O623" i="2"/>
  <c r="K619" i="2"/>
  <c r="N615" i="2"/>
  <c r="P601" i="2"/>
  <c r="I598" i="2"/>
  <c r="K594" i="2"/>
  <c r="P587" i="2"/>
  <c r="M584" i="2"/>
  <c r="O574" i="2"/>
  <c r="G571" i="2"/>
  <c r="J564" i="2"/>
  <c r="N560" i="2"/>
  <c r="L557" i="2"/>
  <c r="M554" i="2"/>
  <c r="F551" i="2"/>
  <c r="N544" i="2"/>
  <c r="M534" i="2"/>
  <c r="H524" i="2"/>
  <c r="F514" i="2"/>
  <c r="G509" i="2"/>
  <c r="P506" i="2"/>
  <c r="K504" i="2"/>
  <c r="O499" i="2"/>
  <c r="I497" i="2"/>
  <c r="L495" i="2"/>
  <c r="F493" i="2"/>
  <c r="J488" i="2"/>
  <c r="H486" i="2"/>
  <c r="M481" i="2"/>
  <c r="H479" i="2"/>
  <c r="F477" i="2"/>
  <c r="L472" i="2"/>
  <c r="K463" i="2"/>
  <c r="O460" i="2"/>
  <c r="P449" i="2"/>
  <c r="G445" i="2"/>
  <c r="J443" i="2"/>
  <c r="I441" i="2"/>
  <c r="F439" i="2"/>
  <c r="H434" i="2"/>
  <c r="H432" i="2"/>
  <c r="M425" i="2"/>
  <c r="M423" i="2"/>
  <c r="L419" i="2"/>
  <c r="F418" i="2"/>
  <c r="I416" i="2"/>
  <c r="N414" i="2"/>
  <c r="E411" i="2"/>
  <c r="F401" i="2"/>
  <c r="G399" i="2"/>
  <c r="I397" i="2"/>
  <c r="F395" i="2"/>
  <c r="H393" i="2"/>
  <c r="H391" i="2"/>
  <c r="N389" i="2"/>
  <c r="M383" i="2"/>
  <c r="J382" i="2"/>
  <c r="I381" i="2"/>
  <c r="H380" i="2"/>
  <c r="L377" i="2"/>
  <c r="J376" i="2"/>
  <c r="F375" i="2"/>
  <c r="N372" i="2"/>
  <c r="L371" i="2"/>
  <c r="G370" i="2"/>
  <c r="F369" i="2"/>
  <c r="P365" i="2"/>
  <c r="N364" i="2"/>
  <c r="J363" i="2"/>
  <c r="I362" i="2"/>
  <c r="E361" i="2"/>
  <c r="P359" i="2"/>
  <c r="L358" i="2"/>
  <c r="K357" i="2"/>
  <c r="F356" i="2"/>
  <c r="E355" i="2"/>
  <c r="O353" i="2"/>
  <c r="M352" i="2"/>
  <c r="H351" i="2"/>
  <c r="G350" i="2"/>
  <c r="P347" i="2"/>
  <c r="L346" i="2"/>
  <c r="K345" i="2"/>
  <c r="G344" i="2"/>
  <c r="E343" i="2"/>
  <c r="O341" i="2"/>
  <c r="O340" i="2"/>
  <c r="H339" i="2"/>
  <c r="I338" i="2"/>
  <c r="M334" i="2"/>
  <c r="L333" i="2"/>
  <c r="G332" i="2"/>
  <c r="O329" i="2"/>
  <c r="N328" i="2"/>
  <c r="J327" i="2"/>
  <c r="K326" i="2"/>
  <c r="J325" i="2"/>
  <c r="K324" i="2"/>
  <c r="H323" i="2"/>
  <c r="J322" i="2"/>
  <c r="G321" i="2"/>
  <c r="I320" i="2"/>
  <c r="F319" i="2"/>
  <c r="F317" i="2"/>
  <c r="E316" i="2"/>
  <c r="G315" i="2"/>
  <c r="G314" i="2"/>
  <c r="I313" i="2"/>
  <c r="H312" i="2"/>
  <c r="K311" i="2"/>
  <c r="J310" i="2"/>
  <c r="M309" i="2"/>
  <c r="L308" i="2"/>
  <c r="N307" i="2"/>
  <c r="N306" i="2"/>
  <c r="P304" i="2"/>
  <c r="E303" i="2"/>
  <c r="F301" i="2"/>
  <c r="F300" i="2"/>
  <c r="H299" i="2"/>
  <c r="H298" i="2"/>
  <c r="G293" i="2"/>
  <c r="G292" i="2"/>
  <c r="I291" i="2"/>
  <c r="H290" i="2"/>
  <c r="K289" i="2"/>
  <c r="J288" i="2"/>
  <c r="M287" i="2"/>
  <c r="L286" i="2"/>
  <c r="N285" i="2"/>
  <c r="P284" i="2"/>
  <c r="E284" i="2"/>
  <c r="F282" i="2"/>
  <c r="F281" i="2"/>
  <c r="H280" i="2"/>
  <c r="G279" i="2"/>
  <c r="J278" i="2"/>
  <c r="I277" i="2"/>
  <c r="L276" i="2"/>
  <c r="K275" i="2"/>
  <c r="J274" i="2"/>
  <c r="M273" i="2"/>
  <c r="L272" i="2"/>
  <c r="O271" i="2"/>
  <c r="F270" i="2"/>
  <c r="J269" i="2"/>
  <c r="I268" i="2"/>
  <c r="L267" i="2"/>
  <c r="M266" i="2"/>
  <c r="O265" i="2"/>
  <c r="O264" i="2"/>
  <c r="E263" i="2"/>
  <c r="G262" i="2"/>
  <c r="G261" i="2"/>
  <c r="I260" i="2"/>
  <c r="H259" i="2"/>
  <c r="K258" i="2"/>
  <c r="J257" i="2"/>
  <c r="I256" i="2"/>
  <c r="L255" i="2"/>
  <c r="K254" i="2"/>
  <c r="N253" i="2"/>
  <c r="M252" i="2"/>
  <c r="O251" i="2"/>
  <c r="O250" i="2"/>
  <c r="P248" i="2"/>
  <c r="E248" i="2"/>
  <c r="E247" i="2"/>
  <c r="G246" i="2"/>
  <c r="G245" i="2"/>
  <c r="I244" i="2"/>
  <c r="F239" i="2"/>
  <c r="J238" i="2"/>
  <c r="I237" i="2"/>
  <c r="L236" i="2"/>
  <c r="K235" i="2"/>
  <c r="K234" i="2"/>
  <c r="N233" i="2"/>
  <c r="M232" i="2"/>
  <c r="O231" i="2"/>
  <c r="O230" i="2"/>
  <c r="P228" i="2"/>
  <c r="E228" i="2"/>
  <c r="E227" i="2"/>
  <c r="G226" i="2"/>
  <c r="G225" i="2"/>
  <c r="K224" i="2"/>
  <c r="K223" i="2"/>
  <c r="M222" i="2"/>
  <c r="M221" i="2"/>
  <c r="O220" i="2"/>
  <c r="O219" i="2"/>
  <c r="P217" i="2"/>
  <c r="E216" i="2"/>
  <c r="G215" i="2"/>
  <c r="H214" i="2"/>
  <c r="M213" i="2"/>
  <c r="P212" i="2"/>
  <c r="G211" i="2"/>
  <c r="J210" i="2"/>
  <c r="K209" i="2"/>
  <c r="O208" i="2"/>
  <c r="E208" i="2"/>
  <c r="H207" i="2"/>
  <c r="I206" i="2"/>
  <c r="M205" i="2"/>
  <c r="E197" i="2"/>
  <c r="H196" i="2"/>
  <c r="L195" i="2"/>
  <c r="O194" i="2"/>
  <c r="P193" i="2"/>
  <c r="F193" i="2"/>
  <c r="I192" i="2"/>
  <c r="J191" i="2"/>
  <c r="N190" i="2"/>
  <c r="E189" i="2"/>
  <c r="J188" i="2"/>
  <c r="O187" i="2"/>
  <c r="G187" i="2"/>
  <c r="L186" i="2"/>
  <c r="I185" i="2"/>
  <c r="N184" i="2"/>
  <c r="F184" i="2"/>
  <c r="K183" i="2"/>
  <c r="P182" i="2"/>
  <c r="H182" i="2"/>
  <c r="M181" i="2"/>
  <c r="E181" i="2"/>
  <c r="J180" i="2"/>
  <c r="O179" i="2"/>
  <c r="G179" i="2"/>
  <c r="L178" i="2"/>
  <c r="I177" i="2"/>
  <c r="N176" i="2"/>
  <c r="F176" i="2"/>
  <c r="J175" i="2"/>
  <c r="O174" i="2"/>
  <c r="G174" i="2"/>
  <c r="M169" i="2"/>
  <c r="E169" i="2"/>
  <c r="J168" i="2"/>
  <c r="O167" i="2"/>
  <c r="G167" i="2"/>
  <c r="L166" i="2"/>
  <c r="I165" i="2"/>
  <c r="N164" i="2"/>
  <c r="F164" i="2"/>
  <c r="K163" i="2"/>
  <c r="I162" i="2"/>
  <c r="N161" i="2"/>
  <c r="F161" i="2"/>
  <c r="K160" i="2"/>
  <c r="P159" i="2"/>
  <c r="H159" i="2"/>
  <c r="M158" i="2"/>
  <c r="E158" i="2"/>
  <c r="J157" i="2"/>
  <c r="O156" i="2"/>
  <c r="G156" i="2"/>
  <c r="L155" i="2"/>
  <c r="I154" i="2"/>
  <c r="N153" i="2"/>
  <c r="F153" i="2"/>
  <c r="K152" i="2"/>
  <c r="P151" i="2"/>
  <c r="H151" i="2"/>
  <c r="M150" i="2"/>
  <c r="E150" i="2"/>
  <c r="J149" i="2"/>
  <c r="O148" i="2"/>
  <c r="G148" i="2"/>
  <c r="L147" i="2"/>
  <c r="I146" i="2"/>
  <c r="N145" i="2"/>
  <c r="F145" i="2"/>
  <c r="L144" i="2"/>
  <c r="I143" i="2"/>
  <c r="N142" i="2"/>
  <c r="F142" i="2"/>
  <c r="K141" i="2"/>
  <c r="P140" i="2"/>
  <c r="H140" i="2"/>
  <c r="M139" i="2"/>
  <c r="E139" i="2"/>
  <c r="J138" i="2"/>
  <c r="O137" i="2"/>
  <c r="G137" i="2"/>
  <c r="L136" i="2"/>
  <c r="I135" i="2"/>
  <c r="N134" i="2"/>
  <c r="F134" i="2"/>
  <c r="K133" i="2"/>
  <c r="P132" i="2"/>
  <c r="H132" i="2"/>
  <c r="M131" i="2"/>
  <c r="E131" i="2"/>
  <c r="J130" i="2"/>
  <c r="P129" i="2"/>
  <c r="H129" i="2"/>
  <c r="N128" i="2"/>
  <c r="F128" i="2"/>
  <c r="L127" i="2"/>
  <c r="J126" i="2"/>
  <c r="P125" i="2"/>
  <c r="H125" i="2"/>
  <c r="M124" i="2"/>
  <c r="E124" i="2"/>
  <c r="J123" i="2"/>
  <c r="O122" i="2"/>
  <c r="G122" i="2"/>
  <c r="L121" i="2"/>
  <c r="I120" i="2"/>
  <c r="N119" i="2"/>
  <c r="F119" i="2"/>
  <c r="K118" i="2"/>
  <c r="P117" i="2"/>
  <c r="H117" i="2"/>
  <c r="M116" i="2"/>
  <c r="E116" i="2"/>
  <c r="J115" i="2"/>
  <c r="O114" i="2"/>
  <c r="G114" i="2"/>
  <c r="L113" i="2"/>
  <c r="I112" i="2"/>
  <c r="N111" i="2"/>
  <c r="F111" i="2"/>
  <c r="K110" i="2"/>
  <c r="P109" i="2"/>
  <c r="H109" i="2"/>
  <c r="M108" i="2"/>
  <c r="E108" i="2"/>
  <c r="J107" i="2"/>
  <c r="O106" i="2"/>
  <c r="G106" i="2"/>
  <c r="L105" i="2"/>
  <c r="I104" i="2"/>
  <c r="N103" i="2"/>
  <c r="F103" i="2"/>
  <c r="L102" i="2"/>
  <c r="I101" i="2"/>
  <c r="N100" i="2"/>
  <c r="F100" i="2"/>
  <c r="L99" i="2"/>
  <c r="I98" i="2"/>
  <c r="N97" i="2"/>
  <c r="F97" i="2"/>
  <c r="L96" i="2"/>
  <c r="J95" i="2"/>
  <c r="O94" i="2"/>
  <c r="G94" i="2"/>
  <c r="L93" i="2"/>
  <c r="I92" i="2"/>
  <c r="O91" i="2"/>
  <c r="G91" i="2"/>
  <c r="L90" i="2"/>
  <c r="I89" i="2"/>
  <c r="N88" i="2"/>
  <c r="F88" i="2"/>
  <c r="K87" i="2"/>
  <c r="I86" i="2"/>
  <c r="N85" i="2"/>
  <c r="F85" i="2"/>
  <c r="K84" i="2"/>
  <c r="P83" i="2"/>
  <c r="H83" i="2"/>
  <c r="M82" i="2"/>
  <c r="E82" i="2"/>
  <c r="J81" i="2"/>
  <c r="O80" i="2"/>
  <c r="G80" i="2"/>
  <c r="M79" i="2"/>
  <c r="E79" i="2"/>
  <c r="J78" i="2"/>
  <c r="O77" i="2"/>
  <c r="G77" i="2"/>
  <c r="L76" i="2"/>
  <c r="I75" i="2"/>
  <c r="N74" i="2"/>
  <c r="F74" i="2"/>
  <c r="K73" i="2"/>
  <c r="P72" i="2"/>
  <c r="H72" i="2"/>
  <c r="M71" i="2"/>
  <c r="E71" i="2"/>
  <c r="J70" i="2"/>
  <c r="O69" i="2"/>
  <c r="G69" i="2"/>
  <c r="L68" i="2"/>
  <c r="I67" i="2"/>
  <c r="N66" i="2"/>
  <c r="F66" i="2"/>
  <c r="K65" i="2"/>
  <c r="P64" i="2"/>
  <c r="H64" i="2"/>
  <c r="M63" i="2"/>
  <c r="E63" i="2"/>
  <c r="J62" i="2"/>
  <c r="O61" i="2"/>
  <c r="G61" i="2"/>
  <c r="L60" i="2"/>
  <c r="J59" i="2"/>
  <c r="P58" i="2"/>
  <c r="H58" i="2"/>
  <c r="N57" i="2"/>
  <c r="F57" i="2"/>
  <c r="K56" i="2"/>
  <c r="P55" i="2"/>
  <c r="H55" i="2"/>
  <c r="M54" i="2"/>
  <c r="E54" i="2"/>
  <c r="K53" i="2"/>
  <c r="P52" i="2"/>
  <c r="H52" i="2"/>
  <c r="M51" i="2"/>
  <c r="E51" i="2"/>
  <c r="K50" i="2"/>
  <c r="I49" i="2"/>
  <c r="O48" i="2"/>
  <c r="G48" i="2"/>
  <c r="M47" i="2"/>
  <c r="E47" i="2"/>
  <c r="J46" i="2"/>
  <c r="O45" i="2"/>
  <c r="G45" i="2"/>
  <c r="L44" i="2"/>
  <c r="I43" i="2"/>
  <c r="N42" i="2"/>
  <c r="F42" i="2"/>
  <c r="K41" i="2"/>
  <c r="P40" i="2"/>
  <c r="H40" i="2"/>
  <c r="N39" i="2"/>
  <c r="F39" i="2"/>
  <c r="K38" i="2"/>
  <c r="P37" i="2"/>
  <c r="H37" i="2"/>
  <c r="M36" i="2"/>
  <c r="E36" i="2"/>
  <c r="J35" i="2"/>
  <c r="O34" i="2"/>
  <c r="G34" i="2"/>
  <c r="L33" i="2"/>
  <c r="I32" i="2"/>
  <c r="N31" i="2"/>
  <c r="F31" i="2"/>
  <c r="K30" i="2"/>
  <c r="P29" i="2"/>
  <c r="H29" i="2"/>
  <c r="M28" i="2"/>
  <c r="E28" i="2"/>
  <c r="J27" i="2"/>
  <c r="O26" i="2"/>
  <c r="G26" i="2"/>
  <c r="L25" i="2"/>
  <c r="I24" i="2"/>
  <c r="O23" i="2"/>
  <c r="G23" i="2"/>
  <c r="M22" i="2"/>
  <c r="E22" i="2"/>
  <c r="J21" i="2"/>
  <c r="P20" i="2"/>
  <c r="H20" i="2"/>
  <c r="N19" i="2"/>
  <c r="F19" i="2"/>
  <c r="K18" i="2"/>
  <c r="P17" i="2"/>
  <c r="H17" i="2"/>
  <c r="M16" i="2"/>
  <c r="E16" i="2"/>
  <c r="J15" i="2"/>
  <c r="O14" i="2"/>
  <c r="G14" i="2"/>
  <c r="L13" i="2"/>
  <c r="I12" i="2"/>
  <c r="N11" i="2"/>
  <c r="F11" i="2"/>
  <c r="K10" i="2"/>
  <c r="P9" i="2"/>
  <c r="H9" i="2"/>
  <c r="E663" i="2"/>
  <c r="L648" i="2"/>
  <c r="P603" i="2"/>
  <c r="L573" i="2"/>
  <c r="J559" i="2"/>
  <c r="J528" i="2"/>
  <c r="M520" i="2"/>
  <c r="N513" i="2"/>
  <c r="G501" i="2"/>
  <c r="K496" i="2"/>
  <c r="K492" i="2"/>
  <c r="M487" i="2"/>
  <c r="J480" i="2"/>
  <c r="L462" i="2"/>
  <c r="O455" i="2"/>
  <c r="L444" i="2"/>
  <c r="F436" i="2"/>
  <c r="F431" i="2"/>
  <c r="F421" i="2"/>
  <c r="N415" i="2"/>
  <c r="G412" i="2"/>
  <c r="J408" i="2"/>
  <c r="H404" i="2"/>
  <c r="O398" i="2"/>
  <c r="P394" i="2"/>
  <c r="P390" i="2"/>
  <c r="F383" i="2"/>
  <c r="P379" i="2"/>
  <c r="I378" i="2"/>
  <c r="P375" i="2"/>
  <c r="I373" i="2"/>
  <c r="L366" i="2"/>
  <c r="P312" i="2"/>
  <c r="P298" i="2"/>
  <c r="O292" i="2"/>
  <c r="E290" i="2"/>
  <c r="G287" i="2"/>
  <c r="M284" i="2"/>
  <c r="N281" i="2"/>
  <c r="F276" i="2"/>
  <c r="G274" i="2"/>
  <c r="I272" i="2"/>
  <c r="F256" i="2"/>
  <c r="H253" i="2"/>
  <c r="I251" i="2"/>
  <c r="M248" i="2"/>
  <c r="O245" i="2"/>
  <c r="I231" i="2"/>
  <c r="M227" i="2"/>
  <c r="H223" i="2"/>
  <c r="I220" i="2"/>
  <c r="J217" i="2"/>
  <c r="O214" i="2"/>
  <c r="K212" i="2"/>
  <c r="E210" i="2"/>
  <c r="L208" i="2"/>
  <c r="F206" i="2"/>
  <c r="O196" i="2"/>
  <c r="M193" i="2"/>
  <c r="G191" i="2"/>
  <c r="G188" i="2"/>
  <c r="I186" i="2"/>
  <c r="F185" i="2"/>
  <c r="H183" i="2"/>
  <c r="E182" i="2"/>
  <c r="O180" i="2"/>
  <c r="L179" i="2"/>
  <c r="I178" i="2"/>
  <c r="N177" i="2"/>
  <c r="K176" i="2"/>
  <c r="G175" i="2"/>
  <c r="J169" i="2"/>
  <c r="L167" i="2"/>
  <c r="K164" i="2"/>
  <c r="N162" i="2"/>
  <c r="K161" i="2"/>
  <c r="H160" i="2"/>
  <c r="E159" i="2"/>
  <c r="O157" i="2"/>
  <c r="L156" i="2"/>
  <c r="N154" i="2"/>
  <c r="K153" i="2"/>
  <c r="H152" i="2"/>
  <c r="E151" i="2"/>
  <c r="O149" i="2"/>
  <c r="L148" i="2"/>
  <c r="N146" i="2"/>
  <c r="K145" i="2"/>
  <c r="N143" i="2"/>
  <c r="P141" i="2"/>
  <c r="M140" i="2"/>
  <c r="J139" i="2"/>
  <c r="G138" i="2"/>
  <c r="H133" i="2"/>
  <c r="O130" i="2"/>
  <c r="E129" i="2"/>
  <c r="I127" i="2"/>
  <c r="M125" i="2"/>
  <c r="O123" i="2"/>
  <c r="P118" i="2"/>
  <c r="E117" i="2"/>
  <c r="G115" i="2"/>
  <c r="I113" i="2"/>
  <c r="F112" i="2"/>
  <c r="P110" i="2"/>
  <c r="M109" i="2"/>
  <c r="J108" i="2"/>
  <c r="G107" i="2"/>
  <c r="I105" i="2"/>
  <c r="N104" i="2"/>
  <c r="K103" i="2"/>
  <c r="K100" i="2"/>
  <c r="N98" i="2"/>
  <c r="I96" i="2"/>
  <c r="L94" i="2"/>
  <c r="N92" i="2"/>
  <c r="L91" i="2"/>
  <c r="N89" i="2"/>
  <c r="P87" i="2"/>
  <c r="N86" i="2"/>
  <c r="P84" i="2"/>
  <c r="E83" i="2"/>
  <c r="G81" i="2"/>
  <c r="J79" i="2"/>
  <c r="G78" i="2"/>
  <c r="H73" i="2"/>
  <c r="J71" i="2"/>
  <c r="L69" i="2"/>
  <c r="N67" i="2"/>
  <c r="K66" i="2"/>
  <c r="H65" i="2"/>
  <c r="J63" i="2"/>
  <c r="L61" i="2"/>
  <c r="O59" i="2"/>
  <c r="E58" i="2"/>
  <c r="P56" i="2"/>
  <c r="E55" i="2"/>
  <c r="H53" i="2"/>
  <c r="J51" i="2"/>
  <c r="N49" i="2"/>
  <c r="K42" i="2"/>
  <c r="K39" i="2"/>
  <c r="M37" i="2"/>
  <c r="O35" i="2"/>
  <c r="P30" i="2"/>
  <c r="J28" i="2"/>
  <c r="L26" i="2"/>
  <c r="N24" i="2"/>
  <c r="L23" i="2"/>
  <c r="O21" i="2"/>
  <c r="G21" i="2"/>
  <c r="E20" i="2"/>
  <c r="H18" i="2"/>
  <c r="E17" i="2"/>
  <c r="G15" i="2"/>
  <c r="I13" i="2"/>
  <c r="F12" i="2"/>
  <c r="H10" i="2"/>
  <c r="E9" i="2"/>
  <c r="L693" i="2"/>
  <c r="J671" i="2"/>
  <c r="K625" i="2"/>
  <c r="K607" i="2"/>
  <c r="N589" i="2"/>
  <c r="P578" i="2"/>
  <c r="M552" i="2"/>
  <c r="H525" i="2"/>
  <c r="M510" i="2"/>
  <c r="L503" i="2"/>
  <c r="K494" i="2"/>
  <c r="L487" i="2"/>
  <c r="H480" i="2"/>
  <c r="M473" i="2"/>
  <c r="L446" i="2"/>
  <c r="L422" i="2"/>
  <c r="K413" i="2"/>
  <c r="H398" i="2"/>
  <c r="M390" i="2"/>
  <c r="G695" i="2"/>
  <c r="G689" i="2"/>
  <c r="N668" i="2"/>
  <c r="J615" i="2"/>
  <c r="N612" i="2"/>
  <c r="E608" i="2"/>
  <c r="P604" i="2"/>
  <c r="I594" i="2"/>
  <c r="J587" i="2"/>
  <c r="J584" i="2"/>
  <c r="M580" i="2"/>
  <c r="I564" i="2"/>
  <c r="L554" i="2"/>
  <c r="H547" i="2"/>
  <c r="H544" i="2"/>
  <c r="H540" i="2"/>
  <c r="K537" i="2"/>
  <c r="G534" i="2"/>
  <c r="P525" i="2"/>
  <c r="E524" i="2"/>
  <c r="P518" i="2"/>
  <c r="F516" i="2"/>
  <c r="E514" i="2"/>
  <c r="O511" i="2"/>
  <c r="F509" i="2"/>
  <c r="O506" i="2"/>
  <c r="F504" i="2"/>
  <c r="P501" i="2"/>
  <c r="L499" i="2"/>
  <c r="F497" i="2"/>
  <c r="K495" i="2"/>
  <c r="E493" i="2"/>
  <c r="P490" i="2"/>
  <c r="E486" i="2"/>
  <c r="P483" i="2"/>
  <c r="E479" i="2"/>
  <c r="P474" i="2"/>
  <c r="K472" i="2"/>
  <c r="L467" i="2"/>
  <c r="L465" i="2"/>
  <c r="N460" i="2"/>
  <c r="J458" i="2"/>
  <c r="O456" i="2"/>
  <c r="N453" i="2"/>
  <c r="L451" i="2"/>
  <c r="O449" i="2"/>
  <c r="F445" i="2"/>
  <c r="H441" i="2"/>
  <c r="E439" i="2"/>
  <c r="J436" i="2"/>
  <c r="G434" i="2"/>
  <c r="L425" i="2"/>
  <c r="L423" i="2"/>
  <c r="H421" i="2"/>
  <c r="K419" i="2"/>
  <c r="H416" i="2"/>
  <c r="M414" i="2"/>
  <c r="I412" i="2"/>
  <c r="L408" i="2"/>
  <c r="P406" i="2"/>
  <c r="J404" i="2"/>
  <c r="P402" i="2"/>
  <c r="F397" i="2"/>
  <c r="E395" i="2"/>
  <c r="G393" i="2"/>
  <c r="G391" i="2"/>
  <c r="M389" i="2"/>
  <c r="M384" i="2"/>
  <c r="L383" i="2"/>
  <c r="I382" i="2"/>
  <c r="H381" i="2"/>
  <c r="G380" i="2"/>
  <c r="M378" i="2"/>
  <c r="K377" i="2"/>
  <c r="I376" i="2"/>
  <c r="E375" i="2"/>
  <c r="P373" i="2"/>
  <c r="M372" i="2"/>
  <c r="K371" i="2"/>
  <c r="F370" i="2"/>
  <c r="P367" i="2"/>
  <c r="M365" i="2"/>
  <c r="M364" i="2"/>
  <c r="G363" i="2"/>
  <c r="H362" i="2"/>
  <c r="O359" i="2"/>
  <c r="K358" i="2"/>
  <c r="J357" i="2"/>
  <c r="E356" i="2"/>
  <c r="N353" i="2"/>
  <c r="L352" i="2"/>
  <c r="G351" i="2"/>
  <c r="L347" i="2"/>
  <c r="K346" i="2"/>
  <c r="J345" i="2"/>
  <c r="F344" i="2"/>
  <c r="N341" i="2"/>
  <c r="I340" i="2"/>
  <c r="G339" i="2"/>
  <c r="P336" i="2"/>
  <c r="K335" i="2"/>
  <c r="J334" i="2"/>
  <c r="F333" i="2"/>
  <c r="M330" i="2"/>
  <c r="N329" i="2"/>
  <c r="H328" i="2"/>
  <c r="I327" i="2"/>
  <c r="G326" i="2"/>
  <c r="H325" i="2"/>
  <c r="G324" i="2"/>
  <c r="G323" i="2"/>
  <c r="E322" i="2"/>
  <c r="F321" i="2"/>
  <c r="E320" i="2"/>
  <c r="E319" i="2"/>
  <c r="P317" i="2"/>
  <c r="E317" i="2"/>
  <c r="F315" i="2"/>
  <c r="F314" i="2"/>
  <c r="H313" i="2"/>
  <c r="G312" i="2"/>
  <c r="J311" i="2"/>
  <c r="I310" i="2"/>
  <c r="L309" i="2"/>
  <c r="K308" i="2"/>
  <c r="J307" i="2"/>
  <c r="M306" i="2"/>
  <c r="M305" i="2"/>
  <c r="O304" i="2"/>
  <c r="O303" i="2"/>
  <c r="P301" i="2"/>
  <c r="E301" i="2"/>
  <c r="E300" i="2"/>
  <c r="G299" i="2"/>
  <c r="G298" i="2"/>
  <c r="F293" i="2"/>
  <c r="F292" i="2"/>
  <c r="H291" i="2"/>
  <c r="G290" i="2"/>
  <c r="J289" i="2"/>
  <c r="I288" i="2"/>
  <c r="L287" i="2"/>
  <c r="K286" i="2"/>
  <c r="J285" i="2"/>
  <c r="O284" i="2"/>
  <c r="P282" i="2"/>
  <c r="E281" i="2"/>
  <c r="F279" i="2"/>
  <c r="F278" i="2"/>
  <c r="H277" i="2"/>
  <c r="H276" i="2"/>
  <c r="J275" i="2"/>
  <c r="I274" i="2"/>
  <c r="L273" i="2"/>
  <c r="K272" i="2"/>
  <c r="N271" i="2"/>
  <c r="P270" i="2"/>
  <c r="E270" i="2"/>
  <c r="F269" i="2"/>
  <c r="H268" i="2"/>
  <c r="H267" i="2"/>
  <c r="L266" i="2"/>
  <c r="K265" i="2"/>
  <c r="N264" i="2"/>
  <c r="F261" i="2"/>
  <c r="E260" i="2"/>
  <c r="G259" i="2"/>
  <c r="G258" i="2"/>
  <c r="I257" i="2"/>
  <c r="H256" i="2"/>
  <c r="K255" i="2"/>
  <c r="J254" i="2"/>
  <c r="M253" i="2"/>
  <c r="L252" i="2"/>
  <c r="N251" i="2"/>
  <c r="N250" i="2"/>
  <c r="P249" i="2"/>
  <c r="O248" i="2"/>
  <c r="F245" i="2"/>
  <c r="E244" i="2"/>
  <c r="P239" i="2"/>
  <c r="E239" i="2"/>
  <c r="F238" i="2"/>
  <c r="H237" i="2"/>
  <c r="H236" i="2"/>
  <c r="J235" i="2"/>
  <c r="J234" i="2"/>
  <c r="M233" i="2"/>
  <c r="L232" i="2"/>
  <c r="N231" i="2"/>
  <c r="N230" i="2"/>
  <c r="P229" i="2"/>
  <c r="O228" i="2"/>
  <c r="F225" i="2"/>
  <c r="J224" i="2"/>
  <c r="J223" i="2"/>
  <c r="I222" i="2"/>
  <c r="L221" i="2"/>
  <c r="K220" i="2"/>
  <c r="N219" i="2"/>
  <c r="M218" i="2"/>
  <c r="O217" i="2"/>
  <c r="O216" i="2"/>
  <c r="G214" i="2"/>
  <c r="L213" i="2"/>
  <c r="O212" i="2"/>
  <c r="P211" i="2"/>
  <c r="F211" i="2"/>
  <c r="I210" i="2"/>
  <c r="J209" i="2"/>
  <c r="N208" i="2"/>
  <c r="E207" i="2"/>
  <c r="H206" i="2"/>
  <c r="L205" i="2"/>
  <c r="P197" i="2"/>
  <c r="G196" i="2"/>
  <c r="K195" i="2"/>
  <c r="L194" i="2"/>
  <c r="O193" i="2"/>
  <c r="E193" i="2"/>
  <c r="F192" i="2"/>
  <c r="I191" i="2"/>
  <c r="M190" i="2"/>
  <c r="P189" i="2"/>
  <c r="I188" i="2"/>
  <c r="N187" i="2"/>
  <c r="F187" i="2"/>
  <c r="K186" i="2"/>
  <c r="P185" i="2"/>
  <c r="H185" i="2"/>
  <c r="M184" i="2"/>
  <c r="E184" i="2"/>
  <c r="J183" i="2"/>
  <c r="O182" i="2"/>
  <c r="G182" i="2"/>
  <c r="L181" i="2"/>
  <c r="I180" i="2"/>
  <c r="N179" i="2"/>
  <c r="F179" i="2"/>
  <c r="K178" i="2"/>
  <c r="P177" i="2"/>
  <c r="H177" i="2"/>
  <c r="M176" i="2"/>
  <c r="E176" i="2"/>
  <c r="I175" i="2"/>
  <c r="N174" i="2"/>
  <c r="F174" i="2"/>
  <c r="L169" i="2"/>
  <c r="I168" i="2"/>
  <c r="N167" i="2"/>
  <c r="F167" i="2"/>
  <c r="K166" i="2"/>
  <c r="P165" i="2"/>
  <c r="H165" i="2"/>
  <c r="M164" i="2"/>
  <c r="E164" i="2"/>
  <c r="J163" i="2"/>
  <c r="P162" i="2"/>
  <c r="H162" i="2"/>
  <c r="M161" i="2"/>
  <c r="E161" i="2"/>
  <c r="J160" i="2"/>
  <c r="O159" i="2"/>
  <c r="G159" i="2"/>
  <c r="L158" i="2"/>
  <c r="I157" i="2"/>
  <c r="N156" i="2"/>
  <c r="F156" i="2"/>
  <c r="K155" i="2"/>
  <c r="P154" i="2"/>
  <c r="H154" i="2"/>
  <c r="M153" i="2"/>
  <c r="E153" i="2"/>
  <c r="J152" i="2"/>
  <c r="O151" i="2"/>
  <c r="G151" i="2"/>
  <c r="L150" i="2"/>
  <c r="I149" i="2"/>
  <c r="N148" i="2"/>
  <c r="F148" i="2"/>
  <c r="K147" i="2"/>
  <c r="P146" i="2"/>
  <c r="H146" i="2"/>
  <c r="M145" i="2"/>
  <c r="E145" i="2"/>
  <c r="K144" i="2"/>
  <c r="P143" i="2"/>
  <c r="H143" i="2"/>
  <c r="M142" i="2"/>
  <c r="E142" i="2"/>
  <c r="J141" i="2"/>
  <c r="O140" i="2"/>
  <c r="G140" i="2"/>
  <c r="L139" i="2"/>
  <c r="I138" i="2"/>
  <c r="N137" i="2"/>
  <c r="F137" i="2"/>
  <c r="K136" i="2"/>
  <c r="P135" i="2"/>
  <c r="H135" i="2"/>
  <c r="M134" i="2"/>
  <c r="E134" i="2"/>
  <c r="J133" i="2"/>
  <c r="O132" i="2"/>
  <c r="G132" i="2"/>
  <c r="L131" i="2"/>
  <c r="I130" i="2"/>
  <c r="O129" i="2"/>
  <c r="G129" i="2"/>
  <c r="M128" i="2"/>
  <c r="E128" i="2"/>
  <c r="K127" i="2"/>
  <c r="I126" i="2"/>
  <c r="O125" i="2"/>
  <c r="G125" i="2"/>
  <c r="L124" i="2"/>
  <c r="I123" i="2"/>
  <c r="N122" i="2"/>
  <c r="F122" i="2"/>
  <c r="K121" i="2"/>
  <c r="P120" i="2"/>
  <c r="H120" i="2"/>
  <c r="M119" i="2"/>
  <c r="E119" i="2"/>
  <c r="J118" i="2"/>
  <c r="O117" i="2"/>
  <c r="G117" i="2"/>
  <c r="L116" i="2"/>
  <c r="I115" i="2"/>
  <c r="N114" i="2"/>
  <c r="F114" i="2"/>
  <c r="K113" i="2"/>
  <c r="P112" i="2"/>
  <c r="H112" i="2"/>
  <c r="M111" i="2"/>
  <c r="E111" i="2"/>
  <c r="J110" i="2"/>
  <c r="O109" i="2"/>
  <c r="G109" i="2"/>
  <c r="L108" i="2"/>
  <c r="I107" i="2"/>
  <c r="N106" i="2"/>
  <c r="F106" i="2"/>
  <c r="K105" i="2"/>
  <c r="P104" i="2"/>
  <c r="H104" i="2"/>
  <c r="M103" i="2"/>
  <c r="E103" i="2"/>
  <c r="K102" i="2"/>
  <c r="P101" i="2"/>
  <c r="H101" i="2"/>
  <c r="M100" i="2"/>
  <c r="E100" i="2"/>
  <c r="K99" i="2"/>
  <c r="P98" i="2"/>
  <c r="H98" i="2"/>
  <c r="M97" i="2"/>
  <c r="E97" i="2"/>
  <c r="K96" i="2"/>
  <c r="I95" i="2"/>
  <c r="N94" i="2"/>
  <c r="F94" i="2"/>
  <c r="K93" i="2"/>
  <c r="P92" i="2"/>
  <c r="H92" i="2"/>
  <c r="N91" i="2"/>
  <c r="F91" i="2"/>
  <c r="K90" i="2"/>
  <c r="P89" i="2"/>
  <c r="H89" i="2"/>
  <c r="M88" i="2"/>
  <c r="E88" i="2"/>
  <c r="J87" i="2"/>
  <c r="P86" i="2"/>
  <c r="H86" i="2"/>
  <c r="M85" i="2"/>
  <c r="E85" i="2"/>
  <c r="J84" i="2"/>
  <c r="O83" i="2"/>
  <c r="G83" i="2"/>
  <c r="L82" i="2"/>
  <c r="I81" i="2"/>
  <c r="N80" i="2"/>
  <c r="F80" i="2"/>
  <c r="L79" i="2"/>
  <c r="I78" i="2"/>
  <c r="N77" i="2"/>
  <c r="F77" i="2"/>
  <c r="K76" i="2"/>
  <c r="P75" i="2"/>
  <c r="H75" i="2"/>
  <c r="M74" i="2"/>
  <c r="E74" i="2"/>
  <c r="J73" i="2"/>
  <c r="O72" i="2"/>
  <c r="G72" i="2"/>
  <c r="L71" i="2"/>
  <c r="I70" i="2"/>
  <c r="N69" i="2"/>
  <c r="F69" i="2"/>
  <c r="K68" i="2"/>
  <c r="P67" i="2"/>
  <c r="H67" i="2"/>
  <c r="M66" i="2"/>
  <c r="E66" i="2"/>
  <c r="J65" i="2"/>
  <c r="O64" i="2"/>
  <c r="G64" i="2"/>
  <c r="L63" i="2"/>
  <c r="I62" i="2"/>
  <c r="N61" i="2"/>
  <c r="F61" i="2"/>
  <c r="K60" i="2"/>
  <c r="I59" i="2"/>
  <c r="O58" i="2"/>
  <c r="G58" i="2"/>
  <c r="M57" i="2"/>
  <c r="E57" i="2"/>
  <c r="J56" i="2"/>
  <c r="O55" i="2"/>
  <c r="G55" i="2"/>
  <c r="L54" i="2"/>
  <c r="J53" i="2"/>
  <c r="O52" i="2"/>
  <c r="G52" i="2"/>
  <c r="L51" i="2"/>
  <c r="J50" i="2"/>
  <c r="P49" i="2"/>
  <c r="H49" i="2"/>
  <c r="N48" i="2"/>
  <c r="F48" i="2"/>
  <c r="L47" i="2"/>
  <c r="I46" i="2"/>
  <c r="N45" i="2"/>
  <c r="F45" i="2"/>
  <c r="K44" i="2"/>
  <c r="P43" i="2"/>
  <c r="H43" i="2"/>
  <c r="M42" i="2"/>
  <c r="E42" i="2"/>
  <c r="J41" i="2"/>
  <c r="O40" i="2"/>
  <c r="G40" i="2"/>
  <c r="M39" i="2"/>
  <c r="E39" i="2"/>
  <c r="J38" i="2"/>
  <c r="O37" i="2"/>
  <c r="G37" i="2"/>
  <c r="L36" i="2"/>
  <c r="I35" i="2"/>
  <c r="N34" i="2"/>
  <c r="F34" i="2"/>
  <c r="K33" i="2"/>
  <c r="P32" i="2"/>
  <c r="H32" i="2"/>
  <c r="M31" i="2"/>
  <c r="E31" i="2"/>
  <c r="J30" i="2"/>
  <c r="O29" i="2"/>
  <c r="G29" i="2"/>
  <c r="L28" i="2"/>
  <c r="I27" i="2"/>
  <c r="N26" i="2"/>
  <c r="F26" i="2"/>
  <c r="K25" i="2"/>
  <c r="P24" i="2"/>
  <c r="H24" i="2"/>
  <c r="N23" i="2"/>
  <c r="F23" i="2"/>
  <c r="L22" i="2"/>
  <c r="I21" i="2"/>
  <c r="O20" i="2"/>
  <c r="G20" i="2"/>
  <c r="M19" i="2"/>
  <c r="E19" i="2"/>
  <c r="J18" i="2"/>
  <c r="O17" i="2"/>
  <c r="G17" i="2"/>
  <c r="L16" i="2"/>
  <c r="I15" i="2"/>
  <c r="N14" i="2"/>
  <c r="F14" i="2"/>
  <c r="K13" i="2"/>
  <c r="P12" i="2"/>
  <c r="H12" i="2"/>
  <c r="M11" i="2"/>
  <c r="E11" i="2"/>
  <c r="J10" i="2"/>
  <c r="O9" i="2"/>
  <c r="G9" i="2"/>
  <c r="O446" i="2"/>
  <c r="O348" i="2"/>
  <c r="I335" i="2"/>
  <c r="L331" i="2"/>
  <c r="K330" i="2"/>
  <c r="F328" i="2"/>
  <c r="E326" i="2"/>
  <c r="P321" i="2"/>
  <c r="L318" i="2"/>
  <c r="M316" i="2"/>
  <c r="O314" i="2"/>
  <c r="E312" i="2"/>
  <c r="E311" i="2"/>
  <c r="G309" i="2"/>
  <c r="H307" i="2"/>
  <c r="K305" i="2"/>
  <c r="M303" i="2"/>
  <c r="N301" i="2"/>
  <c r="P299" i="2"/>
  <c r="O293" i="2"/>
  <c r="P290" i="2"/>
  <c r="E289" i="2"/>
  <c r="I286" i="2"/>
  <c r="L283" i="2"/>
  <c r="P280" i="2"/>
  <c r="N270" i="2"/>
  <c r="J266" i="2"/>
  <c r="M263" i="2"/>
  <c r="O261" i="2"/>
  <c r="P259" i="2"/>
  <c r="E258" i="2"/>
  <c r="F255" i="2"/>
  <c r="J252" i="2"/>
  <c r="K249" i="2"/>
  <c r="O246" i="2"/>
  <c r="E235" i="2"/>
  <c r="H234" i="2"/>
  <c r="J232" i="2"/>
  <c r="K229" i="2"/>
  <c r="O226" i="2"/>
  <c r="E224" i="2"/>
  <c r="J221" i="2"/>
  <c r="K218" i="2"/>
  <c r="L215" i="2"/>
  <c r="J213" i="2"/>
  <c r="J205" i="2"/>
  <c r="G195" i="2"/>
  <c r="N192" i="2"/>
  <c r="K190" i="2"/>
  <c r="P188" i="2"/>
  <c r="L187" i="2"/>
  <c r="N185" i="2"/>
  <c r="K184" i="2"/>
  <c r="M182" i="2"/>
  <c r="J181" i="2"/>
  <c r="G180" i="2"/>
  <c r="F177" i="2"/>
  <c r="O175" i="2"/>
  <c r="L174" i="2"/>
  <c r="O168" i="2"/>
  <c r="G168" i="2"/>
  <c r="I166" i="2"/>
  <c r="N165" i="2"/>
  <c r="F165" i="2"/>
  <c r="P163" i="2"/>
  <c r="H163" i="2"/>
  <c r="F162" i="2"/>
  <c r="P160" i="2"/>
  <c r="M159" i="2"/>
  <c r="J158" i="2"/>
  <c r="G157" i="2"/>
  <c r="I155" i="2"/>
  <c r="F154" i="2"/>
  <c r="P152" i="2"/>
  <c r="M151" i="2"/>
  <c r="J150" i="2"/>
  <c r="G149" i="2"/>
  <c r="I147" i="2"/>
  <c r="F146" i="2"/>
  <c r="I144" i="2"/>
  <c r="K142" i="2"/>
  <c r="H141" i="2"/>
  <c r="E140" i="2"/>
  <c r="O138" i="2"/>
  <c r="L137" i="2"/>
  <c r="N135" i="2"/>
  <c r="K134" i="2"/>
  <c r="M132" i="2"/>
  <c r="J131" i="2"/>
  <c r="M129" i="2"/>
  <c r="O126" i="2"/>
  <c r="E125" i="2"/>
  <c r="G123" i="2"/>
  <c r="I121" i="2"/>
  <c r="F120" i="2"/>
  <c r="H118" i="2"/>
  <c r="J116" i="2"/>
  <c r="L114" i="2"/>
  <c r="N112" i="2"/>
  <c r="K111" i="2"/>
  <c r="H110" i="2"/>
  <c r="E109" i="2"/>
  <c r="O107" i="2"/>
  <c r="N101" i="2"/>
  <c r="I99" i="2"/>
  <c r="K97" i="2"/>
  <c r="O95" i="2"/>
  <c r="K88" i="2"/>
  <c r="K85" i="2"/>
  <c r="M83" i="2"/>
  <c r="O81" i="2"/>
  <c r="I76" i="2"/>
  <c r="K74" i="2"/>
  <c r="M72" i="2"/>
  <c r="O70" i="2"/>
  <c r="I68" i="2"/>
  <c r="F67" i="2"/>
  <c r="P65" i="2"/>
  <c r="E64" i="2"/>
  <c r="O62" i="2"/>
  <c r="M58" i="2"/>
  <c r="M55" i="2"/>
  <c r="P53" i="2"/>
  <c r="E52" i="2"/>
  <c r="H50" i="2"/>
  <c r="L48" i="2"/>
  <c r="O46" i="2"/>
  <c r="L45" i="2"/>
  <c r="N43" i="2"/>
  <c r="P41" i="2"/>
  <c r="M40" i="2"/>
  <c r="H38" i="2"/>
  <c r="J36" i="2"/>
  <c r="L34" i="2"/>
  <c r="N32" i="2"/>
  <c r="K31" i="2"/>
  <c r="M29" i="2"/>
  <c r="O27" i="2"/>
  <c r="J22" i="2"/>
  <c r="M20" i="2"/>
  <c r="P18" i="2"/>
  <c r="M17" i="2"/>
  <c r="O15" i="2"/>
  <c r="P10" i="2"/>
  <c r="F682" i="2"/>
  <c r="O637" i="2"/>
  <c r="M621" i="2"/>
  <c r="E600" i="2"/>
  <c r="J593" i="2"/>
  <c r="G586" i="2"/>
  <c r="H576" i="2"/>
  <c r="F556" i="2"/>
  <c r="J546" i="2"/>
  <c r="O536" i="2"/>
  <c r="I520" i="2"/>
  <c r="G508" i="2"/>
  <c r="J496" i="2"/>
  <c r="J492" i="2"/>
  <c r="G485" i="2"/>
  <c r="I478" i="2"/>
  <c r="F464" i="2"/>
  <c r="F460" i="2"/>
  <c r="F453" i="2"/>
  <c r="F444" i="2"/>
  <c r="J440" i="2"/>
  <c r="H433" i="2"/>
  <c r="O426" i="2"/>
  <c r="K417" i="2"/>
  <c r="I408" i="2"/>
  <c r="E404" i="2"/>
  <c r="K400" i="2"/>
  <c r="I396" i="2"/>
  <c r="G392" i="2"/>
  <c r="G699" i="2"/>
  <c r="H688" i="2"/>
  <c r="M668" i="2"/>
  <c r="H663" i="2"/>
  <c r="N659" i="2"/>
  <c r="M648" i="2"/>
  <c r="K634" i="2"/>
  <c r="P626" i="2"/>
  <c r="J618" i="2"/>
  <c r="E615" i="2"/>
  <c r="M600" i="2"/>
  <c r="G597" i="2"/>
  <c r="G594" i="2"/>
  <c r="G590" i="2"/>
  <c r="I587" i="2"/>
  <c r="I584" i="2"/>
  <c r="J576" i="2"/>
  <c r="M573" i="2"/>
  <c r="L570" i="2"/>
  <c r="O566" i="2"/>
  <c r="K559" i="2"/>
  <c r="M556" i="2"/>
  <c r="J553" i="2"/>
  <c r="G547" i="2"/>
  <c r="F544" i="2"/>
  <c r="F534" i="2"/>
  <c r="N525" i="2"/>
  <c r="P520" i="2"/>
  <c r="O518" i="2"/>
  <c r="E516" i="2"/>
  <c r="H511" i="2"/>
  <c r="E509" i="2"/>
  <c r="N506" i="2"/>
  <c r="O501" i="2"/>
  <c r="N490" i="2"/>
  <c r="O487" i="2"/>
  <c r="O483" i="2"/>
  <c r="K480" i="2"/>
  <c r="N476" i="2"/>
  <c r="G474" i="2"/>
  <c r="I472" i="2"/>
  <c r="K467" i="2"/>
  <c r="G465" i="2"/>
  <c r="N462" i="2"/>
  <c r="H460" i="2"/>
  <c r="I458" i="2"/>
  <c r="M453" i="2"/>
  <c r="H451" i="2"/>
  <c r="P446" i="2"/>
  <c r="N442" i="2"/>
  <c r="E441" i="2"/>
  <c r="I436" i="2"/>
  <c r="F434" i="2"/>
  <c r="N431" i="2"/>
  <c r="I425" i="2"/>
  <c r="G421" i="2"/>
  <c r="J419" i="2"/>
  <c r="H412" i="2"/>
  <c r="O410" i="2"/>
  <c r="K408" i="2"/>
  <c r="K406" i="2"/>
  <c r="I404" i="2"/>
  <c r="I402" i="2"/>
  <c r="P398" i="2"/>
  <c r="I389" i="2"/>
  <c r="L384" i="2"/>
  <c r="K383" i="2"/>
  <c r="H382" i="2"/>
  <c r="G381" i="2"/>
  <c r="J378" i="2"/>
  <c r="G377" i="2"/>
  <c r="J373" i="2"/>
  <c r="L372" i="2"/>
  <c r="E371" i="2"/>
  <c r="E370" i="2"/>
  <c r="O368" i="2"/>
  <c r="O367" i="2"/>
  <c r="M366" i="2"/>
  <c r="L365" i="2"/>
  <c r="G364" i="2"/>
  <c r="F363" i="2"/>
  <c r="N360" i="2"/>
  <c r="I359" i="2"/>
  <c r="H358" i="2"/>
  <c r="L354" i="2"/>
  <c r="M353" i="2"/>
  <c r="F352" i="2"/>
  <c r="F351" i="2"/>
  <c r="P348" i="2"/>
  <c r="I347" i="2"/>
  <c r="J346" i="2"/>
  <c r="F345" i="2"/>
  <c r="E344" i="2"/>
  <c r="N342" i="2"/>
  <c r="M341" i="2"/>
  <c r="H340" i="2"/>
  <c r="F339" i="2"/>
  <c r="P337" i="2"/>
  <c r="O336" i="2"/>
  <c r="J335" i="2"/>
  <c r="I334" i="2"/>
  <c r="E333" i="2"/>
  <c r="P331" i="2"/>
  <c r="L330" i="2"/>
  <c r="K329" i="2"/>
  <c r="G328" i="2"/>
  <c r="H327" i="2"/>
  <c r="F326" i="2"/>
  <c r="G325" i="2"/>
  <c r="E324" i="2"/>
  <c r="F323" i="2"/>
  <c r="O317" i="2"/>
  <c r="P315" i="2"/>
  <c r="E314" i="2"/>
  <c r="F312" i="2"/>
  <c r="F311" i="2"/>
  <c r="H310" i="2"/>
  <c r="H309" i="2"/>
  <c r="J308" i="2"/>
  <c r="I307" i="2"/>
  <c r="L306" i="2"/>
  <c r="L305" i="2"/>
  <c r="N304" i="2"/>
  <c r="N303" i="2"/>
  <c r="P302" i="2"/>
  <c r="O301" i="2"/>
  <c r="F298" i="2"/>
  <c r="P293" i="2"/>
  <c r="E292" i="2"/>
  <c r="F290" i="2"/>
  <c r="F289" i="2"/>
  <c r="H288" i="2"/>
  <c r="H287" i="2"/>
  <c r="J286" i="2"/>
  <c r="I285" i="2"/>
  <c r="N284" i="2"/>
  <c r="M283" i="2"/>
  <c r="O282" i="2"/>
  <c r="O281" i="2"/>
  <c r="P279" i="2"/>
  <c r="E279" i="2"/>
  <c r="E278" i="2"/>
  <c r="G277" i="2"/>
  <c r="G276" i="2"/>
  <c r="I275" i="2"/>
  <c r="H274" i="2"/>
  <c r="K273" i="2"/>
  <c r="J272" i="2"/>
  <c r="J271" i="2"/>
  <c r="O270" i="2"/>
  <c r="E269" i="2"/>
  <c r="G268" i="2"/>
  <c r="G267" i="2"/>
  <c r="K266" i="2"/>
  <c r="J265" i="2"/>
  <c r="M264" i="2"/>
  <c r="N263" i="2"/>
  <c r="P262" i="2"/>
  <c r="P261" i="2"/>
  <c r="E261" i="2"/>
  <c r="F259" i="2"/>
  <c r="F258" i="2"/>
  <c r="H257" i="2"/>
  <c r="G256" i="2"/>
  <c r="J255" i="2"/>
  <c r="I254" i="2"/>
  <c r="L253" i="2"/>
  <c r="K252" i="2"/>
  <c r="J251" i="2"/>
  <c r="M250" i="2"/>
  <c r="L249" i="2"/>
  <c r="N248" i="2"/>
  <c r="N247" i="2"/>
  <c r="P246" i="2"/>
  <c r="P245" i="2"/>
  <c r="E245" i="2"/>
  <c r="O239" i="2"/>
  <c r="E238" i="2"/>
  <c r="G237" i="2"/>
  <c r="G236" i="2"/>
  <c r="I235" i="2"/>
  <c r="I234" i="2"/>
  <c r="L233" i="2"/>
  <c r="K232" i="2"/>
  <c r="J231" i="2"/>
  <c r="M230" i="2"/>
  <c r="L229" i="2"/>
  <c r="N228" i="2"/>
  <c r="N227" i="2"/>
  <c r="P226" i="2"/>
  <c r="P225" i="2"/>
  <c r="E225" i="2"/>
  <c r="F224" i="2"/>
  <c r="I223" i="2"/>
  <c r="H222" i="2"/>
  <c r="K221" i="2"/>
  <c r="J220" i="2"/>
  <c r="M219" i="2"/>
  <c r="L218" i="2"/>
  <c r="N217" i="2"/>
  <c r="N216" i="2"/>
  <c r="P215" i="2"/>
  <c r="P214" i="2"/>
  <c r="F214" i="2"/>
  <c r="K213" i="2"/>
  <c r="L212" i="2"/>
  <c r="O211" i="2"/>
  <c r="E211" i="2"/>
  <c r="F210" i="2"/>
  <c r="I209" i="2"/>
  <c r="M208" i="2"/>
  <c r="P207" i="2"/>
  <c r="G206" i="2"/>
  <c r="K205" i="2"/>
  <c r="M197" i="2"/>
  <c r="P196" i="2"/>
  <c r="F196" i="2"/>
  <c r="J195" i="2"/>
  <c r="K194" i="2"/>
  <c r="N193" i="2"/>
  <c r="E192" i="2"/>
  <c r="H191" i="2"/>
  <c r="L190" i="2"/>
  <c r="M189" i="2"/>
  <c r="H188" i="2"/>
  <c r="M187" i="2"/>
  <c r="E187" i="2"/>
  <c r="J186" i="2"/>
  <c r="O185" i="2"/>
  <c r="G185" i="2"/>
  <c r="L184" i="2"/>
  <c r="I183" i="2"/>
  <c r="N182" i="2"/>
  <c r="F182" i="2"/>
  <c r="K181" i="2"/>
  <c r="P180" i="2"/>
  <c r="H180" i="2"/>
  <c r="M179" i="2"/>
  <c r="E179" i="2"/>
  <c r="J178" i="2"/>
  <c r="O177" i="2"/>
  <c r="G177" i="2"/>
  <c r="L176" i="2"/>
  <c r="P175" i="2"/>
  <c r="H175" i="2"/>
  <c r="M174" i="2"/>
  <c r="E174" i="2"/>
  <c r="K169" i="2"/>
  <c r="P168" i="2"/>
  <c r="H168" i="2"/>
  <c r="M167" i="2"/>
  <c r="E167" i="2"/>
  <c r="J166" i="2"/>
  <c r="O165" i="2"/>
  <c r="G165" i="2"/>
  <c r="L164" i="2"/>
  <c r="I163" i="2"/>
  <c r="O162" i="2"/>
  <c r="G162" i="2"/>
  <c r="L161" i="2"/>
  <c r="I160" i="2"/>
  <c r="N159" i="2"/>
  <c r="F159" i="2"/>
  <c r="K158" i="2"/>
  <c r="P157" i="2"/>
  <c r="H157" i="2"/>
  <c r="M156" i="2"/>
  <c r="E156" i="2"/>
  <c r="J155" i="2"/>
  <c r="O154" i="2"/>
  <c r="G154" i="2"/>
  <c r="L153" i="2"/>
  <c r="I152" i="2"/>
  <c r="N151" i="2"/>
  <c r="F151" i="2"/>
  <c r="K150" i="2"/>
  <c r="P149" i="2"/>
  <c r="H149" i="2"/>
  <c r="M148" i="2"/>
  <c r="E148" i="2"/>
  <c r="J147" i="2"/>
  <c r="O146" i="2"/>
  <c r="G146" i="2"/>
  <c r="L145" i="2"/>
  <c r="J144" i="2"/>
  <c r="O143" i="2"/>
  <c r="G143" i="2"/>
  <c r="L142" i="2"/>
  <c r="I141" i="2"/>
  <c r="N140" i="2"/>
  <c r="F140" i="2"/>
  <c r="K139" i="2"/>
  <c r="P138" i="2"/>
  <c r="H138" i="2"/>
  <c r="M137" i="2"/>
  <c r="E137" i="2"/>
  <c r="J136" i="2"/>
  <c r="O135" i="2"/>
  <c r="G135" i="2"/>
  <c r="L134" i="2"/>
  <c r="I133" i="2"/>
  <c r="N132" i="2"/>
  <c r="F132" i="2"/>
  <c r="K131" i="2"/>
  <c r="P130" i="2"/>
  <c r="H130" i="2"/>
  <c r="N129" i="2"/>
  <c r="F129" i="2"/>
  <c r="L128" i="2"/>
  <c r="J127" i="2"/>
  <c r="P126" i="2"/>
  <c r="H126" i="2"/>
  <c r="N125" i="2"/>
  <c r="F125" i="2"/>
  <c r="K124" i="2"/>
  <c r="P123" i="2"/>
  <c r="H123" i="2"/>
  <c r="M122" i="2"/>
  <c r="E122" i="2"/>
  <c r="J121" i="2"/>
  <c r="O120" i="2"/>
  <c r="G120" i="2"/>
  <c r="L119" i="2"/>
  <c r="I118" i="2"/>
  <c r="N117" i="2"/>
  <c r="F117" i="2"/>
  <c r="K116" i="2"/>
  <c r="P115" i="2"/>
  <c r="H115" i="2"/>
  <c r="M114" i="2"/>
  <c r="E114" i="2"/>
  <c r="J113" i="2"/>
  <c r="O112" i="2"/>
  <c r="G112" i="2"/>
  <c r="L111" i="2"/>
  <c r="I110" i="2"/>
  <c r="N109" i="2"/>
  <c r="F109" i="2"/>
  <c r="K108" i="2"/>
  <c r="P107" i="2"/>
  <c r="H107" i="2"/>
  <c r="M106" i="2"/>
  <c r="E106" i="2"/>
  <c r="J105" i="2"/>
  <c r="O104" i="2"/>
  <c r="G104" i="2"/>
  <c r="L103" i="2"/>
  <c r="J102" i="2"/>
  <c r="O101" i="2"/>
  <c r="G101" i="2"/>
  <c r="L100" i="2"/>
  <c r="J99" i="2"/>
  <c r="O98" i="2"/>
  <c r="G98" i="2"/>
  <c r="L97" i="2"/>
  <c r="J96" i="2"/>
  <c r="P95" i="2"/>
  <c r="H95" i="2"/>
  <c r="M94" i="2"/>
  <c r="E94" i="2"/>
  <c r="J93" i="2"/>
  <c r="O92" i="2"/>
  <c r="G92" i="2"/>
  <c r="M91" i="2"/>
  <c r="E91" i="2"/>
  <c r="J90" i="2"/>
  <c r="O89" i="2"/>
  <c r="G89" i="2"/>
  <c r="L88" i="2"/>
  <c r="I87" i="2"/>
  <c r="O86" i="2"/>
  <c r="G86" i="2"/>
  <c r="L85" i="2"/>
  <c r="I84" i="2"/>
  <c r="N83" i="2"/>
  <c r="F83" i="2"/>
  <c r="K82" i="2"/>
  <c r="P81" i="2"/>
  <c r="H81" i="2"/>
  <c r="M80" i="2"/>
  <c r="E80" i="2"/>
  <c r="K79" i="2"/>
  <c r="P78" i="2"/>
  <c r="H78" i="2"/>
  <c r="M77" i="2"/>
  <c r="E77" i="2"/>
  <c r="J76" i="2"/>
  <c r="O75" i="2"/>
  <c r="G75" i="2"/>
  <c r="L74" i="2"/>
  <c r="I73" i="2"/>
  <c r="N72" i="2"/>
  <c r="F72" i="2"/>
  <c r="K71" i="2"/>
  <c r="P70" i="2"/>
  <c r="H70" i="2"/>
  <c r="M69" i="2"/>
  <c r="E69" i="2"/>
  <c r="J68" i="2"/>
  <c r="O67" i="2"/>
  <c r="G67" i="2"/>
  <c r="L66" i="2"/>
  <c r="I65" i="2"/>
  <c r="N64" i="2"/>
  <c r="F64" i="2"/>
  <c r="K63" i="2"/>
  <c r="P62" i="2"/>
  <c r="H62" i="2"/>
  <c r="M61" i="2"/>
  <c r="E61" i="2"/>
  <c r="J60" i="2"/>
  <c r="P59" i="2"/>
  <c r="H59" i="2"/>
  <c r="N58" i="2"/>
  <c r="F58" i="2"/>
  <c r="L57" i="2"/>
  <c r="I56" i="2"/>
  <c r="N55" i="2"/>
  <c r="F55" i="2"/>
  <c r="K54" i="2"/>
  <c r="I53" i="2"/>
  <c r="N52" i="2"/>
  <c r="F52" i="2"/>
  <c r="K51" i="2"/>
  <c r="I50" i="2"/>
  <c r="O49" i="2"/>
  <c r="G49" i="2"/>
  <c r="M48" i="2"/>
  <c r="E48" i="2"/>
  <c r="K47" i="2"/>
  <c r="P46" i="2"/>
  <c r="H46" i="2"/>
  <c r="M45" i="2"/>
  <c r="E45" i="2"/>
  <c r="J44" i="2"/>
  <c r="O43" i="2"/>
  <c r="G43" i="2"/>
  <c r="L42" i="2"/>
  <c r="I41" i="2"/>
  <c r="N40" i="2"/>
  <c r="F40" i="2"/>
  <c r="L39" i="2"/>
  <c r="I38" i="2"/>
  <c r="N37" i="2"/>
  <c r="F37" i="2"/>
  <c r="K36" i="2"/>
  <c r="P35" i="2"/>
  <c r="H35" i="2"/>
  <c r="M34" i="2"/>
  <c r="E34" i="2"/>
  <c r="J33" i="2"/>
  <c r="O32" i="2"/>
  <c r="G32" i="2"/>
  <c r="L31" i="2"/>
  <c r="I30" i="2"/>
  <c r="N29" i="2"/>
  <c r="F29" i="2"/>
  <c r="K28" i="2"/>
  <c r="P27" i="2"/>
  <c r="H27" i="2"/>
  <c r="M26" i="2"/>
  <c r="E26" i="2"/>
  <c r="J25" i="2"/>
  <c r="O24" i="2"/>
  <c r="G24" i="2"/>
  <c r="M23" i="2"/>
  <c r="E23" i="2"/>
  <c r="K22" i="2"/>
  <c r="P21" i="2"/>
  <c r="H21" i="2"/>
  <c r="N20" i="2"/>
  <c r="F20" i="2"/>
  <c r="L19" i="2"/>
  <c r="I18" i="2"/>
  <c r="N17" i="2"/>
  <c r="F17" i="2"/>
  <c r="K16" i="2"/>
  <c r="P15" i="2"/>
  <c r="H15" i="2"/>
  <c r="M14" i="2"/>
  <c r="E14" i="2"/>
  <c r="J13" i="2"/>
  <c r="O12" i="2"/>
  <c r="G12" i="2"/>
  <c r="L11" i="2"/>
  <c r="I10" i="2"/>
  <c r="N9" i="2"/>
  <c r="F9" i="2"/>
  <c r="N671" i="2"/>
  <c r="F643" i="2"/>
  <c r="E634" i="2"/>
  <c r="P621" i="2"/>
  <c r="L607" i="2"/>
  <c r="K600" i="2"/>
  <c r="E597" i="2"/>
  <c r="I576" i="2"/>
  <c r="E566" i="2"/>
  <c r="J556" i="2"/>
  <c r="P549" i="2"/>
  <c r="M539" i="2"/>
  <c r="P536" i="2"/>
  <c r="K525" i="2"/>
  <c r="E523" i="2"/>
  <c r="M503" i="2"/>
  <c r="O498" i="2"/>
  <c r="L494" i="2"/>
  <c r="H485" i="2"/>
  <c r="J467" i="2"/>
  <c r="G460" i="2"/>
  <c r="I453" i="2"/>
  <c r="M448" i="2"/>
  <c r="M442" i="2"/>
  <c r="G438" i="2"/>
  <c r="P426" i="2"/>
  <c r="M422" i="2"/>
  <c r="N417" i="2"/>
  <c r="P413" i="2"/>
  <c r="G410" i="2"/>
  <c r="E406" i="2"/>
  <c r="L400" i="2"/>
  <c r="J396" i="2"/>
  <c r="H392" i="2"/>
  <c r="K384" i="2"/>
  <c r="G382" i="2"/>
  <c r="F377" i="2"/>
  <c r="N374" i="2"/>
  <c r="K372" i="2"/>
  <c r="L368" i="2"/>
  <c r="N367" i="2"/>
  <c r="K365" i="2"/>
  <c r="F364" i="2"/>
  <c r="E363" i="2"/>
  <c r="O361" i="2"/>
  <c r="M360" i="2"/>
  <c r="H359" i="2"/>
  <c r="G358" i="2"/>
  <c r="P356" i="2"/>
  <c r="O355" i="2"/>
  <c r="K354" i="2"/>
  <c r="L353" i="2"/>
  <c r="E352" i="2"/>
  <c r="N349" i="2"/>
  <c r="H347" i="2"/>
  <c r="I346" i="2"/>
  <c r="M342" i="2"/>
  <c r="L341" i="2"/>
  <c r="G340" i="2"/>
  <c r="O337" i="2"/>
  <c r="N336" i="2"/>
  <c r="H334" i="2"/>
  <c r="J329" i="2"/>
  <c r="O319" i="2"/>
  <c r="N317" i="2"/>
  <c r="O315" i="2"/>
  <c r="G310" i="2"/>
  <c r="I308" i="2"/>
  <c r="K306" i="2"/>
  <c r="J304" i="2"/>
  <c r="L302" i="2"/>
  <c r="N300" i="2"/>
  <c r="E298" i="2"/>
  <c r="G288" i="2"/>
  <c r="H285" i="2"/>
  <c r="N282" i="2"/>
  <c r="O279" i="2"/>
  <c r="E275" i="2"/>
  <c r="G273" i="2"/>
  <c r="I271" i="2"/>
  <c r="F267" i="2"/>
  <c r="I265" i="2"/>
  <c r="L264" i="2"/>
  <c r="O262" i="2"/>
  <c r="H254" i="2"/>
  <c r="L250" i="2"/>
  <c r="M247" i="2"/>
  <c r="N239" i="2"/>
  <c r="F236" i="2"/>
  <c r="H233" i="2"/>
  <c r="L230" i="2"/>
  <c r="M228" i="2"/>
  <c r="O225" i="2"/>
  <c r="G222" i="2"/>
  <c r="L219" i="2"/>
  <c r="M216" i="2"/>
  <c r="E214" i="2"/>
  <c r="N211" i="2"/>
  <c r="H209" i="2"/>
  <c r="M207" i="2"/>
  <c r="P206" i="2"/>
  <c r="L197" i="2"/>
  <c r="E196" i="2"/>
  <c r="J194" i="2"/>
  <c r="L189" i="2"/>
  <c r="P183" i="2"/>
  <c r="F143" i="2"/>
  <c r="I136" i="2"/>
  <c r="F135" i="2"/>
  <c r="P133" i="2"/>
  <c r="E132" i="2"/>
  <c r="G130" i="2"/>
  <c r="K128" i="2"/>
  <c r="G126" i="2"/>
  <c r="J124" i="2"/>
  <c r="L122" i="2"/>
  <c r="N120" i="2"/>
  <c r="K119" i="2"/>
  <c r="M117" i="2"/>
  <c r="O115" i="2"/>
  <c r="L106" i="2"/>
  <c r="F104" i="2"/>
  <c r="I102" i="2"/>
  <c r="F101" i="2"/>
  <c r="F98" i="2"/>
  <c r="G95" i="2"/>
  <c r="I93" i="2"/>
  <c r="F92" i="2"/>
  <c r="I90" i="2"/>
  <c r="F89" i="2"/>
  <c r="H87" i="2"/>
  <c r="F86" i="2"/>
  <c r="H84" i="2"/>
  <c r="J82" i="2"/>
  <c r="L80" i="2"/>
  <c r="O78" i="2"/>
  <c r="L77" i="2"/>
  <c r="N75" i="2"/>
  <c r="F75" i="2"/>
  <c r="P73" i="2"/>
  <c r="E72" i="2"/>
  <c r="G70" i="2"/>
  <c r="M64" i="2"/>
  <c r="G62" i="2"/>
  <c r="I60" i="2"/>
  <c r="G59" i="2"/>
  <c r="K57" i="2"/>
  <c r="H56" i="2"/>
  <c r="J54" i="2"/>
  <c r="M52" i="2"/>
  <c r="P50" i="2"/>
  <c r="F49" i="2"/>
  <c r="J47" i="2"/>
  <c r="G46" i="2"/>
  <c r="I44" i="2"/>
  <c r="F43" i="2"/>
  <c r="H41" i="2"/>
  <c r="E40" i="2"/>
  <c r="P38" i="2"/>
  <c r="E37" i="2"/>
  <c r="G35" i="2"/>
  <c r="I33" i="2"/>
  <c r="F32" i="2"/>
  <c r="H30" i="2"/>
  <c r="E29" i="2"/>
  <c r="G27" i="2"/>
  <c r="I25" i="2"/>
  <c r="F24" i="2"/>
  <c r="K19" i="2"/>
  <c r="J16" i="2"/>
  <c r="L14" i="2"/>
  <c r="N12" i="2"/>
  <c r="K11" i="2"/>
  <c r="M9" i="2"/>
  <c r="H698" i="2"/>
  <c r="L617" i="2"/>
  <c r="K610" i="2"/>
  <c r="F569" i="2"/>
  <c r="G559" i="2"/>
  <c r="L549" i="2"/>
  <c r="N517" i="2"/>
  <c r="M505" i="2"/>
  <c r="N498" i="2"/>
  <c r="M489" i="2"/>
  <c r="N482" i="2"/>
  <c r="G467" i="2"/>
  <c r="L455" i="2"/>
  <c r="L448" i="2"/>
  <c r="H442" i="2"/>
  <c r="E431" i="2"/>
  <c r="P424" i="2"/>
  <c r="N418" i="2"/>
  <c r="M415" i="2"/>
  <c r="P401" i="2"/>
  <c r="L9" i="2"/>
  <c r="F13" i="2"/>
  <c r="I16" i="2"/>
  <c r="E21" i="2"/>
  <c r="J24" i="2"/>
  <c r="M27" i="2"/>
  <c r="E30" i="2"/>
  <c r="H33" i="2"/>
  <c r="O36" i="2"/>
  <c r="I40" i="2"/>
  <c r="J42" i="2"/>
  <c r="O44" i="2"/>
  <c r="F51" i="2"/>
  <c r="H54" i="2"/>
  <c r="G63" i="2"/>
  <c r="O66" i="2"/>
  <c r="E70" i="2"/>
  <c r="M73" i="2"/>
  <c r="G79" i="2"/>
  <c r="I82" i="2"/>
  <c r="O84" i="2"/>
  <c r="G88" i="2"/>
  <c r="H90" i="2"/>
  <c r="L92" i="2"/>
  <c r="P94" i="2"/>
  <c r="O97" i="2"/>
  <c r="P100" i="2"/>
  <c r="E102" i="2"/>
  <c r="F105" i="2"/>
  <c r="I108" i="2"/>
  <c r="K115" i="2"/>
  <c r="H122" i="2"/>
  <c r="I124" i="2"/>
  <c r="N126" i="2"/>
  <c r="J128" i="2"/>
  <c r="N130" i="2"/>
  <c r="F133" i="2"/>
  <c r="K135" i="2"/>
  <c r="N138" i="2"/>
  <c r="H142" i="2"/>
  <c r="I145" i="2"/>
  <c r="L146" i="2"/>
  <c r="P148" i="2"/>
  <c r="L154" i="2"/>
  <c r="P156" i="2"/>
  <c r="G160" i="2"/>
  <c r="O164" i="2"/>
  <c r="E168" i="2"/>
  <c r="K175" i="2"/>
  <c r="G181" i="2"/>
  <c r="M183" i="2"/>
  <c r="P186" i="2"/>
  <c r="H190" i="2"/>
  <c r="H193" i="2"/>
  <c r="K207" i="2"/>
  <c r="F221" i="2"/>
  <c r="J229" i="2"/>
  <c r="O236" i="2"/>
  <c r="M245" i="2"/>
  <c r="G250" i="2"/>
  <c r="L257" i="2"/>
  <c r="M260" i="2"/>
  <c r="G265" i="2"/>
  <c r="K268" i="2"/>
  <c r="O274" i="2"/>
  <c r="G281" i="2"/>
  <c r="G284" i="2"/>
  <c r="O287" i="2"/>
  <c r="N292" i="2"/>
  <c r="L303" i="2"/>
  <c r="M312" i="2"/>
  <c r="J315" i="2"/>
  <c r="L320" i="2"/>
  <c r="P326" i="2"/>
  <c r="J337" i="2"/>
  <c r="I353" i="2"/>
  <c r="N361" i="2"/>
  <c r="M371" i="2"/>
  <c r="G384" i="2"/>
  <c r="F403" i="2"/>
  <c r="J417" i="2"/>
  <c r="E433" i="2"/>
  <c r="N481" i="2"/>
  <c r="M498" i="2"/>
  <c r="H512" i="2"/>
  <c r="N538" i="2"/>
  <c r="O560" i="2"/>
  <c r="M609" i="2"/>
  <c r="P660" i="2"/>
  <c r="G13" i="2"/>
  <c r="L15" i="2"/>
  <c r="I23" i="2"/>
  <c r="M25" i="2"/>
  <c r="N27" i="2"/>
  <c r="H31" i="2"/>
  <c r="K34" i="2"/>
  <c r="P36" i="2"/>
  <c r="J40" i="2"/>
  <c r="O42" i="2"/>
  <c r="E46" i="2"/>
  <c r="H48" i="2"/>
  <c r="G50" i="2"/>
  <c r="J52" i="2"/>
  <c r="I54" i="2"/>
  <c r="O56" i="2"/>
  <c r="E60" i="2"/>
  <c r="K64" i="2"/>
  <c r="E68" i="2"/>
  <c r="K72" i="2"/>
  <c r="E76" i="2"/>
  <c r="H79" i="2"/>
  <c r="N82" i="2"/>
  <c r="F87" i="2"/>
  <c r="K89" i="2"/>
  <c r="K91" i="2"/>
  <c r="O93" i="2"/>
  <c r="P97" i="2"/>
  <c r="F102" i="2"/>
  <c r="G105" i="2"/>
  <c r="I106" i="2"/>
  <c r="N108" i="2"/>
  <c r="E112" i="2"/>
  <c r="I114" i="2"/>
  <c r="N116" i="2"/>
  <c r="I122" i="2"/>
  <c r="O128" i="2"/>
  <c r="I134" i="2"/>
  <c r="P137" i="2"/>
  <c r="G141" i="2"/>
  <c r="N144" i="2"/>
  <c r="J145" i="2"/>
  <c r="O147" i="2"/>
  <c r="I151" i="2"/>
  <c r="J153" i="2"/>
  <c r="M154" i="2"/>
  <c r="F158" i="2"/>
  <c r="J161" i="2"/>
  <c r="P164" i="2"/>
  <c r="H169" i="2"/>
  <c r="P176" i="2"/>
  <c r="K182" i="2"/>
  <c r="E186" i="2"/>
  <c r="O190" i="2"/>
  <c r="E195" i="2"/>
  <c r="F209" i="2"/>
  <c r="N213" i="2"/>
  <c r="K216" i="2"/>
  <c r="P219" i="2"/>
  <c r="L223" i="2"/>
  <c r="F228" i="2"/>
  <c r="G233" i="2"/>
  <c r="P236" i="2"/>
  <c r="N245" i="2"/>
  <c r="J247" i="2"/>
  <c r="I252" i="2"/>
  <c r="P257" i="2"/>
  <c r="J262" i="2"/>
  <c r="E267" i="2"/>
  <c r="O276" i="2"/>
  <c r="N289" i="2"/>
  <c r="M300" i="2"/>
  <c r="F307" i="2"/>
  <c r="N312" i="2"/>
  <c r="H317" i="2"/>
  <c r="K325" i="2"/>
  <c r="H331" i="2"/>
  <c r="K337" i="2"/>
  <c r="O345" i="2"/>
  <c r="I351" i="2"/>
  <c r="M357" i="2"/>
  <c r="E364" i="2"/>
  <c r="P371" i="2"/>
  <c r="O375" i="2"/>
  <c r="M380" i="2"/>
  <c r="J397" i="2"/>
  <c r="G407" i="2"/>
  <c r="P437" i="2"/>
  <c r="K503" i="2"/>
  <c r="J519" i="2"/>
  <c r="I571" i="2"/>
  <c r="I686" i="2"/>
  <c r="E10" i="2"/>
  <c r="J12" i="2"/>
  <c r="J14" i="2"/>
  <c r="O16" i="2"/>
  <c r="G19" i="2"/>
  <c r="K21" i="2"/>
  <c r="L24" i="2"/>
  <c r="G30" i="2"/>
  <c r="I31" i="2"/>
  <c r="N33" i="2"/>
  <c r="P34" i="2"/>
  <c r="G38" i="2"/>
  <c r="K40" i="2"/>
  <c r="P42" i="2"/>
  <c r="F46" i="2"/>
  <c r="I48" i="2"/>
  <c r="H51" i="2"/>
  <c r="N53" i="2"/>
  <c r="F60" i="2"/>
  <c r="K62" i="2"/>
  <c r="I63" i="2"/>
  <c r="O65" i="2"/>
  <c r="F68" i="2"/>
  <c r="I71" i="2"/>
  <c r="K78" i="2"/>
  <c r="J80" i="2"/>
  <c r="O82" i="2"/>
  <c r="G85" i="2"/>
  <c r="G87" i="2"/>
  <c r="N90" i="2"/>
  <c r="G102" i="2"/>
  <c r="J104" i="2"/>
  <c r="J106" i="2"/>
  <c r="E110" i="2"/>
  <c r="J112" i="2"/>
  <c r="J114" i="2"/>
  <c r="O116" i="2"/>
  <c r="G119" i="2"/>
  <c r="M123" i="2"/>
  <c r="L141" i="2"/>
  <c r="O144" i="2"/>
  <c r="G150" i="2"/>
  <c r="O153" i="2"/>
  <c r="E157" i="2"/>
  <c r="O161" i="2"/>
  <c r="O163" i="2"/>
  <c r="F166" i="2"/>
  <c r="I169" i="2"/>
  <c r="F178" i="2"/>
  <c r="K188" i="2"/>
  <c r="J192" i="2"/>
  <c r="N196" i="2"/>
  <c r="G209" i="2"/>
  <c r="H215" i="2"/>
  <c r="P223" i="2"/>
  <c r="P231" i="2"/>
  <c r="K262" i="2"/>
  <c r="M267" i="2"/>
  <c r="G270" i="2"/>
  <c r="F273" i="2"/>
  <c r="L278" i="2"/>
  <c r="E283" i="2"/>
  <c r="J299" i="2"/>
  <c r="F309" i="2"/>
  <c r="H342" i="2"/>
  <c r="H11" i="2"/>
  <c r="N15" i="2"/>
  <c r="J20" i="2"/>
  <c r="L30" i="2"/>
  <c r="M32" i="2"/>
  <c r="O33" i="2"/>
  <c r="L38" i="2"/>
  <c r="L40" i="2"/>
  <c r="F44" i="2"/>
  <c r="I47" i="2"/>
  <c r="L49" i="2"/>
  <c r="L52" i="2"/>
  <c r="E56" i="2"/>
  <c r="I58" i="2"/>
  <c r="L62" i="2"/>
  <c r="G76" i="2"/>
  <c r="N79" i="2"/>
  <c r="P82" i="2"/>
  <c r="L87" i="2"/>
  <c r="O90" i="2"/>
  <c r="F95" i="2"/>
  <c r="G99" i="2"/>
  <c r="H102" i="2"/>
  <c r="M105" i="2"/>
  <c r="P108" i="2"/>
  <c r="K112" i="2"/>
  <c r="N115" i="2"/>
  <c r="F118" i="2"/>
  <c r="M121" i="2"/>
  <c r="P124" i="2"/>
  <c r="E130" i="2"/>
  <c r="M133" i="2"/>
  <c r="G139" i="2"/>
  <c r="O142" i="2"/>
  <c r="E147" i="2"/>
  <c r="K151" i="2"/>
  <c r="E155" i="2"/>
  <c r="K159" i="2"/>
  <c r="P161" i="2"/>
  <c r="G166" i="2"/>
  <c r="N175" i="2"/>
  <c r="N209" i="2"/>
  <c r="J218" i="2"/>
  <c r="J237" i="2"/>
  <c r="L244" i="2"/>
  <c r="I249" i="2"/>
  <c r="E253" i="2"/>
  <c r="O259" i="2"/>
  <c r="F264" i="2"/>
  <c r="H270" i="2"/>
  <c r="L275" i="2"/>
  <c r="M278" i="2"/>
  <c r="M281" i="2"/>
  <c r="I290" i="2"/>
  <c r="I293" i="2"/>
  <c r="G301" i="2"/>
  <c r="G304" i="2"/>
  <c r="N309" i="2"/>
  <c r="M314" i="2"/>
  <c r="I319" i="2"/>
  <c r="O333" i="2"/>
  <c r="I342" i="2"/>
  <c r="P351" i="2"/>
  <c r="P364" i="2"/>
  <c r="H372" i="2"/>
  <c r="O380" i="2"/>
  <c r="H401" i="2"/>
  <c r="F450" i="2"/>
  <c r="I466" i="2"/>
  <c r="N475" i="2"/>
  <c r="N495" i="2"/>
  <c r="H535" i="2"/>
  <c r="I582" i="2"/>
  <c r="L605" i="2"/>
  <c r="F675" i="2"/>
  <c r="I9" i="2"/>
  <c r="L10" i="2"/>
  <c r="J11" i="2"/>
  <c r="M12" i="2"/>
  <c r="O13" i="2"/>
  <c r="F16" i="2"/>
  <c r="I17" i="2"/>
  <c r="L18" i="2"/>
  <c r="J19" i="2"/>
  <c r="L20" i="2"/>
  <c r="N21" i="2"/>
  <c r="P22" i="2"/>
  <c r="E25" i="2"/>
  <c r="F27" i="2"/>
  <c r="H28" i="2"/>
  <c r="K29" i="2"/>
  <c r="N30" i="2"/>
  <c r="P31" i="2"/>
  <c r="E33" i="2"/>
  <c r="F35" i="2"/>
  <c r="H36" i="2"/>
  <c r="K37" i="2"/>
  <c r="N38" i="2"/>
  <c r="P39" i="2"/>
  <c r="E41" i="2"/>
  <c r="G42" i="2"/>
  <c r="J43" i="2"/>
  <c r="H44" i="2"/>
  <c r="J45" i="2"/>
  <c r="M46" i="2"/>
  <c r="O47" i="2"/>
  <c r="P48" i="2"/>
  <c r="O50" i="2"/>
  <c r="O51" i="2"/>
  <c r="E53" i="2"/>
  <c r="G56" i="2"/>
  <c r="I57" i="2"/>
  <c r="K58" i="2"/>
  <c r="M59" i="2"/>
  <c r="M60" i="2"/>
  <c r="K61" i="2"/>
  <c r="N62" i="2"/>
  <c r="P63" i="2"/>
  <c r="F65" i="2"/>
  <c r="H66" i="2"/>
  <c r="K67" i="2"/>
  <c r="M68" i="2"/>
  <c r="K69" i="2"/>
  <c r="N70" i="2"/>
  <c r="P71" i="2"/>
  <c r="F73" i="2"/>
  <c r="H74" i="2"/>
  <c r="K75" i="2"/>
  <c r="M76" i="2"/>
  <c r="K77" i="2"/>
  <c r="N78" i="2"/>
  <c r="P79" i="2"/>
  <c r="F82" i="2"/>
  <c r="I83" i="2"/>
  <c r="L84" i="2"/>
  <c r="J85" i="2"/>
  <c r="M86" i="2"/>
  <c r="N87" i="2"/>
  <c r="P88" i="2"/>
  <c r="E90" i="2"/>
  <c r="E92" i="2"/>
  <c r="G93" i="2"/>
  <c r="I94" i="2"/>
  <c r="L95" i="2"/>
  <c r="H96" i="2"/>
  <c r="H97" i="2"/>
  <c r="K98" i="2"/>
  <c r="M99" i="2"/>
  <c r="I100" i="2"/>
  <c r="L101" i="2"/>
  <c r="N102" i="2"/>
  <c r="J103" i="2"/>
  <c r="M104" i="2"/>
  <c r="O105" i="2"/>
  <c r="F108" i="2"/>
  <c r="I109" i="2"/>
  <c r="L110" i="2"/>
  <c r="J111" i="2"/>
  <c r="M112" i="2"/>
  <c r="O113" i="2"/>
  <c r="F116" i="2"/>
  <c r="I117" i="2"/>
  <c r="L118" i="2"/>
  <c r="J119" i="2"/>
  <c r="M120" i="2"/>
  <c r="O121" i="2"/>
  <c r="F124" i="2"/>
  <c r="I125" i="2"/>
  <c r="K126" i="2"/>
  <c r="G127" i="2"/>
  <c r="G128" i="2"/>
  <c r="I129" i="2"/>
  <c r="K130" i="2"/>
  <c r="I131" i="2"/>
  <c r="L132" i="2"/>
  <c r="O133" i="2"/>
  <c r="F136" i="2"/>
  <c r="H137" i="2"/>
  <c r="K138" i="2"/>
  <c r="I139" i="2"/>
  <c r="L140" i="2"/>
  <c r="O141" i="2"/>
  <c r="F144" i="2"/>
  <c r="E146" i="2"/>
  <c r="G147" i="2"/>
  <c r="I148" i="2"/>
  <c r="L149" i="2"/>
  <c r="N150" i="2"/>
  <c r="E154" i="2"/>
  <c r="G155" i="2"/>
  <c r="I156" i="2"/>
  <c r="L157" i="2"/>
  <c r="N158" i="2"/>
  <c r="E162" i="2"/>
  <c r="F163" i="2"/>
  <c r="H164" i="2"/>
  <c r="K165" i="2"/>
  <c r="M166" i="2"/>
  <c r="K167" i="2"/>
  <c r="N168" i="2"/>
  <c r="P169" i="2"/>
  <c r="H176" i="2"/>
  <c r="K177" i="2"/>
  <c r="M178" i="2"/>
  <c r="K179" i="2"/>
  <c r="N180" i="2"/>
  <c r="P181" i="2"/>
  <c r="F183" i="2"/>
  <c r="H184" i="2"/>
  <c r="K185" i="2"/>
  <c r="M186" i="2"/>
  <c r="K187" i="2"/>
  <c r="O188" i="2"/>
  <c r="E190" i="2"/>
  <c r="K191" i="2"/>
  <c r="M192" i="2"/>
  <c r="H194" i="2"/>
  <c r="O195" i="2"/>
  <c r="I197" i="2"/>
  <c r="N205" i="2"/>
  <c r="H208" i="2"/>
  <c r="P209" i="2"/>
  <c r="I211" i="2"/>
  <c r="I214" i="2"/>
  <c r="K215" i="2"/>
  <c r="G217" i="2"/>
  <c r="E219" i="2"/>
  <c r="P220" i="2"/>
  <c r="N222" i="2"/>
  <c r="L224" i="2"/>
  <c r="N225" i="2"/>
  <c r="J227" i="2"/>
  <c r="K230" i="2"/>
  <c r="I232" i="2"/>
  <c r="G234" i="2"/>
  <c r="E236" i="2"/>
  <c r="O237" i="2"/>
  <c r="J246" i="2"/>
  <c r="F248" i="2"/>
  <c r="H251" i="2"/>
  <c r="G253" i="2"/>
  <c r="E255" i="2"/>
  <c r="P256" i="2"/>
  <c r="N258" i="2"/>
  <c r="J260" i="2"/>
  <c r="N261" i="2"/>
  <c r="J263" i="2"/>
  <c r="H264" i="2"/>
  <c r="F266" i="2"/>
  <c r="P267" i="2"/>
  <c r="L269" i="2"/>
  <c r="M270" i="2"/>
  <c r="K277" i="2"/>
  <c r="K280" i="2"/>
  <c r="G282" i="2"/>
  <c r="K283" i="2"/>
  <c r="F285" i="2"/>
  <c r="E287" i="2"/>
  <c r="P288" i="2"/>
  <c r="N290" i="2"/>
  <c r="K292" i="2"/>
  <c r="N293" i="2"/>
  <c r="M298" i="2"/>
  <c r="I301" i="2"/>
  <c r="F303" i="2"/>
  <c r="I304" i="2"/>
  <c r="F306" i="2"/>
  <c r="P309" i="2"/>
  <c r="N311" i="2"/>
  <c r="K313" i="2"/>
  <c r="K316" i="2"/>
  <c r="H318" i="2"/>
  <c r="N319" i="2"/>
  <c r="H321" i="2"/>
  <c r="N322" i="2"/>
  <c r="M324" i="2"/>
  <c r="M326" i="2"/>
  <c r="E328" i="2"/>
  <c r="J330" i="2"/>
  <c r="I332" i="2"/>
  <c r="N334" i="2"/>
  <c r="H336" i="2"/>
  <c r="K338" i="2"/>
  <c r="P340" i="2"/>
  <c r="O344" i="2"/>
  <c r="K350" i="2"/>
  <c r="N352" i="2"/>
  <c r="N356" i="2"/>
  <c r="I361" i="2"/>
  <c r="J365" i="2"/>
  <c r="F367" i="2"/>
  <c r="O370" i="2"/>
  <c r="F373" i="2"/>
  <c r="O376" i="2"/>
  <c r="I379" i="2"/>
  <c r="E383" i="2"/>
  <c r="E392" i="2"/>
  <c r="P395" i="2"/>
  <c r="J405" i="2"/>
  <c r="I409" i="2"/>
  <c r="M418" i="2"/>
  <c r="J422" i="2"/>
  <c r="M426" i="2"/>
  <c r="L439" i="2"/>
  <c r="N443" i="2"/>
  <c r="N447" i="2"/>
  <c r="K473" i="2"/>
  <c r="F480" i="2"/>
  <c r="F484" i="2"/>
  <c r="P488" i="2"/>
  <c r="J505" i="2"/>
  <c r="L510" i="2"/>
  <c r="O514" i="2"/>
  <c r="H517" i="2"/>
  <c r="E522" i="2"/>
  <c r="G541" i="2"/>
  <c r="J551" i="2"/>
  <c r="I558" i="2"/>
  <c r="I578" i="2"/>
  <c r="G671" i="2"/>
  <c r="K691" i="2"/>
  <c r="O10" i="2"/>
  <c r="H14" i="2"/>
  <c r="L17" i="2"/>
  <c r="G22" i="2"/>
  <c r="H25" i="2"/>
  <c r="O28" i="2"/>
  <c r="J32" i="2"/>
  <c r="M35" i="2"/>
  <c r="E38" i="2"/>
  <c r="L41" i="2"/>
  <c r="M43" i="2"/>
  <c r="F47" i="2"/>
  <c r="F50" i="2"/>
  <c r="I52" i="2"/>
  <c r="K55" i="2"/>
  <c r="P57" i="2"/>
  <c r="E62" i="2"/>
  <c r="M65" i="2"/>
  <c r="P68" i="2"/>
  <c r="J72" i="2"/>
  <c r="P76" i="2"/>
  <c r="K81" i="2"/>
  <c r="J89" i="2"/>
  <c r="J91" i="2"/>
  <c r="N93" i="2"/>
  <c r="O96" i="2"/>
  <c r="P99" i="2"/>
  <c r="H106" i="2"/>
  <c r="K107" i="2"/>
  <c r="L109" i="2"/>
  <c r="O110" i="2"/>
  <c r="F113" i="2"/>
  <c r="H114" i="2"/>
  <c r="I116" i="2"/>
  <c r="L117" i="2"/>
  <c r="O118" i="2"/>
  <c r="F121" i="2"/>
  <c r="K123" i="2"/>
  <c r="L125" i="2"/>
  <c r="N127" i="2"/>
  <c r="L129" i="2"/>
  <c r="P131" i="2"/>
  <c r="H134" i="2"/>
  <c r="M136" i="2"/>
  <c r="P139" i="2"/>
  <c r="M144" i="2"/>
  <c r="I153" i="2"/>
  <c r="N155" i="2"/>
  <c r="I161" i="2"/>
  <c r="M163" i="2"/>
  <c r="P166" i="2"/>
  <c r="H174" i="2"/>
  <c r="P178" i="2"/>
  <c r="J182" i="2"/>
  <c r="E188" i="2"/>
  <c r="P191" i="2"/>
  <c r="J196" i="2"/>
  <c r="L210" i="2"/>
  <c r="N214" i="2"/>
  <c r="F233" i="2"/>
  <c r="K238" i="2"/>
  <c r="F247" i="2"/>
  <c r="E252" i="2"/>
  <c r="I262" i="2"/>
  <c r="M279" i="2"/>
  <c r="P285" i="2"/>
  <c r="J291" i="2"/>
  <c r="H302" i="2"/>
  <c r="I305" i="2"/>
  <c r="O310" i="2"/>
  <c r="G317" i="2"/>
  <c r="O321" i="2"/>
  <c r="H335" i="2"/>
  <c r="F341" i="2"/>
  <c r="N345" i="2"/>
  <c r="L357" i="2"/>
  <c r="H366" i="2"/>
  <c r="N375" i="2"/>
  <c r="F407" i="2"/>
  <c r="N423" i="2"/>
  <c r="H437" i="2"/>
  <c r="G452" i="2"/>
  <c r="E464" i="2"/>
  <c r="O507" i="2"/>
  <c r="E549" i="2"/>
  <c r="E686" i="2"/>
  <c r="F21" i="2"/>
  <c r="K24" i="2"/>
  <c r="P28" i="2"/>
  <c r="K32" i="2"/>
  <c r="N35" i="2"/>
  <c r="H39" i="2"/>
  <c r="M41" i="2"/>
  <c r="G47" i="2"/>
  <c r="J49" i="2"/>
  <c r="G51" i="2"/>
  <c r="M53" i="2"/>
  <c r="L55" i="2"/>
  <c r="E59" i="2"/>
  <c r="H63" i="2"/>
  <c r="P66" i="2"/>
  <c r="F70" i="2"/>
  <c r="N73" i="2"/>
  <c r="F78" i="2"/>
  <c r="L81" i="2"/>
  <c r="E86" i="2"/>
  <c r="M90" i="2"/>
  <c r="E99" i="2"/>
  <c r="E104" i="2"/>
  <c r="L115" i="2"/>
  <c r="E120" i="2"/>
  <c r="L123" i="2"/>
  <c r="O127" i="2"/>
  <c r="L135" i="2"/>
  <c r="L143" i="2"/>
  <c r="L152" i="2"/>
  <c r="O155" i="2"/>
  <c r="I159" i="2"/>
  <c r="M162" i="2"/>
  <c r="E166" i="2"/>
  <c r="I174" i="2"/>
  <c r="E178" i="2"/>
  <c r="H181" i="2"/>
  <c r="P184" i="2"/>
  <c r="I189" i="2"/>
  <c r="M196" i="2"/>
  <c r="L207" i="2"/>
  <c r="G212" i="2"/>
  <c r="E218" i="2"/>
  <c r="J226" i="2"/>
  <c r="M239" i="2"/>
  <c r="J244" i="2"/>
  <c r="K250" i="2"/>
  <c r="E256" i="2"/>
  <c r="O268" i="2"/>
  <c r="E273" i="2"/>
  <c r="N279" i="2"/>
  <c r="H284" i="2"/>
  <c r="K291" i="2"/>
  <c r="I302" i="2"/>
  <c r="E309" i="2"/>
  <c r="N315" i="2"/>
  <c r="M320" i="2"/>
  <c r="F329" i="2"/>
  <c r="K343" i="2"/>
  <c r="M349" i="2"/>
  <c r="E360" i="2"/>
  <c r="L369" i="2"/>
  <c r="G378" i="2"/>
  <c r="F390" i="2"/>
  <c r="F411" i="2"/>
  <c r="F442" i="2"/>
  <c r="F457" i="2"/>
  <c r="L475" i="2"/>
  <c r="J512" i="2"/>
  <c r="F549" i="2"/>
  <c r="P636" i="2"/>
  <c r="G11" i="2"/>
  <c r="H13" i="2"/>
  <c r="M15" i="2"/>
  <c r="E18" i="2"/>
  <c r="I20" i="2"/>
  <c r="I22" i="2"/>
  <c r="J23" i="2"/>
  <c r="N25" i="2"/>
  <c r="P26" i="2"/>
  <c r="L32" i="2"/>
  <c r="I39" i="2"/>
  <c r="N41" i="2"/>
  <c r="E44" i="2"/>
  <c r="H47" i="2"/>
  <c r="K49" i="2"/>
  <c r="L50" i="2"/>
  <c r="K52" i="2"/>
  <c r="N54" i="2"/>
  <c r="F59" i="2"/>
  <c r="H61" i="2"/>
  <c r="L64" i="2"/>
  <c r="H69" i="2"/>
  <c r="K70" i="2"/>
  <c r="L72" i="2"/>
  <c r="O73" i="2"/>
  <c r="F76" i="2"/>
  <c r="H77" i="2"/>
  <c r="I79" i="2"/>
  <c r="M81" i="2"/>
  <c r="E84" i="2"/>
  <c r="J86" i="2"/>
  <c r="I88" i="2"/>
  <c r="L89" i="2"/>
  <c r="P91" i="2"/>
  <c r="P93" i="2"/>
  <c r="E95" i="2"/>
  <c r="E96" i="2"/>
  <c r="F99" i="2"/>
  <c r="E101" i="2"/>
  <c r="G103" i="2"/>
  <c r="H105" i="2"/>
  <c r="M107" i="2"/>
  <c r="O108" i="2"/>
  <c r="G111" i="2"/>
  <c r="H113" i="2"/>
  <c r="M115" i="2"/>
  <c r="E118" i="2"/>
  <c r="H121" i="2"/>
  <c r="J122" i="2"/>
  <c r="O124" i="2"/>
  <c r="P128" i="2"/>
  <c r="I132" i="2"/>
  <c r="J134" i="2"/>
  <c r="O136" i="2"/>
  <c r="I140" i="2"/>
  <c r="M143" i="2"/>
  <c r="P147" i="2"/>
  <c r="J151" i="2"/>
  <c r="P155" i="2"/>
  <c r="G158" i="2"/>
  <c r="M160" i="2"/>
  <c r="H167" i="2"/>
  <c r="K180" i="2"/>
  <c r="L182" i="2"/>
  <c r="F186" i="2"/>
  <c r="J189" i="2"/>
  <c r="L193" i="2"/>
  <c r="E205" i="2"/>
  <c r="N210" i="2"/>
  <c r="O213" i="2"/>
  <c r="L216" i="2"/>
  <c r="H225" i="2"/>
  <c r="G228" i="2"/>
  <c r="L235" i="2"/>
  <c r="M256" i="2"/>
  <c r="H261" i="2"/>
  <c r="E264" i="2"/>
  <c r="P268" i="2"/>
  <c r="H271" i="2"/>
  <c r="P276" i="2"/>
  <c r="E286" i="2"/>
  <c r="H293" i="2"/>
  <c r="L314" i="2"/>
  <c r="G319" i="2"/>
  <c r="K322" i="2"/>
  <c r="K327" i="2"/>
  <c r="I331" i="2"/>
  <c r="E336" i="2"/>
  <c r="L339" i="2"/>
  <c r="H348" i="2"/>
  <c r="H354" i="2"/>
  <c r="P357" i="2"/>
  <c r="F360" i="2"/>
  <c r="O364" i="2"/>
  <c r="I368" i="2"/>
  <c r="N380" i="2"/>
  <c r="O414" i="2"/>
  <c r="P434" i="2"/>
  <c r="G442" i="2"/>
  <c r="E450" i="2"/>
  <c r="M461" i="2"/>
  <c r="H487" i="2"/>
  <c r="M495" i="2"/>
  <c r="K512" i="2"/>
  <c r="I524" i="2"/>
  <c r="L571" i="2"/>
  <c r="G599" i="2"/>
  <c r="J610" i="2"/>
  <c r="L621" i="2"/>
  <c r="E675" i="2"/>
  <c r="F10" i="2"/>
  <c r="M13" i="2"/>
  <c r="P16" i="2"/>
  <c r="H19" i="2"/>
  <c r="N22" i="2"/>
  <c r="K23" i="2"/>
  <c r="O25" i="2"/>
  <c r="I29" i="2"/>
  <c r="J31" i="2"/>
  <c r="F36" i="2"/>
  <c r="K46" i="2"/>
  <c r="M50" i="2"/>
  <c r="O54" i="2"/>
  <c r="K59" i="2"/>
  <c r="G68" i="2"/>
  <c r="L70" i="2"/>
  <c r="E75" i="2"/>
  <c r="L78" i="2"/>
  <c r="N81" i="2"/>
  <c r="H85" i="2"/>
  <c r="M89" i="2"/>
  <c r="E93" i="2"/>
  <c r="E98" i="2"/>
  <c r="J101" i="2"/>
  <c r="H103" i="2"/>
  <c r="K106" i="2"/>
  <c r="F110" i="2"/>
  <c r="M113" i="2"/>
  <c r="P116" i="2"/>
  <c r="K120" i="2"/>
  <c r="N123" i="2"/>
  <c r="E127" i="2"/>
  <c r="J132" i="2"/>
  <c r="P136" i="2"/>
  <c r="J140" i="2"/>
  <c r="P144" i="2"/>
  <c r="F149" i="2"/>
  <c r="N152" i="2"/>
  <c r="P153" i="2"/>
  <c r="H158" i="2"/>
  <c r="N160" i="2"/>
  <c r="E165" i="2"/>
  <c r="L168" i="2"/>
  <c r="K174" i="2"/>
  <c r="G178" i="2"/>
  <c r="L180" i="2"/>
  <c r="E185" i="2"/>
  <c r="I187" i="2"/>
  <c r="K189" i="2"/>
  <c r="M195" i="2"/>
  <c r="N206" i="2"/>
  <c r="I212" i="2"/>
  <c r="G220" i="2"/>
  <c r="L225" i="2"/>
  <c r="H228" i="2"/>
  <c r="P233" i="2"/>
  <c r="N238" i="2"/>
  <c r="L247" i="2"/>
  <c r="N256" i="2"/>
  <c r="P271" i="2"/>
  <c r="M286" i="2"/>
  <c r="L311" i="2"/>
  <c r="I316" i="2"/>
  <c r="L322" i="2"/>
  <c r="L327" i="2"/>
  <c r="P339" i="2"/>
  <c r="I348" i="2"/>
  <c r="I354" i="2"/>
  <c r="L360" i="2"/>
  <c r="J368" i="2"/>
  <c r="I374" i="2"/>
  <c r="I394" i="2"/>
  <c r="P461" i="2"/>
  <c r="J491" i="2"/>
  <c r="J524" i="2"/>
  <c r="F578" i="2"/>
  <c r="N637" i="2"/>
  <c r="J9" i="2"/>
  <c r="M10" i="2"/>
  <c r="O11" i="2"/>
  <c r="P13" i="2"/>
  <c r="E15" i="2"/>
  <c r="G16" i="2"/>
  <c r="J17" i="2"/>
  <c r="M18" i="2"/>
  <c r="O19" i="2"/>
  <c r="F25" i="2"/>
  <c r="H26" i="2"/>
  <c r="K27" i="2"/>
  <c r="I28" i="2"/>
  <c r="L29" i="2"/>
  <c r="O30" i="2"/>
  <c r="F33" i="2"/>
  <c r="H34" i="2"/>
  <c r="K35" i="2"/>
  <c r="I36" i="2"/>
  <c r="L37" i="2"/>
  <c r="O38" i="2"/>
  <c r="F41" i="2"/>
  <c r="H42" i="2"/>
  <c r="K43" i="2"/>
  <c r="M44" i="2"/>
  <c r="K45" i="2"/>
  <c r="N46" i="2"/>
  <c r="P47" i="2"/>
  <c r="P51" i="2"/>
  <c r="F53" i="2"/>
  <c r="F54" i="2"/>
  <c r="I55" i="2"/>
  <c r="L56" i="2"/>
  <c r="J57" i="2"/>
  <c r="L58" i="2"/>
  <c r="N59" i="2"/>
  <c r="N60" i="2"/>
  <c r="P61" i="2"/>
  <c r="G65" i="2"/>
  <c r="I66" i="2"/>
  <c r="L67" i="2"/>
  <c r="N68" i="2"/>
  <c r="P69" i="2"/>
  <c r="G73" i="2"/>
  <c r="I74" i="2"/>
  <c r="L75" i="2"/>
  <c r="N76" i="2"/>
  <c r="P77" i="2"/>
  <c r="E81" i="2"/>
  <c r="G82" i="2"/>
  <c r="J83" i="2"/>
  <c r="M84" i="2"/>
  <c r="O85" i="2"/>
  <c r="O87" i="2"/>
  <c r="F90" i="2"/>
  <c r="H91" i="2"/>
  <c r="J92" i="2"/>
  <c r="H93" i="2"/>
  <c r="J94" i="2"/>
  <c r="M95" i="2"/>
  <c r="M96" i="2"/>
  <c r="I97" i="2"/>
  <c r="L98" i="2"/>
  <c r="N99" i="2"/>
  <c r="J100" i="2"/>
  <c r="M101" i="2"/>
  <c r="O102" i="2"/>
  <c r="O103" i="2"/>
  <c r="P105" i="2"/>
  <c r="E107" i="2"/>
  <c r="G108" i="2"/>
  <c r="J109" i="2"/>
  <c r="M110" i="2"/>
  <c r="O111" i="2"/>
  <c r="P113" i="2"/>
  <c r="E115" i="2"/>
  <c r="G116" i="2"/>
  <c r="J117" i="2"/>
  <c r="M118" i="2"/>
  <c r="O119" i="2"/>
  <c r="P121" i="2"/>
  <c r="E123" i="2"/>
  <c r="G124" i="2"/>
  <c r="J125" i="2"/>
  <c r="L126" i="2"/>
  <c r="H127" i="2"/>
  <c r="H128" i="2"/>
  <c r="J129" i="2"/>
  <c r="L130" i="2"/>
  <c r="N131" i="2"/>
  <c r="E135" i="2"/>
  <c r="G136" i="2"/>
  <c r="I137" i="2"/>
  <c r="L138" i="2"/>
  <c r="N139" i="2"/>
  <c r="E143" i="2"/>
  <c r="G144" i="2"/>
  <c r="G145" i="2"/>
  <c r="J146" i="2"/>
  <c r="H147" i="2"/>
  <c r="J148" i="2"/>
  <c r="M149" i="2"/>
  <c r="O150" i="2"/>
  <c r="E152" i="2"/>
  <c r="G153" i="2"/>
  <c r="J154" i="2"/>
  <c r="H155" i="2"/>
  <c r="J156" i="2"/>
  <c r="M157" i="2"/>
  <c r="O158" i="2"/>
  <c r="E160" i="2"/>
  <c r="G161" i="2"/>
  <c r="J162" i="2"/>
  <c r="G163" i="2"/>
  <c r="I164" i="2"/>
  <c r="L165" i="2"/>
  <c r="N166" i="2"/>
  <c r="P167" i="2"/>
  <c r="E175" i="2"/>
  <c r="I176" i="2"/>
  <c r="L177" i="2"/>
  <c r="N178" i="2"/>
  <c r="P179" i="2"/>
  <c r="G183" i="2"/>
  <c r="I184" i="2"/>
  <c r="L185" i="2"/>
  <c r="N186" i="2"/>
  <c r="P187" i="2"/>
  <c r="F190" i="2"/>
  <c r="N191" i="2"/>
  <c r="I194" i="2"/>
  <c r="J197" i="2"/>
  <c r="O205" i="2"/>
  <c r="I207" i="2"/>
  <c r="K208" i="2"/>
  <c r="L211" i="2"/>
  <c r="E213" i="2"/>
  <c r="L214" i="2"/>
  <c r="H217" i="2"/>
  <c r="F219" i="2"/>
  <c r="O222" i="2"/>
  <c r="M224" i="2"/>
  <c r="K227" i="2"/>
  <c r="H229" i="2"/>
  <c r="O234" i="2"/>
  <c r="M236" i="2"/>
  <c r="P237" i="2"/>
  <c r="G239" i="2"/>
  <c r="H245" i="2"/>
  <c r="K246" i="2"/>
  <c r="G248" i="2"/>
  <c r="E250" i="2"/>
  <c r="P251" i="2"/>
  <c r="O253" i="2"/>
  <c r="M255" i="2"/>
  <c r="O258" i="2"/>
  <c r="K260" i="2"/>
  <c r="K263" i="2"/>
  <c r="P264" i="2"/>
  <c r="N266" i="2"/>
  <c r="M269" i="2"/>
  <c r="H272" i="2"/>
  <c r="F274" i="2"/>
  <c r="E276" i="2"/>
  <c r="O277" i="2"/>
  <c r="H279" i="2"/>
  <c r="L280" i="2"/>
  <c r="H282" i="2"/>
  <c r="G285" i="2"/>
  <c r="F287" i="2"/>
  <c r="O290" i="2"/>
  <c r="L292" i="2"/>
  <c r="N298" i="2"/>
  <c r="J300" i="2"/>
  <c r="M301" i="2"/>
  <c r="G303" i="2"/>
  <c r="G306" i="2"/>
  <c r="E308" i="2"/>
  <c r="L313" i="2"/>
  <c r="H315" i="2"/>
  <c r="L316" i="2"/>
  <c r="I318" i="2"/>
  <c r="I321" i="2"/>
  <c r="O324" i="2"/>
  <c r="N326" i="2"/>
  <c r="O328" i="2"/>
  <c r="O332" i="2"/>
  <c r="L338" i="2"/>
  <c r="H343" i="2"/>
  <c r="P344" i="2"/>
  <c r="F347" i="2"/>
  <c r="E349" i="2"/>
  <c r="L350" i="2"/>
  <c r="F355" i="2"/>
  <c r="O356" i="2"/>
  <c r="F359" i="2"/>
  <c r="L361" i="2"/>
  <c r="K363" i="2"/>
  <c r="G367" i="2"/>
  <c r="G369" i="2"/>
  <c r="P370" i="2"/>
  <c r="G373" i="2"/>
  <c r="L375" i="2"/>
  <c r="J379" i="2"/>
  <c r="J381" i="2"/>
  <c r="F392" i="2"/>
  <c r="E400" i="2"/>
  <c r="L409" i="2"/>
  <c r="H413" i="2"/>
  <c r="K422" i="2"/>
  <c r="N426" i="2"/>
  <c r="N432" i="2"/>
  <c r="F459" i="2"/>
  <c r="P463" i="2"/>
  <c r="L473" i="2"/>
  <c r="G480" i="2"/>
  <c r="G484" i="2"/>
  <c r="F522" i="2"/>
  <c r="H541" i="2"/>
  <c r="M564" i="2"/>
  <c r="E569" i="2"/>
  <c r="E613" i="2"/>
  <c r="N624" i="2"/>
  <c r="S39" i="2"/>
  <c r="U235" i="2"/>
  <c r="T450" i="2"/>
  <c r="U398" i="2"/>
  <c r="W9" i="2"/>
  <c r="X39" i="2"/>
  <c r="W205" i="2"/>
  <c r="S432" i="2"/>
  <c r="X9" i="2"/>
  <c r="T9" i="2"/>
  <c r="U39" i="2"/>
  <c r="U9" i="2"/>
  <c r="V9" i="2"/>
  <c r="W39" i="2"/>
  <c r="C10" i="3"/>
  <c r="G10" i="3" s="1"/>
  <c r="AD18" i="2"/>
  <c r="AA19" i="2"/>
  <c r="AB20" i="2"/>
  <c r="Z27" i="2"/>
  <c r="Z28" i="2"/>
  <c r="Y33" i="2"/>
  <c r="AB40" i="2"/>
  <c r="AF47" i="2"/>
  <c r="Y90" i="2"/>
  <c r="AD95" i="2"/>
  <c r="AA124" i="2"/>
  <c r="AA126" i="2"/>
  <c r="AF127" i="2"/>
  <c r="AD128" i="2"/>
  <c r="Y143" i="2"/>
  <c r="Y148" i="2"/>
  <c r="AD188" i="2"/>
  <c r="Y212" i="2"/>
  <c r="AA227" i="2"/>
  <c r="AF237" i="2"/>
  <c r="AF238" i="2"/>
  <c r="AC239" i="2"/>
  <c r="AB270" i="2"/>
  <c r="AB283" i="2"/>
  <c r="AA305" i="2"/>
  <c r="AB331" i="2"/>
  <c r="AD334" i="2"/>
  <c r="AC348" i="2"/>
  <c r="Z382" i="2"/>
  <c r="AC400" i="2"/>
  <c r="Z405" i="2"/>
  <c r="AD446" i="2"/>
  <c r="AB456" i="2"/>
  <c r="AF518" i="2"/>
  <c r="Y13" i="2"/>
  <c r="AF18" i="2"/>
  <c r="AB19" i="2"/>
  <c r="AC26" i="2"/>
  <c r="AA32" i="2"/>
  <c r="AC89" i="2"/>
  <c r="AA119" i="2"/>
  <c r="Y123" i="2"/>
  <c r="AF124" i="2"/>
  <c r="AF161" i="2"/>
  <c r="AD262" i="2"/>
  <c r="AC283" i="2"/>
  <c r="Y330" i="2"/>
  <c r="AD344" i="2"/>
  <c r="Y347" i="2"/>
  <c r="AD370" i="2"/>
  <c r="AF379" i="2"/>
  <c r="AC381" i="2"/>
  <c r="Z392" i="2"/>
  <c r="AF399" i="2"/>
  <c r="Y500" i="2"/>
  <c r="Z511" i="2"/>
  <c r="Z565" i="2"/>
  <c r="AB28" i="2"/>
  <c r="Y37" i="2"/>
  <c r="AA39" i="2"/>
  <c r="Z43" i="2"/>
  <c r="AA44" i="2"/>
  <c r="Z70" i="2"/>
  <c r="Z71" i="2"/>
  <c r="Y72" i="2"/>
  <c r="AD89" i="2"/>
  <c r="Y185" i="2"/>
  <c r="AA211" i="2"/>
  <c r="Z217" i="2"/>
  <c r="Y218" i="2"/>
  <c r="AF282" i="2"/>
  <c r="AF292" i="2"/>
  <c r="AA337" i="2"/>
  <c r="AA378" i="2"/>
  <c r="AB403" i="2"/>
  <c r="AD404" i="2"/>
  <c r="Z433" i="2"/>
  <c r="Z436" i="2"/>
  <c r="AB455" i="2"/>
  <c r="AB565" i="2"/>
  <c r="AD694" i="2"/>
  <c r="AC12" i="2"/>
  <c r="AD31" i="2"/>
  <c r="AB36" i="2"/>
  <c r="AC37" i="2"/>
  <c r="AD42" i="2"/>
  <c r="AA43" i="2"/>
  <c r="AB44" i="2"/>
  <c r="Z45" i="2"/>
  <c r="AF68" i="2"/>
  <c r="F68" i="1" s="1"/>
  <c r="H68" i="1" s="1"/>
  <c r="Z93" i="2"/>
  <c r="AD122" i="2"/>
  <c r="Z132" i="2"/>
  <c r="AF160" i="2"/>
  <c r="AB184" i="2"/>
  <c r="AB185" i="2"/>
  <c r="AD186" i="2"/>
  <c r="AD210" i="2"/>
  <c r="AD216" i="2"/>
  <c r="Z219" i="2"/>
  <c r="AF220" i="2"/>
  <c r="AA281" i="2"/>
  <c r="AD326" i="2"/>
  <c r="AC652" i="2"/>
  <c r="Z658" i="2"/>
  <c r="AC9" i="2"/>
  <c r="AB15" i="2"/>
  <c r="Z16" i="2"/>
  <c r="AC36" i="2"/>
  <c r="AD37" i="2"/>
  <c r="AB61" i="2"/>
  <c r="AB71" i="2"/>
  <c r="AA84" i="2"/>
  <c r="AA132" i="2"/>
  <c r="AB159" i="2"/>
  <c r="AD184" i="2"/>
  <c r="AC185" i="2"/>
  <c r="AA196" i="2"/>
  <c r="AC215" i="2"/>
  <c r="AD218" i="2"/>
  <c r="AA291" i="2"/>
  <c r="AA325" i="2"/>
  <c r="AF336" i="2"/>
  <c r="AD397" i="2"/>
  <c r="AA419" i="2"/>
  <c r="Y425" i="2"/>
  <c r="AB431" i="2"/>
  <c r="AA432" i="2"/>
  <c r="AF482" i="2"/>
  <c r="AB550" i="2"/>
  <c r="AC553" i="2"/>
  <c r="AC616" i="2"/>
  <c r="AC658" i="2"/>
  <c r="AC15" i="2"/>
  <c r="AC22" i="2"/>
  <c r="Y23" i="2"/>
  <c r="Z24" i="2"/>
  <c r="AF37" i="2"/>
  <c r="AA38" i="2"/>
  <c r="AA54" i="2"/>
  <c r="Y60" i="2"/>
  <c r="AA67" i="2"/>
  <c r="AA80" i="2"/>
  <c r="Y87" i="2"/>
  <c r="AA92" i="2"/>
  <c r="AA103" i="2"/>
  <c r="AB107" i="2"/>
  <c r="AF110" i="2"/>
  <c r="Z130" i="2"/>
  <c r="AD131" i="2"/>
  <c r="Y145" i="2"/>
  <c r="AC159" i="2"/>
  <c r="AC163" i="2"/>
  <c r="AA166" i="2"/>
  <c r="AA176" i="2"/>
  <c r="Y214" i="2"/>
  <c r="AD215" i="2"/>
  <c r="AB231" i="2"/>
  <c r="AD246" i="2"/>
  <c r="Y280" i="2"/>
  <c r="AB321" i="2"/>
  <c r="AB325" i="2"/>
  <c r="AC342" i="2"/>
  <c r="AF350" i="2"/>
  <c r="Z368" i="2"/>
  <c r="Z384" i="2"/>
  <c r="AC418" i="2"/>
  <c r="AB419" i="2"/>
  <c r="AC431" i="2"/>
  <c r="AA451" i="2"/>
  <c r="AB464" i="2"/>
  <c r="AB490" i="2"/>
  <c r="Z525" i="2"/>
  <c r="AA549" i="2"/>
  <c r="Z570" i="2"/>
  <c r="AA624" i="2"/>
  <c r="AC700" i="2"/>
  <c r="Y699" i="2"/>
  <c r="AC698" i="2"/>
  <c r="Y697" i="2"/>
  <c r="AC696" i="2"/>
  <c r="Y695" i="2"/>
  <c r="AC694" i="2"/>
  <c r="Y693" i="2"/>
  <c r="AC692" i="2"/>
  <c r="AB690" i="2"/>
  <c r="AF689" i="2"/>
  <c r="Z688" i="2"/>
  <c r="AD687" i="2"/>
  <c r="AA686" i="2"/>
  <c r="AF685" i="2"/>
  <c r="AA684" i="2"/>
  <c r="AF683" i="2"/>
  <c r="AA682" i="2"/>
  <c r="AF681" i="2"/>
  <c r="AH681" i="2" s="1"/>
  <c r="Y676" i="2"/>
  <c r="AC675" i="2"/>
  <c r="Y674" i="2"/>
  <c r="AD673" i="2"/>
  <c r="Z672" i="2"/>
  <c r="AD671" i="2"/>
  <c r="Z670" i="2"/>
  <c r="AD669" i="2"/>
  <c r="AA668" i="2"/>
  <c r="AF667" i="2"/>
  <c r="AA666" i="2"/>
  <c r="AC664" i="2"/>
  <c r="Y663" i="2"/>
  <c r="AD662" i="2"/>
  <c r="AA661" i="2"/>
  <c r="AF660" i="2"/>
  <c r="AA659" i="2"/>
  <c r="AB657" i="2"/>
  <c r="AB655" i="2"/>
  <c r="AB653" i="2"/>
  <c r="Y652" i="2"/>
  <c r="AC651" i="2"/>
  <c r="Y650" i="2"/>
  <c r="AC649" i="2"/>
  <c r="Z648" i="2"/>
  <c r="AD647" i="2"/>
  <c r="Z646" i="2"/>
  <c r="AF645" i="2"/>
  <c r="AA644" i="2"/>
  <c r="AF643" i="2"/>
  <c r="AA642" i="2"/>
  <c r="AF641" i="2"/>
  <c r="AA640" i="2"/>
  <c r="AF639" i="2"/>
  <c r="AA638" i="2"/>
  <c r="AF637" i="2"/>
  <c r="AA636" i="2"/>
  <c r="AF635" i="2"/>
  <c r="AA634" i="2"/>
  <c r="AF633" i="2"/>
  <c r="AA632" i="2"/>
  <c r="AF631" i="2"/>
  <c r="AB626" i="2"/>
  <c r="AC624" i="2"/>
  <c r="Y623" i="2"/>
  <c r="AD622" i="2"/>
  <c r="AA621" i="2"/>
  <c r="AF620" i="2"/>
  <c r="AA619" i="2"/>
  <c r="AF618" i="2"/>
  <c r="AA617" i="2"/>
  <c r="AF616" i="2"/>
  <c r="AA615" i="2"/>
  <c r="AF614" i="2"/>
  <c r="AA613" i="2"/>
  <c r="AF612" i="2"/>
  <c r="AA611" i="2"/>
  <c r="AF610" i="2"/>
  <c r="AA609" i="2"/>
  <c r="AF608" i="2"/>
  <c r="AA607" i="2"/>
  <c r="AC605" i="2"/>
  <c r="Y604" i="2"/>
  <c r="AF701" i="2"/>
  <c r="AB700" i="2"/>
  <c r="AB698" i="2"/>
  <c r="AB696" i="2"/>
  <c r="AB694" i="2"/>
  <c r="AB692" i="2"/>
  <c r="AF691" i="2"/>
  <c r="AA690" i="2"/>
  <c r="AD689" i="2"/>
  <c r="Y688" i="2"/>
  <c r="AC687" i="2"/>
  <c r="Z686" i="2"/>
  <c r="AD685" i="2"/>
  <c r="Z684" i="2"/>
  <c r="AD683" i="2"/>
  <c r="Z682" i="2"/>
  <c r="AD681" i="2"/>
  <c r="AB675" i="2"/>
  <c r="AC673" i="2"/>
  <c r="Y672" i="2"/>
  <c r="AC671" i="2"/>
  <c r="Y670" i="2"/>
  <c r="AC669" i="2"/>
  <c r="Z668" i="2"/>
  <c r="AD667" i="2"/>
  <c r="Z666" i="2"/>
  <c r="AF665" i="2"/>
  <c r="AB664" i="2"/>
  <c r="AC662" i="2"/>
  <c r="Z661" i="2"/>
  <c r="AD660" i="2"/>
  <c r="Z659" i="2"/>
  <c r="AF658" i="2"/>
  <c r="AA657" i="2"/>
  <c r="AF656" i="2"/>
  <c r="AA655" i="2"/>
  <c r="AF654" i="2"/>
  <c r="AA653" i="2"/>
  <c r="AB651" i="2"/>
  <c r="AB649" i="2"/>
  <c r="Y648" i="2"/>
  <c r="AC647" i="2"/>
  <c r="Y646" i="2"/>
  <c r="AD645" i="2"/>
  <c r="Z644" i="2"/>
  <c r="AD643" i="2"/>
  <c r="Z642" i="2"/>
  <c r="AD641" i="2"/>
  <c r="Z640" i="2"/>
  <c r="AD639" i="2"/>
  <c r="Z638" i="2"/>
  <c r="AD637" i="2"/>
  <c r="Z636" i="2"/>
  <c r="AD635" i="2"/>
  <c r="Z634" i="2"/>
  <c r="AD633" i="2"/>
  <c r="Z632" i="2"/>
  <c r="AD631" i="2"/>
  <c r="AA626" i="2"/>
  <c r="AF625" i="2"/>
  <c r="AB624" i="2"/>
  <c r="AC622" i="2"/>
  <c r="Z621" i="2"/>
  <c r="AD620" i="2"/>
  <c r="Z619" i="2"/>
  <c r="AD618" i="2"/>
  <c r="Z617" i="2"/>
  <c r="AD616" i="2"/>
  <c r="Z615" i="2"/>
  <c r="AD614" i="2"/>
  <c r="Z613" i="2"/>
  <c r="AD612" i="2"/>
  <c r="Z611" i="2"/>
  <c r="AD610" i="2"/>
  <c r="Z609" i="2"/>
  <c r="AD608" i="2"/>
  <c r="Z607" i="2"/>
  <c r="AF606" i="2"/>
  <c r="AB605" i="2"/>
  <c r="AB603" i="2"/>
  <c r="Z700" i="2"/>
  <c r="AD699" i="2"/>
  <c r="AA697" i="2"/>
  <c r="AD696" i="2"/>
  <c r="Y694" i="2"/>
  <c r="AC693" i="2"/>
  <c r="Z690" i="2"/>
  <c r="AA689" i="2"/>
  <c r="AD688" i="2"/>
  <c r="Y686" i="2"/>
  <c r="AA685" i="2"/>
  <c r="AF684" i="2"/>
  <c r="Y682" i="2"/>
  <c r="AA681" i="2"/>
  <c r="AB676" i="2"/>
  <c r="AF675" i="2"/>
  <c r="AA673" i="2"/>
  <c r="AF672" i="2"/>
  <c r="AA670" i="2"/>
  <c r="AA669" i="2"/>
  <c r="AB666" i="2"/>
  <c r="AC665" i="2"/>
  <c r="AB663" i="2"/>
  <c r="Y661" i="2"/>
  <c r="AA660" i="2"/>
  <c r="AF659" i="2"/>
  <c r="Z657" i="2"/>
  <c r="AC656" i="2"/>
  <c r="Z654" i="2"/>
  <c r="AD653" i="2"/>
  <c r="Y651" i="2"/>
  <c r="AC650" i="2"/>
  <c r="AA648" i="2"/>
  <c r="AA647" i="2"/>
  <c r="AF646" i="2"/>
  <c r="AB644" i="2"/>
  <c r="AB643" i="2"/>
  <c r="AB640" i="2"/>
  <c r="AB639" i="2"/>
  <c r="AB636" i="2"/>
  <c r="AB635" i="2"/>
  <c r="AB632" i="2"/>
  <c r="AB631" i="2"/>
  <c r="Z625" i="2"/>
  <c r="AF624" i="2"/>
  <c r="AA622" i="2"/>
  <c r="AB619" i="2"/>
  <c r="AB618" i="2"/>
  <c r="AB615" i="2"/>
  <c r="AB614" i="2"/>
  <c r="AB611" i="2"/>
  <c r="AB610" i="2"/>
  <c r="AB607" i="2"/>
  <c r="AC606" i="2"/>
  <c r="AB604" i="2"/>
  <c r="AF603" i="2"/>
  <c r="Z602" i="2"/>
  <c r="AD601" i="2"/>
  <c r="Z600" i="2"/>
  <c r="AD599" i="2"/>
  <c r="AA598" i="2"/>
  <c r="AF597" i="2"/>
  <c r="AA596" i="2"/>
  <c r="AF595" i="2"/>
  <c r="AA594" i="2"/>
  <c r="AF593" i="2"/>
  <c r="AA592" i="2"/>
  <c r="AF591" i="2"/>
  <c r="AB590" i="2"/>
  <c r="Y589" i="2"/>
  <c r="AC588" i="2"/>
  <c r="Y587" i="2"/>
  <c r="AC586" i="2"/>
  <c r="Y585" i="2"/>
  <c r="AC584" i="2"/>
  <c r="Y583" i="2"/>
  <c r="AD582" i="2"/>
  <c r="Z581" i="2"/>
  <c r="AD580" i="2"/>
  <c r="Z579" i="2"/>
  <c r="AD578" i="2"/>
  <c r="AA577" i="2"/>
  <c r="AF576" i="2"/>
  <c r="AA575" i="2"/>
  <c r="AC573" i="2"/>
  <c r="Y572" i="2"/>
  <c r="AC571" i="2"/>
  <c r="Y570" i="2"/>
  <c r="AC569" i="2"/>
  <c r="Y568" i="2"/>
  <c r="AC567" i="2"/>
  <c r="Z566" i="2"/>
  <c r="AD565" i="2"/>
  <c r="Z564" i="2"/>
  <c r="AD563" i="2"/>
  <c r="Z562" i="2"/>
  <c r="AF561" i="2"/>
  <c r="AA560" i="2"/>
  <c r="AF559" i="2"/>
  <c r="AA558" i="2"/>
  <c r="AF557" i="2"/>
  <c r="AA556" i="2"/>
  <c r="AF555" i="2"/>
  <c r="AA554" i="2"/>
  <c r="AD553" i="2"/>
  <c r="Z552" i="2"/>
  <c r="AF551" i="2"/>
  <c r="AA550" i="2"/>
  <c r="AF549" i="2"/>
  <c r="AB548" i="2"/>
  <c r="Y547" i="2"/>
  <c r="AC546" i="2"/>
  <c r="Y545" i="2"/>
  <c r="AC544" i="2"/>
  <c r="Y542" i="2"/>
  <c r="AC541" i="2"/>
  <c r="Y540" i="2"/>
  <c r="AD539" i="2"/>
  <c r="Z538" i="2"/>
  <c r="AD537" i="2"/>
  <c r="Z536" i="2"/>
  <c r="AD535" i="2"/>
  <c r="AA534" i="2"/>
  <c r="AF533" i="2"/>
  <c r="Y528" i="2"/>
  <c r="AC527" i="2"/>
  <c r="Z526" i="2"/>
  <c r="AD525" i="2"/>
  <c r="AD701" i="2"/>
  <c r="Y700" i="2"/>
  <c r="AC699" i="2"/>
  <c r="Z697" i="2"/>
  <c r="AA696" i="2"/>
  <c r="AF695" i="2"/>
  <c r="AB693" i="2"/>
  <c r="AF692" i="2"/>
  <c r="Y690" i="2"/>
  <c r="Z689" i="2"/>
  <c r="AC688" i="2"/>
  <c r="AF687" i="2"/>
  <c r="Z685" i="2"/>
  <c r="AD684" i="2"/>
  <c r="Z681" i="2"/>
  <c r="AA676" i="2"/>
  <c r="AD675" i="2"/>
  <c r="Z673" i="2"/>
  <c r="AD672" i="2"/>
  <c r="Z669" i="2"/>
  <c r="AF668" i="2"/>
  <c r="Y666" i="2"/>
  <c r="AB665" i="2"/>
  <c r="AA663" i="2"/>
  <c r="AF662" i="2"/>
  <c r="Z660" i="2"/>
  <c r="AD659" i="2"/>
  <c r="Y657" i="2"/>
  <c r="AB656" i="2"/>
  <c r="Y654" i="2"/>
  <c r="AC653" i="2"/>
  <c r="AF652" i="2"/>
  <c r="AB650" i="2"/>
  <c r="AF649" i="2"/>
  <c r="Z647" i="2"/>
  <c r="AD646" i="2"/>
  <c r="Y644" i="2"/>
  <c r="AA643" i="2"/>
  <c r="AF642" i="2"/>
  <c r="Y640" i="2"/>
  <c r="AA639" i="2"/>
  <c r="AF638" i="2"/>
  <c r="Y636" i="2"/>
  <c r="AA635" i="2"/>
  <c r="AF634" i="2"/>
  <c r="Y632" i="2"/>
  <c r="AA631" i="2"/>
  <c r="Y625" i="2"/>
  <c r="AD624" i="2"/>
  <c r="Z622" i="2"/>
  <c r="AF621" i="2"/>
  <c r="Y619" i="2"/>
  <c r="AA618" i="2"/>
  <c r="AF617" i="2"/>
  <c r="Y615" i="2"/>
  <c r="AA614" i="2"/>
  <c r="AF613" i="2"/>
  <c r="Y611" i="2"/>
  <c r="AA610" i="2"/>
  <c r="AF609" i="2"/>
  <c r="Y607" i="2"/>
  <c r="AB606" i="2"/>
  <c r="AA604" i="2"/>
  <c r="AD603" i="2"/>
  <c r="Y602" i="2"/>
  <c r="AC601" i="2"/>
  <c r="Y600" i="2"/>
  <c r="AC599" i="2"/>
  <c r="Z598" i="2"/>
  <c r="AD597" i="2"/>
  <c r="Z596" i="2"/>
  <c r="AD595" i="2"/>
  <c r="Z594" i="2"/>
  <c r="AD593" i="2"/>
  <c r="Z592" i="2"/>
  <c r="AD591" i="2"/>
  <c r="AA590" i="2"/>
  <c r="AB588" i="2"/>
  <c r="AB586" i="2"/>
  <c r="AB584" i="2"/>
  <c r="AC582" i="2"/>
  <c r="Y581" i="2"/>
  <c r="AC580" i="2"/>
  <c r="Y579" i="2"/>
  <c r="Z698" i="2"/>
  <c r="AD697" i="2"/>
  <c r="AF696" i="2"/>
  <c r="AD695" i="2"/>
  <c r="Z691" i="2"/>
  <c r="AD690" i="2"/>
  <c r="Y689" i="2"/>
  <c r="Y687" i="2"/>
  <c r="AD686" i="2"/>
  <c r="AC685" i="2"/>
  <c r="AC684" i="2"/>
  <c r="AC683" i="2"/>
  <c r="AF676" i="2"/>
  <c r="Z671" i="2"/>
  <c r="AD670" i="2"/>
  <c r="AF669" i="2"/>
  <c r="AD668" i="2"/>
  <c r="Z664" i="2"/>
  <c r="AD663" i="2"/>
  <c r="AB662" i="2"/>
  <c r="Y658" i="2"/>
  <c r="AC657" i="2"/>
  <c r="Z656" i="2"/>
  <c r="AD655" i="2"/>
  <c r="Z650" i="2"/>
  <c r="Z649" i="2"/>
  <c r="AF648" i="2"/>
  <c r="Z641" i="2"/>
  <c r="AD640" i="2"/>
  <c r="Z639" i="2"/>
  <c r="AC638" i="2"/>
  <c r="AC637" i="2"/>
  <c r="AC626" i="2"/>
  <c r="AD625" i="2"/>
  <c r="Y622" i="2"/>
  <c r="AB621" i="2"/>
  <c r="AB620" i="2"/>
  <c r="Z612" i="2"/>
  <c r="AD611" i="2"/>
  <c r="Z610" i="2"/>
  <c r="AC609" i="2"/>
  <c r="AC608" i="2"/>
  <c r="Y605" i="2"/>
  <c r="AC604" i="2"/>
  <c r="AA603" i="2"/>
  <c r="AF602" i="2"/>
  <c r="AA600" i="2"/>
  <c r="AA599" i="2"/>
  <c r="AB596" i="2"/>
  <c r="AB595" i="2"/>
  <c r="AB592" i="2"/>
  <c r="AB591" i="2"/>
  <c r="AA589" i="2"/>
  <c r="AD588" i="2"/>
  <c r="Y586" i="2"/>
  <c r="AC585" i="2"/>
  <c r="Z583" i="2"/>
  <c r="AB582" i="2"/>
  <c r="AB579" i="2"/>
  <c r="AC578" i="2"/>
  <c r="Y577" i="2"/>
  <c r="AB576" i="2"/>
  <c r="AA574" i="2"/>
  <c r="AA572" i="2"/>
  <c r="AD571" i="2"/>
  <c r="AA569" i="2"/>
  <c r="AF568" i="2"/>
  <c r="Y567" i="2"/>
  <c r="AD566" i="2"/>
  <c r="AB564" i="2"/>
  <c r="AF563" i="2"/>
  <c r="Y562" i="2"/>
  <c r="AC561" i="2"/>
  <c r="AA559" i="2"/>
  <c r="AF558" i="2"/>
  <c r="Y557" i="2"/>
  <c r="AC556" i="2"/>
  <c r="Z554" i="2"/>
  <c r="AB553" i="2"/>
  <c r="AA551" i="2"/>
  <c r="AF550" i="2"/>
  <c r="Y549" i="2"/>
  <c r="AD548" i="2"/>
  <c r="Z547" i="2"/>
  <c r="AB546" i="2"/>
  <c r="Z544" i="2"/>
  <c r="AD542" i="2"/>
  <c r="AB540" i="2"/>
  <c r="AA538" i="2"/>
  <c r="AC537" i="2"/>
  <c r="AA535" i="2"/>
  <c r="Z533" i="2"/>
  <c r="AB528" i="2"/>
  <c r="AF527" i="2"/>
  <c r="AA526" i="2"/>
  <c r="AC525" i="2"/>
  <c r="Y524" i="2"/>
  <c r="AC523" i="2"/>
  <c r="Z522" i="2"/>
  <c r="AD521" i="2"/>
  <c r="Z520" i="2"/>
  <c r="AD519" i="2"/>
  <c r="Z518" i="2"/>
  <c r="AD517" i="2"/>
  <c r="Z516" i="2"/>
  <c r="AD515" i="2"/>
  <c r="AA514" i="2"/>
  <c r="AF513" i="2"/>
  <c r="AB512" i="2"/>
  <c r="AB510" i="2"/>
  <c r="AC508" i="2"/>
  <c r="Y507" i="2"/>
  <c r="AD506" i="2"/>
  <c r="Z505" i="2"/>
  <c r="AF504" i="2"/>
  <c r="AA503" i="2"/>
  <c r="AF502" i="2"/>
  <c r="AA501" i="2"/>
  <c r="AF500" i="2"/>
  <c r="AA499" i="2"/>
  <c r="AB497" i="2"/>
  <c r="Y496" i="2"/>
  <c r="AC495" i="2"/>
  <c r="Y494" i="2"/>
  <c r="AC493" i="2"/>
  <c r="Z492" i="2"/>
  <c r="AD491" i="2"/>
  <c r="AA490" i="2"/>
  <c r="AF489" i="2"/>
  <c r="AB488" i="2"/>
  <c r="AB486" i="2"/>
  <c r="AC484" i="2"/>
  <c r="Y483" i="2"/>
  <c r="AD482" i="2"/>
  <c r="Z481" i="2"/>
  <c r="AF480" i="2"/>
  <c r="AA479" i="2"/>
  <c r="AF478" i="2"/>
  <c r="AA477" i="2"/>
  <c r="AB475" i="2"/>
  <c r="Y474" i="2"/>
  <c r="AC473" i="2"/>
  <c r="Z472" i="2"/>
  <c r="AB467" i="2"/>
  <c r="AB465" i="2"/>
  <c r="AC463" i="2"/>
  <c r="Y462" i="2"/>
  <c r="AC461" i="2"/>
  <c r="Y460" i="2"/>
  <c r="AD459" i="2"/>
  <c r="Z458" i="2"/>
  <c r="AD457" i="2"/>
  <c r="Z456" i="2"/>
  <c r="AD455" i="2"/>
  <c r="Z454" i="2"/>
  <c r="AD453" i="2"/>
  <c r="Z452" i="2"/>
  <c r="AD451" i="2"/>
  <c r="AC701" i="2"/>
  <c r="Y698" i="2"/>
  <c r="AC697" i="2"/>
  <c r="Z696" i="2"/>
  <c r="AC695" i="2"/>
  <c r="Y691" i="2"/>
  <c r="AC690" i="2"/>
  <c r="AC686" i="2"/>
  <c r="AB685" i="2"/>
  <c r="AB684" i="2"/>
  <c r="AB683" i="2"/>
  <c r="AD676" i="2"/>
  <c r="AA675" i="2"/>
  <c r="AF674" i="2"/>
  <c r="Y671" i="2"/>
  <c r="AC670" i="2"/>
  <c r="AB669" i="2"/>
  <c r="AC668" i="2"/>
  <c r="AC667" i="2"/>
  <c r="Y664" i="2"/>
  <c r="AC663" i="2"/>
  <c r="AA662" i="2"/>
  <c r="Y656" i="2"/>
  <c r="AC655" i="2"/>
  <c r="AD654" i="2"/>
  <c r="Y649" i="2"/>
  <c r="AD648" i="2"/>
  <c r="AF647" i="2"/>
  <c r="AC646" i="2"/>
  <c r="Y641" i="2"/>
  <c r="AC640" i="2"/>
  <c r="Y639" i="2"/>
  <c r="AB638" i="2"/>
  <c r="AB637" i="2"/>
  <c r="Z626" i="2"/>
  <c r="AC625" i="2"/>
  <c r="Y621" i="2"/>
  <c r="AA620" i="2"/>
  <c r="AF619" i="2"/>
  <c r="AC618" i="2"/>
  <c r="AD617" i="2"/>
  <c r="Y612" i="2"/>
  <c r="AC611" i="2"/>
  <c r="Y610" i="2"/>
  <c r="AB609" i="2"/>
  <c r="AB608" i="2"/>
  <c r="Z604" i="2"/>
  <c r="Z603" i="2"/>
  <c r="AD602" i="2"/>
  <c r="Z599" i="2"/>
  <c r="AF598" i="2"/>
  <c r="Y596" i="2"/>
  <c r="AA595" i="2"/>
  <c r="AF594" i="2"/>
  <c r="Y592" i="2"/>
  <c r="AA591" i="2"/>
  <c r="Z589" i="2"/>
  <c r="AA588" i="2"/>
  <c r="AF587" i="2"/>
  <c r="AB585" i="2"/>
  <c r="AF584" i="2"/>
  <c r="AA582" i="2"/>
  <c r="AF581" i="2"/>
  <c r="AA579" i="2"/>
  <c r="AB578" i="2"/>
  <c r="AA576" i="2"/>
  <c r="AF575" i="2"/>
  <c r="Z574" i="2"/>
  <c r="AF573" i="2"/>
  <c r="Z572" i="2"/>
  <c r="AB571" i="2"/>
  <c r="Z569" i="2"/>
  <c r="AD568" i="2"/>
  <c r="AC566" i="2"/>
  <c r="AA564" i="2"/>
  <c r="AC563" i="2"/>
  <c r="AB561" i="2"/>
  <c r="Z559" i="2"/>
  <c r="AD558" i="2"/>
  <c r="AB556" i="2"/>
  <c r="AD555" i="2"/>
  <c r="Y554" i="2"/>
  <c r="AA553" i="2"/>
  <c r="AF552" i="2"/>
  <c r="Z551" i="2"/>
  <c r="AD550" i="2"/>
  <c r="AC548" i="2"/>
  <c r="AA546" i="2"/>
  <c r="AF545" i="2"/>
  <c r="Y544" i="2"/>
  <c r="AC542" i="2"/>
  <c r="AA540" i="2"/>
  <c r="AF539" i="2"/>
  <c r="Y538" i="2"/>
  <c r="AB537" i="2"/>
  <c r="Z535" i="2"/>
  <c r="AF534" i="2"/>
  <c r="Y533" i="2"/>
  <c r="AA528" i="2"/>
  <c r="AD527" i="2"/>
  <c r="Y526" i="2"/>
  <c r="AB525" i="2"/>
  <c r="AB523" i="2"/>
  <c r="Y522" i="2"/>
  <c r="AC521" i="2"/>
  <c r="Y520" i="2"/>
  <c r="AC519" i="2"/>
  <c r="Y518" i="2"/>
  <c r="AC517" i="2"/>
  <c r="Y516" i="2"/>
  <c r="AC515" i="2"/>
  <c r="Z514" i="2"/>
  <c r="AD513" i="2"/>
  <c r="AA512" i="2"/>
  <c r="AF511" i="2"/>
  <c r="AA510" i="2"/>
  <c r="AF509" i="2"/>
  <c r="AB508" i="2"/>
  <c r="AC506" i="2"/>
  <c r="Y505" i="2"/>
  <c r="AD504" i="2"/>
  <c r="Z503" i="2"/>
  <c r="AD502" i="2"/>
  <c r="Z501" i="2"/>
  <c r="AD500" i="2"/>
  <c r="Z499" i="2"/>
  <c r="AF498" i="2"/>
  <c r="AA497" i="2"/>
  <c r="AB495" i="2"/>
  <c r="AB493" i="2"/>
  <c r="Y492" i="2"/>
  <c r="AC491" i="2"/>
  <c r="Z490" i="2"/>
  <c r="AD489" i="2"/>
  <c r="AA488" i="2"/>
  <c r="AF487" i="2"/>
  <c r="AA486" i="2"/>
  <c r="AF485" i="2"/>
  <c r="AB484" i="2"/>
  <c r="AC482" i="2"/>
  <c r="Y481" i="2"/>
  <c r="AD480" i="2"/>
  <c r="Z479" i="2"/>
  <c r="AD478" i="2"/>
  <c r="Z477" i="2"/>
  <c r="AF476" i="2"/>
  <c r="AA475" i="2"/>
  <c r="AB473" i="2"/>
  <c r="Y472" i="2"/>
  <c r="AA467" i="2"/>
  <c r="AF466" i="2"/>
  <c r="AA465" i="2"/>
  <c r="AF464" i="2"/>
  <c r="AB463" i="2"/>
  <c r="AB461" i="2"/>
  <c r="AC459" i="2"/>
  <c r="Y458" i="2"/>
  <c r="AC457" i="2"/>
  <c r="Y456" i="2"/>
  <c r="AC455" i="2"/>
  <c r="Y454" i="2"/>
  <c r="AC453" i="2"/>
  <c r="Y452" i="2"/>
  <c r="AC451" i="2"/>
  <c r="AB688" i="2"/>
  <c r="AA687" i="2"/>
  <c r="AF686" i="2"/>
  <c r="Z675" i="2"/>
  <c r="AC674" i="2"/>
  <c r="Y668" i="2"/>
  <c r="Z667" i="2"/>
  <c r="AD666" i="2"/>
  <c r="AA665" i="2"/>
  <c r="Z662" i="2"/>
  <c r="AD661" i="2"/>
  <c r="AC660" i="2"/>
  <c r="AC659" i="2"/>
  <c r="AD658" i="2"/>
  <c r="AF655" i="2"/>
  <c r="AC654" i="2"/>
  <c r="AF653" i="2"/>
  <c r="AD652" i="2"/>
  <c r="AC645" i="2"/>
  <c r="Y638" i="2"/>
  <c r="Y637" i="2"/>
  <c r="AC636" i="2"/>
  <c r="Y635" i="2"/>
  <c r="AB634" i="2"/>
  <c r="AB633" i="2"/>
  <c r="AD609" i="2"/>
  <c r="Z608" i="2"/>
  <c r="AD607" i="2"/>
  <c r="AA606" i="2"/>
  <c r="AC602" i="2"/>
  <c r="AF601" i="2"/>
  <c r="Y597" i="2"/>
  <c r="AC596" i="2"/>
  <c r="Y595" i="2"/>
  <c r="AB594" i="2"/>
  <c r="AB593" i="2"/>
  <c r="Z587" i="2"/>
  <c r="AA586" i="2"/>
  <c r="AD585" i="2"/>
  <c r="AD584" i="2"/>
  <c r="Z580" i="2"/>
  <c r="AD579" i="2"/>
  <c r="AA578" i="2"/>
  <c r="Y575" i="2"/>
  <c r="AC574" i="2"/>
  <c r="AD573" i="2"/>
  <c r="AA570" i="2"/>
  <c r="AD569" i="2"/>
  <c r="AC568" i="2"/>
  <c r="AA565" i="2"/>
  <c r="AF564" i="2"/>
  <c r="Y561" i="2"/>
  <c r="AC560" i="2"/>
  <c r="Y556" i="2"/>
  <c r="AA555" i="2"/>
  <c r="AF554" i="2"/>
  <c r="AF553" i="2"/>
  <c r="Y550" i="2"/>
  <c r="AB549" i="2"/>
  <c r="Y546" i="2"/>
  <c r="AB545" i="2"/>
  <c r="AF544" i="2"/>
  <c r="Z540" i="2"/>
  <c r="AA539" i="2"/>
  <c r="AF538" i="2"/>
  <c r="Y535" i="2"/>
  <c r="AB534" i="2"/>
  <c r="AD533" i="2"/>
  <c r="AD528" i="2"/>
  <c r="AB527" i="2"/>
  <c r="AA524" i="2"/>
  <c r="AD523" i="2"/>
  <c r="Y521" i="2"/>
  <c r="AC520" i="2"/>
  <c r="AF519" i="2"/>
  <c r="Y517" i="2"/>
  <c r="AC516" i="2"/>
  <c r="AF515" i="2"/>
  <c r="Z513" i="2"/>
  <c r="AF512" i="2"/>
  <c r="Z510" i="2"/>
  <c r="AC509" i="2"/>
  <c r="AB507" i="2"/>
  <c r="AA504" i="2"/>
  <c r="AF503" i="2"/>
  <c r="Y501" i="2"/>
  <c r="AA500" i="2"/>
  <c r="AF499" i="2"/>
  <c r="Z497" i="2"/>
  <c r="AD496" i="2"/>
  <c r="AA494" i="2"/>
  <c r="AD493" i="2"/>
  <c r="Y491" i="2"/>
  <c r="AD490" i="2"/>
  <c r="Y488" i="2"/>
  <c r="AB487" i="2"/>
  <c r="Y485" i="2"/>
  <c r="AD484" i="2"/>
  <c r="Z482" i="2"/>
  <c r="AD481" i="2"/>
  <c r="Y479" i="2"/>
  <c r="AA478" i="2"/>
  <c r="AF477" i="2"/>
  <c r="Z475" i="2"/>
  <c r="AD474" i="2"/>
  <c r="AB472" i="2"/>
  <c r="Z467" i="2"/>
  <c r="AC466" i="2"/>
  <c r="Z464" i="2"/>
  <c r="AF463" i="2"/>
  <c r="Z461" i="2"/>
  <c r="AD460" i="2"/>
  <c r="AB458" i="2"/>
  <c r="AB457" i="2"/>
  <c r="AB454" i="2"/>
  <c r="AB453" i="2"/>
  <c r="AB450" i="2"/>
  <c r="AB448" i="2"/>
  <c r="Y447" i="2"/>
  <c r="AC446" i="2"/>
  <c r="Y445" i="2"/>
  <c r="AC444" i="2"/>
  <c r="Y443" i="2"/>
  <c r="AC442" i="2"/>
  <c r="Y441" i="2"/>
  <c r="AC440" i="2"/>
  <c r="Y439" i="2"/>
  <c r="AC438" i="2"/>
  <c r="Y437" i="2"/>
  <c r="AC436" i="2"/>
  <c r="Y435" i="2"/>
  <c r="AC434" i="2"/>
  <c r="Y433" i="2"/>
  <c r="AC432" i="2"/>
  <c r="AA431" i="2"/>
  <c r="AB426" i="2"/>
  <c r="AB424" i="2"/>
  <c r="AB422" i="2"/>
  <c r="Y421" i="2"/>
  <c r="AC420" i="2"/>
  <c r="Z419" i="2"/>
  <c r="AD418" i="2"/>
  <c r="Z417" i="2"/>
  <c r="AD416" i="2"/>
  <c r="Z415" i="2"/>
  <c r="AD414" i="2"/>
  <c r="AA413" i="2"/>
  <c r="AF412" i="2"/>
  <c r="AA411" i="2"/>
  <c r="AF410" i="2"/>
  <c r="AB409" i="2"/>
  <c r="AB407" i="2"/>
  <c r="AC405" i="2"/>
  <c r="Y404" i="2"/>
  <c r="AD403" i="2"/>
  <c r="Z402" i="2"/>
  <c r="AD401" i="2"/>
  <c r="Z400" i="2"/>
  <c r="AD399" i="2"/>
  <c r="Z398" i="2"/>
  <c r="AF397" i="2"/>
  <c r="AA396" i="2"/>
  <c r="AF395" i="2"/>
  <c r="AA394" i="2"/>
  <c r="AF393" i="2"/>
  <c r="AA688" i="2"/>
  <c r="AA683" i="2"/>
  <c r="AF682" i="2"/>
  <c r="AB667" i="2"/>
  <c r="AF666" i="2"/>
  <c r="Z665" i="2"/>
  <c r="AD664" i="2"/>
  <c r="Z663" i="2"/>
  <c r="AB654" i="2"/>
  <c r="Y653" i="2"/>
  <c r="AA652" i="2"/>
  <c r="AD651" i="2"/>
  <c r="AF650" i="2"/>
  <c r="AD649" i="2"/>
  <c r="AC648" i="2"/>
  <c r="Y647" i="2"/>
  <c r="Y645" i="2"/>
  <c r="AC644" i="2"/>
  <c r="Y643" i="2"/>
  <c r="AB642" i="2"/>
  <c r="AB641" i="2"/>
  <c r="AF636" i="2"/>
  <c r="Z635" i="2"/>
  <c r="Y634" i="2"/>
  <c r="Z633" i="2"/>
  <c r="AD632" i="2"/>
  <c r="Z631" i="2"/>
  <c r="AF626" i="2"/>
  <c r="AB625" i="2"/>
  <c r="Z624" i="2"/>
  <c r="AD623" i="2"/>
  <c r="Z618" i="2"/>
  <c r="AB617" i="2"/>
  <c r="AB616" i="2"/>
  <c r="AC610" i="2"/>
  <c r="AB601" i="2"/>
  <c r="AB589" i="2"/>
  <c r="Y588" i="2"/>
  <c r="AB587" i="2"/>
  <c r="AD586" i="2"/>
  <c r="AA585" i="2"/>
  <c r="Z584" i="2"/>
  <c r="AD583" i="2"/>
  <c r="Y576" i="2"/>
  <c r="AB575" i="2"/>
  <c r="AD574" i="2"/>
  <c r="AB573" i="2"/>
  <c r="AA567" i="2"/>
  <c r="AF566" i="2"/>
  <c r="AA562" i="2"/>
  <c r="AA561" i="2"/>
  <c r="AD560" i="2"/>
  <c r="Y555" i="2"/>
  <c r="AB554" i="2"/>
  <c r="AA552" i="2"/>
  <c r="AD551" i="2"/>
  <c r="AA547" i="2"/>
  <c r="Z546" i="2"/>
  <c r="AA545" i="2"/>
  <c r="AB544" i="2"/>
  <c r="AB542" i="2"/>
  <c r="AF541" i="2"/>
  <c r="AB536" i="2"/>
  <c r="AF535" i="2"/>
  <c r="AD534" i="2"/>
  <c r="AC528" i="2"/>
  <c r="Z527" i="2"/>
  <c r="AF526" i="2"/>
  <c r="AC522" i="2"/>
  <c r="AF521" i="2"/>
  <c r="Z517" i="2"/>
  <c r="AB516" i="2"/>
  <c r="AA515" i="2"/>
  <c r="Y512" i="2"/>
  <c r="AB511" i="2"/>
  <c r="Z508" i="2"/>
  <c r="AD507" i="2"/>
  <c r="Z504" i="2"/>
  <c r="AC503" i="2"/>
  <c r="AC502" i="2"/>
  <c r="AA498" i="2"/>
  <c r="AF497" i="2"/>
  <c r="AB494" i="2"/>
  <c r="AA493" i="2"/>
  <c r="Y490" i="2"/>
  <c r="AA489" i="2"/>
  <c r="Y486" i="2"/>
  <c r="AB485" i="2"/>
  <c r="AA482" i="2"/>
  <c r="AC481" i="2"/>
  <c r="Y477" i="2"/>
  <c r="AB476" i="2"/>
  <c r="Y473" i="2"/>
  <c r="AD472" i="2"/>
  <c r="AC467" i="2"/>
  <c r="AB466" i="2"/>
  <c r="Z463" i="2"/>
  <c r="AD462" i="2"/>
  <c r="AA459" i="2"/>
  <c r="AF458" i="2"/>
  <c r="Y455" i="2"/>
  <c r="AC454" i="2"/>
  <c r="AA453" i="2"/>
  <c r="AF452" i="2"/>
  <c r="Z450" i="2"/>
  <c r="AD449" i="2"/>
  <c r="Y448" i="2"/>
  <c r="AD447" i="2"/>
  <c r="AB445" i="2"/>
  <c r="AF444" i="2"/>
  <c r="Z443" i="2"/>
  <c r="AB442" i="2"/>
  <c r="Z440" i="2"/>
  <c r="AD439" i="2"/>
  <c r="AB437" i="2"/>
  <c r="AF436" i="2"/>
  <c r="Z435" i="2"/>
  <c r="AB434" i="2"/>
  <c r="Z432" i="2"/>
  <c r="AA425" i="2"/>
  <c r="AF424" i="2"/>
  <c r="Z423" i="2"/>
  <c r="AD422" i="2"/>
  <c r="Z421" i="2"/>
  <c r="AB420" i="2"/>
  <c r="AA418" i="2"/>
  <c r="AF417" i="2"/>
  <c r="Y416" i="2"/>
  <c r="AC415" i="2"/>
  <c r="AB413" i="2"/>
  <c r="AD412" i="2"/>
  <c r="Y411" i="2"/>
  <c r="AB410" i="2"/>
  <c r="AB408" i="2"/>
  <c r="AA406" i="2"/>
  <c r="AA404" i="2"/>
  <c r="AF403" i="2"/>
  <c r="Y402" i="2"/>
  <c r="AB401" i="2"/>
  <c r="Z399" i="2"/>
  <c r="AD398" i="2"/>
  <c r="Y397" i="2"/>
  <c r="AC396" i="2"/>
  <c r="Z394" i="2"/>
  <c r="AC393" i="2"/>
  <c r="Y392" i="2"/>
  <c r="AC391" i="2"/>
  <c r="Y390" i="2"/>
  <c r="AC389" i="2"/>
  <c r="AD384" i="2"/>
  <c r="Z383" i="2"/>
  <c r="AD382" i="2"/>
  <c r="Z381" i="2"/>
  <c r="AF380" i="2"/>
  <c r="AA379" i="2"/>
  <c r="AF378" i="2"/>
  <c r="AA377" i="2"/>
  <c r="AF376" i="2"/>
  <c r="AA375" i="2"/>
  <c r="AF374" i="2"/>
  <c r="AB373" i="2"/>
  <c r="AB371" i="2"/>
  <c r="AC369" i="2"/>
  <c r="Y368" i="2"/>
  <c r="AC367" i="2"/>
  <c r="Y366" i="2"/>
  <c r="AC365" i="2"/>
  <c r="Y364" i="2"/>
  <c r="AC363" i="2"/>
  <c r="Y362" i="2"/>
  <c r="AC361" i="2"/>
  <c r="Y360" i="2"/>
  <c r="AC359" i="2"/>
  <c r="Y358" i="2"/>
  <c r="AC357" i="2"/>
  <c r="Y356" i="2"/>
  <c r="AC355" i="2"/>
  <c r="Y354" i="2"/>
  <c r="AC353" i="2"/>
  <c r="Y352" i="2"/>
  <c r="AC351" i="2"/>
  <c r="Y350" i="2"/>
  <c r="AD349" i="2"/>
  <c r="Z348" i="2"/>
  <c r="AD347" i="2"/>
  <c r="Z346" i="2"/>
  <c r="AD345" i="2"/>
  <c r="Z344" i="2"/>
  <c r="AD343" i="2"/>
  <c r="Z342" i="2"/>
  <c r="AF341" i="2"/>
  <c r="AA340" i="2"/>
  <c r="AF339" i="2"/>
  <c r="AA338" i="2"/>
  <c r="AF337" i="2"/>
  <c r="AA336" i="2"/>
  <c r="AF335" i="2"/>
  <c r="AA334" i="2"/>
  <c r="AB332" i="2"/>
  <c r="AB330" i="2"/>
  <c r="AB328" i="2"/>
  <c r="AB326" i="2"/>
  <c r="Y325" i="2"/>
  <c r="AC324" i="2"/>
  <c r="Y323" i="2"/>
  <c r="AC322" i="2"/>
  <c r="Z321" i="2"/>
  <c r="AD320" i="2"/>
  <c r="Z319" i="2"/>
  <c r="AD318" i="2"/>
  <c r="AA317" i="2"/>
  <c r="AF316" i="2"/>
  <c r="AB315" i="2"/>
  <c r="AB313" i="2"/>
  <c r="AC311" i="2"/>
  <c r="Y310" i="2"/>
  <c r="AC309" i="2"/>
  <c r="Y308" i="2"/>
  <c r="AC307" i="2"/>
  <c r="Z306" i="2"/>
  <c r="AD305" i="2"/>
  <c r="AA304" i="2"/>
  <c r="AB302" i="2"/>
  <c r="Y301" i="2"/>
  <c r="AC300" i="2"/>
  <c r="Y299" i="2"/>
  <c r="AD298" i="2"/>
  <c r="AF293" i="2"/>
  <c r="AA292" i="2"/>
  <c r="AF291" i="2"/>
  <c r="AA290" i="2"/>
  <c r="AF289" i="2"/>
  <c r="AA288" i="2"/>
  <c r="AF287" i="2"/>
  <c r="AB286" i="2"/>
  <c r="AB284" i="2"/>
  <c r="AB282" i="2"/>
  <c r="AB280" i="2"/>
  <c r="AB278" i="2"/>
  <c r="AB276" i="2"/>
  <c r="AB274" i="2"/>
  <c r="Y273" i="2"/>
  <c r="AC272" i="2"/>
  <c r="Z271" i="2"/>
  <c r="AD270" i="2"/>
  <c r="AA269" i="2"/>
  <c r="AF268" i="2"/>
  <c r="AA267" i="2"/>
  <c r="AF266" i="2"/>
  <c r="AA265" i="2"/>
  <c r="AF264" i="2"/>
  <c r="AH264" i="2" s="1"/>
  <c r="AB263" i="2"/>
  <c r="AB261" i="2"/>
  <c r="AB259" i="2"/>
  <c r="AB257" i="2"/>
  <c r="AC255" i="2"/>
  <c r="Y254" i="2"/>
  <c r="AC253" i="2"/>
  <c r="Z252" i="2"/>
  <c r="AD251" i="2"/>
  <c r="Z250" i="2"/>
  <c r="AD249" i="2"/>
  <c r="Z248" i="2"/>
  <c r="AF247" i="2"/>
  <c r="AA246" i="2"/>
  <c r="AF245" i="2"/>
  <c r="AA244" i="2"/>
  <c r="AB239" i="2"/>
  <c r="Y238" i="2"/>
  <c r="AC237" i="2"/>
  <c r="Y236" i="2"/>
  <c r="AC235" i="2"/>
  <c r="Z234" i="2"/>
  <c r="AD233" i="2"/>
  <c r="AB701" i="2"/>
  <c r="AB695" i="2"/>
  <c r="AF694" i="2"/>
  <c r="AC689" i="2"/>
  <c r="Z683" i="2"/>
  <c r="AD682" i="2"/>
  <c r="AC681" i="2"/>
  <c r="AA667" i="2"/>
  <c r="AC666" i="2"/>
  <c r="Y665" i="2"/>
  <c r="AA664" i="2"/>
  <c r="Z655" i="2"/>
  <c r="AA654" i="2"/>
  <c r="Z652" i="2"/>
  <c r="AA651" i="2"/>
  <c r="AD650" i="2"/>
  <c r="AA649" i="2"/>
  <c r="AB648" i="2"/>
  <c r="Y642" i="2"/>
  <c r="AA641" i="2"/>
  <c r="AA637" i="2"/>
  <c r="AD636" i="2"/>
  <c r="Y633" i="2"/>
  <c r="AC632" i="2"/>
  <c r="Y631" i="2"/>
  <c r="AD626" i="2"/>
  <c r="AA625" i="2"/>
  <c r="Y624" i="2"/>
  <c r="AC623" i="2"/>
  <c r="AC620" i="2"/>
  <c r="AD619" i="2"/>
  <c r="Y618" i="2"/>
  <c r="Y617" i="2"/>
  <c r="AA616" i="2"/>
  <c r="AF615" i="2"/>
  <c r="AC614" i="2"/>
  <c r="AD613" i="2"/>
  <c r="AB602" i="2"/>
  <c r="AA601" i="2"/>
  <c r="AF600" i="2"/>
  <c r="AA587" i="2"/>
  <c r="Z586" i="2"/>
  <c r="Z585" i="2"/>
  <c r="Y584" i="2"/>
  <c r="AC583" i="2"/>
  <c r="Z575" i="2"/>
  <c r="AB574" i="2"/>
  <c r="AA573" i="2"/>
  <c r="AF572" i="2"/>
  <c r="Z567" i="2"/>
  <c r="AB566" i="2"/>
  <c r="AF565" i="2"/>
  <c r="Z561" i="2"/>
  <c r="AB560" i="2"/>
  <c r="AD559" i="2"/>
  <c r="Y552" i="2"/>
  <c r="AC551" i="2"/>
  <c r="AC550" i="2"/>
  <c r="AD549" i="2"/>
  <c r="Z545" i="2"/>
  <c r="AA544" i="2"/>
  <c r="AA542" i="2"/>
  <c r="AD541" i="2"/>
  <c r="AA536" i="2"/>
  <c r="AC535" i="2"/>
  <c r="AC534" i="2"/>
  <c r="AC533" i="2"/>
  <c r="Z528" i="2"/>
  <c r="Y527" i="2"/>
  <c r="AD526" i="2"/>
  <c r="AF525" i="2"/>
  <c r="AB522" i="2"/>
  <c r="AB521" i="2"/>
  <c r="AF520" i="2"/>
  <c r="AA516" i="2"/>
  <c r="Z515" i="2"/>
  <c r="AF514" i="2"/>
  <c r="AA511" i="2"/>
  <c r="AF510" i="2"/>
  <c r="Y508" i="2"/>
  <c r="AC507" i="2"/>
  <c r="AF506" i="2"/>
  <c r="Y504" i="2"/>
  <c r="AB503" i="2"/>
  <c r="AB502" i="2"/>
  <c r="Z498" i="2"/>
  <c r="AD497" i="2"/>
  <c r="AF496" i="2"/>
  <c r="Z494" i="2"/>
  <c r="Z493" i="2"/>
  <c r="AF492" i="2"/>
  <c r="Z489" i="2"/>
  <c r="AF488" i="2"/>
  <c r="AA485" i="2"/>
  <c r="AF484" i="2"/>
  <c r="Y482" i="2"/>
  <c r="AB481" i="2"/>
  <c r="AC480" i="2"/>
  <c r="AA476" i="2"/>
  <c r="AF475" i="2"/>
  <c r="AC472" i="2"/>
  <c r="Y467" i="2"/>
  <c r="AA466" i="2"/>
  <c r="AF465" i="2"/>
  <c r="Y463" i="2"/>
  <c r="AC462" i="2"/>
  <c r="Z459" i="2"/>
  <c r="AD458" i="2"/>
  <c r="AF457" i="2"/>
  <c r="AA454" i="2"/>
  <c r="Z453" i="2"/>
  <c r="AD452" i="2"/>
  <c r="Y450" i="2"/>
  <c r="AC449" i="2"/>
  <c r="AC447" i="2"/>
  <c r="AA445" i="2"/>
  <c r="AD444" i="2"/>
  <c r="AA442" i="2"/>
  <c r="AF441" i="2"/>
  <c r="Y440" i="2"/>
  <c r="AC439" i="2"/>
  <c r="AA437" i="2"/>
  <c r="AD436" i="2"/>
  <c r="AA434" i="2"/>
  <c r="AF433" i="2"/>
  <c r="Y432" i="2"/>
  <c r="AF431" i="2"/>
  <c r="AF426" i="2"/>
  <c r="Z425" i="2"/>
  <c r="AD424" i="2"/>
  <c r="Y423" i="2"/>
  <c r="AC422" i="2"/>
  <c r="AA420" i="2"/>
  <c r="Z418" i="2"/>
  <c r="AD417" i="2"/>
  <c r="AB415" i="2"/>
  <c r="AF414" i="2"/>
  <c r="Z413" i="2"/>
  <c r="AC412" i="2"/>
  <c r="AA410" i="2"/>
  <c r="AA408" i="2"/>
  <c r="AF407" i="2"/>
  <c r="Z406" i="2"/>
  <c r="AF405" i="2"/>
  <c r="Z404" i="2"/>
  <c r="AC403" i="2"/>
  <c r="AA401" i="2"/>
  <c r="AF400" i="2"/>
  <c r="Y399" i="2"/>
  <c r="AC398" i="2"/>
  <c r="AB396" i="2"/>
  <c r="AD395" i="2"/>
  <c r="Y394" i="2"/>
  <c r="AB393" i="2"/>
  <c r="AB391" i="2"/>
  <c r="AB389" i="2"/>
  <c r="AC384" i="2"/>
  <c r="Y383" i="2"/>
  <c r="AC382" i="2"/>
  <c r="Y381" i="2"/>
  <c r="AD380" i="2"/>
  <c r="Z379" i="2"/>
  <c r="AD378" i="2"/>
  <c r="Z377" i="2"/>
  <c r="AD376" i="2"/>
  <c r="Z375" i="2"/>
  <c r="AD374" i="2"/>
  <c r="AA373" i="2"/>
  <c r="AF372" i="2"/>
  <c r="AA371" i="2"/>
  <c r="AF370" i="2"/>
  <c r="AB369" i="2"/>
  <c r="AB367" i="2"/>
  <c r="AB365" i="2"/>
  <c r="AB363" i="2"/>
  <c r="AB361" i="2"/>
  <c r="AB359" i="2"/>
  <c r="AB357" i="2"/>
  <c r="AB355" i="2"/>
  <c r="AB353" i="2"/>
  <c r="AB351" i="2"/>
  <c r="AC349" i="2"/>
  <c r="Y348" i="2"/>
  <c r="AC347" i="2"/>
  <c r="Y346" i="2"/>
  <c r="AC345" i="2"/>
  <c r="Y344" i="2"/>
  <c r="AC343" i="2"/>
  <c r="Y342" i="2"/>
  <c r="AD341" i="2"/>
  <c r="Z340" i="2"/>
  <c r="AD339" i="2"/>
  <c r="Z338" i="2"/>
  <c r="AD337" i="2"/>
  <c r="Z336" i="2"/>
  <c r="AD335" i="2"/>
  <c r="Z334" i="2"/>
  <c r="AF333" i="2"/>
  <c r="AA332" i="2"/>
  <c r="AF331" i="2"/>
  <c r="AA330" i="2"/>
  <c r="AF329" i="2"/>
  <c r="AA328" i="2"/>
  <c r="AF327" i="2"/>
  <c r="AA326" i="2"/>
  <c r="AB324" i="2"/>
  <c r="AB322" i="2"/>
  <c r="Y321" i="2"/>
  <c r="AC320" i="2"/>
  <c r="Y319" i="2"/>
  <c r="AC318" i="2"/>
  <c r="Z317" i="2"/>
  <c r="AD316" i="2"/>
  <c r="AA315" i="2"/>
  <c r="AF314" i="2"/>
  <c r="AA313" i="2"/>
  <c r="AF312" i="2"/>
  <c r="AB311" i="2"/>
  <c r="AB309" i="2"/>
  <c r="AB307" i="2"/>
  <c r="Y306" i="2"/>
  <c r="AC305" i="2"/>
  <c r="Z304" i="2"/>
  <c r="AF303" i="2"/>
  <c r="AA302" i="2"/>
  <c r="AB300" i="2"/>
  <c r="AC298" i="2"/>
  <c r="AD293" i="2"/>
  <c r="Z292" i="2"/>
  <c r="AD291" i="2"/>
  <c r="Z290" i="2"/>
  <c r="AD289" i="2"/>
  <c r="Z288" i="2"/>
  <c r="AD287" i="2"/>
  <c r="AA286" i="2"/>
  <c r="AF285" i="2"/>
  <c r="AA284" i="2"/>
  <c r="AF283" i="2"/>
  <c r="AA282" i="2"/>
  <c r="AF281" i="2"/>
  <c r="AA280" i="2"/>
  <c r="AF279" i="2"/>
  <c r="AA278" i="2"/>
  <c r="AF277" i="2"/>
  <c r="AA276" i="2"/>
  <c r="AF275" i="2"/>
  <c r="AA274" i="2"/>
  <c r="AB272" i="2"/>
  <c r="Y271" i="2"/>
  <c r="AC270" i="2"/>
  <c r="Z269" i="2"/>
  <c r="AD268" i="2"/>
  <c r="Z267" i="2"/>
  <c r="AD266" i="2"/>
  <c r="Z265" i="2"/>
  <c r="AD264" i="2"/>
  <c r="AA263" i="2"/>
  <c r="AF262" i="2"/>
  <c r="AA261" i="2"/>
  <c r="AF260" i="2"/>
  <c r="K260" i="1" s="1"/>
  <c r="M260" i="1" s="1"/>
  <c r="AA259" i="2"/>
  <c r="AF258" i="2"/>
  <c r="AA257" i="2"/>
  <c r="AF256" i="2"/>
  <c r="AH256" i="2" s="1"/>
  <c r="AB255" i="2"/>
  <c r="AB253" i="2"/>
  <c r="Y252" i="2"/>
  <c r="AC251" i="2"/>
  <c r="Y250" i="2"/>
  <c r="AC249" i="2"/>
  <c r="Y248" i="2"/>
  <c r="AD247" i="2"/>
  <c r="Z246" i="2"/>
  <c r="AD245" i="2"/>
  <c r="Z244" i="2"/>
  <c r="AA239" i="2"/>
  <c r="AB237" i="2"/>
  <c r="AB235" i="2"/>
  <c r="Y234" i="2"/>
  <c r="AC233" i="2"/>
  <c r="Y232" i="2"/>
  <c r="AC231" i="2"/>
  <c r="Y230" i="2"/>
  <c r="AC229" i="2"/>
  <c r="Y228" i="2"/>
  <c r="AC227" i="2"/>
  <c r="Y226" i="2"/>
  <c r="AC225" i="2"/>
  <c r="Y224" i="2"/>
  <c r="AC223" i="2"/>
  <c r="AA222" i="2"/>
  <c r="AF221" i="2"/>
  <c r="AA220" i="2"/>
  <c r="AF219" i="2"/>
  <c r="AA218" i="2"/>
  <c r="AF217" i="2"/>
  <c r="AA216" i="2"/>
  <c r="AF215" i="2"/>
  <c r="AA214" i="2"/>
  <c r="AF213" i="2"/>
  <c r="AA212" i="2"/>
  <c r="AF211" i="2"/>
  <c r="AA210" i="2"/>
  <c r="AF209" i="2"/>
  <c r="AA208" i="2"/>
  <c r="AF207" i="2"/>
  <c r="AB206" i="2"/>
  <c r="AD197" i="2"/>
  <c r="Z196" i="2"/>
  <c r="AD195" i="2"/>
  <c r="AA194" i="2"/>
  <c r="AF193" i="2"/>
  <c r="AH193" i="2" s="1"/>
  <c r="AB192" i="2"/>
  <c r="AB190" i="2"/>
  <c r="AB188" i="2"/>
  <c r="AB186" i="2"/>
  <c r="AC184" i="2"/>
  <c r="Y183" i="2"/>
  <c r="AD182" i="2"/>
  <c r="Z181" i="2"/>
  <c r="AD180" i="2"/>
  <c r="Z179" i="2"/>
  <c r="AF178" i="2"/>
  <c r="AA177" i="2"/>
  <c r="AA175" i="2"/>
  <c r="AD169" i="2"/>
  <c r="Z168" i="2"/>
  <c r="AD167" i="2"/>
  <c r="Z166" i="2"/>
  <c r="AA695" i="2"/>
  <c r="AA694" i="2"/>
  <c r="AD693" i="2"/>
  <c r="AD692" i="2"/>
  <c r="AD691" i="2"/>
  <c r="AB681" i="2"/>
  <c r="AB668" i="2"/>
  <c r="AB659" i="2"/>
  <c r="AB658" i="2"/>
  <c r="AF657" i="2"/>
  <c r="AA656" i="2"/>
  <c r="AB652" i="2"/>
  <c r="AC641" i="2"/>
  <c r="Z637" i="2"/>
  <c r="AC633" i="2"/>
  <c r="Z623" i="2"/>
  <c r="AB622" i="2"/>
  <c r="Y601" i="2"/>
  <c r="AB600" i="2"/>
  <c r="Y599" i="2"/>
  <c r="AB598" i="2"/>
  <c r="AB597" i="2"/>
  <c r="AF596" i="2"/>
  <c r="Z595" i="2"/>
  <c r="Y594" i="2"/>
  <c r="Z593" i="2"/>
  <c r="AD592" i="2"/>
  <c r="Z591" i="2"/>
  <c r="AD590" i="2"/>
  <c r="AD587" i="2"/>
  <c r="Y563" i="2"/>
  <c r="AC562" i="2"/>
  <c r="AD561" i="2"/>
  <c r="Y560" i="2"/>
  <c r="Y559" i="2"/>
  <c r="Z558" i="2"/>
  <c r="AC557" i="2"/>
  <c r="Z553" i="2"/>
  <c r="AC552" i="2"/>
  <c r="AB551" i="2"/>
  <c r="Z550" i="2"/>
  <c r="Z549" i="2"/>
  <c r="Z548" i="2"/>
  <c r="AF547" i="2"/>
  <c r="AD545" i="2"/>
  <c r="Y539" i="2"/>
  <c r="AB538" i="2"/>
  <c r="Z537" i="2"/>
  <c r="AD536" i="2"/>
  <c r="AB535" i="2"/>
  <c r="AA527" i="2"/>
  <c r="AB526" i="2"/>
  <c r="Y525" i="2"/>
  <c r="AC524" i="2"/>
  <c r="AF523" i="2"/>
  <c r="Y511" i="2"/>
  <c r="Y510" i="2"/>
  <c r="AA509" i="2"/>
  <c r="Y499" i="2"/>
  <c r="AB498" i="2"/>
  <c r="Y497" i="2"/>
  <c r="AA496" i="2"/>
  <c r="AD495" i="2"/>
  <c r="AD492" i="2"/>
  <c r="Z486" i="2"/>
  <c r="Z485" i="2"/>
  <c r="Y484" i="2"/>
  <c r="AC483" i="2"/>
  <c r="AB480" i="2"/>
  <c r="Z474" i="2"/>
  <c r="AA473" i="2"/>
  <c r="AF472" i="2"/>
  <c r="AA464" i="2"/>
  <c r="AD463" i="2"/>
  <c r="AB462" i="2"/>
  <c r="AF461" i="2"/>
  <c r="Z455" i="2"/>
  <c r="Y451" i="2"/>
  <c r="AC450" i="2"/>
  <c r="AB449" i="2"/>
  <c r="AA446" i="2"/>
  <c r="AF445" i="2"/>
  <c r="AA441" i="2"/>
  <c r="AD440" i="2"/>
  <c r="AF439" i="2"/>
  <c r="Y436" i="2"/>
  <c r="AC435" i="2"/>
  <c r="AF434" i="2"/>
  <c r="Z431" i="2"/>
  <c r="Y426" i="2"/>
  <c r="AC425" i="2"/>
  <c r="AC424" i="2"/>
  <c r="AB421" i="2"/>
  <c r="AD420" i="2"/>
  <c r="AF419" i="2"/>
  <c r="AA416" i="2"/>
  <c r="AD415" i="2"/>
  <c r="AC414" i="2"/>
  <c r="AB411" i="2"/>
  <c r="AC410" i="2"/>
  <c r="AF409" i="2"/>
  <c r="Z407" i="2"/>
  <c r="AD406" i="2"/>
  <c r="Y403" i="2"/>
  <c r="AC402" i="2"/>
  <c r="AF401" i="2"/>
  <c r="AB397" i="2"/>
  <c r="AF396" i="2"/>
  <c r="AB392" i="2"/>
  <c r="AF391" i="2"/>
  <c r="Z389" i="2"/>
  <c r="Y384" i="2"/>
  <c r="AC383" i="2"/>
  <c r="AF382" i="2"/>
  <c r="Z380" i="2"/>
  <c r="AD379" i="2"/>
  <c r="Z376" i="2"/>
  <c r="AD375" i="2"/>
  <c r="Y373" i="2"/>
  <c r="AB372" i="2"/>
  <c r="Y370" i="2"/>
  <c r="AD369" i="2"/>
  <c r="Y367" i="2"/>
  <c r="AC366" i="2"/>
  <c r="Z364" i="2"/>
  <c r="AA363" i="2"/>
  <c r="AF362" i="2"/>
  <c r="AB360" i="2"/>
  <c r="AF359" i="2"/>
  <c r="Z357" i="2"/>
  <c r="AD356" i="2"/>
  <c r="AA354" i="2"/>
  <c r="AD353" i="2"/>
  <c r="Y351" i="2"/>
  <c r="AC350" i="2"/>
  <c r="AA348" i="2"/>
  <c r="AA347" i="2"/>
  <c r="AF346" i="2"/>
  <c r="AA344" i="2"/>
  <c r="AA343" i="2"/>
  <c r="AF342" i="2"/>
  <c r="AB340" i="2"/>
  <c r="AB339" i="2"/>
  <c r="AB336" i="2"/>
  <c r="AB335" i="2"/>
  <c r="Y333" i="2"/>
  <c r="AC332" i="2"/>
  <c r="AD331" i="2"/>
  <c r="AA329" i="2"/>
  <c r="AF328" i="2"/>
  <c r="Z326" i="2"/>
  <c r="AD325" i="2"/>
  <c r="AA323" i="2"/>
  <c r="AD322" i="2"/>
  <c r="Y320" i="2"/>
  <c r="AC319" i="2"/>
  <c r="AF318" i="2"/>
  <c r="Z316" i="2"/>
  <c r="AF315" i="2"/>
  <c r="Z313" i="2"/>
  <c r="AC312" i="2"/>
  <c r="AB310" i="2"/>
  <c r="AF309" i="2"/>
  <c r="Z307" i="2"/>
  <c r="AF306" i="2"/>
  <c r="AB304" i="2"/>
  <c r="AC303" i="2"/>
  <c r="AA301" i="2"/>
  <c r="AD300" i="2"/>
  <c r="Z298" i="2"/>
  <c r="Y293" i="2"/>
  <c r="AC292" i="2"/>
  <c r="AC291" i="2"/>
  <c r="Y289" i="2"/>
  <c r="AC288" i="2"/>
  <c r="AC287" i="2"/>
  <c r="AA285" i="2"/>
  <c r="AF284" i="2"/>
  <c r="Z282" i="2"/>
  <c r="AC281" i="2"/>
  <c r="Z279" i="2"/>
  <c r="AD278" i="2"/>
  <c r="Y276" i="2"/>
  <c r="AB275" i="2"/>
  <c r="Z273" i="2"/>
  <c r="AA272" i="2"/>
  <c r="AC269" i="2"/>
  <c r="AC268" i="2"/>
  <c r="Y266" i="2"/>
  <c r="AC265" i="2"/>
  <c r="AC264" i="2"/>
  <c r="AA262" i="2"/>
  <c r="AF261" i="2"/>
  <c r="Z259" i="2"/>
  <c r="AC258" i="2"/>
  <c r="Z256" i="2"/>
  <c r="AF255" i="2"/>
  <c r="Z253" i="2"/>
  <c r="AF252" i="2"/>
  <c r="F252" i="1" s="1"/>
  <c r="H252" i="1" s="1"/>
  <c r="AA250" i="2"/>
  <c r="AA249" i="2"/>
  <c r="AF248" i="2"/>
  <c r="F248" i="1" s="1"/>
  <c r="H248" i="1" s="1"/>
  <c r="AB246" i="2"/>
  <c r="AB245" i="2"/>
  <c r="AF239" i="2"/>
  <c r="Z237" i="2"/>
  <c r="AD236" i="2"/>
  <c r="AB234" i="2"/>
  <c r="AB233" i="2"/>
  <c r="Z231" i="2"/>
  <c r="AD230" i="2"/>
  <c r="AB228" i="2"/>
  <c r="AF227" i="2"/>
  <c r="Z226" i="2"/>
  <c r="AB225" i="2"/>
  <c r="Z223" i="2"/>
  <c r="Z221" i="2"/>
  <c r="AD220" i="2"/>
  <c r="AB218" i="2"/>
  <c r="AD217" i="2"/>
  <c r="Y216" i="2"/>
  <c r="AB215" i="2"/>
  <c r="Z213" i="2"/>
  <c r="AD212" i="2"/>
  <c r="AB210" i="2"/>
  <c r="AD209" i="2"/>
  <c r="Y208" i="2"/>
  <c r="AB207" i="2"/>
  <c r="AB205" i="2"/>
  <c r="Y197" i="2"/>
  <c r="AC196" i="2"/>
  <c r="AB194" i="2"/>
  <c r="AD193" i="2"/>
  <c r="Z192" i="2"/>
  <c r="AD191" i="2"/>
  <c r="Y190" i="2"/>
  <c r="AC189" i="2"/>
  <c r="AB187" i="2"/>
  <c r="AA185" i="2"/>
  <c r="AA183" i="2"/>
  <c r="AF182" i="2"/>
  <c r="Y181" i="2"/>
  <c r="AB180" i="2"/>
  <c r="AA178" i="2"/>
  <c r="AF177" i="2"/>
  <c r="K177" i="1" s="1"/>
  <c r="Z176" i="2"/>
  <c r="AC175" i="2"/>
  <c r="AC169" i="2"/>
  <c r="AA167" i="2"/>
  <c r="AF166" i="2"/>
  <c r="Z165" i="2"/>
  <c r="AD164" i="2"/>
  <c r="Z163" i="2"/>
  <c r="AD162" i="2"/>
  <c r="Z161" i="2"/>
  <c r="AD160" i="2"/>
  <c r="Z159" i="2"/>
  <c r="AD158" i="2"/>
  <c r="Z157" i="2"/>
  <c r="AD156" i="2"/>
  <c r="Z155" i="2"/>
  <c r="AD154" i="2"/>
  <c r="AA153" i="2"/>
  <c r="AF152" i="2"/>
  <c r="AA151" i="2"/>
  <c r="AF150" i="2"/>
  <c r="AB149" i="2"/>
  <c r="AB147" i="2"/>
  <c r="AC145" i="2"/>
  <c r="Y144" i="2"/>
  <c r="AC143" i="2"/>
  <c r="Y142" i="2"/>
  <c r="AC141" i="2"/>
  <c r="Y140" i="2"/>
  <c r="AC139" i="2"/>
  <c r="Y138" i="2"/>
  <c r="AC137" i="2"/>
  <c r="Y136" i="2"/>
  <c r="AC135" i="2"/>
  <c r="Y134" i="2"/>
  <c r="AC133" i="2"/>
  <c r="Y132" i="2"/>
  <c r="AC131" i="2"/>
  <c r="Y130" i="2"/>
  <c r="AC129" i="2"/>
  <c r="Y128" i="2"/>
  <c r="AC127" i="2"/>
  <c r="Y126" i="2"/>
  <c r="AD125" i="2"/>
  <c r="Z124" i="2"/>
  <c r="AD123" i="2"/>
  <c r="Z122" i="2"/>
  <c r="AF121" i="2"/>
  <c r="AA120" i="2"/>
  <c r="AF119" i="2"/>
  <c r="AA118" i="2"/>
  <c r="AF117" i="2"/>
  <c r="AA116" i="2"/>
  <c r="AF115" i="2"/>
  <c r="AA114" i="2"/>
  <c r="AF113" i="2"/>
  <c r="AA112" i="2"/>
  <c r="AF111" i="2"/>
  <c r="AA110" i="2"/>
  <c r="AF109" i="2"/>
  <c r="AA108" i="2"/>
  <c r="AF107" i="2"/>
  <c r="AA106" i="2"/>
  <c r="AF105" i="2"/>
  <c r="AH105" i="2" s="1"/>
  <c r="AA104" i="2"/>
  <c r="AF103" i="2"/>
  <c r="AA102" i="2"/>
  <c r="AB100" i="2"/>
  <c r="AB98" i="2"/>
  <c r="Y97" i="2"/>
  <c r="AC96" i="2"/>
  <c r="Y95" i="2"/>
  <c r="AC94" i="2"/>
  <c r="Y93" i="2"/>
  <c r="AC92" i="2"/>
  <c r="Z91" i="2"/>
  <c r="AD90" i="2"/>
  <c r="Z89" i="2"/>
  <c r="AD88" i="2"/>
  <c r="AA87" i="2"/>
  <c r="AF86" i="2"/>
  <c r="AB85" i="2"/>
  <c r="AB83" i="2"/>
  <c r="AC81" i="2"/>
  <c r="Y80" i="2"/>
  <c r="AC79" i="2"/>
  <c r="Y78" i="2"/>
  <c r="AC77" i="2"/>
  <c r="Y76" i="2"/>
  <c r="AA701" i="2"/>
  <c r="Z695" i="2"/>
  <c r="Z694" i="2"/>
  <c r="AA693" i="2"/>
  <c r="AA692" i="2"/>
  <c r="AC691" i="2"/>
  <c r="AF690" i="2"/>
  <c r="AB687" i="2"/>
  <c r="AB686" i="2"/>
  <c r="AC682" i="2"/>
  <c r="Y681" i="2"/>
  <c r="AD674" i="2"/>
  <c r="AD665" i="2"/>
  <c r="AF661" i="2"/>
  <c r="AB660" i="2"/>
  <c r="Y659" i="2"/>
  <c r="AA658" i="2"/>
  <c r="AD657" i="2"/>
  <c r="Z653" i="2"/>
  <c r="AD642" i="2"/>
  <c r="AD634" i="2"/>
  <c r="AA633" i="2"/>
  <c r="AA602" i="2"/>
  <c r="Y598" i="2"/>
  <c r="AA597" i="2"/>
  <c r="AD596" i="2"/>
  <c r="Y593" i="2"/>
  <c r="AC592" i="2"/>
  <c r="Y591" i="2"/>
  <c r="AC590" i="2"/>
  <c r="AF589" i="2"/>
  <c r="AF588" i="2"/>
  <c r="AC587" i="2"/>
  <c r="AF583" i="2"/>
  <c r="AF582" i="2"/>
  <c r="AD581" i="2"/>
  <c r="AD572" i="2"/>
  <c r="AF571" i="2"/>
  <c r="AB562" i="2"/>
  <c r="Y558" i="2"/>
  <c r="AB557" i="2"/>
  <c r="AF556" i="2"/>
  <c r="AC555" i="2"/>
  <c r="AD554" i="2"/>
  <c r="Y553" i="2"/>
  <c r="AB552" i="2"/>
  <c r="Y551" i="2"/>
  <c r="Y548" i="2"/>
  <c r="AD547" i="2"/>
  <c r="AF546" i="2"/>
  <c r="AC545" i="2"/>
  <c r="Y537" i="2"/>
  <c r="AC536" i="2"/>
  <c r="AB524" i="2"/>
  <c r="AA523" i="2"/>
  <c r="AD520" i="2"/>
  <c r="AB519" i="2"/>
  <c r="Z509" i="2"/>
  <c r="AF508" i="2"/>
  <c r="AF507" i="2"/>
  <c r="AB506" i="2"/>
  <c r="Y498" i="2"/>
  <c r="Z496" i="2"/>
  <c r="AA495" i="2"/>
  <c r="AF494" i="2"/>
  <c r="AF493" i="2"/>
  <c r="AC492" i="2"/>
  <c r="AF491" i="2"/>
  <c r="AB483" i="2"/>
  <c r="AF481" i="2"/>
  <c r="AA480" i="2"/>
  <c r="AF479" i="2"/>
  <c r="Z473" i="2"/>
  <c r="AA472" i="2"/>
  <c r="Y464" i="2"/>
  <c r="AA463" i="2"/>
  <c r="AA462" i="2"/>
  <c r="AD461" i="2"/>
  <c r="AF460" i="2"/>
  <c r="AA450" i="2"/>
  <c r="AA449" i="2"/>
  <c r="AF448" i="2"/>
  <c r="Z446" i="2"/>
  <c r="AD445" i="2"/>
  <c r="AB444" i="2"/>
  <c r="Z441" i="2"/>
  <c r="AB440" i="2"/>
  <c r="AB439" i="2"/>
  <c r="AF438" i="2"/>
  <c r="AB435" i="2"/>
  <c r="AD434" i="2"/>
  <c r="AD433" i="2"/>
  <c r="Y431" i="2"/>
  <c r="AB425" i="2"/>
  <c r="AA424" i="2"/>
  <c r="AF423" i="2"/>
  <c r="AA421" i="2"/>
  <c r="Z420" i="2"/>
  <c r="AD419" i="2"/>
  <c r="Z416" i="2"/>
  <c r="AA415" i="2"/>
  <c r="AB414" i="2"/>
  <c r="Z411" i="2"/>
  <c r="Z410" i="2"/>
  <c r="AD409" i="2"/>
  <c r="Y407" i="2"/>
  <c r="AC406" i="2"/>
  <c r="AD405" i="2"/>
  <c r="AB402" i="2"/>
  <c r="AC401" i="2"/>
  <c r="AD400" i="2"/>
  <c r="AA397" i="2"/>
  <c r="AD396" i="2"/>
  <c r="AC395" i="2"/>
  <c r="AA392" i="2"/>
  <c r="AD391" i="2"/>
  <c r="Y389" i="2"/>
  <c r="AB383" i="2"/>
  <c r="AB382" i="2"/>
  <c r="Y380" i="2"/>
  <c r="AC379" i="2"/>
  <c r="AC378" i="2"/>
  <c r="Y376" i="2"/>
  <c r="AC375" i="2"/>
  <c r="AC374" i="2"/>
  <c r="AA372" i="2"/>
  <c r="AF371" i="2"/>
  <c r="AA369" i="2"/>
  <c r="AF368" i="2"/>
  <c r="AB366" i="2"/>
  <c r="AF365" i="2"/>
  <c r="Z363" i="2"/>
  <c r="AD362" i="2"/>
  <c r="AA360" i="2"/>
  <c r="AD359" i="2"/>
  <c r="Y357" i="2"/>
  <c r="AC356" i="2"/>
  <c r="Z354" i="2"/>
  <c r="AA353" i="2"/>
  <c r="AF352" i="2"/>
  <c r="AB350" i="2"/>
  <c r="Z347" i="2"/>
  <c r="AD346" i="2"/>
  <c r="Z343" i="2"/>
  <c r="AD342" i="2"/>
  <c r="Y340" i="2"/>
  <c r="AA339" i="2"/>
  <c r="AF338" i="2"/>
  <c r="Y336" i="2"/>
  <c r="AA335" i="2"/>
  <c r="AF334" i="2"/>
  <c r="Z332" i="2"/>
  <c r="AC331" i="2"/>
  <c r="Z329" i="2"/>
  <c r="AD328" i="2"/>
  <c r="Y326" i="2"/>
  <c r="AC325" i="2"/>
  <c r="Z323" i="2"/>
  <c r="AA322" i="2"/>
  <c r="AB319" i="2"/>
  <c r="AB318" i="2"/>
  <c r="Y316" i="2"/>
  <c r="AD315" i="2"/>
  <c r="Y313" i="2"/>
  <c r="AB312" i="2"/>
  <c r="AA310" i="2"/>
  <c r="AD309" i="2"/>
  <c r="Y307" i="2"/>
  <c r="AD306" i="2"/>
  <c r="Y304" i="2"/>
  <c r="AB303" i="2"/>
  <c r="Z301" i="2"/>
  <c r="AA300" i="2"/>
  <c r="AF299" i="2"/>
  <c r="Y298" i="2"/>
  <c r="AB292" i="2"/>
  <c r="AB291" i="2"/>
  <c r="AB288" i="2"/>
  <c r="AB287" i="2"/>
  <c r="Z285" i="2"/>
  <c r="AD284" i="2"/>
  <c r="Y282" i="2"/>
  <c r="AB281" i="2"/>
  <c r="Y279" i="2"/>
  <c r="AC278" i="2"/>
  <c r="AD277" i="2"/>
  <c r="AA275" i="2"/>
  <c r="AF274" i="2"/>
  <c r="Z272" i="2"/>
  <c r="AF271" i="2"/>
  <c r="AB269" i="2"/>
  <c r="AB268" i="2"/>
  <c r="AB265" i="2"/>
  <c r="AB264" i="2"/>
  <c r="Z262" i="2"/>
  <c r="AD261" i="2"/>
  <c r="Y259" i="2"/>
  <c r="AB258" i="2"/>
  <c r="Y256" i="2"/>
  <c r="AD255" i="2"/>
  <c r="Y253" i="2"/>
  <c r="AD252" i="2"/>
  <c r="Z249" i="2"/>
  <c r="AD248" i="2"/>
  <c r="Y246" i="2"/>
  <c r="AA245" i="2"/>
  <c r="AF244" i="2"/>
  <c r="AH244" i="2" s="1"/>
  <c r="AD239" i="2"/>
  <c r="Y237" i="2"/>
  <c r="AC236" i="2"/>
  <c r="AA234" i="2"/>
  <c r="AA233" i="2"/>
  <c r="AF232" i="2"/>
  <c r="Y231" i="2"/>
  <c r="AC230" i="2"/>
  <c r="AA228" i="2"/>
  <c r="AD227" i="2"/>
  <c r="AA225" i="2"/>
  <c r="AF224" i="2"/>
  <c r="Y223" i="2"/>
  <c r="AF222" i="2"/>
  <c r="Y221" i="2"/>
  <c r="AC220" i="2"/>
  <c r="Z218" i="2"/>
  <c r="AC217" i="2"/>
  <c r="AA215" i="2"/>
  <c r="AF214" i="2"/>
  <c r="Y213" i="2"/>
  <c r="AC212" i="2"/>
  <c r="Z210" i="2"/>
  <c r="AC209" i="2"/>
  <c r="AA207" i="2"/>
  <c r="AA205" i="2"/>
  <c r="AB196" i="2"/>
  <c r="AF195" i="2"/>
  <c r="Z194" i="2"/>
  <c r="AC193" i="2"/>
  <c r="Y192" i="2"/>
  <c r="AC191" i="2"/>
  <c r="AB189" i="2"/>
  <c r="AA187" i="2"/>
  <c r="AF186" i="2"/>
  <c r="Z185" i="2"/>
  <c r="AF184" i="2"/>
  <c r="Z183" i="2"/>
  <c r="AC182" i="2"/>
  <c r="AA180" i="2"/>
  <c r="AF179" i="2"/>
  <c r="Z178" i="2"/>
  <c r="AD177" i="2"/>
  <c r="Y176" i="2"/>
  <c r="AB175" i="2"/>
  <c r="AF174" i="2"/>
  <c r="AB169" i="2"/>
  <c r="Z167" i="2"/>
  <c r="AD166" i="2"/>
  <c r="Y165" i="2"/>
  <c r="AC164" i="2"/>
  <c r="Y163" i="2"/>
  <c r="AC162" i="2"/>
  <c r="Y161" i="2"/>
  <c r="AC160" i="2"/>
  <c r="Y159" i="2"/>
  <c r="AC158" i="2"/>
  <c r="Y157" i="2"/>
  <c r="AC156" i="2"/>
  <c r="Y155" i="2"/>
  <c r="AC154" i="2"/>
  <c r="Z153" i="2"/>
  <c r="AD152" i="2"/>
  <c r="Z151" i="2"/>
  <c r="AD150" i="2"/>
  <c r="AA149" i="2"/>
  <c r="AF148" i="2"/>
  <c r="AA147" i="2"/>
  <c r="AF146" i="2"/>
  <c r="AB145" i="2"/>
  <c r="AB143" i="2"/>
  <c r="AB141" i="2"/>
  <c r="AB139" i="2"/>
  <c r="AB137" i="2"/>
  <c r="AB135" i="2"/>
  <c r="AB133" i="2"/>
  <c r="AB131" i="2"/>
  <c r="AB129" i="2"/>
  <c r="AB127" i="2"/>
  <c r="AC125" i="2"/>
  <c r="Y124" i="2"/>
  <c r="AC123" i="2"/>
  <c r="Y122" i="2"/>
  <c r="AD121" i="2"/>
  <c r="Z120" i="2"/>
  <c r="AD119" i="2"/>
  <c r="Z118" i="2"/>
  <c r="AD117" i="2"/>
  <c r="Z116" i="2"/>
  <c r="AD115" i="2"/>
  <c r="Z114" i="2"/>
  <c r="AD113" i="2"/>
  <c r="Z112" i="2"/>
  <c r="AD111" i="2"/>
  <c r="Z110" i="2"/>
  <c r="AD109" i="2"/>
  <c r="Z108" i="2"/>
  <c r="AD107" i="2"/>
  <c r="Z106" i="2"/>
  <c r="AD105" i="2"/>
  <c r="Z104" i="2"/>
  <c r="AD103" i="2"/>
  <c r="Z102" i="2"/>
  <c r="AF101" i="2"/>
  <c r="AA100" i="2"/>
  <c r="AF99" i="2"/>
  <c r="AA98" i="2"/>
  <c r="AB96" i="2"/>
  <c r="AB94" i="2"/>
  <c r="AB92" i="2"/>
  <c r="Y91" i="2"/>
  <c r="AC90" i="2"/>
  <c r="Y89" i="2"/>
  <c r="AC88" i="2"/>
  <c r="Z87" i="2"/>
  <c r="AD86" i="2"/>
  <c r="AA85" i="2"/>
  <c r="AF84" i="2"/>
  <c r="F84" i="1" s="1"/>
  <c r="H84" i="1" s="1"/>
  <c r="AA83" i="2"/>
  <c r="AF82" i="2"/>
  <c r="AB81" i="2"/>
  <c r="AB79" i="2"/>
  <c r="AB77" i="2"/>
  <c r="AF700" i="2"/>
  <c r="AF699" i="2"/>
  <c r="Y696" i="2"/>
  <c r="Z692" i="2"/>
  <c r="Y675" i="2"/>
  <c r="Z674" i="2"/>
  <c r="AB673" i="2"/>
  <c r="AB672" i="2"/>
  <c r="AB671" i="2"/>
  <c r="AB670" i="2"/>
  <c r="AC643" i="2"/>
  <c r="AC639" i="2"/>
  <c r="AD606" i="2"/>
  <c r="AF605" i="2"/>
  <c r="AC603" i="2"/>
  <c r="AD598" i="2"/>
  <c r="Z597" i="2"/>
  <c r="AC593" i="2"/>
  <c r="AA583" i="2"/>
  <c r="Y580" i="2"/>
  <c r="AB577" i="2"/>
  <c r="AC576" i="2"/>
  <c r="AC575" i="2"/>
  <c r="Y565" i="2"/>
  <c r="Y564" i="2"/>
  <c r="Z563" i="2"/>
  <c r="AD557" i="2"/>
  <c r="AD556" i="2"/>
  <c r="Z555" i="2"/>
  <c r="AF536" i="2"/>
  <c r="AF528" i="2"/>
  <c r="AF522" i="2"/>
  <c r="AA521" i="2"/>
  <c r="AA520" i="2"/>
  <c r="Y519" i="2"/>
  <c r="AC518" i="2"/>
  <c r="AF517" i="2"/>
  <c r="AF516" i="2"/>
  <c r="Y515" i="2"/>
  <c r="AB514" i="2"/>
  <c r="AB513" i="2"/>
  <c r="AD509" i="2"/>
  <c r="AD508" i="2"/>
  <c r="Z507" i="2"/>
  <c r="Y506" i="2"/>
  <c r="AC505" i="2"/>
  <c r="AD503" i="2"/>
  <c r="Z502" i="2"/>
  <c r="AD501" i="2"/>
  <c r="AC500" i="2"/>
  <c r="AC497" i="2"/>
  <c r="Z480" i="2"/>
  <c r="AC479" i="2"/>
  <c r="AB478" i="2"/>
  <c r="AD477" i="2"/>
  <c r="AD476" i="2"/>
  <c r="Y446" i="2"/>
  <c r="AB443" i="2"/>
  <c r="AD442" i="2"/>
  <c r="AD441" i="2"/>
  <c r="AF440" i="2"/>
  <c r="Z439" i="2"/>
  <c r="AA438" i="2"/>
  <c r="AF437" i="2"/>
  <c r="AC433" i="2"/>
  <c r="AD426" i="2"/>
  <c r="AD423" i="2"/>
  <c r="Y413" i="2"/>
  <c r="Z412" i="2"/>
  <c r="AD411" i="2"/>
  <c r="Y410" i="2"/>
  <c r="Z409" i="2"/>
  <c r="AD408" i="2"/>
  <c r="Y398" i="2"/>
  <c r="AC397" i="2"/>
  <c r="Y396" i="2"/>
  <c r="Z395" i="2"/>
  <c r="AD394" i="2"/>
  <c r="AD393" i="2"/>
  <c r="AA380" i="2"/>
  <c r="Y379" i="2"/>
  <c r="Z378" i="2"/>
  <c r="AD377" i="2"/>
  <c r="Y371" i="2"/>
  <c r="AB370" i="2"/>
  <c r="Y365" i="2"/>
  <c r="AC364" i="2"/>
  <c r="AF363" i="2"/>
  <c r="F363" i="1" s="1"/>
  <c r="AC362" i="2"/>
  <c r="AA358" i="2"/>
  <c r="AD357" i="2"/>
  <c r="AB356" i="2"/>
  <c r="AF355" i="2"/>
  <c r="Z351" i="2"/>
  <c r="AA350" i="2"/>
  <c r="AB349" i="2"/>
  <c r="AA341" i="2"/>
  <c r="AF340" i="2"/>
  <c r="AC339" i="2"/>
  <c r="AD338" i="2"/>
  <c r="Z333" i="2"/>
  <c r="Y332" i="2"/>
  <c r="Z331" i="2"/>
  <c r="AD330" i="2"/>
  <c r="Z325" i="2"/>
  <c r="AA324" i="2"/>
  <c r="AF323" i="2"/>
  <c r="AB317" i="2"/>
  <c r="AB316" i="2"/>
  <c r="AC315" i="2"/>
  <c r="AD314" i="2"/>
  <c r="Z311" i="2"/>
  <c r="AD310" i="2"/>
  <c r="AA309" i="2"/>
  <c r="AF308" i="2"/>
  <c r="Y305" i="2"/>
  <c r="AD304" i="2"/>
  <c r="AA303" i="2"/>
  <c r="AF302" i="2"/>
  <c r="AA298" i="2"/>
  <c r="Y290" i="2"/>
  <c r="AA289" i="2"/>
  <c r="AD288" i="2"/>
  <c r="Z287" i="2"/>
  <c r="AF286" i="2"/>
  <c r="Y283" i="2"/>
  <c r="AC282" i="2"/>
  <c r="Z281" i="2"/>
  <c r="AD280" i="2"/>
  <c r="Y275" i="2"/>
  <c r="Z274" i="2"/>
  <c r="AD273" i="2"/>
  <c r="AB267" i="2"/>
  <c r="AB266" i="2"/>
  <c r="AF265" i="2"/>
  <c r="AA264" i="2"/>
  <c r="Z260" i="2"/>
  <c r="AD259" i="2"/>
  <c r="AA258" i="2"/>
  <c r="AF257" i="2"/>
  <c r="AA254" i="2"/>
  <c r="AD253" i="2"/>
  <c r="AC252" i="2"/>
  <c r="AF251" i="2"/>
  <c r="Y247" i="2"/>
  <c r="AC246" i="2"/>
  <c r="Y245" i="2"/>
  <c r="AB244" i="2"/>
  <c r="AA238" i="2"/>
  <c r="AD237" i="2"/>
  <c r="AB236" i="2"/>
  <c r="AF235" i="2"/>
  <c r="AA231" i="2"/>
  <c r="AA230" i="2"/>
  <c r="AD229" i="2"/>
  <c r="AA226" i="2"/>
  <c r="Z225" i="2"/>
  <c r="AC224" i="2"/>
  <c r="AA221" i="2"/>
  <c r="Z220" i="2"/>
  <c r="AC219" i="2"/>
  <c r="Z216" i="2"/>
  <c r="Z215" i="2"/>
  <c r="AC214" i="2"/>
  <c r="Y211" i="2"/>
  <c r="AC210" i="2"/>
  <c r="AA209" i="2"/>
  <c r="AF208" i="2"/>
  <c r="Y206" i="2"/>
  <c r="AC205" i="2"/>
  <c r="Z195" i="2"/>
  <c r="AF194" i="2"/>
  <c r="Y191" i="2"/>
  <c r="AC190" i="2"/>
  <c r="AF189" i="2"/>
  <c r="Z187" i="2"/>
  <c r="AC186" i="2"/>
  <c r="AB183" i="2"/>
  <c r="AA182" i="2"/>
  <c r="AF181" i="2"/>
  <c r="AB178" i="2"/>
  <c r="AB177" i="2"/>
  <c r="AF176" i="2"/>
  <c r="AA169" i="2"/>
  <c r="AF168" i="2"/>
  <c r="AB165" i="2"/>
  <c r="AB164" i="2"/>
  <c r="AB161" i="2"/>
  <c r="AB160" i="2"/>
  <c r="AB157" i="2"/>
  <c r="AB156" i="2"/>
  <c r="AC153" i="2"/>
  <c r="AC152" i="2"/>
  <c r="Y150" i="2"/>
  <c r="AD149" i="2"/>
  <c r="Y147" i="2"/>
  <c r="AB146" i="2"/>
  <c r="AA144" i="2"/>
  <c r="AD143" i="2"/>
  <c r="Y141" i="2"/>
  <c r="AC140" i="2"/>
  <c r="Z138" i="2"/>
  <c r="AA137" i="2"/>
  <c r="AF136" i="2"/>
  <c r="AB134" i="2"/>
  <c r="AF133" i="2"/>
  <c r="Z131" i="2"/>
  <c r="AD130" i="2"/>
  <c r="AA128" i="2"/>
  <c r="AD127" i="2"/>
  <c r="Z125" i="2"/>
  <c r="AD124" i="2"/>
  <c r="AA121" i="2"/>
  <c r="AF120" i="2"/>
  <c r="Y118" i="2"/>
  <c r="AA117" i="2"/>
  <c r="AF116" i="2"/>
  <c r="Y114" i="2"/>
  <c r="AA113" i="2"/>
  <c r="AF112" i="2"/>
  <c r="Y110" i="2"/>
  <c r="AA109" i="2"/>
  <c r="AF108" i="2"/>
  <c r="Y106" i="2"/>
  <c r="AA105" i="2"/>
  <c r="AF104" i="2"/>
  <c r="Y102" i="2"/>
  <c r="AB101" i="2"/>
  <c r="Y99" i="2"/>
  <c r="AC98" i="2"/>
  <c r="AF97" i="2"/>
  <c r="AB95" i="2"/>
  <c r="AF94" i="2"/>
  <c r="Z92" i="2"/>
  <c r="AF91" i="2"/>
  <c r="AA89" i="2"/>
  <c r="AA88" i="2"/>
  <c r="AC85" i="2"/>
  <c r="AD84" i="2"/>
  <c r="AA82" i="2"/>
  <c r="Z80" i="2"/>
  <c r="AA79" i="2"/>
  <c r="AF78" i="2"/>
  <c r="AB76" i="2"/>
  <c r="AB74" i="2"/>
  <c r="Y73" i="2"/>
  <c r="AC72" i="2"/>
  <c r="Y71" i="2"/>
  <c r="AC70" i="2"/>
  <c r="Z69" i="2"/>
  <c r="AD68" i="2"/>
  <c r="Z67" i="2"/>
  <c r="AD66" i="2"/>
  <c r="Z65" i="2"/>
  <c r="AD64" i="2"/>
  <c r="AA63" i="2"/>
  <c r="AF62" i="2"/>
  <c r="AA61" i="2"/>
  <c r="AF60" i="2"/>
  <c r="F60" i="1" s="1"/>
  <c r="H60" i="1" s="1"/>
  <c r="AA59" i="2"/>
  <c r="AF58" i="2"/>
  <c r="AB57" i="2"/>
  <c r="AB55" i="2"/>
  <c r="AB53" i="2"/>
  <c r="AC51" i="2"/>
  <c r="Y50" i="2"/>
  <c r="AC49" i="2"/>
  <c r="Y48" i="2"/>
  <c r="AC47" i="2"/>
  <c r="Y46" i="2"/>
  <c r="AD45" i="2"/>
  <c r="Z44" i="2"/>
  <c r="AD43" i="2"/>
  <c r="Z42" i="2"/>
  <c r="AD41" i="2"/>
  <c r="Z40" i="2"/>
  <c r="AD39" i="2"/>
  <c r="AB37" i="2"/>
  <c r="AB35" i="2"/>
  <c r="AC33" i="2"/>
  <c r="Y32" i="2"/>
  <c r="AC31" i="2"/>
  <c r="Y30" i="2"/>
  <c r="AC29" i="2"/>
  <c r="Y28" i="2"/>
  <c r="AC27" i="2"/>
  <c r="Y26" i="2"/>
  <c r="AC25" i="2"/>
  <c r="Y24" i="2"/>
  <c r="AD23" i="2"/>
  <c r="Z22" i="2"/>
  <c r="AF21" i="2"/>
  <c r="AA20" i="2"/>
  <c r="AF19" i="2"/>
  <c r="AA18" i="2"/>
  <c r="AB16" i="2"/>
  <c r="AB14" i="2"/>
  <c r="AB12" i="2"/>
  <c r="Y11" i="2"/>
  <c r="AC10" i="2"/>
  <c r="AD698" i="2"/>
  <c r="AD644" i="2"/>
  <c r="Z614" i="2"/>
  <c r="AB613" i="2"/>
  <c r="AB612" i="2"/>
  <c r="AA608" i="2"/>
  <c r="AC607" i="2"/>
  <c r="AD604" i="2"/>
  <c r="AB599" i="2"/>
  <c r="AB558" i="2"/>
  <c r="AF548" i="2"/>
  <c r="AD524" i="2"/>
  <c r="Y523" i="2"/>
  <c r="AC512" i="2"/>
  <c r="AC510" i="2"/>
  <c r="Y509" i="2"/>
  <c r="AC499" i="2"/>
  <c r="AC498" i="2"/>
  <c r="AB492" i="2"/>
  <c r="AA491" i="2"/>
  <c r="AB477" i="2"/>
  <c r="Z476" i="2"/>
  <c r="AC475" i="2"/>
  <c r="AC474" i="2"/>
  <c r="AB460" i="2"/>
  <c r="AA457" i="2"/>
  <c r="AC452" i="2"/>
  <c r="AF449" i="2"/>
  <c r="AB441" i="2"/>
  <c r="Y438" i="2"/>
  <c r="AD435" i="2"/>
  <c r="Y434" i="2"/>
  <c r="AA426" i="2"/>
  <c r="AB423" i="2"/>
  <c r="AA422" i="2"/>
  <c r="AC407" i="2"/>
  <c r="AB406" i="2"/>
  <c r="AA405" i="2"/>
  <c r="AB394" i="2"/>
  <c r="Z393" i="2"/>
  <c r="AF384" i="2"/>
  <c r="AB377" i="2"/>
  <c r="AB376" i="2"/>
  <c r="AB375" i="2"/>
  <c r="AC368" i="2"/>
  <c r="Z356" i="2"/>
  <c r="AF347" i="2"/>
  <c r="AC346" i="2"/>
  <c r="AC340" i="2"/>
  <c r="Y339" i="2"/>
  <c r="AB338" i="2"/>
  <c r="AB337" i="2"/>
  <c r="Z330" i="2"/>
  <c r="AC328" i="2"/>
  <c r="AD327" i="2"/>
  <c r="Y324" i="2"/>
  <c r="AC323" i="2"/>
  <c r="Z322" i="2"/>
  <c r="AC286" i="2"/>
  <c r="AD285" i="2"/>
  <c r="Z280" i="2"/>
  <c r="AC279" i="2"/>
  <c r="AF278" i="2"/>
  <c r="AC277" i="2"/>
  <c r="AB273" i="2"/>
  <c r="AD272" i="2"/>
  <c r="AC271" i="2"/>
  <c r="AF270" i="2"/>
  <c r="Z266" i="2"/>
  <c r="Y265" i="2"/>
  <c r="Y264" i="2"/>
  <c r="AD263" i="2"/>
  <c r="Y258" i="2"/>
  <c r="AC257" i="2"/>
  <c r="AD256" i="2"/>
  <c r="AA252" i="2"/>
  <c r="AA251" i="2"/>
  <c r="AF250" i="2"/>
  <c r="Z236" i="2"/>
  <c r="AA235" i="2"/>
  <c r="AA229" i="2"/>
  <c r="AF228" i="2"/>
  <c r="AA224" i="2"/>
  <c r="AD223" i="2"/>
  <c r="AA219" i="2"/>
  <c r="AF218" i="2"/>
  <c r="Z214" i="2"/>
  <c r="AC213" i="2"/>
  <c r="AF212" i="2"/>
  <c r="Y209" i="2"/>
  <c r="AC208" i="2"/>
  <c r="AD207" i="2"/>
  <c r="Y205" i="2"/>
  <c r="AF197" i="2"/>
  <c r="K197" i="1" s="1"/>
  <c r="M197" i="1" s="1"/>
  <c r="AC194" i="2"/>
  <c r="AA193" i="2"/>
  <c r="Z190" i="2"/>
  <c r="AA189" i="2"/>
  <c r="AF188" i="2"/>
  <c r="Z186" i="2"/>
  <c r="AD185" i="2"/>
  <c r="Y182" i="2"/>
  <c r="AC181" i="2"/>
  <c r="AF180" i="2"/>
  <c r="Y177" i="2"/>
  <c r="AC176" i="2"/>
  <c r="AD175" i="2"/>
  <c r="AD174" i="2"/>
  <c r="Y169" i="2"/>
  <c r="AC168" i="2"/>
  <c r="Z164" i="2"/>
  <c r="AD163" i="2"/>
  <c r="Z160" i="2"/>
  <c r="AD159" i="2"/>
  <c r="Z156" i="2"/>
  <c r="AD155" i="2"/>
  <c r="Y153" i="2"/>
  <c r="AA152" i="2"/>
  <c r="AF151" i="2"/>
  <c r="Z149" i="2"/>
  <c r="AC148" i="2"/>
  <c r="Z146" i="2"/>
  <c r="AF145" i="2"/>
  <c r="Z143" i="2"/>
  <c r="AD142" i="2"/>
  <c r="AA140" i="2"/>
  <c r="AD139" i="2"/>
  <c r="Y137" i="2"/>
  <c r="AC136" i="2"/>
  <c r="Z134" i="2"/>
  <c r="AA133" i="2"/>
  <c r="AF132" i="2"/>
  <c r="AB130" i="2"/>
  <c r="AF129" i="2"/>
  <c r="Z127" i="2"/>
  <c r="AD126" i="2"/>
  <c r="AB124" i="2"/>
  <c r="AB123" i="2"/>
  <c r="Y121" i="2"/>
  <c r="AC120" i="2"/>
  <c r="AC119" i="2"/>
  <c r="Y117" i="2"/>
  <c r="AC116" i="2"/>
  <c r="AC115" i="2"/>
  <c r="Y113" i="2"/>
  <c r="AC112" i="2"/>
  <c r="AC111" i="2"/>
  <c r="Y109" i="2"/>
  <c r="AC108" i="2"/>
  <c r="AC107" i="2"/>
  <c r="Y105" i="2"/>
  <c r="AC104" i="2"/>
  <c r="AC103" i="2"/>
  <c r="Z101" i="2"/>
  <c r="AD100" i="2"/>
  <c r="Y98" i="2"/>
  <c r="AC97" i="2"/>
  <c r="Z95" i="2"/>
  <c r="AA94" i="2"/>
  <c r="AF93" i="2"/>
  <c r="AC91" i="2"/>
  <c r="AF90" i="2"/>
  <c r="Y88" i="2"/>
  <c r="AD87" i="2"/>
  <c r="Y85" i="2"/>
  <c r="AB84" i="2"/>
  <c r="Y82" i="2"/>
  <c r="AD81" i="2"/>
  <c r="Y79" i="2"/>
  <c r="AC78" i="2"/>
  <c r="Z76" i="2"/>
  <c r="AD75" i="2"/>
  <c r="Z74" i="2"/>
  <c r="AF73" i="2"/>
  <c r="AA72" i="2"/>
  <c r="AF71" i="2"/>
  <c r="AA70" i="2"/>
  <c r="AB68" i="2"/>
  <c r="AB66" i="2"/>
  <c r="AB64" i="2"/>
  <c r="Y63" i="2"/>
  <c r="AC62" i="2"/>
  <c r="Y61" i="2"/>
  <c r="AC60" i="2"/>
  <c r="Y59" i="2"/>
  <c r="AC58" i="2"/>
  <c r="Z57" i="2"/>
  <c r="AD56" i="2"/>
  <c r="Z55" i="2"/>
  <c r="AD54" i="2"/>
  <c r="Z53" i="2"/>
  <c r="AD52" i="2"/>
  <c r="AA51" i="2"/>
  <c r="AF50" i="2"/>
  <c r="AA49" i="2"/>
  <c r="AF48" i="2"/>
  <c r="K48" i="1" s="1"/>
  <c r="M48" i="1" s="1"/>
  <c r="AA47" i="2"/>
  <c r="AF46" i="2"/>
  <c r="AB45" i="2"/>
  <c r="AB43" i="2"/>
  <c r="AB41" i="2"/>
  <c r="AB39" i="2"/>
  <c r="AD38" i="2"/>
  <c r="Z37" i="2"/>
  <c r="AD36" i="2"/>
  <c r="Z35" i="2"/>
  <c r="AD34" i="2"/>
  <c r="AA33" i="2"/>
  <c r="AF32" i="2"/>
  <c r="AH32" i="2" s="1"/>
  <c r="AA31" i="2"/>
  <c r="AF30" i="2"/>
  <c r="AH30" i="2" s="1"/>
  <c r="AA29" i="2"/>
  <c r="AF28" i="2"/>
  <c r="AH28" i="2" s="1"/>
  <c r="AA27" i="2"/>
  <c r="AF26" i="2"/>
  <c r="AA25" i="2"/>
  <c r="AF24" i="2"/>
  <c r="F24" i="1" s="1"/>
  <c r="H24" i="1" s="1"/>
  <c r="Z701" i="2"/>
  <c r="AD700" i="2"/>
  <c r="AB699" i="2"/>
  <c r="AF698" i="2"/>
  <c r="AF697" i="2"/>
  <c r="AF693" i="2"/>
  <c r="Y692" i="2"/>
  <c r="AB689" i="2"/>
  <c r="AB682" i="2"/>
  <c r="AC676" i="2"/>
  <c r="Y673" i="2"/>
  <c r="AA672" i="2"/>
  <c r="AA671" i="2"/>
  <c r="Y667" i="2"/>
  <c r="AF664" i="2"/>
  <c r="AD656" i="2"/>
  <c r="AB645" i="2"/>
  <c r="AF644" i="2"/>
  <c r="Z643" i="2"/>
  <c r="AC613" i="2"/>
  <c r="AC612" i="2"/>
  <c r="AF611" i="2"/>
  <c r="AF607" i="2"/>
  <c r="Z606" i="2"/>
  <c r="AD605" i="2"/>
  <c r="AF604" i="2"/>
  <c r="Y603" i="2"/>
  <c r="AF599" i="2"/>
  <c r="AC598" i="2"/>
  <c r="AD594" i="2"/>
  <c r="AA593" i="2"/>
  <c r="AA584" i="2"/>
  <c r="Z577" i="2"/>
  <c r="Z576" i="2"/>
  <c r="AC558" i="2"/>
  <c r="AA557" i="2"/>
  <c r="Z556" i="2"/>
  <c r="AD552" i="2"/>
  <c r="AD546" i="2"/>
  <c r="AB541" i="2"/>
  <c r="AF537" i="2"/>
  <c r="Y536" i="2"/>
  <c r="AF524" i="2"/>
  <c r="Z523" i="2"/>
  <c r="AD522" i="2"/>
  <c r="Z521" i="2"/>
  <c r="AB518" i="2"/>
  <c r="AB517" i="2"/>
  <c r="AD516" i="2"/>
  <c r="Y514" i="2"/>
  <c r="AA513" i="2"/>
  <c r="AD512" i="2"/>
  <c r="AD511" i="2"/>
  <c r="AD510" i="2"/>
  <c r="AB509" i="2"/>
  <c r="AA508" i="2"/>
  <c r="AB505" i="2"/>
  <c r="AC504" i="2"/>
  <c r="Y503" i="2"/>
  <c r="Y502" i="2"/>
  <c r="AC501" i="2"/>
  <c r="AB500" i="2"/>
  <c r="AD499" i="2"/>
  <c r="AD498" i="2"/>
  <c r="AB491" i="2"/>
  <c r="Y480" i="2"/>
  <c r="AB479" i="2"/>
  <c r="Z478" i="2"/>
  <c r="AC477" i="2"/>
  <c r="AC476" i="2"/>
  <c r="AD475" i="2"/>
  <c r="AF474" i="2"/>
  <c r="AC460" i="2"/>
  <c r="AA443" i="2"/>
  <c r="Z442" i="2"/>
  <c r="AC441" i="2"/>
  <c r="AA440" i="2"/>
  <c r="Z438" i="2"/>
  <c r="AD437" i="2"/>
  <c r="AB436" i="2"/>
  <c r="AF435" i="2"/>
  <c r="Z434" i="2"/>
  <c r="AB433" i="2"/>
  <c r="AF432" i="2"/>
  <c r="AC426" i="2"/>
  <c r="AF425" i="2"/>
  <c r="Z424" i="2"/>
  <c r="AC423" i="2"/>
  <c r="AF422" i="2"/>
  <c r="Y412" i="2"/>
  <c r="AC411" i="2"/>
  <c r="Y409" i="2"/>
  <c r="AC408" i="2"/>
  <c r="AD407" i="2"/>
  <c r="AF406" i="2"/>
  <c r="AB405" i="2"/>
  <c r="Z397" i="2"/>
  <c r="Y395" i="2"/>
  <c r="AC394" i="2"/>
  <c r="AA393" i="2"/>
  <c r="AF392" i="2"/>
  <c r="Y378" i="2"/>
  <c r="AC377" i="2"/>
  <c r="AC376" i="2"/>
  <c r="AF375" i="2"/>
  <c r="K375" i="1" s="1"/>
  <c r="M375" i="1" s="1"/>
  <c r="AB374" i="2"/>
  <c r="AA370" i="2"/>
  <c r="AF369" i="2"/>
  <c r="AD368" i="2"/>
  <c r="AB364" i="2"/>
  <c r="AD363" i="2"/>
  <c r="AB362" i="2"/>
  <c r="AF361" i="2"/>
  <c r="Z358" i="2"/>
  <c r="AA357" i="2"/>
  <c r="AA356" i="2"/>
  <c r="AD355" i="2"/>
  <c r="Z350" i="2"/>
  <c r="AA349" i="2"/>
  <c r="AF348" i="2"/>
  <c r="Z341" i="2"/>
  <c r="AD340" i="2"/>
  <c r="Z339" i="2"/>
  <c r="AC338" i="2"/>
  <c r="AC337" i="2"/>
  <c r="Y331" i="2"/>
  <c r="AC330" i="2"/>
  <c r="AD329" i="2"/>
  <c r="Z324" i="2"/>
  <c r="AD323" i="2"/>
  <c r="AF322" i="2"/>
  <c r="AF321" i="2"/>
  <c r="Y317" i="2"/>
  <c r="AA316" i="2"/>
  <c r="Z315" i="2"/>
  <c r="AC314" i="2"/>
  <c r="Y311" i="2"/>
  <c r="AC310" i="2"/>
  <c r="Z309" i="2"/>
  <c r="AD308" i="2"/>
  <c r="AC304" i="2"/>
  <c r="Z303" i="2"/>
  <c r="AD302" i="2"/>
  <c r="Z289" i="2"/>
  <c r="Y288" i="2"/>
  <c r="Y287" i="2"/>
  <c r="AD286" i="2"/>
  <c r="Y281" i="2"/>
  <c r="AC280" i="2"/>
  <c r="AD279" i="2"/>
  <c r="Y274" i="2"/>
  <c r="AC273" i="2"/>
  <c r="AF272" i="2"/>
  <c r="K272" i="1" s="1"/>
  <c r="M272" i="1" s="1"/>
  <c r="AD271" i="2"/>
  <c r="Y267" i="2"/>
  <c r="AA266" i="2"/>
  <c r="AD265" i="2"/>
  <c r="Z264" i="2"/>
  <c r="AF263" i="2"/>
  <c r="Y260" i="2"/>
  <c r="AC259" i="2"/>
  <c r="Z258" i="2"/>
  <c r="AD257" i="2"/>
  <c r="Z254" i="2"/>
  <c r="AA253" i="2"/>
  <c r="AB252" i="2"/>
  <c r="AB251" i="2"/>
  <c r="Y244" i="2"/>
  <c r="Z238" i="2"/>
  <c r="AA237" i="2"/>
  <c r="AA236" i="2"/>
  <c r="AD235" i="2"/>
  <c r="Z230" i="2"/>
  <c r="AB229" i="2"/>
  <c r="Y225" i="2"/>
  <c r="AB224" i="2"/>
  <c r="AF223" i="2"/>
  <c r="Y220" i="2"/>
  <c r="AB219" i="2"/>
  <c r="Y215" i="2"/>
  <c r="AB214" i="2"/>
  <c r="AD213" i="2"/>
  <c r="Y210" i="2"/>
  <c r="Z209" i="2"/>
  <c r="AD208" i="2"/>
  <c r="Z205" i="2"/>
  <c r="Y195" i="2"/>
  <c r="AD194" i="2"/>
  <c r="AB193" i="2"/>
  <c r="AA190" i="2"/>
  <c r="AD189" i="2"/>
  <c r="Y187" i="2"/>
  <c r="AA186" i="2"/>
  <c r="AF185" i="2"/>
  <c r="K185" i="1" s="1"/>
  <c r="Z182" i="2"/>
  <c r="AD181" i="2"/>
  <c r="Y178" i="2"/>
  <c r="Z177" i="2"/>
  <c r="AD176" i="2"/>
  <c r="AF175" i="2"/>
  <c r="Z169" i="2"/>
  <c r="AD168" i="2"/>
  <c r="AA165" i="2"/>
  <c r="AA164" i="2"/>
  <c r="AF163" i="2"/>
  <c r="AA161" i="2"/>
  <c r="AA160" i="2"/>
  <c r="AF159" i="2"/>
  <c r="AA157" i="2"/>
  <c r="AA156" i="2"/>
  <c r="AF155" i="2"/>
  <c r="AB153" i="2"/>
  <c r="AB152" i="2"/>
  <c r="AC149" i="2"/>
  <c r="AD148" i="2"/>
  <c r="AA146" i="2"/>
  <c r="Z144" i="2"/>
  <c r="AA143" i="2"/>
  <c r="AF142" i="2"/>
  <c r="AB140" i="2"/>
  <c r="AF139" i="2"/>
  <c r="Z137" i="2"/>
  <c r="AD136" i="2"/>
  <c r="AA134" i="2"/>
  <c r="AD133" i="2"/>
  <c r="Y131" i="2"/>
  <c r="AC130" i="2"/>
  <c r="Z128" i="2"/>
  <c r="AA127" i="2"/>
  <c r="AF126" i="2"/>
  <c r="Y125" i="2"/>
  <c r="AC124" i="2"/>
  <c r="AF123" i="2"/>
  <c r="Z121" i="2"/>
  <c r="AD120" i="2"/>
  <c r="Z117" i="2"/>
  <c r="AD116" i="2"/>
  <c r="Z113" i="2"/>
  <c r="AD112" i="2"/>
  <c r="Z109" i="2"/>
  <c r="AD108" i="2"/>
  <c r="Z105" i="2"/>
  <c r="AD104" i="2"/>
  <c r="AA101" i="2"/>
  <c r="AF100" i="2"/>
  <c r="F100" i="1" s="1"/>
  <c r="H100" i="1" s="1"/>
  <c r="Z98" i="2"/>
  <c r="AD97" i="2"/>
  <c r="AA95" i="2"/>
  <c r="AD94" i="2"/>
  <c r="Y92" i="2"/>
  <c r="AD91" i="2"/>
  <c r="Z88" i="2"/>
  <c r="AF87" i="2"/>
  <c r="Z85" i="2"/>
  <c r="AC84" i="2"/>
  <c r="Z82" i="2"/>
  <c r="AF81" i="2"/>
  <c r="Z79" i="2"/>
  <c r="AD78" i="2"/>
  <c r="AA76" i="2"/>
  <c r="AF75" i="2"/>
  <c r="AA74" i="2"/>
  <c r="AB72" i="2"/>
  <c r="AB70" i="2"/>
  <c r="Y69" i="2"/>
  <c r="AC68" i="2"/>
  <c r="Y67" i="2"/>
  <c r="AC66" i="2"/>
  <c r="Y65" i="2"/>
  <c r="AC64" i="2"/>
  <c r="Z63" i="2"/>
  <c r="AD62" i="2"/>
  <c r="Z61" i="2"/>
  <c r="AD60" i="2"/>
  <c r="Z59" i="2"/>
  <c r="AD58" i="2"/>
  <c r="AA57" i="2"/>
  <c r="AF56" i="2"/>
  <c r="K56" i="1" s="1"/>
  <c r="M56" i="1" s="1"/>
  <c r="AA55" i="2"/>
  <c r="AF54" i="2"/>
  <c r="AA53" i="2"/>
  <c r="AF52" i="2"/>
  <c r="AB51" i="2"/>
  <c r="AB49" i="2"/>
  <c r="AB47" i="2"/>
  <c r="AC45" i="2"/>
  <c r="Y44" i="2"/>
  <c r="AC43" i="2"/>
  <c r="Y42" i="2"/>
  <c r="AC41" i="2"/>
  <c r="Y40" i="2"/>
  <c r="AC39" i="2"/>
  <c r="AF38" i="2"/>
  <c r="AA37" i="2"/>
  <c r="AF36" i="2"/>
  <c r="K36" i="1" s="1"/>
  <c r="M36" i="1" s="1"/>
  <c r="AA35" i="2"/>
  <c r="AF34" i="2"/>
  <c r="AB33" i="2"/>
  <c r="AB31" i="2"/>
  <c r="AB29" i="2"/>
  <c r="AB27" i="2"/>
  <c r="AB25" i="2"/>
  <c r="AC23" i="2"/>
  <c r="Y22" i="2"/>
  <c r="AD21" i="2"/>
  <c r="Z20" i="2"/>
  <c r="AD19" i="2"/>
  <c r="Z18" i="2"/>
  <c r="AF17" i="2"/>
  <c r="AA16" i="2"/>
  <c r="AF15" i="2"/>
  <c r="AA14" i="2"/>
  <c r="AF13" i="2"/>
  <c r="AH13" i="2" s="1"/>
  <c r="AA12" i="2"/>
  <c r="AB10" i="2"/>
  <c r="AF9" i="2"/>
  <c r="K9" i="1" s="1"/>
  <c r="Y701" i="2"/>
  <c r="AA700" i="2"/>
  <c r="AA699" i="2"/>
  <c r="AB697" i="2"/>
  <c r="Z693" i="2"/>
  <c r="Z676" i="2"/>
  <c r="Y660" i="2"/>
  <c r="AB646" i="2"/>
  <c r="AA645" i="2"/>
  <c r="AF640" i="2"/>
  <c r="AC619" i="2"/>
  <c r="Y606" i="2"/>
  <c r="AA605" i="2"/>
  <c r="AD600" i="2"/>
  <c r="AC594" i="2"/>
  <c r="Z588" i="2"/>
  <c r="AC559" i="2"/>
  <c r="Z557" i="2"/>
  <c r="AC547" i="2"/>
  <c r="AF542" i="2"/>
  <c r="AA541" i="2"/>
  <c r="AF540" i="2"/>
  <c r="AC539" i="2"/>
  <c r="AD538" i="2"/>
  <c r="AA537" i="2"/>
  <c r="AA525" i="2"/>
  <c r="AA522" i="2"/>
  <c r="AA518" i="2"/>
  <c r="AA517" i="2"/>
  <c r="Y513" i="2"/>
  <c r="AC511" i="2"/>
  <c r="AA505" i="2"/>
  <c r="AB504" i="2"/>
  <c r="AB501" i="2"/>
  <c r="Z500" i="2"/>
  <c r="AF490" i="2"/>
  <c r="AC489" i="2"/>
  <c r="AD488" i="2"/>
  <c r="AD487" i="2"/>
  <c r="AF483" i="2"/>
  <c r="AA481" i="2"/>
  <c r="Y478" i="2"/>
  <c r="AF473" i="2"/>
  <c r="AA461" i="2"/>
  <c r="AF456" i="2"/>
  <c r="AF451" i="2"/>
  <c r="AD448" i="2"/>
  <c r="Y442" i="2"/>
  <c r="AC437" i="2"/>
  <c r="AA436" i="2"/>
  <c r="AA433" i="2"/>
  <c r="AD432" i="2"/>
  <c r="AD425" i="2"/>
  <c r="Y424" i="2"/>
  <c r="AC419" i="2"/>
  <c r="Z408" i="2"/>
  <c r="AF404" i="2"/>
  <c r="AD392" i="2"/>
  <c r="AA391" i="2"/>
  <c r="AF390" i="2"/>
  <c r="AA374" i="2"/>
  <c r="Z370" i="2"/>
  <c r="Z369" i="2"/>
  <c r="AA364" i="2"/>
  <c r="Y363" i="2"/>
  <c r="AA362" i="2"/>
  <c r="AD361" i="2"/>
  <c r="AA355" i="2"/>
  <c r="AF354" i="2"/>
  <c r="Z349" i="2"/>
  <c r="AD348" i="2"/>
  <c r="AF345" i="2"/>
  <c r="Y341" i="2"/>
  <c r="AC329" i="2"/>
  <c r="AD321" i="2"/>
  <c r="Y315" i="2"/>
  <c r="AB314" i="2"/>
  <c r="Z310" i="2"/>
  <c r="Y309" i="2"/>
  <c r="AC308" i="2"/>
  <c r="Y303" i="2"/>
  <c r="AC302" i="2"/>
  <c r="AF301" i="2"/>
  <c r="AB674" i="2"/>
  <c r="AF673" i="2"/>
  <c r="Y669" i="2"/>
  <c r="AA646" i="2"/>
  <c r="Z620" i="2"/>
  <c r="Z616" i="2"/>
  <c r="AC615" i="2"/>
  <c r="Y608" i="2"/>
  <c r="Z605" i="2"/>
  <c r="AF578" i="2"/>
  <c r="AF577" i="2"/>
  <c r="AD576" i="2"/>
  <c r="AC554" i="2"/>
  <c r="Y534" i="2"/>
  <c r="Z512" i="2"/>
  <c r="AF505" i="2"/>
  <c r="AC487" i="2"/>
  <c r="AA484" i="2"/>
  <c r="AA483" i="2"/>
  <c r="AB482" i="2"/>
  <c r="AD479" i="2"/>
  <c r="AA460" i="2"/>
  <c r="AB459" i="2"/>
  <c r="AA458" i="2"/>
  <c r="AA456" i="2"/>
  <c r="AA455" i="2"/>
  <c r="AD438" i="2"/>
  <c r="Z422" i="2"/>
  <c r="AD421" i="2"/>
  <c r="Y420" i="2"/>
  <c r="Y419" i="2"/>
  <c r="AB418" i="2"/>
  <c r="AB417" i="2"/>
  <c r="AF416" i="2"/>
  <c r="AF415" i="2"/>
  <c r="Z414" i="2"/>
  <c r="AF413" i="2"/>
  <c r="AB412" i="2"/>
  <c r="AA399" i="2"/>
  <c r="AA398" i="2"/>
  <c r="Y393" i="2"/>
  <c r="Z390" i="2"/>
  <c r="AA389" i="2"/>
  <c r="Y375" i="2"/>
  <c r="Z373" i="2"/>
  <c r="Z372" i="2"/>
  <c r="AC371" i="2"/>
  <c r="AC370" i="2"/>
  <c r="Z366" i="2"/>
  <c r="Z365" i="2"/>
  <c r="AA361" i="2"/>
  <c r="AF360" i="2"/>
  <c r="AF356" i="2"/>
  <c r="AA352" i="2"/>
  <c r="AD351" i="2"/>
  <c r="AD350" i="2"/>
  <c r="AA333" i="2"/>
  <c r="Y322" i="2"/>
  <c r="AA321" i="2"/>
  <c r="AA320" i="2"/>
  <c r="AD319" i="2"/>
  <c r="Z318" i="2"/>
  <c r="AF317" i="2"/>
  <c r="AC316" i="2"/>
  <c r="AA311" i="2"/>
  <c r="Z302" i="2"/>
  <c r="AC301" i="2"/>
  <c r="Z300" i="2"/>
  <c r="AC299" i="2"/>
  <c r="AA293" i="2"/>
  <c r="AD292" i="2"/>
  <c r="Z291" i="2"/>
  <c r="AD290" i="2"/>
  <c r="AC289" i="2"/>
  <c r="AB277" i="2"/>
  <c r="Y272" i="2"/>
  <c r="Y270" i="2"/>
  <c r="AD269" i="2"/>
  <c r="Z268" i="2"/>
  <c r="AD267" i="2"/>
  <c r="Z263" i="2"/>
  <c r="AC262" i="2"/>
  <c r="AC261" i="2"/>
  <c r="AD260" i="2"/>
  <c r="AB254" i="2"/>
  <c r="AB238" i="2"/>
  <c r="AB216" i="2"/>
  <c r="Y196" i="2"/>
  <c r="AA195" i="2"/>
  <c r="Z191" i="2"/>
  <c r="Y188" i="2"/>
  <c r="AC187" i="2"/>
  <c r="Z184" i="2"/>
  <c r="AD183" i="2"/>
  <c r="AB182" i="2"/>
  <c r="AA179" i="2"/>
  <c r="AD178" i="2"/>
  <c r="Y166" i="2"/>
  <c r="AC165" i="2"/>
  <c r="Z162" i="2"/>
  <c r="AD161" i="2"/>
  <c r="Y160" i="2"/>
  <c r="AA159" i="2"/>
  <c r="AA158" i="2"/>
  <c r="AF157" i="2"/>
  <c r="AF156" i="2"/>
  <c r="AB155" i="2"/>
  <c r="AB154" i="2"/>
  <c r="AD151" i="2"/>
  <c r="AB144" i="2"/>
  <c r="Z142" i="2"/>
  <c r="AA141" i="2"/>
  <c r="AD140" i="2"/>
  <c r="Z139" i="2"/>
  <c r="AD138" i="2"/>
  <c r="AB136" i="2"/>
  <c r="AF135" i="2"/>
  <c r="AA125" i="2"/>
  <c r="AB122" i="2"/>
  <c r="AC121" i="2"/>
  <c r="Y120" i="2"/>
  <c r="Z119" i="2"/>
  <c r="AD118" i="2"/>
  <c r="AC117" i="2"/>
  <c r="Y116" i="2"/>
  <c r="Z115" i="2"/>
  <c r="AD114" i="2"/>
  <c r="AC113" i="2"/>
  <c r="Y112" i="2"/>
  <c r="Z111" i="2"/>
  <c r="AD110" i="2"/>
  <c r="AC109" i="2"/>
  <c r="Y108" i="2"/>
  <c r="Z107" i="2"/>
  <c r="AD106" i="2"/>
  <c r="AC105" i="2"/>
  <c r="Y104" i="2"/>
  <c r="Z103" i="2"/>
  <c r="AD102" i="2"/>
  <c r="AD101" i="2"/>
  <c r="AC100" i="2"/>
  <c r="AD99" i="2"/>
  <c r="AB89" i="2"/>
  <c r="Z86" i="2"/>
  <c r="AF85" i="2"/>
  <c r="Z84" i="2"/>
  <c r="AD83" i="2"/>
  <c r="Y75" i="2"/>
  <c r="AC74" i="2"/>
  <c r="AC73" i="2"/>
  <c r="AB69" i="2"/>
  <c r="AA68" i="2"/>
  <c r="AF67" i="2"/>
  <c r="Y64" i="2"/>
  <c r="AD63" i="2"/>
  <c r="AB62" i="2"/>
  <c r="AC57" i="2"/>
  <c r="AB56" i="2"/>
  <c r="Z52" i="2"/>
  <c r="AF51" i="2"/>
  <c r="Z48" i="2"/>
  <c r="Z47" i="2"/>
  <c r="AC46" i="2"/>
  <c r="Y43" i="2"/>
  <c r="AC42" i="2"/>
  <c r="AF41" i="2"/>
  <c r="Z36" i="2"/>
  <c r="AD35" i="2"/>
  <c r="AC34" i="2"/>
  <c r="Z32" i="2"/>
  <c r="Z31" i="2"/>
  <c r="AC30" i="2"/>
  <c r="AA26" i="2"/>
  <c r="AD25" i="2"/>
  <c r="AD24" i="2"/>
  <c r="AB22" i="2"/>
  <c r="AC21" i="2"/>
  <c r="Y19" i="2"/>
  <c r="AC18" i="2"/>
  <c r="AD17" i="2"/>
  <c r="AA15" i="2"/>
  <c r="AF14" i="2"/>
  <c r="Z12" i="2"/>
  <c r="AD11" i="2"/>
  <c r="Y9" i="2"/>
  <c r="AA650" i="2"/>
  <c r="AB647" i="2"/>
  <c r="AC631" i="2"/>
  <c r="AC621" i="2"/>
  <c r="AA612" i="2"/>
  <c r="Y609" i="2"/>
  <c r="Z582" i="2"/>
  <c r="AC577" i="2"/>
  <c r="AC572" i="2"/>
  <c r="Z571" i="2"/>
  <c r="AD562" i="2"/>
  <c r="AB555" i="2"/>
  <c r="AC538" i="2"/>
  <c r="Z506" i="2"/>
  <c r="AC485" i="2"/>
  <c r="Y461" i="2"/>
  <c r="Z449" i="2"/>
  <c r="AF447" i="2"/>
  <c r="AF442" i="2"/>
  <c r="AA439" i="2"/>
  <c r="AF394" i="2"/>
  <c r="AC360" i="2"/>
  <c r="Z359" i="2"/>
  <c r="AF357" i="2"/>
  <c r="AB345" i="2"/>
  <c r="Z328" i="2"/>
  <c r="AB327" i="2"/>
  <c r="AC317" i="2"/>
  <c r="AF305" i="2"/>
  <c r="AF298" i="2"/>
  <c r="AB290" i="2"/>
  <c r="AD276" i="2"/>
  <c r="AD275" i="2"/>
  <c r="AA273" i="2"/>
  <c r="Y262" i="2"/>
  <c r="Y261" i="2"/>
  <c r="Z251" i="2"/>
  <c r="AC250" i="2"/>
  <c r="AB248" i="2"/>
  <c r="AC244" i="2"/>
  <c r="Z235" i="2"/>
  <c r="AD206" i="2"/>
  <c r="AC174" i="2"/>
  <c r="Y158" i="2"/>
  <c r="AF153" i="2"/>
  <c r="Y152" i="2"/>
  <c r="AB148" i="2"/>
  <c r="AD137" i="2"/>
  <c r="Z136" i="2"/>
  <c r="AA135" i="2"/>
  <c r="AC132" i="2"/>
  <c r="Y100" i="2"/>
  <c r="AF98" i="2"/>
  <c r="AA97" i="2"/>
  <c r="AC82" i="2"/>
  <c r="Z81" i="2"/>
  <c r="AB78" i="2"/>
  <c r="AF77" i="2"/>
  <c r="K77" i="1" s="1"/>
  <c r="M77" i="1" s="1"/>
  <c r="AA73" i="2"/>
  <c r="AC67" i="2"/>
  <c r="Z56" i="2"/>
  <c r="AC50" i="2"/>
  <c r="AF45" i="2"/>
  <c r="AA42" i="2"/>
  <c r="AC38" i="2"/>
  <c r="AA34" i="2"/>
  <c r="AA30" i="2"/>
  <c r="AD28" i="2"/>
  <c r="Y25" i="2"/>
  <c r="AA21" i="2"/>
  <c r="AB17" i="2"/>
  <c r="Y15" i="2"/>
  <c r="AF10" i="2"/>
  <c r="AA698" i="2"/>
  <c r="Y683" i="2"/>
  <c r="AA674" i="2"/>
  <c r="AC634" i="2"/>
  <c r="Y626" i="2"/>
  <c r="AD621" i="2"/>
  <c r="Y620" i="2"/>
  <c r="AC617" i="2"/>
  <c r="Y616" i="2"/>
  <c r="AF585" i="2"/>
  <c r="AC581" i="2"/>
  <c r="AF580" i="2"/>
  <c r="AF579" i="2"/>
  <c r="Z578" i="2"/>
  <c r="AD577" i="2"/>
  <c r="AA571" i="2"/>
  <c r="AF570" i="2"/>
  <c r="AF562" i="2"/>
  <c r="AB547" i="2"/>
  <c r="AD544" i="2"/>
  <c r="AA506" i="2"/>
  <c r="AD505" i="2"/>
  <c r="AA502" i="2"/>
  <c r="Y493" i="2"/>
  <c r="AC488" i="2"/>
  <c r="AA487" i="2"/>
  <c r="AF486" i="2"/>
  <c r="AD485" i="2"/>
  <c r="Z484" i="2"/>
  <c r="Z483" i="2"/>
  <c r="Y476" i="2"/>
  <c r="Z460" i="2"/>
  <c r="Y459" i="2"/>
  <c r="AC448" i="2"/>
  <c r="AB438" i="2"/>
  <c r="Z426" i="2"/>
  <c r="Y422" i="2"/>
  <c r="AC421" i="2"/>
  <c r="Y418" i="2"/>
  <c r="AA417" i="2"/>
  <c r="AC416" i="2"/>
  <c r="Y415" i="2"/>
  <c r="Y414" i="2"/>
  <c r="AD413" i="2"/>
  <c r="AA412" i="2"/>
  <c r="AA407" i="2"/>
  <c r="Y372" i="2"/>
  <c r="Z371" i="2"/>
  <c r="Z361" i="2"/>
  <c r="AD360" i="2"/>
  <c r="AA359" i="2"/>
  <c r="AF358" i="2"/>
  <c r="Z352" i="2"/>
  <c r="AA351" i="2"/>
  <c r="AC327" i="2"/>
  <c r="Z320" i="2"/>
  <c r="AA319" i="2"/>
  <c r="Y318" i="2"/>
  <c r="AD317" i="2"/>
  <c r="AB308" i="2"/>
  <c r="AF307" i="2"/>
  <c r="Y302" i="2"/>
  <c r="AB301" i="2"/>
  <c r="Y300" i="2"/>
  <c r="AB299" i="2"/>
  <c r="Z293" i="2"/>
  <c r="Y292" i="2"/>
  <c r="Y291" i="2"/>
  <c r="AC290" i="2"/>
  <c r="AB289" i="2"/>
  <c r="Z278" i="2"/>
  <c r="AA277" i="2"/>
  <c r="AF276" i="2"/>
  <c r="K276" i="1" s="1"/>
  <c r="M276" i="1" s="1"/>
  <c r="AF273" i="2"/>
  <c r="Y269" i="2"/>
  <c r="Y268" i="2"/>
  <c r="AC267" i="2"/>
  <c r="Y263" i="2"/>
  <c r="AB262" i="2"/>
  <c r="Z261" i="2"/>
  <c r="AC260" i="2"/>
  <c r="AF259" i="2"/>
  <c r="AD250" i="2"/>
  <c r="AF249" i="2"/>
  <c r="AC248" i="2"/>
  <c r="AD244" i="2"/>
  <c r="AC207" i="2"/>
  <c r="AF206" i="2"/>
  <c r="Y184" i="2"/>
  <c r="AC183" i="2"/>
  <c r="Y179" i="2"/>
  <c r="AC178" i="2"/>
  <c r="Y162" i="2"/>
  <c r="AC161" i="2"/>
  <c r="Z158" i="2"/>
  <c r="AD157" i="2"/>
  <c r="Y156" i="2"/>
  <c r="AA155" i="2"/>
  <c r="AA154" i="2"/>
  <c r="Z152" i="2"/>
  <c r="AC151" i="2"/>
  <c r="AC150" i="2"/>
  <c r="Z141" i="2"/>
  <c r="Z140" i="2"/>
  <c r="Y139" i="2"/>
  <c r="AC138" i="2"/>
  <c r="AF137" i="2"/>
  <c r="AA136" i="2"/>
  <c r="AD135" i="2"/>
  <c r="AD132" i="2"/>
  <c r="AA122" i="2"/>
  <c r="AB121" i="2"/>
  <c r="Y119" i="2"/>
  <c r="AC118" i="2"/>
  <c r="AB117" i="2"/>
  <c r="Y115" i="2"/>
  <c r="AC114" i="2"/>
  <c r="AB113" i="2"/>
  <c r="Y111" i="2"/>
  <c r="AC110" i="2"/>
  <c r="AB109" i="2"/>
  <c r="Y107" i="2"/>
  <c r="AC106" i="2"/>
  <c r="AB105" i="2"/>
  <c r="Y103" i="2"/>
  <c r="AC102" i="2"/>
  <c r="AC101" i="2"/>
  <c r="Z100" i="2"/>
  <c r="AC99" i="2"/>
  <c r="AB97" i="2"/>
  <c r="AF96" i="2"/>
  <c r="K96" i="1" s="1"/>
  <c r="M96" i="1" s="1"/>
  <c r="Y86" i="2"/>
  <c r="AD85" i="2"/>
  <c r="Y84" i="2"/>
  <c r="AC83" i="2"/>
  <c r="AD82" i="2"/>
  <c r="AA81" i="2"/>
  <c r="AF80" i="2"/>
  <c r="K80" i="1" s="1"/>
  <c r="M80" i="1" s="1"/>
  <c r="Y74" i="2"/>
  <c r="AB73" i="2"/>
  <c r="AF72" i="2"/>
  <c r="K72" i="1" s="1"/>
  <c r="M72" i="1" s="1"/>
  <c r="AA69" i="2"/>
  <c r="Z68" i="2"/>
  <c r="AD67" i="2"/>
  <c r="AC63" i="2"/>
  <c r="AA62" i="2"/>
  <c r="AF61" i="2"/>
  <c r="K61" i="1" s="1"/>
  <c r="M61" i="1" s="1"/>
  <c r="Y57" i="2"/>
  <c r="AA56" i="2"/>
  <c r="AF55" i="2"/>
  <c r="Y52" i="2"/>
  <c r="AD51" i="2"/>
  <c r="AD50" i="2"/>
  <c r="Y47" i="2"/>
  <c r="AB46" i="2"/>
  <c r="AB42" i="2"/>
  <c r="AA41" i="2"/>
  <c r="AF40" i="2"/>
  <c r="K40" i="1" s="1"/>
  <c r="M40" i="1" s="1"/>
  <c r="Y36" i="2"/>
  <c r="AC35" i="2"/>
  <c r="AB34" i="2"/>
  <c r="Y31" i="2"/>
  <c r="AB30" i="2"/>
  <c r="AF29" i="2"/>
  <c r="Z26" i="2"/>
  <c r="Z25" i="2"/>
  <c r="AC24" i="2"/>
  <c r="AA22" i="2"/>
  <c r="AB21" i="2"/>
  <c r="AB18" i="2"/>
  <c r="AC17" i="2"/>
  <c r="Z15" i="2"/>
  <c r="AD14" i="2"/>
  <c r="Y12" i="2"/>
  <c r="AC11" i="2"/>
  <c r="Z687" i="2"/>
  <c r="AF670" i="2"/>
  <c r="AF623" i="2"/>
  <c r="AF590" i="2"/>
  <c r="AD589" i="2"/>
  <c r="AB581" i="2"/>
  <c r="AB580" i="2"/>
  <c r="AC579" i="2"/>
  <c r="Y578" i="2"/>
  <c r="AD570" i="2"/>
  <c r="AB563" i="2"/>
  <c r="Z524" i="2"/>
  <c r="AC513" i="2"/>
  <c r="AF495" i="2"/>
  <c r="AD494" i="2"/>
  <c r="AB489" i="2"/>
  <c r="Z488" i="2"/>
  <c r="Z487" i="2"/>
  <c r="AD486" i="2"/>
  <c r="AA448" i="2"/>
  <c r="AA444" i="2"/>
  <c r="AF443" i="2"/>
  <c r="AA423" i="2"/>
  <c r="Y417" i="2"/>
  <c r="AB416" i="2"/>
  <c r="AC413" i="2"/>
  <c r="AF408" i="2"/>
  <c r="AA376" i="2"/>
  <c r="Z362" i="2"/>
  <c r="Y361" i="2"/>
  <c r="AD358" i="2"/>
  <c r="AB323" i="2"/>
  <c r="AA308" i="2"/>
  <c r="AD307" i="2"/>
  <c r="AC306" i="2"/>
  <c r="AD303" i="2"/>
  <c r="AA299" i="2"/>
  <c r="AB279" i="2"/>
  <c r="Y278" i="2"/>
  <c r="Z277" i="2"/>
  <c r="AD274" i="2"/>
  <c r="AB260" i="2"/>
  <c r="AB249" i="2"/>
  <c r="AC247" i="2"/>
  <c r="AC245" i="2"/>
  <c r="AF234" i="2"/>
  <c r="AF233" i="2"/>
  <c r="AD232" i="2"/>
  <c r="AB208" i="2"/>
  <c r="Z207" i="2"/>
  <c r="AC157" i="2"/>
  <c r="Z154" i="2"/>
  <c r="AB151" i="2"/>
  <c r="AB150" i="2"/>
  <c r="AB138" i="2"/>
  <c r="AF134" i="2"/>
  <c r="Z133" i="2"/>
  <c r="AB118" i="2"/>
  <c r="AB114" i="2"/>
  <c r="AB110" i="2"/>
  <c r="AB106" i="2"/>
  <c r="AB102" i="2"/>
  <c r="Y101" i="2"/>
  <c r="AB99" i="2"/>
  <c r="AD96" i="2"/>
  <c r="AD93" i="2"/>
  <c r="Z83" i="2"/>
  <c r="AD80" i="2"/>
  <c r="AD72" i="2"/>
  <c r="AD71" i="2"/>
  <c r="Y68" i="2"/>
  <c r="AF66" i="2"/>
  <c r="AB63" i="2"/>
  <c r="Z62" i="2"/>
  <c r="AD61" i="2"/>
  <c r="AB60" i="2"/>
  <c r="AD55" i="2"/>
  <c r="AC54" i="2"/>
  <c r="Z51" i="2"/>
  <c r="AA46" i="2"/>
  <c r="Z41" i="2"/>
  <c r="AD40" i="2"/>
  <c r="Y35" i="2"/>
  <c r="AD29" i="2"/>
  <c r="AB24" i="2"/>
  <c r="AF20" i="2"/>
  <c r="Y18" i="2"/>
  <c r="AC14" i="2"/>
  <c r="AD13" i="2"/>
  <c r="AB11" i="2"/>
  <c r="Z699" i="2"/>
  <c r="Y684" i="2"/>
  <c r="AC661" i="2"/>
  <c r="AF651" i="2"/>
  <c r="AD638" i="2"/>
  <c r="AC635" i="2"/>
  <c r="AB623" i="2"/>
  <c r="AF622" i="2"/>
  <c r="AC600" i="2"/>
  <c r="AC597" i="2"/>
  <c r="Z590" i="2"/>
  <c r="AC589" i="2"/>
  <c r="AF586" i="2"/>
  <c r="Y582" i="2"/>
  <c r="AA581" i="2"/>
  <c r="AA580" i="2"/>
  <c r="Z573" i="2"/>
  <c r="AB572" i="2"/>
  <c r="Y571" i="2"/>
  <c r="AC570" i="2"/>
  <c r="AF569" i="2"/>
  <c r="AB568" i="2"/>
  <c r="AF567" i="2"/>
  <c r="AC565" i="2"/>
  <c r="AD564" i="2"/>
  <c r="AA563" i="2"/>
  <c r="AA548" i="2"/>
  <c r="AB539" i="2"/>
  <c r="AD514" i="2"/>
  <c r="AA507" i="2"/>
  <c r="AB499" i="2"/>
  <c r="AC496" i="2"/>
  <c r="Z495" i="2"/>
  <c r="AC494" i="2"/>
  <c r="AC490" i="2"/>
  <c r="Y489" i="2"/>
  <c r="Y487" i="2"/>
  <c r="AC486" i="2"/>
  <c r="Z448" i="2"/>
  <c r="AB447" i="2"/>
  <c r="AF446" i="2"/>
  <c r="AC445" i="2"/>
  <c r="Z444" i="2"/>
  <c r="AB395" i="2"/>
  <c r="AB384" i="2"/>
  <c r="AF381" i="2"/>
  <c r="Z360" i="2"/>
  <c r="Y359" i="2"/>
  <c r="AF344" i="2"/>
  <c r="AB329" i="2"/>
  <c r="Y328" i="2"/>
  <c r="AF324" i="2"/>
  <c r="Z308" i="2"/>
  <c r="AA307" i="2"/>
  <c r="AB306" i="2"/>
  <c r="AB305" i="2"/>
  <c r="AC285" i="2"/>
  <c r="AC284" i="2"/>
  <c r="AD283" i="2"/>
  <c r="AC276" i="2"/>
  <c r="AC274" i="2"/>
  <c r="AA260" i="2"/>
  <c r="Y251" i="2"/>
  <c r="AB250" i="2"/>
  <c r="Y249" i="2"/>
  <c r="AA248" i="2"/>
  <c r="AC232" i="2"/>
  <c r="AF229" i="2"/>
  <c r="AD228" i="2"/>
  <c r="AB227" i="2"/>
  <c r="AB212" i="2"/>
  <c r="AD211" i="2"/>
  <c r="AC206" i="2"/>
  <c r="Y154" i="2"/>
  <c r="AA150" i="2"/>
  <c r="AF147" i="2"/>
  <c r="AA138" i="2"/>
  <c r="Z135" i="2"/>
  <c r="AB132" i="2"/>
  <c r="AF130" i="2"/>
  <c r="AD129" i="2"/>
  <c r="AA99" i="2"/>
  <c r="AF95" i="2"/>
  <c r="AH95" i="2" s="1"/>
  <c r="Z94" i="2"/>
  <c r="Y83" i="2"/>
  <c r="AC80" i="2"/>
  <c r="AD77" i="2"/>
  <c r="AC71" i="2"/>
  <c r="AF65" i="2"/>
  <c r="Y62" i="2"/>
  <c r="AC61" i="2"/>
  <c r="AA60" i="2"/>
  <c r="Y56" i="2"/>
  <c r="Y51" i="2"/>
  <c r="AF49" i="2"/>
  <c r="Z46" i="2"/>
  <c r="AA45" i="2"/>
  <c r="AC40" i="2"/>
  <c r="Z34" i="2"/>
  <c r="AC28" i="2"/>
  <c r="AF23" i="2"/>
  <c r="Z21" i="2"/>
  <c r="AA17" i="2"/>
  <c r="AC13" i="2"/>
  <c r="AA11" i="2"/>
  <c r="AF688" i="2"/>
  <c r="AF462" i="2"/>
  <c r="AB451" i="2"/>
  <c r="AF450" i="2"/>
  <c r="Y449" i="2"/>
  <c r="AD443" i="2"/>
  <c r="AA435" i="2"/>
  <c r="AC409" i="2"/>
  <c r="Y408" i="2"/>
  <c r="AF383" i="2"/>
  <c r="AA382" i="2"/>
  <c r="AF377" i="2"/>
  <c r="AC358" i="2"/>
  <c r="AB346" i="2"/>
  <c r="AA345" i="2"/>
  <c r="AA327" i="2"/>
  <c r="AF326" i="2"/>
  <c r="AF325" i="2"/>
  <c r="Z299" i="2"/>
  <c r="AB298" i="2"/>
  <c r="AF280" i="2"/>
  <c r="AA279" i="2"/>
  <c r="Y277" i="2"/>
  <c r="AC275" i="2"/>
  <c r="AB247" i="2"/>
  <c r="AF246" i="2"/>
  <c r="Z245" i="2"/>
  <c r="Y235" i="2"/>
  <c r="AD234" i="2"/>
  <c r="Z233" i="2"/>
  <c r="AB223" i="2"/>
  <c r="AD222" i="2"/>
  <c r="Z208" i="2"/>
  <c r="Y207" i="2"/>
  <c r="AF205" i="2"/>
  <c r="Z175" i="2"/>
  <c r="AB174" i="2"/>
  <c r="AD153" i="2"/>
  <c r="Y151" i="2"/>
  <c r="AF149" i="2"/>
  <c r="AA148" i="2"/>
  <c r="AD134" i="2"/>
  <c r="Y133" i="2"/>
  <c r="AF131" i="2"/>
  <c r="AD98" i="2"/>
  <c r="Z97" i="2"/>
  <c r="AA96" i="2"/>
  <c r="AC93" i="2"/>
  <c r="AB82" i="2"/>
  <c r="Y81" i="2"/>
  <c r="AF79" i="2"/>
  <c r="AA78" i="2"/>
  <c r="Z73" i="2"/>
  <c r="Z72" i="2"/>
  <c r="AB67" i="2"/>
  <c r="AA66" i="2"/>
  <c r="AF59" i="2"/>
  <c r="AC55" i="2"/>
  <c r="AB54" i="2"/>
  <c r="AB50" i="2"/>
  <c r="AF44" i="2"/>
  <c r="F44" i="1" s="1"/>
  <c r="H44" i="1" s="1"/>
  <c r="Y41" i="2"/>
  <c r="AF39" i="2"/>
  <c r="AB38" i="2"/>
  <c r="AF33" i="2"/>
  <c r="Z30" i="2"/>
  <c r="Z29" i="2"/>
  <c r="AA24" i="2"/>
  <c r="AD20" i="2"/>
  <c r="AF16" i="2"/>
  <c r="F16" i="1" s="1"/>
  <c r="H16" i="1" s="1"/>
  <c r="Z14" i="2"/>
  <c r="AD10" i="2"/>
  <c r="AD9" i="2"/>
  <c r="AF671" i="2"/>
  <c r="AB661" i="2"/>
  <c r="AD567" i="2"/>
  <c r="Y566" i="2"/>
  <c r="Z519" i="2"/>
  <c r="AF501" i="2"/>
  <c r="Z462" i="2"/>
  <c r="AF459" i="2"/>
  <c r="AB452" i="2"/>
  <c r="Z451" i="2"/>
  <c r="AC443" i="2"/>
  <c r="AF420" i="2"/>
  <c r="Y405" i="2"/>
  <c r="AB404" i="2"/>
  <c r="AA403" i="2"/>
  <c r="AD402" i="2"/>
  <c r="Y401" i="2"/>
  <c r="AA400" i="2"/>
  <c r="AC399" i="2"/>
  <c r="AB398" i="2"/>
  <c r="AD371" i="2"/>
  <c r="Z345" i="2"/>
  <c r="AC344" i="2"/>
  <c r="AB343" i="2"/>
  <c r="AB342" i="2"/>
  <c r="AC341" i="2"/>
  <c r="Z337" i="2"/>
  <c r="AD336" i="2"/>
  <c r="Z335" i="2"/>
  <c r="AC334" i="2"/>
  <c r="AD333" i="2"/>
  <c r="AF332" i="2"/>
  <c r="AA331" i="2"/>
  <c r="Z327" i="2"/>
  <c r="AC326" i="2"/>
  <c r="AA314" i="2"/>
  <c r="AF313" i="2"/>
  <c r="AD312" i="2"/>
  <c r="AB293" i="2"/>
  <c r="AB285" i="2"/>
  <c r="Y284" i="2"/>
  <c r="AA283" i="2"/>
  <c r="AD282" i="2"/>
  <c r="Z275" i="2"/>
  <c r="Z257" i="2"/>
  <c r="AB256" i="2"/>
  <c r="AA255" i="2"/>
  <c r="AF254" i="2"/>
  <c r="AF253" i="2"/>
  <c r="AA247" i="2"/>
  <c r="AC228" i="2"/>
  <c r="Z227" i="2"/>
  <c r="AD226" i="2"/>
  <c r="AF225" i="2"/>
  <c r="Z224" i="2"/>
  <c r="Y222" i="2"/>
  <c r="AB221" i="2"/>
  <c r="Y217" i="2"/>
  <c r="AC216" i="2"/>
  <c r="Z193" i="2"/>
  <c r="AD192" i="2"/>
  <c r="AF191" i="2"/>
  <c r="AF190" i="2"/>
  <c r="Y189" i="2"/>
  <c r="AA188" i="2"/>
  <c r="AD187" i="2"/>
  <c r="AC180" i="2"/>
  <c r="AD179" i="2"/>
  <c r="AA174" i="2"/>
  <c r="AB168" i="2"/>
  <c r="AF167" i="2"/>
  <c r="AF164" i="2"/>
  <c r="AB163" i="2"/>
  <c r="AB162" i="2"/>
  <c r="AF140" i="2"/>
  <c r="AB120" i="2"/>
  <c r="AB116" i="2"/>
  <c r="AB112" i="2"/>
  <c r="AB108" i="2"/>
  <c r="AB104" i="2"/>
  <c r="AA77" i="2"/>
  <c r="AF76" i="2"/>
  <c r="F76" i="1" s="1"/>
  <c r="H76" i="1" s="1"/>
  <c r="AC75" i="2"/>
  <c r="AD73" i="2"/>
  <c r="AD65" i="2"/>
  <c r="Z54" i="2"/>
  <c r="AD53" i="2"/>
  <c r="AC52" i="2"/>
  <c r="AA48" i="2"/>
  <c r="AA40" i="2"/>
  <c r="Y39" i="2"/>
  <c r="Y27" i="2"/>
  <c r="AB26" i="2"/>
  <c r="AB13" i="2"/>
  <c r="AA10" i="2"/>
  <c r="AB9" i="2"/>
  <c r="AD147" i="2"/>
  <c r="AD146" i="2"/>
  <c r="AD145" i="2"/>
  <c r="AC142" i="2"/>
  <c r="AF141" i="2"/>
  <c r="AB93" i="2"/>
  <c r="AF92" i="2"/>
  <c r="AB90" i="2"/>
  <c r="AC87" i="2"/>
  <c r="AC86" i="2"/>
  <c r="Z77" i="2"/>
  <c r="AD76" i="2"/>
  <c r="AB75" i="2"/>
  <c r="AF74" i="2"/>
  <c r="Z66" i="2"/>
  <c r="AC65" i="2"/>
  <c r="AF64" i="2"/>
  <c r="K64" i="1" s="1"/>
  <c r="M64" i="1" s="1"/>
  <c r="Y55" i="2"/>
  <c r="Y54" i="2"/>
  <c r="AC53" i="2"/>
  <c r="AB52" i="2"/>
  <c r="AD33" i="2"/>
  <c r="AD32" i="2"/>
  <c r="AD30" i="2"/>
  <c r="AD16" i="2"/>
  <c r="AA13" i="2"/>
  <c r="AF12" i="2"/>
  <c r="F12" i="1" s="1"/>
  <c r="AF11" i="2"/>
  <c r="Z10" i="2"/>
  <c r="AA9" i="2"/>
  <c r="Z33" i="2"/>
  <c r="AC32" i="2"/>
  <c r="AF31" i="2"/>
  <c r="AB23" i="2"/>
  <c r="AC20" i="2"/>
  <c r="AC19" i="2"/>
  <c r="Z17" i="2"/>
  <c r="AD12" i="2"/>
  <c r="Z11" i="2"/>
  <c r="AB691" i="2"/>
  <c r="AB570" i="2"/>
  <c r="Y569" i="2"/>
  <c r="Z541" i="2"/>
  <c r="AD467" i="2"/>
  <c r="Y466" i="2"/>
  <c r="AC464" i="2"/>
  <c r="AD456" i="2"/>
  <c r="AD454" i="2"/>
  <c r="AD410" i="2"/>
  <c r="AC392" i="2"/>
  <c r="AD389" i="2"/>
  <c r="AD381" i="2"/>
  <c r="Y374" i="2"/>
  <c r="AC373" i="2"/>
  <c r="AD364" i="2"/>
  <c r="AB352" i="2"/>
  <c r="AB347" i="2"/>
  <c r="AD311" i="2"/>
  <c r="AF304" i="2"/>
  <c r="AD301" i="2"/>
  <c r="AA268" i="2"/>
  <c r="AA232" i="2"/>
  <c r="AD231" i="2"/>
  <c r="AB230" i="2"/>
  <c r="AF210" i="2"/>
  <c r="Z206" i="2"/>
  <c r="Y685" i="2"/>
  <c r="Y662" i="2"/>
  <c r="Y613" i="2"/>
  <c r="Y590" i="2"/>
  <c r="AA568" i="2"/>
  <c r="AB567" i="2"/>
  <c r="AB559" i="2"/>
  <c r="Z539" i="2"/>
  <c r="AB533" i="2"/>
  <c r="AC526" i="2"/>
  <c r="AB520" i="2"/>
  <c r="Y495" i="2"/>
  <c r="AA492" i="2"/>
  <c r="AD483" i="2"/>
  <c r="AD473" i="2"/>
  <c r="AD466" i="2"/>
  <c r="AD465" i="2"/>
  <c r="AF453" i="2"/>
  <c r="AA452" i="2"/>
  <c r="AA409" i="2"/>
  <c r="Y406" i="2"/>
  <c r="Z403" i="2"/>
  <c r="AA402" i="2"/>
  <c r="Y400" i="2"/>
  <c r="AB399" i="2"/>
  <c r="AD390" i="2"/>
  <c r="AF373" i="2"/>
  <c r="AD372" i="2"/>
  <c r="AD354" i="2"/>
  <c r="AF353" i="2"/>
  <c r="AD352" i="2"/>
  <c r="AF351" i="2"/>
  <c r="Y345" i="2"/>
  <c r="AB344" i="2"/>
  <c r="Y343" i="2"/>
  <c r="AA342" i="2"/>
  <c r="AB341" i="2"/>
  <c r="Y338" i="2"/>
  <c r="Y337" i="2"/>
  <c r="AC336" i="2"/>
  <c r="Y335" i="2"/>
  <c r="AB334" i="2"/>
  <c r="AC333" i="2"/>
  <c r="AD332" i="2"/>
  <c r="Y327" i="2"/>
  <c r="AA318" i="2"/>
  <c r="Z314" i="2"/>
  <c r="AD313" i="2"/>
  <c r="AA312" i="2"/>
  <c r="AF310" i="2"/>
  <c r="F310" i="1" s="1"/>
  <c r="H310" i="1" s="1"/>
  <c r="AF300" i="2"/>
  <c r="Z286" i="2"/>
  <c r="Y285" i="2"/>
  <c r="Z283" i="2"/>
  <c r="AF267" i="2"/>
  <c r="Y257" i="2"/>
  <c r="AA256" i="2"/>
  <c r="Z255" i="2"/>
  <c r="AD254" i="2"/>
  <c r="Z247" i="2"/>
  <c r="Z229" i="2"/>
  <c r="Z228" i="2"/>
  <c r="Y227" i="2"/>
  <c r="AC226" i="2"/>
  <c r="AD225" i="2"/>
  <c r="AD205" i="2"/>
  <c r="AC197" i="2"/>
  <c r="Y193" i="2"/>
  <c r="AC192" i="2"/>
  <c r="AB191" i="2"/>
  <c r="AD190" i="2"/>
  <c r="Z188" i="2"/>
  <c r="AB181" i="2"/>
  <c r="Z180" i="2"/>
  <c r="AC179" i="2"/>
  <c r="Z174" i="2"/>
  <c r="AA168" i="2"/>
  <c r="AC167" i="2"/>
  <c r="AC166" i="2"/>
  <c r="AF165" i="2"/>
  <c r="Y164" i="2"/>
  <c r="AA163" i="2"/>
  <c r="AA162" i="2"/>
  <c r="AF154" i="2"/>
  <c r="AB569" i="2"/>
  <c r="Z568" i="2"/>
  <c r="AF560" i="2"/>
  <c r="AD540" i="2"/>
  <c r="AA533" i="2"/>
  <c r="AB474" i="2"/>
  <c r="AF467" i="2"/>
  <c r="Z466" i="2"/>
  <c r="AC465" i="2"/>
  <c r="AD464" i="2"/>
  <c r="AF454" i="2"/>
  <c r="Y453" i="2"/>
  <c r="Y444" i="2"/>
  <c r="AF421" i="2"/>
  <c r="Z391" i="2"/>
  <c r="AC390" i="2"/>
  <c r="AF389" i="2"/>
  <c r="Y377" i="2"/>
  <c r="Z374" i="2"/>
  <c r="AD373" i="2"/>
  <c r="AC372" i="2"/>
  <c r="AB368" i="2"/>
  <c r="AF367" i="2"/>
  <c r="K367" i="1" s="1"/>
  <c r="AF364" i="2"/>
  <c r="AB358" i="2"/>
  <c r="Z355" i="2"/>
  <c r="AC354" i="2"/>
  <c r="Z353" i="2"/>
  <c r="AC352" i="2"/>
  <c r="AA346" i="2"/>
  <c r="Y334" i="2"/>
  <c r="AB333" i="2"/>
  <c r="Y314" i="2"/>
  <c r="AC313" i="2"/>
  <c r="Z312" i="2"/>
  <c r="AF311" i="2"/>
  <c r="AF290" i="2"/>
  <c r="Y286" i="2"/>
  <c r="Z276" i="2"/>
  <c r="AD258" i="2"/>
  <c r="Y255" i="2"/>
  <c r="AC254" i="2"/>
  <c r="AF236" i="2"/>
  <c r="AB232" i="2"/>
  <c r="AF231" i="2"/>
  <c r="AF230" i="2"/>
  <c r="Y229" i="2"/>
  <c r="AB226" i="2"/>
  <c r="AC211" i="2"/>
  <c r="AB209" i="2"/>
  <c r="AA206" i="2"/>
  <c r="AB197" i="2"/>
  <c r="AF196" i="2"/>
  <c r="K196" i="1" s="1"/>
  <c r="M196" i="1" s="1"/>
  <c r="AC195" i="2"/>
  <c r="Y194" i="2"/>
  <c r="AA192" i="2"/>
  <c r="AA191" i="2"/>
  <c r="AA181" i="2"/>
  <c r="Y180" i="2"/>
  <c r="AB179" i="2"/>
  <c r="Y175" i="2"/>
  <c r="Y174" i="2"/>
  <c r="AF169" i="2"/>
  <c r="Y168" i="2"/>
  <c r="AB167" i="2"/>
  <c r="AB166" i="2"/>
  <c r="AD165" i="2"/>
  <c r="AF158" i="2"/>
  <c r="Z148" i="2"/>
  <c r="AC147" i="2"/>
  <c r="AC146" i="2"/>
  <c r="AA145" i="2"/>
  <c r="AF144" i="2"/>
  <c r="AF143" i="2"/>
  <c r="F143" i="1" s="1"/>
  <c r="H143" i="1" s="1"/>
  <c r="AB142" i="2"/>
  <c r="AD141" i="2"/>
  <c r="AC134" i="2"/>
  <c r="AA129" i="2"/>
  <c r="AF128" i="2"/>
  <c r="AC126" i="2"/>
  <c r="AA123" i="2"/>
  <c r="AF122" i="2"/>
  <c r="AA93" i="2"/>
  <c r="AD92" i="2"/>
  <c r="AB91" i="2"/>
  <c r="AA90" i="2"/>
  <c r="AF89" i="2"/>
  <c r="AF88" i="2"/>
  <c r="K88" i="1" s="1"/>
  <c r="M88" i="1" s="1"/>
  <c r="AB87" i="2"/>
  <c r="AB86" i="2"/>
  <c r="Z78" i="2"/>
  <c r="Y77" i="2"/>
  <c r="AC76" i="2"/>
  <c r="AA75" i="2"/>
  <c r="AD74" i="2"/>
  <c r="Y66" i="2"/>
  <c r="AB65" i="2"/>
  <c r="AA64" i="2"/>
  <c r="AF63" i="2"/>
  <c r="AD59" i="2"/>
  <c r="AB58" i="2"/>
  <c r="Y53" i="2"/>
  <c r="AA52" i="2"/>
  <c r="AD44" i="2"/>
  <c r="AC16" i="2"/>
  <c r="AD15" i="2"/>
  <c r="Y14" i="2"/>
  <c r="Z13" i="2"/>
  <c r="Y10" i="2"/>
  <c r="Z9" i="2"/>
  <c r="AF663" i="2"/>
  <c r="AA623" i="2"/>
  <c r="Y614" i="2"/>
  <c r="AC591" i="2"/>
  <c r="Y573" i="2"/>
  <c r="Z560" i="2"/>
  <c r="AC540" i="2"/>
  <c r="Z534" i="2"/>
  <c r="AB496" i="2"/>
  <c r="AA474" i="2"/>
  <c r="Z465" i="2"/>
  <c r="AF455" i="2"/>
  <c r="AB432" i="2"/>
  <c r="AD431" i="2"/>
  <c r="AA395" i="2"/>
  <c r="Y391" i="2"/>
  <c r="AB390" i="2"/>
  <c r="AB378" i="2"/>
  <c r="AA368" i="2"/>
  <c r="AD367" i="2"/>
  <c r="AF366" i="2"/>
  <c r="AD365" i="2"/>
  <c r="Y355" i="2"/>
  <c r="AB354" i="2"/>
  <c r="Y353" i="2"/>
  <c r="AF319" i="2"/>
  <c r="Y312" i="2"/>
  <c r="AA287" i="2"/>
  <c r="Z212" i="2"/>
  <c r="AB211" i="2"/>
  <c r="AA197" i="2"/>
  <c r="AD196" i="2"/>
  <c r="Y29" i="2"/>
  <c r="AD48" i="2"/>
  <c r="AD49" i="2"/>
  <c r="AC56" i="2"/>
  <c r="AA58" i="2"/>
  <c r="AF125" i="2"/>
  <c r="Z222" i="2"/>
  <c r="AC293" i="2"/>
  <c r="AD299" i="2"/>
  <c r="AD366" i="2"/>
  <c r="AB379" i="2"/>
  <c r="AC380" i="2"/>
  <c r="AB381" i="2"/>
  <c r="Z437" i="2"/>
  <c r="Z457" i="2"/>
  <c r="Y541" i="2"/>
  <c r="AA566" i="2"/>
  <c r="AF592" i="2"/>
  <c r="AC595" i="2"/>
  <c r="AD27" i="2"/>
  <c r="AA28" i="2"/>
  <c r="Z39" i="2"/>
  <c r="AD46" i="2"/>
  <c r="AC69" i="2"/>
  <c r="Y70" i="2"/>
  <c r="Z90" i="2"/>
  <c r="Y94" i="2"/>
  <c r="AB126" i="2"/>
  <c r="AF187" i="2"/>
  <c r="Z211" i="2"/>
  <c r="AC221" i="2"/>
  <c r="AB222" i="2"/>
  <c r="AA223" i="2"/>
  <c r="Y233" i="2"/>
  <c r="AA365" i="2"/>
  <c r="AC404" i="2"/>
  <c r="Z445" i="2"/>
  <c r="AC456" i="2"/>
  <c r="AC514" i="2"/>
  <c r="AD575" i="2"/>
  <c r="Y17" i="2"/>
  <c r="AD26" i="2"/>
  <c r="AF27" i="2"/>
  <c r="AB32" i="2"/>
  <c r="AA36" i="2"/>
  <c r="Y45" i="2"/>
  <c r="AA65" i="2"/>
  <c r="AD69" i="2"/>
  <c r="Z75" i="2"/>
  <c r="AA115" i="2"/>
  <c r="AB119" i="2"/>
  <c r="AC122" i="2"/>
  <c r="Z123" i="2"/>
  <c r="AA139" i="2"/>
  <c r="AA142" i="2"/>
  <c r="Z147" i="2"/>
  <c r="AA184" i="2"/>
  <c r="Y186" i="2"/>
  <c r="Z197" i="2"/>
  <c r="Y219" i="2"/>
  <c r="AB220" i="2"/>
  <c r="AD221" i="2"/>
  <c r="AC222" i="2"/>
  <c r="AF226" i="2"/>
  <c r="AC256" i="2"/>
  <c r="AF330" i="2"/>
  <c r="Y574" i="2"/>
  <c r="AB583" i="2"/>
  <c r="Y16" i="2"/>
  <c r="AF25" i="2"/>
  <c r="Y38" i="2"/>
  <c r="AF69" i="2"/>
  <c r="AD70" i="2"/>
  <c r="AA71" i="2"/>
  <c r="AB88" i="2"/>
  <c r="AA111" i="2"/>
  <c r="AB115" i="2"/>
  <c r="AF118" i="2"/>
  <c r="Y167" i="2"/>
  <c r="AA217" i="2"/>
  <c r="AC218" i="2"/>
  <c r="Z232" i="2"/>
  <c r="Y329" i="2"/>
  <c r="AF343" i="2"/>
  <c r="Y369" i="2"/>
  <c r="AF398" i="2"/>
  <c r="Y465" i="2"/>
  <c r="Z491" i="2"/>
  <c r="AC564" i="2"/>
  <c r="AF574" i="2"/>
  <c r="AF632" i="2"/>
  <c r="Y655" i="2"/>
  <c r="AC672" i="2"/>
  <c r="AA691" i="2"/>
  <c r="AF35" i="2"/>
  <c r="Z38" i="2"/>
  <c r="AF42" i="2"/>
  <c r="AF43" i="2"/>
  <c r="AC44" i="2"/>
  <c r="Z64" i="2"/>
  <c r="AF70" i="2"/>
  <c r="AA107" i="2"/>
  <c r="AB111" i="2"/>
  <c r="AF114" i="2"/>
  <c r="AA131" i="2"/>
  <c r="Y135" i="2"/>
  <c r="AF138" i="2"/>
  <c r="Y146" i="2"/>
  <c r="Z150" i="2"/>
  <c r="AC177" i="2"/>
  <c r="AF183" i="2"/>
  <c r="AF216" i="2"/>
  <c r="AB217" i="2"/>
  <c r="AD219" i="2"/>
  <c r="AD281" i="2"/>
  <c r="AF288" i="2"/>
  <c r="AF402" i="2"/>
  <c r="Y21" i="2"/>
  <c r="AD22" i="2"/>
  <c r="Z23" i="2"/>
  <c r="Y34" i="2"/>
  <c r="AB48" i="2"/>
  <c r="Y49" i="2"/>
  <c r="Z50" i="2"/>
  <c r="AD57" i="2"/>
  <c r="Y58" i="2"/>
  <c r="AB59" i="2"/>
  <c r="Z60" i="2"/>
  <c r="AB80" i="2"/>
  <c r="AF83" i="2"/>
  <c r="Y96" i="2"/>
  <c r="AB103" i="2"/>
  <c r="AF106" i="2"/>
  <c r="AB128" i="2"/>
  <c r="Y129" i="2"/>
  <c r="AA130" i="2"/>
  <c r="AC144" i="2"/>
  <c r="Z145" i="2"/>
  <c r="Y149" i="2"/>
  <c r="AC155" i="2"/>
  <c r="AB158" i="2"/>
  <c r="AB176" i="2"/>
  <c r="Z189" i="2"/>
  <c r="AF192" i="2"/>
  <c r="AB195" i="2"/>
  <c r="AA213" i="2"/>
  <c r="AD214" i="2"/>
  <c r="AC238" i="2"/>
  <c r="Y239" i="2"/>
  <c r="Z270" i="2"/>
  <c r="AA271" i="2"/>
  <c r="AA306" i="2"/>
  <c r="AB320" i="2"/>
  <c r="AC321" i="2"/>
  <c r="AD324" i="2"/>
  <c r="AC335" i="2"/>
  <c r="Y349" i="2"/>
  <c r="Z367" i="2"/>
  <c r="AA383" i="2"/>
  <c r="AA384" i="2"/>
  <c r="AA390" i="2"/>
  <c r="Z396" i="2"/>
  <c r="Z401" i="2"/>
  <c r="AF418" i="2"/>
  <c r="Z447" i="2"/>
  <c r="AC458" i="2"/>
  <c r="AA519" i="2"/>
  <c r="Z542" i="2"/>
  <c r="AC549" i="2"/>
  <c r="AD615" i="2"/>
  <c r="AC642" i="2"/>
  <c r="Z645" i="2"/>
  <c r="P34" i="7"/>
  <c r="K11" i="7"/>
  <c r="M15" i="7"/>
  <c r="O29" i="7"/>
  <c r="G57" i="7"/>
  <c r="G81" i="7"/>
  <c r="O131" i="7"/>
  <c r="O148" i="7"/>
  <c r="G184" i="7"/>
  <c r="O13" i="7"/>
  <c r="K17" i="7"/>
  <c r="P23" i="7"/>
  <c r="P39" i="7"/>
  <c r="O81" i="7"/>
  <c r="G165" i="7"/>
  <c r="L10" i="7"/>
  <c r="P15" i="7"/>
  <c r="O20" i="7"/>
  <c r="L27" i="7"/>
  <c r="P33" i="7"/>
  <c r="E51" i="7"/>
  <c r="G87" i="7"/>
  <c r="G112" i="7"/>
  <c r="G145" i="7"/>
  <c r="G188" i="7"/>
  <c r="M10" i="7"/>
  <c r="K14" i="7"/>
  <c r="O17" i="7"/>
  <c r="O24" i="7"/>
  <c r="M31" i="7"/>
  <c r="G44" i="7"/>
  <c r="H48" i="7"/>
  <c r="G51" i="7"/>
  <c r="G59" i="7"/>
  <c r="O67" i="7"/>
  <c r="O87" i="7"/>
  <c r="O133" i="7"/>
  <c r="O145" i="7"/>
  <c r="O188" i="7"/>
  <c r="O239" i="7"/>
  <c r="I12" i="7"/>
  <c r="O31" i="7"/>
  <c r="L51" i="7"/>
  <c r="O128" i="7"/>
  <c r="J12" i="7"/>
  <c r="N18" i="7"/>
  <c r="M28" i="7"/>
  <c r="L38" i="7"/>
  <c r="G84" i="7"/>
  <c r="O123" i="7"/>
  <c r="O156" i="7"/>
  <c r="O180" i="7"/>
  <c r="H16" i="7"/>
  <c r="I9" i="7"/>
  <c r="L13" i="7"/>
  <c r="O23" i="7"/>
  <c r="O39" i="7"/>
  <c r="G53" i="7"/>
  <c r="O76" i="7"/>
  <c r="O125" i="7"/>
  <c r="O251" i="7"/>
  <c r="O15" i="7"/>
  <c r="M20" i="7"/>
  <c r="J27" i="7"/>
  <c r="O33" i="7"/>
  <c r="G117" i="7"/>
  <c r="O153" i="7"/>
  <c r="O159" i="7"/>
  <c r="G197" i="7"/>
  <c r="L17" i="7"/>
  <c r="E44" i="7"/>
  <c r="G48" i="7"/>
  <c r="M54" i="7"/>
  <c r="G63" i="7"/>
  <c r="G72" i="7"/>
  <c r="O117" i="7"/>
  <c r="O165" i="7"/>
  <c r="G12" i="7"/>
  <c r="M27" i="7"/>
  <c r="O40" i="7"/>
  <c r="L63" i="7"/>
  <c r="G101" i="7"/>
  <c r="O139" i="7"/>
  <c r="O181" i="7"/>
  <c r="P10" i="7"/>
  <c r="L14" i="7"/>
  <c r="L34" i="7"/>
  <c r="E38" i="7"/>
  <c r="O48" i="7"/>
  <c r="G55" i="7"/>
  <c r="L59" i="7"/>
  <c r="E79" i="7"/>
  <c r="G123" i="7"/>
  <c r="G151" i="7"/>
  <c r="G180" i="7"/>
  <c r="O194" i="7"/>
  <c r="M14" i="7"/>
  <c r="G16" i="7"/>
  <c r="I22" i="7"/>
  <c r="M34" i="7"/>
  <c r="G41" i="7"/>
  <c r="O59" i="7"/>
  <c r="G79" i="7"/>
  <c r="O151" i="7"/>
  <c r="O185" i="7"/>
  <c r="H11" i="7"/>
  <c r="O16" i="7"/>
  <c r="J22" i="7"/>
  <c r="O28" i="7"/>
  <c r="M32" i="7"/>
  <c r="L49" i="7"/>
  <c r="O52" i="7"/>
  <c r="O56" i="7"/>
  <c r="G65" i="7"/>
  <c r="O89" i="7"/>
  <c r="G109" i="7"/>
  <c r="G115" i="7"/>
  <c r="L120" i="7"/>
  <c r="G163" i="7"/>
  <c r="G168" i="7"/>
  <c r="O196" i="7"/>
  <c r="O184" i="7"/>
  <c r="V14" i="7"/>
  <c r="X45" i="7"/>
  <c r="W53" i="7"/>
  <c r="X167" i="7"/>
  <c r="U10" i="7"/>
  <c r="X25" i="7"/>
  <c r="X37" i="7"/>
  <c r="V48" i="7"/>
  <c r="X53" i="7"/>
  <c r="U59" i="7"/>
  <c r="U75" i="7"/>
  <c r="X97" i="7"/>
  <c r="X135" i="7"/>
  <c r="X149" i="7"/>
  <c r="X191" i="7"/>
  <c r="X218" i="7"/>
  <c r="S33" i="7"/>
  <c r="X43" i="7"/>
  <c r="X92" i="7"/>
  <c r="X206" i="7"/>
  <c r="U33" i="7"/>
  <c r="U60" i="7"/>
  <c r="X71" i="7"/>
  <c r="X214" i="7"/>
  <c r="S16" i="7"/>
  <c r="X33" i="7"/>
  <c r="X79" i="7"/>
  <c r="X147" i="7"/>
  <c r="X155" i="7"/>
  <c r="X12" i="7"/>
  <c r="U15" i="7"/>
  <c r="U16" i="7"/>
  <c r="S18" i="7"/>
  <c r="X20" i="7"/>
  <c r="U36" i="7"/>
  <c r="U49" i="7"/>
  <c r="X111" i="7"/>
  <c r="X123" i="7"/>
  <c r="X137" i="7"/>
  <c r="X169" i="7"/>
  <c r="X236" i="7"/>
  <c r="U42" i="7"/>
  <c r="U48" i="7"/>
  <c r="X69" i="7"/>
  <c r="X157" i="7"/>
  <c r="X179" i="7"/>
  <c r="S19" i="7"/>
  <c r="X39" i="7"/>
  <c r="U66" i="7"/>
  <c r="X113" i="7"/>
  <c r="X125" i="7"/>
  <c r="X175" i="7"/>
  <c r="X252" i="7"/>
  <c r="V10" i="7"/>
  <c r="X13" i="7"/>
  <c r="U17" i="7"/>
  <c r="V35" i="7"/>
  <c r="X75" i="7"/>
  <c r="X140" i="7"/>
  <c r="X164" i="7"/>
  <c r="X178" i="7"/>
  <c r="X28" i="7"/>
  <c r="X35" i="7"/>
  <c r="U57" i="7"/>
  <c r="X83" i="7"/>
  <c r="X240" i="7"/>
  <c r="V12" i="7"/>
  <c r="V60" i="7"/>
  <c r="X67" i="7"/>
  <c r="X104" i="7"/>
  <c r="X132" i="7"/>
  <c r="X174" i="7"/>
  <c r="S44" i="7"/>
  <c r="V15" i="7"/>
  <c r="U18" i="7"/>
  <c r="X29" i="7"/>
  <c r="X32" i="7"/>
  <c r="V36" i="7"/>
  <c r="X49" i="7"/>
  <c r="X55" i="7"/>
  <c r="X61" i="7"/>
  <c r="X76" i="7"/>
  <c r="X95" i="7"/>
  <c r="X116" i="7"/>
  <c r="X209" i="7"/>
  <c r="AF111" i="7"/>
  <c r="K111" i="6" s="1"/>
  <c r="M111" i="6" s="1"/>
  <c r="O84" i="7"/>
  <c r="G99" i="7"/>
  <c r="G107" i="7"/>
  <c r="O115" i="7"/>
  <c r="G143" i="7"/>
  <c r="O163" i="7"/>
  <c r="O179" i="7"/>
  <c r="O228" i="7"/>
  <c r="I18" i="7"/>
  <c r="P13" i="7"/>
  <c r="E24" i="7"/>
  <c r="O27" i="7"/>
  <c r="E30" i="7"/>
  <c r="E35" i="7"/>
  <c r="M38" i="7"/>
  <c r="E43" i="7"/>
  <c r="O51" i="7"/>
  <c r="O55" i="7"/>
  <c r="O63" i="7"/>
  <c r="L70" i="7"/>
  <c r="O96" i="7"/>
  <c r="O99" i="7"/>
  <c r="O104" i="7"/>
  <c r="L132" i="7"/>
  <c r="O140" i="7"/>
  <c r="G149" i="7"/>
  <c r="O157" i="7"/>
  <c r="O209" i="7"/>
  <c r="J45" i="7"/>
  <c r="L9" i="7"/>
  <c r="M11" i="7"/>
  <c r="O12" i="7"/>
  <c r="G19" i="7"/>
  <c r="G20" i="7"/>
  <c r="G21" i="7"/>
  <c r="M22" i="7"/>
  <c r="G24" i="7"/>
  <c r="J25" i="7"/>
  <c r="G29" i="7"/>
  <c r="G32" i="7"/>
  <c r="G33" i="7"/>
  <c r="F35" i="7"/>
  <c r="E36" i="7"/>
  <c r="G37" i="7"/>
  <c r="N38" i="7"/>
  <c r="O41" i="7"/>
  <c r="G43" i="7"/>
  <c r="G47" i="7"/>
  <c r="O53" i="7"/>
  <c r="O61" i="7"/>
  <c r="O68" i="7"/>
  <c r="O72" i="7"/>
  <c r="G77" i="7"/>
  <c r="G83" i="7"/>
  <c r="G85" i="7"/>
  <c r="G88" i="7"/>
  <c r="O91" i="7"/>
  <c r="O107" i="7"/>
  <c r="G113" i="7"/>
  <c r="G116" i="7"/>
  <c r="G119" i="7"/>
  <c r="G121" i="7"/>
  <c r="G124" i="7"/>
  <c r="G127" i="7"/>
  <c r="O129" i="7"/>
  <c r="O132" i="7"/>
  <c r="O135" i="7"/>
  <c r="G147" i="7"/>
  <c r="O149" i="7"/>
  <c r="O152" i="7"/>
  <c r="O155" i="7"/>
  <c r="G164" i="7"/>
  <c r="G167" i="7"/>
  <c r="O169" i="7"/>
  <c r="G174" i="7"/>
  <c r="O175" i="7"/>
  <c r="G177" i="7"/>
  <c r="O183" i="7"/>
  <c r="G190" i="7"/>
  <c r="O193" i="7"/>
  <c r="O215" i="7"/>
  <c r="G224" i="7"/>
  <c r="G229" i="7"/>
  <c r="O247" i="7"/>
  <c r="O259" i="7"/>
  <c r="O9" i="7"/>
  <c r="O11" i="7"/>
  <c r="E18" i="7"/>
  <c r="H19" i="7"/>
  <c r="H20" i="7"/>
  <c r="L21" i="7"/>
  <c r="H24" i="7"/>
  <c r="K25" i="7"/>
  <c r="E27" i="7"/>
  <c r="E28" i="7"/>
  <c r="I29" i="7"/>
  <c r="E31" i="7"/>
  <c r="I32" i="7"/>
  <c r="H33" i="7"/>
  <c r="G35" i="7"/>
  <c r="G36" i="7"/>
  <c r="L37" i="7"/>
  <c r="E40" i="7"/>
  <c r="L43" i="7"/>
  <c r="G45" i="7"/>
  <c r="M47" i="7"/>
  <c r="I50" i="7"/>
  <c r="G52" i="7"/>
  <c r="G60" i="7"/>
  <c r="G64" i="7"/>
  <c r="G71" i="7"/>
  <c r="O77" i="7"/>
  <c r="G80" i="7"/>
  <c r="L83" i="7"/>
  <c r="O85" i="7"/>
  <c r="O88" i="7"/>
  <c r="G97" i="7"/>
  <c r="G100" i="7"/>
  <c r="G111" i="7"/>
  <c r="O113" i="7"/>
  <c r="O116" i="7"/>
  <c r="O119" i="7"/>
  <c r="O121" i="7"/>
  <c r="O124" i="7"/>
  <c r="O127" i="7"/>
  <c r="G144" i="7"/>
  <c r="O147" i="7"/>
  <c r="G161" i="7"/>
  <c r="O164" i="7"/>
  <c r="O167" i="7"/>
  <c r="O174" i="7"/>
  <c r="O177" i="7"/>
  <c r="G182" i="7"/>
  <c r="G186" i="7"/>
  <c r="O190" i="7"/>
  <c r="G220" i="7"/>
  <c r="O275" i="7"/>
  <c r="G75" i="7"/>
  <c r="G93" i="7"/>
  <c r="L101" i="7"/>
  <c r="O109" i="7"/>
  <c r="G132" i="7"/>
  <c r="G137" i="7"/>
  <c r="G160" i="7"/>
  <c r="G178" i="7"/>
  <c r="G223" i="7"/>
  <c r="J9" i="7"/>
  <c r="L11" i="7"/>
  <c r="L22" i="7"/>
  <c r="P26" i="7"/>
  <c r="E32" i="7"/>
  <c r="L41" i="7"/>
  <c r="O44" i="7"/>
  <c r="L53" i="7"/>
  <c r="G61" i="7"/>
  <c r="G68" i="7"/>
  <c r="O75" i="7"/>
  <c r="O93" i="7"/>
  <c r="L107" i="7"/>
  <c r="G129" i="7"/>
  <c r="O137" i="7"/>
  <c r="O143" i="7"/>
  <c r="G155" i="7"/>
  <c r="G169" i="7"/>
  <c r="O187" i="7"/>
  <c r="L127" i="7"/>
  <c r="E11" i="7"/>
  <c r="E14" i="7"/>
  <c r="G15" i="7"/>
  <c r="G17" i="7"/>
  <c r="L18" i="7"/>
  <c r="J19" i="7"/>
  <c r="I20" i="7"/>
  <c r="O21" i="7"/>
  <c r="E23" i="7"/>
  <c r="L24" i="7"/>
  <c r="L25" i="7"/>
  <c r="G27" i="7"/>
  <c r="G28" i="7"/>
  <c r="J29" i="7"/>
  <c r="G31" i="7"/>
  <c r="J32" i="7"/>
  <c r="I33" i="7"/>
  <c r="E34" i="7"/>
  <c r="L35" i="7"/>
  <c r="L36" i="7"/>
  <c r="O37" i="7"/>
  <c r="G39" i="7"/>
  <c r="G40" i="7"/>
  <c r="I42" i="7"/>
  <c r="O43" i="7"/>
  <c r="O45" i="7"/>
  <c r="O47" i="7"/>
  <c r="G49" i="7"/>
  <c r="L50" i="7"/>
  <c r="L52" i="7"/>
  <c r="E56" i="7"/>
  <c r="L60" i="7"/>
  <c r="O64" i="7"/>
  <c r="G67" i="7"/>
  <c r="G69" i="7"/>
  <c r="L71" i="7"/>
  <c r="G73" i="7"/>
  <c r="O80" i="7"/>
  <c r="O83" i="7"/>
  <c r="G92" i="7"/>
  <c r="G95" i="7"/>
  <c r="O97" i="7"/>
  <c r="L100" i="7"/>
  <c r="G105" i="7"/>
  <c r="G108" i="7"/>
  <c r="O111" i="7"/>
  <c r="G141" i="7"/>
  <c r="O144" i="7"/>
  <c r="O161" i="7"/>
  <c r="G176" i="7"/>
  <c r="O182" i="7"/>
  <c r="O186" i="7"/>
  <c r="G189" i="7"/>
  <c r="G195" i="7"/>
  <c r="O211" i="7"/>
  <c r="O220" i="7"/>
  <c r="O79" i="7"/>
  <c r="G96" i="7"/>
  <c r="G104" i="7"/>
  <c r="O112" i="7"/>
  <c r="G140" i="7"/>
  <c r="G157" i="7"/>
  <c r="L12" i="7"/>
  <c r="E20" i="7"/>
  <c r="G25" i="7"/>
  <c r="O57" i="7"/>
  <c r="M72" i="7"/>
  <c r="G91" i="7"/>
  <c r="O101" i="7"/>
  <c r="G135" i="7"/>
  <c r="G152" i="7"/>
  <c r="O160" i="7"/>
  <c r="G175" i="7"/>
  <c r="O178" i="7"/>
  <c r="G183" i="7"/>
  <c r="E123" i="7"/>
  <c r="M127" i="7"/>
  <c r="E10" i="7"/>
  <c r="G11" i="7"/>
  <c r="J14" i="7"/>
  <c r="L15" i="7"/>
  <c r="E16" i="7"/>
  <c r="H17" i="7"/>
  <c r="M18" i="7"/>
  <c r="L19" i="7"/>
  <c r="L20" i="7"/>
  <c r="P21" i="7"/>
  <c r="G23" i="7"/>
  <c r="M24" i="7"/>
  <c r="O25" i="7"/>
  <c r="H27" i="7"/>
  <c r="L28" i="7"/>
  <c r="L29" i="7"/>
  <c r="L31" i="7"/>
  <c r="L32" i="7"/>
  <c r="L33" i="7"/>
  <c r="I34" i="7"/>
  <c r="M35" i="7"/>
  <c r="O36" i="7"/>
  <c r="L39" i="7"/>
  <c r="M40" i="7"/>
  <c r="L42" i="7"/>
  <c r="I49" i="7"/>
  <c r="M52" i="7"/>
  <c r="G56" i="7"/>
  <c r="E59" i="7"/>
  <c r="O60" i="7"/>
  <c r="L62" i="7"/>
  <c r="L67" i="7"/>
  <c r="O69" i="7"/>
  <c r="O71" i="7"/>
  <c r="O73" i="7"/>
  <c r="G76" i="7"/>
  <c r="G89" i="7"/>
  <c r="O92" i="7"/>
  <c r="O95" i="7"/>
  <c r="O100" i="7"/>
  <c r="G103" i="7"/>
  <c r="O105" i="7"/>
  <c r="O108" i="7"/>
  <c r="G120" i="7"/>
  <c r="G125" i="7"/>
  <c r="G128" i="7"/>
  <c r="G131" i="7"/>
  <c r="G133" i="7"/>
  <c r="G136" i="7"/>
  <c r="G139" i="7"/>
  <c r="O141" i="7"/>
  <c r="G153" i="7"/>
  <c r="G156" i="7"/>
  <c r="G159" i="7"/>
  <c r="O176" i="7"/>
  <c r="G181" i="7"/>
  <c r="G185" i="7"/>
  <c r="O189" i="7"/>
  <c r="G192" i="7"/>
  <c r="O217" i="7"/>
  <c r="G231" i="7"/>
  <c r="S47" i="7"/>
  <c r="V59" i="7"/>
  <c r="X81" i="7"/>
  <c r="X215" i="7"/>
  <c r="U95" i="7"/>
  <c r="X16" i="7"/>
  <c r="V18" i="7"/>
  <c r="S30" i="7"/>
  <c r="X57" i="7"/>
  <c r="U64" i="7"/>
  <c r="X88" i="7"/>
  <c r="X100" i="7"/>
  <c r="X109" i="7"/>
  <c r="X119" i="7"/>
  <c r="X145" i="7"/>
  <c r="V108" i="7"/>
  <c r="S11" i="7"/>
  <c r="U19" i="7"/>
  <c r="S23" i="7"/>
  <c r="S26" i="7"/>
  <c r="U30" i="7"/>
  <c r="V31" i="7"/>
  <c r="X41" i="7"/>
  <c r="X47" i="7"/>
  <c r="V51" i="7"/>
  <c r="X59" i="7"/>
  <c r="X64" i="7"/>
  <c r="U68" i="7"/>
  <c r="X77" i="7"/>
  <c r="X91" i="7"/>
  <c r="X93" i="7"/>
  <c r="U112" i="7"/>
  <c r="X121" i="7"/>
  <c r="X133" i="7"/>
  <c r="X148" i="7"/>
  <c r="X163" i="7"/>
  <c r="X165" i="7"/>
  <c r="X176" i="7"/>
  <c r="X184" i="7"/>
  <c r="X190" i="7"/>
  <c r="X208" i="7"/>
  <c r="X219" i="7"/>
  <c r="X248" i="7"/>
  <c r="X9" i="7"/>
  <c r="X15" i="7"/>
  <c r="X17" i="7"/>
  <c r="T19" i="7"/>
  <c r="U31" i="7"/>
  <c r="X48" i="7"/>
  <c r="X52" i="7"/>
  <c r="X60" i="7"/>
  <c r="X73" i="7"/>
  <c r="X107" i="7"/>
  <c r="X131" i="7"/>
  <c r="X143" i="7"/>
  <c r="X160" i="7"/>
  <c r="X177" i="7"/>
  <c r="X185" i="7"/>
  <c r="X194" i="7"/>
  <c r="X211" i="7"/>
  <c r="X231" i="7"/>
  <c r="T11" i="7"/>
  <c r="V19" i="7"/>
  <c r="U22" i="7"/>
  <c r="U23" i="7"/>
  <c r="U26" i="7"/>
  <c r="X31" i="7"/>
  <c r="X44" i="7"/>
  <c r="U46" i="7"/>
  <c r="X51" i="7"/>
  <c r="U56" i="7"/>
  <c r="X68" i="7"/>
  <c r="V70" i="7"/>
  <c r="U74" i="7"/>
  <c r="X84" i="7"/>
  <c r="X96" i="7"/>
  <c r="X103" i="7"/>
  <c r="X105" i="7"/>
  <c r="X112" i="7"/>
  <c r="X124" i="7"/>
  <c r="X136" i="7"/>
  <c r="X151" i="7"/>
  <c r="X153" i="7"/>
  <c r="X168" i="7"/>
  <c r="X183" i="7"/>
  <c r="X189" i="7"/>
  <c r="X193" i="7"/>
  <c r="X212" i="7"/>
  <c r="X216" i="7"/>
  <c r="X228" i="7"/>
  <c r="X232" i="7"/>
  <c r="U39" i="7"/>
  <c r="X127" i="7"/>
  <c r="X279" i="7"/>
  <c r="U11" i="7"/>
  <c r="X19" i="7"/>
  <c r="U21" i="7"/>
  <c r="V22" i="7"/>
  <c r="X23" i="7"/>
  <c r="U24" i="7"/>
  <c r="V26" i="7"/>
  <c r="U28" i="7"/>
  <c r="U32" i="7"/>
  <c r="U38" i="7"/>
  <c r="U40" i="7"/>
  <c r="V46" i="7"/>
  <c r="U50" i="7"/>
  <c r="X56" i="7"/>
  <c r="V80" i="7"/>
  <c r="U87" i="7"/>
  <c r="X99" i="7"/>
  <c r="X115" i="7"/>
  <c r="X117" i="7"/>
  <c r="X129" i="7"/>
  <c r="X139" i="7"/>
  <c r="X141" i="7"/>
  <c r="X156" i="7"/>
  <c r="X182" i="7"/>
  <c r="X188" i="7"/>
  <c r="X224" i="7"/>
  <c r="X244" i="7"/>
  <c r="V11" i="7"/>
  <c r="U12" i="7"/>
  <c r="U13" i="7"/>
  <c r="T14" i="7"/>
  <c r="S20" i="7"/>
  <c r="X21" i="7"/>
  <c r="V24" i="7"/>
  <c r="U25" i="7"/>
  <c r="X27" i="7"/>
  <c r="V28" i="7"/>
  <c r="U29" i="7"/>
  <c r="V32" i="7"/>
  <c r="U35" i="7"/>
  <c r="S36" i="7"/>
  <c r="U37" i="7"/>
  <c r="V38" i="7"/>
  <c r="V39" i="7"/>
  <c r="X40" i="7"/>
  <c r="U43" i="7"/>
  <c r="U55" i="7"/>
  <c r="U61" i="7"/>
  <c r="X63" i="7"/>
  <c r="U67" i="7"/>
  <c r="X72" i="7"/>
  <c r="U76" i="7"/>
  <c r="X80" i="7"/>
  <c r="X87" i="7"/>
  <c r="X89" i="7"/>
  <c r="X108" i="7"/>
  <c r="X144" i="7"/>
  <c r="X159" i="7"/>
  <c r="X161" i="7"/>
  <c r="X181" i="7"/>
  <c r="X187" i="7"/>
  <c r="X192" i="7"/>
  <c r="W11" i="2"/>
  <c r="S21" i="2"/>
  <c r="X33" i="2"/>
  <c r="X56" i="2"/>
  <c r="S86" i="2"/>
  <c r="U96" i="2"/>
  <c r="S134" i="2"/>
  <c r="X151" i="2"/>
  <c r="T207" i="2"/>
  <c r="U234" i="2"/>
  <c r="V303" i="2"/>
  <c r="S305" i="2"/>
  <c r="S315" i="2"/>
  <c r="T355" i="2"/>
  <c r="V390" i="2"/>
  <c r="X412" i="2"/>
  <c r="X25" i="2"/>
  <c r="S32" i="2"/>
  <c r="U34" i="2"/>
  <c r="W44" i="2"/>
  <c r="V57" i="2"/>
  <c r="V78" i="2"/>
  <c r="V85" i="2"/>
  <c r="W88" i="2"/>
  <c r="V95" i="2"/>
  <c r="V117" i="2"/>
  <c r="X163" i="2"/>
  <c r="U178" i="2"/>
  <c r="X187" i="2"/>
  <c r="S197" i="2"/>
  <c r="S222" i="2"/>
  <c r="S260" i="2"/>
  <c r="U292" i="2"/>
  <c r="W324" i="2"/>
  <c r="S382" i="2"/>
  <c r="U399" i="2"/>
  <c r="W22" i="2"/>
  <c r="X32" i="2"/>
  <c r="X44" i="2"/>
  <c r="T75" i="2"/>
  <c r="S76" i="2"/>
  <c r="W78" i="2"/>
  <c r="S103" i="2"/>
  <c r="V177" i="2"/>
  <c r="V178" i="2"/>
  <c r="T197" i="2"/>
  <c r="W206" i="2"/>
  <c r="V234" i="2"/>
  <c r="X282" i="2"/>
  <c r="V292" i="2"/>
  <c r="T371" i="2"/>
  <c r="T382" i="2"/>
  <c r="V29" i="2"/>
  <c r="U41" i="2"/>
  <c r="S43" i="2"/>
  <c r="S62" i="2"/>
  <c r="T71" i="2"/>
  <c r="X73" i="2"/>
  <c r="X76" i="2"/>
  <c r="U86" i="2"/>
  <c r="S94" i="2"/>
  <c r="T103" i="2"/>
  <c r="T111" i="2"/>
  <c r="S116" i="2"/>
  <c r="W137" i="2"/>
  <c r="S149" i="2"/>
  <c r="V156" i="2"/>
  <c r="S176" i="2"/>
  <c r="W177" i="2"/>
  <c r="W178" i="2"/>
  <c r="X209" i="2"/>
  <c r="V232" i="2"/>
  <c r="W233" i="2"/>
  <c r="V266" i="2"/>
  <c r="X303" i="2"/>
  <c r="U304" i="2"/>
  <c r="U381" i="2"/>
  <c r="T392" i="2"/>
  <c r="S17" i="2"/>
  <c r="W18" i="2"/>
  <c r="V19" i="2"/>
  <c r="U20" i="2"/>
  <c r="V41" i="2"/>
  <c r="V64" i="2"/>
  <c r="S82" i="2"/>
  <c r="T92" i="2"/>
  <c r="X101" i="2"/>
  <c r="T196" i="2"/>
  <c r="S215" i="2"/>
  <c r="T281" i="2"/>
  <c r="X291" i="2"/>
  <c r="X380" i="2"/>
  <c r="W461" i="2"/>
  <c r="W555" i="2"/>
  <c r="V15" i="2"/>
  <c r="T16" i="2"/>
  <c r="T17" i="2"/>
  <c r="X18" i="2"/>
  <c r="W19" i="2"/>
  <c r="S28" i="2"/>
  <c r="X29" i="2"/>
  <c r="W30" i="2"/>
  <c r="W36" i="2"/>
  <c r="W37" i="2"/>
  <c r="U38" i="2"/>
  <c r="W40" i="2"/>
  <c r="W41" i="2"/>
  <c r="U42" i="2"/>
  <c r="V48" i="2"/>
  <c r="U49" i="2"/>
  <c r="T50" i="2"/>
  <c r="X52" i="2"/>
  <c r="V53" i="2"/>
  <c r="V59" i="2"/>
  <c r="U60" i="2"/>
  <c r="T61" i="2"/>
  <c r="U67" i="2"/>
  <c r="S68" i="2"/>
  <c r="S69" i="2"/>
  <c r="W70" i="2"/>
  <c r="V71" i="2"/>
  <c r="U72" i="2"/>
  <c r="W81" i="2"/>
  <c r="T82" i="2"/>
  <c r="T83" i="2"/>
  <c r="W91" i="2"/>
  <c r="U92" i="2"/>
  <c r="T93" i="2"/>
  <c r="W99" i="2"/>
  <c r="X100" i="2"/>
  <c r="V102" i="2"/>
  <c r="U106" i="2"/>
  <c r="V109" i="2"/>
  <c r="V110" i="2"/>
  <c r="V125" i="2"/>
  <c r="S126" i="2"/>
  <c r="X127" i="2"/>
  <c r="W132" i="2"/>
  <c r="S142" i="2"/>
  <c r="X143" i="2"/>
  <c r="U148" i="2"/>
  <c r="X155" i="2"/>
  <c r="T161" i="2"/>
  <c r="V167" i="2"/>
  <c r="T189" i="2"/>
  <c r="U192" i="2"/>
  <c r="U195" i="2"/>
  <c r="S214" i="2"/>
  <c r="T215" i="2"/>
  <c r="W220" i="2"/>
  <c r="T226" i="2"/>
  <c r="S231" i="2"/>
  <c r="X232" i="2"/>
  <c r="W237" i="2"/>
  <c r="U262" i="2"/>
  <c r="S273" i="2"/>
  <c r="V276" i="2"/>
  <c r="W290" i="2"/>
  <c r="W317" i="2"/>
  <c r="T332" i="2"/>
  <c r="W335" i="2"/>
  <c r="V351" i="2"/>
  <c r="X365" i="2"/>
  <c r="U370" i="2"/>
  <c r="T375" i="2"/>
  <c r="S459" i="2"/>
  <c r="W460" i="2"/>
  <c r="V683" i="2"/>
  <c r="T12" i="2"/>
  <c r="V22" i="2"/>
  <c r="S24" i="2"/>
  <c r="W45" i="2"/>
  <c r="S64" i="2"/>
  <c r="S75" i="2"/>
  <c r="U79" i="2"/>
  <c r="U89" i="2"/>
  <c r="T97" i="2"/>
  <c r="T104" i="2"/>
  <c r="W140" i="2"/>
  <c r="W152" i="2"/>
  <c r="V159" i="2"/>
  <c r="V174" i="2"/>
  <c r="V206" i="2"/>
  <c r="X244" i="2"/>
  <c r="S282" i="2"/>
  <c r="S304" i="2"/>
  <c r="W397" i="2"/>
  <c r="V417" i="2"/>
  <c r="X472" i="2"/>
  <c r="U517" i="2"/>
  <c r="W698" i="2"/>
  <c r="S10" i="2"/>
  <c r="X11" i="2"/>
  <c r="U12" i="2"/>
  <c r="X21" i="2"/>
  <c r="S31" i="2"/>
  <c r="U46" i="2"/>
  <c r="S54" i="2"/>
  <c r="V74" i="2"/>
  <c r="T86" i="2"/>
  <c r="V89" i="2"/>
  <c r="W118" i="2"/>
  <c r="X128" i="2"/>
  <c r="X144" i="2"/>
  <c r="S168" i="2"/>
  <c r="U221" i="2"/>
  <c r="X223" i="2"/>
  <c r="V255" i="2"/>
  <c r="T381" i="2"/>
  <c r="X397" i="2"/>
  <c r="X432" i="2"/>
  <c r="U449" i="2"/>
  <c r="S566" i="2"/>
  <c r="V12" i="2"/>
  <c r="T20" i="2"/>
  <c r="V23" i="2"/>
  <c r="T31" i="2"/>
  <c r="S51" i="2"/>
  <c r="X63" i="2"/>
  <c r="U64" i="2"/>
  <c r="W74" i="2"/>
  <c r="X95" i="2"/>
  <c r="W96" i="2"/>
  <c r="U100" i="2"/>
  <c r="W101" i="2"/>
  <c r="T102" i="2"/>
  <c r="U133" i="2"/>
  <c r="T168" i="2"/>
  <c r="S196" i="2"/>
  <c r="V221" i="2"/>
  <c r="U222" i="2"/>
  <c r="W234" i="2"/>
  <c r="U336" i="2"/>
  <c r="V354" i="2"/>
  <c r="W380" i="2"/>
  <c r="V461" i="2"/>
  <c r="W503" i="2"/>
  <c r="W29" i="2"/>
  <c r="V30" i="2"/>
  <c r="U31" i="2"/>
  <c r="T60" i="2"/>
  <c r="V81" i="2"/>
  <c r="T106" i="2"/>
  <c r="U111" i="2"/>
  <c r="V132" i="2"/>
  <c r="U167" i="2"/>
  <c r="T176" i="2"/>
  <c r="T190" i="2"/>
  <c r="V218" i="2"/>
  <c r="W221" i="2"/>
  <c r="X233" i="2"/>
  <c r="W268" i="2"/>
  <c r="S302" i="2"/>
  <c r="V317" i="2"/>
  <c r="V381" i="2"/>
  <c r="T697" i="2"/>
  <c r="W14" i="2"/>
  <c r="W15" i="2"/>
  <c r="U16" i="2"/>
  <c r="T26" i="2"/>
  <c r="S27" i="2"/>
  <c r="X28" i="2"/>
  <c r="X36" i="2"/>
  <c r="X37" i="2"/>
  <c r="V38" i="2"/>
  <c r="X40" i="2"/>
  <c r="X41" i="2"/>
  <c r="V42" i="2"/>
  <c r="W48" i="2"/>
  <c r="V49" i="2"/>
  <c r="U50" i="2"/>
  <c r="U56" i="2"/>
  <c r="S57" i="2"/>
  <c r="W59" i="2"/>
  <c r="V60" i="2"/>
  <c r="U61" i="2"/>
  <c r="V67" i="2"/>
  <c r="T68" i="2"/>
  <c r="T69" i="2"/>
  <c r="X70" i="2"/>
  <c r="W71" i="2"/>
  <c r="S80" i="2"/>
  <c r="X81" i="2"/>
  <c r="U82" i="2"/>
  <c r="X91" i="2"/>
  <c r="V92" i="2"/>
  <c r="U93" i="2"/>
  <c r="X99" i="2"/>
  <c r="U105" i="2"/>
  <c r="W109" i="2"/>
  <c r="W110" i="2"/>
  <c r="S115" i="2"/>
  <c r="W124" i="2"/>
  <c r="W125" i="2"/>
  <c r="T126" i="2"/>
  <c r="X136" i="2"/>
  <c r="T141" i="2"/>
  <c r="T142" i="2"/>
  <c r="V148" i="2"/>
  <c r="T152" i="2"/>
  <c r="S153" i="2"/>
  <c r="W154" i="2"/>
  <c r="S160" i="2"/>
  <c r="U164" i="2"/>
  <c r="S185" i="2"/>
  <c r="V188" i="2"/>
  <c r="U189" i="2"/>
  <c r="V195" i="2"/>
  <c r="X208" i="2"/>
  <c r="U213" i="2"/>
  <c r="T214" i="2"/>
  <c r="U225" i="2"/>
  <c r="U226" i="2"/>
  <c r="X231" i="2"/>
  <c r="V261" i="2"/>
  <c r="V262" i="2"/>
  <c r="X265" i="2"/>
  <c r="W276" i="2"/>
  <c r="X290" i="2"/>
  <c r="S301" i="2"/>
  <c r="U307" i="2"/>
  <c r="U325" i="2"/>
  <c r="S344" i="2"/>
  <c r="V367" i="2"/>
  <c r="U377" i="2"/>
  <c r="T391" i="2"/>
  <c r="T459" i="2"/>
  <c r="X460" i="2"/>
  <c r="X482" i="2"/>
  <c r="T30" i="2"/>
  <c r="X45" i="2"/>
  <c r="S53" i="2"/>
  <c r="W63" i="2"/>
  <c r="T64" i="2"/>
  <c r="T65" i="2"/>
  <c r="S73" i="2"/>
  <c r="W84" i="2"/>
  <c r="W85" i="2"/>
  <c r="X88" i="2"/>
  <c r="S102" i="2"/>
  <c r="T133" i="2"/>
  <c r="T134" i="2"/>
  <c r="S150" i="2"/>
  <c r="U156" i="2"/>
  <c r="W162" i="2"/>
  <c r="T179" i="2"/>
  <c r="X205" i="2"/>
  <c r="W303" i="2"/>
  <c r="T304" i="2"/>
  <c r="X305" i="2"/>
  <c r="T336" i="2"/>
  <c r="U355" i="2"/>
  <c r="X464" i="2"/>
  <c r="X10" i="2"/>
  <c r="V18" i="2"/>
  <c r="U19" i="2"/>
  <c r="X22" i="2"/>
  <c r="U30" i="2"/>
  <c r="S42" i="2"/>
  <c r="T53" i="2"/>
  <c r="T54" i="2"/>
  <c r="S72" i="2"/>
  <c r="U75" i="2"/>
  <c r="X84" i="2"/>
  <c r="X85" i="2"/>
  <c r="X117" i="2"/>
  <c r="U134" i="2"/>
  <c r="X162" i="2"/>
  <c r="S186" i="2"/>
  <c r="T229" i="2"/>
  <c r="S281" i="2"/>
  <c r="W291" i="2"/>
  <c r="S318" i="2"/>
  <c r="W323" i="2"/>
  <c r="U335" i="2"/>
  <c r="U382" i="2"/>
  <c r="V414" i="2"/>
  <c r="T431" i="2"/>
  <c r="S16" i="2"/>
  <c r="T42" i="2"/>
  <c r="T43" i="2"/>
  <c r="T49" i="2"/>
  <c r="S61" i="2"/>
  <c r="X62" i="2"/>
  <c r="T72" i="2"/>
  <c r="X74" i="2"/>
  <c r="V100" i="2"/>
  <c r="U102" i="2"/>
  <c r="U110" i="2"/>
  <c r="X116" i="2"/>
  <c r="U125" i="2"/>
  <c r="S127" i="2"/>
  <c r="V133" i="2"/>
  <c r="T149" i="2"/>
  <c r="W155" i="2"/>
  <c r="S161" i="2"/>
  <c r="W232" i="2"/>
  <c r="V335" i="2"/>
  <c r="T370" i="2"/>
  <c r="S423" i="2"/>
  <c r="U442" i="2"/>
  <c r="V460" i="2"/>
  <c r="X14" i="2"/>
  <c r="X15" i="2"/>
  <c r="V16" i="2"/>
  <c r="V25" i="2"/>
  <c r="U26" i="2"/>
  <c r="T27" i="2"/>
  <c r="V33" i="2"/>
  <c r="S34" i="2"/>
  <c r="S35" i="2"/>
  <c r="U45" i="2"/>
  <c r="S47" i="2"/>
  <c r="X48" i="2"/>
  <c r="W49" i="2"/>
  <c r="V56" i="2"/>
  <c r="T57" i="2"/>
  <c r="S58" i="2"/>
  <c r="X59" i="2"/>
  <c r="W60" i="2"/>
  <c r="W66" i="2"/>
  <c r="W67" i="2"/>
  <c r="U68" i="2"/>
  <c r="T78" i="2"/>
  <c r="S79" i="2"/>
  <c r="X80" i="2"/>
  <c r="V82" i="2"/>
  <c r="U88" i="2"/>
  <c r="S89" i="2"/>
  <c r="S90" i="2"/>
  <c r="W92" i="2"/>
  <c r="V105" i="2"/>
  <c r="S108" i="2"/>
  <c r="X109" i="2"/>
  <c r="T119" i="2"/>
  <c r="X124" i="2"/>
  <c r="X125" i="2"/>
  <c r="U126" i="2"/>
  <c r="W129" i="2"/>
  <c r="U141" i="2"/>
  <c r="U142" i="2"/>
  <c r="W145" i="2"/>
  <c r="V151" i="2"/>
  <c r="U152" i="2"/>
  <c r="T153" i="2"/>
  <c r="X154" i="2"/>
  <c r="T160" i="2"/>
  <c r="V164" i="2"/>
  <c r="S175" i="2"/>
  <c r="W188" i="2"/>
  <c r="V189" i="2"/>
  <c r="S194" i="2"/>
  <c r="T206" i="2"/>
  <c r="V213" i="2"/>
  <c r="U214" i="2"/>
  <c r="X217" i="2"/>
  <c r="V224" i="2"/>
  <c r="V225" i="2"/>
  <c r="U236" i="2"/>
  <c r="W249" i="2"/>
  <c r="W261" i="2"/>
  <c r="W262" i="2"/>
  <c r="W275" i="2"/>
  <c r="U285" i="2"/>
  <c r="W306" i="2"/>
  <c r="V307" i="2"/>
  <c r="W316" i="2"/>
  <c r="T348" i="2"/>
  <c r="X358" i="2"/>
  <c r="S399" i="2"/>
  <c r="X433" i="2"/>
  <c r="T13" i="2"/>
  <c r="T23" i="2"/>
  <c r="W26" i="2"/>
  <c r="T46" i="2"/>
  <c r="X55" i="2"/>
  <c r="V63" i="2"/>
  <c r="S65" i="2"/>
  <c r="U74" i="2"/>
  <c r="W77" i="2"/>
  <c r="X87" i="2"/>
  <c r="T114" i="2"/>
  <c r="V118" i="2"/>
  <c r="X135" i="2"/>
  <c r="T169" i="2"/>
  <c r="S179" i="2"/>
  <c r="W212" i="2"/>
  <c r="X224" i="2"/>
  <c r="W269" i="2"/>
  <c r="X319" i="2"/>
  <c r="X691" i="2"/>
  <c r="W689" i="2"/>
  <c r="T688" i="2"/>
  <c r="S687" i="2"/>
  <c r="U686" i="2"/>
  <c r="V685" i="2"/>
  <c r="T684" i="2"/>
  <c r="S683" i="2"/>
  <c r="T682" i="2"/>
  <c r="S681" i="2"/>
  <c r="S661" i="2"/>
  <c r="T660" i="2"/>
  <c r="S659" i="2"/>
  <c r="S658" i="2"/>
  <c r="T657" i="2"/>
  <c r="U656" i="2"/>
  <c r="S655" i="2"/>
  <c r="S653" i="2"/>
  <c r="V652" i="2"/>
  <c r="T651" i="2"/>
  <c r="S650" i="2"/>
  <c r="T649" i="2"/>
  <c r="T648" i="2"/>
  <c r="S647" i="2"/>
  <c r="T646" i="2"/>
  <c r="W645" i="2"/>
  <c r="U644" i="2"/>
  <c r="T643" i="2"/>
  <c r="U642" i="2"/>
  <c r="V641" i="2"/>
  <c r="T640" i="2"/>
  <c r="S639" i="2"/>
  <c r="T638" i="2"/>
  <c r="S637" i="2"/>
  <c r="S622" i="2"/>
  <c r="T621" i="2"/>
  <c r="U620" i="2"/>
  <c r="V619" i="2"/>
  <c r="T618" i="2"/>
  <c r="S617" i="2"/>
  <c r="T616" i="2"/>
  <c r="S615" i="2"/>
  <c r="S581" i="2"/>
  <c r="U580" i="2"/>
  <c r="W579" i="2"/>
  <c r="T577" i="2"/>
  <c r="V576" i="2"/>
  <c r="X575" i="2"/>
  <c r="S574" i="2"/>
  <c r="V573" i="2"/>
  <c r="X572" i="2"/>
  <c r="T570" i="2"/>
  <c r="V569" i="2"/>
  <c r="X568" i="2"/>
  <c r="U566" i="2"/>
  <c r="W565" i="2"/>
  <c r="S563" i="2"/>
  <c r="U562" i="2"/>
  <c r="X561" i="2"/>
  <c r="T559" i="2"/>
  <c r="V558" i="2"/>
  <c r="X557" i="2"/>
  <c r="T555" i="2"/>
  <c r="V554" i="2"/>
  <c r="W553" i="2"/>
  <c r="T551" i="2"/>
  <c r="V550" i="2"/>
  <c r="X549" i="2"/>
  <c r="S548" i="2"/>
  <c r="V547" i="2"/>
  <c r="X546" i="2"/>
  <c r="T544" i="2"/>
  <c r="V542" i="2"/>
  <c r="X541" i="2"/>
  <c r="U539" i="2"/>
  <c r="W538" i="2"/>
  <c r="S536" i="2"/>
  <c r="U535" i="2"/>
  <c r="X534" i="2"/>
  <c r="T527" i="2"/>
  <c r="W526" i="2"/>
  <c r="S524" i="2"/>
  <c r="U523" i="2"/>
  <c r="X522" i="2"/>
  <c r="T520" i="2"/>
  <c r="W691" i="2"/>
  <c r="W690" i="2"/>
  <c r="S689" i="2"/>
  <c r="X684" i="2"/>
  <c r="T683" i="2"/>
  <c r="W674" i="2"/>
  <c r="X672" i="2"/>
  <c r="V671" i="2"/>
  <c r="W670" i="2"/>
  <c r="W669" i="2"/>
  <c r="X668" i="2"/>
  <c r="V667" i="2"/>
  <c r="V666" i="2"/>
  <c r="X665" i="2"/>
  <c r="W657" i="2"/>
  <c r="V656" i="2"/>
  <c r="X649" i="2"/>
  <c r="X648" i="2"/>
  <c r="U647" i="2"/>
  <c r="S646" i="2"/>
  <c r="S645" i="2"/>
  <c r="X640" i="2"/>
  <c r="T639" i="2"/>
  <c r="X618" i="2"/>
  <c r="T617" i="2"/>
  <c r="X594" i="2"/>
  <c r="X592" i="2"/>
  <c r="V591" i="2"/>
  <c r="X590" i="2"/>
  <c r="X587" i="2"/>
  <c r="X585" i="2"/>
  <c r="V584" i="2"/>
  <c r="W583" i="2"/>
  <c r="T578" i="2"/>
  <c r="W577" i="2"/>
  <c r="X576" i="2"/>
  <c r="T573" i="2"/>
  <c r="U572" i="2"/>
  <c r="W571" i="2"/>
  <c r="T567" i="2"/>
  <c r="W566" i="2"/>
  <c r="X565" i="2"/>
  <c r="S562" i="2"/>
  <c r="U561" i="2"/>
  <c r="W560" i="2"/>
  <c r="T556" i="2"/>
  <c r="V555" i="2"/>
  <c r="W554" i="2"/>
  <c r="V553" i="2"/>
  <c r="X552" i="2"/>
  <c r="S550" i="2"/>
  <c r="T549" i="2"/>
  <c r="W548" i="2"/>
  <c r="S545" i="2"/>
  <c r="U544" i="2"/>
  <c r="U542" i="2"/>
  <c r="V541" i="2"/>
  <c r="X540" i="2"/>
  <c r="S538" i="2"/>
  <c r="U537" i="2"/>
  <c r="W536" i="2"/>
  <c r="X535" i="2"/>
  <c r="W692" i="2"/>
  <c r="U691" i="2"/>
  <c r="V690" i="2"/>
  <c r="X685" i="2"/>
  <c r="U684" i="2"/>
  <c r="X676" i="2"/>
  <c r="X675" i="2"/>
  <c r="V674" i="2"/>
  <c r="W673" i="2"/>
  <c r="W672" i="2"/>
  <c r="U671" i="2"/>
  <c r="U670" i="2"/>
  <c r="V669" i="2"/>
  <c r="U668" i="2"/>
  <c r="T667" i="2"/>
  <c r="U666" i="2"/>
  <c r="W665" i="2"/>
  <c r="W664" i="2"/>
  <c r="X663" i="2"/>
  <c r="X659" i="2"/>
  <c r="V658" i="2"/>
  <c r="U657" i="2"/>
  <c r="W650" i="2"/>
  <c r="V649" i="2"/>
  <c r="W648" i="2"/>
  <c r="X641" i="2"/>
  <c r="U640" i="2"/>
  <c r="W631" i="2"/>
  <c r="X625" i="2"/>
  <c r="X619" i="2"/>
  <c r="U618" i="2"/>
  <c r="W609" i="2"/>
  <c r="X608" i="2"/>
  <c r="X607" i="2"/>
  <c r="W602" i="2"/>
  <c r="X601" i="2"/>
  <c r="X600" i="2"/>
  <c r="X599" i="2"/>
  <c r="X598" i="2"/>
  <c r="X596" i="2"/>
  <c r="V595" i="2"/>
  <c r="W594" i="2"/>
  <c r="W593" i="2"/>
  <c r="W592" i="2"/>
  <c r="U591" i="2"/>
  <c r="V590" i="2"/>
  <c r="X589" i="2"/>
  <c r="V588" i="2"/>
  <c r="W587" i="2"/>
  <c r="W586" i="2"/>
  <c r="W585" i="2"/>
  <c r="U584" i="2"/>
  <c r="U583" i="2"/>
  <c r="X582" i="2"/>
  <c r="X701" i="2"/>
  <c r="W696" i="2"/>
  <c r="X695" i="2"/>
  <c r="X694" i="2"/>
  <c r="X693" i="2"/>
  <c r="V692" i="2"/>
  <c r="T691" i="2"/>
  <c r="U690" i="2"/>
  <c r="X686" i="2"/>
  <c r="W685" i="2"/>
  <c r="W676" i="2"/>
  <c r="U675" i="2"/>
  <c r="T674" i="2"/>
  <c r="V673" i="2"/>
  <c r="T672" i="2"/>
  <c r="S671" i="2"/>
  <c r="T670" i="2"/>
  <c r="U669" i="2"/>
  <c r="T668" i="2"/>
  <c r="S667" i="2"/>
  <c r="T666" i="2"/>
  <c r="T665" i="2"/>
  <c r="V664" i="2"/>
  <c r="V663" i="2"/>
  <c r="X662" i="2"/>
  <c r="X660" i="2"/>
  <c r="W659" i="2"/>
  <c r="U658" i="2"/>
  <c r="S657" i="2"/>
  <c r="V650" i="2"/>
  <c r="U649" i="2"/>
  <c r="S648" i="2"/>
  <c r="X642" i="2"/>
  <c r="W641" i="2"/>
  <c r="W635" i="2"/>
  <c r="X634" i="2"/>
  <c r="X633" i="2"/>
  <c r="X632" i="2"/>
  <c r="V631" i="2"/>
  <c r="W626" i="2"/>
  <c r="W625" i="2"/>
  <c r="W624" i="2"/>
  <c r="X623" i="2"/>
  <c r="X620" i="2"/>
  <c r="W619" i="2"/>
  <c r="W613" i="2"/>
  <c r="X612" i="2"/>
  <c r="X611" i="2"/>
  <c r="X610" i="2"/>
  <c r="V609" i="2"/>
  <c r="V608" i="2"/>
  <c r="W607" i="2"/>
  <c r="V606" i="2"/>
  <c r="X605" i="2"/>
  <c r="X604" i="2"/>
  <c r="X603" i="2"/>
  <c r="V602" i="2"/>
  <c r="V601" i="2"/>
  <c r="W600" i="2"/>
  <c r="U599" i="2"/>
  <c r="W598" i="2"/>
  <c r="W597" i="2"/>
  <c r="W596" i="2"/>
  <c r="U595" i="2"/>
  <c r="U594" i="2"/>
  <c r="V593" i="2"/>
  <c r="T592" i="2"/>
  <c r="S591" i="2"/>
  <c r="U590" i="2"/>
  <c r="W589" i="2"/>
  <c r="U588" i="2"/>
  <c r="U587" i="2"/>
  <c r="V586" i="2"/>
  <c r="T585" i="2"/>
  <c r="S584" i="2"/>
  <c r="T583" i="2"/>
  <c r="W582" i="2"/>
  <c r="X581" i="2"/>
  <c r="X580" i="2"/>
  <c r="U577" i="2"/>
  <c r="U576" i="2"/>
  <c r="V575" i="2"/>
  <c r="S572" i="2"/>
  <c r="U571" i="2"/>
  <c r="W570" i="2"/>
  <c r="W701" i="2"/>
  <c r="W700" i="2"/>
  <c r="X699" i="2"/>
  <c r="X698" i="2"/>
  <c r="X697" i="2"/>
  <c r="V696" i="2"/>
  <c r="V695" i="2"/>
  <c r="W694" i="2"/>
  <c r="U693" i="2"/>
  <c r="T692" i="2"/>
  <c r="S691" i="2"/>
  <c r="V687" i="2"/>
  <c r="V686" i="2"/>
  <c r="S685" i="2"/>
  <c r="V676" i="2"/>
  <c r="T675" i="2"/>
  <c r="S674" i="2"/>
  <c r="U673" i="2"/>
  <c r="S672" i="2"/>
  <c r="S670" i="2"/>
  <c r="S665" i="2"/>
  <c r="T664" i="2"/>
  <c r="U663" i="2"/>
  <c r="W662" i="2"/>
  <c r="W661" i="2"/>
  <c r="V660" i="2"/>
  <c r="V659" i="2"/>
  <c r="X653" i="2"/>
  <c r="X651" i="2"/>
  <c r="T650" i="2"/>
  <c r="W643" i="2"/>
  <c r="V642" i="2"/>
  <c r="S641" i="2"/>
  <c r="X636" i="2"/>
  <c r="V635" i="2"/>
  <c r="V634" i="2"/>
  <c r="W633" i="2"/>
  <c r="U632" i="2"/>
  <c r="T631" i="2"/>
  <c r="V626" i="2"/>
  <c r="T625" i="2"/>
  <c r="V624" i="2"/>
  <c r="V623" i="2"/>
  <c r="X622" i="2"/>
  <c r="W621" i="2"/>
  <c r="V620" i="2"/>
  <c r="S619" i="2"/>
  <c r="X614" i="2"/>
  <c r="V613" i="2"/>
  <c r="V612" i="2"/>
  <c r="W611" i="2"/>
  <c r="U610" i="2"/>
  <c r="T609" i="2"/>
  <c r="U608" i="2"/>
  <c r="V607" i="2"/>
  <c r="U606" i="2"/>
  <c r="V605" i="2"/>
  <c r="W604" i="2"/>
  <c r="U603" i="2"/>
  <c r="T602" i="2"/>
  <c r="U601" i="2"/>
  <c r="V600" i="2"/>
  <c r="T599" i="2"/>
  <c r="U598" i="2"/>
  <c r="V597" i="2"/>
  <c r="T596" i="2"/>
  <c r="S595" i="2"/>
  <c r="T594" i="2"/>
  <c r="U593" i="2"/>
  <c r="S592" i="2"/>
  <c r="T590" i="2"/>
  <c r="T589" i="2"/>
  <c r="S588" i="2"/>
  <c r="T587" i="2"/>
  <c r="U586" i="2"/>
  <c r="S585" i="2"/>
  <c r="S583" i="2"/>
  <c r="V582" i="2"/>
  <c r="W581" i="2"/>
  <c r="W580" i="2"/>
  <c r="X579" i="2"/>
  <c r="S577" i="2"/>
  <c r="V699" i="2"/>
  <c r="V698" i="2"/>
  <c r="V694" i="2"/>
  <c r="T686" i="2"/>
  <c r="W655" i="2"/>
  <c r="S654" i="2"/>
  <c r="S643" i="2"/>
  <c r="X638" i="2"/>
  <c r="W637" i="2"/>
  <c r="V633" i="2"/>
  <c r="V621" i="2"/>
  <c r="X615" i="2"/>
  <c r="T614" i="2"/>
  <c r="V604" i="2"/>
  <c r="T601" i="2"/>
  <c r="S598" i="2"/>
  <c r="U581" i="2"/>
  <c r="S580" i="2"/>
  <c r="S579" i="2"/>
  <c r="U578" i="2"/>
  <c r="V577" i="2"/>
  <c r="U574" i="2"/>
  <c r="W573" i="2"/>
  <c r="V572" i="2"/>
  <c r="T571" i="2"/>
  <c r="U570" i="2"/>
  <c r="U569" i="2"/>
  <c r="V568" i="2"/>
  <c r="X567" i="2"/>
  <c r="T563" i="2"/>
  <c r="T562" i="2"/>
  <c r="T561" i="2"/>
  <c r="U560" i="2"/>
  <c r="W559" i="2"/>
  <c r="X558" i="2"/>
  <c r="S551" i="2"/>
  <c r="T550" i="2"/>
  <c r="S549" i="2"/>
  <c r="U548" i="2"/>
  <c r="W547" i="2"/>
  <c r="W546" i="2"/>
  <c r="S539" i="2"/>
  <c r="T538" i="2"/>
  <c r="T537" i="2"/>
  <c r="U536" i="2"/>
  <c r="T535" i="2"/>
  <c r="V534" i="2"/>
  <c r="X533" i="2"/>
  <c r="X528" i="2"/>
  <c r="S526" i="2"/>
  <c r="U525" i="2"/>
  <c r="W524" i="2"/>
  <c r="X523" i="2"/>
  <c r="S521" i="2"/>
  <c r="U520" i="2"/>
  <c r="V519" i="2"/>
  <c r="X518" i="2"/>
  <c r="T516" i="2"/>
  <c r="V515" i="2"/>
  <c r="S513" i="2"/>
  <c r="V512" i="2"/>
  <c r="X511" i="2"/>
  <c r="T509" i="2"/>
  <c r="W508" i="2"/>
  <c r="T506" i="2"/>
  <c r="V505" i="2"/>
  <c r="S503" i="2"/>
  <c r="U502" i="2"/>
  <c r="W501" i="2"/>
  <c r="S499" i="2"/>
  <c r="V498" i="2"/>
  <c r="X497" i="2"/>
  <c r="S496" i="2"/>
  <c r="U495" i="2"/>
  <c r="W494" i="2"/>
  <c r="T492" i="2"/>
  <c r="V491" i="2"/>
  <c r="S489" i="2"/>
  <c r="V488" i="2"/>
  <c r="X487" i="2"/>
  <c r="T485" i="2"/>
  <c r="W484" i="2"/>
  <c r="T482" i="2"/>
  <c r="V481" i="2"/>
  <c r="V700" i="2"/>
  <c r="U699" i="2"/>
  <c r="S698" i="2"/>
  <c r="S694" i="2"/>
  <c r="X670" i="2"/>
  <c r="V661" i="2"/>
  <c r="T655" i="2"/>
  <c r="X644" i="2"/>
  <c r="V638" i="2"/>
  <c r="V637" i="2"/>
  <c r="S633" i="2"/>
  <c r="U626" i="2"/>
  <c r="W622" i="2"/>
  <c r="S621" i="2"/>
  <c r="X616" i="2"/>
  <c r="W615" i="2"/>
  <c r="V611" i="2"/>
  <c r="T608" i="2"/>
  <c r="S604" i="2"/>
  <c r="T581" i="2"/>
  <c r="S578" i="2"/>
  <c r="T574" i="2"/>
  <c r="U573" i="2"/>
  <c r="T572" i="2"/>
  <c r="S571" i="2"/>
  <c r="S570" i="2"/>
  <c r="T569" i="2"/>
  <c r="U568" i="2"/>
  <c r="W567" i="2"/>
  <c r="S561" i="2"/>
  <c r="T560" i="2"/>
  <c r="V559" i="2"/>
  <c r="W558" i="2"/>
  <c r="W557" i="2"/>
  <c r="T548" i="2"/>
  <c r="U547" i="2"/>
  <c r="V546" i="2"/>
  <c r="X545" i="2"/>
  <c r="S537" i="2"/>
  <c r="T536" i="2"/>
  <c r="S535" i="2"/>
  <c r="U534" i="2"/>
  <c r="W533" i="2"/>
  <c r="W528" i="2"/>
  <c r="T525" i="2"/>
  <c r="V524" i="2"/>
  <c r="W523" i="2"/>
  <c r="S520" i="2"/>
  <c r="U519" i="2"/>
  <c r="W518" i="2"/>
  <c r="S516" i="2"/>
  <c r="U515" i="2"/>
  <c r="X514" i="2"/>
  <c r="U512" i="2"/>
  <c r="W511" i="2"/>
  <c r="S509" i="2"/>
  <c r="V508" i="2"/>
  <c r="X507" i="2"/>
  <c r="S506" i="2"/>
  <c r="U505" i="2"/>
  <c r="X504" i="2"/>
  <c r="T502" i="2"/>
  <c r="V501" i="2"/>
  <c r="X500" i="2"/>
  <c r="U498" i="2"/>
  <c r="W497" i="2"/>
  <c r="T495" i="2"/>
  <c r="V494" i="2"/>
  <c r="X493" i="2"/>
  <c r="S492" i="2"/>
  <c r="U491" i="2"/>
  <c r="X490" i="2"/>
  <c r="U488" i="2"/>
  <c r="W487" i="2"/>
  <c r="S485" i="2"/>
  <c r="V484" i="2"/>
  <c r="X483" i="2"/>
  <c r="S482" i="2"/>
  <c r="U481" i="2"/>
  <c r="X480" i="2"/>
  <c r="T478" i="2"/>
  <c r="V477" i="2"/>
  <c r="T701" i="2"/>
  <c r="T700" i="2"/>
  <c r="T699" i="2"/>
  <c r="U695" i="2"/>
  <c r="U687" i="2"/>
  <c r="X681" i="2"/>
  <c r="T662" i="2"/>
  <c r="T661" i="2"/>
  <c r="W656" i="2"/>
  <c r="T644" i="2"/>
  <c r="W639" i="2"/>
  <c r="U638" i="2"/>
  <c r="U634" i="2"/>
  <c r="U623" i="2"/>
  <c r="T622" i="2"/>
  <c r="V616" i="2"/>
  <c r="V615" i="2"/>
  <c r="S611" i="2"/>
  <c r="U605" i="2"/>
  <c r="S596" i="2"/>
  <c r="S589" i="2"/>
  <c r="U582" i="2"/>
  <c r="S573" i="2"/>
  <c r="S569" i="2"/>
  <c r="T568" i="2"/>
  <c r="V567" i="2"/>
  <c r="X566" i="2"/>
  <c r="V565" i="2"/>
  <c r="X564" i="2"/>
  <c r="S560" i="2"/>
  <c r="U559" i="2"/>
  <c r="U558" i="2"/>
  <c r="V557" i="2"/>
  <c r="X556" i="2"/>
  <c r="X553" i="2"/>
  <c r="W552" i="2"/>
  <c r="T547" i="2"/>
  <c r="U546" i="2"/>
  <c r="W545" i="2"/>
  <c r="X544" i="2"/>
  <c r="X542" i="2"/>
  <c r="W541" i="2"/>
  <c r="W540" i="2"/>
  <c r="T534" i="2"/>
  <c r="V533" i="2"/>
  <c r="V528" i="2"/>
  <c r="X527" i="2"/>
  <c r="S525" i="2"/>
  <c r="U524" i="2"/>
  <c r="V523" i="2"/>
  <c r="W522" i="2"/>
  <c r="T519" i="2"/>
  <c r="V518" i="2"/>
  <c r="X517" i="2"/>
  <c r="T515" i="2"/>
  <c r="W514" i="2"/>
  <c r="T512" i="2"/>
  <c r="V511" i="2"/>
  <c r="X510" i="2"/>
  <c r="U508" i="2"/>
  <c r="W507" i="2"/>
  <c r="T505" i="2"/>
  <c r="W504" i="2"/>
  <c r="S502" i="2"/>
  <c r="U501" i="2"/>
  <c r="W500" i="2"/>
  <c r="T498" i="2"/>
  <c r="V497" i="2"/>
  <c r="S495" i="2"/>
  <c r="U494" i="2"/>
  <c r="W493" i="2"/>
  <c r="T491" i="2"/>
  <c r="W490" i="2"/>
  <c r="T488" i="2"/>
  <c r="V487" i="2"/>
  <c r="X486" i="2"/>
  <c r="U484" i="2"/>
  <c r="W483" i="2"/>
  <c r="T481" i="2"/>
  <c r="W480" i="2"/>
  <c r="S478" i="2"/>
  <c r="U477" i="2"/>
  <c r="X476" i="2"/>
  <c r="S701" i="2"/>
  <c r="S700" i="2"/>
  <c r="T695" i="2"/>
  <c r="S692" i="2"/>
  <c r="X688" i="2"/>
  <c r="X682" i="2"/>
  <c r="W681" i="2"/>
  <c r="S662" i="2"/>
  <c r="X646" i="2"/>
  <c r="X645" i="2"/>
  <c r="V639" i="2"/>
  <c r="T634" i="2"/>
  <c r="S631" i="2"/>
  <c r="T623" i="2"/>
  <c r="W617" i="2"/>
  <c r="U616" i="2"/>
  <c r="U612" i="2"/>
  <c r="T605" i="2"/>
  <c r="S602" i="2"/>
  <c r="S594" i="2"/>
  <c r="S587" i="2"/>
  <c r="S582" i="2"/>
  <c r="S568" i="2"/>
  <c r="U567" i="2"/>
  <c r="V566" i="2"/>
  <c r="U565" i="2"/>
  <c r="W564" i="2"/>
  <c r="S559" i="2"/>
  <c r="T558" i="2"/>
  <c r="U557" i="2"/>
  <c r="W556" i="2"/>
  <c r="X555" i="2"/>
  <c r="X554" i="2"/>
  <c r="U553" i="2"/>
  <c r="V552" i="2"/>
  <c r="S547" i="2"/>
  <c r="T546" i="2"/>
  <c r="V545" i="2"/>
  <c r="W544" i="2"/>
  <c r="W542" i="2"/>
  <c r="U541" i="2"/>
  <c r="V540" i="2"/>
  <c r="S534" i="2"/>
  <c r="U533" i="2"/>
  <c r="U528" i="2"/>
  <c r="W527" i="2"/>
  <c r="T524" i="2"/>
  <c r="T523" i="2"/>
  <c r="V522" i="2"/>
  <c r="X521" i="2"/>
  <c r="S519" i="2"/>
  <c r="U518" i="2"/>
  <c r="W517" i="2"/>
  <c r="S515" i="2"/>
  <c r="V514" i="2"/>
  <c r="X513" i="2"/>
  <c r="S512" i="2"/>
  <c r="U511" i="2"/>
  <c r="W510" i="2"/>
  <c r="T508" i="2"/>
  <c r="V507" i="2"/>
  <c r="S505" i="2"/>
  <c r="V504" i="2"/>
  <c r="X503" i="2"/>
  <c r="T501" i="2"/>
  <c r="V500" i="2"/>
  <c r="X499" i="2"/>
  <c r="S498" i="2"/>
  <c r="U497" i="2"/>
  <c r="X496" i="2"/>
  <c r="T494" i="2"/>
  <c r="V493" i="2"/>
  <c r="S491" i="2"/>
  <c r="V490" i="2"/>
  <c r="X489" i="2"/>
  <c r="S488" i="2"/>
  <c r="U487" i="2"/>
  <c r="W486" i="2"/>
  <c r="T484" i="2"/>
  <c r="V483" i="2"/>
  <c r="S481" i="2"/>
  <c r="V480" i="2"/>
  <c r="X479" i="2"/>
  <c r="T477" i="2"/>
  <c r="W476" i="2"/>
  <c r="T693" i="2"/>
  <c r="V689" i="2"/>
  <c r="U653" i="2"/>
  <c r="W652" i="2"/>
  <c r="V647" i="2"/>
  <c r="T632" i="2"/>
  <c r="T620" i="2"/>
  <c r="S613" i="2"/>
  <c r="T603" i="2"/>
  <c r="T576" i="2"/>
  <c r="T575" i="2"/>
  <c r="W574" i="2"/>
  <c r="V570" i="2"/>
  <c r="S567" i="2"/>
  <c r="X560" i="2"/>
  <c r="T557" i="2"/>
  <c r="S556" i="2"/>
  <c r="U552" i="2"/>
  <c r="X551" i="2"/>
  <c r="X550" i="2"/>
  <c r="V549" i="2"/>
  <c r="V548" i="2"/>
  <c r="U545" i="2"/>
  <c r="U540" i="2"/>
  <c r="X539" i="2"/>
  <c r="X538" i="2"/>
  <c r="W537" i="2"/>
  <c r="T533" i="2"/>
  <c r="T518" i="2"/>
  <c r="T517" i="2"/>
  <c r="V516" i="2"/>
  <c r="U507" i="2"/>
  <c r="X506" i="2"/>
  <c r="X505" i="2"/>
  <c r="T504" i="2"/>
  <c r="U503" i="2"/>
  <c r="V502" i="2"/>
  <c r="W496" i="2"/>
  <c r="X495" i="2"/>
  <c r="S494" i="2"/>
  <c r="U492" i="2"/>
  <c r="V486" i="2"/>
  <c r="X485" i="2"/>
  <c r="T483" i="2"/>
  <c r="W482" i="2"/>
  <c r="W481" i="2"/>
  <c r="S480" i="2"/>
  <c r="T479" i="2"/>
  <c r="V478" i="2"/>
  <c r="S477" i="2"/>
  <c r="T476" i="2"/>
  <c r="V475" i="2"/>
  <c r="S473" i="2"/>
  <c r="V472" i="2"/>
  <c r="V467" i="2"/>
  <c r="X466" i="2"/>
  <c r="T464" i="2"/>
  <c r="W463" i="2"/>
  <c r="S461" i="2"/>
  <c r="U460" i="2"/>
  <c r="X459" i="2"/>
  <c r="T457" i="2"/>
  <c r="V456" i="2"/>
  <c r="X455" i="2"/>
  <c r="T453" i="2"/>
  <c r="V452" i="2"/>
  <c r="X451" i="2"/>
  <c r="T449" i="2"/>
  <c r="V448" i="2"/>
  <c r="S446" i="2"/>
  <c r="U445" i="2"/>
  <c r="W444" i="2"/>
  <c r="S442" i="2"/>
  <c r="U441" i="2"/>
  <c r="W440" i="2"/>
  <c r="S438" i="2"/>
  <c r="U437" i="2"/>
  <c r="W436" i="2"/>
  <c r="S434" i="2"/>
  <c r="U433" i="2"/>
  <c r="W432" i="2"/>
  <c r="S425" i="2"/>
  <c r="U424" i="2"/>
  <c r="W423" i="2"/>
  <c r="T421" i="2"/>
  <c r="V420" i="2"/>
  <c r="S418" i="2"/>
  <c r="U417" i="2"/>
  <c r="W416" i="2"/>
  <c r="V682" i="2"/>
  <c r="W667" i="2"/>
  <c r="S664" i="2"/>
  <c r="V654" i="2"/>
  <c r="T653" i="2"/>
  <c r="S652" i="2"/>
  <c r="S576" i="2"/>
  <c r="S575" i="2"/>
  <c r="V574" i="2"/>
  <c r="X571" i="2"/>
  <c r="V560" i="2"/>
  <c r="S557" i="2"/>
  <c r="T552" i="2"/>
  <c r="W551" i="2"/>
  <c r="W550" i="2"/>
  <c r="U549" i="2"/>
  <c r="T545" i="2"/>
  <c r="T540" i="2"/>
  <c r="W539" i="2"/>
  <c r="V538" i="2"/>
  <c r="V537" i="2"/>
  <c r="S533" i="2"/>
  <c r="X524" i="2"/>
  <c r="S518" i="2"/>
  <c r="S517" i="2"/>
  <c r="U516" i="2"/>
  <c r="V510" i="2"/>
  <c r="X509" i="2"/>
  <c r="T507" i="2"/>
  <c r="W506" i="2"/>
  <c r="W505" i="2"/>
  <c r="S504" i="2"/>
  <c r="T503" i="2"/>
  <c r="T497" i="2"/>
  <c r="V496" i="2"/>
  <c r="W495" i="2"/>
  <c r="U486" i="2"/>
  <c r="W485" i="2"/>
  <c r="X484" i="2"/>
  <c r="S483" i="2"/>
  <c r="V482" i="2"/>
  <c r="S479" i="2"/>
  <c r="U478" i="2"/>
  <c r="S476" i="2"/>
  <c r="U475" i="2"/>
  <c r="X474" i="2"/>
  <c r="U472" i="2"/>
  <c r="U467" i="2"/>
  <c r="W466" i="2"/>
  <c r="S464" i="2"/>
  <c r="V463" i="2"/>
  <c r="X462" i="2"/>
  <c r="T460" i="2"/>
  <c r="W459" i="2"/>
  <c r="S457" i="2"/>
  <c r="U456" i="2"/>
  <c r="W455" i="2"/>
  <c r="S453" i="2"/>
  <c r="U452" i="2"/>
  <c r="W451" i="2"/>
  <c r="S449" i="2"/>
  <c r="U448" i="2"/>
  <c r="X447" i="2"/>
  <c r="T445" i="2"/>
  <c r="V444" i="2"/>
  <c r="X443" i="2"/>
  <c r="T441" i="2"/>
  <c r="V440" i="2"/>
  <c r="X439" i="2"/>
  <c r="T437" i="2"/>
  <c r="V436" i="2"/>
  <c r="X435" i="2"/>
  <c r="T433" i="2"/>
  <c r="V432" i="2"/>
  <c r="X426" i="2"/>
  <c r="T424" i="2"/>
  <c r="V423" i="2"/>
  <c r="X422" i="2"/>
  <c r="S421" i="2"/>
  <c r="U420" i="2"/>
  <c r="X419" i="2"/>
  <c r="T417" i="2"/>
  <c r="V416" i="2"/>
  <c r="X415" i="2"/>
  <c r="U413" i="2"/>
  <c r="T696" i="2"/>
  <c r="U682" i="2"/>
  <c r="S676" i="2"/>
  <c r="U654" i="2"/>
  <c r="T642" i="2"/>
  <c r="T635" i="2"/>
  <c r="U614" i="2"/>
  <c r="S606" i="2"/>
  <c r="X578" i="2"/>
  <c r="X577" i="2"/>
  <c r="V571" i="2"/>
  <c r="V564" i="2"/>
  <c r="X563" i="2"/>
  <c r="X562" i="2"/>
  <c r="W561" i="2"/>
  <c r="T553" i="2"/>
  <c r="S552" i="2"/>
  <c r="V551" i="2"/>
  <c r="U550" i="2"/>
  <c r="T541" i="2"/>
  <c r="S540" i="2"/>
  <c r="V539" i="2"/>
  <c r="U538" i="2"/>
  <c r="V527" i="2"/>
  <c r="X526" i="2"/>
  <c r="X525" i="2"/>
  <c r="X519" i="2"/>
  <c r="U510" i="2"/>
  <c r="W509" i="2"/>
  <c r="X508" i="2"/>
  <c r="S507" i="2"/>
  <c r="V506" i="2"/>
  <c r="W499" i="2"/>
  <c r="S497" i="2"/>
  <c r="U496" i="2"/>
  <c r="V495" i="2"/>
  <c r="T487" i="2"/>
  <c r="T486" i="2"/>
  <c r="V485" i="2"/>
  <c r="S484" i="2"/>
  <c r="U482" i="2"/>
  <c r="T475" i="2"/>
  <c r="W474" i="2"/>
  <c r="T472" i="2"/>
  <c r="T467" i="2"/>
  <c r="V466" i="2"/>
  <c r="X465" i="2"/>
  <c r="U463" i="2"/>
  <c r="W462" i="2"/>
  <c r="S460" i="2"/>
  <c r="V459" i="2"/>
  <c r="X458" i="2"/>
  <c r="T456" i="2"/>
  <c r="V455" i="2"/>
  <c r="X454" i="2"/>
  <c r="T452" i="2"/>
  <c r="V451" i="2"/>
  <c r="X450" i="2"/>
  <c r="T448" i="2"/>
  <c r="W447" i="2"/>
  <c r="S445" i="2"/>
  <c r="U444" i="2"/>
  <c r="W443" i="2"/>
  <c r="S441" i="2"/>
  <c r="U440" i="2"/>
  <c r="W439" i="2"/>
  <c r="S437" i="2"/>
  <c r="U436" i="2"/>
  <c r="W435" i="2"/>
  <c r="S433" i="2"/>
  <c r="U432" i="2"/>
  <c r="X431" i="2"/>
  <c r="W426" i="2"/>
  <c r="S424" i="2"/>
  <c r="U423" i="2"/>
  <c r="W422" i="2"/>
  <c r="T420" i="2"/>
  <c r="W419" i="2"/>
  <c r="S417" i="2"/>
  <c r="U416" i="2"/>
  <c r="W415" i="2"/>
  <c r="T413" i="2"/>
  <c r="V412" i="2"/>
  <c r="X411" i="2"/>
  <c r="U409" i="2"/>
  <c r="W408" i="2"/>
  <c r="S406" i="2"/>
  <c r="V405" i="2"/>
  <c r="X404" i="2"/>
  <c r="S696" i="2"/>
  <c r="W683" i="2"/>
  <c r="X657" i="2"/>
  <c r="S635" i="2"/>
  <c r="S609" i="2"/>
  <c r="V579" i="2"/>
  <c r="W578" i="2"/>
  <c r="W568" i="2"/>
  <c r="U564" i="2"/>
  <c r="W563" i="2"/>
  <c r="W562" i="2"/>
  <c r="V561" i="2"/>
  <c r="S558" i="2"/>
  <c r="S553" i="2"/>
  <c r="U551" i="2"/>
  <c r="S546" i="2"/>
  <c r="S541" i="2"/>
  <c r="T539" i="2"/>
  <c r="W534" i="2"/>
  <c r="U527" i="2"/>
  <c r="V526" i="2"/>
  <c r="W525" i="2"/>
  <c r="W521" i="2"/>
  <c r="X520" i="2"/>
  <c r="W519" i="2"/>
  <c r="T511" i="2"/>
  <c r="T510" i="2"/>
  <c r="V509" i="2"/>
  <c r="S508" i="2"/>
  <c r="U506" i="2"/>
  <c r="U500" i="2"/>
  <c r="V499" i="2"/>
  <c r="X498" i="2"/>
  <c r="T496" i="2"/>
  <c r="W489" i="2"/>
  <c r="S487" i="2"/>
  <c r="S486" i="2"/>
  <c r="U485" i="2"/>
  <c r="S475" i="2"/>
  <c r="V474" i="2"/>
  <c r="X473" i="2"/>
  <c r="S472" i="2"/>
  <c r="S467" i="2"/>
  <c r="U466" i="2"/>
  <c r="W465" i="2"/>
  <c r="T463" i="2"/>
  <c r="V462" i="2"/>
  <c r="X461" i="2"/>
  <c r="U459" i="2"/>
  <c r="W458" i="2"/>
  <c r="S456" i="2"/>
  <c r="U455" i="2"/>
  <c r="W454" i="2"/>
  <c r="S452" i="2"/>
  <c r="U451" i="2"/>
  <c r="W450" i="2"/>
  <c r="S448" i="2"/>
  <c r="V447" i="2"/>
  <c r="X446" i="2"/>
  <c r="T444" i="2"/>
  <c r="V443" i="2"/>
  <c r="X442" i="2"/>
  <c r="T440" i="2"/>
  <c r="V439" i="2"/>
  <c r="X438" i="2"/>
  <c r="T436" i="2"/>
  <c r="V435" i="2"/>
  <c r="X434" i="2"/>
  <c r="T432" i="2"/>
  <c r="W431" i="2"/>
  <c r="V426" i="2"/>
  <c r="X425" i="2"/>
  <c r="T423" i="2"/>
  <c r="V422" i="2"/>
  <c r="S420" i="2"/>
  <c r="V419" i="2"/>
  <c r="X418" i="2"/>
  <c r="T416" i="2"/>
  <c r="V415" i="2"/>
  <c r="X414" i="2"/>
  <c r="S413" i="2"/>
  <c r="U412" i="2"/>
  <c r="W411" i="2"/>
  <c r="T409" i="2"/>
  <c r="V408" i="2"/>
  <c r="W688" i="2"/>
  <c r="V681" i="2"/>
  <c r="X652" i="2"/>
  <c r="S625" i="2"/>
  <c r="U597" i="2"/>
  <c r="T579" i="2"/>
  <c r="S564" i="2"/>
  <c r="X548" i="2"/>
  <c r="X537" i="2"/>
  <c r="T528" i="2"/>
  <c r="V521" i="2"/>
  <c r="V520" i="2"/>
  <c r="U514" i="2"/>
  <c r="V513" i="2"/>
  <c r="X512" i="2"/>
  <c r="U509" i="2"/>
  <c r="U504" i="2"/>
  <c r="S500" i="2"/>
  <c r="V489" i="2"/>
  <c r="X488" i="2"/>
  <c r="U480" i="2"/>
  <c r="U479" i="2"/>
  <c r="X475" i="2"/>
  <c r="T474" i="2"/>
  <c r="U473" i="2"/>
  <c r="W472" i="2"/>
  <c r="U465" i="2"/>
  <c r="W464" i="2"/>
  <c r="X463" i="2"/>
  <c r="S462" i="2"/>
  <c r="T461" i="2"/>
  <c r="U454" i="2"/>
  <c r="W453" i="2"/>
  <c r="W452" i="2"/>
  <c r="X444" i="2"/>
  <c r="S443" i="2"/>
  <c r="T442" i="2"/>
  <c r="X436" i="2"/>
  <c r="S435" i="2"/>
  <c r="T434" i="2"/>
  <c r="U426" i="2"/>
  <c r="V425" i="2"/>
  <c r="W424" i="2"/>
  <c r="T415" i="2"/>
  <c r="U414" i="2"/>
  <c r="X413" i="2"/>
  <c r="W412" i="2"/>
  <c r="U411" i="2"/>
  <c r="W410" i="2"/>
  <c r="T406" i="2"/>
  <c r="U405" i="2"/>
  <c r="V404" i="2"/>
  <c r="S402" i="2"/>
  <c r="U401" i="2"/>
  <c r="W400" i="2"/>
  <c r="S398" i="2"/>
  <c r="V397" i="2"/>
  <c r="X396" i="2"/>
  <c r="T394" i="2"/>
  <c r="V393" i="2"/>
  <c r="X392" i="2"/>
  <c r="T390" i="2"/>
  <c r="V389" i="2"/>
  <c r="U384" i="2"/>
  <c r="W383" i="2"/>
  <c r="S381" i="2"/>
  <c r="V380" i="2"/>
  <c r="X379" i="2"/>
  <c r="T377" i="2"/>
  <c r="V376" i="2"/>
  <c r="X375" i="2"/>
  <c r="U373" i="2"/>
  <c r="W372" i="2"/>
  <c r="S370" i="2"/>
  <c r="V369" i="2"/>
  <c r="X368" i="2"/>
  <c r="T366" i="2"/>
  <c r="V365" i="2"/>
  <c r="X364" i="2"/>
  <c r="T362" i="2"/>
  <c r="V361" i="2"/>
  <c r="X360" i="2"/>
  <c r="T358" i="2"/>
  <c r="V357" i="2"/>
  <c r="X356" i="2"/>
  <c r="T354" i="2"/>
  <c r="V353" i="2"/>
  <c r="X352" i="2"/>
  <c r="T350" i="2"/>
  <c r="W349" i="2"/>
  <c r="S347" i="2"/>
  <c r="U346" i="2"/>
  <c r="W345" i="2"/>
  <c r="S343" i="2"/>
  <c r="U342" i="2"/>
  <c r="X341" i="2"/>
  <c r="T339" i="2"/>
  <c r="V338" i="2"/>
  <c r="X337" i="2"/>
  <c r="T335" i="2"/>
  <c r="V334" i="2"/>
  <c r="S332" i="2"/>
  <c r="U331" i="2"/>
  <c r="W330" i="2"/>
  <c r="S328" i="2"/>
  <c r="U327" i="2"/>
  <c r="W326" i="2"/>
  <c r="T324" i="2"/>
  <c r="V323" i="2"/>
  <c r="X322" i="2"/>
  <c r="S321" i="2"/>
  <c r="U320" i="2"/>
  <c r="W319" i="2"/>
  <c r="T317" i="2"/>
  <c r="V316" i="2"/>
  <c r="S314" i="2"/>
  <c r="U313" i="2"/>
  <c r="W312" i="2"/>
  <c r="T310" i="2"/>
  <c r="V309" i="2"/>
  <c r="X308" i="2"/>
  <c r="U306" i="2"/>
  <c r="W305" i="2"/>
  <c r="U303" i="2"/>
  <c r="W302" i="2"/>
  <c r="T300" i="2"/>
  <c r="V299" i="2"/>
  <c r="X293" i="2"/>
  <c r="T291" i="2"/>
  <c r="V290" i="2"/>
  <c r="X289" i="2"/>
  <c r="T287" i="2"/>
  <c r="W286" i="2"/>
  <c r="S284" i="2"/>
  <c r="U283" i="2"/>
  <c r="W282" i="2"/>
  <c r="S280" i="2"/>
  <c r="U279" i="2"/>
  <c r="W278" i="2"/>
  <c r="S276" i="2"/>
  <c r="U275" i="2"/>
  <c r="W274" i="2"/>
  <c r="T272" i="2"/>
  <c r="W271" i="2"/>
  <c r="T269" i="2"/>
  <c r="V268" i="2"/>
  <c r="X267" i="2"/>
  <c r="T265" i="2"/>
  <c r="V264" i="2"/>
  <c r="S262" i="2"/>
  <c r="U261" i="2"/>
  <c r="W260" i="2"/>
  <c r="S258" i="2"/>
  <c r="U257" i="2"/>
  <c r="W256" i="2"/>
  <c r="T254" i="2"/>
  <c r="V253" i="2"/>
  <c r="X252" i="2"/>
  <c r="T250" i="2"/>
  <c r="V249" i="2"/>
  <c r="X248" i="2"/>
  <c r="S247" i="2"/>
  <c r="U246" i="2"/>
  <c r="W245" i="2"/>
  <c r="X239" i="2"/>
  <c r="S238" i="2"/>
  <c r="U237" i="2"/>
  <c r="W236" i="2"/>
  <c r="S234" i="2"/>
  <c r="U233" i="2"/>
  <c r="S688" i="2"/>
  <c r="X655" i="2"/>
  <c r="U636" i="2"/>
  <c r="S600" i="2"/>
  <c r="V580" i="2"/>
  <c r="X573" i="2"/>
  <c r="T565" i="2"/>
  <c r="X559" i="2"/>
  <c r="T542" i="2"/>
  <c r="S528" i="2"/>
  <c r="U522" i="2"/>
  <c r="U521" i="2"/>
  <c r="X515" i="2"/>
  <c r="T514" i="2"/>
  <c r="U513" i="2"/>
  <c r="W512" i="2"/>
  <c r="X501" i="2"/>
  <c r="U490" i="2"/>
  <c r="U489" i="2"/>
  <c r="W488" i="2"/>
  <c r="T480" i="2"/>
  <c r="W475" i="2"/>
  <c r="S474" i="2"/>
  <c r="T473" i="2"/>
  <c r="T466" i="2"/>
  <c r="T465" i="2"/>
  <c r="V464" i="2"/>
  <c r="S463" i="2"/>
  <c r="T455" i="2"/>
  <c r="T454" i="2"/>
  <c r="V453" i="2"/>
  <c r="W446" i="2"/>
  <c r="X445" i="2"/>
  <c r="S444" i="2"/>
  <c r="W438" i="2"/>
  <c r="X437" i="2"/>
  <c r="S436" i="2"/>
  <c r="T426" i="2"/>
  <c r="U425" i="2"/>
  <c r="V424" i="2"/>
  <c r="X416" i="2"/>
  <c r="S415" i="2"/>
  <c r="T414" i="2"/>
  <c r="W413" i="2"/>
  <c r="T412" i="2"/>
  <c r="T411" i="2"/>
  <c r="V410" i="2"/>
  <c r="T405" i="2"/>
  <c r="U404" i="2"/>
  <c r="X403" i="2"/>
  <c r="T401" i="2"/>
  <c r="V400" i="2"/>
  <c r="X399" i="2"/>
  <c r="U397" i="2"/>
  <c r="W396" i="2"/>
  <c r="S394" i="2"/>
  <c r="U393" i="2"/>
  <c r="W392" i="2"/>
  <c r="S390" i="2"/>
  <c r="U389" i="2"/>
  <c r="T384" i="2"/>
  <c r="V383" i="2"/>
  <c r="X382" i="2"/>
  <c r="U380" i="2"/>
  <c r="W379" i="2"/>
  <c r="S377" i="2"/>
  <c r="U376" i="2"/>
  <c r="W375" i="2"/>
  <c r="T373" i="2"/>
  <c r="V372" i="2"/>
  <c r="X371" i="2"/>
  <c r="U369" i="2"/>
  <c r="W368" i="2"/>
  <c r="S366" i="2"/>
  <c r="U365" i="2"/>
  <c r="W364" i="2"/>
  <c r="S362" i="2"/>
  <c r="U361" i="2"/>
  <c r="W360" i="2"/>
  <c r="S358" i="2"/>
  <c r="U357" i="2"/>
  <c r="W356" i="2"/>
  <c r="S354" i="2"/>
  <c r="U353" i="2"/>
  <c r="W352" i="2"/>
  <c r="S350" i="2"/>
  <c r="V349" i="2"/>
  <c r="X348" i="2"/>
  <c r="T346" i="2"/>
  <c r="V345" i="2"/>
  <c r="X344" i="2"/>
  <c r="T342" i="2"/>
  <c r="W341" i="2"/>
  <c r="S339" i="2"/>
  <c r="U338" i="2"/>
  <c r="W337" i="2"/>
  <c r="S335" i="2"/>
  <c r="U334" i="2"/>
  <c r="X333" i="2"/>
  <c r="T331" i="2"/>
  <c r="V330" i="2"/>
  <c r="X329" i="2"/>
  <c r="T327" i="2"/>
  <c r="V326" i="2"/>
  <c r="S324" i="2"/>
  <c r="U323" i="2"/>
  <c r="W322" i="2"/>
  <c r="T320" i="2"/>
  <c r="V319" i="2"/>
  <c r="X318" i="2"/>
  <c r="S317" i="2"/>
  <c r="U316" i="2"/>
  <c r="X315" i="2"/>
  <c r="T313" i="2"/>
  <c r="V312" i="2"/>
  <c r="S310" i="2"/>
  <c r="U309" i="2"/>
  <c r="W308" i="2"/>
  <c r="T306" i="2"/>
  <c r="V305" i="2"/>
  <c r="T303" i="2"/>
  <c r="V302" i="2"/>
  <c r="S300" i="2"/>
  <c r="U299" i="2"/>
  <c r="X298" i="2"/>
  <c r="W293" i="2"/>
  <c r="S291" i="2"/>
  <c r="U290" i="2"/>
  <c r="W289" i="2"/>
  <c r="S287" i="2"/>
  <c r="V286" i="2"/>
  <c r="X285" i="2"/>
  <c r="T283" i="2"/>
  <c r="V282" i="2"/>
  <c r="X281" i="2"/>
  <c r="T279" i="2"/>
  <c r="V278" i="2"/>
  <c r="X277" i="2"/>
  <c r="T275" i="2"/>
  <c r="V274" i="2"/>
  <c r="S272" i="2"/>
  <c r="V271" i="2"/>
  <c r="X270" i="2"/>
  <c r="S269" i="2"/>
  <c r="U268" i="2"/>
  <c r="W267" i="2"/>
  <c r="S265" i="2"/>
  <c r="U264" i="2"/>
  <c r="X263" i="2"/>
  <c r="T261" i="2"/>
  <c r="V260" i="2"/>
  <c r="X259" i="2"/>
  <c r="T257" i="2"/>
  <c r="V256" i="2"/>
  <c r="S254" i="2"/>
  <c r="U253" i="2"/>
  <c r="W252" i="2"/>
  <c r="S250" i="2"/>
  <c r="U249" i="2"/>
  <c r="W248" i="2"/>
  <c r="T246" i="2"/>
  <c r="W653" i="2"/>
  <c r="V645" i="2"/>
  <c r="T636" i="2"/>
  <c r="S607" i="2"/>
  <c r="T580" i="2"/>
  <c r="S565" i="2"/>
  <c r="W549" i="2"/>
  <c r="S542" i="2"/>
  <c r="V525" i="2"/>
  <c r="T522" i="2"/>
  <c r="T521" i="2"/>
  <c r="W515" i="2"/>
  <c r="S514" i="2"/>
  <c r="T513" i="2"/>
  <c r="S501" i="2"/>
  <c r="X491" i="2"/>
  <c r="T490" i="2"/>
  <c r="T489" i="2"/>
  <c r="X481" i="2"/>
  <c r="V476" i="2"/>
  <c r="S466" i="2"/>
  <c r="S465" i="2"/>
  <c r="U464" i="2"/>
  <c r="S455" i="2"/>
  <c r="S454" i="2"/>
  <c r="U453" i="2"/>
  <c r="U447" i="2"/>
  <c r="V446" i="2"/>
  <c r="W445" i="2"/>
  <c r="U439" i="2"/>
  <c r="V438" i="2"/>
  <c r="W437" i="2"/>
  <c r="S426" i="2"/>
  <c r="T425" i="2"/>
  <c r="W418" i="2"/>
  <c r="X417" i="2"/>
  <c r="S416" i="2"/>
  <c r="S414" i="2"/>
  <c r="V413" i="2"/>
  <c r="S412" i="2"/>
  <c r="S411" i="2"/>
  <c r="U410" i="2"/>
  <c r="X409" i="2"/>
  <c r="X408" i="2"/>
  <c r="X407" i="2"/>
  <c r="S405" i="2"/>
  <c r="T404" i="2"/>
  <c r="W403" i="2"/>
  <c r="S401" i="2"/>
  <c r="U400" i="2"/>
  <c r="W399" i="2"/>
  <c r="T397" i="2"/>
  <c r="V396" i="2"/>
  <c r="X395" i="2"/>
  <c r="T393" i="2"/>
  <c r="V392" i="2"/>
  <c r="X391" i="2"/>
  <c r="T389" i="2"/>
  <c r="S384" i="2"/>
  <c r="U383" i="2"/>
  <c r="W382" i="2"/>
  <c r="T380" i="2"/>
  <c r="V379" i="2"/>
  <c r="X378" i="2"/>
  <c r="T376" i="2"/>
  <c r="V375" i="2"/>
  <c r="X374" i="2"/>
  <c r="S373" i="2"/>
  <c r="U372" i="2"/>
  <c r="W371" i="2"/>
  <c r="T369" i="2"/>
  <c r="V368" i="2"/>
  <c r="X367" i="2"/>
  <c r="T365" i="2"/>
  <c r="V364" i="2"/>
  <c r="X363" i="2"/>
  <c r="T361" i="2"/>
  <c r="V360" i="2"/>
  <c r="X359" i="2"/>
  <c r="T357" i="2"/>
  <c r="V356" i="2"/>
  <c r="X355" i="2"/>
  <c r="T353" i="2"/>
  <c r="V352" i="2"/>
  <c r="X351" i="2"/>
  <c r="U349" i="2"/>
  <c r="W348" i="2"/>
  <c r="S346" i="2"/>
  <c r="U345" i="2"/>
  <c r="W344" i="2"/>
  <c r="S342" i="2"/>
  <c r="V341" i="2"/>
  <c r="X340" i="2"/>
  <c r="T338" i="2"/>
  <c r="V337" i="2"/>
  <c r="X336" i="2"/>
  <c r="T334" i="2"/>
  <c r="W333" i="2"/>
  <c r="S331" i="2"/>
  <c r="U330" i="2"/>
  <c r="W329" i="2"/>
  <c r="S327" i="2"/>
  <c r="U326" i="2"/>
  <c r="X325" i="2"/>
  <c r="T323" i="2"/>
  <c r="V322" i="2"/>
  <c r="S320" i="2"/>
  <c r="U319" i="2"/>
  <c r="W318" i="2"/>
  <c r="T316" i="2"/>
  <c r="W315" i="2"/>
  <c r="S313" i="2"/>
  <c r="U312" i="2"/>
  <c r="X311" i="2"/>
  <c r="T309" i="2"/>
  <c r="V308" i="2"/>
  <c r="X307" i="2"/>
  <c r="S306" i="2"/>
  <c r="U305" i="2"/>
  <c r="X304" i="2"/>
  <c r="S303" i="2"/>
  <c r="U302" i="2"/>
  <c r="X301" i="2"/>
  <c r="T299" i="2"/>
  <c r="W298" i="2"/>
  <c r="V293" i="2"/>
  <c r="X292" i="2"/>
  <c r="T290" i="2"/>
  <c r="V289" i="2"/>
  <c r="X288" i="2"/>
  <c r="U286" i="2"/>
  <c r="W285" i="2"/>
  <c r="S283" i="2"/>
  <c r="U282" i="2"/>
  <c r="W281" i="2"/>
  <c r="S279" i="2"/>
  <c r="U278" i="2"/>
  <c r="W277" i="2"/>
  <c r="S275" i="2"/>
  <c r="U274" i="2"/>
  <c r="X273" i="2"/>
  <c r="U271" i="2"/>
  <c r="W270" i="2"/>
  <c r="T268" i="2"/>
  <c r="V267" i="2"/>
  <c r="X266" i="2"/>
  <c r="T264" i="2"/>
  <c r="W263" i="2"/>
  <c r="S261" i="2"/>
  <c r="U260" i="2"/>
  <c r="W259" i="2"/>
  <c r="S257" i="2"/>
  <c r="U256" i="2"/>
  <c r="X255" i="2"/>
  <c r="T253" i="2"/>
  <c r="V252" i="2"/>
  <c r="X251" i="2"/>
  <c r="T249" i="2"/>
  <c r="V248" i="2"/>
  <c r="S246" i="2"/>
  <c r="U245" i="2"/>
  <c r="W244" i="2"/>
  <c r="V239" i="2"/>
  <c r="S237" i="2"/>
  <c r="U660" i="2"/>
  <c r="W646" i="2"/>
  <c r="V643" i="2"/>
  <c r="T598" i="2"/>
  <c r="X583" i="2"/>
  <c r="X574" i="2"/>
  <c r="T566" i="2"/>
  <c r="V562" i="2"/>
  <c r="U554" i="2"/>
  <c r="V544" i="2"/>
  <c r="W535" i="2"/>
  <c r="S523" i="2"/>
  <c r="S522" i="2"/>
  <c r="X516" i="2"/>
  <c r="S510" i="2"/>
  <c r="X502" i="2"/>
  <c r="U493" i="2"/>
  <c r="X492" i="2"/>
  <c r="W491" i="2"/>
  <c r="S490" i="2"/>
  <c r="X477" i="2"/>
  <c r="U476" i="2"/>
  <c r="X467" i="2"/>
  <c r="V458" i="2"/>
  <c r="X457" i="2"/>
  <c r="X456" i="2"/>
  <c r="V450" i="2"/>
  <c r="X449" i="2"/>
  <c r="X448" i="2"/>
  <c r="T447" i="2"/>
  <c r="U446" i="2"/>
  <c r="V445" i="2"/>
  <c r="T439" i="2"/>
  <c r="U438" i="2"/>
  <c r="V437" i="2"/>
  <c r="V431" i="2"/>
  <c r="U419" i="2"/>
  <c r="V418" i="2"/>
  <c r="W417" i="2"/>
  <c r="T410" i="2"/>
  <c r="W409" i="2"/>
  <c r="U408" i="2"/>
  <c r="W407" i="2"/>
  <c r="S404" i="2"/>
  <c r="V403" i="2"/>
  <c r="X402" i="2"/>
  <c r="T400" i="2"/>
  <c r="V399" i="2"/>
  <c r="X398" i="2"/>
  <c r="S397" i="2"/>
  <c r="U396" i="2"/>
  <c r="W395" i="2"/>
  <c r="S393" i="2"/>
  <c r="U392" i="2"/>
  <c r="W391" i="2"/>
  <c r="S389" i="2"/>
  <c r="T383" i="2"/>
  <c r="V382" i="2"/>
  <c r="X381" i="2"/>
  <c r="S380" i="2"/>
  <c r="U379" i="2"/>
  <c r="W378" i="2"/>
  <c r="S376" i="2"/>
  <c r="U375" i="2"/>
  <c r="W374" i="2"/>
  <c r="T372" i="2"/>
  <c r="V371" i="2"/>
  <c r="X370" i="2"/>
  <c r="S369" i="2"/>
  <c r="U368" i="2"/>
  <c r="W367" i="2"/>
  <c r="S365" i="2"/>
  <c r="U364" i="2"/>
  <c r="W363" i="2"/>
  <c r="S361" i="2"/>
  <c r="U360" i="2"/>
  <c r="W359" i="2"/>
  <c r="S357" i="2"/>
  <c r="U356" i="2"/>
  <c r="W355" i="2"/>
  <c r="S353" i="2"/>
  <c r="U352" i="2"/>
  <c r="W351" i="2"/>
  <c r="T349" i="2"/>
  <c r="V348" i="2"/>
  <c r="X347" i="2"/>
  <c r="T345" i="2"/>
  <c r="V344" i="2"/>
  <c r="X343" i="2"/>
  <c r="U341" i="2"/>
  <c r="W340" i="2"/>
  <c r="S338" i="2"/>
  <c r="U337" i="2"/>
  <c r="W336" i="2"/>
  <c r="S334" i="2"/>
  <c r="V333" i="2"/>
  <c r="X332" i="2"/>
  <c r="T330" i="2"/>
  <c r="V329" i="2"/>
  <c r="X328" i="2"/>
  <c r="T326" i="2"/>
  <c r="W325" i="2"/>
  <c r="S323" i="2"/>
  <c r="U322" i="2"/>
  <c r="X321" i="2"/>
  <c r="T319" i="2"/>
  <c r="V318" i="2"/>
  <c r="S316" i="2"/>
  <c r="V315" i="2"/>
  <c r="X314" i="2"/>
  <c r="T312" i="2"/>
  <c r="W311" i="2"/>
  <c r="S309" i="2"/>
  <c r="U308" i="2"/>
  <c r="W307" i="2"/>
  <c r="T305" i="2"/>
  <c r="W304" i="2"/>
  <c r="T302" i="2"/>
  <c r="W301" i="2"/>
  <c r="S299" i="2"/>
  <c r="V298" i="2"/>
  <c r="U293" i="2"/>
  <c r="W292" i="2"/>
  <c r="S290" i="2"/>
  <c r="U289" i="2"/>
  <c r="W288" i="2"/>
  <c r="T286" i="2"/>
  <c r="V285" i="2"/>
  <c r="X284" i="2"/>
  <c r="T282" i="2"/>
  <c r="V281" i="2"/>
  <c r="X280" i="2"/>
  <c r="T278" i="2"/>
  <c r="V277" i="2"/>
  <c r="X276" i="2"/>
  <c r="T274" i="2"/>
  <c r="W273" i="2"/>
  <c r="T271" i="2"/>
  <c r="V270" i="2"/>
  <c r="S268" i="2"/>
  <c r="U267" i="2"/>
  <c r="W266" i="2"/>
  <c r="S264" i="2"/>
  <c r="V263" i="2"/>
  <c r="X262" i="2"/>
  <c r="T260" i="2"/>
  <c r="V259" i="2"/>
  <c r="X258" i="2"/>
  <c r="T256" i="2"/>
  <c r="W255" i="2"/>
  <c r="S253" i="2"/>
  <c r="U252" i="2"/>
  <c r="W251" i="2"/>
  <c r="S249" i="2"/>
  <c r="U248" i="2"/>
  <c r="X247" i="2"/>
  <c r="T245" i="2"/>
  <c r="V244" i="2"/>
  <c r="U239" i="2"/>
  <c r="X238" i="2"/>
  <c r="T236" i="2"/>
  <c r="V235" i="2"/>
  <c r="X234" i="2"/>
  <c r="T610" i="2"/>
  <c r="V578" i="2"/>
  <c r="U575" i="2"/>
  <c r="X570" i="2"/>
  <c r="U555" i="2"/>
  <c r="W520" i="2"/>
  <c r="V503" i="2"/>
  <c r="W492" i="2"/>
  <c r="U474" i="2"/>
  <c r="V465" i="2"/>
  <c r="T462" i="2"/>
  <c r="W456" i="2"/>
  <c r="T451" i="2"/>
  <c r="S450" i="2"/>
  <c r="X440" i="2"/>
  <c r="U435" i="2"/>
  <c r="U434" i="2"/>
  <c r="X424" i="2"/>
  <c r="U418" i="2"/>
  <c r="V409" i="2"/>
  <c r="W402" i="2"/>
  <c r="X401" i="2"/>
  <c r="S400" i="2"/>
  <c r="S392" i="2"/>
  <c r="S391" i="2"/>
  <c r="U390" i="2"/>
  <c r="X384" i="2"/>
  <c r="S383" i="2"/>
  <c r="S375" i="2"/>
  <c r="S374" i="2"/>
  <c r="V373" i="2"/>
  <c r="U367" i="2"/>
  <c r="W366" i="2"/>
  <c r="W365" i="2"/>
  <c r="U359" i="2"/>
  <c r="W358" i="2"/>
  <c r="W357" i="2"/>
  <c r="U351" i="2"/>
  <c r="W350" i="2"/>
  <c r="X349" i="2"/>
  <c r="S348" i="2"/>
  <c r="T347" i="2"/>
  <c r="U340" i="2"/>
  <c r="W339" i="2"/>
  <c r="W338" i="2"/>
  <c r="X330" i="2"/>
  <c r="S329" i="2"/>
  <c r="T328" i="2"/>
  <c r="W321" i="2"/>
  <c r="X320" i="2"/>
  <c r="S319" i="2"/>
  <c r="U317" i="2"/>
  <c r="S308" i="2"/>
  <c r="S307" i="2"/>
  <c r="V306" i="2"/>
  <c r="V288" i="2"/>
  <c r="X287" i="2"/>
  <c r="T285" i="2"/>
  <c r="U284" i="2"/>
  <c r="V283" i="2"/>
  <c r="T277" i="2"/>
  <c r="U276" i="2"/>
  <c r="V275" i="2"/>
  <c r="U266" i="2"/>
  <c r="W265" i="2"/>
  <c r="W264" i="2"/>
  <c r="S263" i="2"/>
  <c r="T262" i="2"/>
  <c r="X256" i="2"/>
  <c r="U255" i="2"/>
  <c r="W254" i="2"/>
  <c r="W253" i="2"/>
  <c r="W247" i="2"/>
  <c r="X246" i="2"/>
  <c r="V245" i="2"/>
  <c r="T244" i="2"/>
  <c r="S233" i="2"/>
  <c r="U232" i="2"/>
  <c r="W231" i="2"/>
  <c r="S229" i="2"/>
  <c r="U228" i="2"/>
  <c r="W227" i="2"/>
  <c r="S225" i="2"/>
  <c r="U224" i="2"/>
  <c r="W223" i="2"/>
  <c r="T221" i="2"/>
  <c r="V220" i="2"/>
  <c r="X219" i="2"/>
  <c r="T217" i="2"/>
  <c r="V216" i="2"/>
  <c r="X215" i="2"/>
  <c r="T213" i="2"/>
  <c r="V212" i="2"/>
  <c r="X211" i="2"/>
  <c r="T209" i="2"/>
  <c r="V208" i="2"/>
  <c r="X207" i="2"/>
  <c r="S206" i="2"/>
  <c r="U205" i="2"/>
  <c r="X197" i="2"/>
  <c r="T195" i="2"/>
  <c r="W194" i="2"/>
  <c r="T192" i="2"/>
  <c r="V191" i="2"/>
  <c r="X190" i="2"/>
  <c r="T188" i="2"/>
  <c r="V187" i="2"/>
  <c r="X186" i="2"/>
  <c r="U184" i="2"/>
  <c r="W183" i="2"/>
  <c r="T181" i="2"/>
  <c r="V180" i="2"/>
  <c r="X179" i="2"/>
  <c r="S178" i="2"/>
  <c r="U177" i="2"/>
  <c r="X176" i="2"/>
  <c r="T174" i="2"/>
  <c r="X169" i="2"/>
  <c r="T167" i="2"/>
  <c r="V166" i="2"/>
  <c r="X165" i="2"/>
  <c r="T163" i="2"/>
  <c r="V162" i="2"/>
  <c r="X161" i="2"/>
  <c r="T159" i="2"/>
  <c r="V158" i="2"/>
  <c r="X157" i="2"/>
  <c r="T155" i="2"/>
  <c r="V154" i="2"/>
  <c r="S152" i="2"/>
  <c r="U151" i="2"/>
  <c r="W150" i="2"/>
  <c r="T148" i="2"/>
  <c r="V147" i="2"/>
  <c r="X146" i="2"/>
  <c r="S145" i="2"/>
  <c r="U144" i="2"/>
  <c r="W143" i="2"/>
  <c r="S141" i="2"/>
  <c r="U140" i="2"/>
  <c r="W139" i="2"/>
  <c r="S137" i="2"/>
  <c r="U136" i="2"/>
  <c r="W135" i="2"/>
  <c r="S133" i="2"/>
  <c r="U132" i="2"/>
  <c r="W131" i="2"/>
  <c r="S129" i="2"/>
  <c r="U128" i="2"/>
  <c r="W127" i="2"/>
  <c r="T125" i="2"/>
  <c r="V124" i="2"/>
  <c r="X123" i="2"/>
  <c r="U121" i="2"/>
  <c r="W120" i="2"/>
  <c r="S118" i="2"/>
  <c r="U117" i="2"/>
  <c r="W116" i="2"/>
  <c r="S114" i="2"/>
  <c r="U113" i="2"/>
  <c r="W112" i="2"/>
  <c r="S110" i="2"/>
  <c r="U109" i="2"/>
  <c r="W108" i="2"/>
  <c r="S106" i="2"/>
  <c r="T663" i="2"/>
  <c r="T624" i="2"/>
  <c r="V617" i="2"/>
  <c r="V556" i="2"/>
  <c r="S555" i="2"/>
  <c r="X536" i="2"/>
  <c r="W513" i="2"/>
  <c r="T493" i="2"/>
  <c r="V492" i="2"/>
  <c r="U483" i="2"/>
  <c r="W477" i="2"/>
  <c r="W457" i="2"/>
  <c r="V454" i="2"/>
  <c r="S451" i="2"/>
  <c r="X441" i="2"/>
  <c r="S440" i="2"/>
  <c r="T435" i="2"/>
  <c r="T418" i="2"/>
  <c r="X410" i="2"/>
  <c r="S409" i="2"/>
  <c r="U403" i="2"/>
  <c r="V402" i="2"/>
  <c r="W401" i="2"/>
  <c r="V395" i="2"/>
  <c r="X394" i="2"/>
  <c r="X393" i="2"/>
  <c r="W384" i="2"/>
  <c r="V378" i="2"/>
  <c r="X377" i="2"/>
  <c r="X376" i="2"/>
  <c r="T368" i="2"/>
  <c r="T367" i="2"/>
  <c r="V366" i="2"/>
  <c r="T360" i="2"/>
  <c r="T359" i="2"/>
  <c r="V358" i="2"/>
  <c r="T352" i="2"/>
  <c r="T351" i="2"/>
  <c r="V350" i="2"/>
  <c r="S349" i="2"/>
  <c r="W343" i="2"/>
  <c r="X342" i="2"/>
  <c r="T341" i="2"/>
  <c r="T340" i="2"/>
  <c r="V339" i="2"/>
  <c r="W332" i="2"/>
  <c r="X331" i="2"/>
  <c r="S330" i="2"/>
  <c r="T322" i="2"/>
  <c r="V321" i="2"/>
  <c r="W320" i="2"/>
  <c r="V311" i="2"/>
  <c r="X310" i="2"/>
  <c r="X309" i="2"/>
  <c r="U288" i="2"/>
  <c r="W287" i="2"/>
  <c r="X286" i="2"/>
  <c r="S285" i="2"/>
  <c r="T284" i="2"/>
  <c r="X278" i="2"/>
  <c r="S277" i="2"/>
  <c r="T276" i="2"/>
  <c r="T267" i="2"/>
  <c r="T266" i="2"/>
  <c r="V265" i="2"/>
  <c r="W258" i="2"/>
  <c r="X257" i="2"/>
  <c r="S256" i="2"/>
  <c r="T255" i="2"/>
  <c r="V254" i="2"/>
  <c r="T248" i="2"/>
  <c r="V247" i="2"/>
  <c r="W246" i="2"/>
  <c r="S245" i="2"/>
  <c r="S244" i="2"/>
  <c r="T232" i="2"/>
  <c r="V231" i="2"/>
  <c r="X230" i="2"/>
  <c r="T228" i="2"/>
  <c r="V227" i="2"/>
  <c r="X226" i="2"/>
  <c r="T224" i="2"/>
  <c r="V223" i="2"/>
  <c r="S221" i="2"/>
  <c r="U220" i="2"/>
  <c r="W219" i="2"/>
  <c r="S217" i="2"/>
  <c r="U216" i="2"/>
  <c r="W215" i="2"/>
  <c r="S213" i="2"/>
  <c r="U212" i="2"/>
  <c r="W211" i="2"/>
  <c r="S209" i="2"/>
  <c r="U208" i="2"/>
  <c r="W207" i="2"/>
  <c r="T205" i="2"/>
  <c r="W197" i="2"/>
  <c r="S195" i="2"/>
  <c r="V194" i="2"/>
  <c r="X193" i="2"/>
  <c r="S192" i="2"/>
  <c r="U191" i="2"/>
  <c r="W190" i="2"/>
  <c r="S188" i="2"/>
  <c r="U187" i="2"/>
  <c r="W186" i="2"/>
  <c r="T184" i="2"/>
  <c r="V183" i="2"/>
  <c r="S181" i="2"/>
  <c r="U180" i="2"/>
  <c r="W179" i="2"/>
  <c r="T177" i="2"/>
  <c r="W176" i="2"/>
  <c r="X175" i="2"/>
  <c r="S174" i="2"/>
  <c r="W169" i="2"/>
  <c r="S167" i="2"/>
  <c r="U166" i="2"/>
  <c r="W165" i="2"/>
  <c r="S163" i="2"/>
  <c r="U162" i="2"/>
  <c r="W161" i="2"/>
  <c r="S159" i="2"/>
  <c r="U158" i="2"/>
  <c r="W157" i="2"/>
  <c r="S155" i="2"/>
  <c r="U154" i="2"/>
  <c r="X153" i="2"/>
  <c r="T151" i="2"/>
  <c r="V150" i="2"/>
  <c r="S148" i="2"/>
  <c r="U147" i="2"/>
  <c r="W146" i="2"/>
  <c r="T144" i="2"/>
  <c r="V143" i="2"/>
  <c r="X142" i="2"/>
  <c r="T140" i="2"/>
  <c r="V139" i="2"/>
  <c r="X138" i="2"/>
  <c r="T136" i="2"/>
  <c r="V135" i="2"/>
  <c r="X134" i="2"/>
  <c r="T132" i="2"/>
  <c r="V131" i="2"/>
  <c r="X130" i="2"/>
  <c r="T128" i="2"/>
  <c r="V127" i="2"/>
  <c r="X126" i="2"/>
  <c r="S125" i="2"/>
  <c r="U124" i="2"/>
  <c r="W123" i="2"/>
  <c r="T121" i="2"/>
  <c r="V120" i="2"/>
  <c r="X119" i="2"/>
  <c r="T117" i="2"/>
  <c r="V116" i="2"/>
  <c r="X115" i="2"/>
  <c r="T113" i="2"/>
  <c r="V112" i="2"/>
  <c r="X111" i="2"/>
  <c r="T109" i="2"/>
  <c r="V108" i="2"/>
  <c r="X107" i="2"/>
  <c r="T105" i="2"/>
  <c r="V104" i="2"/>
  <c r="X103" i="2"/>
  <c r="U101" i="2"/>
  <c r="W100" i="2"/>
  <c r="S98" i="2"/>
  <c r="V97" i="2"/>
  <c r="X666" i="2"/>
  <c r="X637" i="2"/>
  <c r="S624" i="2"/>
  <c r="T613" i="2"/>
  <c r="W576" i="2"/>
  <c r="V563" i="2"/>
  <c r="U556" i="2"/>
  <c r="V536" i="2"/>
  <c r="W498" i="2"/>
  <c r="S493" i="2"/>
  <c r="U458" i="2"/>
  <c r="V457" i="2"/>
  <c r="S447" i="2"/>
  <c r="W442" i="2"/>
  <c r="W441" i="2"/>
  <c r="T419" i="2"/>
  <c r="S410" i="2"/>
  <c r="T403" i="2"/>
  <c r="U402" i="2"/>
  <c r="V401" i="2"/>
  <c r="U395" i="2"/>
  <c r="W394" i="2"/>
  <c r="W393" i="2"/>
  <c r="V384" i="2"/>
  <c r="U378" i="2"/>
  <c r="W377" i="2"/>
  <c r="W376" i="2"/>
  <c r="W370" i="2"/>
  <c r="S368" i="2"/>
  <c r="S367" i="2"/>
  <c r="U366" i="2"/>
  <c r="S360" i="2"/>
  <c r="S359" i="2"/>
  <c r="U358" i="2"/>
  <c r="S352" i="2"/>
  <c r="S351" i="2"/>
  <c r="U350" i="2"/>
  <c r="U344" i="2"/>
  <c r="V343" i="2"/>
  <c r="W342" i="2"/>
  <c r="S341" i="2"/>
  <c r="S340" i="2"/>
  <c r="U339" i="2"/>
  <c r="U333" i="2"/>
  <c r="V332" i="2"/>
  <c r="W331" i="2"/>
  <c r="S322" i="2"/>
  <c r="U321" i="2"/>
  <c r="V320" i="2"/>
  <c r="X312" i="2"/>
  <c r="U311" i="2"/>
  <c r="W310" i="2"/>
  <c r="W309" i="2"/>
  <c r="U298" i="2"/>
  <c r="T289" i="2"/>
  <c r="T288" i="2"/>
  <c r="V287" i="2"/>
  <c r="S286" i="2"/>
  <c r="W280" i="2"/>
  <c r="X279" i="2"/>
  <c r="S278" i="2"/>
  <c r="S267" i="2"/>
  <c r="S266" i="2"/>
  <c r="U265" i="2"/>
  <c r="U259" i="2"/>
  <c r="V258" i="2"/>
  <c r="W257" i="2"/>
  <c r="S255" i="2"/>
  <c r="U254" i="2"/>
  <c r="S248" i="2"/>
  <c r="U247" i="2"/>
  <c r="V246" i="2"/>
  <c r="S232" i="2"/>
  <c r="U231" i="2"/>
  <c r="W230" i="2"/>
  <c r="S228" i="2"/>
  <c r="U227" i="2"/>
  <c r="W226" i="2"/>
  <c r="S224" i="2"/>
  <c r="U223" i="2"/>
  <c r="X222" i="2"/>
  <c r="T220" i="2"/>
  <c r="V219" i="2"/>
  <c r="X218" i="2"/>
  <c r="T216" i="2"/>
  <c r="V215" i="2"/>
  <c r="X214" i="2"/>
  <c r="T212" i="2"/>
  <c r="V211" i="2"/>
  <c r="X210" i="2"/>
  <c r="T208" i="2"/>
  <c r="V207" i="2"/>
  <c r="S205" i="2"/>
  <c r="V197" i="2"/>
  <c r="X196" i="2"/>
  <c r="U194" i="2"/>
  <c r="W193" i="2"/>
  <c r="T191" i="2"/>
  <c r="V190" i="2"/>
  <c r="X189" i="2"/>
  <c r="T187" i="2"/>
  <c r="V186" i="2"/>
  <c r="X185" i="2"/>
  <c r="S184" i="2"/>
  <c r="U183" i="2"/>
  <c r="X182" i="2"/>
  <c r="T180" i="2"/>
  <c r="V179" i="2"/>
  <c r="S177" i="2"/>
  <c r="V176" i="2"/>
  <c r="W175" i="2"/>
  <c r="V169" i="2"/>
  <c r="X168" i="2"/>
  <c r="T166" i="2"/>
  <c r="V165" i="2"/>
  <c r="X164" i="2"/>
  <c r="T162" i="2"/>
  <c r="V161" i="2"/>
  <c r="X160" i="2"/>
  <c r="T158" i="2"/>
  <c r="V157" i="2"/>
  <c r="X156" i="2"/>
  <c r="T154" i="2"/>
  <c r="W153" i="2"/>
  <c r="S151" i="2"/>
  <c r="U150" i="2"/>
  <c r="X149" i="2"/>
  <c r="T147" i="2"/>
  <c r="V146" i="2"/>
  <c r="S144" i="2"/>
  <c r="U143" i="2"/>
  <c r="W142" i="2"/>
  <c r="S140" i="2"/>
  <c r="U139" i="2"/>
  <c r="W138" i="2"/>
  <c r="S136" i="2"/>
  <c r="U135" i="2"/>
  <c r="W134" i="2"/>
  <c r="S132" i="2"/>
  <c r="U131" i="2"/>
  <c r="W130" i="2"/>
  <c r="S128" i="2"/>
  <c r="U127" i="2"/>
  <c r="W126" i="2"/>
  <c r="T124" i="2"/>
  <c r="V123" i="2"/>
  <c r="X122" i="2"/>
  <c r="S121" i="2"/>
  <c r="U120" i="2"/>
  <c r="W119" i="2"/>
  <c r="S117" i="2"/>
  <c r="U116" i="2"/>
  <c r="W115" i="2"/>
  <c r="S113" i="2"/>
  <c r="U112" i="2"/>
  <c r="W111" i="2"/>
  <c r="S109" i="2"/>
  <c r="U108" i="2"/>
  <c r="W107" i="2"/>
  <c r="S105" i="2"/>
  <c r="U104" i="2"/>
  <c r="W103" i="2"/>
  <c r="T101" i="2"/>
  <c r="U579" i="2"/>
  <c r="U563" i="2"/>
  <c r="S544" i="2"/>
  <c r="W516" i="2"/>
  <c r="S511" i="2"/>
  <c r="U499" i="2"/>
  <c r="X478" i="2"/>
  <c r="T458" i="2"/>
  <c r="U457" i="2"/>
  <c r="X452" i="2"/>
  <c r="V442" i="2"/>
  <c r="V441" i="2"/>
  <c r="T438" i="2"/>
  <c r="U431" i="2"/>
  <c r="W425" i="2"/>
  <c r="U422" i="2"/>
  <c r="X421" i="2"/>
  <c r="X420" i="2"/>
  <c r="S419" i="2"/>
  <c r="W404" i="2"/>
  <c r="S403" i="2"/>
  <c r="T402" i="2"/>
  <c r="T396" i="2"/>
  <c r="T395" i="2"/>
  <c r="V394" i="2"/>
  <c r="T379" i="2"/>
  <c r="T378" i="2"/>
  <c r="V377" i="2"/>
  <c r="U371" i="2"/>
  <c r="V370" i="2"/>
  <c r="X369" i="2"/>
  <c r="V363" i="2"/>
  <c r="X362" i="2"/>
  <c r="X361" i="2"/>
  <c r="V355" i="2"/>
  <c r="X354" i="2"/>
  <c r="X353" i="2"/>
  <c r="T344" i="2"/>
  <c r="U343" i="2"/>
  <c r="V342" i="2"/>
  <c r="V336" i="2"/>
  <c r="X335" i="2"/>
  <c r="X334" i="2"/>
  <c r="T333" i="2"/>
  <c r="U332" i="2"/>
  <c r="V331" i="2"/>
  <c r="V325" i="2"/>
  <c r="X324" i="2"/>
  <c r="X323" i="2"/>
  <c r="T321" i="2"/>
  <c r="W314" i="2"/>
  <c r="X313" i="2"/>
  <c r="S312" i="2"/>
  <c r="T311" i="2"/>
  <c r="V310" i="2"/>
  <c r="V301" i="2"/>
  <c r="X300" i="2"/>
  <c r="X299" i="2"/>
  <c r="T298" i="2"/>
  <c r="S289" i="2"/>
  <c r="S288" i="2"/>
  <c r="U287" i="2"/>
  <c r="U281" i="2"/>
  <c r="V280" i="2"/>
  <c r="W279" i="2"/>
  <c r="U270" i="2"/>
  <c r="X269" i="2"/>
  <c r="X268" i="2"/>
  <c r="T259" i="2"/>
  <c r="U258" i="2"/>
  <c r="V257" i="2"/>
  <c r="V251" i="2"/>
  <c r="X250" i="2"/>
  <c r="X249" i="2"/>
  <c r="T247" i="2"/>
  <c r="W239" i="2"/>
  <c r="W238" i="2"/>
  <c r="X237" i="2"/>
  <c r="X236" i="2"/>
  <c r="X235" i="2"/>
  <c r="T231" i="2"/>
  <c r="V230" i="2"/>
  <c r="X229" i="2"/>
  <c r="T227" i="2"/>
  <c r="V226" i="2"/>
  <c r="X225" i="2"/>
  <c r="T223" i="2"/>
  <c r="W222" i="2"/>
  <c r="S220" i="2"/>
  <c r="U219" i="2"/>
  <c r="W218" i="2"/>
  <c r="S216" i="2"/>
  <c r="U215" i="2"/>
  <c r="W214" i="2"/>
  <c r="S212" i="2"/>
  <c r="U211" i="2"/>
  <c r="W210" i="2"/>
  <c r="S208" i="2"/>
  <c r="U207" i="2"/>
  <c r="X206" i="2"/>
  <c r="U197" i="2"/>
  <c r="W196" i="2"/>
  <c r="T194" i="2"/>
  <c r="V193" i="2"/>
  <c r="S191" i="2"/>
  <c r="U190" i="2"/>
  <c r="W189" i="2"/>
  <c r="S187" i="2"/>
  <c r="U186" i="2"/>
  <c r="W185" i="2"/>
  <c r="T183" i="2"/>
  <c r="W182" i="2"/>
  <c r="S180" i="2"/>
  <c r="U179" i="2"/>
  <c r="X178" i="2"/>
  <c r="U176" i="2"/>
  <c r="V175" i="2"/>
  <c r="U169" i="2"/>
  <c r="W168" i="2"/>
  <c r="S166" i="2"/>
  <c r="U165" i="2"/>
  <c r="W164" i="2"/>
  <c r="S162" i="2"/>
  <c r="U161" i="2"/>
  <c r="W160" i="2"/>
  <c r="S158" i="2"/>
  <c r="U157" i="2"/>
  <c r="W156" i="2"/>
  <c r="S154" i="2"/>
  <c r="V153" i="2"/>
  <c r="X152" i="2"/>
  <c r="T150" i="2"/>
  <c r="W149" i="2"/>
  <c r="S147" i="2"/>
  <c r="U146" i="2"/>
  <c r="X145" i="2"/>
  <c r="T143" i="2"/>
  <c r="V142" i="2"/>
  <c r="X141" i="2"/>
  <c r="T139" i="2"/>
  <c r="V138" i="2"/>
  <c r="X137" i="2"/>
  <c r="T135" i="2"/>
  <c r="V134" i="2"/>
  <c r="X133" i="2"/>
  <c r="T131" i="2"/>
  <c r="V130" i="2"/>
  <c r="X129" i="2"/>
  <c r="T127" i="2"/>
  <c r="V126" i="2"/>
  <c r="S124" i="2"/>
  <c r="U123" i="2"/>
  <c r="W122" i="2"/>
  <c r="T120" i="2"/>
  <c r="V119" i="2"/>
  <c r="X118" i="2"/>
  <c r="T116" i="2"/>
  <c r="V115" i="2"/>
  <c r="X114" i="2"/>
  <c r="T112" i="2"/>
  <c r="V111" i="2"/>
  <c r="X110" i="2"/>
  <c r="T108" i="2"/>
  <c r="V107" i="2"/>
  <c r="T612" i="2"/>
  <c r="X569" i="2"/>
  <c r="T564" i="2"/>
  <c r="T526" i="2"/>
  <c r="T499" i="2"/>
  <c r="W473" i="2"/>
  <c r="U461" i="2"/>
  <c r="X453" i="2"/>
  <c r="W433" i="2"/>
  <c r="W420" i="2"/>
  <c r="V407" i="2"/>
  <c r="X406" i="2"/>
  <c r="X400" i="2"/>
  <c r="S395" i="2"/>
  <c r="X383" i="2"/>
  <c r="S378" i="2"/>
  <c r="S371" i="2"/>
  <c r="W361" i="2"/>
  <c r="T356" i="2"/>
  <c r="S355" i="2"/>
  <c r="X345" i="2"/>
  <c r="T337" i="2"/>
  <c r="S336" i="2"/>
  <c r="X326" i="2"/>
  <c r="T325" i="2"/>
  <c r="U324" i="2"/>
  <c r="W313" i="2"/>
  <c r="U310" i="2"/>
  <c r="T307" i="2"/>
  <c r="W299" i="2"/>
  <c r="T293" i="2"/>
  <c r="T292" i="2"/>
  <c r="V291" i="2"/>
  <c r="X283" i="2"/>
  <c r="V279" i="2"/>
  <c r="T270" i="2"/>
  <c r="V269" i="2"/>
  <c r="T263" i="2"/>
  <c r="W250" i="2"/>
  <c r="V238" i="2"/>
  <c r="V237" i="2"/>
  <c r="S236" i="2"/>
  <c r="S235" i="2"/>
  <c r="T234" i="2"/>
  <c r="T233" i="2"/>
  <c r="X227" i="2"/>
  <c r="S226" i="2"/>
  <c r="T225" i="2"/>
  <c r="U218" i="2"/>
  <c r="W217" i="2"/>
  <c r="W216" i="2"/>
  <c r="U210" i="2"/>
  <c r="W209" i="2"/>
  <c r="W208" i="2"/>
  <c r="S190" i="2"/>
  <c r="S189" i="2"/>
  <c r="U188" i="2"/>
  <c r="V182" i="2"/>
  <c r="X181" i="2"/>
  <c r="X180" i="2"/>
  <c r="T178" i="2"/>
  <c r="T165" i="2"/>
  <c r="T164" i="2"/>
  <c r="V163" i="2"/>
  <c r="T157" i="2"/>
  <c r="T156" i="2"/>
  <c r="V155" i="2"/>
  <c r="T146" i="2"/>
  <c r="V145" i="2"/>
  <c r="W144" i="2"/>
  <c r="U138" i="2"/>
  <c r="V137" i="2"/>
  <c r="W136" i="2"/>
  <c r="U130" i="2"/>
  <c r="V129" i="2"/>
  <c r="W128" i="2"/>
  <c r="V122" i="2"/>
  <c r="X120" i="2"/>
  <c r="S119" i="2"/>
  <c r="T118" i="2"/>
  <c r="X112" i="2"/>
  <c r="S111" i="2"/>
  <c r="T110" i="2"/>
  <c r="S101" i="2"/>
  <c r="T100" i="2"/>
  <c r="V99" i="2"/>
  <c r="X98" i="2"/>
  <c r="S96" i="2"/>
  <c r="U95" i="2"/>
  <c r="W94" i="2"/>
  <c r="S92" i="2"/>
  <c r="V91" i="2"/>
  <c r="X90" i="2"/>
  <c r="T88" i="2"/>
  <c r="W87" i="2"/>
  <c r="T85" i="2"/>
  <c r="V84" i="2"/>
  <c r="X83" i="2"/>
  <c r="U81" i="2"/>
  <c r="W80" i="2"/>
  <c r="S78" i="2"/>
  <c r="U77" i="2"/>
  <c r="W76" i="2"/>
  <c r="T74" i="2"/>
  <c r="W73" i="2"/>
  <c r="S71" i="2"/>
  <c r="U70" i="2"/>
  <c r="X69" i="2"/>
  <c r="T67" i="2"/>
  <c r="V66" i="2"/>
  <c r="X65" i="2"/>
  <c r="U63" i="2"/>
  <c r="W62" i="2"/>
  <c r="S60" i="2"/>
  <c r="U59" i="2"/>
  <c r="W58" i="2"/>
  <c r="T56" i="2"/>
  <c r="V55" i="2"/>
  <c r="X54" i="2"/>
  <c r="T52" i="2"/>
  <c r="W51" i="2"/>
  <c r="S49" i="2"/>
  <c r="U48" i="2"/>
  <c r="W47" i="2"/>
  <c r="T45" i="2"/>
  <c r="V44" i="2"/>
  <c r="X43" i="2"/>
  <c r="T41" i="2"/>
  <c r="V40" i="2"/>
  <c r="T37" i="2"/>
  <c r="V36" i="2"/>
  <c r="X35" i="2"/>
  <c r="U33" i="2"/>
  <c r="W32" i="2"/>
  <c r="S30" i="2"/>
  <c r="U29" i="2"/>
  <c r="W28" i="2"/>
  <c r="S26" i="2"/>
  <c r="U25" i="2"/>
  <c r="W24" i="2"/>
  <c r="T22" i="2"/>
  <c r="W21" i="2"/>
  <c r="S19" i="2"/>
  <c r="U18" i="2"/>
  <c r="X17" i="2"/>
  <c r="T15" i="2"/>
  <c r="V14" i="2"/>
  <c r="X13" i="2"/>
  <c r="U11" i="2"/>
  <c r="W10" i="2"/>
  <c r="W569" i="2"/>
  <c r="V535" i="2"/>
  <c r="S527" i="2"/>
  <c r="W478" i="2"/>
  <c r="V473" i="2"/>
  <c r="U462" i="2"/>
  <c r="U443" i="2"/>
  <c r="W434" i="2"/>
  <c r="V433" i="2"/>
  <c r="W421" i="2"/>
  <c r="U407" i="2"/>
  <c r="W406" i="2"/>
  <c r="X405" i="2"/>
  <c r="X389" i="2"/>
  <c r="X372" i="2"/>
  <c r="W362" i="2"/>
  <c r="V359" i="2"/>
  <c r="S356" i="2"/>
  <c r="X346" i="2"/>
  <c r="S345" i="2"/>
  <c r="V340" i="2"/>
  <c r="S337" i="2"/>
  <c r="X327" i="2"/>
  <c r="S326" i="2"/>
  <c r="S325" i="2"/>
  <c r="V314" i="2"/>
  <c r="V313" i="2"/>
  <c r="T308" i="2"/>
  <c r="W300" i="2"/>
  <c r="S293" i="2"/>
  <c r="S292" i="2"/>
  <c r="U291" i="2"/>
  <c r="W283" i="2"/>
  <c r="U277" i="2"/>
  <c r="V273" i="2"/>
  <c r="X272" i="2"/>
  <c r="S270" i="2"/>
  <c r="U269" i="2"/>
  <c r="X264" i="2"/>
  <c r="S259" i="2"/>
  <c r="X254" i="2"/>
  <c r="U251" i="2"/>
  <c r="V250" i="2"/>
  <c r="X245" i="2"/>
  <c r="T239" i="2"/>
  <c r="U238" i="2"/>
  <c r="T237" i="2"/>
  <c r="W229" i="2"/>
  <c r="X228" i="2"/>
  <c r="S227" i="2"/>
  <c r="T219" i="2"/>
  <c r="T218" i="2"/>
  <c r="V217" i="2"/>
  <c r="T211" i="2"/>
  <c r="T210" i="2"/>
  <c r="V209" i="2"/>
  <c r="U193" i="2"/>
  <c r="X192" i="2"/>
  <c r="X191" i="2"/>
  <c r="V185" i="2"/>
  <c r="X183" i="2"/>
  <c r="U182" i="2"/>
  <c r="W181" i="2"/>
  <c r="W180" i="2"/>
  <c r="S165" i="2"/>
  <c r="S164" i="2"/>
  <c r="U163" i="2"/>
  <c r="S157" i="2"/>
  <c r="S156" i="2"/>
  <c r="U155" i="2"/>
  <c r="S146" i="2"/>
  <c r="U145" i="2"/>
  <c r="V144" i="2"/>
  <c r="T138" i="2"/>
  <c r="U137" i="2"/>
  <c r="V136" i="2"/>
  <c r="T130" i="2"/>
  <c r="U129" i="2"/>
  <c r="V128" i="2"/>
  <c r="U122" i="2"/>
  <c r="X121" i="2"/>
  <c r="S120" i="2"/>
  <c r="W114" i="2"/>
  <c r="X113" i="2"/>
  <c r="S112" i="2"/>
  <c r="X106" i="2"/>
  <c r="S100" i="2"/>
  <c r="U99" i="2"/>
  <c r="W98" i="2"/>
  <c r="T95" i="2"/>
  <c r="V94" i="2"/>
  <c r="X93" i="2"/>
  <c r="U91" i="2"/>
  <c r="W90" i="2"/>
  <c r="S88" i="2"/>
  <c r="V87" i="2"/>
  <c r="X86" i="2"/>
  <c r="S85" i="2"/>
  <c r="U84" i="2"/>
  <c r="W83" i="2"/>
  <c r="T81" i="2"/>
  <c r="V80" i="2"/>
  <c r="X79" i="2"/>
  <c r="T77" i="2"/>
  <c r="V76" i="2"/>
  <c r="S74" i="2"/>
  <c r="V73" i="2"/>
  <c r="X72" i="2"/>
  <c r="T70" i="2"/>
  <c r="W69" i="2"/>
  <c r="S67" i="2"/>
  <c r="U66" i="2"/>
  <c r="W65" i="2"/>
  <c r="T63" i="2"/>
  <c r="V62" i="2"/>
  <c r="X61" i="2"/>
  <c r="T59" i="2"/>
  <c r="V58" i="2"/>
  <c r="S56" i="2"/>
  <c r="U55" i="2"/>
  <c r="W54" i="2"/>
  <c r="S52" i="2"/>
  <c r="V51" i="2"/>
  <c r="X50" i="2"/>
  <c r="T48" i="2"/>
  <c r="V47" i="2"/>
  <c r="X46" i="2"/>
  <c r="S45" i="2"/>
  <c r="U44" i="2"/>
  <c r="W43" i="2"/>
  <c r="S41" i="2"/>
  <c r="U40" i="2"/>
  <c r="S37" i="2"/>
  <c r="U36" i="2"/>
  <c r="W35" i="2"/>
  <c r="T33" i="2"/>
  <c r="V32" i="2"/>
  <c r="X31" i="2"/>
  <c r="T29" i="2"/>
  <c r="V28" i="2"/>
  <c r="X27" i="2"/>
  <c r="T25" i="2"/>
  <c r="V24" i="2"/>
  <c r="S22" i="2"/>
  <c r="V21" i="2"/>
  <c r="X20" i="2"/>
  <c r="T18" i="2"/>
  <c r="W17" i="2"/>
  <c r="S15" i="2"/>
  <c r="U14" i="2"/>
  <c r="W13" i="2"/>
  <c r="T11" i="2"/>
  <c r="V10" i="2"/>
  <c r="T10" i="2"/>
  <c r="X689" i="2"/>
  <c r="V449" i="2"/>
  <c r="W381" i="2"/>
  <c r="U374" i="2"/>
  <c r="W369" i="2"/>
  <c r="S363" i="2"/>
  <c r="W353" i="2"/>
  <c r="U348" i="2"/>
  <c r="U347" i="2"/>
  <c r="W334" i="2"/>
  <c r="U329" i="2"/>
  <c r="U646" i="2"/>
  <c r="W502" i="2"/>
  <c r="W467" i="2"/>
  <c r="W448" i="2"/>
  <c r="T443" i="2"/>
  <c r="V434" i="2"/>
  <c r="T422" i="2"/>
  <c r="V421" i="2"/>
  <c r="T408" i="2"/>
  <c r="T407" i="2"/>
  <c r="V406" i="2"/>
  <c r="W405" i="2"/>
  <c r="X390" i="2"/>
  <c r="W389" i="2"/>
  <c r="S372" i="2"/>
  <c r="X366" i="2"/>
  <c r="U363" i="2"/>
  <c r="V362" i="2"/>
  <c r="X350" i="2"/>
  <c r="W347" i="2"/>
  <c r="W346" i="2"/>
  <c r="S333" i="2"/>
  <c r="W328" i="2"/>
  <c r="W327" i="2"/>
  <c r="U315" i="2"/>
  <c r="U314" i="2"/>
  <c r="U301" i="2"/>
  <c r="V300" i="2"/>
  <c r="W284" i="2"/>
  <c r="U280" i="2"/>
  <c r="X274" i="2"/>
  <c r="U273" i="2"/>
  <c r="W272" i="2"/>
  <c r="X271" i="2"/>
  <c r="T251" i="2"/>
  <c r="U250" i="2"/>
  <c r="S239" i="2"/>
  <c r="T238" i="2"/>
  <c r="U230" i="2"/>
  <c r="V229" i="2"/>
  <c r="W228" i="2"/>
  <c r="S219" i="2"/>
  <c r="S218" i="2"/>
  <c r="U217" i="2"/>
  <c r="S211" i="2"/>
  <c r="S210" i="2"/>
  <c r="U209" i="2"/>
  <c r="V196" i="2"/>
  <c r="X195" i="2"/>
  <c r="T193" i="2"/>
  <c r="W192" i="2"/>
  <c r="W191" i="2"/>
  <c r="U185" i="2"/>
  <c r="X184" i="2"/>
  <c r="S183" i="2"/>
  <c r="T182" i="2"/>
  <c r="V181" i="2"/>
  <c r="U175" i="2"/>
  <c r="X174" i="2"/>
  <c r="V168" i="2"/>
  <c r="X167" i="2"/>
  <c r="X166" i="2"/>
  <c r="V160" i="2"/>
  <c r="X159" i="2"/>
  <c r="X158" i="2"/>
  <c r="V149" i="2"/>
  <c r="X148" i="2"/>
  <c r="X147" i="2"/>
  <c r="T145" i="2"/>
  <c r="X139" i="2"/>
  <c r="S138" i="2"/>
  <c r="T137" i="2"/>
  <c r="X131" i="2"/>
  <c r="S130" i="2"/>
  <c r="T129" i="2"/>
  <c r="T123" i="2"/>
  <c r="T122" i="2"/>
  <c r="W121" i="2"/>
  <c r="U115" i="2"/>
  <c r="V114" i="2"/>
  <c r="W113" i="2"/>
  <c r="U107" i="2"/>
  <c r="W106" i="2"/>
  <c r="X105" i="2"/>
  <c r="X104" i="2"/>
  <c r="V103" i="2"/>
  <c r="X102" i="2"/>
  <c r="T99" i="2"/>
  <c r="V98" i="2"/>
  <c r="X97" i="2"/>
  <c r="S95" i="2"/>
  <c r="U94" i="2"/>
  <c r="W93" i="2"/>
  <c r="T91" i="2"/>
  <c r="V90" i="2"/>
  <c r="X89" i="2"/>
  <c r="U87" i="2"/>
  <c r="W86" i="2"/>
  <c r="T84" i="2"/>
  <c r="V83" i="2"/>
  <c r="X82" i="2"/>
  <c r="S81" i="2"/>
  <c r="U80" i="2"/>
  <c r="W79" i="2"/>
  <c r="S77" i="2"/>
  <c r="U76" i="2"/>
  <c r="X75" i="2"/>
  <c r="U73" i="2"/>
  <c r="W72" i="2"/>
  <c r="S70" i="2"/>
  <c r="V69" i="2"/>
  <c r="X68" i="2"/>
  <c r="T66" i="2"/>
  <c r="V65" i="2"/>
  <c r="X64" i="2"/>
  <c r="S63" i="2"/>
  <c r="U62" i="2"/>
  <c r="W61" i="2"/>
  <c r="S59" i="2"/>
  <c r="U58" i="2"/>
  <c r="X57" i="2"/>
  <c r="T55" i="2"/>
  <c r="V54" i="2"/>
  <c r="X53" i="2"/>
  <c r="U51" i="2"/>
  <c r="W50" i="2"/>
  <c r="S48" i="2"/>
  <c r="U47" i="2"/>
  <c r="W46" i="2"/>
  <c r="T44" i="2"/>
  <c r="V43" i="2"/>
  <c r="X42" i="2"/>
  <c r="T40" i="2"/>
  <c r="X38" i="2"/>
  <c r="T36" i="2"/>
  <c r="V35" i="2"/>
  <c r="X34" i="2"/>
  <c r="S33" i="2"/>
  <c r="U32" i="2"/>
  <c r="W31" i="2"/>
  <c r="S29" i="2"/>
  <c r="U28" i="2"/>
  <c r="W27" i="2"/>
  <c r="S25" i="2"/>
  <c r="U24" i="2"/>
  <c r="X23" i="2"/>
  <c r="U21" i="2"/>
  <c r="W20" i="2"/>
  <c r="S18" i="2"/>
  <c r="V17" i="2"/>
  <c r="X16" i="2"/>
  <c r="T14" i="2"/>
  <c r="V13" i="2"/>
  <c r="X12" i="2"/>
  <c r="S11" i="2"/>
  <c r="U10" i="2"/>
  <c r="U697" i="2"/>
  <c r="W575" i="2"/>
  <c r="S554" i="2"/>
  <c r="T446" i="2"/>
  <c r="S439" i="2"/>
  <c r="X423" i="2"/>
  <c r="W572" i="2"/>
  <c r="T554" i="2"/>
  <c r="X547" i="2"/>
  <c r="T500" i="2"/>
  <c r="W479" i="2"/>
  <c r="S458" i="2"/>
  <c r="W449" i="2"/>
  <c r="S422" i="2"/>
  <c r="U421" i="2"/>
  <c r="S408" i="2"/>
  <c r="S407" i="2"/>
  <c r="U406" i="2"/>
  <c r="S396" i="2"/>
  <c r="V391" i="2"/>
  <c r="W390" i="2"/>
  <c r="S379" i="2"/>
  <c r="V374" i="2"/>
  <c r="X373" i="2"/>
  <c r="T363" i="2"/>
  <c r="U362" i="2"/>
  <c r="X357" i="2"/>
  <c r="V347" i="2"/>
  <c r="V346" i="2"/>
  <c r="T343" i="2"/>
  <c r="X338" i="2"/>
  <c r="V328" i="2"/>
  <c r="V327" i="2"/>
  <c r="X316" i="2"/>
  <c r="T315" i="2"/>
  <c r="T314" i="2"/>
  <c r="S311" i="2"/>
  <c r="V304" i="2"/>
  <c r="X302" i="2"/>
  <c r="T301" i="2"/>
  <c r="U300" i="2"/>
  <c r="V284" i="2"/>
  <c r="T280" i="2"/>
  <c r="S274" i="2"/>
  <c r="T273" i="2"/>
  <c r="V272" i="2"/>
  <c r="S271" i="2"/>
  <c r="X260" i="2"/>
  <c r="T252" i="2"/>
  <c r="S251" i="2"/>
  <c r="T230" i="2"/>
  <c r="U229" i="2"/>
  <c r="V228" i="2"/>
  <c r="V222" i="2"/>
  <c r="X221" i="2"/>
  <c r="X220" i="2"/>
  <c r="V214" i="2"/>
  <c r="X213" i="2"/>
  <c r="X212" i="2"/>
  <c r="U196" i="2"/>
  <c r="W195" i="2"/>
  <c r="X194" i="2"/>
  <c r="S193" i="2"/>
  <c r="V192" i="2"/>
  <c r="T186" i="2"/>
  <c r="T185" i="2"/>
  <c r="W184" i="2"/>
  <c r="S182" i="2"/>
  <c r="U181" i="2"/>
  <c r="T175" i="2"/>
  <c r="W174" i="2"/>
  <c r="U168" i="2"/>
  <c r="W167" i="2"/>
  <c r="W166" i="2"/>
  <c r="U160" i="2"/>
  <c r="W159" i="2"/>
  <c r="W158" i="2"/>
  <c r="X150" i="2"/>
  <c r="U149" i="2"/>
  <c r="W148" i="2"/>
  <c r="W147" i="2"/>
  <c r="W141" i="2"/>
  <c r="X140" i="2"/>
  <c r="S139" i="2"/>
  <c r="W133" i="2"/>
  <c r="X132" i="2"/>
  <c r="S131" i="2"/>
  <c r="S123" i="2"/>
  <c r="S122" i="2"/>
  <c r="V121" i="2"/>
  <c r="T115" i="2"/>
  <c r="U114" i="2"/>
  <c r="V113" i="2"/>
  <c r="T107" i="2"/>
  <c r="V106" i="2"/>
  <c r="W105" i="2"/>
  <c r="W104" i="2"/>
  <c r="U103" i="2"/>
  <c r="W102" i="2"/>
  <c r="S99" i="2"/>
  <c r="U98" i="2"/>
  <c r="W97" i="2"/>
  <c r="X96" i="2"/>
  <c r="T94" i="2"/>
  <c r="V93" i="2"/>
  <c r="X92" i="2"/>
  <c r="S91" i="2"/>
  <c r="U90" i="2"/>
  <c r="W89" i="2"/>
  <c r="T87" i="2"/>
  <c r="V86" i="2"/>
  <c r="S84" i="2"/>
  <c r="U83" i="2"/>
  <c r="W82" i="2"/>
  <c r="T80" i="2"/>
  <c r="V79" i="2"/>
  <c r="X78" i="2"/>
  <c r="T76" i="2"/>
  <c r="W75" i="2"/>
  <c r="T73" i="2"/>
  <c r="V72" i="2"/>
  <c r="X71" i="2"/>
  <c r="U69" i="2"/>
  <c r="W68" i="2"/>
  <c r="S66" i="2"/>
  <c r="U65" i="2"/>
  <c r="W64" i="2"/>
  <c r="T62" i="2"/>
  <c r="V61" i="2"/>
  <c r="X60" i="2"/>
  <c r="T58" i="2"/>
  <c r="W57" i="2"/>
  <c r="S55" i="2"/>
  <c r="U54" i="2"/>
  <c r="W53" i="2"/>
  <c r="T51" i="2"/>
  <c r="V50" i="2"/>
  <c r="X49" i="2"/>
  <c r="T47" i="2"/>
  <c r="V46" i="2"/>
  <c r="S44" i="2"/>
  <c r="U43" i="2"/>
  <c r="W42" i="2"/>
  <c r="S40" i="2"/>
  <c r="W38" i="2"/>
  <c r="S36" i="2"/>
  <c r="U35" i="2"/>
  <c r="W34" i="2"/>
  <c r="T32" i="2"/>
  <c r="V31" i="2"/>
  <c r="X30" i="2"/>
  <c r="T28" i="2"/>
  <c r="V27" i="2"/>
  <c r="X26" i="2"/>
  <c r="T24" i="2"/>
  <c r="W23" i="2"/>
  <c r="T21" i="2"/>
  <c r="V20" i="2"/>
  <c r="X19" i="2"/>
  <c r="U17" i="2"/>
  <c r="W16" i="2"/>
  <c r="S14" i="2"/>
  <c r="U13" i="2"/>
  <c r="W12" i="2"/>
  <c r="U651" i="2"/>
  <c r="V479" i="2"/>
  <c r="W414" i="2"/>
  <c r="V411" i="2"/>
  <c r="W398" i="2"/>
  <c r="U391" i="2"/>
  <c r="W373" i="2"/>
  <c r="T364" i="2"/>
  <c r="U328" i="2"/>
  <c r="U318" i="2"/>
  <c r="X317" i="2"/>
  <c r="T19" i="2"/>
  <c r="S20" i="2"/>
  <c r="U23" i="2"/>
  <c r="X24" i="2"/>
  <c r="V34" i="2"/>
  <c r="U52" i="2"/>
  <c r="X77" i="2"/>
  <c r="W95" i="2"/>
  <c r="V96" i="2"/>
  <c r="U97" i="2"/>
  <c r="V101" i="2"/>
  <c r="S107" i="2"/>
  <c r="W117" i="2"/>
  <c r="X216" i="2"/>
  <c r="T222" i="2"/>
  <c r="V233" i="2"/>
  <c r="W235" i="2"/>
  <c r="U354" i="2"/>
  <c r="V398" i="2"/>
  <c r="S431" i="2"/>
  <c r="V517" i="2"/>
  <c r="U37" i="2"/>
  <c r="S38" i="2"/>
  <c r="V52" i="2"/>
  <c r="U15" i="2"/>
  <c r="V37" i="2"/>
  <c r="T38" i="2"/>
  <c r="S50" i="2"/>
  <c r="X51" i="2"/>
  <c r="W52" i="2"/>
  <c r="U53" i="2"/>
  <c r="V70" i="2"/>
  <c r="U71" i="2"/>
  <c r="V75" i="2"/>
  <c r="S83" i="2"/>
  <c r="S93" i="2"/>
  <c r="X94" i="2"/>
  <c r="S143" i="2"/>
  <c r="X177" i="2"/>
  <c r="S252" i="2"/>
  <c r="U263" i="2"/>
  <c r="T318" i="2"/>
  <c r="W354" i="2"/>
  <c r="U394" i="2"/>
  <c r="X494" i="2"/>
  <c r="V11" i="2"/>
  <c r="S12" i="2"/>
  <c r="S13" i="2"/>
  <c r="U22" i="2"/>
  <c r="S23" i="2"/>
  <c r="W25" i="2"/>
  <c r="V26" i="2"/>
  <c r="U27" i="2"/>
  <c r="W33" i="2"/>
  <c r="T34" i="2"/>
  <c r="T35" i="2"/>
  <c r="V45" i="2"/>
  <c r="S46" i="2"/>
  <c r="X47" i="2"/>
  <c r="W55" i="2"/>
  <c r="W56" i="2"/>
  <c r="U57" i="2"/>
  <c r="X58" i="2"/>
  <c r="X66" i="2"/>
  <c r="X67" i="2"/>
  <c r="V68" i="2"/>
  <c r="V77" i="2"/>
  <c r="U78" i="2"/>
  <c r="T79" i="2"/>
  <c r="U85" i="2"/>
  <c r="S87" i="2"/>
  <c r="V88" i="2"/>
  <c r="T89" i="2"/>
  <c r="T90" i="2"/>
  <c r="T96" i="2"/>
  <c r="S97" i="2"/>
  <c r="T98" i="2"/>
  <c r="S104" i="2"/>
  <c r="X108" i="2"/>
  <c r="U118" i="2"/>
  <c r="U119" i="2"/>
  <c r="S135" i="2"/>
  <c r="V140" i="2"/>
  <c r="V141" i="2"/>
  <c r="W151" i="2"/>
  <c r="V152" i="2"/>
  <c r="U153" i="2"/>
  <c r="U159" i="2"/>
  <c r="W163" i="2"/>
  <c r="S169" i="2"/>
  <c r="U174" i="2"/>
  <c r="V184" i="2"/>
  <c r="W187" i="2"/>
  <c r="X188" i="2"/>
  <c r="V205" i="2"/>
  <c r="U206" i="2"/>
  <c r="S207" i="2"/>
  <c r="V210" i="2"/>
  <c r="W213" i="2"/>
  <c r="W224" i="2"/>
  <c r="W225" i="2"/>
  <c r="S230" i="2"/>
  <c r="T235" i="2"/>
  <c r="V236" i="2"/>
  <c r="U244" i="2"/>
  <c r="T258" i="2"/>
  <c r="X261" i="2"/>
  <c r="U272" i="2"/>
  <c r="X275" i="2"/>
  <c r="S298" i="2"/>
  <c r="X306" i="2"/>
  <c r="V324" i="2"/>
  <c r="T329" i="2"/>
  <c r="X339" i="2"/>
  <c r="S364" i="2"/>
  <c r="T374" i="2"/>
  <c r="T398" i="2"/>
  <c r="T399" i="2"/>
  <c r="U415" i="2"/>
  <c r="U450" i="2"/>
  <c r="U526" i="2"/>
  <c r="U700" i="2"/>
  <c r="W699" i="2"/>
  <c r="S697" i="2"/>
  <c r="U696" i="2"/>
  <c r="W695" i="2"/>
  <c r="S693" i="2"/>
  <c r="U692" i="2"/>
  <c r="V691" i="2"/>
  <c r="X690" i="2"/>
  <c r="T687" i="2"/>
  <c r="W686" i="2"/>
  <c r="S684" i="2"/>
  <c r="U683" i="2"/>
  <c r="W682" i="2"/>
  <c r="S675" i="2"/>
  <c r="U674" i="2"/>
  <c r="X673" i="2"/>
  <c r="T671" i="2"/>
  <c r="V670" i="2"/>
  <c r="X669" i="2"/>
  <c r="S668" i="2"/>
  <c r="U667" i="2"/>
  <c r="W666" i="2"/>
  <c r="U664" i="2"/>
  <c r="W663" i="2"/>
  <c r="U661" i="2"/>
  <c r="W660" i="2"/>
  <c r="T658" i="2"/>
  <c r="V657" i="2"/>
  <c r="X656" i="2"/>
  <c r="T654" i="2"/>
  <c r="V653" i="2"/>
  <c r="S651" i="2"/>
  <c r="U650" i="2"/>
  <c r="W649" i="2"/>
  <c r="T647" i="2"/>
  <c r="V646" i="2"/>
  <c r="S644" i="2"/>
  <c r="U643" i="2"/>
  <c r="W642" i="2"/>
  <c r="S640" i="2"/>
  <c r="U639" i="2"/>
  <c r="W638" i="2"/>
  <c r="S636" i="2"/>
  <c r="U635" i="2"/>
  <c r="W634" i="2"/>
  <c r="S632" i="2"/>
  <c r="U631" i="2"/>
  <c r="X626" i="2"/>
  <c r="U624" i="2"/>
  <c r="W623" i="2"/>
  <c r="U621" i="2"/>
  <c r="W620" i="2"/>
  <c r="S618" i="2"/>
  <c r="U617" i="2"/>
  <c r="W616" i="2"/>
  <c r="S614" i="2"/>
  <c r="U613" i="2"/>
  <c r="W612" i="2"/>
  <c r="S610" i="2"/>
  <c r="U609" i="2"/>
  <c r="W608" i="2"/>
  <c r="T606" i="2"/>
  <c r="W605" i="2"/>
  <c r="S603" i="2"/>
  <c r="U602" i="2"/>
  <c r="W601" i="2"/>
  <c r="S599" i="2"/>
  <c r="V598" i="2"/>
  <c r="X597" i="2"/>
  <c r="T595" i="2"/>
  <c r="V594" i="2"/>
  <c r="X593" i="2"/>
  <c r="T591" i="2"/>
  <c r="W590" i="2"/>
  <c r="T588" i="2"/>
  <c r="V587" i="2"/>
  <c r="X586" i="2"/>
  <c r="T584" i="2"/>
  <c r="V583" i="2"/>
  <c r="V701" i="2"/>
  <c r="S699" i="2"/>
  <c r="U698" i="2"/>
  <c r="W697" i="2"/>
  <c r="S695" i="2"/>
  <c r="U694" i="2"/>
  <c r="W693" i="2"/>
  <c r="T690" i="2"/>
  <c r="U689" i="2"/>
  <c r="V688" i="2"/>
  <c r="X687" i="2"/>
  <c r="S686" i="2"/>
  <c r="U685" i="2"/>
  <c r="W684" i="2"/>
  <c r="S682" i="2"/>
  <c r="U681" i="2"/>
  <c r="U676" i="2"/>
  <c r="W675" i="2"/>
  <c r="T673" i="2"/>
  <c r="V672" i="2"/>
  <c r="X671" i="2"/>
  <c r="T669" i="2"/>
  <c r="W668" i="2"/>
  <c r="S666" i="2"/>
  <c r="V665" i="2"/>
  <c r="S663" i="2"/>
  <c r="V662" i="2"/>
  <c r="S660" i="2"/>
  <c r="U659" i="2"/>
  <c r="X658" i="2"/>
  <c r="T656" i="2"/>
  <c r="V655" i="2"/>
  <c r="X654" i="2"/>
  <c r="U652" i="2"/>
  <c r="W651" i="2"/>
  <c r="S649" i="2"/>
  <c r="V648" i="2"/>
  <c r="X647" i="2"/>
  <c r="U645" i="2"/>
  <c r="W644" i="2"/>
  <c r="S642" i="2"/>
  <c r="U641" i="2"/>
  <c r="W640" i="2"/>
  <c r="S638" i="2"/>
  <c r="U637" i="2"/>
  <c r="W636" i="2"/>
  <c r="S634" i="2"/>
  <c r="U633" i="2"/>
  <c r="W632" i="2"/>
  <c r="T626" i="2"/>
  <c r="V625" i="2"/>
  <c r="S623" i="2"/>
  <c r="V622" i="2"/>
  <c r="S620" i="2"/>
  <c r="U619" i="2"/>
  <c r="W618" i="2"/>
  <c r="S616" i="2"/>
  <c r="U615" i="2"/>
  <c r="W614" i="2"/>
  <c r="S612" i="2"/>
  <c r="U611" i="2"/>
  <c r="W610" i="2"/>
  <c r="S608" i="2"/>
  <c r="U607" i="2"/>
  <c r="X606" i="2"/>
  <c r="S605" i="2"/>
  <c r="U604" i="2"/>
  <c r="W603" i="2"/>
  <c r="S601" i="2"/>
  <c r="U600" i="2"/>
  <c r="W599" i="2"/>
  <c r="T597" i="2"/>
  <c r="V596" i="2"/>
  <c r="X595" i="2"/>
  <c r="T593" i="2"/>
  <c r="V592" i="2"/>
  <c r="X591" i="2"/>
  <c r="S590" i="2"/>
  <c r="V589" i="2"/>
  <c r="X588" i="2"/>
  <c r="T586" i="2"/>
  <c r="V585" i="2"/>
  <c r="X584" i="2"/>
  <c r="U701" i="2"/>
  <c r="X700" i="2"/>
  <c r="T698" i="2"/>
  <c r="V697" i="2"/>
  <c r="X696" i="2"/>
  <c r="T694" i="2"/>
  <c r="V693" i="2"/>
  <c r="X692" i="2"/>
  <c r="S690" i="2"/>
  <c r="T689" i="2"/>
  <c r="U688" i="2"/>
  <c r="W687" i="2"/>
  <c r="T685" i="2"/>
  <c r="V684" i="2"/>
  <c r="X683" i="2"/>
  <c r="T681" i="2"/>
  <c r="T676" i="2"/>
  <c r="V675" i="2"/>
  <c r="X674" i="2"/>
  <c r="S673" i="2"/>
  <c r="U672" i="2"/>
  <c r="W671" i="2"/>
  <c r="S669" i="2"/>
  <c r="V668" i="2"/>
  <c r="X667" i="2"/>
  <c r="U665" i="2"/>
  <c r="X664" i="2"/>
  <c r="U662" i="2"/>
  <c r="X661" i="2"/>
  <c r="T659" i="2"/>
  <c r="W658" i="2"/>
  <c r="S656" i="2"/>
  <c r="U655" i="2"/>
  <c r="W654" i="2"/>
  <c r="T652" i="2"/>
  <c r="V651" i="2"/>
  <c r="X650" i="2"/>
  <c r="U648" i="2"/>
  <c r="W647" i="2"/>
  <c r="T645" i="2"/>
  <c r="V644" i="2"/>
  <c r="X643" i="2"/>
  <c r="T641" i="2"/>
  <c r="V640" i="2"/>
  <c r="X639" i="2"/>
  <c r="T637" i="2"/>
  <c r="V636" i="2"/>
  <c r="X635" i="2"/>
  <c r="T633" i="2"/>
  <c r="V632" i="2"/>
  <c r="X631" i="2"/>
  <c r="S626" i="2"/>
  <c r="U625" i="2"/>
  <c r="X624" i="2"/>
  <c r="U622" i="2"/>
  <c r="X621" i="2"/>
  <c r="T619" i="2"/>
  <c r="V618" i="2"/>
  <c r="X617" i="2"/>
  <c r="T615" i="2"/>
  <c r="V614" i="2"/>
  <c r="X613" i="2"/>
  <c r="T611" i="2"/>
  <c r="V610" i="2"/>
  <c r="X609" i="2"/>
  <c r="T607" i="2"/>
  <c r="W606" i="2"/>
  <c r="T604" i="2"/>
  <c r="V603" i="2"/>
  <c r="X602" i="2"/>
  <c r="T600" i="2"/>
  <c r="V599" i="2"/>
  <c r="S597" i="2"/>
  <c r="U596" i="2"/>
  <c r="W595" i="2"/>
  <c r="S593" i="2"/>
  <c r="U592" i="2"/>
  <c r="W591" i="2"/>
  <c r="U589" i="2"/>
  <c r="W588" i="2"/>
  <c r="S586" i="2"/>
  <c r="U585" i="2"/>
  <c r="W584" i="2"/>
  <c r="T582" i="2"/>
  <c r="V581" i="2"/>
  <c r="AC29" i="7"/>
  <c r="AC23" i="7"/>
  <c r="AF107" i="7"/>
  <c r="AF189" i="7"/>
  <c r="K189" i="6" s="1"/>
  <c r="AF188" i="7"/>
  <c r="AF179" i="7"/>
  <c r="AF178" i="7"/>
  <c r="AF177" i="7"/>
  <c r="AH177" i="7" s="1"/>
  <c r="AF169" i="7"/>
  <c r="AF165" i="7"/>
  <c r="AF161" i="7"/>
  <c r="AF157" i="7"/>
  <c r="AF153" i="7"/>
  <c r="AF149" i="7"/>
  <c r="AF145" i="7"/>
  <c r="AF141" i="7"/>
  <c r="AF137" i="7"/>
  <c r="AF103" i="7"/>
  <c r="AC96" i="7"/>
  <c r="AF92" i="7"/>
  <c r="AC87" i="7"/>
  <c r="AC80" i="7"/>
  <c r="AF71" i="7"/>
  <c r="AF68" i="7"/>
  <c r="AC65" i="7"/>
  <c r="AC61" i="7"/>
  <c r="AC59" i="7"/>
  <c r="AF45" i="7"/>
  <c r="AC44" i="7"/>
  <c r="AD43" i="7"/>
  <c r="AD35" i="7"/>
  <c r="AF31" i="7"/>
  <c r="Y25" i="7"/>
  <c r="AA23" i="7"/>
  <c r="Y20" i="7"/>
  <c r="AB15" i="7"/>
  <c r="AF13" i="7"/>
  <c r="Z12" i="7"/>
  <c r="AF9" i="7"/>
  <c r="AF227" i="7"/>
  <c r="K227" i="6" s="1"/>
  <c r="M227" i="6" s="1"/>
  <c r="AF219" i="7"/>
  <c r="AH219" i="7" s="1"/>
  <c r="AF205" i="7"/>
  <c r="AF195" i="7"/>
  <c r="AF187" i="7"/>
  <c r="AF176" i="7"/>
  <c r="AF133" i="7"/>
  <c r="AF128" i="7"/>
  <c r="AF119" i="7"/>
  <c r="AF108" i="7"/>
  <c r="AF97" i="7"/>
  <c r="AF81" i="7"/>
  <c r="AF72" i="7"/>
  <c r="AF69" i="7"/>
  <c r="AC58" i="7"/>
  <c r="AC54" i="7"/>
  <c r="Z45" i="7"/>
  <c r="Y44" i="7"/>
  <c r="AC43" i="7"/>
  <c r="AD42" i="7"/>
  <c r="AF41" i="7"/>
  <c r="AF40" i="7"/>
  <c r="AC35" i="7"/>
  <c r="AA31" i="7"/>
  <c r="AF27" i="7"/>
  <c r="AF24" i="7"/>
  <c r="AD22" i="7"/>
  <c r="AD18" i="7"/>
  <c r="AF16" i="7"/>
  <c r="AA15" i="7"/>
  <c r="AB13" i="7"/>
  <c r="Y12" i="7"/>
  <c r="AC9" i="7"/>
  <c r="AF208" i="7"/>
  <c r="AF167" i="7"/>
  <c r="AF163" i="7"/>
  <c r="AF159" i="7"/>
  <c r="AF155" i="7"/>
  <c r="AF151" i="7"/>
  <c r="AF147" i="7"/>
  <c r="AF143" i="7"/>
  <c r="AF139" i="7"/>
  <c r="AF135" i="7"/>
  <c r="AF124" i="7"/>
  <c r="AF113" i="7"/>
  <c r="AF88" i="7"/>
  <c r="AF83" i="7"/>
  <c r="AC72" i="7"/>
  <c r="AF49" i="7"/>
  <c r="AF48" i="7"/>
  <c r="AF47" i="7"/>
  <c r="AC42" i="7"/>
  <c r="AC41" i="7"/>
  <c r="AC40" i="7"/>
  <c r="AF39" i="7"/>
  <c r="AF32" i="7"/>
  <c r="Y31" i="7"/>
  <c r="AF29" i="7"/>
  <c r="K29" i="6" s="1"/>
  <c r="M29" i="6" s="1"/>
  <c r="AC27" i="7"/>
  <c r="AC22" i="7"/>
  <c r="AC18" i="7"/>
  <c r="AD16" i="7"/>
  <c r="AA13" i="7"/>
  <c r="AA9" i="7"/>
  <c r="AF226" i="7"/>
  <c r="AF129" i="7"/>
  <c r="AF120" i="7"/>
  <c r="AF115" i="7"/>
  <c r="AF193" i="7"/>
  <c r="F193" i="6" s="1"/>
  <c r="H193" i="6" s="1"/>
  <c r="AF127" i="7"/>
  <c r="AF84" i="7"/>
  <c r="AF80" i="7"/>
  <c r="AF67" i="7"/>
  <c r="AC64" i="7"/>
  <c r="AF61" i="7"/>
  <c r="AD30" i="7"/>
  <c r="AF28" i="7"/>
  <c r="AC25" i="7"/>
  <c r="AC21" i="7"/>
  <c r="AC19" i="7"/>
  <c r="Y17" i="7"/>
  <c r="AD14" i="7"/>
  <c r="AC12" i="7"/>
  <c r="Y9" i="7"/>
  <c r="AF85" i="7"/>
  <c r="AC53" i="7"/>
  <c r="AF52" i="7"/>
  <c r="AF51" i="7"/>
  <c r="K51" i="6" s="1"/>
  <c r="M51" i="6" s="1"/>
  <c r="AD50" i="7"/>
  <c r="AA16" i="7"/>
  <c r="AF148" i="7"/>
  <c r="AF73" i="7"/>
  <c r="AC57" i="7"/>
  <c r="AF15" i="7"/>
  <c r="AF132" i="7"/>
  <c r="AF104" i="7"/>
  <c r="AD23" i="7"/>
  <c r="AD15" i="7"/>
  <c r="Z13" i="7"/>
  <c r="AF194" i="7"/>
  <c r="AF160" i="7"/>
  <c r="AF144" i="7"/>
  <c r="AF112" i="7"/>
  <c r="AF93" i="7"/>
  <c r="AF89" i="7"/>
  <c r="AF65" i="7"/>
  <c r="AF56" i="7"/>
  <c r="AF55" i="7"/>
  <c r="AF53" i="7"/>
  <c r="AF35" i="7"/>
  <c r="AC30" i="7"/>
  <c r="AD28" i="7"/>
  <c r="Z21" i="7"/>
  <c r="AC16" i="7"/>
  <c r="AC14" i="7"/>
  <c r="AF206" i="7"/>
  <c r="AF131" i="7"/>
  <c r="AF116" i="7"/>
  <c r="AF91" i="7"/>
  <c r="AC89" i="7"/>
  <c r="AF57" i="7"/>
  <c r="Y56" i="7"/>
  <c r="AD32" i="7"/>
  <c r="AC28" i="7"/>
  <c r="AF20" i="7"/>
  <c r="AF11" i="7"/>
  <c r="AF95" i="7"/>
  <c r="AF224" i="7"/>
  <c r="AF181" i="7"/>
  <c r="AF76" i="7"/>
  <c r="AC34" i="7"/>
  <c r="AB18" i="7"/>
  <c r="AC10" i="7"/>
  <c r="AC116" i="7"/>
  <c r="AF87" i="7"/>
  <c r="AC32" i="7"/>
  <c r="AC20" i="7"/>
  <c r="AD11" i="7"/>
  <c r="AF232" i="7"/>
  <c r="AC11" i="7"/>
  <c r="AF184" i="7"/>
  <c r="AF183" i="7"/>
  <c r="AF182" i="7"/>
  <c r="AF164" i="7"/>
  <c r="AF99" i="7"/>
  <c r="AF75" i="7"/>
  <c r="AC52" i="7"/>
  <c r="AF23" i="7"/>
  <c r="AD10" i="7"/>
  <c r="AF117" i="7"/>
  <c r="AF109" i="7"/>
  <c r="AF44" i="7"/>
  <c r="AB26" i="7"/>
  <c r="AD36" i="7"/>
  <c r="AC47" i="7"/>
  <c r="AF174" i="7"/>
  <c r="AF105" i="7"/>
  <c r="AD19" i="7"/>
  <c r="AF64" i="7"/>
  <c r="AF175" i="7"/>
  <c r="Z10" i="7"/>
  <c r="AC17" i="7"/>
  <c r="AF121" i="7"/>
  <c r="AF156" i="7"/>
  <c r="AF123" i="7"/>
  <c r="Z9" i="7"/>
  <c r="AC15" i="7"/>
  <c r="AD47" i="7"/>
  <c r="AF125" i="7"/>
  <c r="AF168" i="7"/>
  <c r="AF180" i="7"/>
  <c r="AA10" i="7"/>
  <c r="AD12" i="7"/>
  <c r="AF17" i="7"/>
  <c r="K17" i="6" s="1"/>
  <c r="M17" i="6" s="1"/>
  <c r="AF21" i="7"/>
  <c r="AH21" i="7" s="1"/>
  <c r="AA22" i="7"/>
  <c r="AF33" i="7"/>
  <c r="AA34" i="7"/>
  <c r="AF60" i="7"/>
  <c r="AF79" i="7"/>
  <c r="Y13" i="7"/>
  <c r="AA29" i="7"/>
  <c r="AF136" i="7"/>
  <c r="AF101" i="7"/>
  <c r="AF25" i="7"/>
  <c r="AF37" i="7"/>
  <c r="K37" i="6" s="1"/>
  <c r="M37" i="6" s="1"/>
  <c r="AF19" i="7"/>
  <c r="AC26" i="7"/>
  <c r="AB33" i="7"/>
  <c r="Y34" i="7"/>
  <c r="AF36" i="7"/>
  <c r="AF43" i="7"/>
  <c r="AC46" i="7"/>
  <c r="AC63" i="7"/>
  <c r="AF96" i="7"/>
  <c r="AF100" i="7"/>
  <c r="AD26" i="7"/>
  <c r="AC33" i="7"/>
  <c r="Z34" i="7"/>
  <c r="AF59" i="7"/>
  <c r="AC60" i="7"/>
  <c r="AF63" i="7"/>
  <c r="AF77" i="7"/>
  <c r="AC79" i="7"/>
  <c r="AF192" i="7"/>
  <c r="AF12" i="7"/>
  <c r="Y18" i="7"/>
  <c r="AB23" i="7"/>
  <c r="AF140" i="7"/>
  <c r="AF152" i="7"/>
  <c r="AA30" i="7"/>
  <c r="AC129" i="7"/>
  <c r="AD124" i="7"/>
  <c r="AF267" i="7"/>
  <c r="Y43" i="7"/>
  <c r="Z58" i="7"/>
  <c r="J346" i="6"/>
  <c r="L543" i="1"/>
  <c r="G12" i="3"/>
  <c r="G13" i="3"/>
  <c r="G543" i="1"/>
  <c r="C274" i="8"/>
  <c r="J281" i="1"/>
  <c r="C116" i="8"/>
  <c r="J123" i="1"/>
  <c r="C148" i="8"/>
  <c r="J155" i="1"/>
  <c r="C217" i="8"/>
  <c r="J224" i="1"/>
  <c r="C4" i="8"/>
  <c r="J11" i="1"/>
  <c r="C52" i="8"/>
  <c r="J59" i="1"/>
  <c r="C60" i="8"/>
  <c r="J67" i="1"/>
  <c r="J23" i="1"/>
  <c r="C320" i="8"/>
  <c r="J327" i="1"/>
  <c r="C352" i="8"/>
  <c r="J359" i="1"/>
  <c r="C12" i="8"/>
  <c r="J19" i="1"/>
  <c r="C20" i="8"/>
  <c r="J27" i="1"/>
  <c r="C84" i="8"/>
  <c r="J91" i="1"/>
  <c r="C108" i="8"/>
  <c r="J115" i="1"/>
  <c r="C140" i="8"/>
  <c r="J147" i="1"/>
  <c r="C209" i="8"/>
  <c r="J216" i="1"/>
  <c r="J529" i="1"/>
  <c r="C312" i="8"/>
  <c r="J319" i="1"/>
  <c r="C344" i="8"/>
  <c r="J351" i="1"/>
  <c r="C36" i="8"/>
  <c r="J43" i="1"/>
  <c r="C328" i="8"/>
  <c r="J335" i="1"/>
  <c r="J468" i="1"/>
  <c r="C100" i="8"/>
  <c r="J107" i="1"/>
  <c r="C132" i="8"/>
  <c r="J139" i="1"/>
  <c r="C201" i="8"/>
  <c r="J208" i="1"/>
  <c r="C28" i="8"/>
  <c r="J35" i="1"/>
  <c r="C68" i="8"/>
  <c r="J75" i="1"/>
  <c r="J212" i="1"/>
  <c r="C304" i="8"/>
  <c r="J311" i="1"/>
  <c r="C336" i="8"/>
  <c r="J343" i="1"/>
  <c r="C396" i="8"/>
  <c r="J403" i="1"/>
  <c r="C44" i="8"/>
  <c r="J51" i="1"/>
  <c r="C76" i="8"/>
  <c r="J83" i="1"/>
  <c r="J111" i="1"/>
  <c r="J143" i="1"/>
  <c r="J677" i="1"/>
  <c r="J31" i="1"/>
  <c r="C92" i="8"/>
  <c r="J99" i="1"/>
  <c r="C124" i="8"/>
  <c r="J131" i="1"/>
  <c r="C156" i="8"/>
  <c r="J163" i="1"/>
  <c r="C225" i="8"/>
  <c r="J232" i="1"/>
  <c r="C280" i="8"/>
  <c r="J287" i="1"/>
  <c r="J17" i="1"/>
  <c r="J25" i="1"/>
  <c r="J33" i="1"/>
  <c r="J41" i="1"/>
  <c r="J49" i="1"/>
  <c r="J57" i="1"/>
  <c r="J65" i="1"/>
  <c r="J73" i="1"/>
  <c r="C291" i="8"/>
  <c r="AV385" i="2"/>
  <c r="AV5" i="7"/>
  <c r="J5" i="6"/>
  <c r="C237" i="8"/>
  <c r="AV294" i="2"/>
  <c r="AE5" i="7"/>
  <c r="E5" i="6"/>
  <c r="J13" i="1"/>
  <c r="J21" i="1"/>
  <c r="AF5" i="7"/>
  <c r="F5" i="6"/>
  <c r="K5" i="6" s="1"/>
  <c r="AV240" i="2"/>
  <c r="J29" i="1"/>
  <c r="J37" i="1"/>
  <c r="J14" i="1"/>
  <c r="J22" i="1"/>
  <c r="C13" i="9"/>
  <c r="J20" i="6"/>
  <c r="C624" i="8"/>
  <c r="AV677" i="2"/>
  <c r="AV427" i="2"/>
  <c r="AV468" i="2"/>
  <c r="J255" i="6"/>
  <c r="F602" i="7"/>
  <c r="F598" i="7"/>
  <c r="F594" i="7"/>
  <c r="F590" i="7"/>
  <c r="F586" i="7"/>
  <c r="F582" i="7"/>
  <c r="F597" i="7"/>
  <c r="F581" i="7"/>
  <c r="F576" i="7"/>
  <c r="F565" i="7"/>
  <c r="F558" i="7"/>
  <c r="F551" i="7"/>
  <c r="F544" i="7"/>
  <c r="F487" i="7"/>
  <c r="F483" i="7"/>
  <c r="F479" i="7"/>
  <c r="F475" i="7"/>
  <c r="F471" i="7"/>
  <c r="F467" i="7"/>
  <c r="F463" i="7"/>
  <c r="F459" i="7"/>
  <c r="F455" i="7"/>
  <c r="F451" i="7"/>
  <c r="F447" i="7"/>
  <c r="F443" i="7"/>
  <c r="F439" i="7"/>
  <c r="F599" i="7"/>
  <c r="F589" i="7"/>
  <c r="F588" i="7"/>
  <c r="F572" i="7"/>
  <c r="F561" i="7"/>
  <c r="F554" i="7"/>
  <c r="F547" i="7"/>
  <c r="F540" i="7"/>
  <c r="F533" i="7"/>
  <c r="F529" i="7"/>
  <c r="F525" i="7"/>
  <c r="F521" i="7"/>
  <c r="F517" i="7"/>
  <c r="F549" i="7"/>
  <c r="F545" i="7"/>
  <c r="F543" i="7"/>
  <c r="F541" i="7"/>
  <c r="F539" i="7"/>
  <c r="F537" i="7"/>
  <c r="F535" i="7"/>
  <c r="F532" i="7"/>
  <c r="F526" i="7"/>
  <c r="F519" i="7"/>
  <c r="F511" i="7"/>
  <c r="F504" i="7"/>
  <c r="F593" i="7"/>
  <c r="F557" i="7"/>
  <c r="F553" i="7"/>
  <c r="F520" i="7"/>
  <c r="F514" i="7"/>
  <c r="F507" i="7"/>
  <c r="F500" i="7"/>
  <c r="F474" i="7"/>
  <c r="F458" i="7"/>
  <c r="F442" i="7"/>
  <c r="F437" i="7"/>
  <c r="F433" i="7"/>
  <c r="F386" i="7"/>
  <c r="F382" i="7"/>
  <c r="F601" i="7"/>
  <c r="F587" i="7"/>
  <c r="F584" i="7"/>
  <c r="F575" i="7"/>
  <c r="F573" i="7"/>
  <c r="F571" i="7"/>
  <c r="F569" i="7"/>
  <c r="F567" i="7"/>
  <c r="F563" i="7"/>
  <c r="F559" i="7"/>
  <c r="F555" i="7"/>
  <c r="F527" i="7"/>
  <c r="F510" i="7"/>
  <c r="F592" i="7"/>
  <c r="F600" i="7"/>
  <c r="F596" i="7"/>
  <c r="F591" i="7"/>
  <c r="F603" i="7"/>
  <c r="F570" i="7"/>
  <c r="F552" i="7"/>
  <c r="F550" i="7"/>
  <c r="F542" i="7"/>
  <c r="F534" i="7"/>
  <c r="F516" i="7"/>
  <c r="F499" i="7"/>
  <c r="F482" i="7"/>
  <c r="F481" i="7"/>
  <c r="F460" i="7"/>
  <c r="F450" i="7"/>
  <c r="F449" i="7"/>
  <c r="F564" i="7"/>
  <c r="F556" i="7"/>
  <c r="F546" i="7"/>
  <c r="F518" i="7"/>
  <c r="F574" i="7"/>
  <c r="F566" i="7"/>
  <c r="F536" i="7"/>
  <c r="F560" i="7"/>
  <c r="F538" i="7"/>
  <c r="F506" i="7"/>
  <c r="F505" i="7"/>
  <c r="F496" i="7"/>
  <c r="F494" i="7"/>
  <c r="F562" i="7"/>
  <c r="F497" i="7"/>
  <c r="F489" i="7"/>
  <c r="F470" i="7"/>
  <c r="F452" i="7"/>
  <c r="F445" i="7"/>
  <c r="F420" i="7"/>
  <c r="F413" i="7"/>
  <c r="F406" i="7"/>
  <c r="F399" i="7"/>
  <c r="F595" i="7"/>
  <c r="F531" i="7"/>
  <c r="F530" i="7"/>
  <c r="F604" i="7"/>
  <c r="F548" i="7"/>
  <c r="F528" i="7"/>
  <c r="F508" i="7"/>
  <c r="F501" i="7"/>
  <c r="F484" i="7"/>
  <c r="F477" i="7"/>
  <c r="F462" i="7"/>
  <c r="F524" i="7"/>
  <c r="F502" i="7"/>
  <c r="F488" i="7"/>
  <c r="F480" i="7"/>
  <c r="F473" i="7"/>
  <c r="F522" i="7"/>
  <c r="F512" i="7"/>
  <c r="F495" i="7"/>
  <c r="F568" i="7"/>
  <c r="F585" i="7"/>
  <c r="F605" i="7"/>
  <c r="F498" i="7"/>
  <c r="F469" i="7"/>
  <c r="F457" i="7"/>
  <c r="F453" i="7"/>
  <c r="F448" i="7"/>
  <c r="F423" i="7"/>
  <c r="F414" i="7"/>
  <c r="F397" i="7"/>
  <c r="F385" i="7"/>
  <c r="F379" i="7"/>
  <c r="F375" i="7"/>
  <c r="F371" i="7"/>
  <c r="F367" i="7"/>
  <c r="F513" i="7"/>
  <c r="F446" i="7"/>
  <c r="F444" i="7"/>
  <c r="F422" i="7"/>
  <c r="F409" i="7"/>
  <c r="F396" i="7"/>
  <c r="F378" i="7"/>
  <c r="F344" i="7"/>
  <c r="F340" i="7"/>
  <c r="F336" i="7"/>
  <c r="F332" i="7"/>
  <c r="F523" i="7"/>
  <c r="F466" i="7"/>
  <c r="F454" i="7"/>
  <c r="F436" i="7"/>
  <c r="F416" i="7"/>
  <c r="F411" i="7"/>
  <c r="F407" i="7"/>
  <c r="F405" i="7"/>
  <c r="F383" i="7"/>
  <c r="F381" i="7"/>
  <c r="F583" i="7"/>
  <c r="F456" i="7"/>
  <c r="F435" i="7"/>
  <c r="F503" i="7"/>
  <c r="F485" i="7"/>
  <c r="F478" i="7"/>
  <c r="F465" i="7"/>
  <c r="F434" i="7"/>
  <c r="F421" i="7"/>
  <c r="F509" i="7"/>
  <c r="F468" i="7"/>
  <c r="F464" i="7"/>
  <c r="F461" i="7"/>
  <c r="F410" i="7"/>
  <c r="F404" i="7"/>
  <c r="F472" i="7"/>
  <c r="F418" i="7"/>
  <c r="F424" i="7"/>
  <c r="F419" i="7"/>
  <c r="F394" i="7"/>
  <c r="F427" i="7"/>
  <c r="F412" i="7"/>
  <c r="F408" i="7"/>
  <c r="F403" i="7"/>
  <c r="F400" i="7"/>
  <c r="F398" i="7"/>
  <c r="F384" i="7"/>
  <c r="F380" i="7"/>
  <c r="F377" i="7"/>
  <c r="F360" i="7"/>
  <c r="F353" i="7"/>
  <c r="F333" i="7"/>
  <c r="F330" i="7"/>
  <c r="F252" i="7"/>
  <c r="F248" i="7"/>
  <c r="F244" i="7"/>
  <c r="F240" i="7"/>
  <c r="F236" i="7"/>
  <c r="F515" i="7"/>
  <c r="F441" i="7"/>
  <c r="F438" i="7"/>
  <c r="F426" i="7"/>
  <c r="F425" i="7"/>
  <c r="F373" i="7"/>
  <c r="F363" i="7"/>
  <c r="F356" i="7"/>
  <c r="F339" i="7"/>
  <c r="F326" i="7"/>
  <c r="F322" i="7"/>
  <c r="F318" i="7"/>
  <c r="F314" i="7"/>
  <c r="F310" i="7"/>
  <c r="F415" i="7"/>
  <c r="F402" i="7"/>
  <c r="F387" i="7"/>
  <c r="F369" i="7"/>
  <c r="F359" i="7"/>
  <c r="F352" i="7"/>
  <c r="F345" i="7"/>
  <c r="F342" i="7"/>
  <c r="F329" i="7"/>
  <c r="F362" i="7"/>
  <c r="F355" i="7"/>
  <c r="F335" i="7"/>
  <c r="F327" i="7"/>
  <c r="F323" i="7"/>
  <c r="F319" i="7"/>
  <c r="F315" i="7"/>
  <c r="F476" i="7"/>
  <c r="F401" i="7"/>
  <c r="F392" i="7"/>
  <c r="F376" i="7"/>
  <c r="F374" i="7"/>
  <c r="F358" i="7"/>
  <c r="F351" i="7"/>
  <c r="F341" i="7"/>
  <c r="F338" i="7"/>
  <c r="F254" i="7"/>
  <c r="F250" i="7"/>
  <c r="F246" i="7"/>
  <c r="F242" i="7"/>
  <c r="F238" i="7"/>
  <c r="F234" i="7"/>
  <c r="F230" i="7"/>
  <c r="F226" i="7"/>
  <c r="F222" i="7"/>
  <c r="F218" i="7"/>
  <c r="F214" i="7"/>
  <c r="F210" i="7"/>
  <c r="F206" i="7"/>
  <c r="F440" i="7"/>
  <c r="F365" i="7"/>
  <c r="F317" i="7"/>
  <c r="F311" i="7"/>
  <c r="F297" i="7"/>
  <c r="F294" i="7"/>
  <c r="F291" i="7"/>
  <c r="F288" i="7"/>
  <c r="F277" i="7"/>
  <c r="F272" i="7"/>
  <c r="F261" i="7"/>
  <c r="F249" i="7"/>
  <c r="F241" i="7"/>
  <c r="F229" i="7"/>
  <c r="F213" i="7"/>
  <c r="F428" i="7"/>
  <c r="F395" i="7"/>
  <c r="F372" i="7"/>
  <c r="F370" i="7"/>
  <c r="F321" i="7"/>
  <c r="F312" i="7"/>
  <c r="F308" i="7"/>
  <c r="F283" i="7"/>
  <c r="F278" i="7"/>
  <c r="F267" i="7"/>
  <c r="F262" i="7"/>
  <c r="F232" i="7"/>
  <c r="F219" i="7"/>
  <c r="F216" i="7"/>
  <c r="F195" i="7"/>
  <c r="F191" i="7"/>
  <c r="F187" i="7"/>
  <c r="F361" i="7"/>
  <c r="F354" i="7"/>
  <c r="F325" i="7"/>
  <c r="F313" i="7"/>
  <c r="F305" i="7"/>
  <c r="F302" i="7"/>
  <c r="F299" i="7"/>
  <c r="F296" i="7"/>
  <c r="F289" i="7"/>
  <c r="F284" i="7"/>
  <c r="F273" i="7"/>
  <c r="F417" i="7"/>
  <c r="F368" i="7"/>
  <c r="F364" i="7"/>
  <c r="F316" i="7"/>
  <c r="F293" i="7"/>
  <c r="F290" i="7"/>
  <c r="F279" i="7"/>
  <c r="F274" i="7"/>
  <c r="F357" i="7"/>
  <c r="F350" i="7"/>
  <c r="F320" i="7"/>
  <c r="F307" i="7"/>
  <c r="F304" i="7"/>
  <c r="F285" i="7"/>
  <c r="F280" i="7"/>
  <c r="F269" i="7"/>
  <c r="F264" i="7"/>
  <c r="F253" i="7"/>
  <c r="F245" i="7"/>
  <c r="F237" i="7"/>
  <c r="F393" i="7"/>
  <c r="F324" i="7"/>
  <c r="F301" i="7"/>
  <c r="F298" i="7"/>
  <c r="F295" i="7"/>
  <c r="F292" i="7"/>
  <c r="F286" i="7"/>
  <c r="F275" i="7"/>
  <c r="F270" i="7"/>
  <c r="F259" i="7"/>
  <c r="F227" i="7"/>
  <c r="F224" i="7"/>
  <c r="F366" i="7"/>
  <c r="F337" i="7"/>
  <c r="F334" i="7"/>
  <c r="F331" i="7"/>
  <c r="F328" i="7"/>
  <c r="F309" i="7"/>
  <c r="F268" i="7"/>
  <c r="F266" i="7"/>
  <c r="F231" i="7"/>
  <c r="F223" i="7"/>
  <c r="F276" i="7"/>
  <c r="F251" i="7"/>
  <c r="F247" i="7"/>
  <c r="F243" i="7"/>
  <c r="F239" i="7"/>
  <c r="F212" i="7"/>
  <c r="F181" i="7"/>
  <c r="F177" i="7"/>
  <c r="F306" i="7"/>
  <c r="F281" i="7"/>
  <c r="F221" i="7"/>
  <c r="F208" i="7"/>
  <c r="F196" i="7"/>
  <c r="F166" i="7"/>
  <c r="F162" i="7"/>
  <c r="F158" i="7"/>
  <c r="F154" i="7"/>
  <c r="F271" i="7"/>
  <c r="F263" i="7"/>
  <c r="F228" i="7"/>
  <c r="F220" i="7"/>
  <c r="F197" i="7"/>
  <c r="F192" i="7"/>
  <c r="F180" i="7"/>
  <c r="F176" i="7"/>
  <c r="F303" i="7"/>
  <c r="F287" i="7"/>
  <c r="F282" i="7"/>
  <c r="F265" i="7"/>
  <c r="F235" i="7"/>
  <c r="F193" i="7"/>
  <c r="F188" i="7"/>
  <c r="F167" i="7"/>
  <c r="F163" i="7"/>
  <c r="F159" i="7"/>
  <c r="F155" i="7"/>
  <c r="F151" i="7"/>
  <c r="F147" i="7"/>
  <c r="F143" i="7"/>
  <c r="F139" i="7"/>
  <c r="F135" i="7"/>
  <c r="F131" i="7"/>
  <c r="F127" i="7"/>
  <c r="F123" i="7"/>
  <c r="F119" i="7"/>
  <c r="F115" i="7"/>
  <c r="F111" i="7"/>
  <c r="F107" i="7"/>
  <c r="F103" i="7"/>
  <c r="F99" i="7"/>
  <c r="F95" i="7"/>
  <c r="F91" i="7"/>
  <c r="F87" i="7"/>
  <c r="F83" i="7"/>
  <c r="F79" i="7"/>
  <c r="F75" i="7"/>
  <c r="F217" i="7"/>
  <c r="F215" i="7"/>
  <c r="F211" i="7"/>
  <c r="F209" i="7"/>
  <c r="F194" i="7"/>
  <c r="F189" i="7"/>
  <c r="F184" i="7"/>
  <c r="F183" i="7"/>
  <c r="F179" i="7"/>
  <c r="F175" i="7"/>
  <c r="F343" i="7"/>
  <c r="F300" i="7"/>
  <c r="F260" i="7"/>
  <c r="F233" i="7"/>
  <c r="F225" i="7"/>
  <c r="F207" i="7"/>
  <c r="F205" i="7"/>
  <c r="F486" i="7"/>
  <c r="F156" i="7"/>
  <c r="F153" i="7"/>
  <c r="F140" i="7"/>
  <c r="F136" i="7"/>
  <c r="F190" i="7"/>
  <c r="F185" i="7"/>
  <c r="F160" i="7"/>
  <c r="F157" i="7"/>
  <c r="F146" i="7"/>
  <c r="F145" i="7"/>
  <c r="F124" i="7"/>
  <c r="F118" i="7"/>
  <c r="F117" i="7"/>
  <c r="F92" i="7"/>
  <c r="F164" i="7"/>
  <c r="F161" i="7"/>
  <c r="F138" i="7"/>
  <c r="F182" i="7"/>
  <c r="F168" i="7"/>
  <c r="F165" i="7"/>
  <c r="F144" i="7"/>
  <c r="F132" i="7"/>
  <c r="F126" i="7"/>
  <c r="F125" i="7"/>
  <c r="F100" i="7"/>
  <c r="F94" i="7"/>
  <c r="F93" i="7"/>
  <c r="F169" i="7"/>
  <c r="F150" i="7"/>
  <c r="F149" i="7"/>
  <c r="F120" i="7"/>
  <c r="F114" i="7"/>
  <c r="F113" i="7"/>
  <c r="F88" i="7"/>
  <c r="F82" i="7"/>
  <c r="F81" i="7"/>
  <c r="F74" i="7"/>
  <c r="F67" i="7"/>
  <c r="F60" i="7"/>
  <c r="F53" i="7"/>
  <c r="F42" i="7"/>
  <c r="F186" i="7"/>
  <c r="F134" i="7"/>
  <c r="F133" i="7"/>
  <c r="F108" i="7"/>
  <c r="F178" i="7"/>
  <c r="F174" i="7"/>
  <c r="F148" i="7"/>
  <c r="F142" i="7"/>
  <c r="F141" i="7"/>
  <c r="F137" i="7"/>
  <c r="F128" i="7"/>
  <c r="F122" i="7"/>
  <c r="F121" i="7"/>
  <c r="F110" i="7"/>
  <c r="F84" i="7"/>
  <c r="F77" i="7"/>
  <c r="F63" i="7"/>
  <c r="F61" i="7"/>
  <c r="F47" i="7"/>
  <c r="F33" i="7"/>
  <c r="F22" i="7"/>
  <c r="F15" i="7"/>
  <c r="F129" i="7"/>
  <c r="F98" i="7"/>
  <c r="F90" i="7"/>
  <c r="F80" i="7"/>
  <c r="F66" i="7"/>
  <c r="F65" i="7"/>
  <c r="F64" i="7"/>
  <c r="F50" i="7"/>
  <c r="F48" i="7"/>
  <c r="F38" i="7"/>
  <c r="F37" i="7"/>
  <c r="F36" i="7"/>
  <c r="F29" i="7"/>
  <c r="F18" i="7"/>
  <c r="F11" i="7"/>
  <c r="F102" i="7"/>
  <c r="F101" i="7"/>
  <c r="F97" i="7"/>
  <c r="F96" i="7"/>
  <c r="F86" i="7"/>
  <c r="F78" i="7"/>
  <c r="F70" i="7"/>
  <c r="F69" i="7"/>
  <c r="F68" i="7"/>
  <c r="F51" i="7"/>
  <c r="F49" i="7"/>
  <c r="F32" i="7"/>
  <c r="F52" i="7"/>
  <c r="F109" i="7"/>
  <c r="F89" i="7"/>
  <c r="F76" i="7"/>
  <c r="F72" i="7"/>
  <c r="F71" i="7"/>
  <c r="F54" i="7"/>
  <c r="F41" i="7"/>
  <c r="F152" i="7"/>
  <c r="F112" i="7"/>
  <c r="F105" i="7"/>
  <c r="F73" i="7"/>
  <c r="F58" i="7"/>
  <c r="F55" i="7"/>
  <c r="F44" i="7"/>
  <c r="F43" i="7"/>
  <c r="F116" i="7"/>
  <c r="F106" i="7"/>
  <c r="F104" i="7"/>
  <c r="F85" i="7"/>
  <c r="F59" i="7"/>
  <c r="F57" i="7"/>
  <c r="F56" i="7"/>
  <c r="F45" i="7"/>
  <c r="F130" i="7"/>
  <c r="F62" i="7"/>
  <c r="F17" i="7"/>
  <c r="F34" i="7"/>
  <c r="F27" i="7"/>
  <c r="F20" i="7"/>
  <c r="F46" i="7"/>
  <c r="F31" i="7"/>
  <c r="F25" i="7"/>
  <c r="F12" i="7"/>
  <c r="F9" i="7"/>
  <c r="F28" i="7"/>
  <c r="F23" i="7"/>
  <c r="F21" i="7"/>
  <c r="N602" i="7"/>
  <c r="N598" i="7"/>
  <c r="N594" i="7"/>
  <c r="N590" i="7"/>
  <c r="N586" i="7"/>
  <c r="N582" i="7"/>
  <c r="N604" i="7"/>
  <c r="N591" i="7"/>
  <c r="N588" i="7"/>
  <c r="N595" i="7"/>
  <c r="N585" i="7"/>
  <c r="N584" i="7"/>
  <c r="N569" i="7"/>
  <c r="N562" i="7"/>
  <c r="N555" i="7"/>
  <c r="N548" i="7"/>
  <c r="N537" i="7"/>
  <c r="N487" i="7"/>
  <c r="N483" i="7"/>
  <c r="N479" i="7"/>
  <c r="N475" i="7"/>
  <c r="N471" i="7"/>
  <c r="N467" i="7"/>
  <c r="N463" i="7"/>
  <c r="N459" i="7"/>
  <c r="N455" i="7"/>
  <c r="N451" i="7"/>
  <c r="N447" i="7"/>
  <c r="N443" i="7"/>
  <c r="N439" i="7"/>
  <c r="N597" i="7"/>
  <c r="N596" i="7"/>
  <c r="N587" i="7"/>
  <c r="N576" i="7"/>
  <c r="N565" i="7"/>
  <c r="N558" i="7"/>
  <c r="N551" i="7"/>
  <c r="N544" i="7"/>
  <c r="N533" i="7"/>
  <c r="N529" i="7"/>
  <c r="N525" i="7"/>
  <c r="N521" i="7"/>
  <c r="N517" i="7"/>
  <c r="N600" i="7"/>
  <c r="N583" i="7"/>
  <c r="N554" i="7"/>
  <c r="N524" i="7"/>
  <c r="N518" i="7"/>
  <c r="N515" i="7"/>
  <c r="N508" i="7"/>
  <c r="N605" i="7"/>
  <c r="N599" i="7"/>
  <c r="N574" i="7"/>
  <c r="N572" i="7"/>
  <c r="N570" i="7"/>
  <c r="N568" i="7"/>
  <c r="N566" i="7"/>
  <c r="N564" i="7"/>
  <c r="N560" i="7"/>
  <c r="N556" i="7"/>
  <c r="N552" i="7"/>
  <c r="N531" i="7"/>
  <c r="N511" i="7"/>
  <c r="N504" i="7"/>
  <c r="N484" i="7"/>
  <c r="N481" i="7"/>
  <c r="N468" i="7"/>
  <c r="N465" i="7"/>
  <c r="N452" i="7"/>
  <c r="N449" i="7"/>
  <c r="N437" i="7"/>
  <c r="N433" i="7"/>
  <c r="N386" i="7"/>
  <c r="N382" i="7"/>
  <c r="N589" i="7"/>
  <c r="N581" i="7"/>
  <c r="N532" i="7"/>
  <c r="N526" i="7"/>
  <c r="N519" i="7"/>
  <c r="N514" i="7"/>
  <c r="N507" i="7"/>
  <c r="N603" i="7"/>
  <c r="N592" i="7"/>
  <c r="N540" i="7"/>
  <c r="N530" i="7"/>
  <c r="N509" i="7"/>
  <c r="N497" i="7"/>
  <c r="N496" i="7"/>
  <c r="N489" i="7"/>
  <c r="N480" i="7"/>
  <c r="N458" i="7"/>
  <c r="N457" i="7"/>
  <c r="N448" i="7"/>
  <c r="N435" i="7"/>
  <c r="N601" i="7"/>
  <c r="N563" i="7"/>
  <c r="N550" i="7"/>
  <c r="N547" i="7"/>
  <c r="N545" i="7"/>
  <c r="N534" i="7"/>
  <c r="N527" i="7"/>
  <c r="N522" i="7"/>
  <c r="N571" i="7"/>
  <c r="N538" i="7"/>
  <c r="N593" i="7"/>
  <c r="N535" i="7"/>
  <c r="N559" i="7"/>
  <c r="N542" i="7"/>
  <c r="N539" i="7"/>
  <c r="N500" i="7"/>
  <c r="N498" i="7"/>
  <c r="N528" i="7"/>
  <c r="N503" i="7"/>
  <c r="N499" i="7"/>
  <c r="N478" i="7"/>
  <c r="N440" i="7"/>
  <c r="N438" i="7"/>
  <c r="N424" i="7"/>
  <c r="N417" i="7"/>
  <c r="N410" i="7"/>
  <c r="N403" i="7"/>
  <c r="N543" i="7"/>
  <c r="N495" i="7"/>
  <c r="N549" i="7"/>
  <c r="N523" i="7"/>
  <c r="N494" i="7"/>
  <c r="N472" i="7"/>
  <c r="N470" i="7"/>
  <c r="N461" i="7"/>
  <c r="N575" i="7"/>
  <c r="N567" i="7"/>
  <c r="N561" i="7"/>
  <c r="N557" i="7"/>
  <c r="N553" i="7"/>
  <c r="N512" i="7"/>
  <c r="N546" i="7"/>
  <c r="N536" i="7"/>
  <c r="N513" i="7"/>
  <c r="N505" i="7"/>
  <c r="N482" i="7"/>
  <c r="N485" i="7"/>
  <c r="N474" i="7"/>
  <c r="N502" i="7"/>
  <c r="N520" i="7"/>
  <c r="N506" i="7"/>
  <c r="N573" i="7"/>
  <c r="N516" i="7"/>
  <c r="N510" i="7"/>
  <c r="N486" i="7"/>
  <c r="N462" i="7"/>
  <c r="N450" i="7"/>
  <c r="N436" i="7"/>
  <c r="N434" i="7"/>
  <c r="N421" i="7"/>
  <c r="N412" i="7"/>
  <c r="N411" i="7"/>
  <c r="N404" i="7"/>
  <c r="N392" i="7"/>
  <c r="N379" i="7"/>
  <c r="N375" i="7"/>
  <c r="N371" i="7"/>
  <c r="N367" i="7"/>
  <c r="N395" i="7"/>
  <c r="N372" i="7"/>
  <c r="N369" i="7"/>
  <c r="N344" i="7"/>
  <c r="N340" i="7"/>
  <c r="N336" i="7"/>
  <c r="N332" i="7"/>
  <c r="N328" i="7"/>
  <c r="N541" i="7"/>
  <c r="N469" i="7"/>
  <c r="N428" i="7"/>
  <c r="N419" i="7"/>
  <c r="N415" i="7"/>
  <c r="N413" i="7"/>
  <c r="N378" i="7"/>
  <c r="N488" i="7"/>
  <c r="N477" i="7"/>
  <c r="N473" i="7"/>
  <c r="N464" i="7"/>
  <c r="N501" i="7"/>
  <c r="N442" i="7"/>
  <c r="N441" i="7"/>
  <c r="N476" i="7"/>
  <c r="N460" i="7"/>
  <c r="N454" i="7"/>
  <c r="N446" i="7"/>
  <c r="N420" i="7"/>
  <c r="N453" i="7"/>
  <c r="N445" i="7"/>
  <c r="N444" i="7"/>
  <c r="N418" i="7"/>
  <c r="N414" i="7"/>
  <c r="N427" i="7"/>
  <c r="N401" i="7"/>
  <c r="N394" i="7"/>
  <c r="N381" i="7"/>
  <c r="N423" i="7"/>
  <c r="N396" i="7"/>
  <c r="N407" i="7"/>
  <c r="N370" i="7"/>
  <c r="N366" i="7"/>
  <c r="N365" i="7"/>
  <c r="N364" i="7"/>
  <c r="N357" i="7"/>
  <c r="N343" i="7"/>
  <c r="N252" i="7"/>
  <c r="N248" i="7"/>
  <c r="N244" i="7"/>
  <c r="N240" i="7"/>
  <c r="N236" i="7"/>
  <c r="N422" i="7"/>
  <c r="N406" i="7"/>
  <c r="N397" i="7"/>
  <c r="N368" i="7"/>
  <c r="N360" i="7"/>
  <c r="N353" i="7"/>
  <c r="N333" i="7"/>
  <c r="N330" i="7"/>
  <c r="N326" i="7"/>
  <c r="N322" i="7"/>
  <c r="N318" i="7"/>
  <c r="N314" i="7"/>
  <c r="N310" i="7"/>
  <c r="N405" i="7"/>
  <c r="N399" i="7"/>
  <c r="N363" i="7"/>
  <c r="N356" i="7"/>
  <c r="N339" i="7"/>
  <c r="N466" i="7"/>
  <c r="N383" i="7"/>
  <c r="N377" i="7"/>
  <c r="N359" i="7"/>
  <c r="N352" i="7"/>
  <c r="N345" i="7"/>
  <c r="N342" i="7"/>
  <c r="N329" i="7"/>
  <c r="N327" i="7"/>
  <c r="N323" i="7"/>
  <c r="N319" i="7"/>
  <c r="N315" i="7"/>
  <c r="N409" i="7"/>
  <c r="N400" i="7"/>
  <c r="N398" i="7"/>
  <c r="N393" i="7"/>
  <c r="N385" i="7"/>
  <c r="N384" i="7"/>
  <c r="N380" i="7"/>
  <c r="N373" i="7"/>
  <c r="N362" i="7"/>
  <c r="N355" i="7"/>
  <c r="N335" i="7"/>
  <c r="N254" i="7"/>
  <c r="N250" i="7"/>
  <c r="N246" i="7"/>
  <c r="N242" i="7"/>
  <c r="N238" i="7"/>
  <c r="N234" i="7"/>
  <c r="N230" i="7"/>
  <c r="N226" i="7"/>
  <c r="N222" i="7"/>
  <c r="N218" i="7"/>
  <c r="N214" i="7"/>
  <c r="N210" i="7"/>
  <c r="N206" i="7"/>
  <c r="N456" i="7"/>
  <c r="N376" i="7"/>
  <c r="N374" i="7"/>
  <c r="N361" i="7"/>
  <c r="N354" i="7"/>
  <c r="N316" i="7"/>
  <c r="N301" i="7"/>
  <c r="N298" i="7"/>
  <c r="N295" i="7"/>
  <c r="N292" i="7"/>
  <c r="N281" i="7"/>
  <c r="N276" i="7"/>
  <c r="N265" i="7"/>
  <c r="N260" i="7"/>
  <c r="N247" i="7"/>
  <c r="N239" i="7"/>
  <c r="N223" i="7"/>
  <c r="N220" i="7"/>
  <c r="N207" i="7"/>
  <c r="N341" i="7"/>
  <c r="N338" i="7"/>
  <c r="N320" i="7"/>
  <c r="N287" i="7"/>
  <c r="N282" i="7"/>
  <c r="N271" i="7"/>
  <c r="N266" i="7"/>
  <c r="N229" i="7"/>
  <c r="N213" i="7"/>
  <c r="N195" i="7"/>
  <c r="N191" i="7"/>
  <c r="N187" i="7"/>
  <c r="N425" i="7"/>
  <c r="N402" i="7"/>
  <c r="N387" i="7"/>
  <c r="N350" i="7"/>
  <c r="N324" i="7"/>
  <c r="N306" i="7"/>
  <c r="N303" i="7"/>
  <c r="N300" i="7"/>
  <c r="N288" i="7"/>
  <c r="N277" i="7"/>
  <c r="N272" i="7"/>
  <c r="N309" i="7"/>
  <c r="N297" i="7"/>
  <c r="N294" i="7"/>
  <c r="N291" i="7"/>
  <c r="N283" i="7"/>
  <c r="N278" i="7"/>
  <c r="N337" i="7"/>
  <c r="N334" i="7"/>
  <c r="N331" i="7"/>
  <c r="N311" i="7"/>
  <c r="N308" i="7"/>
  <c r="N289" i="7"/>
  <c r="N284" i="7"/>
  <c r="N273" i="7"/>
  <c r="N268" i="7"/>
  <c r="N251" i="7"/>
  <c r="N243" i="7"/>
  <c r="N416" i="7"/>
  <c r="N317" i="7"/>
  <c r="N312" i="7"/>
  <c r="N305" i="7"/>
  <c r="N302" i="7"/>
  <c r="N299" i="7"/>
  <c r="N296" i="7"/>
  <c r="N279" i="7"/>
  <c r="N274" i="7"/>
  <c r="N263" i="7"/>
  <c r="N221" i="7"/>
  <c r="N408" i="7"/>
  <c r="N358" i="7"/>
  <c r="N321" i="7"/>
  <c r="N313" i="7"/>
  <c r="N293" i="7"/>
  <c r="N290" i="7"/>
  <c r="N325" i="7"/>
  <c r="N304" i="7"/>
  <c r="N259" i="7"/>
  <c r="N227" i="7"/>
  <c r="N217" i="7"/>
  <c r="N215" i="7"/>
  <c r="N211" i="7"/>
  <c r="N209" i="7"/>
  <c r="N186" i="7"/>
  <c r="N286" i="7"/>
  <c r="N235" i="7"/>
  <c r="N205" i="7"/>
  <c r="N181" i="7"/>
  <c r="N177" i="7"/>
  <c r="N270" i="7"/>
  <c r="N269" i="7"/>
  <c r="N267" i="7"/>
  <c r="N233" i="7"/>
  <c r="N225" i="7"/>
  <c r="N166" i="7"/>
  <c r="N162" i="7"/>
  <c r="N158" i="7"/>
  <c r="N154" i="7"/>
  <c r="N232" i="7"/>
  <c r="N224" i="7"/>
  <c r="N196" i="7"/>
  <c r="N180" i="7"/>
  <c r="N176" i="7"/>
  <c r="N264" i="7"/>
  <c r="N262" i="7"/>
  <c r="N231" i="7"/>
  <c r="N216" i="7"/>
  <c r="N212" i="7"/>
  <c r="N197" i="7"/>
  <c r="N192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N91" i="7"/>
  <c r="N87" i="7"/>
  <c r="N83" i="7"/>
  <c r="N79" i="7"/>
  <c r="N75" i="7"/>
  <c r="N351" i="7"/>
  <c r="N208" i="7"/>
  <c r="N193" i="7"/>
  <c r="N188" i="7"/>
  <c r="N183" i="7"/>
  <c r="N179" i="7"/>
  <c r="N175" i="7"/>
  <c r="N307" i="7"/>
  <c r="N285" i="7"/>
  <c r="N280" i="7"/>
  <c r="N253" i="7"/>
  <c r="N249" i="7"/>
  <c r="N245" i="7"/>
  <c r="N241" i="7"/>
  <c r="N237" i="7"/>
  <c r="N194" i="7"/>
  <c r="N219" i="7"/>
  <c r="N165" i="7"/>
  <c r="N150" i="7"/>
  <c r="N149" i="7"/>
  <c r="N182" i="7"/>
  <c r="N169" i="7"/>
  <c r="N148" i="7"/>
  <c r="N137" i="7"/>
  <c r="N116" i="7"/>
  <c r="N110" i="7"/>
  <c r="N109" i="7"/>
  <c r="N142" i="7"/>
  <c r="N141" i="7"/>
  <c r="N130" i="7"/>
  <c r="N129" i="7"/>
  <c r="N178" i="7"/>
  <c r="N174" i="7"/>
  <c r="N152" i="7"/>
  <c r="N140" i="7"/>
  <c r="N136" i="7"/>
  <c r="N124" i="7"/>
  <c r="N118" i="7"/>
  <c r="N117" i="7"/>
  <c r="N92" i="7"/>
  <c r="N86" i="7"/>
  <c r="N85" i="7"/>
  <c r="N426" i="7"/>
  <c r="N261" i="7"/>
  <c r="N189" i="7"/>
  <c r="N184" i="7"/>
  <c r="N156" i="7"/>
  <c r="N112" i="7"/>
  <c r="N106" i="7"/>
  <c r="N105" i="7"/>
  <c r="N80" i="7"/>
  <c r="N71" i="7"/>
  <c r="N64" i="7"/>
  <c r="N57" i="7"/>
  <c r="N46" i="7"/>
  <c r="N39" i="7"/>
  <c r="N275" i="7"/>
  <c r="N228" i="7"/>
  <c r="N160" i="7"/>
  <c r="N153" i="7"/>
  <c r="N146" i="7"/>
  <c r="N145" i="7"/>
  <c r="N138" i="7"/>
  <c r="N132" i="7"/>
  <c r="N126" i="7"/>
  <c r="N125" i="7"/>
  <c r="N164" i="7"/>
  <c r="N157" i="7"/>
  <c r="N144" i="7"/>
  <c r="N120" i="7"/>
  <c r="N114" i="7"/>
  <c r="N113" i="7"/>
  <c r="N190" i="7"/>
  <c r="N185" i="7"/>
  <c r="N168" i="7"/>
  <c r="N161" i="7"/>
  <c r="N134" i="7"/>
  <c r="N89" i="7"/>
  <c r="N88" i="7"/>
  <c r="N81" i="7"/>
  <c r="N59" i="7"/>
  <c r="N45" i="7"/>
  <c r="N26" i="7"/>
  <c r="N19" i="7"/>
  <c r="N12" i="7"/>
  <c r="N128" i="7"/>
  <c r="N63" i="7"/>
  <c r="N62" i="7"/>
  <c r="N60" i="7"/>
  <c r="N33" i="7"/>
  <c r="N22" i="7"/>
  <c r="N15" i="7"/>
  <c r="N104" i="7"/>
  <c r="N61" i="7"/>
  <c r="N47" i="7"/>
  <c r="N29" i="7"/>
  <c r="N108" i="7"/>
  <c r="N94" i="7"/>
  <c r="N93" i="7"/>
  <c r="N77" i="7"/>
  <c r="N66" i="7"/>
  <c r="N65" i="7"/>
  <c r="N50" i="7"/>
  <c r="N49" i="7"/>
  <c r="N48" i="7"/>
  <c r="N84" i="7"/>
  <c r="N70" i="7"/>
  <c r="N69" i="7"/>
  <c r="N68" i="7"/>
  <c r="N67" i="7"/>
  <c r="N51" i="7"/>
  <c r="N35" i="7"/>
  <c r="N100" i="7"/>
  <c r="N98" i="7"/>
  <c r="N90" i="7"/>
  <c r="N78" i="7"/>
  <c r="N52" i="7"/>
  <c r="N40" i="7"/>
  <c r="N122" i="7"/>
  <c r="N121" i="7"/>
  <c r="N101" i="7"/>
  <c r="N97" i="7"/>
  <c r="N82" i="7"/>
  <c r="N76" i="7"/>
  <c r="N72" i="7"/>
  <c r="N54" i="7"/>
  <c r="N53" i="7"/>
  <c r="N42" i="7"/>
  <c r="N41" i="7"/>
  <c r="N133" i="7"/>
  <c r="N102" i="7"/>
  <c r="N96" i="7"/>
  <c r="N74" i="7"/>
  <c r="N73" i="7"/>
  <c r="N43" i="7"/>
  <c r="N36" i="7"/>
  <c r="N16" i="7"/>
  <c r="N30" i="7"/>
  <c r="N14" i="7"/>
  <c r="N11" i="7"/>
  <c r="N24" i="7"/>
  <c r="N58" i="7"/>
  <c r="N56" i="7"/>
  <c r="N44" i="7"/>
  <c r="N32" i="7"/>
  <c r="N27" i="7"/>
  <c r="N20" i="7"/>
  <c r="N17" i="7"/>
  <c r="N55" i="7"/>
  <c r="N34" i="7"/>
  <c r="N25" i="7"/>
  <c r="W602" i="7"/>
  <c r="W598" i="7"/>
  <c r="W594" i="7"/>
  <c r="W590" i="7"/>
  <c r="W586" i="7"/>
  <c r="W582" i="7"/>
  <c r="W601" i="7"/>
  <c r="W585" i="7"/>
  <c r="W604" i="7"/>
  <c r="W593" i="7"/>
  <c r="W592" i="7"/>
  <c r="W573" i="7"/>
  <c r="W566" i="7"/>
  <c r="W559" i="7"/>
  <c r="W552" i="7"/>
  <c r="W541" i="7"/>
  <c r="W534" i="7"/>
  <c r="W487" i="7"/>
  <c r="W483" i="7"/>
  <c r="W479" i="7"/>
  <c r="W475" i="7"/>
  <c r="W471" i="7"/>
  <c r="W467" i="7"/>
  <c r="W463" i="7"/>
  <c r="W459" i="7"/>
  <c r="W455" i="7"/>
  <c r="W451" i="7"/>
  <c r="W447" i="7"/>
  <c r="W443" i="7"/>
  <c r="W439" i="7"/>
  <c r="W605" i="7"/>
  <c r="W583" i="7"/>
  <c r="W569" i="7"/>
  <c r="W562" i="7"/>
  <c r="W555" i="7"/>
  <c r="W548" i="7"/>
  <c r="W537" i="7"/>
  <c r="W529" i="7"/>
  <c r="W525" i="7"/>
  <c r="W521" i="7"/>
  <c r="W517" i="7"/>
  <c r="W587" i="7"/>
  <c r="W584" i="7"/>
  <c r="W575" i="7"/>
  <c r="W571" i="7"/>
  <c r="W567" i="7"/>
  <c r="W563" i="7"/>
  <c r="W516" i="7"/>
  <c r="W512" i="7"/>
  <c r="W501" i="7"/>
  <c r="W544" i="7"/>
  <c r="W530" i="7"/>
  <c r="W523" i="7"/>
  <c r="W515" i="7"/>
  <c r="W508" i="7"/>
  <c r="W497" i="7"/>
  <c r="W478" i="7"/>
  <c r="W462" i="7"/>
  <c r="W446" i="7"/>
  <c r="W437" i="7"/>
  <c r="W433" i="7"/>
  <c r="W386" i="7"/>
  <c r="W382" i="7"/>
  <c r="W596" i="7"/>
  <c r="W550" i="7"/>
  <c r="W546" i="7"/>
  <c r="W542" i="7"/>
  <c r="W540" i="7"/>
  <c r="W538" i="7"/>
  <c r="W536" i="7"/>
  <c r="W524" i="7"/>
  <c r="W518" i="7"/>
  <c r="W511" i="7"/>
  <c r="W504" i="7"/>
  <c r="W591" i="7"/>
  <c r="W576" i="7"/>
  <c r="W600" i="7"/>
  <c r="W595" i="7"/>
  <c r="W597" i="7"/>
  <c r="W568" i="7"/>
  <c r="W565" i="7"/>
  <c r="W522" i="7"/>
  <c r="W514" i="7"/>
  <c r="W494" i="7"/>
  <c r="W476" i="7"/>
  <c r="W466" i="7"/>
  <c r="W444" i="7"/>
  <c r="W588" i="7"/>
  <c r="W570" i="7"/>
  <c r="W549" i="7"/>
  <c r="W528" i="7"/>
  <c r="W603" i="7"/>
  <c r="W599" i="7"/>
  <c r="W564" i="7"/>
  <c r="W556" i="7"/>
  <c r="W539" i="7"/>
  <c r="W561" i="7"/>
  <c r="W558" i="7"/>
  <c r="W581" i="7"/>
  <c r="W574" i="7"/>
  <c r="W553" i="7"/>
  <c r="W532" i="7"/>
  <c r="W519" i="7"/>
  <c r="W502" i="7"/>
  <c r="W560" i="7"/>
  <c r="W482" i="7"/>
  <c r="W480" i="7"/>
  <c r="W436" i="7"/>
  <c r="W428" i="7"/>
  <c r="W421" i="7"/>
  <c r="W414" i="7"/>
  <c r="W407" i="7"/>
  <c r="W396" i="7"/>
  <c r="W513" i="7"/>
  <c r="W510" i="7"/>
  <c r="W488" i="7"/>
  <c r="W572" i="7"/>
  <c r="W557" i="7"/>
  <c r="W545" i="7"/>
  <c r="W535" i="7"/>
  <c r="W505" i="7"/>
  <c r="W500" i="7"/>
  <c r="W496" i="7"/>
  <c r="W469" i="7"/>
  <c r="W589" i="7"/>
  <c r="W495" i="7"/>
  <c r="W465" i="7"/>
  <c r="W551" i="7"/>
  <c r="W547" i="7"/>
  <c r="W498" i="7"/>
  <c r="W543" i="7"/>
  <c r="W527" i="7"/>
  <c r="W506" i="7"/>
  <c r="W503" i="7"/>
  <c r="W484" i="7"/>
  <c r="W470" i="7"/>
  <c r="W520" i="7"/>
  <c r="W509" i="7"/>
  <c r="W499" i="7"/>
  <c r="W507" i="7"/>
  <c r="W474" i="7"/>
  <c r="W452" i="7"/>
  <c r="W440" i="7"/>
  <c r="W427" i="7"/>
  <c r="W418" i="7"/>
  <c r="W410" i="7"/>
  <c r="W401" i="7"/>
  <c r="W379" i="7"/>
  <c r="W375" i="7"/>
  <c r="W371" i="7"/>
  <c r="W367" i="7"/>
  <c r="W554" i="7"/>
  <c r="W485" i="7"/>
  <c r="W533" i="7"/>
  <c r="W477" i="7"/>
  <c r="W473" i="7"/>
  <c r="W461" i="7"/>
  <c r="W458" i="7"/>
  <c r="W441" i="7"/>
  <c r="W412" i="7"/>
  <c r="W393" i="7"/>
  <c r="W387" i="7"/>
  <c r="W366" i="7"/>
  <c r="W344" i="7"/>
  <c r="W340" i="7"/>
  <c r="W336" i="7"/>
  <c r="W332" i="7"/>
  <c r="W328" i="7"/>
  <c r="W526" i="7"/>
  <c r="W472" i="7"/>
  <c r="W464" i="7"/>
  <c r="W456" i="7"/>
  <c r="W454" i="7"/>
  <c r="W453" i="7"/>
  <c r="W445" i="7"/>
  <c r="W425" i="7"/>
  <c r="W423" i="7"/>
  <c r="W399" i="7"/>
  <c r="W397" i="7"/>
  <c r="W394" i="7"/>
  <c r="W372" i="7"/>
  <c r="W369" i="7"/>
  <c r="W481" i="7"/>
  <c r="W460" i="7"/>
  <c r="W457" i="7"/>
  <c r="W486" i="7"/>
  <c r="W434" i="7"/>
  <c r="W531" i="7"/>
  <c r="W424" i="7"/>
  <c r="W489" i="7"/>
  <c r="W438" i="7"/>
  <c r="W426" i="7"/>
  <c r="W422" i="7"/>
  <c r="W415" i="7"/>
  <c r="W405" i="7"/>
  <c r="W383" i="7"/>
  <c r="W468" i="7"/>
  <c r="W450" i="7"/>
  <c r="W404" i="7"/>
  <c r="W380" i="7"/>
  <c r="W361" i="7"/>
  <c r="W350" i="7"/>
  <c r="W337" i="7"/>
  <c r="W334" i="7"/>
  <c r="W252" i="7"/>
  <c r="W248" i="7"/>
  <c r="W244" i="7"/>
  <c r="W240" i="7"/>
  <c r="W236" i="7"/>
  <c r="W448" i="7"/>
  <c r="W442" i="7"/>
  <c r="W413" i="7"/>
  <c r="W385" i="7"/>
  <c r="W384" i="7"/>
  <c r="W364" i="7"/>
  <c r="W357" i="7"/>
  <c r="W343" i="7"/>
  <c r="W326" i="7"/>
  <c r="W322" i="7"/>
  <c r="W318" i="7"/>
  <c r="W314" i="7"/>
  <c r="W310" i="7"/>
  <c r="W417" i="7"/>
  <c r="W409" i="7"/>
  <c r="W400" i="7"/>
  <c r="W398" i="7"/>
  <c r="W378" i="7"/>
  <c r="W376" i="7"/>
  <c r="W374" i="7"/>
  <c r="W365" i="7"/>
  <c r="W360" i="7"/>
  <c r="W353" i="7"/>
  <c r="W333" i="7"/>
  <c r="W330" i="7"/>
  <c r="W408" i="7"/>
  <c r="W403" i="7"/>
  <c r="W370" i="7"/>
  <c r="W368" i="7"/>
  <c r="W363" i="7"/>
  <c r="W356" i="7"/>
  <c r="W339" i="7"/>
  <c r="W327" i="7"/>
  <c r="W323" i="7"/>
  <c r="W319" i="7"/>
  <c r="W315" i="7"/>
  <c r="W416" i="7"/>
  <c r="W359" i="7"/>
  <c r="W352" i="7"/>
  <c r="W345" i="7"/>
  <c r="W342" i="7"/>
  <c r="W329" i="7"/>
  <c r="W254" i="7"/>
  <c r="W250" i="7"/>
  <c r="W246" i="7"/>
  <c r="W242" i="7"/>
  <c r="W238" i="7"/>
  <c r="W234" i="7"/>
  <c r="W230" i="7"/>
  <c r="W226" i="7"/>
  <c r="W222" i="7"/>
  <c r="W218" i="7"/>
  <c r="W214" i="7"/>
  <c r="W210" i="7"/>
  <c r="W206" i="7"/>
  <c r="W449" i="7"/>
  <c r="W402" i="7"/>
  <c r="W311" i="7"/>
  <c r="W305" i="7"/>
  <c r="W302" i="7"/>
  <c r="W299" i="7"/>
  <c r="W296" i="7"/>
  <c r="W285" i="7"/>
  <c r="W280" i="7"/>
  <c r="W269" i="7"/>
  <c r="W264" i="7"/>
  <c r="W253" i="7"/>
  <c r="W245" i="7"/>
  <c r="W237" i="7"/>
  <c r="W233" i="7"/>
  <c r="W217" i="7"/>
  <c r="W420" i="7"/>
  <c r="W312" i="7"/>
  <c r="W293" i="7"/>
  <c r="W290" i="7"/>
  <c r="W286" i="7"/>
  <c r="W275" i="7"/>
  <c r="W270" i="7"/>
  <c r="W259" i="7"/>
  <c r="W223" i="7"/>
  <c r="W220" i="7"/>
  <c r="W207" i="7"/>
  <c r="W195" i="7"/>
  <c r="W191" i="7"/>
  <c r="W187" i="7"/>
  <c r="W435" i="7"/>
  <c r="W362" i="7"/>
  <c r="W331" i="7"/>
  <c r="W317" i="7"/>
  <c r="W313" i="7"/>
  <c r="W307" i="7"/>
  <c r="W304" i="7"/>
  <c r="W281" i="7"/>
  <c r="W276" i="7"/>
  <c r="W355" i="7"/>
  <c r="W321" i="7"/>
  <c r="W301" i="7"/>
  <c r="W298" i="7"/>
  <c r="W295" i="7"/>
  <c r="W292" i="7"/>
  <c r="W287" i="7"/>
  <c r="W282" i="7"/>
  <c r="W271" i="7"/>
  <c r="W419" i="7"/>
  <c r="W406" i="7"/>
  <c r="W358" i="7"/>
  <c r="W325" i="7"/>
  <c r="W288" i="7"/>
  <c r="W277" i="7"/>
  <c r="W272" i="7"/>
  <c r="W261" i="7"/>
  <c r="W249" i="7"/>
  <c r="W241" i="7"/>
  <c r="W411" i="7"/>
  <c r="W377" i="7"/>
  <c r="W351" i="7"/>
  <c r="W316" i="7"/>
  <c r="W306" i="7"/>
  <c r="W303" i="7"/>
  <c r="W300" i="7"/>
  <c r="W283" i="7"/>
  <c r="W278" i="7"/>
  <c r="W267" i="7"/>
  <c r="W262" i="7"/>
  <c r="W231" i="7"/>
  <c r="W228" i="7"/>
  <c r="W395" i="7"/>
  <c r="W373" i="7"/>
  <c r="W354" i="7"/>
  <c r="W335" i="7"/>
  <c r="W320" i="7"/>
  <c r="W297" i="7"/>
  <c r="W294" i="7"/>
  <c r="W291" i="7"/>
  <c r="W289" i="7"/>
  <c r="W260" i="7"/>
  <c r="W208" i="7"/>
  <c r="W190" i="7"/>
  <c r="W185" i="7"/>
  <c r="W338" i="7"/>
  <c r="W273" i="7"/>
  <c r="W229" i="7"/>
  <c r="W221" i="7"/>
  <c r="W186" i="7"/>
  <c r="W181" i="7"/>
  <c r="W177" i="7"/>
  <c r="W341" i="7"/>
  <c r="W324" i="7"/>
  <c r="W308" i="7"/>
  <c r="W268" i="7"/>
  <c r="W266" i="7"/>
  <c r="W213" i="7"/>
  <c r="W166" i="7"/>
  <c r="W162" i="7"/>
  <c r="W158" i="7"/>
  <c r="W154" i="7"/>
  <c r="W150" i="7"/>
  <c r="W392" i="7"/>
  <c r="W284" i="7"/>
  <c r="W279" i="7"/>
  <c r="W274" i="7"/>
  <c r="W251" i="7"/>
  <c r="W247" i="7"/>
  <c r="W243" i="7"/>
  <c r="W239" i="7"/>
  <c r="W219" i="7"/>
  <c r="W215" i="7"/>
  <c r="W211" i="7"/>
  <c r="W209" i="7"/>
  <c r="W180" i="7"/>
  <c r="W176" i="7"/>
  <c r="W227" i="7"/>
  <c r="W205" i="7"/>
  <c r="W196" i="7"/>
  <c r="W167" i="7"/>
  <c r="W163" i="7"/>
  <c r="W159" i="7"/>
  <c r="W155" i="7"/>
  <c r="W151" i="7"/>
  <c r="W147" i="7"/>
  <c r="W143" i="7"/>
  <c r="W139" i="7"/>
  <c r="W135" i="7"/>
  <c r="W131" i="7"/>
  <c r="W127" i="7"/>
  <c r="W123" i="7"/>
  <c r="W119" i="7"/>
  <c r="W115" i="7"/>
  <c r="W111" i="7"/>
  <c r="W107" i="7"/>
  <c r="W103" i="7"/>
  <c r="W99" i="7"/>
  <c r="W95" i="7"/>
  <c r="W91" i="7"/>
  <c r="W87" i="7"/>
  <c r="W83" i="7"/>
  <c r="W79" i="7"/>
  <c r="W75" i="7"/>
  <c r="W263" i="7"/>
  <c r="W235" i="7"/>
  <c r="W197" i="7"/>
  <c r="W192" i="7"/>
  <c r="W183" i="7"/>
  <c r="W179" i="7"/>
  <c r="W175" i="7"/>
  <c r="W381" i="7"/>
  <c r="W265" i="7"/>
  <c r="W225" i="7"/>
  <c r="W188" i="7"/>
  <c r="W178" i="7"/>
  <c r="W174" i="7"/>
  <c r="W156" i="7"/>
  <c r="W138" i="7"/>
  <c r="W193" i="7"/>
  <c r="W160" i="7"/>
  <c r="W146" i="7"/>
  <c r="W145" i="7"/>
  <c r="W144" i="7"/>
  <c r="W134" i="7"/>
  <c r="W133" i="7"/>
  <c r="W108" i="7"/>
  <c r="W102" i="7"/>
  <c r="W101" i="7"/>
  <c r="W189" i="7"/>
  <c r="W184" i="7"/>
  <c r="W164" i="7"/>
  <c r="W153" i="7"/>
  <c r="W128" i="7"/>
  <c r="W122" i="7"/>
  <c r="W121" i="7"/>
  <c r="W212" i="7"/>
  <c r="W168" i="7"/>
  <c r="W157" i="7"/>
  <c r="W116" i="7"/>
  <c r="W110" i="7"/>
  <c r="W109" i="7"/>
  <c r="W84" i="7"/>
  <c r="W224" i="7"/>
  <c r="W216" i="7"/>
  <c r="W161" i="7"/>
  <c r="W149" i="7"/>
  <c r="W148" i="7"/>
  <c r="W137" i="7"/>
  <c r="W130" i="7"/>
  <c r="W129" i="7"/>
  <c r="W104" i="7"/>
  <c r="W98" i="7"/>
  <c r="W97" i="7"/>
  <c r="W68" i="7"/>
  <c r="W61" i="7"/>
  <c r="W50" i="7"/>
  <c r="W43" i="7"/>
  <c r="W36" i="7"/>
  <c r="W309" i="7"/>
  <c r="W232" i="7"/>
  <c r="W165" i="7"/>
  <c r="W124" i="7"/>
  <c r="W118" i="7"/>
  <c r="W117" i="7"/>
  <c r="W194" i="7"/>
  <c r="W169" i="7"/>
  <c r="W142" i="7"/>
  <c r="W141" i="7"/>
  <c r="W140" i="7"/>
  <c r="W136" i="7"/>
  <c r="W112" i="7"/>
  <c r="W106" i="7"/>
  <c r="W105" i="7"/>
  <c r="W182" i="7"/>
  <c r="W94" i="7"/>
  <c r="W86" i="7"/>
  <c r="W78" i="7"/>
  <c r="W72" i="7"/>
  <c r="W54" i="7"/>
  <c r="W42" i="7"/>
  <c r="W41" i="7"/>
  <c r="W30" i="7"/>
  <c r="W23" i="7"/>
  <c r="W16" i="7"/>
  <c r="W9" i="7"/>
  <c r="W100" i="7"/>
  <c r="W90" i="7"/>
  <c r="W76" i="7"/>
  <c r="W74" i="7"/>
  <c r="W73" i="7"/>
  <c r="W58" i="7"/>
  <c r="W57" i="7"/>
  <c r="W56" i="7"/>
  <c r="W55" i="7"/>
  <c r="W44" i="7"/>
  <c r="W26" i="7"/>
  <c r="W19" i="7"/>
  <c r="W12" i="7"/>
  <c r="W152" i="7"/>
  <c r="W113" i="7"/>
  <c r="W82" i="7"/>
  <c r="W60" i="7"/>
  <c r="W59" i="7"/>
  <c r="W46" i="7"/>
  <c r="W45" i="7"/>
  <c r="W33" i="7"/>
  <c r="W96" i="7"/>
  <c r="W63" i="7"/>
  <c r="W62" i="7"/>
  <c r="W120" i="7"/>
  <c r="W89" i="7"/>
  <c r="W88" i="7"/>
  <c r="W85" i="7"/>
  <c r="W81" i="7"/>
  <c r="W64" i="7"/>
  <c r="W47" i="7"/>
  <c r="W132" i="7"/>
  <c r="W67" i="7"/>
  <c r="W66" i="7"/>
  <c r="W65" i="7"/>
  <c r="W49" i="7"/>
  <c r="W48" i="7"/>
  <c r="W80" i="7"/>
  <c r="W77" i="7"/>
  <c r="W70" i="7"/>
  <c r="W69" i="7"/>
  <c r="W51" i="7"/>
  <c r="W126" i="7"/>
  <c r="W125" i="7"/>
  <c r="W114" i="7"/>
  <c r="W93" i="7"/>
  <c r="W92" i="7"/>
  <c r="W71" i="7"/>
  <c r="W34" i="7"/>
  <c r="W18" i="7"/>
  <c r="W52" i="7"/>
  <c r="W31" i="7"/>
  <c r="W13" i="7"/>
  <c r="W37" i="7"/>
  <c r="W21" i="7"/>
  <c r="W10" i="7"/>
  <c r="W38" i="7"/>
  <c r="W28" i="7"/>
  <c r="W11" i="7"/>
  <c r="W39" i="7"/>
  <c r="W24" i="7"/>
  <c r="F10" i="7"/>
  <c r="F13" i="7"/>
  <c r="F16" i="7"/>
  <c r="F19" i="7"/>
  <c r="W20" i="7"/>
  <c r="F24" i="7"/>
  <c r="N28" i="7"/>
  <c r="F30" i="7"/>
  <c r="W32" i="7"/>
  <c r="F40" i="7"/>
  <c r="J388" i="6"/>
  <c r="F14" i="7"/>
  <c r="W14" i="7"/>
  <c r="W29" i="7"/>
  <c r="C25" i="3"/>
  <c r="J606" i="6"/>
  <c r="N21" i="7"/>
  <c r="J490" i="6"/>
  <c r="N10" i="7"/>
  <c r="N13" i="7"/>
  <c r="W22" i="7"/>
  <c r="N23" i="7"/>
  <c r="F26" i="7"/>
  <c r="W17" i="7"/>
  <c r="W25" i="7"/>
  <c r="N37" i="7"/>
  <c r="F39" i="7"/>
  <c r="J429" i="6"/>
  <c r="K575" i="7"/>
  <c r="K571" i="7"/>
  <c r="K567" i="7"/>
  <c r="K563" i="7"/>
  <c r="K559" i="7"/>
  <c r="K555" i="7"/>
  <c r="K551" i="7"/>
  <c r="K547" i="7"/>
  <c r="K543" i="7"/>
  <c r="K539" i="7"/>
  <c r="K535" i="7"/>
  <c r="K603" i="7"/>
  <c r="K593" i="7"/>
  <c r="K592" i="7"/>
  <c r="K582" i="7"/>
  <c r="K574" i="7"/>
  <c r="K556" i="7"/>
  <c r="K549" i="7"/>
  <c r="K542" i="7"/>
  <c r="K531" i="7"/>
  <c r="K527" i="7"/>
  <c r="K523" i="7"/>
  <c r="K519" i="7"/>
  <c r="K515" i="7"/>
  <c r="K511" i="7"/>
  <c r="K507" i="7"/>
  <c r="K503" i="7"/>
  <c r="K499" i="7"/>
  <c r="K495" i="7"/>
  <c r="K605" i="7"/>
  <c r="K604" i="7"/>
  <c r="K594" i="7"/>
  <c r="K585" i="7"/>
  <c r="K570" i="7"/>
  <c r="K552" i="7"/>
  <c r="K545" i="7"/>
  <c r="K538" i="7"/>
  <c r="K548" i="7"/>
  <c r="K544" i="7"/>
  <c r="K534" i="7"/>
  <c r="K529" i="7"/>
  <c r="K522" i="7"/>
  <c r="K516" i="7"/>
  <c r="K509" i="7"/>
  <c r="K502" i="7"/>
  <c r="K596" i="7"/>
  <c r="K586" i="7"/>
  <c r="K583" i="7"/>
  <c r="K540" i="7"/>
  <c r="K536" i="7"/>
  <c r="K524" i="7"/>
  <c r="K517" i="7"/>
  <c r="K512" i="7"/>
  <c r="K505" i="7"/>
  <c r="K498" i="7"/>
  <c r="K426" i="7"/>
  <c r="K422" i="7"/>
  <c r="K418" i="7"/>
  <c r="K414" i="7"/>
  <c r="K410" i="7"/>
  <c r="K406" i="7"/>
  <c r="K402" i="7"/>
  <c r="K398" i="7"/>
  <c r="K394" i="7"/>
  <c r="K595" i="7"/>
  <c r="K591" i="7"/>
  <c r="K576" i="7"/>
  <c r="K566" i="7"/>
  <c r="K562" i="7"/>
  <c r="K550" i="7"/>
  <c r="K546" i="7"/>
  <c r="K530" i="7"/>
  <c r="K508" i="7"/>
  <c r="K600" i="7"/>
  <c r="K590" i="7"/>
  <c r="K572" i="7"/>
  <c r="K568" i="7"/>
  <c r="K599" i="7"/>
  <c r="K598" i="7"/>
  <c r="K589" i="7"/>
  <c r="K573" i="7"/>
  <c r="K557" i="7"/>
  <c r="K525" i="7"/>
  <c r="K520" i="7"/>
  <c r="K513" i="7"/>
  <c r="K494" i="7"/>
  <c r="K487" i="7"/>
  <c r="K478" i="7"/>
  <c r="K466" i="7"/>
  <c r="K465" i="7"/>
  <c r="K455" i="7"/>
  <c r="K446" i="7"/>
  <c r="K597" i="7"/>
  <c r="K561" i="7"/>
  <c r="K553" i="7"/>
  <c r="K601" i="7"/>
  <c r="K602" i="7"/>
  <c r="K588" i="7"/>
  <c r="K554" i="7"/>
  <c r="K533" i="7"/>
  <c r="K565" i="7"/>
  <c r="K528" i="7"/>
  <c r="K569" i="7"/>
  <c r="K501" i="7"/>
  <c r="K500" i="7"/>
  <c r="K496" i="7"/>
  <c r="K480" i="7"/>
  <c r="K471" i="7"/>
  <c r="K458" i="7"/>
  <c r="K436" i="7"/>
  <c r="K435" i="7"/>
  <c r="K411" i="7"/>
  <c r="K404" i="7"/>
  <c r="K397" i="7"/>
  <c r="K584" i="7"/>
  <c r="K526" i="7"/>
  <c r="K560" i="7"/>
  <c r="K514" i="7"/>
  <c r="K506" i="7"/>
  <c r="K504" i="7"/>
  <c r="K564" i="7"/>
  <c r="K485" i="7"/>
  <c r="K483" i="7"/>
  <c r="K476" i="7"/>
  <c r="K474" i="7"/>
  <c r="K463" i="7"/>
  <c r="K581" i="7"/>
  <c r="K558" i="7"/>
  <c r="K541" i="7"/>
  <c r="K537" i="7"/>
  <c r="K497" i="7"/>
  <c r="K479" i="7"/>
  <c r="K473" i="7"/>
  <c r="K460" i="7"/>
  <c r="K587" i="7"/>
  <c r="K489" i="7"/>
  <c r="K488" i="7"/>
  <c r="K484" i="7"/>
  <c r="K470" i="7"/>
  <c r="K467" i="7"/>
  <c r="K464" i="7"/>
  <c r="K459" i="7"/>
  <c r="K451" i="7"/>
  <c r="K447" i="7"/>
  <c r="K439" i="7"/>
  <c r="K428" i="7"/>
  <c r="K427" i="7"/>
  <c r="K409" i="7"/>
  <c r="K510" i="7"/>
  <c r="K486" i="7"/>
  <c r="K462" i="7"/>
  <c r="K457" i="7"/>
  <c r="K425" i="7"/>
  <c r="K423" i="7"/>
  <c r="K421" i="7"/>
  <c r="K412" i="7"/>
  <c r="K401" i="7"/>
  <c r="K399" i="7"/>
  <c r="K393" i="7"/>
  <c r="K364" i="7"/>
  <c r="K360" i="7"/>
  <c r="K356" i="7"/>
  <c r="K352" i="7"/>
  <c r="K387" i="7"/>
  <c r="K379" i="7"/>
  <c r="K376" i="7"/>
  <c r="K373" i="7"/>
  <c r="K532" i="7"/>
  <c r="K469" i="7"/>
  <c r="K468" i="7"/>
  <c r="K477" i="7"/>
  <c r="K472" i="7"/>
  <c r="K461" i="7"/>
  <c r="K450" i="7"/>
  <c r="K449" i="7"/>
  <c r="K442" i="7"/>
  <c r="K440" i="7"/>
  <c r="K437" i="7"/>
  <c r="K433" i="7"/>
  <c r="K424" i="7"/>
  <c r="K518" i="7"/>
  <c r="K481" i="7"/>
  <c r="K448" i="7"/>
  <c r="K443" i="7"/>
  <c r="K407" i="7"/>
  <c r="K454" i="7"/>
  <c r="K416" i="7"/>
  <c r="K400" i="7"/>
  <c r="K415" i="7"/>
  <c r="K392" i="7"/>
  <c r="K453" i="7"/>
  <c r="K444" i="7"/>
  <c r="K441" i="7"/>
  <c r="K438" i="7"/>
  <c r="K378" i="7"/>
  <c r="K358" i="7"/>
  <c r="K351" i="7"/>
  <c r="K344" i="7"/>
  <c r="K341" i="7"/>
  <c r="K338" i="7"/>
  <c r="K331" i="7"/>
  <c r="K328" i="7"/>
  <c r="K324" i="7"/>
  <c r="K320" i="7"/>
  <c r="K316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521" i="7"/>
  <c r="K374" i="7"/>
  <c r="K372" i="7"/>
  <c r="K366" i="7"/>
  <c r="K361" i="7"/>
  <c r="K354" i="7"/>
  <c r="K420" i="7"/>
  <c r="K419" i="7"/>
  <c r="K395" i="7"/>
  <c r="K370" i="7"/>
  <c r="K357" i="7"/>
  <c r="K350" i="7"/>
  <c r="K343" i="7"/>
  <c r="K340" i="7"/>
  <c r="K337" i="7"/>
  <c r="K334" i="7"/>
  <c r="K325" i="7"/>
  <c r="K321" i="7"/>
  <c r="K317" i="7"/>
  <c r="K313" i="7"/>
  <c r="K309" i="7"/>
  <c r="K305" i="7"/>
  <c r="K301" i="7"/>
  <c r="K297" i="7"/>
  <c r="K293" i="7"/>
  <c r="K405" i="7"/>
  <c r="K367" i="7"/>
  <c r="K365" i="7"/>
  <c r="K353" i="7"/>
  <c r="K452" i="7"/>
  <c r="K382" i="7"/>
  <c r="K375" i="7"/>
  <c r="K368" i="7"/>
  <c r="K339" i="7"/>
  <c r="K336" i="7"/>
  <c r="K333" i="7"/>
  <c r="K330" i="7"/>
  <c r="K326" i="7"/>
  <c r="K322" i="7"/>
  <c r="K318" i="7"/>
  <c r="K314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445" i="7"/>
  <c r="K413" i="7"/>
  <c r="K482" i="7"/>
  <c r="K377" i="7"/>
  <c r="K371" i="7"/>
  <c r="K369" i="7"/>
  <c r="K355" i="7"/>
  <c r="K345" i="7"/>
  <c r="K342" i="7"/>
  <c r="K327" i="7"/>
  <c r="K285" i="7"/>
  <c r="K269" i="7"/>
  <c r="K253" i="7"/>
  <c r="K252" i="7"/>
  <c r="K245" i="7"/>
  <c r="K244" i="7"/>
  <c r="K237" i="7"/>
  <c r="K236" i="7"/>
  <c r="K386" i="7"/>
  <c r="K381" i="7"/>
  <c r="K307" i="7"/>
  <c r="K275" i="7"/>
  <c r="K259" i="7"/>
  <c r="K233" i="7"/>
  <c r="K230" i="7"/>
  <c r="K227" i="7"/>
  <c r="K224" i="7"/>
  <c r="K217" i="7"/>
  <c r="K214" i="7"/>
  <c r="K211" i="7"/>
  <c r="K208" i="7"/>
  <c r="K417" i="7"/>
  <c r="K396" i="7"/>
  <c r="K380" i="7"/>
  <c r="K335" i="7"/>
  <c r="K332" i="7"/>
  <c r="K329" i="7"/>
  <c r="K295" i="7"/>
  <c r="K281" i="7"/>
  <c r="K363" i="7"/>
  <c r="K287" i="7"/>
  <c r="K271" i="7"/>
  <c r="K475" i="7"/>
  <c r="K456" i="7"/>
  <c r="K383" i="7"/>
  <c r="K303" i="7"/>
  <c r="K277" i="7"/>
  <c r="K261" i="7"/>
  <c r="K249" i="7"/>
  <c r="K248" i="7"/>
  <c r="K241" i="7"/>
  <c r="K240" i="7"/>
  <c r="K434" i="7"/>
  <c r="K359" i="7"/>
  <c r="K315" i="7"/>
  <c r="K291" i="7"/>
  <c r="K283" i="7"/>
  <c r="K267" i="7"/>
  <c r="K232" i="7"/>
  <c r="K225" i="7"/>
  <c r="K222" i="7"/>
  <c r="K403" i="7"/>
  <c r="K319" i="7"/>
  <c r="K311" i="7"/>
  <c r="K289" i="7"/>
  <c r="K385" i="7"/>
  <c r="K220" i="7"/>
  <c r="K193" i="7"/>
  <c r="K184" i="7"/>
  <c r="K183" i="7"/>
  <c r="K299" i="7"/>
  <c r="K263" i="7"/>
  <c r="K228" i="7"/>
  <c r="K213" i="7"/>
  <c r="K194" i="7"/>
  <c r="K189" i="7"/>
  <c r="K168" i="7"/>
  <c r="K164" i="7"/>
  <c r="K160" i="7"/>
  <c r="K156" i="7"/>
  <c r="K152" i="7"/>
  <c r="K148" i="7"/>
  <c r="K144" i="7"/>
  <c r="K140" i="7"/>
  <c r="K136" i="7"/>
  <c r="K132" i="7"/>
  <c r="K128" i="7"/>
  <c r="K124" i="7"/>
  <c r="K120" i="7"/>
  <c r="K116" i="7"/>
  <c r="K112" i="7"/>
  <c r="K108" i="7"/>
  <c r="K104" i="7"/>
  <c r="K100" i="7"/>
  <c r="K96" i="7"/>
  <c r="K92" i="7"/>
  <c r="K88" i="7"/>
  <c r="K84" i="7"/>
  <c r="K80" i="7"/>
  <c r="K76" i="7"/>
  <c r="K72" i="7"/>
  <c r="K68" i="7"/>
  <c r="K64" i="7"/>
  <c r="K60" i="7"/>
  <c r="K56" i="7"/>
  <c r="K52" i="7"/>
  <c r="K48" i="7"/>
  <c r="K44" i="7"/>
  <c r="K40" i="7"/>
  <c r="K36" i="7"/>
  <c r="K32" i="7"/>
  <c r="K28" i="7"/>
  <c r="K24" i="7"/>
  <c r="K20" i="7"/>
  <c r="K16" i="7"/>
  <c r="K12" i="7"/>
  <c r="K384" i="7"/>
  <c r="K265" i="7"/>
  <c r="K235" i="7"/>
  <c r="K234" i="7"/>
  <c r="K226" i="7"/>
  <c r="K219" i="7"/>
  <c r="K209" i="7"/>
  <c r="K207" i="7"/>
  <c r="K190" i="7"/>
  <c r="K185" i="7"/>
  <c r="K182" i="7"/>
  <c r="K178" i="7"/>
  <c r="K174" i="7"/>
  <c r="K273" i="7"/>
  <c r="K215" i="7"/>
  <c r="K205" i="7"/>
  <c r="K195" i="7"/>
  <c r="K186" i="7"/>
  <c r="K169" i="7"/>
  <c r="K165" i="7"/>
  <c r="K161" i="7"/>
  <c r="K157" i="7"/>
  <c r="K153" i="7"/>
  <c r="K149" i="7"/>
  <c r="K145" i="7"/>
  <c r="K141" i="7"/>
  <c r="K137" i="7"/>
  <c r="K323" i="7"/>
  <c r="K254" i="7"/>
  <c r="K250" i="7"/>
  <c r="K246" i="7"/>
  <c r="K242" i="7"/>
  <c r="K238" i="7"/>
  <c r="K191" i="7"/>
  <c r="K181" i="7"/>
  <c r="K177" i="7"/>
  <c r="K408" i="7"/>
  <c r="K279" i="7"/>
  <c r="K223" i="7"/>
  <c r="K210" i="7"/>
  <c r="K196" i="7"/>
  <c r="K187" i="7"/>
  <c r="K166" i="7"/>
  <c r="K162" i="7"/>
  <c r="K158" i="7"/>
  <c r="K154" i="7"/>
  <c r="K150" i="7"/>
  <c r="K146" i="7"/>
  <c r="K142" i="7"/>
  <c r="K362" i="7"/>
  <c r="K231" i="7"/>
  <c r="K218" i="7"/>
  <c r="K243" i="7"/>
  <c r="K180" i="7"/>
  <c r="K167" i="7"/>
  <c r="K192" i="7"/>
  <c r="K134" i="7"/>
  <c r="K133" i="7"/>
  <c r="K127" i="7"/>
  <c r="K102" i="7"/>
  <c r="K101" i="7"/>
  <c r="K95" i="7"/>
  <c r="K239" i="7"/>
  <c r="K206" i="7"/>
  <c r="K122" i="7"/>
  <c r="K121" i="7"/>
  <c r="K143" i="7"/>
  <c r="K139" i="7"/>
  <c r="K135" i="7"/>
  <c r="K110" i="7"/>
  <c r="K109" i="7"/>
  <c r="K103" i="7"/>
  <c r="K251" i="7"/>
  <c r="K212" i="7"/>
  <c r="K188" i="7"/>
  <c r="K179" i="7"/>
  <c r="K175" i="7"/>
  <c r="K151" i="7"/>
  <c r="K130" i="7"/>
  <c r="K129" i="7"/>
  <c r="K123" i="7"/>
  <c r="K98" i="7"/>
  <c r="K97" i="7"/>
  <c r="K91" i="7"/>
  <c r="K65" i="7"/>
  <c r="K58" i="7"/>
  <c r="K51" i="7"/>
  <c r="K216" i="7"/>
  <c r="K155" i="7"/>
  <c r="K118" i="7"/>
  <c r="K117" i="7"/>
  <c r="K111" i="7"/>
  <c r="K247" i="7"/>
  <c r="K221" i="7"/>
  <c r="K197" i="7"/>
  <c r="K176" i="7"/>
  <c r="K159" i="7"/>
  <c r="K147" i="7"/>
  <c r="K138" i="7"/>
  <c r="K131" i="7"/>
  <c r="K106" i="7"/>
  <c r="K105" i="7"/>
  <c r="K229" i="7"/>
  <c r="K163" i="7"/>
  <c r="K119" i="7"/>
  <c r="K107" i="7"/>
  <c r="K83" i="7"/>
  <c r="K82" i="7"/>
  <c r="K71" i="7"/>
  <c r="K54" i="7"/>
  <c r="K53" i="7"/>
  <c r="K41" i="7"/>
  <c r="K31" i="7"/>
  <c r="K13" i="7"/>
  <c r="K126" i="7"/>
  <c r="K115" i="7"/>
  <c r="K73" i="7"/>
  <c r="K57" i="7"/>
  <c r="K43" i="7"/>
  <c r="K42" i="7"/>
  <c r="K34" i="7"/>
  <c r="K27" i="7"/>
  <c r="K9" i="7"/>
  <c r="K125" i="7"/>
  <c r="K114" i="7"/>
  <c r="K89" i="7"/>
  <c r="K85" i="7"/>
  <c r="K81" i="7"/>
  <c r="K74" i="7"/>
  <c r="K55" i="7"/>
  <c r="K45" i="7"/>
  <c r="K30" i="7"/>
  <c r="K79" i="7"/>
  <c r="K61" i="7"/>
  <c r="K59" i="7"/>
  <c r="K63" i="7"/>
  <c r="K62" i="7"/>
  <c r="K47" i="7"/>
  <c r="K94" i="7"/>
  <c r="K93" i="7"/>
  <c r="K87" i="7"/>
  <c r="K77" i="7"/>
  <c r="K75" i="7"/>
  <c r="K50" i="7"/>
  <c r="K49" i="7"/>
  <c r="K113" i="7"/>
  <c r="K99" i="7"/>
  <c r="K86" i="7"/>
  <c r="K69" i="7"/>
  <c r="K66" i="7"/>
  <c r="K90" i="7"/>
  <c r="K78" i="7"/>
  <c r="K70" i="7"/>
  <c r="K67" i="7"/>
  <c r="K37" i="7"/>
  <c r="K23" i="7"/>
  <c r="K18" i="7"/>
  <c r="K15" i="7"/>
  <c r="K46" i="7"/>
  <c r="K38" i="7"/>
  <c r="K26" i="7"/>
  <c r="K21" i="7"/>
  <c r="K33" i="7"/>
  <c r="K10" i="7"/>
  <c r="K39" i="7"/>
  <c r="K19" i="7"/>
  <c r="K35" i="7"/>
  <c r="T575" i="7"/>
  <c r="T571" i="7"/>
  <c r="T567" i="7"/>
  <c r="T563" i="7"/>
  <c r="T559" i="7"/>
  <c r="T555" i="7"/>
  <c r="T551" i="7"/>
  <c r="T547" i="7"/>
  <c r="T543" i="7"/>
  <c r="T539" i="7"/>
  <c r="T535" i="7"/>
  <c r="T605" i="7"/>
  <c r="T602" i="7"/>
  <c r="T599" i="7"/>
  <c r="T596" i="7"/>
  <c r="T589" i="7"/>
  <c r="T586" i="7"/>
  <c r="T583" i="7"/>
  <c r="T590" i="7"/>
  <c r="T560" i="7"/>
  <c r="T553" i="7"/>
  <c r="T546" i="7"/>
  <c r="T531" i="7"/>
  <c r="T527" i="7"/>
  <c r="T523" i="7"/>
  <c r="T519" i="7"/>
  <c r="T515" i="7"/>
  <c r="T511" i="7"/>
  <c r="T507" i="7"/>
  <c r="T503" i="7"/>
  <c r="T499" i="7"/>
  <c r="T495" i="7"/>
  <c r="T600" i="7"/>
  <c r="T591" i="7"/>
  <c r="T581" i="7"/>
  <c r="T574" i="7"/>
  <c r="T556" i="7"/>
  <c r="T549" i="7"/>
  <c r="T542" i="7"/>
  <c r="T603" i="7"/>
  <c r="T598" i="7"/>
  <c r="T594" i="7"/>
  <c r="T533" i="7"/>
  <c r="T528" i="7"/>
  <c r="T521" i="7"/>
  <c r="T513" i="7"/>
  <c r="T506" i="7"/>
  <c r="T597" i="7"/>
  <c r="T593" i="7"/>
  <c r="T573" i="7"/>
  <c r="T569" i="7"/>
  <c r="T516" i="7"/>
  <c r="T509" i="7"/>
  <c r="T502" i="7"/>
  <c r="T489" i="7"/>
  <c r="T482" i="7"/>
  <c r="T479" i="7"/>
  <c r="T476" i="7"/>
  <c r="T473" i="7"/>
  <c r="T466" i="7"/>
  <c r="T463" i="7"/>
  <c r="T460" i="7"/>
  <c r="T457" i="7"/>
  <c r="T450" i="7"/>
  <c r="T447" i="7"/>
  <c r="T444" i="7"/>
  <c r="T441" i="7"/>
  <c r="T426" i="7"/>
  <c r="T422" i="7"/>
  <c r="T418" i="7"/>
  <c r="T414" i="7"/>
  <c r="T410" i="7"/>
  <c r="T406" i="7"/>
  <c r="T402" i="7"/>
  <c r="T398" i="7"/>
  <c r="T394" i="7"/>
  <c r="T588" i="7"/>
  <c r="T565" i="7"/>
  <c r="T561" i="7"/>
  <c r="T557" i="7"/>
  <c r="T529" i="7"/>
  <c r="T522" i="7"/>
  <c r="T512" i="7"/>
  <c r="T505" i="7"/>
  <c r="T601" i="7"/>
  <c r="T592" i="7"/>
  <c r="T587" i="7"/>
  <c r="T584" i="7"/>
  <c r="T572" i="7"/>
  <c r="T558" i="7"/>
  <c r="T544" i="7"/>
  <c r="T541" i="7"/>
  <c r="T504" i="7"/>
  <c r="T484" i="7"/>
  <c r="T474" i="7"/>
  <c r="T461" i="7"/>
  <c r="T452" i="7"/>
  <c r="T442" i="7"/>
  <c r="T436" i="7"/>
  <c r="T433" i="7"/>
  <c r="T540" i="7"/>
  <c r="T530" i="7"/>
  <c r="T525" i="7"/>
  <c r="T520" i="7"/>
  <c r="T604" i="7"/>
  <c r="T582" i="7"/>
  <c r="T548" i="7"/>
  <c r="T537" i="7"/>
  <c r="T585" i="7"/>
  <c r="T576" i="7"/>
  <c r="T564" i="7"/>
  <c r="T534" i="7"/>
  <c r="T526" i="7"/>
  <c r="T524" i="7"/>
  <c r="T566" i="7"/>
  <c r="T497" i="7"/>
  <c r="T486" i="7"/>
  <c r="T468" i="7"/>
  <c r="T445" i="7"/>
  <c r="T415" i="7"/>
  <c r="T408" i="7"/>
  <c r="T401" i="7"/>
  <c r="T518" i="7"/>
  <c r="T477" i="7"/>
  <c r="T570" i="7"/>
  <c r="T550" i="7"/>
  <c r="T545" i="7"/>
  <c r="T536" i="7"/>
  <c r="T517" i="7"/>
  <c r="T510" i="7"/>
  <c r="T508" i="7"/>
  <c r="T501" i="7"/>
  <c r="T488" i="7"/>
  <c r="T480" i="7"/>
  <c r="T478" i="7"/>
  <c r="T471" i="7"/>
  <c r="T554" i="7"/>
  <c r="T485" i="7"/>
  <c r="T562" i="7"/>
  <c r="T538" i="7"/>
  <c r="T496" i="7"/>
  <c r="T487" i="7"/>
  <c r="T467" i="7"/>
  <c r="T464" i="7"/>
  <c r="T498" i="7"/>
  <c r="T532" i="7"/>
  <c r="T595" i="7"/>
  <c r="T552" i="7"/>
  <c r="T483" i="7"/>
  <c r="T453" i="7"/>
  <c r="T449" i="7"/>
  <c r="T437" i="7"/>
  <c r="T425" i="7"/>
  <c r="T416" i="7"/>
  <c r="T399" i="7"/>
  <c r="T387" i="7"/>
  <c r="T384" i="7"/>
  <c r="T568" i="7"/>
  <c r="T494" i="7"/>
  <c r="T465" i="7"/>
  <c r="T448" i="7"/>
  <c r="T446" i="7"/>
  <c r="T440" i="7"/>
  <c r="T409" i="7"/>
  <c r="T407" i="7"/>
  <c r="T385" i="7"/>
  <c r="T380" i="7"/>
  <c r="T377" i="7"/>
  <c r="T370" i="7"/>
  <c r="T367" i="7"/>
  <c r="T364" i="7"/>
  <c r="T360" i="7"/>
  <c r="T356" i="7"/>
  <c r="T352" i="7"/>
  <c r="T514" i="7"/>
  <c r="T451" i="7"/>
  <c r="T443" i="7"/>
  <c r="T420" i="7"/>
  <c r="T405" i="7"/>
  <c r="T403" i="7"/>
  <c r="T392" i="7"/>
  <c r="T386" i="7"/>
  <c r="T472" i="7"/>
  <c r="T458" i="7"/>
  <c r="T455" i="7"/>
  <c r="T454" i="7"/>
  <c r="T481" i="7"/>
  <c r="T456" i="7"/>
  <c r="T435" i="7"/>
  <c r="T475" i="7"/>
  <c r="T459" i="7"/>
  <c r="T500" i="7"/>
  <c r="T470" i="7"/>
  <c r="T434" i="7"/>
  <c r="T428" i="7"/>
  <c r="T419" i="7"/>
  <c r="T417" i="7"/>
  <c r="T469" i="7"/>
  <c r="T438" i="7"/>
  <c r="T424" i="7"/>
  <c r="T412" i="7"/>
  <c r="T378" i="7"/>
  <c r="T400" i="7"/>
  <c r="T421" i="7"/>
  <c r="T382" i="7"/>
  <c r="T373" i="7"/>
  <c r="T362" i="7"/>
  <c r="T355" i="7"/>
  <c r="T324" i="7"/>
  <c r="T320" i="7"/>
  <c r="T316" i="7"/>
  <c r="T312" i="7"/>
  <c r="T308" i="7"/>
  <c r="T304" i="7"/>
  <c r="T300" i="7"/>
  <c r="T296" i="7"/>
  <c r="T292" i="7"/>
  <c r="T288" i="7"/>
  <c r="T284" i="7"/>
  <c r="T280" i="7"/>
  <c r="T276" i="7"/>
  <c r="T272" i="7"/>
  <c r="T268" i="7"/>
  <c r="T264" i="7"/>
  <c r="T260" i="7"/>
  <c r="T393" i="7"/>
  <c r="T383" i="7"/>
  <c r="T381" i="7"/>
  <c r="T371" i="7"/>
  <c r="T369" i="7"/>
  <c r="T358" i="7"/>
  <c r="T351" i="7"/>
  <c r="T344" i="7"/>
  <c r="T341" i="7"/>
  <c r="T338" i="7"/>
  <c r="T331" i="7"/>
  <c r="T328" i="7"/>
  <c r="T439" i="7"/>
  <c r="T404" i="7"/>
  <c r="T379" i="7"/>
  <c r="T361" i="7"/>
  <c r="T354" i="7"/>
  <c r="T325" i="7"/>
  <c r="T321" i="7"/>
  <c r="T317" i="7"/>
  <c r="T313" i="7"/>
  <c r="T309" i="7"/>
  <c r="T305" i="7"/>
  <c r="T301" i="7"/>
  <c r="T297" i="7"/>
  <c r="T293" i="7"/>
  <c r="T413" i="7"/>
  <c r="T396" i="7"/>
  <c r="T376" i="7"/>
  <c r="T366" i="7"/>
  <c r="T357" i="7"/>
  <c r="T350" i="7"/>
  <c r="T343" i="7"/>
  <c r="T340" i="7"/>
  <c r="T337" i="7"/>
  <c r="T334" i="7"/>
  <c r="T462" i="7"/>
  <c r="T427" i="7"/>
  <c r="T374" i="7"/>
  <c r="T372" i="7"/>
  <c r="T353" i="7"/>
  <c r="T326" i="7"/>
  <c r="T322" i="7"/>
  <c r="T318" i="7"/>
  <c r="T314" i="7"/>
  <c r="T310" i="7"/>
  <c r="T306" i="7"/>
  <c r="T302" i="7"/>
  <c r="T298" i="7"/>
  <c r="T294" i="7"/>
  <c r="T290" i="7"/>
  <c r="T286" i="7"/>
  <c r="T282" i="7"/>
  <c r="T278" i="7"/>
  <c r="T274" i="7"/>
  <c r="T270" i="7"/>
  <c r="T266" i="7"/>
  <c r="T262" i="7"/>
  <c r="T423" i="7"/>
  <c r="T395" i="7"/>
  <c r="T335" i="7"/>
  <c r="T332" i="7"/>
  <c r="T329" i="7"/>
  <c r="T291" i="7"/>
  <c r="T289" i="7"/>
  <c r="T273" i="7"/>
  <c r="T251" i="7"/>
  <c r="T250" i="7"/>
  <c r="T243" i="7"/>
  <c r="T242" i="7"/>
  <c r="T235" i="7"/>
  <c r="T234" i="7"/>
  <c r="T231" i="7"/>
  <c r="T228" i="7"/>
  <c r="T221" i="7"/>
  <c r="T218" i="7"/>
  <c r="T215" i="7"/>
  <c r="T212" i="7"/>
  <c r="T205" i="7"/>
  <c r="T363" i="7"/>
  <c r="T279" i="7"/>
  <c r="T263" i="7"/>
  <c r="T315" i="7"/>
  <c r="T311" i="7"/>
  <c r="T299" i="7"/>
  <c r="T285" i="7"/>
  <c r="T359" i="7"/>
  <c r="T319" i="7"/>
  <c r="T275" i="7"/>
  <c r="T365" i="7"/>
  <c r="T339" i="7"/>
  <c r="T336" i="7"/>
  <c r="T333" i="7"/>
  <c r="T330" i="7"/>
  <c r="T323" i="7"/>
  <c r="T307" i="7"/>
  <c r="T281" i="7"/>
  <c r="T265" i="7"/>
  <c r="T254" i="7"/>
  <c r="T247" i="7"/>
  <c r="T246" i="7"/>
  <c r="T239" i="7"/>
  <c r="T238" i="7"/>
  <c r="T327" i="7"/>
  <c r="T295" i="7"/>
  <c r="T287" i="7"/>
  <c r="T271" i="7"/>
  <c r="T411" i="7"/>
  <c r="T397" i="7"/>
  <c r="T375" i="7"/>
  <c r="T345" i="7"/>
  <c r="T342" i="7"/>
  <c r="T368" i="7"/>
  <c r="T277" i="7"/>
  <c r="T267" i="7"/>
  <c r="T252" i="7"/>
  <c r="T248" i="7"/>
  <c r="T244" i="7"/>
  <c r="T240" i="7"/>
  <c r="T236" i="7"/>
  <c r="T224" i="7"/>
  <c r="T214" i="7"/>
  <c r="T210" i="7"/>
  <c r="T197" i="7"/>
  <c r="T188" i="7"/>
  <c r="T183" i="7"/>
  <c r="T269" i="7"/>
  <c r="T232" i="7"/>
  <c r="T223" i="7"/>
  <c r="T208" i="7"/>
  <c r="T193" i="7"/>
  <c r="T184" i="7"/>
  <c r="T168" i="7"/>
  <c r="T164" i="7"/>
  <c r="T160" i="7"/>
  <c r="T156" i="7"/>
  <c r="T152" i="7"/>
  <c r="T148" i="7"/>
  <c r="T144" i="7"/>
  <c r="T140" i="7"/>
  <c r="T136" i="7"/>
  <c r="T132" i="7"/>
  <c r="T128" i="7"/>
  <c r="T124" i="7"/>
  <c r="T120" i="7"/>
  <c r="T116" i="7"/>
  <c r="T112" i="7"/>
  <c r="T108" i="7"/>
  <c r="T104" i="7"/>
  <c r="T100" i="7"/>
  <c r="T96" i="7"/>
  <c r="T92" i="7"/>
  <c r="T88" i="7"/>
  <c r="T84" i="7"/>
  <c r="T80" i="7"/>
  <c r="T76" i="7"/>
  <c r="T72" i="7"/>
  <c r="T68" i="7"/>
  <c r="T64" i="7"/>
  <c r="T60" i="7"/>
  <c r="T56" i="7"/>
  <c r="T52" i="7"/>
  <c r="T48" i="7"/>
  <c r="T44" i="7"/>
  <c r="T40" i="7"/>
  <c r="T36" i="7"/>
  <c r="T32" i="7"/>
  <c r="T28" i="7"/>
  <c r="T24" i="7"/>
  <c r="T20" i="7"/>
  <c r="T16" i="7"/>
  <c r="T12" i="7"/>
  <c r="T230" i="7"/>
  <c r="T222" i="7"/>
  <c r="T216" i="7"/>
  <c r="T206" i="7"/>
  <c r="T194" i="7"/>
  <c r="T189" i="7"/>
  <c r="T182" i="7"/>
  <c r="T178" i="7"/>
  <c r="T174" i="7"/>
  <c r="T303" i="7"/>
  <c r="T283" i="7"/>
  <c r="T229" i="7"/>
  <c r="T217" i="7"/>
  <c r="T190" i="7"/>
  <c r="T185" i="7"/>
  <c r="T169" i="7"/>
  <c r="T165" i="7"/>
  <c r="T161" i="7"/>
  <c r="T157" i="7"/>
  <c r="T153" i="7"/>
  <c r="T149" i="7"/>
  <c r="T145" i="7"/>
  <c r="T141" i="7"/>
  <c r="T137" i="7"/>
  <c r="T253" i="7"/>
  <c r="T249" i="7"/>
  <c r="T245" i="7"/>
  <c r="T241" i="7"/>
  <c r="T237" i="7"/>
  <c r="T220" i="7"/>
  <c r="T213" i="7"/>
  <c r="T211" i="7"/>
  <c r="T195" i="7"/>
  <c r="T186" i="7"/>
  <c r="T181" i="7"/>
  <c r="T177" i="7"/>
  <c r="T261" i="7"/>
  <c r="T227" i="7"/>
  <c r="T219" i="7"/>
  <c r="T209" i="7"/>
  <c r="T207" i="7"/>
  <c r="T191" i="7"/>
  <c r="T166" i="7"/>
  <c r="T162" i="7"/>
  <c r="T158" i="7"/>
  <c r="T154" i="7"/>
  <c r="T150" i="7"/>
  <c r="T146" i="7"/>
  <c r="T142" i="7"/>
  <c r="T259" i="7"/>
  <c r="T233" i="7"/>
  <c r="T226" i="7"/>
  <c r="T196" i="7"/>
  <c r="T192" i="7"/>
  <c r="T179" i="7"/>
  <c r="T175" i="7"/>
  <c r="T151" i="7"/>
  <c r="T131" i="7"/>
  <c r="T155" i="7"/>
  <c r="T147" i="7"/>
  <c r="T138" i="7"/>
  <c r="T126" i="7"/>
  <c r="T125" i="7"/>
  <c r="T119" i="7"/>
  <c r="T94" i="7"/>
  <c r="T93" i="7"/>
  <c r="T176" i="7"/>
  <c r="T159" i="7"/>
  <c r="T163" i="7"/>
  <c r="T134" i="7"/>
  <c r="T133" i="7"/>
  <c r="T127" i="7"/>
  <c r="T102" i="7"/>
  <c r="T101" i="7"/>
  <c r="T95" i="7"/>
  <c r="T167" i="7"/>
  <c r="T122" i="7"/>
  <c r="T121" i="7"/>
  <c r="T115" i="7"/>
  <c r="T90" i="7"/>
  <c r="T89" i="7"/>
  <c r="T83" i="7"/>
  <c r="T69" i="7"/>
  <c r="T62" i="7"/>
  <c r="T55" i="7"/>
  <c r="T37" i="7"/>
  <c r="T180" i="7"/>
  <c r="T139" i="7"/>
  <c r="T135" i="7"/>
  <c r="T110" i="7"/>
  <c r="T109" i="7"/>
  <c r="T143" i="7"/>
  <c r="T130" i="7"/>
  <c r="T129" i="7"/>
  <c r="T123" i="7"/>
  <c r="T225" i="7"/>
  <c r="T187" i="7"/>
  <c r="T114" i="7"/>
  <c r="T87" i="7"/>
  <c r="T75" i="7"/>
  <c r="T67" i="7"/>
  <c r="T66" i="7"/>
  <c r="T51" i="7"/>
  <c r="T38" i="7"/>
  <c r="T35" i="7"/>
  <c r="T17" i="7"/>
  <c r="T10" i="7"/>
  <c r="T106" i="7"/>
  <c r="T91" i="7"/>
  <c r="T78" i="7"/>
  <c r="T70" i="7"/>
  <c r="T53" i="7"/>
  <c r="T39" i="7"/>
  <c r="T31" i="7"/>
  <c r="T13" i="7"/>
  <c r="T99" i="7"/>
  <c r="T98" i="7"/>
  <c r="T97" i="7"/>
  <c r="T86" i="7"/>
  <c r="T71" i="7"/>
  <c r="T54" i="7"/>
  <c r="T41" i="7"/>
  <c r="T34" i="7"/>
  <c r="T113" i="7"/>
  <c r="T73" i="7"/>
  <c r="T58" i="7"/>
  <c r="T57" i="7"/>
  <c r="T111" i="7"/>
  <c r="T82" i="7"/>
  <c r="T74" i="7"/>
  <c r="T45" i="7"/>
  <c r="T107" i="7"/>
  <c r="T61" i="7"/>
  <c r="T59" i="7"/>
  <c r="T46" i="7"/>
  <c r="T118" i="7"/>
  <c r="T105" i="7"/>
  <c r="T103" i="7"/>
  <c r="T85" i="7"/>
  <c r="T81" i="7"/>
  <c r="T79" i="7"/>
  <c r="T65" i="7"/>
  <c r="T63" i="7"/>
  <c r="T47" i="7"/>
  <c r="T117" i="7"/>
  <c r="T77" i="7"/>
  <c r="T29" i="7"/>
  <c r="T22" i="7"/>
  <c r="T9" i="7"/>
  <c r="T25" i="7"/>
  <c r="T50" i="7"/>
  <c r="T49" i="7"/>
  <c r="T42" i="7"/>
  <c r="T15" i="7"/>
  <c r="T23" i="7"/>
  <c r="T18" i="7"/>
  <c r="T33" i="7"/>
  <c r="T26" i="7"/>
  <c r="T21" i="7"/>
  <c r="AB575" i="7"/>
  <c r="AB571" i="7"/>
  <c r="AB567" i="7"/>
  <c r="AB563" i="7"/>
  <c r="AB559" i="7"/>
  <c r="AB555" i="7"/>
  <c r="AB551" i="7"/>
  <c r="AB547" i="7"/>
  <c r="AB543" i="7"/>
  <c r="AB539" i="7"/>
  <c r="AB535" i="7"/>
  <c r="AB598" i="7"/>
  <c r="AB589" i="7"/>
  <c r="AB587" i="7"/>
  <c r="AB564" i="7"/>
  <c r="AB557" i="7"/>
  <c r="AB550" i="7"/>
  <c r="AB531" i="7"/>
  <c r="AB527" i="7"/>
  <c r="AB523" i="7"/>
  <c r="AB519" i="7"/>
  <c r="AB515" i="7"/>
  <c r="AB511" i="7"/>
  <c r="AB507" i="7"/>
  <c r="AB503" i="7"/>
  <c r="AB499" i="7"/>
  <c r="AB495" i="7"/>
  <c r="AB601" i="7"/>
  <c r="AB599" i="7"/>
  <c r="AB588" i="7"/>
  <c r="AB560" i="7"/>
  <c r="AB553" i="7"/>
  <c r="AB546" i="7"/>
  <c r="AB605" i="7"/>
  <c r="AB596" i="7"/>
  <c r="AB591" i="7"/>
  <c r="AB586" i="7"/>
  <c r="AB583" i="7"/>
  <c r="AB576" i="7"/>
  <c r="AB574" i="7"/>
  <c r="AB570" i="7"/>
  <c r="AB566" i="7"/>
  <c r="AB562" i="7"/>
  <c r="AB520" i="7"/>
  <c r="AB510" i="7"/>
  <c r="AB600" i="7"/>
  <c r="AB590" i="7"/>
  <c r="AB582" i="7"/>
  <c r="AB572" i="7"/>
  <c r="AB568" i="7"/>
  <c r="AB558" i="7"/>
  <c r="AB554" i="7"/>
  <c r="AB526" i="7"/>
  <c r="AB513" i="7"/>
  <c r="AB506" i="7"/>
  <c r="AB426" i="7"/>
  <c r="AB422" i="7"/>
  <c r="AB418" i="7"/>
  <c r="AB414" i="7"/>
  <c r="AB410" i="7"/>
  <c r="AB406" i="7"/>
  <c r="AB402" i="7"/>
  <c r="AB398" i="7"/>
  <c r="AB394" i="7"/>
  <c r="AB595" i="7"/>
  <c r="AB585" i="7"/>
  <c r="AB581" i="7"/>
  <c r="AB549" i="7"/>
  <c r="AB545" i="7"/>
  <c r="AB541" i="7"/>
  <c r="AB537" i="7"/>
  <c r="AB528" i="7"/>
  <c r="AB521" i="7"/>
  <c r="AB509" i="7"/>
  <c r="AB604" i="7"/>
  <c r="AB603" i="7"/>
  <c r="AB602" i="7"/>
  <c r="AB594" i="7"/>
  <c r="AB584" i="7"/>
  <c r="AB542" i="7"/>
  <c r="AB534" i="7"/>
  <c r="AB524" i="7"/>
  <c r="AB481" i="7"/>
  <c r="AB471" i="7"/>
  <c r="AB462" i="7"/>
  <c r="AB460" i="7"/>
  <c r="AB449" i="7"/>
  <c r="AB439" i="7"/>
  <c r="AB593" i="7"/>
  <c r="AB592" i="7"/>
  <c r="AB569" i="7"/>
  <c r="AB556" i="7"/>
  <c r="AB544" i="7"/>
  <c r="AB518" i="7"/>
  <c r="AB516" i="7"/>
  <c r="AB561" i="7"/>
  <c r="AB532" i="7"/>
  <c r="AB573" i="7"/>
  <c r="AB508" i="7"/>
  <c r="AB500" i="7"/>
  <c r="AB498" i="7"/>
  <c r="AB502" i="7"/>
  <c r="AB501" i="7"/>
  <c r="AB487" i="7"/>
  <c r="AB485" i="7"/>
  <c r="AB483" i="7"/>
  <c r="AB476" i="7"/>
  <c r="AB474" i="7"/>
  <c r="AB465" i="7"/>
  <c r="AB447" i="7"/>
  <c r="AB438" i="7"/>
  <c r="AB419" i="7"/>
  <c r="AB412" i="7"/>
  <c r="AB405" i="7"/>
  <c r="AB517" i="7"/>
  <c r="AB540" i="7"/>
  <c r="AB536" i="7"/>
  <c r="AB494" i="7"/>
  <c r="AB479" i="7"/>
  <c r="AB470" i="7"/>
  <c r="AB466" i="7"/>
  <c r="AB461" i="7"/>
  <c r="AB459" i="7"/>
  <c r="AB486" i="7"/>
  <c r="AB468" i="7"/>
  <c r="AB538" i="7"/>
  <c r="AB525" i="7"/>
  <c r="AB597" i="7"/>
  <c r="AB489" i="7"/>
  <c r="AB488" i="7"/>
  <c r="AB473" i="7"/>
  <c r="AB530" i="7"/>
  <c r="AB522" i="7"/>
  <c r="AB504" i="7"/>
  <c r="AB477" i="7"/>
  <c r="AB469" i="7"/>
  <c r="AB464" i="7"/>
  <c r="AB455" i="7"/>
  <c r="AB450" i="7"/>
  <c r="AB434" i="7"/>
  <c r="AB423" i="7"/>
  <c r="AB415" i="7"/>
  <c r="AB413" i="7"/>
  <c r="AB397" i="7"/>
  <c r="AB514" i="7"/>
  <c r="AB505" i="7"/>
  <c r="AB480" i="7"/>
  <c r="AB428" i="7"/>
  <c r="AB417" i="7"/>
  <c r="AB382" i="7"/>
  <c r="AB360" i="7"/>
  <c r="AB356" i="7"/>
  <c r="AB352" i="7"/>
  <c r="AB529" i="7"/>
  <c r="AB475" i="7"/>
  <c r="AB467" i="7"/>
  <c r="AB463" i="7"/>
  <c r="AB433" i="7"/>
  <c r="AB424" i="7"/>
  <c r="AB400" i="7"/>
  <c r="AB383" i="7"/>
  <c r="AB380" i="7"/>
  <c r="AB377" i="7"/>
  <c r="AB370" i="7"/>
  <c r="AB548" i="7"/>
  <c r="AB552" i="7"/>
  <c r="AB496" i="7"/>
  <c r="AB482" i="7"/>
  <c r="AB437" i="7"/>
  <c r="AB446" i="7"/>
  <c r="AB442" i="7"/>
  <c r="AB441" i="7"/>
  <c r="AB440" i="7"/>
  <c r="AB436" i="7"/>
  <c r="AB420" i="7"/>
  <c r="AB565" i="7"/>
  <c r="AB512" i="7"/>
  <c r="AB454" i="7"/>
  <c r="AB452" i="7"/>
  <c r="AB451" i="7"/>
  <c r="AB448" i="7"/>
  <c r="AB443" i="7"/>
  <c r="AB427" i="7"/>
  <c r="AB425" i="7"/>
  <c r="AB401" i="7"/>
  <c r="AB457" i="7"/>
  <c r="AB444" i="7"/>
  <c r="AB408" i="7"/>
  <c r="AB403" i="7"/>
  <c r="AB399" i="7"/>
  <c r="AB395" i="7"/>
  <c r="AB386" i="7"/>
  <c r="AB478" i="7"/>
  <c r="AB453" i="7"/>
  <c r="AB533" i="7"/>
  <c r="AB484" i="7"/>
  <c r="AB445" i="7"/>
  <c r="AB435" i="7"/>
  <c r="AB409" i="7"/>
  <c r="AB407" i="7"/>
  <c r="AB497" i="7"/>
  <c r="AB404" i="7"/>
  <c r="AB387" i="7"/>
  <c r="AB359" i="7"/>
  <c r="AB345" i="7"/>
  <c r="AB342" i="7"/>
  <c r="AB335" i="7"/>
  <c r="AB332" i="7"/>
  <c r="AB329" i="7"/>
  <c r="AB324" i="7"/>
  <c r="AB320" i="7"/>
  <c r="AB316" i="7"/>
  <c r="AB312" i="7"/>
  <c r="AB308" i="7"/>
  <c r="AB304" i="7"/>
  <c r="AB300" i="7"/>
  <c r="AB296" i="7"/>
  <c r="AB292" i="7"/>
  <c r="AB288" i="7"/>
  <c r="AB284" i="7"/>
  <c r="AB280" i="7"/>
  <c r="AB276" i="7"/>
  <c r="AB272" i="7"/>
  <c r="AB268" i="7"/>
  <c r="AB264" i="7"/>
  <c r="AB260" i="7"/>
  <c r="AB368" i="7"/>
  <c r="AB362" i="7"/>
  <c r="AB355" i="7"/>
  <c r="AB416" i="7"/>
  <c r="AB375" i="7"/>
  <c r="AB358" i="7"/>
  <c r="AB351" i="7"/>
  <c r="AB344" i="7"/>
  <c r="AB341" i="7"/>
  <c r="AB338" i="7"/>
  <c r="AB331" i="7"/>
  <c r="AB328" i="7"/>
  <c r="AB325" i="7"/>
  <c r="AB321" i="7"/>
  <c r="AB317" i="7"/>
  <c r="AB313" i="7"/>
  <c r="AB309" i="7"/>
  <c r="AB305" i="7"/>
  <c r="AB301" i="7"/>
  <c r="AB297" i="7"/>
  <c r="AB293" i="7"/>
  <c r="AB392" i="7"/>
  <c r="AB373" i="7"/>
  <c r="AB361" i="7"/>
  <c r="AB354" i="7"/>
  <c r="AB411" i="7"/>
  <c r="AB381" i="7"/>
  <c r="AB371" i="7"/>
  <c r="AB369" i="7"/>
  <c r="AB357" i="7"/>
  <c r="AB350" i="7"/>
  <c r="AB343" i="7"/>
  <c r="AB340" i="7"/>
  <c r="AB337" i="7"/>
  <c r="AB334" i="7"/>
  <c r="AB326" i="7"/>
  <c r="AB322" i="7"/>
  <c r="AB318" i="7"/>
  <c r="AB314" i="7"/>
  <c r="AB310" i="7"/>
  <c r="AB306" i="7"/>
  <c r="AB302" i="7"/>
  <c r="AB298" i="7"/>
  <c r="AB294" i="7"/>
  <c r="AB290" i="7"/>
  <c r="AB286" i="7"/>
  <c r="AB282" i="7"/>
  <c r="AB278" i="7"/>
  <c r="AB274" i="7"/>
  <c r="AB270" i="7"/>
  <c r="AB266" i="7"/>
  <c r="AB262" i="7"/>
  <c r="AB472" i="7"/>
  <c r="AB456" i="7"/>
  <c r="AB458" i="7"/>
  <c r="AB319" i="7"/>
  <c r="AB295" i="7"/>
  <c r="AB277" i="7"/>
  <c r="AB261" i="7"/>
  <c r="AB249" i="7"/>
  <c r="AB248" i="7"/>
  <c r="AB241" i="7"/>
  <c r="AB240" i="7"/>
  <c r="AB396" i="7"/>
  <c r="AB393" i="7"/>
  <c r="AB323" i="7"/>
  <c r="AB283" i="7"/>
  <c r="AB267" i="7"/>
  <c r="AB231" i="7"/>
  <c r="AB228" i="7"/>
  <c r="AB221" i="7"/>
  <c r="AB218" i="7"/>
  <c r="AB215" i="7"/>
  <c r="AB212" i="7"/>
  <c r="AB205" i="7"/>
  <c r="AB384" i="7"/>
  <c r="AB339" i="7"/>
  <c r="AB336" i="7"/>
  <c r="AB333" i="7"/>
  <c r="AB330" i="7"/>
  <c r="AB327" i="7"/>
  <c r="AB303" i="7"/>
  <c r="AB289" i="7"/>
  <c r="AB273" i="7"/>
  <c r="AB385" i="7"/>
  <c r="AB365" i="7"/>
  <c r="AB364" i="7"/>
  <c r="AB291" i="7"/>
  <c r="AB279" i="7"/>
  <c r="AB376" i="7"/>
  <c r="AB285" i="7"/>
  <c r="AB269" i="7"/>
  <c r="AB253" i="7"/>
  <c r="AB252" i="7"/>
  <c r="AB245" i="7"/>
  <c r="AB244" i="7"/>
  <c r="AB237" i="7"/>
  <c r="AB236" i="7"/>
  <c r="AB421" i="7"/>
  <c r="AB379" i="7"/>
  <c r="AB378" i="7"/>
  <c r="AB374" i="7"/>
  <c r="AB372" i="7"/>
  <c r="AB353" i="7"/>
  <c r="AB299" i="7"/>
  <c r="AB275" i="7"/>
  <c r="AB259" i="7"/>
  <c r="AB229" i="7"/>
  <c r="AB226" i="7"/>
  <c r="AB223" i="7"/>
  <c r="AB220" i="7"/>
  <c r="AB367" i="7"/>
  <c r="AB311" i="7"/>
  <c r="AB287" i="7"/>
  <c r="AB209" i="7"/>
  <c r="AB207" i="7"/>
  <c r="AB192" i="7"/>
  <c r="AB183" i="7"/>
  <c r="AB251" i="7"/>
  <c r="AB247" i="7"/>
  <c r="AB243" i="7"/>
  <c r="AB239" i="7"/>
  <c r="AB234" i="7"/>
  <c r="AB227" i="7"/>
  <c r="AB219" i="7"/>
  <c r="AB197" i="7"/>
  <c r="AB188" i="7"/>
  <c r="AB168" i="7"/>
  <c r="AB164" i="7"/>
  <c r="AB160" i="7"/>
  <c r="AB156" i="7"/>
  <c r="AB152" i="7"/>
  <c r="AB148" i="7"/>
  <c r="AB144" i="7"/>
  <c r="AB140" i="7"/>
  <c r="AB136" i="7"/>
  <c r="AB132" i="7"/>
  <c r="AB128" i="7"/>
  <c r="AB124" i="7"/>
  <c r="AB120" i="7"/>
  <c r="AB116" i="7"/>
  <c r="AB112" i="7"/>
  <c r="AB108" i="7"/>
  <c r="AB104" i="7"/>
  <c r="AB100" i="7"/>
  <c r="AB96" i="7"/>
  <c r="AB92" i="7"/>
  <c r="AB88" i="7"/>
  <c r="AB84" i="7"/>
  <c r="AB80" i="7"/>
  <c r="AB76" i="7"/>
  <c r="AB72" i="7"/>
  <c r="AB68" i="7"/>
  <c r="AB64" i="7"/>
  <c r="AB60" i="7"/>
  <c r="AB56" i="7"/>
  <c r="AB52" i="7"/>
  <c r="AB48" i="7"/>
  <c r="AB44" i="7"/>
  <c r="AB40" i="7"/>
  <c r="AB36" i="7"/>
  <c r="AB32" i="7"/>
  <c r="AB28" i="7"/>
  <c r="AB24" i="7"/>
  <c r="AB20" i="7"/>
  <c r="AB16" i="7"/>
  <c r="AB12" i="7"/>
  <c r="AB235" i="7"/>
  <c r="AB233" i="7"/>
  <c r="AB193" i="7"/>
  <c r="AB184" i="7"/>
  <c r="AB182" i="7"/>
  <c r="AB178" i="7"/>
  <c r="AB174" i="7"/>
  <c r="AB363" i="7"/>
  <c r="AB263" i="7"/>
  <c r="AB225" i="7"/>
  <c r="AB214" i="7"/>
  <c r="AB210" i="7"/>
  <c r="AB194" i="7"/>
  <c r="AB189" i="7"/>
  <c r="AB169" i="7"/>
  <c r="AB165" i="7"/>
  <c r="AB161" i="7"/>
  <c r="AB157" i="7"/>
  <c r="AB153" i="7"/>
  <c r="AB149" i="7"/>
  <c r="AB145" i="7"/>
  <c r="AB141" i="7"/>
  <c r="AB137" i="7"/>
  <c r="AB366" i="7"/>
  <c r="AB265" i="7"/>
  <c r="AB224" i="7"/>
  <c r="AB208" i="7"/>
  <c r="AB190" i="7"/>
  <c r="AB185" i="7"/>
  <c r="AB181" i="7"/>
  <c r="AB177" i="7"/>
  <c r="AB307" i="7"/>
  <c r="AB232" i="7"/>
  <c r="AB216" i="7"/>
  <c r="AB206" i="7"/>
  <c r="AB195" i="7"/>
  <c r="AB186" i="7"/>
  <c r="AB166" i="7"/>
  <c r="AB162" i="7"/>
  <c r="AB158" i="7"/>
  <c r="AB154" i="7"/>
  <c r="AB150" i="7"/>
  <c r="AB146" i="7"/>
  <c r="AB142" i="7"/>
  <c r="AB281" i="7"/>
  <c r="AB271" i="7"/>
  <c r="AB254" i="7"/>
  <c r="AB250" i="7"/>
  <c r="AB246" i="7"/>
  <c r="AB242" i="7"/>
  <c r="AB238" i="7"/>
  <c r="AB230" i="7"/>
  <c r="AB222" i="7"/>
  <c r="AB217" i="7"/>
  <c r="AB191" i="7"/>
  <c r="AB167" i="7"/>
  <c r="AB143" i="7"/>
  <c r="AB118" i="7"/>
  <c r="AB117" i="7"/>
  <c r="AB111" i="7"/>
  <c r="AB180" i="7"/>
  <c r="AB131" i="7"/>
  <c r="AB126" i="7"/>
  <c r="AB125" i="7"/>
  <c r="AB119" i="7"/>
  <c r="AB94" i="7"/>
  <c r="AB93" i="7"/>
  <c r="AB87" i="7"/>
  <c r="AB196" i="7"/>
  <c r="AB179" i="7"/>
  <c r="AB175" i="7"/>
  <c r="AB151" i="7"/>
  <c r="AB147" i="7"/>
  <c r="AB138" i="7"/>
  <c r="AB114" i="7"/>
  <c r="AB113" i="7"/>
  <c r="AB107" i="7"/>
  <c r="AB82" i="7"/>
  <c r="AB81" i="7"/>
  <c r="AB75" i="7"/>
  <c r="AB73" i="7"/>
  <c r="AB66" i="7"/>
  <c r="AB59" i="7"/>
  <c r="AB41" i="7"/>
  <c r="AB315" i="7"/>
  <c r="AB187" i="7"/>
  <c r="AB155" i="7"/>
  <c r="AB134" i="7"/>
  <c r="AB133" i="7"/>
  <c r="AB127" i="7"/>
  <c r="AB213" i="7"/>
  <c r="AB211" i="7"/>
  <c r="AB176" i="7"/>
  <c r="AB159" i="7"/>
  <c r="AB122" i="7"/>
  <c r="AB121" i="7"/>
  <c r="AB115" i="7"/>
  <c r="AB163" i="7"/>
  <c r="AB139" i="7"/>
  <c r="AB135" i="7"/>
  <c r="AB102" i="7"/>
  <c r="AB89" i="7"/>
  <c r="AB79" i="7"/>
  <c r="AB65" i="7"/>
  <c r="AB63" i="7"/>
  <c r="AB47" i="7"/>
  <c r="AB37" i="7"/>
  <c r="AB21" i="7"/>
  <c r="AB14" i="7"/>
  <c r="AB85" i="7"/>
  <c r="AB69" i="7"/>
  <c r="AB50" i="7"/>
  <c r="AB49" i="7"/>
  <c r="AB35" i="7"/>
  <c r="AB17" i="7"/>
  <c r="AB10" i="7"/>
  <c r="AB110" i="7"/>
  <c r="AB77" i="7"/>
  <c r="AB67" i="7"/>
  <c r="AB51" i="7"/>
  <c r="AB39" i="7"/>
  <c r="AB38" i="7"/>
  <c r="AB31" i="7"/>
  <c r="AB130" i="7"/>
  <c r="AB129" i="7"/>
  <c r="AB123" i="7"/>
  <c r="AB105" i="7"/>
  <c r="AB103" i="7"/>
  <c r="AB71" i="7"/>
  <c r="AB70" i="7"/>
  <c r="AB53" i="7"/>
  <c r="AB78" i="7"/>
  <c r="AB57" i="7"/>
  <c r="AB54" i="7"/>
  <c r="AB109" i="7"/>
  <c r="AB91" i="7"/>
  <c r="AB90" i="7"/>
  <c r="AB58" i="7"/>
  <c r="AB55" i="7"/>
  <c r="AB43" i="7"/>
  <c r="AB42" i="7"/>
  <c r="AB106" i="7"/>
  <c r="AB99" i="7"/>
  <c r="AB97" i="7"/>
  <c r="AB95" i="7"/>
  <c r="AB86" i="7"/>
  <c r="AB83" i="7"/>
  <c r="AB74" i="7"/>
  <c r="AB45" i="7"/>
  <c r="AB101" i="7"/>
  <c r="AB98" i="7"/>
  <c r="AB62" i="7"/>
  <c r="AB61" i="7"/>
  <c r="AB30" i="7"/>
  <c r="AB19" i="7"/>
  <c r="AB11" i="7"/>
  <c r="AB27" i="7"/>
  <c r="AB29" i="7"/>
  <c r="AB22" i="7"/>
  <c r="AB9" i="7"/>
  <c r="AB46" i="7"/>
  <c r="AB34" i="7"/>
  <c r="AB25" i="7"/>
  <c r="N9" i="7"/>
  <c r="T27" i="7"/>
  <c r="K29" i="7"/>
  <c r="N31" i="7"/>
  <c r="W40" i="7"/>
  <c r="J577" i="6"/>
  <c r="C2" i="9"/>
  <c r="AV170" i="7"/>
  <c r="K22" i="7"/>
  <c r="W27" i="7"/>
  <c r="W35" i="7"/>
  <c r="T43" i="7"/>
  <c r="H26" i="7"/>
  <c r="Y27" i="7"/>
  <c r="H30" i="7"/>
  <c r="P31" i="7"/>
  <c r="Y35" i="7"/>
  <c r="H36" i="7"/>
  <c r="S37" i="7"/>
  <c r="AA40" i="7"/>
  <c r="H44" i="7"/>
  <c r="J51" i="7"/>
  <c r="P9" i="7"/>
  <c r="H10" i="7"/>
  <c r="P12" i="7"/>
  <c r="AA12" i="7"/>
  <c r="S13" i="7"/>
  <c r="Y14" i="7"/>
  <c r="S15" i="7"/>
  <c r="Z17" i="7"/>
  <c r="Z20" i="7"/>
  <c r="I26" i="7"/>
  <c r="C19" i="9"/>
  <c r="J26" i="6"/>
  <c r="AA27" i="7"/>
  <c r="I30" i="7"/>
  <c r="Y30" i="7"/>
  <c r="J33" i="7"/>
  <c r="I36" i="7"/>
  <c r="J40" i="7"/>
  <c r="H603" i="7"/>
  <c r="H599" i="7"/>
  <c r="H595" i="7"/>
  <c r="H591" i="7"/>
  <c r="H587" i="7"/>
  <c r="H583" i="7"/>
  <c r="H593" i="7"/>
  <c r="H590" i="7"/>
  <c r="H601" i="7"/>
  <c r="H575" i="7"/>
  <c r="H568" i="7"/>
  <c r="H561" i="7"/>
  <c r="H550" i="7"/>
  <c r="H543" i="7"/>
  <c r="H536" i="7"/>
  <c r="H488" i="7"/>
  <c r="H484" i="7"/>
  <c r="H480" i="7"/>
  <c r="H476" i="7"/>
  <c r="H472" i="7"/>
  <c r="H468" i="7"/>
  <c r="H464" i="7"/>
  <c r="H460" i="7"/>
  <c r="H456" i="7"/>
  <c r="H452" i="7"/>
  <c r="H448" i="7"/>
  <c r="H444" i="7"/>
  <c r="H440" i="7"/>
  <c r="H602" i="7"/>
  <c r="H600" i="7"/>
  <c r="H571" i="7"/>
  <c r="H564" i="7"/>
  <c r="H557" i="7"/>
  <c r="H546" i="7"/>
  <c r="H539" i="7"/>
  <c r="H530" i="7"/>
  <c r="H526" i="7"/>
  <c r="H522" i="7"/>
  <c r="H518" i="7"/>
  <c r="H597" i="7"/>
  <c r="H588" i="7"/>
  <c r="H567" i="7"/>
  <c r="H563" i="7"/>
  <c r="H559" i="7"/>
  <c r="H555" i="7"/>
  <c r="H553" i="7"/>
  <c r="H551" i="7"/>
  <c r="H547" i="7"/>
  <c r="H533" i="7"/>
  <c r="H527" i="7"/>
  <c r="H510" i="7"/>
  <c r="H503" i="7"/>
  <c r="H592" i="7"/>
  <c r="H584" i="7"/>
  <c r="H573" i="7"/>
  <c r="H569" i="7"/>
  <c r="H528" i="7"/>
  <c r="H521" i="7"/>
  <c r="H506" i="7"/>
  <c r="H499" i="7"/>
  <c r="H486" i="7"/>
  <c r="H483" i="7"/>
  <c r="H470" i="7"/>
  <c r="H467" i="7"/>
  <c r="H454" i="7"/>
  <c r="H451" i="7"/>
  <c r="H438" i="7"/>
  <c r="H434" i="7"/>
  <c r="H387" i="7"/>
  <c r="H383" i="7"/>
  <c r="H596" i="7"/>
  <c r="H565" i="7"/>
  <c r="H542" i="7"/>
  <c r="H538" i="7"/>
  <c r="H534" i="7"/>
  <c r="H513" i="7"/>
  <c r="H605" i="7"/>
  <c r="H586" i="7"/>
  <c r="H566" i="7"/>
  <c r="H529" i="7"/>
  <c r="H517" i="7"/>
  <c r="H500" i="7"/>
  <c r="H473" i="7"/>
  <c r="H463" i="7"/>
  <c r="H461" i="7"/>
  <c r="H441" i="7"/>
  <c r="H437" i="7"/>
  <c r="H574" i="7"/>
  <c r="H560" i="7"/>
  <c r="H532" i="7"/>
  <c r="H552" i="7"/>
  <c r="H545" i="7"/>
  <c r="H604" i="7"/>
  <c r="H598" i="7"/>
  <c r="H589" i="7"/>
  <c r="H572" i="7"/>
  <c r="H570" i="7"/>
  <c r="H562" i="7"/>
  <c r="H540" i="7"/>
  <c r="H489" i="7"/>
  <c r="H576" i="7"/>
  <c r="H531" i="7"/>
  <c r="H520" i="7"/>
  <c r="H508" i="7"/>
  <c r="H505" i="7"/>
  <c r="H457" i="7"/>
  <c r="H423" i="7"/>
  <c r="H416" i="7"/>
  <c r="H405" i="7"/>
  <c r="H398" i="7"/>
  <c r="H582" i="7"/>
  <c r="H548" i="7"/>
  <c r="H516" i="7"/>
  <c r="H511" i="7"/>
  <c r="H501" i="7"/>
  <c r="H585" i="7"/>
  <c r="H556" i="7"/>
  <c r="H525" i="7"/>
  <c r="H524" i="7"/>
  <c r="H519" i="7"/>
  <c r="H502" i="7"/>
  <c r="H549" i="7"/>
  <c r="H544" i="7"/>
  <c r="H535" i="7"/>
  <c r="H523" i="7"/>
  <c r="H514" i="7"/>
  <c r="H509" i="7"/>
  <c r="H496" i="7"/>
  <c r="H495" i="7"/>
  <c r="H478" i="7"/>
  <c r="H471" i="7"/>
  <c r="H469" i="7"/>
  <c r="H504" i="7"/>
  <c r="H498" i="7"/>
  <c r="H494" i="7"/>
  <c r="H541" i="7"/>
  <c r="H485" i="7"/>
  <c r="H515" i="7"/>
  <c r="H512" i="7"/>
  <c r="H558" i="7"/>
  <c r="H537" i="7"/>
  <c r="H487" i="7"/>
  <c r="H481" i="7"/>
  <c r="H477" i="7"/>
  <c r="H445" i="7"/>
  <c r="H435" i="7"/>
  <c r="H425" i="7"/>
  <c r="H424" i="7"/>
  <c r="H407" i="7"/>
  <c r="H380" i="7"/>
  <c r="H376" i="7"/>
  <c r="H372" i="7"/>
  <c r="H368" i="7"/>
  <c r="H497" i="7"/>
  <c r="H475" i="7"/>
  <c r="H466" i="7"/>
  <c r="H458" i="7"/>
  <c r="H455" i="7"/>
  <c r="H418" i="7"/>
  <c r="H384" i="7"/>
  <c r="H374" i="7"/>
  <c r="H371" i="7"/>
  <c r="H345" i="7"/>
  <c r="H341" i="7"/>
  <c r="H337" i="7"/>
  <c r="H333" i="7"/>
  <c r="H329" i="7"/>
  <c r="H474" i="7"/>
  <c r="H459" i="7"/>
  <c r="H420" i="7"/>
  <c r="H414" i="7"/>
  <c r="H403" i="7"/>
  <c r="H401" i="7"/>
  <c r="H385" i="7"/>
  <c r="H377" i="7"/>
  <c r="H594" i="7"/>
  <c r="H462" i="7"/>
  <c r="H507" i="7"/>
  <c r="H465" i="7"/>
  <c r="H479" i="7"/>
  <c r="H581" i="7"/>
  <c r="H439" i="7"/>
  <c r="H433" i="7"/>
  <c r="H428" i="7"/>
  <c r="H426" i="7"/>
  <c r="H415" i="7"/>
  <c r="H446" i="7"/>
  <c r="H436" i="7"/>
  <c r="H408" i="7"/>
  <c r="H397" i="7"/>
  <c r="H447" i="7"/>
  <c r="H450" i="7"/>
  <c r="H421" i="7"/>
  <c r="H417" i="7"/>
  <c r="H412" i="7"/>
  <c r="H409" i="7"/>
  <c r="H386" i="7"/>
  <c r="H369" i="7"/>
  <c r="H359" i="7"/>
  <c r="H352" i="7"/>
  <c r="H342" i="7"/>
  <c r="H253" i="7"/>
  <c r="H249" i="7"/>
  <c r="H245" i="7"/>
  <c r="H241" i="7"/>
  <c r="H237" i="7"/>
  <c r="H453" i="7"/>
  <c r="H402" i="7"/>
  <c r="H394" i="7"/>
  <c r="H379" i="7"/>
  <c r="H355" i="7"/>
  <c r="H335" i="7"/>
  <c r="H332" i="7"/>
  <c r="H327" i="7"/>
  <c r="H323" i="7"/>
  <c r="H319" i="7"/>
  <c r="H315" i="7"/>
  <c r="H311" i="7"/>
  <c r="H554" i="7"/>
  <c r="H422" i="7"/>
  <c r="H362" i="7"/>
  <c r="H351" i="7"/>
  <c r="H338" i="7"/>
  <c r="H442" i="7"/>
  <c r="H411" i="7"/>
  <c r="H406" i="7"/>
  <c r="H399" i="7"/>
  <c r="H392" i="7"/>
  <c r="H378" i="7"/>
  <c r="H370" i="7"/>
  <c r="H358" i="7"/>
  <c r="H344" i="7"/>
  <c r="H331" i="7"/>
  <c r="H328" i="7"/>
  <c r="H324" i="7"/>
  <c r="H320" i="7"/>
  <c r="H316" i="7"/>
  <c r="H419" i="7"/>
  <c r="H395" i="7"/>
  <c r="H366" i="7"/>
  <c r="H361" i="7"/>
  <c r="H354" i="7"/>
  <c r="H334" i="7"/>
  <c r="H251" i="7"/>
  <c r="H247" i="7"/>
  <c r="H243" i="7"/>
  <c r="H239" i="7"/>
  <c r="H235" i="7"/>
  <c r="H231" i="7"/>
  <c r="H227" i="7"/>
  <c r="H223" i="7"/>
  <c r="H219" i="7"/>
  <c r="H215" i="7"/>
  <c r="H211" i="7"/>
  <c r="H207" i="7"/>
  <c r="H410" i="7"/>
  <c r="H449" i="7"/>
  <c r="H443" i="7"/>
  <c r="H413" i="7"/>
  <c r="H330" i="7"/>
  <c r="H325" i="7"/>
  <c r="H313" i="7"/>
  <c r="H312" i="7"/>
  <c r="H308" i="7"/>
  <c r="H305" i="7"/>
  <c r="H289" i="7"/>
  <c r="H278" i="7"/>
  <c r="H273" i="7"/>
  <c r="H262" i="7"/>
  <c r="H250" i="7"/>
  <c r="H242" i="7"/>
  <c r="H225" i="7"/>
  <c r="H222" i="7"/>
  <c r="H209" i="7"/>
  <c r="H206" i="7"/>
  <c r="H375" i="7"/>
  <c r="H373" i="7"/>
  <c r="H364" i="7"/>
  <c r="H339" i="7"/>
  <c r="H336" i="7"/>
  <c r="H302" i="7"/>
  <c r="H299" i="7"/>
  <c r="H296" i="7"/>
  <c r="H293" i="7"/>
  <c r="H284" i="7"/>
  <c r="H279" i="7"/>
  <c r="H268" i="7"/>
  <c r="H263" i="7"/>
  <c r="H228" i="7"/>
  <c r="H212" i="7"/>
  <c r="H194" i="7"/>
  <c r="H190" i="7"/>
  <c r="H186" i="7"/>
  <c r="H400" i="7"/>
  <c r="H357" i="7"/>
  <c r="H314" i="7"/>
  <c r="H290" i="7"/>
  <c r="H285" i="7"/>
  <c r="H274" i="7"/>
  <c r="H381" i="7"/>
  <c r="H367" i="7"/>
  <c r="H360" i="7"/>
  <c r="H350" i="7"/>
  <c r="H318" i="7"/>
  <c r="H307" i="7"/>
  <c r="H304" i="7"/>
  <c r="H301" i="7"/>
  <c r="H280" i="7"/>
  <c r="H275" i="7"/>
  <c r="H482" i="7"/>
  <c r="H427" i="7"/>
  <c r="H404" i="7"/>
  <c r="H396" i="7"/>
  <c r="H393" i="7"/>
  <c r="H382" i="7"/>
  <c r="H353" i="7"/>
  <c r="H322" i="7"/>
  <c r="H298" i="7"/>
  <c r="H295" i="7"/>
  <c r="H292" i="7"/>
  <c r="H286" i="7"/>
  <c r="H281" i="7"/>
  <c r="H270" i="7"/>
  <c r="H265" i="7"/>
  <c r="H254" i="7"/>
  <c r="H246" i="7"/>
  <c r="H238" i="7"/>
  <c r="H363" i="7"/>
  <c r="H343" i="7"/>
  <c r="H340" i="7"/>
  <c r="H326" i="7"/>
  <c r="H309" i="7"/>
  <c r="H287" i="7"/>
  <c r="H276" i="7"/>
  <c r="H271" i="7"/>
  <c r="H260" i="7"/>
  <c r="H220" i="7"/>
  <c r="H356" i="7"/>
  <c r="H317" i="7"/>
  <c r="H306" i="7"/>
  <c r="H303" i="7"/>
  <c r="H300" i="7"/>
  <c r="H297" i="7"/>
  <c r="H221" i="7"/>
  <c r="H214" i="7"/>
  <c r="H210" i="7"/>
  <c r="H208" i="7"/>
  <c r="H196" i="7"/>
  <c r="H187" i="7"/>
  <c r="H321" i="7"/>
  <c r="H261" i="7"/>
  <c r="H230" i="7"/>
  <c r="H229" i="7"/>
  <c r="H216" i="7"/>
  <c r="H197" i="7"/>
  <c r="H192" i="7"/>
  <c r="H180" i="7"/>
  <c r="H176" i="7"/>
  <c r="H294" i="7"/>
  <c r="H277" i="7"/>
  <c r="H259" i="7"/>
  <c r="H193" i="7"/>
  <c r="H188" i="7"/>
  <c r="H167" i="7"/>
  <c r="H163" i="7"/>
  <c r="H159" i="7"/>
  <c r="H155" i="7"/>
  <c r="H151" i="7"/>
  <c r="H291" i="7"/>
  <c r="H282" i="7"/>
  <c r="H272" i="7"/>
  <c r="H234" i="7"/>
  <c r="H217" i="7"/>
  <c r="H189" i="7"/>
  <c r="H184" i="7"/>
  <c r="H183" i="7"/>
  <c r="H179" i="7"/>
  <c r="H175" i="7"/>
  <c r="H269" i="7"/>
  <c r="H267" i="7"/>
  <c r="H252" i="7"/>
  <c r="H248" i="7"/>
  <c r="H244" i="7"/>
  <c r="H240" i="7"/>
  <c r="H236" i="7"/>
  <c r="H226" i="7"/>
  <c r="H213" i="7"/>
  <c r="H205" i="7"/>
  <c r="H185" i="7"/>
  <c r="H168" i="7"/>
  <c r="H164" i="7"/>
  <c r="H160" i="7"/>
  <c r="H156" i="7"/>
  <c r="H152" i="7"/>
  <c r="H148" i="7"/>
  <c r="H144" i="7"/>
  <c r="H140" i="7"/>
  <c r="H136" i="7"/>
  <c r="H132" i="7"/>
  <c r="H128" i="7"/>
  <c r="H124" i="7"/>
  <c r="H120" i="7"/>
  <c r="H116" i="7"/>
  <c r="H112" i="7"/>
  <c r="H108" i="7"/>
  <c r="H104" i="7"/>
  <c r="H100" i="7"/>
  <c r="H96" i="7"/>
  <c r="H92" i="7"/>
  <c r="H88" i="7"/>
  <c r="H84" i="7"/>
  <c r="H80" i="7"/>
  <c r="H76" i="7"/>
  <c r="H310" i="7"/>
  <c r="H283" i="7"/>
  <c r="H233" i="7"/>
  <c r="H182" i="7"/>
  <c r="H178" i="7"/>
  <c r="H174" i="7"/>
  <c r="H288" i="7"/>
  <c r="H224" i="7"/>
  <c r="H195" i="7"/>
  <c r="H266" i="7"/>
  <c r="H161" i="7"/>
  <c r="H147" i="7"/>
  <c r="H146" i="7"/>
  <c r="H165" i="7"/>
  <c r="H138" i="7"/>
  <c r="H125" i="7"/>
  <c r="H119" i="7"/>
  <c r="H106" i="7"/>
  <c r="H93" i="7"/>
  <c r="H181" i="7"/>
  <c r="H169" i="7"/>
  <c r="H149" i="7"/>
  <c r="H126" i="7"/>
  <c r="H154" i="7"/>
  <c r="H150" i="7"/>
  <c r="H133" i="7"/>
  <c r="H127" i="7"/>
  <c r="H114" i="7"/>
  <c r="H101" i="7"/>
  <c r="H95" i="7"/>
  <c r="H82" i="7"/>
  <c r="H158" i="7"/>
  <c r="H141" i="7"/>
  <c r="H137" i="7"/>
  <c r="H134" i="7"/>
  <c r="H121" i="7"/>
  <c r="H115" i="7"/>
  <c r="H102" i="7"/>
  <c r="H89" i="7"/>
  <c r="H83" i="7"/>
  <c r="H70" i="7"/>
  <c r="H59" i="7"/>
  <c r="H52" i="7"/>
  <c r="H45" i="7"/>
  <c r="H38" i="7"/>
  <c r="H365" i="7"/>
  <c r="H264" i="7"/>
  <c r="H218" i="7"/>
  <c r="H162" i="7"/>
  <c r="H143" i="7"/>
  <c r="H142" i="7"/>
  <c r="H139" i="7"/>
  <c r="H135" i="7"/>
  <c r="H122" i="7"/>
  <c r="H109" i="7"/>
  <c r="H232" i="7"/>
  <c r="H191" i="7"/>
  <c r="H177" i="7"/>
  <c r="H166" i="7"/>
  <c r="H153" i="7"/>
  <c r="H129" i="7"/>
  <c r="H123" i="7"/>
  <c r="H110" i="7"/>
  <c r="H99" i="7"/>
  <c r="H98" i="7"/>
  <c r="H97" i="7"/>
  <c r="H90" i="7"/>
  <c r="H69" i="7"/>
  <c r="H68" i="7"/>
  <c r="H66" i="7"/>
  <c r="H51" i="7"/>
  <c r="H50" i="7"/>
  <c r="H49" i="7"/>
  <c r="H32" i="7"/>
  <c r="H25" i="7"/>
  <c r="H18" i="7"/>
  <c r="H145" i="7"/>
  <c r="H118" i="7"/>
  <c r="H107" i="7"/>
  <c r="H86" i="7"/>
  <c r="H78" i="7"/>
  <c r="H67" i="7"/>
  <c r="H40" i="7"/>
  <c r="H39" i="7"/>
  <c r="H35" i="7"/>
  <c r="H28" i="7"/>
  <c r="H21" i="7"/>
  <c r="H14" i="7"/>
  <c r="H117" i="7"/>
  <c r="H72" i="7"/>
  <c r="H71" i="7"/>
  <c r="H41" i="7"/>
  <c r="H31" i="7"/>
  <c r="H157" i="7"/>
  <c r="H105" i="7"/>
  <c r="H103" i="7"/>
  <c r="H73" i="7"/>
  <c r="H55" i="7"/>
  <c r="H54" i="7"/>
  <c r="H53" i="7"/>
  <c r="H85" i="7"/>
  <c r="H81" i="7"/>
  <c r="H58" i="7"/>
  <c r="H57" i="7"/>
  <c r="H56" i="7"/>
  <c r="H42" i="7"/>
  <c r="H79" i="7"/>
  <c r="H74" i="7"/>
  <c r="H130" i="7"/>
  <c r="H77" i="7"/>
  <c r="H63" i="7"/>
  <c r="H62" i="7"/>
  <c r="H61" i="7"/>
  <c r="H60" i="7"/>
  <c r="H47" i="7"/>
  <c r="H46" i="7"/>
  <c r="H131" i="7"/>
  <c r="H113" i="7"/>
  <c r="H111" i="7"/>
  <c r="H94" i="7"/>
  <c r="H91" i="7"/>
  <c r="H87" i="7"/>
  <c r="H75" i="7"/>
  <c r="H65" i="7"/>
  <c r="H64" i="7"/>
  <c r="P603" i="7"/>
  <c r="P599" i="7"/>
  <c r="P595" i="7"/>
  <c r="P591" i="7"/>
  <c r="P587" i="7"/>
  <c r="P583" i="7"/>
  <c r="P600" i="7"/>
  <c r="P584" i="7"/>
  <c r="P597" i="7"/>
  <c r="P572" i="7"/>
  <c r="P565" i="7"/>
  <c r="P554" i="7"/>
  <c r="P547" i="7"/>
  <c r="P540" i="7"/>
  <c r="P533" i="7"/>
  <c r="P488" i="7"/>
  <c r="P484" i="7"/>
  <c r="P480" i="7"/>
  <c r="P476" i="7"/>
  <c r="P472" i="7"/>
  <c r="P468" i="7"/>
  <c r="P464" i="7"/>
  <c r="P460" i="7"/>
  <c r="P456" i="7"/>
  <c r="P452" i="7"/>
  <c r="P448" i="7"/>
  <c r="P444" i="7"/>
  <c r="P440" i="7"/>
  <c r="P598" i="7"/>
  <c r="P589" i="7"/>
  <c r="P588" i="7"/>
  <c r="P575" i="7"/>
  <c r="P568" i="7"/>
  <c r="P561" i="7"/>
  <c r="P550" i="7"/>
  <c r="P543" i="7"/>
  <c r="P536" i="7"/>
  <c r="P530" i="7"/>
  <c r="P526" i="7"/>
  <c r="P522" i="7"/>
  <c r="P518" i="7"/>
  <c r="P582" i="7"/>
  <c r="P576" i="7"/>
  <c r="P558" i="7"/>
  <c r="P532" i="7"/>
  <c r="P525" i="7"/>
  <c r="P519" i="7"/>
  <c r="P514" i="7"/>
  <c r="P507" i="7"/>
  <c r="P604" i="7"/>
  <c r="P585" i="7"/>
  <c r="P581" i="7"/>
  <c r="P539" i="7"/>
  <c r="P535" i="7"/>
  <c r="P520" i="7"/>
  <c r="P510" i="7"/>
  <c r="P503" i="7"/>
  <c r="P496" i="7"/>
  <c r="P477" i="7"/>
  <c r="P461" i="7"/>
  <c r="P445" i="7"/>
  <c r="P434" i="7"/>
  <c r="P387" i="7"/>
  <c r="P383" i="7"/>
  <c r="P549" i="7"/>
  <c r="P545" i="7"/>
  <c r="P541" i="7"/>
  <c r="P537" i="7"/>
  <c r="P527" i="7"/>
  <c r="P506" i="7"/>
  <c r="P602" i="7"/>
  <c r="P594" i="7"/>
  <c r="P593" i="7"/>
  <c r="P571" i="7"/>
  <c r="P567" i="7"/>
  <c r="P601" i="7"/>
  <c r="P605" i="7"/>
  <c r="P560" i="7"/>
  <c r="P546" i="7"/>
  <c r="P538" i="7"/>
  <c r="P531" i="7"/>
  <c r="P521" i="7"/>
  <c r="P508" i="7"/>
  <c r="P502" i="7"/>
  <c r="P499" i="7"/>
  <c r="P482" i="7"/>
  <c r="P481" i="7"/>
  <c r="P459" i="7"/>
  <c r="P450" i="7"/>
  <c r="P449" i="7"/>
  <c r="P573" i="7"/>
  <c r="P557" i="7"/>
  <c r="P559" i="7"/>
  <c r="P542" i="7"/>
  <c r="P570" i="7"/>
  <c r="P562" i="7"/>
  <c r="P551" i="7"/>
  <c r="P569" i="7"/>
  <c r="P556" i="7"/>
  <c r="P544" i="7"/>
  <c r="P515" i="7"/>
  <c r="P509" i="7"/>
  <c r="P590" i="7"/>
  <c r="P586" i="7"/>
  <c r="P574" i="7"/>
  <c r="P548" i="7"/>
  <c r="P534" i="7"/>
  <c r="P494" i="7"/>
  <c r="P474" i="7"/>
  <c r="P454" i="7"/>
  <c r="P447" i="7"/>
  <c r="P427" i="7"/>
  <c r="P420" i="7"/>
  <c r="P409" i="7"/>
  <c r="P402" i="7"/>
  <c r="P566" i="7"/>
  <c r="P552" i="7"/>
  <c r="P524" i="7"/>
  <c r="P523" i="7"/>
  <c r="P512" i="7"/>
  <c r="P504" i="7"/>
  <c r="P498" i="7"/>
  <c r="P592" i="7"/>
  <c r="P564" i="7"/>
  <c r="P553" i="7"/>
  <c r="P489" i="7"/>
  <c r="P486" i="7"/>
  <c r="P479" i="7"/>
  <c r="P466" i="7"/>
  <c r="P497" i="7"/>
  <c r="P462" i="7"/>
  <c r="P596" i="7"/>
  <c r="P517" i="7"/>
  <c r="P516" i="7"/>
  <c r="P529" i="7"/>
  <c r="P495" i="7"/>
  <c r="P469" i="7"/>
  <c r="P555" i="7"/>
  <c r="P528" i="7"/>
  <c r="P500" i="7"/>
  <c r="P473" i="7"/>
  <c r="P458" i="7"/>
  <c r="P446" i="7"/>
  <c r="P442" i="7"/>
  <c r="P423" i="7"/>
  <c r="P414" i="7"/>
  <c r="P413" i="7"/>
  <c r="P397" i="7"/>
  <c r="P396" i="7"/>
  <c r="P395" i="7"/>
  <c r="P380" i="7"/>
  <c r="P376" i="7"/>
  <c r="P372" i="7"/>
  <c r="P368" i="7"/>
  <c r="P563" i="7"/>
  <c r="P483" i="7"/>
  <c r="P433" i="7"/>
  <c r="P428" i="7"/>
  <c r="P426" i="7"/>
  <c r="P398" i="7"/>
  <c r="P381" i="7"/>
  <c r="P365" i="7"/>
  <c r="P345" i="7"/>
  <c r="P341" i="7"/>
  <c r="P337" i="7"/>
  <c r="P333" i="7"/>
  <c r="P329" i="7"/>
  <c r="P465" i="7"/>
  <c r="P441" i="7"/>
  <c r="P439" i="7"/>
  <c r="P438" i="7"/>
  <c r="P437" i="7"/>
  <c r="P424" i="7"/>
  <c r="P422" i="7"/>
  <c r="P400" i="7"/>
  <c r="P382" i="7"/>
  <c r="P374" i="7"/>
  <c r="P371" i="7"/>
  <c r="P501" i="7"/>
  <c r="P478" i="7"/>
  <c r="P451" i="7"/>
  <c r="P513" i="7"/>
  <c r="P485" i="7"/>
  <c r="P453" i="7"/>
  <c r="P443" i="7"/>
  <c r="P436" i="7"/>
  <c r="P471" i="7"/>
  <c r="P467" i="7"/>
  <c r="P457" i="7"/>
  <c r="P425" i="7"/>
  <c r="P475" i="7"/>
  <c r="P463" i="7"/>
  <c r="P455" i="7"/>
  <c r="P435" i="7"/>
  <c r="P421" i="7"/>
  <c r="P412" i="7"/>
  <c r="P419" i="7"/>
  <c r="P404" i="7"/>
  <c r="P385" i="7"/>
  <c r="P470" i="7"/>
  <c r="P418" i="7"/>
  <c r="P410" i="7"/>
  <c r="P411" i="7"/>
  <c r="P406" i="7"/>
  <c r="P392" i="7"/>
  <c r="P363" i="7"/>
  <c r="P356" i="7"/>
  <c r="P339" i="7"/>
  <c r="P336" i="7"/>
  <c r="P253" i="7"/>
  <c r="P249" i="7"/>
  <c r="P245" i="7"/>
  <c r="P241" i="7"/>
  <c r="P237" i="7"/>
  <c r="P405" i="7"/>
  <c r="P401" i="7"/>
  <c r="P399" i="7"/>
  <c r="P377" i="7"/>
  <c r="P359" i="7"/>
  <c r="P352" i="7"/>
  <c r="P342" i="7"/>
  <c r="P327" i="7"/>
  <c r="P323" i="7"/>
  <c r="P319" i="7"/>
  <c r="P315" i="7"/>
  <c r="P311" i="7"/>
  <c r="P384" i="7"/>
  <c r="P375" i="7"/>
  <c r="P373" i="7"/>
  <c r="P355" i="7"/>
  <c r="P335" i="7"/>
  <c r="P332" i="7"/>
  <c r="P393" i="7"/>
  <c r="P369" i="7"/>
  <c r="P362" i="7"/>
  <c r="P351" i="7"/>
  <c r="P338" i="7"/>
  <c r="P324" i="7"/>
  <c r="P320" i="7"/>
  <c r="P316" i="7"/>
  <c r="P487" i="7"/>
  <c r="P417" i="7"/>
  <c r="P358" i="7"/>
  <c r="P344" i="7"/>
  <c r="P331" i="7"/>
  <c r="P328" i="7"/>
  <c r="P251" i="7"/>
  <c r="P247" i="7"/>
  <c r="P243" i="7"/>
  <c r="P239" i="7"/>
  <c r="P235" i="7"/>
  <c r="P231" i="7"/>
  <c r="P227" i="7"/>
  <c r="P223" i="7"/>
  <c r="P219" i="7"/>
  <c r="P215" i="7"/>
  <c r="P211" i="7"/>
  <c r="P207" i="7"/>
  <c r="P416" i="7"/>
  <c r="P408" i="7"/>
  <c r="P403" i="7"/>
  <c r="P511" i="7"/>
  <c r="P505" i="7"/>
  <c r="P357" i="7"/>
  <c r="P318" i="7"/>
  <c r="P282" i="7"/>
  <c r="P277" i="7"/>
  <c r="P266" i="7"/>
  <c r="P261" i="7"/>
  <c r="P248" i="7"/>
  <c r="P240" i="7"/>
  <c r="P232" i="7"/>
  <c r="P216" i="7"/>
  <c r="P415" i="7"/>
  <c r="P407" i="7"/>
  <c r="P360" i="7"/>
  <c r="P350" i="7"/>
  <c r="P322" i="7"/>
  <c r="P309" i="7"/>
  <c r="P306" i="7"/>
  <c r="P303" i="7"/>
  <c r="P300" i="7"/>
  <c r="P297" i="7"/>
  <c r="P288" i="7"/>
  <c r="P283" i="7"/>
  <c r="P272" i="7"/>
  <c r="P267" i="7"/>
  <c r="P225" i="7"/>
  <c r="P222" i="7"/>
  <c r="P209" i="7"/>
  <c r="P206" i="7"/>
  <c r="P194" i="7"/>
  <c r="P190" i="7"/>
  <c r="P186" i="7"/>
  <c r="P367" i="7"/>
  <c r="P353" i="7"/>
  <c r="P334" i="7"/>
  <c r="P326" i="7"/>
  <c r="P294" i="7"/>
  <c r="P291" i="7"/>
  <c r="P289" i="7"/>
  <c r="P278" i="7"/>
  <c r="P273" i="7"/>
  <c r="P366" i="7"/>
  <c r="P343" i="7"/>
  <c r="P340" i="7"/>
  <c r="P317" i="7"/>
  <c r="P310" i="7"/>
  <c r="P308" i="7"/>
  <c r="P305" i="7"/>
  <c r="P284" i="7"/>
  <c r="P279" i="7"/>
  <c r="P321" i="7"/>
  <c r="P313" i="7"/>
  <c r="P312" i="7"/>
  <c r="P302" i="7"/>
  <c r="P299" i="7"/>
  <c r="P296" i="7"/>
  <c r="P293" i="7"/>
  <c r="P285" i="7"/>
  <c r="P274" i="7"/>
  <c r="P269" i="7"/>
  <c r="P252" i="7"/>
  <c r="P244" i="7"/>
  <c r="P236" i="7"/>
  <c r="P394" i="7"/>
  <c r="P325" i="7"/>
  <c r="P290" i="7"/>
  <c r="P280" i="7"/>
  <c r="P275" i="7"/>
  <c r="P264" i="7"/>
  <c r="P259" i="7"/>
  <c r="P233" i="7"/>
  <c r="P230" i="7"/>
  <c r="P361" i="7"/>
  <c r="P330" i="7"/>
  <c r="P307" i="7"/>
  <c r="P304" i="7"/>
  <c r="P301" i="7"/>
  <c r="P292" i="7"/>
  <c r="P286" i="7"/>
  <c r="P281" i="7"/>
  <c r="P276" i="7"/>
  <c r="P271" i="7"/>
  <c r="P265" i="7"/>
  <c r="P226" i="7"/>
  <c r="P191" i="7"/>
  <c r="P364" i="7"/>
  <c r="P314" i="7"/>
  <c r="P270" i="7"/>
  <c r="P196" i="7"/>
  <c r="P187" i="7"/>
  <c r="P180" i="7"/>
  <c r="P176" i="7"/>
  <c r="P379" i="7"/>
  <c r="P287" i="7"/>
  <c r="P254" i="7"/>
  <c r="P250" i="7"/>
  <c r="P246" i="7"/>
  <c r="P242" i="7"/>
  <c r="P238" i="7"/>
  <c r="P224" i="7"/>
  <c r="P218" i="7"/>
  <c r="P212" i="7"/>
  <c r="P197" i="7"/>
  <c r="P192" i="7"/>
  <c r="P167" i="7"/>
  <c r="P163" i="7"/>
  <c r="P159" i="7"/>
  <c r="P155" i="7"/>
  <c r="P151" i="7"/>
  <c r="P262" i="7"/>
  <c r="P260" i="7"/>
  <c r="P214" i="7"/>
  <c r="P210" i="7"/>
  <c r="P208" i="7"/>
  <c r="P193" i="7"/>
  <c r="P188" i="7"/>
  <c r="P183" i="7"/>
  <c r="P179" i="7"/>
  <c r="P175" i="7"/>
  <c r="P378" i="7"/>
  <c r="P370" i="7"/>
  <c r="P298" i="7"/>
  <c r="P221" i="7"/>
  <c r="P189" i="7"/>
  <c r="P184" i="7"/>
  <c r="P168" i="7"/>
  <c r="P164" i="7"/>
  <c r="P160" i="7"/>
  <c r="P156" i="7"/>
  <c r="P152" i="7"/>
  <c r="P148" i="7"/>
  <c r="P144" i="7"/>
  <c r="P140" i="7"/>
  <c r="P136" i="7"/>
  <c r="P132" i="7"/>
  <c r="P128" i="7"/>
  <c r="P124" i="7"/>
  <c r="P120" i="7"/>
  <c r="P116" i="7"/>
  <c r="P112" i="7"/>
  <c r="P108" i="7"/>
  <c r="P104" i="7"/>
  <c r="P100" i="7"/>
  <c r="P96" i="7"/>
  <c r="P92" i="7"/>
  <c r="P88" i="7"/>
  <c r="P84" i="7"/>
  <c r="P80" i="7"/>
  <c r="P76" i="7"/>
  <c r="P268" i="7"/>
  <c r="P229" i="7"/>
  <c r="P228" i="7"/>
  <c r="P220" i="7"/>
  <c r="P185" i="7"/>
  <c r="P182" i="7"/>
  <c r="P178" i="7"/>
  <c r="P174" i="7"/>
  <c r="P386" i="7"/>
  <c r="P354" i="7"/>
  <c r="P295" i="7"/>
  <c r="P217" i="7"/>
  <c r="P154" i="7"/>
  <c r="P143" i="7"/>
  <c r="P141" i="7"/>
  <c r="P158" i="7"/>
  <c r="P142" i="7"/>
  <c r="P130" i="7"/>
  <c r="P117" i="7"/>
  <c r="P111" i="7"/>
  <c r="P98" i="7"/>
  <c r="P162" i="7"/>
  <c r="P131" i="7"/>
  <c r="P118" i="7"/>
  <c r="P177" i="7"/>
  <c r="P166" i="7"/>
  <c r="P153" i="7"/>
  <c r="P147" i="7"/>
  <c r="P145" i="7"/>
  <c r="P125" i="7"/>
  <c r="P119" i="7"/>
  <c r="P106" i="7"/>
  <c r="P93" i="7"/>
  <c r="P87" i="7"/>
  <c r="P157" i="7"/>
  <c r="P146" i="7"/>
  <c r="P138" i="7"/>
  <c r="P126" i="7"/>
  <c r="P113" i="7"/>
  <c r="P107" i="7"/>
  <c r="P94" i="7"/>
  <c r="P81" i="7"/>
  <c r="P75" i="7"/>
  <c r="P74" i="7"/>
  <c r="P63" i="7"/>
  <c r="P56" i="7"/>
  <c r="P49" i="7"/>
  <c r="P42" i="7"/>
  <c r="P234" i="7"/>
  <c r="P161" i="7"/>
  <c r="P133" i="7"/>
  <c r="P127" i="7"/>
  <c r="P114" i="7"/>
  <c r="P205" i="7"/>
  <c r="P195" i="7"/>
  <c r="P165" i="7"/>
  <c r="P149" i="7"/>
  <c r="P134" i="7"/>
  <c r="P121" i="7"/>
  <c r="P115" i="7"/>
  <c r="P263" i="7"/>
  <c r="P213" i="7"/>
  <c r="P181" i="7"/>
  <c r="P169" i="7"/>
  <c r="P109" i="7"/>
  <c r="P103" i="7"/>
  <c r="P85" i="7"/>
  <c r="P79" i="7"/>
  <c r="P62" i="7"/>
  <c r="P61" i="7"/>
  <c r="P47" i="7"/>
  <c r="P46" i="7"/>
  <c r="P29" i="7"/>
  <c r="P22" i="7"/>
  <c r="P11" i="7"/>
  <c r="P77" i="7"/>
  <c r="P65" i="7"/>
  <c r="P64" i="7"/>
  <c r="P48" i="7"/>
  <c r="P37" i="7"/>
  <c r="P36" i="7"/>
  <c r="P32" i="7"/>
  <c r="P25" i="7"/>
  <c r="P18" i="7"/>
  <c r="P139" i="7"/>
  <c r="P135" i="7"/>
  <c r="P69" i="7"/>
  <c r="P68" i="7"/>
  <c r="P67" i="7"/>
  <c r="P66" i="7"/>
  <c r="P51" i="7"/>
  <c r="P50" i="7"/>
  <c r="P38" i="7"/>
  <c r="P35" i="7"/>
  <c r="P28" i="7"/>
  <c r="P99" i="7"/>
  <c r="P95" i="7"/>
  <c r="P91" i="7"/>
  <c r="P70" i="7"/>
  <c r="P52" i="7"/>
  <c r="P101" i="7"/>
  <c r="P97" i="7"/>
  <c r="P90" i="7"/>
  <c r="P83" i="7"/>
  <c r="P78" i="7"/>
  <c r="P72" i="7"/>
  <c r="P71" i="7"/>
  <c r="P53" i="7"/>
  <c r="P41" i="7"/>
  <c r="P150" i="7"/>
  <c r="P137" i="7"/>
  <c r="P122" i="7"/>
  <c r="P86" i="7"/>
  <c r="P82" i="7"/>
  <c r="P73" i="7"/>
  <c r="P55" i="7"/>
  <c r="P54" i="7"/>
  <c r="P44" i="7"/>
  <c r="P43" i="7"/>
  <c r="P129" i="7"/>
  <c r="P123" i="7"/>
  <c r="P110" i="7"/>
  <c r="P102" i="7"/>
  <c r="P89" i="7"/>
  <c r="P59" i="7"/>
  <c r="P58" i="7"/>
  <c r="P57" i="7"/>
  <c r="P45" i="7"/>
  <c r="P105" i="7"/>
  <c r="P60" i="7"/>
  <c r="Y603" i="7"/>
  <c r="Y599" i="7"/>
  <c r="Y595" i="7"/>
  <c r="Y591" i="7"/>
  <c r="Y587" i="7"/>
  <c r="Y583" i="7"/>
  <c r="Y597" i="7"/>
  <c r="Y594" i="7"/>
  <c r="Y581" i="7"/>
  <c r="Y585" i="7"/>
  <c r="Y584" i="7"/>
  <c r="Y576" i="7"/>
  <c r="Y569" i="7"/>
  <c r="Y558" i="7"/>
  <c r="Y551" i="7"/>
  <c r="Y544" i="7"/>
  <c r="Y537" i="7"/>
  <c r="Y488" i="7"/>
  <c r="Y484" i="7"/>
  <c r="Y480" i="7"/>
  <c r="Y476" i="7"/>
  <c r="Y472" i="7"/>
  <c r="Y468" i="7"/>
  <c r="Y464" i="7"/>
  <c r="Y460" i="7"/>
  <c r="Y456" i="7"/>
  <c r="Y452" i="7"/>
  <c r="Y448" i="7"/>
  <c r="Y444" i="7"/>
  <c r="Y440" i="7"/>
  <c r="Y596" i="7"/>
  <c r="Y586" i="7"/>
  <c r="Y572" i="7"/>
  <c r="Y565" i="7"/>
  <c r="Y554" i="7"/>
  <c r="Y547" i="7"/>
  <c r="Y540" i="7"/>
  <c r="Y533" i="7"/>
  <c r="Y530" i="7"/>
  <c r="Y526" i="7"/>
  <c r="Y522" i="7"/>
  <c r="Y518" i="7"/>
  <c r="Y601" i="7"/>
  <c r="Y550" i="7"/>
  <c r="Y546" i="7"/>
  <c r="Y542" i="7"/>
  <c r="Y538" i="7"/>
  <c r="Y536" i="7"/>
  <c r="Y534" i="7"/>
  <c r="Y524" i="7"/>
  <c r="Y517" i="7"/>
  <c r="Y511" i="7"/>
  <c r="Y504" i="7"/>
  <c r="Y592" i="7"/>
  <c r="Y548" i="7"/>
  <c r="Y531" i="7"/>
  <c r="Y514" i="7"/>
  <c r="Y507" i="7"/>
  <c r="Y500" i="7"/>
  <c r="Y487" i="7"/>
  <c r="Y474" i="7"/>
  <c r="Y471" i="7"/>
  <c r="Y458" i="7"/>
  <c r="Y455" i="7"/>
  <c r="Y442" i="7"/>
  <c r="Y439" i="7"/>
  <c r="Y434" i="7"/>
  <c r="Y387" i="7"/>
  <c r="Y383" i="7"/>
  <c r="Y600" i="7"/>
  <c r="Y574" i="7"/>
  <c r="Y570" i="7"/>
  <c r="Y568" i="7"/>
  <c r="Y566" i="7"/>
  <c r="Y564" i="7"/>
  <c r="Y562" i="7"/>
  <c r="Y560" i="7"/>
  <c r="Y556" i="7"/>
  <c r="Y552" i="7"/>
  <c r="Y532" i="7"/>
  <c r="Y525" i="7"/>
  <c r="Y519" i="7"/>
  <c r="Y510" i="7"/>
  <c r="Y605" i="7"/>
  <c r="Y590" i="7"/>
  <c r="Y589" i="7"/>
  <c r="Y588" i="7"/>
  <c r="Y571" i="7"/>
  <c r="Y561" i="7"/>
  <c r="Y513" i="7"/>
  <c r="Y501" i="7"/>
  <c r="Y496" i="7"/>
  <c r="Y489" i="7"/>
  <c r="Y479" i="7"/>
  <c r="Y457" i="7"/>
  <c r="Y447" i="7"/>
  <c r="Y598" i="7"/>
  <c r="Y559" i="7"/>
  <c r="Y523" i="7"/>
  <c r="Y604" i="7"/>
  <c r="Y593" i="7"/>
  <c r="Y582" i="7"/>
  <c r="Y553" i="7"/>
  <c r="Y543" i="7"/>
  <c r="Y541" i="7"/>
  <c r="Y575" i="7"/>
  <c r="Y567" i="7"/>
  <c r="Y555" i="7"/>
  <c r="Y527" i="7"/>
  <c r="Y512" i="7"/>
  <c r="Y505" i="7"/>
  <c r="Y495" i="7"/>
  <c r="Y602" i="7"/>
  <c r="Y539" i="7"/>
  <c r="Y515" i="7"/>
  <c r="Y469" i="7"/>
  <c r="Y453" i="7"/>
  <c r="Y451" i="7"/>
  <c r="Y424" i="7"/>
  <c r="Y413" i="7"/>
  <c r="Y406" i="7"/>
  <c r="Y399" i="7"/>
  <c r="Y557" i="7"/>
  <c r="Y549" i="7"/>
  <c r="Y545" i="7"/>
  <c r="Y535" i="7"/>
  <c r="Y521" i="7"/>
  <c r="Y520" i="7"/>
  <c r="Y508" i="7"/>
  <c r="Y502" i="7"/>
  <c r="Y499" i="7"/>
  <c r="Y485" i="7"/>
  <c r="Y483" i="7"/>
  <c r="Y465" i="7"/>
  <c r="Y463" i="7"/>
  <c r="Y506" i="7"/>
  <c r="Y503" i="7"/>
  <c r="Y498" i="7"/>
  <c r="Y481" i="7"/>
  <c r="Y470" i="7"/>
  <c r="Y461" i="7"/>
  <c r="Y573" i="7"/>
  <c r="Y529" i="7"/>
  <c r="Y509" i="7"/>
  <c r="Y486" i="7"/>
  <c r="Y475" i="7"/>
  <c r="Y462" i="7"/>
  <c r="Y516" i="7"/>
  <c r="Y563" i="7"/>
  <c r="Y494" i="7"/>
  <c r="Y482" i="7"/>
  <c r="Y421" i="7"/>
  <c r="Y420" i="7"/>
  <c r="Y411" i="7"/>
  <c r="Y403" i="7"/>
  <c r="Y392" i="7"/>
  <c r="Y385" i="7"/>
  <c r="Y382" i="7"/>
  <c r="Y380" i="7"/>
  <c r="Y376" i="7"/>
  <c r="Y372" i="7"/>
  <c r="Y368" i="7"/>
  <c r="Y364" i="7"/>
  <c r="Y477" i="7"/>
  <c r="Y478" i="7"/>
  <c r="Y445" i="7"/>
  <c r="Y395" i="7"/>
  <c r="Y378" i="7"/>
  <c r="Y375" i="7"/>
  <c r="Y345" i="7"/>
  <c r="Y341" i="7"/>
  <c r="Y337" i="7"/>
  <c r="Y333" i="7"/>
  <c r="Y329" i="7"/>
  <c r="Y435" i="7"/>
  <c r="Y410" i="7"/>
  <c r="Y408" i="7"/>
  <c r="Y404" i="7"/>
  <c r="Y381" i="7"/>
  <c r="Y467" i="7"/>
  <c r="Y459" i="7"/>
  <c r="Y466" i="7"/>
  <c r="Y438" i="7"/>
  <c r="Y528" i="7"/>
  <c r="Y433" i="7"/>
  <c r="Y450" i="7"/>
  <c r="Y449" i="7"/>
  <c r="Y437" i="7"/>
  <c r="Y407" i="7"/>
  <c r="Y497" i="7"/>
  <c r="Y426" i="7"/>
  <c r="Y398" i="7"/>
  <c r="Y396" i="7"/>
  <c r="Y473" i="7"/>
  <c r="Y436" i="7"/>
  <c r="Y422" i="7"/>
  <c r="Y419" i="7"/>
  <c r="Y401" i="7"/>
  <c r="Y418" i="7"/>
  <c r="Y393" i="7"/>
  <c r="Y379" i="7"/>
  <c r="Y374" i="7"/>
  <c r="Y366" i="7"/>
  <c r="Y365" i="7"/>
  <c r="Y360" i="7"/>
  <c r="Y353" i="7"/>
  <c r="Y330" i="7"/>
  <c r="Y253" i="7"/>
  <c r="Y249" i="7"/>
  <c r="Y245" i="7"/>
  <c r="Y241" i="7"/>
  <c r="Y237" i="7"/>
  <c r="Y446" i="7"/>
  <c r="Y417" i="7"/>
  <c r="Y409" i="7"/>
  <c r="Y400" i="7"/>
  <c r="Y386" i="7"/>
  <c r="Y370" i="7"/>
  <c r="Y367" i="7"/>
  <c r="Y363" i="7"/>
  <c r="Y356" i="7"/>
  <c r="Y339" i="7"/>
  <c r="Y336" i="7"/>
  <c r="Y327" i="7"/>
  <c r="Y323" i="7"/>
  <c r="Y319" i="7"/>
  <c r="Y315" i="7"/>
  <c r="Y311" i="7"/>
  <c r="Y359" i="7"/>
  <c r="Y352" i="7"/>
  <c r="Y342" i="7"/>
  <c r="Y428" i="7"/>
  <c r="Y427" i="7"/>
  <c r="Y416" i="7"/>
  <c r="Y412" i="7"/>
  <c r="Y394" i="7"/>
  <c r="Y355" i="7"/>
  <c r="Y335" i="7"/>
  <c r="Y332" i="7"/>
  <c r="Y324" i="7"/>
  <c r="Y320" i="7"/>
  <c r="Y316" i="7"/>
  <c r="Y443" i="7"/>
  <c r="Y415" i="7"/>
  <c r="Y402" i="7"/>
  <c r="Y377" i="7"/>
  <c r="Y362" i="7"/>
  <c r="Y351" i="7"/>
  <c r="Y338" i="7"/>
  <c r="Y251" i="7"/>
  <c r="Y247" i="7"/>
  <c r="Y243" i="7"/>
  <c r="Y239" i="7"/>
  <c r="Y235" i="7"/>
  <c r="Y231" i="7"/>
  <c r="Y227" i="7"/>
  <c r="Y223" i="7"/>
  <c r="Y219" i="7"/>
  <c r="Y215" i="7"/>
  <c r="Y211" i="7"/>
  <c r="Y207" i="7"/>
  <c r="Y454" i="7"/>
  <c r="Y425" i="7"/>
  <c r="Y423" i="7"/>
  <c r="Y441" i="7"/>
  <c r="Y405" i="7"/>
  <c r="Y334" i="7"/>
  <c r="Y331" i="7"/>
  <c r="Y328" i="7"/>
  <c r="Y317" i="7"/>
  <c r="Y313" i="7"/>
  <c r="Y312" i="7"/>
  <c r="Y290" i="7"/>
  <c r="Y286" i="7"/>
  <c r="Y281" i="7"/>
  <c r="Y270" i="7"/>
  <c r="Y265" i="7"/>
  <c r="Y254" i="7"/>
  <c r="Y246" i="7"/>
  <c r="Y238" i="7"/>
  <c r="Y229" i="7"/>
  <c r="Y226" i="7"/>
  <c r="Y213" i="7"/>
  <c r="Y210" i="7"/>
  <c r="Y343" i="7"/>
  <c r="Y340" i="7"/>
  <c r="Y321" i="7"/>
  <c r="Y307" i="7"/>
  <c r="Y304" i="7"/>
  <c r="Y301" i="7"/>
  <c r="Y287" i="7"/>
  <c r="Y276" i="7"/>
  <c r="Y271" i="7"/>
  <c r="Y260" i="7"/>
  <c r="Y232" i="7"/>
  <c r="Y216" i="7"/>
  <c r="Y194" i="7"/>
  <c r="Y190" i="7"/>
  <c r="Y186" i="7"/>
  <c r="Y325" i="7"/>
  <c r="Y298" i="7"/>
  <c r="Y295" i="7"/>
  <c r="Y292" i="7"/>
  <c r="Y282" i="7"/>
  <c r="Y277" i="7"/>
  <c r="Y414" i="7"/>
  <c r="Y358" i="7"/>
  <c r="Y288" i="7"/>
  <c r="Y283" i="7"/>
  <c r="Y272" i="7"/>
  <c r="Y397" i="7"/>
  <c r="Y384" i="7"/>
  <c r="Y373" i="7"/>
  <c r="Y371" i="7"/>
  <c r="Y361" i="7"/>
  <c r="Y314" i="7"/>
  <c r="Y306" i="7"/>
  <c r="Y303" i="7"/>
  <c r="Y300" i="7"/>
  <c r="Y297" i="7"/>
  <c r="Y289" i="7"/>
  <c r="Y278" i="7"/>
  <c r="Y273" i="7"/>
  <c r="Y262" i="7"/>
  <c r="Y250" i="7"/>
  <c r="Y242" i="7"/>
  <c r="Y369" i="7"/>
  <c r="Y354" i="7"/>
  <c r="Y318" i="7"/>
  <c r="Y309" i="7"/>
  <c r="Y294" i="7"/>
  <c r="Y291" i="7"/>
  <c r="Y284" i="7"/>
  <c r="Y279" i="7"/>
  <c r="Y268" i="7"/>
  <c r="Y263" i="7"/>
  <c r="Y224" i="7"/>
  <c r="Y357" i="7"/>
  <c r="Y344" i="7"/>
  <c r="Y322" i="7"/>
  <c r="Y308" i="7"/>
  <c r="Y305" i="7"/>
  <c r="Y299" i="7"/>
  <c r="Y230" i="7"/>
  <c r="Y221" i="7"/>
  <c r="Y195" i="7"/>
  <c r="Y266" i="7"/>
  <c r="Y264" i="7"/>
  <c r="Y228" i="7"/>
  <c r="Y220" i="7"/>
  <c r="Y217" i="7"/>
  <c r="Y209" i="7"/>
  <c r="Y191" i="7"/>
  <c r="Y180" i="7"/>
  <c r="Y176" i="7"/>
  <c r="Y296" i="7"/>
  <c r="Y274" i="7"/>
  <c r="Y205" i="7"/>
  <c r="Y196" i="7"/>
  <c r="Y187" i="7"/>
  <c r="Y167" i="7"/>
  <c r="Y163" i="7"/>
  <c r="Y159" i="7"/>
  <c r="Y155" i="7"/>
  <c r="Y151" i="7"/>
  <c r="Y261" i="7"/>
  <c r="Y234" i="7"/>
  <c r="Y197" i="7"/>
  <c r="Y192" i="7"/>
  <c r="Y183" i="7"/>
  <c r="Y179" i="7"/>
  <c r="Y175" i="7"/>
  <c r="Y310" i="7"/>
  <c r="Y293" i="7"/>
  <c r="Y285" i="7"/>
  <c r="Y259" i="7"/>
  <c r="Y233" i="7"/>
  <c r="Y225" i="7"/>
  <c r="Y193" i="7"/>
  <c r="Y188" i="7"/>
  <c r="Y168" i="7"/>
  <c r="Y164" i="7"/>
  <c r="Y160" i="7"/>
  <c r="Y156" i="7"/>
  <c r="Y152" i="7"/>
  <c r="Y148" i="7"/>
  <c r="Y144" i="7"/>
  <c r="Y140" i="7"/>
  <c r="Y136" i="7"/>
  <c r="Y132" i="7"/>
  <c r="Y128" i="7"/>
  <c r="Y124" i="7"/>
  <c r="Y120" i="7"/>
  <c r="Y116" i="7"/>
  <c r="Y112" i="7"/>
  <c r="Y108" i="7"/>
  <c r="Y104" i="7"/>
  <c r="Y100" i="7"/>
  <c r="Y96" i="7"/>
  <c r="Y92" i="7"/>
  <c r="Y88" i="7"/>
  <c r="Y84" i="7"/>
  <c r="Y80" i="7"/>
  <c r="Y76" i="7"/>
  <c r="Y326" i="7"/>
  <c r="Y280" i="7"/>
  <c r="Y275" i="7"/>
  <c r="Y218" i="7"/>
  <c r="Y212" i="7"/>
  <c r="Y189" i="7"/>
  <c r="Y184" i="7"/>
  <c r="Y182" i="7"/>
  <c r="Y178" i="7"/>
  <c r="Y174" i="7"/>
  <c r="Y302" i="7"/>
  <c r="Y267" i="7"/>
  <c r="Y252" i="7"/>
  <c r="Y248" i="7"/>
  <c r="Y244" i="7"/>
  <c r="Y240" i="7"/>
  <c r="Y236" i="7"/>
  <c r="Y214" i="7"/>
  <c r="Y208" i="7"/>
  <c r="Y206" i="7"/>
  <c r="Y269" i="7"/>
  <c r="Y177" i="7"/>
  <c r="Y166" i="7"/>
  <c r="Y153" i="7"/>
  <c r="Y146" i="7"/>
  <c r="Y134" i="7"/>
  <c r="Y157" i="7"/>
  <c r="Y139" i="7"/>
  <c r="Y135" i="7"/>
  <c r="Y122" i="7"/>
  <c r="Y109" i="7"/>
  <c r="Y103" i="7"/>
  <c r="Y222" i="7"/>
  <c r="Y161" i="7"/>
  <c r="Y149" i="7"/>
  <c r="Y137" i="7"/>
  <c r="Y129" i="7"/>
  <c r="Y123" i="7"/>
  <c r="Y165" i="7"/>
  <c r="Y143" i="7"/>
  <c r="Y130" i="7"/>
  <c r="Y117" i="7"/>
  <c r="Y111" i="7"/>
  <c r="Y98" i="7"/>
  <c r="Y85" i="7"/>
  <c r="Y185" i="7"/>
  <c r="Y181" i="7"/>
  <c r="Y169" i="7"/>
  <c r="Y150" i="7"/>
  <c r="Y141" i="7"/>
  <c r="Y131" i="7"/>
  <c r="Y118" i="7"/>
  <c r="Y105" i="7"/>
  <c r="Y99" i="7"/>
  <c r="Y86" i="7"/>
  <c r="Y67" i="7"/>
  <c r="Y60" i="7"/>
  <c r="Y53" i="7"/>
  <c r="Y46" i="7"/>
  <c r="Y350" i="7"/>
  <c r="Y154" i="7"/>
  <c r="Y142" i="7"/>
  <c r="Y125" i="7"/>
  <c r="Y119" i="7"/>
  <c r="Y158" i="7"/>
  <c r="Y147" i="7"/>
  <c r="Y126" i="7"/>
  <c r="Y113" i="7"/>
  <c r="Y107" i="7"/>
  <c r="Y162" i="7"/>
  <c r="Y95" i="7"/>
  <c r="Y90" i="7"/>
  <c r="Y83" i="7"/>
  <c r="Y74" i="7"/>
  <c r="Y59" i="7"/>
  <c r="Y58" i="7"/>
  <c r="Y45" i="7"/>
  <c r="Y33" i="7"/>
  <c r="Y26" i="7"/>
  <c r="Y15" i="7"/>
  <c r="Y101" i="7"/>
  <c r="Y82" i="7"/>
  <c r="Y63" i="7"/>
  <c r="Y29" i="7"/>
  <c r="Y22" i="7"/>
  <c r="Y11" i="7"/>
  <c r="Y89" i="7"/>
  <c r="Y81" i="7"/>
  <c r="Y79" i="7"/>
  <c r="Y64" i="7"/>
  <c r="Y62" i="7"/>
  <c r="Y61" i="7"/>
  <c r="Y47" i="7"/>
  <c r="Y32" i="7"/>
  <c r="Y121" i="7"/>
  <c r="Y102" i="7"/>
  <c r="Y65" i="7"/>
  <c r="Y49" i="7"/>
  <c r="Y48" i="7"/>
  <c r="Y133" i="7"/>
  <c r="Y115" i="7"/>
  <c r="Y110" i="7"/>
  <c r="Y87" i="7"/>
  <c r="Y77" i="7"/>
  <c r="Y75" i="7"/>
  <c r="Y69" i="7"/>
  <c r="Y68" i="7"/>
  <c r="Y66" i="7"/>
  <c r="Y51" i="7"/>
  <c r="Y50" i="7"/>
  <c r="Y39" i="7"/>
  <c r="Y38" i="7"/>
  <c r="Y93" i="7"/>
  <c r="Y71" i="7"/>
  <c r="Y70" i="7"/>
  <c r="Y52" i="7"/>
  <c r="Y40" i="7"/>
  <c r="Y145" i="7"/>
  <c r="Y127" i="7"/>
  <c r="Y114" i="7"/>
  <c r="Y91" i="7"/>
  <c r="Y72" i="7"/>
  <c r="Y41" i="7"/>
  <c r="Y138" i="7"/>
  <c r="Y106" i="7"/>
  <c r="Y97" i="7"/>
  <c r="Y94" i="7"/>
  <c r="Y78" i="7"/>
  <c r="Y73" i="7"/>
  <c r="H13" i="7"/>
  <c r="Z14" i="7"/>
  <c r="H15" i="7"/>
  <c r="I16" i="7"/>
  <c r="AA17" i="7"/>
  <c r="Y19" i="7"/>
  <c r="AA20" i="7"/>
  <c r="J21" i="7"/>
  <c r="H23" i="7"/>
  <c r="Y24" i="7"/>
  <c r="S25" i="7"/>
  <c r="J26" i="7"/>
  <c r="J28" i="7"/>
  <c r="J30" i="7"/>
  <c r="Z30" i="7"/>
  <c r="J36" i="7"/>
  <c r="Y36" i="7"/>
  <c r="H37" i="7"/>
  <c r="J38" i="7"/>
  <c r="Z38" i="7"/>
  <c r="AA39" i="7"/>
  <c r="H43" i="7"/>
  <c r="I574" i="7"/>
  <c r="I570" i="7"/>
  <c r="I566" i="7"/>
  <c r="I562" i="7"/>
  <c r="I558" i="7"/>
  <c r="I554" i="7"/>
  <c r="I550" i="7"/>
  <c r="I546" i="7"/>
  <c r="I542" i="7"/>
  <c r="I538" i="7"/>
  <c r="I534" i="7"/>
  <c r="I596" i="7"/>
  <c r="I602" i="7"/>
  <c r="I600" i="7"/>
  <c r="I590" i="7"/>
  <c r="I571" i="7"/>
  <c r="I564" i="7"/>
  <c r="I557" i="7"/>
  <c r="I539" i="7"/>
  <c r="I530" i="7"/>
  <c r="I526" i="7"/>
  <c r="I522" i="7"/>
  <c r="I518" i="7"/>
  <c r="I514" i="7"/>
  <c r="I510" i="7"/>
  <c r="I506" i="7"/>
  <c r="I502" i="7"/>
  <c r="I498" i="7"/>
  <c r="I494" i="7"/>
  <c r="I592" i="7"/>
  <c r="I591" i="7"/>
  <c r="I581" i="7"/>
  <c r="I567" i="7"/>
  <c r="I560" i="7"/>
  <c r="I553" i="7"/>
  <c r="I535" i="7"/>
  <c r="I584" i="7"/>
  <c r="I573" i="7"/>
  <c r="I569" i="7"/>
  <c r="I528" i="7"/>
  <c r="I521" i="7"/>
  <c r="I601" i="7"/>
  <c r="I587" i="7"/>
  <c r="I575" i="7"/>
  <c r="I565" i="7"/>
  <c r="I561" i="7"/>
  <c r="I513" i="7"/>
  <c r="I495" i="7"/>
  <c r="I489" i="7"/>
  <c r="I473" i="7"/>
  <c r="I457" i="7"/>
  <c r="I441" i="7"/>
  <c r="I425" i="7"/>
  <c r="I421" i="7"/>
  <c r="I417" i="7"/>
  <c r="I413" i="7"/>
  <c r="I409" i="7"/>
  <c r="I405" i="7"/>
  <c r="I401" i="7"/>
  <c r="I397" i="7"/>
  <c r="I393" i="7"/>
  <c r="I605" i="7"/>
  <c r="I586" i="7"/>
  <c r="I583" i="7"/>
  <c r="I548" i="7"/>
  <c r="I544" i="7"/>
  <c r="I529" i="7"/>
  <c r="I523" i="7"/>
  <c r="I516" i="7"/>
  <c r="I509" i="7"/>
  <c r="I582" i="7"/>
  <c r="I604" i="7"/>
  <c r="I595" i="7"/>
  <c r="I585" i="7"/>
  <c r="I545" i="7"/>
  <c r="I537" i="7"/>
  <c r="I524" i="7"/>
  <c r="I512" i="7"/>
  <c r="I485" i="7"/>
  <c r="I484" i="7"/>
  <c r="I474" i="7"/>
  <c r="I453" i="7"/>
  <c r="I452" i="7"/>
  <c r="I442" i="7"/>
  <c r="I568" i="7"/>
  <c r="I541" i="7"/>
  <c r="I597" i="7"/>
  <c r="I563" i="7"/>
  <c r="I552" i="7"/>
  <c r="I543" i="7"/>
  <c r="I536" i="7"/>
  <c r="I603" i="7"/>
  <c r="I598" i="7"/>
  <c r="I589" i="7"/>
  <c r="I588" i="7"/>
  <c r="I572" i="7"/>
  <c r="I540" i="7"/>
  <c r="I593" i="7"/>
  <c r="I549" i="7"/>
  <c r="I547" i="7"/>
  <c r="I525" i="7"/>
  <c r="I520" i="7"/>
  <c r="I517" i="7"/>
  <c r="I501" i="7"/>
  <c r="I499" i="7"/>
  <c r="I497" i="7"/>
  <c r="I559" i="7"/>
  <c r="I555" i="7"/>
  <c r="I533" i="7"/>
  <c r="I511" i="7"/>
  <c r="I482" i="7"/>
  <c r="I477" i="7"/>
  <c r="I475" i="7"/>
  <c r="I464" i="7"/>
  <c r="I462" i="7"/>
  <c r="I448" i="7"/>
  <c r="I446" i="7"/>
  <c r="I439" i="7"/>
  <c r="I433" i="7"/>
  <c r="I426" i="7"/>
  <c r="I419" i="7"/>
  <c r="I412" i="7"/>
  <c r="I556" i="7"/>
  <c r="I519" i="7"/>
  <c r="I488" i="7"/>
  <c r="I599" i="7"/>
  <c r="I527" i="7"/>
  <c r="I500" i="7"/>
  <c r="I496" i="7"/>
  <c r="I480" i="7"/>
  <c r="I478" i="7"/>
  <c r="I471" i="7"/>
  <c r="I469" i="7"/>
  <c r="I460" i="7"/>
  <c r="I594" i="7"/>
  <c r="I503" i="7"/>
  <c r="I487" i="7"/>
  <c r="I467" i="7"/>
  <c r="I465" i="7"/>
  <c r="I515" i="7"/>
  <c r="I507" i="7"/>
  <c r="I483" i="7"/>
  <c r="I481" i="7"/>
  <c r="I551" i="7"/>
  <c r="I531" i="7"/>
  <c r="I508" i="7"/>
  <c r="I505" i="7"/>
  <c r="I468" i="7"/>
  <c r="I576" i="7"/>
  <c r="I532" i="7"/>
  <c r="I461" i="7"/>
  <c r="I444" i="7"/>
  <c r="I440" i="7"/>
  <c r="I416" i="7"/>
  <c r="I408" i="7"/>
  <c r="I399" i="7"/>
  <c r="I394" i="7"/>
  <c r="I384" i="7"/>
  <c r="I504" i="7"/>
  <c r="I470" i="7"/>
  <c r="I459" i="7"/>
  <c r="I456" i="7"/>
  <c r="I445" i="7"/>
  <c r="I420" i="7"/>
  <c r="I414" i="7"/>
  <c r="I403" i="7"/>
  <c r="I385" i="7"/>
  <c r="I377" i="7"/>
  <c r="I363" i="7"/>
  <c r="I359" i="7"/>
  <c r="I355" i="7"/>
  <c r="I351" i="7"/>
  <c r="I435" i="7"/>
  <c r="I427" i="7"/>
  <c r="I392" i="7"/>
  <c r="I386" i="7"/>
  <c r="I380" i="7"/>
  <c r="I370" i="7"/>
  <c r="I479" i="7"/>
  <c r="I434" i="7"/>
  <c r="I438" i="7"/>
  <c r="I428" i="7"/>
  <c r="I486" i="7"/>
  <c r="I476" i="7"/>
  <c r="I472" i="7"/>
  <c r="I450" i="7"/>
  <c r="I449" i="7"/>
  <c r="I447" i="7"/>
  <c r="I422" i="7"/>
  <c r="I402" i="7"/>
  <c r="I443" i="7"/>
  <c r="I437" i="7"/>
  <c r="I396" i="7"/>
  <c r="I383" i="7"/>
  <c r="I463" i="7"/>
  <c r="I455" i="7"/>
  <c r="I451" i="7"/>
  <c r="I387" i="7"/>
  <c r="I379" i="7"/>
  <c r="I371" i="7"/>
  <c r="I345" i="7"/>
  <c r="I335" i="7"/>
  <c r="I332" i="7"/>
  <c r="I329" i="7"/>
  <c r="I327" i="7"/>
  <c r="I323" i="7"/>
  <c r="I319" i="7"/>
  <c r="I315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259" i="7"/>
  <c r="I424" i="7"/>
  <c r="I423" i="7"/>
  <c r="I415" i="7"/>
  <c r="I407" i="7"/>
  <c r="I362" i="7"/>
  <c r="I338" i="7"/>
  <c r="I411" i="7"/>
  <c r="I406" i="7"/>
  <c r="I378" i="7"/>
  <c r="I376" i="7"/>
  <c r="I358" i="7"/>
  <c r="I344" i="7"/>
  <c r="I341" i="7"/>
  <c r="I331" i="7"/>
  <c r="I328" i="7"/>
  <c r="I324" i="7"/>
  <c r="I320" i="7"/>
  <c r="I316" i="7"/>
  <c r="I312" i="7"/>
  <c r="I308" i="7"/>
  <c r="I304" i="7"/>
  <c r="I300" i="7"/>
  <c r="I296" i="7"/>
  <c r="I292" i="7"/>
  <c r="I436" i="7"/>
  <c r="I395" i="7"/>
  <c r="I374" i="7"/>
  <c r="I372" i="7"/>
  <c r="I366" i="7"/>
  <c r="I361" i="7"/>
  <c r="I354" i="7"/>
  <c r="I334" i="7"/>
  <c r="I466" i="7"/>
  <c r="I410" i="7"/>
  <c r="I367" i="7"/>
  <c r="I365" i="7"/>
  <c r="I364" i="7"/>
  <c r="I357" i="7"/>
  <c r="I350" i="7"/>
  <c r="I343" i="7"/>
  <c r="I340" i="7"/>
  <c r="I337" i="7"/>
  <c r="I325" i="7"/>
  <c r="I321" i="7"/>
  <c r="I317" i="7"/>
  <c r="I313" i="7"/>
  <c r="I309" i="7"/>
  <c r="I305" i="7"/>
  <c r="I301" i="7"/>
  <c r="I297" i="7"/>
  <c r="I293" i="7"/>
  <c r="I289" i="7"/>
  <c r="I285" i="7"/>
  <c r="I281" i="7"/>
  <c r="I277" i="7"/>
  <c r="I273" i="7"/>
  <c r="I269" i="7"/>
  <c r="I265" i="7"/>
  <c r="I261" i="7"/>
  <c r="I418" i="7"/>
  <c r="I404" i="7"/>
  <c r="I454" i="7"/>
  <c r="I375" i="7"/>
  <c r="I373" i="7"/>
  <c r="I339" i="7"/>
  <c r="I336" i="7"/>
  <c r="I333" i="7"/>
  <c r="I302" i="7"/>
  <c r="I284" i="7"/>
  <c r="I268" i="7"/>
  <c r="I251" i="7"/>
  <c r="I243" i="7"/>
  <c r="I235" i="7"/>
  <c r="I228" i="7"/>
  <c r="I212" i="7"/>
  <c r="I458" i="7"/>
  <c r="I400" i="7"/>
  <c r="I369" i="7"/>
  <c r="I342" i="7"/>
  <c r="I314" i="7"/>
  <c r="I290" i="7"/>
  <c r="I274" i="7"/>
  <c r="I252" i="7"/>
  <c r="I244" i="7"/>
  <c r="I236" i="7"/>
  <c r="I234" i="7"/>
  <c r="I231" i="7"/>
  <c r="I221" i="7"/>
  <c r="I218" i="7"/>
  <c r="I215" i="7"/>
  <c r="I205" i="7"/>
  <c r="I398" i="7"/>
  <c r="I381" i="7"/>
  <c r="I368" i="7"/>
  <c r="I360" i="7"/>
  <c r="I318" i="7"/>
  <c r="I280" i="7"/>
  <c r="I382" i="7"/>
  <c r="I353" i="7"/>
  <c r="I322" i="7"/>
  <c r="I298" i="7"/>
  <c r="I286" i="7"/>
  <c r="I270" i="7"/>
  <c r="I326" i="7"/>
  <c r="I276" i="7"/>
  <c r="I260" i="7"/>
  <c r="I247" i="7"/>
  <c r="I239" i="7"/>
  <c r="I356" i="7"/>
  <c r="I306" i="7"/>
  <c r="I282" i="7"/>
  <c r="I266" i="7"/>
  <c r="I248" i="7"/>
  <c r="I240" i="7"/>
  <c r="I229" i="7"/>
  <c r="I226" i="7"/>
  <c r="I223" i="7"/>
  <c r="I310" i="7"/>
  <c r="I294" i="7"/>
  <c r="I288" i="7"/>
  <c r="I253" i="7"/>
  <c r="I249" i="7"/>
  <c r="I245" i="7"/>
  <c r="I241" i="7"/>
  <c r="I237" i="7"/>
  <c r="I230" i="7"/>
  <c r="I222" i="7"/>
  <c r="I216" i="7"/>
  <c r="I197" i="7"/>
  <c r="I192" i="7"/>
  <c r="I220" i="7"/>
  <c r="I206" i="7"/>
  <c r="I193" i="7"/>
  <c r="I188" i="7"/>
  <c r="I167" i="7"/>
  <c r="I163" i="7"/>
  <c r="I159" i="7"/>
  <c r="I155" i="7"/>
  <c r="I151" i="7"/>
  <c r="I147" i="7"/>
  <c r="I143" i="7"/>
  <c r="I139" i="7"/>
  <c r="I135" i="7"/>
  <c r="I131" i="7"/>
  <c r="I127" i="7"/>
  <c r="I123" i="7"/>
  <c r="I119" i="7"/>
  <c r="I115" i="7"/>
  <c r="I111" i="7"/>
  <c r="I107" i="7"/>
  <c r="I103" i="7"/>
  <c r="I99" i="7"/>
  <c r="I95" i="7"/>
  <c r="I91" i="7"/>
  <c r="I87" i="7"/>
  <c r="I83" i="7"/>
  <c r="I79" i="7"/>
  <c r="I75" i="7"/>
  <c r="I71" i="7"/>
  <c r="I67" i="7"/>
  <c r="I63" i="7"/>
  <c r="I59" i="7"/>
  <c r="I55" i="7"/>
  <c r="I51" i="7"/>
  <c r="I47" i="7"/>
  <c r="I43" i="7"/>
  <c r="I39" i="7"/>
  <c r="I35" i="7"/>
  <c r="I31" i="7"/>
  <c r="I27" i="7"/>
  <c r="I23" i="7"/>
  <c r="I19" i="7"/>
  <c r="I15" i="7"/>
  <c r="I11" i="7"/>
  <c r="I272" i="7"/>
  <c r="I217" i="7"/>
  <c r="I189" i="7"/>
  <c r="I184" i="7"/>
  <c r="I183" i="7"/>
  <c r="I179" i="7"/>
  <c r="I175" i="7"/>
  <c r="I352" i="7"/>
  <c r="I227" i="7"/>
  <c r="I213" i="7"/>
  <c r="I211" i="7"/>
  <c r="I194" i="7"/>
  <c r="I185" i="7"/>
  <c r="I168" i="7"/>
  <c r="I164" i="7"/>
  <c r="I160" i="7"/>
  <c r="I156" i="7"/>
  <c r="I152" i="7"/>
  <c r="I148" i="7"/>
  <c r="I144" i="7"/>
  <c r="I140" i="7"/>
  <c r="I136" i="7"/>
  <c r="I330" i="7"/>
  <c r="I278" i="7"/>
  <c r="I233" i="7"/>
  <c r="I219" i="7"/>
  <c r="I209" i="7"/>
  <c r="I207" i="7"/>
  <c r="I190" i="7"/>
  <c r="I182" i="7"/>
  <c r="I178" i="7"/>
  <c r="I174" i="7"/>
  <c r="I254" i="7"/>
  <c r="I250" i="7"/>
  <c r="I246" i="7"/>
  <c r="I242" i="7"/>
  <c r="I238" i="7"/>
  <c r="I225" i="7"/>
  <c r="I224" i="7"/>
  <c r="I195" i="7"/>
  <c r="I186" i="7"/>
  <c r="I169" i="7"/>
  <c r="I165" i="7"/>
  <c r="I161" i="7"/>
  <c r="I157" i="7"/>
  <c r="I153" i="7"/>
  <c r="I149" i="7"/>
  <c r="I145" i="7"/>
  <c r="I141" i="7"/>
  <c r="I264" i="7"/>
  <c r="I262" i="7"/>
  <c r="I232" i="7"/>
  <c r="I176" i="7"/>
  <c r="I138" i="7"/>
  <c r="I181" i="7"/>
  <c r="I132" i="7"/>
  <c r="I126" i="7"/>
  <c r="I113" i="7"/>
  <c r="I100" i="7"/>
  <c r="I94" i="7"/>
  <c r="I180" i="7"/>
  <c r="I154" i="7"/>
  <c r="I150" i="7"/>
  <c r="I133" i="7"/>
  <c r="I120" i="7"/>
  <c r="I210" i="7"/>
  <c r="I208" i="7"/>
  <c r="I187" i="7"/>
  <c r="I158" i="7"/>
  <c r="I137" i="7"/>
  <c r="I134" i="7"/>
  <c r="I121" i="7"/>
  <c r="I108" i="7"/>
  <c r="I102" i="7"/>
  <c r="I89" i="7"/>
  <c r="I214" i="7"/>
  <c r="I162" i="7"/>
  <c r="I142" i="7"/>
  <c r="I128" i="7"/>
  <c r="I122" i="7"/>
  <c r="I109" i="7"/>
  <c r="I96" i="7"/>
  <c r="I90" i="7"/>
  <c r="I77" i="7"/>
  <c r="I73" i="7"/>
  <c r="I66" i="7"/>
  <c r="I48" i="7"/>
  <c r="I41" i="7"/>
  <c r="I191" i="7"/>
  <c r="I177" i="7"/>
  <c r="I166" i="7"/>
  <c r="I129" i="7"/>
  <c r="I116" i="7"/>
  <c r="I110" i="7"/>
  <c r="I130" i="7"/>
  <c r="I117" i="7"/>
  <c r="I196" i="7"/>
  <c r="I118" i="7"/>
  <c r="I101" i="7"/>
  <c r="I86" i="7"/>
  <c r="I78" i="7"/>
  <c r="I40" i="7"/>
  <c r="I38" i="7"/>
  <c r="I28" i="7"/>
  <c r="I21" i="7"/>
  <c r="I14" i="7"/>
  <c r="I72" i="7"/>
  <c r="I70" i="7"/>
  <c r="I52" i="7"/>
  <c r="I24" i="7"/>
  <c r="I17" i="7"/>
  <c r="I10" i="7"/>
  <c r="I105" i="7"/>
  <c r="I82" i="7"/>
  <c r="I76" i="7"/>
  <c r="I54" i="7"/>
  <c r="I53" i="7"/>
  <c r="I44" i="7"/>
  <c r="I146" i="7"/>
  <c r="I125" i="7"/>
  <c r="I114" i="7"/>
  <c r="I112" i="7"/>
  <c r="I85" i="7"/>
  <c r="I81" i="7"/>
  <c r="I58" i="7"/>
  <c r="I57" i="7"/>
  <c r="I56" i="7"/>
  <c r="I104" i="7"/>
  <c r="I88" i="7"/>
  <c r="I74" i="7"/>
  <c r="I45" i="7"/>
  <c r="I106" i="7"/>
  <c r="I62" i="7"/>
  <c r="I61" i="7"/>
  <c r="I60" i="7"/>
  <c r="I46" i="7"/>
  <c r="I124" i="7"/>
  <c r="I93" i="7"/>
  <c r="I92" i="7"/>
  <c r="I84" i="7"/>
  <c r="I65" i="7"/>
  <c r="I64" i="7"/>
  <c r="I98" i="7"/>
  <c r="I97" i="7"/>
  <c r="I80" i="7"/>
  <c r="I69" i="7"/>
  <c r="I68" i="7"/>
  <c r="Z574" i="7"/>
  <c r="Z570" i="7"/>
  <c r="Z566" i="7"/>
  <c r="Z562" i="7"/>
  <c r="Z558" i="7"/>
  <c r="Z554" i="7"/>
  <c r="Z550" i="7"/>
  <c r="Z546" i="7"/>
  <c r="Z542" i="7"/>
  <c r="Z538" i="7"/>
  <c r="Z534" i="7"/>
  <c r="Z600" i="7"/>
  <c r="Z584" i="7"/>
  <c r="Z596" i="7"/>
  <c r="Z595" i="7"/>
  <c r="Z586" i="7"/>
  <c r="Z572" i="7"/>
  <c r="Z565" i="7"/>
  <c r="Z547" i="7"/>
  <c r="Z540" i="7"/>
  <c r="Z533" i="7"/>
  <c r="Z530" i="7"/>
  <c r="Z526" i="7"/>
  <c r="Z522" i="7"/>
  <c r="Z518" i="7"/>
  <c r="Z514" i="7"/>
  <c r="Z510" i="7"/>
  <c r="Z506" i="7"/>
  <c r="Z502" i="7"/>
  <c r="Z498" i="7"/>
  <c r="Z494" i="7"/>
  <c r="Z597" i="7"/>
  <c r="Z587" i="7"/>
  <c r="Z575" i="7"/>
  <c r="Z568" i="7"/>
  <c r="Z561" i="7"/>
  <c r="Z543" i="7"/>
  <c r="Z536" i="7"/>
  <c r="Z592" i="7"/>
  <c r="Z548" i="7"/>
  <c r="Z544" i="7"/>
  <c r="Z531" i="7"/>
  <c r="Z507" i="7"/>
  <c r="Z500" i="7"/>
  <c r="Z564" i="7"/>
  <c r="Z560" i="7"/>
  <c r="Z556" i="7"/>
  <c r="Z552" i="7"/>
  <c r="Z532" i="7"/>
  <c r="Z525" i="7"/>
  <c r="Z519" i="7"/>
  <c r="Z503" i="7"/>
  <c r="Z496" i="7"/>
  <c r="Z477" i="7"/>
  <c r="Z461" i="7"/>
  <c r="Z445" i="7"/>
  <c r="Z425" i="7"/>
  <c r="Z421" i="7"/>
  <c r="Z417" i="7"/>
  <c r="Z413" i="7"/>
  <c r="Z409" i="7"/>
  <c r="Z405" i="7"/>
  <c r="Z401" i="7"/>
  <c r="Z397" i="7"/>
  <c r="Z393" i="7"/>
  <c r="Z605" i="7"/>
  <c r="Z591" i="7"/>
  <c r="Z590" i="7"/>
  <c r="Z583" i="7"/>
  <c r="Z576" i="7"/>
  <c r="Z520" i="7"/>
  <c r="Z599" i="7"/>
  <c r="Z589" i="7"/>
  <c r="Z582" i="7"/>
  <c r="Z604" i="7"/>
  <c r="Z598" i="7"/>
  <c r="Z585" i="7"/>
  <c r="Z559" i="7"/>
  <c r="Z523" i="7"/>
  <c r="Z512" i="7"/>
  <c r="Z497" i="7"/>
  <c r="Z480" i="7"/>
  <c r="Z470" i="7"/>
  <c r="Z469" i="7"/>
  <c r="Z468" i="7"/>
  <c r="Z458" i="7"/>
  <c r="Z448" i="7"/>
  <c r="Z438" i="7"/>
  <c r="Z551" i="7"/>
  <c r="Z539" i="7"/>
  <c r="Z537" i="7"/>
  <c r="Z581" i="7"/>
  <c r="Z569" i="7"/>
  <c r="Z553" i="7"/>
  <c r="Z541" i="7"/>
  <c r="Z529" i="7"/>
  <c r="Z594" i="7"/>
  <c r="Z567" i="7"/>
  <c r="Z555" i="7"/>
  <c r="Z563" i="7"/>
  <c r="Z545" i="7"/>
  <c r="Z501" i="7"/>
  <c r="Z557" i="7"/>
  <c r="Z549" i="7"/>
  <c r="Z535" i="7"/>
  <c r="Z513" i="7"/>
  <c r="Z488" i="7"/>
  <c r="Z478" i="7"/>
  <c r="Z467" i="7"/>
  <c r="Z449" i="7"/>
  <c r="Z444" i="7"/>
  <c r="Z442" i="7"/>
  <c r="Z427" i="7"/>
  <c r="Z420" i="7"/>
  <c r="Z402" i="7"/>
  <c r="Z395" i="7"/>
  <c r="Z521" i="7"/>
  <c r="Z508" i="7"/>
  <c r="Z505" i="7"/>
  <c r="Z499" i="7"/>
  <c r="Z517" i="7"/>
  <c r="Z511" i="7"/>
  <c r="Z495" i="7"/>
  <c r="Z487" i="7"/>
  <c r="Z481" i="7"/>
  <c r="Z476" i="7"/>
  <c r="Z474" i="7"/>
  <c r="Z601" i="7"/>
  <c r="Z516" i="7"/>
  <c r="Z472" i="7"/>
  <c r="Z459" i="7"/>
  <c r="Z603" i="7"/>
  <c r="Z528" i="7"/>
  <c r="Z527" i="7"/>
  <c r="Z489" i="7"/>
  <c r="Z482" i="7"/>
  <c r="Z602" i="7"/>
  <c r="Z593" i="7"/>
  <c r="Z515" i="7"/>
  <c r="Z509" i="7"/>
  <c r="Z486" i="7"/>
  <c r="Z588" i="7"/>
  <c r="Z524" i="7"/>
  <c r="Z485" i="7"/>
  <c r="Z456" i="7"/>
  <c r="Z451" i="7"/>
  <c r="Z447" i="7"/>
  <c r="Z439" i="7"/>
  <c r="Z436" i="7"/>
  <c r="Z422" i="7"/>
  <c r="Z412" i="7"/>
  <c r="Z404" i="7"/>
  <c r="Z479" i="7"/>
  <c r="Z484" i="7"/>
  <c r="Z457" i="7"/>
  <c r="Z455" i="7"/>
  <c r="Z435" i="7"/>
  <c r="Z410" i="7"/>
  <c r="Z408" i="7"/>
  <c r="Z406" i="7"/>
  <c r="Z381" i="7"/>
  <c r="Z365" i="7"/>
  <c r="Z363" i="7"/>
  <c r="Z359" i="7"/>
  <c r="Z355" i="7"/>
  <c r="Z351" i="7"/>
  <c r="Z573" i="7"/>
  <c r="Z504" i="7"/>
  <c r="Z460" i="7"/>
  <c r="Z434" i="7"/>
  <c r="Z419" i="7"/>
  <c r="Z415" i="7"/>
  <c r="Z374" i="7"/>
  <c r="Z371" i="7"/>
  <c r="Z368" i="7"/>
  <c r="Z471" i="7"/>
  <c r="Z466" i="7"/>
  <c r="Z463" i="7"/>
  <c r="Z475" i="7"/>
  <c r="Z433" i="7"/>
  <c r="Z571" i="7"/>
  <c r="Z462" i="7"/>
  <c r="Z450" i="7"/>
  <c r="Z437" i="7"/>
  <c r="Z483" i="7"/>
  <c r="Z441" i="7"/>
  <c r="Z440" i="7"/>
  <c r="Z418" i="7"/>
  <c r="Z416" i="7"/>
  <c r="Z414" i="7"/>
  <c r="Z464" i="7"/>
  <c r="Z423" i="7"/>
  <c r="Z473" i="7"/>
  <c r="Z465" i="7"/>
  <c r="Z453" i="7"/>
  <c r="Z411" i="7"/>
  <c r="Z392" i="7"/>
  <c r="Z446" i="7"/>
  <c r="Z400" i="7"/>
  <c r="Z398" i="7"/>
  <c r="Z396" i="7"/>
  <c r="Z386" i="7"/>
  <c r="Z376" i="7"/>
  <c r="Z370" i="7"/>
  <c r="Z367" i="7"/>
  <c r="Z356" i="7"/>
  <c r="Z339" i="7"/>
  <c r="Z336" i="7"/>
  <c r="Z333" i="7"/>
  <c r="Z327" i="7"/>
  <c r="Z323" i="7"/>
  <c r="Z319" i="7"/>
  <c r="Z315" i="7"/>
  <c r="Z311" i="7"/>
  <c r="Z307" i="7"/>
  <c r="Z303" i="7"/>
  <c r="Z299" i="7"/>
  <c r="Z295" i="7"/>
  <c r="Z291" i="7"/>
  <c r="Z287" i="7"/>
  <c r="Z283" i="7"/>
  <c r="Z279" i="7"/>
  <c r="Z275" i="7"/>
  <c r="Z271" i="7"/>
  <c r="Z267" i="7"/>
  <c r="Z263" i="7"/>
  <c r="Z259" i="7"/>
  <c r="Z387" i="7"/>
  <c r="Z378" i="7"/>
  <c r="Z372" i="7"/>
  <c r="Z352" i="7"/>
  <c r="Z342" i="7"/>
  <c r="Z428" i="7"/>
  <c r="Z403" i="7"/>
  <c r="Z394" i="7"/>
  <c r="Z345" i="7"/>
  <c r="Z335" i="7"/>
  <c r="Z332" i="7"/>
  <c r="Z329" i="7"/>
  <c r="Z324" i="7"/>
  <c r="Z320" i="7"/>
  <c r="Z316" i="7"/>
  <c r="Z312" i="7"/>
  <c r="Z308" i="7"/>
  <c r="Z304" i="7"/>
  <c r="Z300" i="7"/>
  <c r="Z296" i="7"/>
  <c r="Z292" i="7"/>
  <c r="Z452" i="7"/>
  <c r="Z443" i="7"/>
  <c r="Z377" i="7"/>
  <c r="Z362" i="7"/>
  <c r="Z338" i="7"/>
  <c r="Z454" i="7"/>
  <c r="Z426" i="7"/>
  <c r="Z407" i="7"/>
  <c r="Z375" i="7"/>
  <c r="Z373" i="7"/>
  <c r="Z358" i="7"/>
  <c r="Z344" i="7"/>
  <c r="Z341" i="7"/>
  <c r="Z331" i="7"/>
  <c r="Z328" i="7"/>
  <c r="Z325" i="7"/>
  <c r="Z321" i="7"/>
  <c r="Z317" i="7"/>
  <c r="Z313" i="7"/>
  <c r="Z309" i="7"/>
  <c r="Z305" i="7"/>
  <c r="Z301" i="7"/>
  <c r="Z297" i="7"/>
  <c r="Z293" i="7"/>
  <c r="Z289" i="7"/>
  <c r="Z285" i="7"/>
  <c r="Z281" i="7"/>
  <c r="Z277" i="7"/>
  <c r="Z273" i="7"/>
  <c r="Z269" i="7"/>
  <c r="Z265" i="7"/>
  <c r="Z261" i="7"/>
  <c r="Z424" i="7"/>
  <c r="Z382" i="7"/>
  <c r="Z343" i="7"/>
  <c r="Z340" i="7"/>
  <c r="Z337" i="7"/>
  <c r="Z276" i="7"/>
  <c r="Z260" i="7"/>
  <c r="Z247" i="7"/>
  <c r="Z239" i="7"/>
  <c r="Z232" i="7"/>
  <c r="Z216" i="7"/>
  <c r="Z366" i="7"/>
  <c r="Z298" i="7"/>
  <c r="Z282" i="7"/>
  <c r="Z266" i="7"/>
  <c r="Z248" i="7"/>
  <c r="Z240" i="7"/>
  <c r="Z225" i="7"/>
  <c r="Z222" i="7"/>
  <c r="Z219" i="7"/>
  <c r="Z209" i="7"/>
  <c r="Z206" i="7"/>
  <c r="Z383" i="7"/>
  <c r="Z288" i="7"/>
  <c r="Z272" i="7"/>
  <c r="Z384" i="7"/>
  <c r="Z361" i="7"/>
  <c r="Z330" i="7"/>
  <c r="Z314" i="7"/>
  <c r="Z306" i="7"/>
  <c r="Z278" i="7"/>
  <c r="Z399" i="7"/>
  <c r="Z369" i="7"/>
  <c r="Z354" i="7"/>
  <c r="Z318" i="7"/>
  <c r="Z294" i="7"/>
  <c r="Z284" i="7"/>
  <c r="Z268" i="7"/>
  <c r="Z251" i="7"/>
  <c r="Z243" i="7"/>
  <c r="Z385" i="7"/>
  <c r="Z364" i="7"/>
  <c r="Z357" i="7"/>
  <c r="Z322" i="7"/>
  <c r="Z274" i="7"/>
  <c r="Z252" i="7"/>
  <c r="Z244" i="7"/>
  <c r="Z236" i="7"/>
  <c r="Z233" i="7"/>
  <c r="Z230" i="7"/>
  <c r="Z227" i="7"/>
  <c r="Z380" i="7"/>
  <c r="Z379" i="7"/>
  <c r="Z360" i="7"/>
  <c r="Z350" i="7"/>
  <c r="Z326" i="7"/>
  <c r="Z310" i="7"/>
  <c r="Z302" i="7"/>
  <c r="Z353" i="7"/>
  <c r="Z264" i="7"/>
  <c r="Z262" i="7"/>
  <c r="Z229" i="7"/>
  <c r="Z228" i="7"/>
  <c r="Z220" i="7"/>
  <c r="Z217" i="7"/>
  <c r="Z191" i="7"/>
  <c r="Z180" i="7"/>
  <c r="Z215" i="7"/>
  <c r="Z213" i="7"/>
  <c r="Z211" i="7"/>
  <c r="Z205" i="7"/>
  <c r="Z196" i="7"/>
  <c r="Z187" i="7"/>
  <c r="Z167" i="7"/>
  <c r="Z163" i="7"/>
  <c r="Z159" i="7"/>
  <c r="Z155" i="7"/>
  <c r="Z151" i="7"/>
  <c r="Z147" i="7"/>
  <c r="Z143" i="7"/>
  <c r="Z139" i="7"/>
  <c r="Z135" i="7"/>
  <c r="Z131" i="7"/>
  <c r="Z127" i="7"/>
  <c r="Z123" i="7"/>
  <c r="Z119" i="7"/>
  <c r="Z115" i="7"/>
  <c r="Z111" i="7"/>
  <c r="Z107" i="7"/>
  <c r="Z103" i="7"/>
  <c r="Z99" i="7"/>
  <c r="Z95" i="7"/>
  <c r="Z91" i="7"/>
  <c r="Z87" i="7"/>
  <c r="Z83" i="7"/>
  <c r="Z79" i="7"/>
  <c r="Z75" i="7"/>
  <c r="Z71" i="7"/>
  <c r="Z67" i="7"/>
  <c r="Z63" i="7"/>
  <c r="Z59" i="7"/>
  <c r="Z55" i="7"/>
  <c r="Z51" i="7"/>
  <c r="Z47" i="7"/>
  <c r="Z43" i="7"/>
  <c r="Z39" i="7"/>
  <c r="Z35" i="7"/>
  <c r="Z31" i="7"/>
  <c r="Z27" i="7"/>
  <c r="Z23" i="7"/>
  <c r="Z19" i="7"/>
  <c r="Z15" i="7"/>
  <c r="Z11" i="7"/>
  <c r="Z334" i="7"/>
  <c r="Z253" i="7"/>
  <c r="Z249" i="7"/>
  <c r="Z245" i="7"/>
  <c r="Z241" i="7"/>
  <c r="Z237" i="7"/>
  <c r="Z234" i="7"/>
  <c r="Z207" i="7"/>
  <c r="Z197" i="7"/>
  <c r="Z192" i="7"/>
  <c r="Z183" i="7"/>
  <c r="Z179" i="7"/>
  <c r="Z175" i="7"/>
  <c r="Z226" i="7"/>
  <c r="Z193" i="7"/>
  <c r="Z188" i="7"/>
  <c r="Z168" i="7"/>
  <c r="Z164" i="7"/>
  <c r="Z160" i="7"/>
  <c r="Z156" i="7"/>
  <c r="Z152" i="7"/>
  <c r="Z148" i="7"/>
  <c r="Z144" i="7"/>
  <c r="Z140" i="7"/>
  <c r="Z136" i="7"/>
  <c r="Z280" i="7"/>
  <c r="Z235" i="7"/>
  <c r="Z218" i="7"/>
  <c r="Z212" i="7"/>
  <c r="Z189" i="7"/>
  <c r="Z184" i="7"/>
  <c r="Z182" i="7"/>
  <c r="Z178" i="7"/>
  <c r="Z174" i="7"/>
  <c r="Z290" i="7"/>
  <c r="Z224" i="7"/>
  <c r="Z214" i="7"/>
  <c r="Z210" i="7"/>
  <c r="Z208" i="7"/>
  <c r="Z194" i="7"/>
  <c r="Z185" i="7"/>
  <c r="Z169" i="7"/>
  <c r="Z165" i="7"/>
  <c r="Z161" i="7"/>
  <c r="Z157" i="7"/>
  <c r="Z153" i="7"/>
  <c r="Z149" i="7"/>
  <c r="Z145" i="7"/>
  <c r="Z141" i="7"/>
  <c r="Z231" i="7"/>
  <c r="Z223" i="7"/>
  <c r="Z246" i="7"/>
  <c r="Z176" i="7"/>
  <c r="Z286" i="7"/>
  <c r="Z186" i="7"/>
  <c r="Z137" i="7"/>
  <c r="Z129" i="7"/>
  <c r="Z116" i="7"/>
  <c r="Z110" i="7"/>
  <c r="Z97" i="7"/>
  <c r="Z242" i="7"/>
  <c r="Z130" i="7"/>
  <c r="Z117" i="7"/>
  <c r="Z181" i="7"/>
  <c r="Z150" i="7"/>
  <c r="Z124" i="7"/>
  <c r="Z118" i="7"/>
  <c r="Z105" i="7"/>
  <c r="Z92" i="7"/>
  <c r="Z86" i="7"/>
  <c r="Z254" i="7"/>
  <c r="Z238" i="7"/>
  <c r="Z190" i="7"/>
  <c r="Z154" i="7"/>
  <c r="Z142" i="7"/>
  <c r="Z125" i="7"/>
  <c r="Z112" i="7"/>
  <c r="Z106" i="7"/>
  <c r="Z93" i="7"/>
  <c r="Z80" i="7"/>
  <c r="Z74" i="7"/>
  <c r="Z56" i="7"/>
  <c r="Z49" i="7"/>
  <c r="Z42" i="7"/>
  <c r="Z221" i="7"/>
  <c r="Z195" i="7"/>
  <c r="Z158" i="7"/>
  <c r="Z132" i="7"/>
  <c r="Z126" i="7"/>
  <c r="Z113" i="7"/>
  <c r="Z270" i="7"/>
  <c r="Z250" i="7"/>
  <c r="Z162" i="7"/>
  <c r="Z138" i="7"/>
  <c r="Z133" i="7"/>
  <c r="Z120" i="7"/>
  <c r="Z114" i="7"/>
  <c r="Z177" i="7"/>
  <c r="Z166" i="7"/>
  <c r="Z101" i="7"/>
  <c r="Z98" i="7"/>
  <c r="Z82" i="7"/>
  <c r="Z60" i="7"/>
  <c r="Z29" i="7"/>
  <c r="Z22" i="7"/>
  <c r="Z96" i="7"/>
  <c r="Z89" i="7"/>
  <c r="Z81" i="7"/>
  <c r="Z64" i="7"/>
  <c r="Z62" i="7"/>
  <c r="Z61" i="7"/>
  <c r="Z46" i="7"/>
  <c r="Z32" i="7"/>
  <c r="Z25" i="7"/>
  <c r="Z18" i="7"/>
  <c r="Z146" i="7"/>
  <c r="Z121" i="7"/>
  <c r="Z102" i="7"/>
  <c r="Z88" i="7"/>
  <c r="Z85" i="7"/>
  <c r="Z65" i="7"/>
  <c r="Z48" i="7"/>
  <c r="Z37" i="7"/>
  <c r="Z36" i="7"/>
  <c r="Z28" i="7"/>
  <c r="Z104" i="7"/>
  <c r="Z77" i="7"/>
  <c r="Z69" i="7"/>
  <c r="Z68" i="7"/>
  <c r="Z66" i="7"/>
  <c r="Z50" i="7"/>
  <c r="Z122" i="7"/>
  <c r="Z70" i="7"/>
  <c r="Z52" i="7"/>
  <c r="Z40" i="7"/>
  <c r="Z72" i="7"/>
  <c r="Z53" i="7"/>
  <c r="Z41" i="7"/>
  <c r="Z128" i="7"/>
  <c r="Z109" i="7"/>
  <c r="Z94" i="7"/>
  <c r="Z84" i="7"/>
  <c r="Z78" i="7"/>
  <c r="Z73" i="7"/>
  <c r="Z57" i="7"/>
  <c r="Z54" i="7"/>
  <c r="Z44" i="7"/>
  <c r="Z134" i="7"/>
  <c r="Z108" i="7"/>
  <c r="Z100" i="7"/>
  <c r="Z90" i="7"/>
  <c r="Z76" i="7"/>
  <c r="H9" i="7"/>
  <c r="S9" i="7"/>
  <c r="Y10" i="7"/>
  <c r="C3" i="9"/>
  <c r="J10" i="6"/>
  <c r="S12" i="7"/>
  <c r="I13" i="7"/>
  <c r="J15" i="7"/>
  <c r="J16" i="7"/>
  <c r="Y16" i="7"/>
  <c r="P17" i="7"/>
  <c r="J18" i="7"/>
  <c r="AA19" i="7"/>
  <c r="P20" i="7"/>
  <c r="S22" i="7"/>
  <c r="J23" i="7"/>
  <c r="Z24" i="7"/>
  <c r="Z26" i="7"/>
  <c r="P27" i="7"/>
  <c r="Y28" i="7"/>
  <c r="S29" i="7"/>
  <c r="S32" i="7"/>
  <c r="Z33" i="7"/>
  <c r="S34" i="7"/>
  <c r="I37" i="7"/>
  <c r="J604" i="7"/>
  <c r="J600" i="7"/>
  <c r="J596" i="7"/>
  <c r="J592" i="7"/>
  <c r="J588" i="7"/>
  <c r="J584" i="7"/>
  <c r="J605" i="7"/>
  <c r="J602" i="7"/>
  <c r="J599" i="7"/>
  <c r="J589" i="7"/>
  <c r="J586" i="7"/>
  <c r="J583" i="7"/>
  <c r="J591" i="7"/>
  <c r="J581" i="7"/>
  <c r="J567" i="7"/>
  <c r="J560" i="7"/>
  <c r="J553" i="7"/>
  <c r="J546" i="7"/>
  <c r="J535" i="7"/>
  <c r="J489" i="7"/>
  <c r="J485" i="7"/>
  <c r="J481" i="7"/>
  <c r="J477" i="7"/>
  <c r="J473" i="7"/>
  <c r="J469" i="7"/>
  <c r="J465" i="7"/>
  <c r="J461" i="7"/>
  <c r="J457" i="7"/>
  <c r="J453" i="7"/>
  <c r="J449" i="7"/>
  <c r="J445" i="7"/>
  <c r="J441" i="7"/>
  <c r="J603" i="7"/>
  <c r="J593" i="7"/>
  <c r="J582" i="7"/>
  <c r="J574" i="7"/>
  <c r="J563" i="7"/>
  <c r="J556" i="7"/>
  <c r="J549" i="7"/>
  <c r="J542" i="7"/>
  <c r="J531" i="7"/>
  <c r="J527" i="7"/>
  <c r="J523" i="7"/>
  <c r="J519" i="7"/>
  <c r="J601" i="7"/>
  <c r="J587" i="7"/>
  <c r="J575" i="7"/>
  <c r="J571" i="7"/>
  <c r="J565" i="7"/>
  <c r="J561" i="7"/>
  <c r="J557" i="7"/>
  <c r="J513" i="7"/>
  <c r="J506" i="7"/>
  <c r="J548" i="7"/>
  <c r="J544" i="7"/>
  <c r="J538" i="7"/>
  <c r="J534" i="7"/>
  <c r="J529" i="7"/>
  <c r="J522" i="7"/>
  <c r="J516" i="7"/>
  <c r="J509" i="7"/>
  <c r="J502" i="7"/>
  <c r="J482" i="7"/>
  <c r="J479" i="7"/>
  <c r="J476" i="7"/>
  <c r="J466" i="7"/>
  <c r="J463" i="7"/>
  <c r="J460" i="7"/>
  <c r="J450" i="7"/>
  <c r="J447" i="7"/>
  <c r="J444" i="7"/>
  <c r="J435" i="7"/>
  <c r="J384" i="7"/>
  <c r="J552" i="7"/>
  <c r="J540" i="7"/>
  <c r="J536" i="7"/>
  <c r="J524" i="7"/>
  <c r="J517" i="7"/>
  <c r="J512" i="7"/>
  <c r="J505" i="7"/>
  <c r="J595" i="7"/>
  <c r="J585" i="7"/>
  <c r="J576" i="7"/>
  <c r="J570" i="7"/>
  <c r="J566" i="7"/>
  <c r="J590" i="7"/>
  <c r="J594" i="7"/>
  <c r="J564" i="7"/>
  <c r="J562" i="7"/>
  <c r="J555" i="7"/>
  <c r="J518" i="7"/>
  <c r="J514" i="7"/>
  <c r="J511" i="7"/>
  <c r="J501" i="7"/>
  <c r="J486" i="7"/>
  <c r="J475" i="7"/>
  <c r="J464" i="7"/>
  <c r="J454" i="7"/>
  <c r="J443" i="7"/>
  <c r="J436" i="7"/>
  <c r="J558" i="7"/>
  <c r="J532" i="7"/>
  <c r="J521" i="7"/>
  <c r="J598" i="7"/>
  <c r="J573" i="7"/>
  <c r="J572" i="7"/>
  <c r="J545" i="7"/>
  <c r="J547" i="7"/>
  <c r="J554" i="7"/>
  <c r="J533" i="7"/>
  <c r="J508" i="7"/>
  <c r="J507" i="7"/>
  <c r="J530" i="7"/>
  <c r="J488" i="7"/>
  <c r="J484" i="7"/>
  <c r="J455" i="7"/>
  <c r="J434" i="7"/>
  <c r="J422" i="7"/>
  <c r="J415" i="7"/>
  <c r="J408" i="7"/>
  <c r="J401" i="7"/>
  <c r="J597" i="7"/>
  <c r="J569" i="7"/>
  <c r="J528" i="7"/>
  <c r="J525" i="7"/>
  <c r="J500" i="7"/>
  <c r="J496" i="7"/>
  <c r="J543" i="7"/>
  <c r="J526" i="7"/>
  <c r="J503" i="7"/>
  <c r="J495" i="7"/>
  <c r="J487" i="7"/>
  <c r="J467" i="7"/>
  <c r="J539" i="7"/>
  <c r="J504" i="7"/>
  <c r="J499" i="7"/>
  <c r="J550" i="7"/>
  <c r="J559" i="7"/>
  <c r="J515" i="7"/>
  <c r="J498" i="7"/>
  <c r="J497" i="7"/>
  <c r="J472" i="7"/>
  <c r="J456" i="7"/>
  <c r="J452" i="7"/>
  <c r="J433" i="7"/>
  <c r="J426" i="7"/>
  <c r="J418" i="7"/>
  <c r="J417" i="7"/>
  <c r="J400" i="7"/>
  <c r="J387" i="7"/>
  <c r="J381" i="7"/>
  <c r="J377" i="7"/>
  <c r="J373" i="7"/>
  <c r="J369" i="7"/>
  <c r="J365" i="7"/>
  <c r="J478" i="7"/>
  <c r="J537" i="7"/>
  <c r="J520" i="7"/>
  <c r="J483" i="7"/>
  <c r="J474" i="7"/>
  <c r="J427" i="7"/>
  <c r="J416" i="7"/>
  <c r="J392" i="7"/>
  <c r="J386" i="7"/>
  <c r="J380" i="7"/>
  <c r="J370" i="7"/>
  <c r="J367" i="7"/>
  <c r="J342" i="7"/>
  <c r="J338" i="7"/>
  <c r="J334" i="7"/>
  <c r="J330" i="7"/>
  <c r="J568" i="7"/>
  <c r="J494" i="7"/>
  <c r="J462" i="7"/>
  <c r="J425" i="7"/>
  <c r="J423" i="7"/>
  <c r="J421" i="7"/>
  <c r="J412" i="7"/>
  <c r="J410" i="7"/>
  <c r="J399" i="7"/>
  <c r="J397" i="7"/>
  <c r="J393" i="7"/>
  <c r="J541" i="7"/>
  <c r="J510" i="7"/>
  <c r="J438" i="7"/>
  <c r="J480" i="7"/>
  <c r="J468" i="7"/>
  <c r="J439" i="7"/>
  <c r="J451" i="7"/>
  <c r="J446" i="7"/>
  <c r="J442" i="7"/>
  <c r="J440" i="7"/>
  <c r="J437" i="7"/>
  <c r="J424" i="7"/>
  <c r="J413" i="7"/>
  <c r="J411" i="7"/>
  <c r="J459" i="7"/>
  <c r="J406" i="7"/>
  <c r="J398" i="7"/>
  <c r="J395" i="7"/>
  <c r="J382" i="7"/>
  <c r="J458" i="7"/>
  <c r="J407" i="7"/>
  <c r="J402" i="7"/>
  <c r="J394" i="7"/>
  <c r="J362" i="7"/>
  <c r="J355" i="7"/>
  <c r="J254" i="7"/>
  <c r="J250" i="7"/>
  <c r="J246" i="7"/>
  <c r="J242" i="7"/>
  <c r="J238" i="7"/>
  <c r="J470" i="7"/>
  <c r="J378" i="7"/>
  <c r="J376" i="7"/>
  <c r="J358" i="7"/>
  <c r="J351" i="7"/>
  <c r="J344" i="7"/>
  <c r="J341" i="7"/>
  <c r="J331" i="7"/>
  <c r="J328" i="7"/>
  <c r="J324" i="7"/>
  <c r="J320" i="7"/>
  <c r="J316" i="7"/>
  <c r="J312" i="7"/>
  <c r="J448" i="7"/>
  <c r="J414" i="7"/>
  <c r="J374" i="7"/>
  <c r="J372" i="7"/>
  <c r="J366" i="7"/>
  <c r="J361" i="7"/>
  <c r="J354" i="7"/>
  <c r="J420" i="7"/>
  <c r="J419" i="7"/>
  <c r="J364" i="7"/>
  <c r="J357" i="7"/>
  <c r="J350" i="7"/>
  <c r="J343" i="7"/>
  <c r="J340" i="7"/>
  <c r="J337" i="7"/>
  <c r="J325" i="7"/>
  <c r="J321" i="7"/>
  <c r="J317" i="7"/>
  <c r="J405" i="7"/>
  <c r="J404" i="7"/>
  <c r="J360" i="7"/>
  <c r="J353" i="7"/>
  <c r="J252" i="7"/>
  <c r="J248" i="7"/>
  <c r="J244" i="7"/>
  <c r="J240" i="7"/>
  <c r="J236" i="7"/>
  <c r="J232" i="7"/>
  <c r="J228" i="7"/>
  <c r="J224" i="7"/>
  <c r="J220" i="7"/>
  <c r="J216" i="7"/>
  <c r="J212" i="7"/>
  <c r="J208" i="7"/>
  <c r="J551" i="7"/>
  <c r="J428" i="7"/>
  <c r="J385" i="7"/>
  <c r="J323" i="7"/>
  <c r="J314" i="7"/>
  <c r="J299" i="7"/>
  <c r="J296" i="7"/>
  <c r="J293" i="7"/>
  <c r="J290" i="7"/>
  <c r="J279" i="7"/>
  <c r="J274" i="7"/>
  <c r="J263" i="7"/>
  <c r="J234" i="7"/>
  <c r="J231" i="7"/>
  <c r="J221" i="7"/>
  <c r="J218" i="7"/>
  <c r="J215" i="7"/>
  <c r="J205" i="7"/>
  <c r="J471" i="7"/>
  <c r="J379" i="7"/>
  <c r="J371" i="7"/>
  <c r="J368" i="7"/>
  <c r="J345" i="7"/>
  <c r="J327" i="7"/>
  <c r="J318" i="7"/>
  <c r="J285" i="7"/>
  <c r="J280" i="7"/>
  <c r="J269" i="7"/>
  <c r="J264" i="7"/>
  <c r="J253" i="7"/>
  <c r="J245" i="7"/>
  <c r="J237" i="7"/>
  <c r="J197" i="7"/>
  <c r="J193" i="7"/>
  <c r="J189" i="7"/>
  <c r="J185" i="7"/>
  <c r="J322" i="7"/>
  <c r="J307" i="7"/>
  <c r="J304" i="7"/>
  <c r="J301" i="7"/>
  <c r="J298" i="7"/>
  <c r="J286" i="7"/>
  <c r="J275" i="7"/>
  <c r="J396" i="7"/>
  <c r="J335" i="7"/>
  <c r="J332" i="7"/>
  <c r="J329" i="7"/>
  <c r="J326" i="7"/>
  <c r="J295" i="7"/>
  <c r="J292" i="7"/>
  <c r="J281" i="7"/>
  <c r="J276" i="7"/>
  <c r="J409" i="7"/>
  <c r="J363" i="7"/>
  <c r="J356" i="7"/>
  <c r="J309" i="7"/>
  <c r="J306" i="7"/>
  <c r="J287" i="7"/>
  <c r="J282" i="7"/>
  <c r="J271" i="7"/>
  <c r="J266" i="7"/>
  <c r="J383" i="7"/>
  <c r="J310" i="7"/>
  <c r="J303" i="7"/>
  <c r="J300" i="7"/>
  <c r="J297" i="7"/>
  <c r="J294" i="7"/>
  <c r="J288" i="7"/>
  <c r="J277" i="7"/>
  <c r="J272" i="7"/>
  <c r="J261" i="7"/>
  <c r="J249" i="7"/>
  <c r="J241" i="7"/>
  <c r="J359" i="7"/>
  <c r="J352" i="7"/>
  <c r="J315" i="7"/>
  <c r="J291" i="7"/>
  <c r="J251" i="7"/>
  <c r="J247" i="7"/>
  <c r="J243" i="7"/>
  <c r="J239" i="7"/>
  <c r="J229" i="7"/>
  <c r="J206" i="7"/>
  <c r="J188" i="7"/>
  <c r="J259" i="7"/>
  <c r="J217" i="7"/>
  <c r="J184" i="7"/>
  <c r="J183" i="7"/>
  <c r="J179" i="7"/>
  <c r="J175" i="7"/>
  <c r="J375" i="7"/>
  <c r="J311" i="7"/>
  <c r="J289" i="7"/>
  <c r="J227" i="7"/>
  <c r="J213" i="7"/>
  <c r="J211" i="7"/>
  <c r="J194" i="7"/>
  <c r="J168" i="7"/>
  <c r="J164" i="7"/>
  <c r="J160" i="7"/>
  <c r="J156" i="7"/>
  <c r="J152" i="7"/>
  <c r="J308" i="7"/>
  <c r="J278" i="7"/>
  <c r="J270" i="7"/>
  <c r="J267" i="7"/>
  <c r="J265" i="7"/>
  <c r="J235" i="7"/>
  <c r="J233" i="7"/>
  <c r="J226" i="7"/>
  <c r="J219" i="7"/>
  <c r="J209" i="7"/>
  <c r="J207" i="7"/>
  <c r="J190" i="7"/>
  <c r="J182" i="7"/>
  <c r="J178" i="7"/>
  <c r="J174" i="7"/>
  <c r="J403" i="7"/>
  <c r="J313" i="7"/>
  <c r="J283" i="7"/>
  <c r="J273" i="7"/>
  <c r="J225" i="7"/>
  <c r="J195" i="7"/>
  <c r="J186" i="7"/>
  <c r="J169" i="7"/>
  <c r="J165" i="7"/>
  <c r="J161" i="7"/>
  <c r="J157" i="7"/>
  <c r="J153" i="7"/>
  <c r="J149" i="7"/>
  <c r="J145" i="7"/>
  <c r="J141" i="7"/>
  <c r="J137" i="7"/>
  <c r="J133" i="7"/>
  <c r="J129" i="7"/>
  <c r="J125" i="7"/>
  <c r="J121" i="7"/>
  <c r="J117" i="7"/>
  <c r="J113" i="7"/>
  <c r="J109" i="7"/>
  <c r="J105" i="7"/>
  <c r="J101" i="7"/>
  <c r="J97" i="7"/>
  <c r="J93" i="7"/>
  <c r="J89" i="7"/>
  <c r="J85" i="7"/>
  <c r="J81" i="7"/>
  <c r="J77" i="7"/>
  <c r="J333" i="7"/>
  <c r="J305" i="7"/>
  <c r="J262" i="7"/>
  <c r="J260" i="7"/>
  <c r="J191" i="7"/>
  <c r="J181" i="7"/>
  <c r="J177" i="7"/>
  <c r="J336" i="7"/>
  <c r="J319" i="7"/>
  <c r="J284" i="7"/>
  <c r="J223" i="7"/>
  <c r="J214" i="7"/>
  <c r="J210" i="7"/>
  <c r="J196" i="7"/>
  <c r="J163" i="7"/>
  <c r="J132" i="7"/>
  <c r="J180" i="7"/>
  <c r="J167" i="7"/>
  <c r="J154" i="7"/>
  <c r="J150" i="7"/>
  <c r="J144" i="7"/>
  <c r="J120" i="7"/>
  <c r="J114" i="7"/>
  <c r="J107" i="7"/>
  <c r="J339" i="7"/>
  <c r="J192" i="7"/>
  <c r="J187" i="7"/>
  <c r="J158" i="7"/>
  <c r="J134" i="7"/>
  <c r="J127" i="7"/>
  <c r="J268" i="7"/>
  <c r="J222" i="7"/>
  <c r="J162" i="7"/>
  <c r="J142" i="7"/>
  <c r="J128" i="7"/>
  <c r="J122" i="7"/>
  <c r="J115" i="7"/>
  <c r="J96" i="7"/>
  <c r="J90" i="7"/>
  <c r="J83" i="7"/>
  <c r="J230" i="7"/>
  <c r="J166" i="7"/>
  <c r="J148" i="7"/>
  <c r="J143" i="7"/>
  <c r="J139" i="7"/>
  <c r="J135" i="7"/>
  <c r="J116" i="7"/>
  <c r="J110" i="7"/>
  <c r="J103" i="7"/>
  <c r="J84" i="7"/>
  <c r="J78" i="7"/>
  <c r="J69" i="7"/>
  <c r="J62" i="7"/>
  <c r="J55" i="7"/>
  <c r="J44" i="7"/>
  <c r="J37" i="7"/>
  <c r="J151" i="7"/>
  <c r="J130" i="7"/>
  <c r="J123" i="7"/>
  <c r="J302" i="7"/>
  <c r="J155" i="7"/>
  <c r="J146" i="7"/>
  <c r="J140" i="7"/>
  <c r="J136" i="7"/>
  <c r="J124" i="7"/>
  <c r="J118" i="7"/>
  <c r="J111" i="7"/>
  <c r="J176" i="7"/>
  <c r="J159" i="7"/>
  <c r="J138" i="7"/>
  <c r="J100" i="7"/>
  <c r="J72" i="7"/>
  <c r="J70" i="7"/>
  <c r="J67" i="7"/>
  <c r="J52" i="7"/>
  <c r="J39" i="7"/>
  <c r="J35" i="7"/>
  <c r="J24" i="7"/>
  <c r="J17" i="7"/>
  <c r="J10" i="7"/>
  <c r="J119" i="7"/>
  <c r="J102" i="7"/>
  <c r="J82" i="7"/>
  <c r="J76" i="7"/>
  <c r="J71" i="7"/>
  <c r="J54" i="7"/>
  <c r="J53" i="7"/>
  <c r="J41" i="7"/>
  <c r="J31" i="7"/>
  <c r="J20" i="7"/>
  <c r="J13" i="7"/>
  <c r="J126" i="7"/>
  <c r="J112" i="7"/>
  <c r="J73" i="7"/>
  <c r="J58" i="7"/>
  <c r="J57" i="7"/>
  <c r="J56" i="7"/>
  <c r="J43" i="7"/>
  <c r="J42" i="7"/>
  <c r="J34" i="7"/>
  <c r="J104" i="7"/>
  <c r="J88" i="7"/>
  <c r="J74" i="7"/>
  <c r="J106" i="7"/>
  <c r="J79" i="7"/>
  <c r="J61" i="7"/>
  <c r="J60" i="7"/>
  <c r="J59" i="7"/>
  <c r="J46" i="7"/>
  <c r="J108" i="7"/>
  <c r="J92" i="7"/>
  <c r="J65" i="7"/>
  <c r="J64" i="7"/>
  <c r="J63" i="7"/>
  <c r="J47" i="7"/>
  <c r="J131" i="7"/>
  <c r="J98" i="7"/>
  <c r="J94" i="7"/>
  <c r="J91" i="7"/>
  <c r="J87" i="7"/>
  <c r="J80" i="7"/>
  <c r="J75" i="7"/>
  <c r="J68" i="7"/>
  <c r="J50" i="7"/>
  <c r="J49" i="7"/>
  <c r="J48" i="7"/>
  <c r="J147" i="7"/>
  <c r="J99" i="7"/>
  <c r="J95" i="7"/>
  <c r="J86" i="7"/>
  <c r="J66" i="7"/>
  <c r="S604" i="7"/>
  <c r="S600" i="7"/>
  <c r="S596" i="7"/>
  <c r="S592" i="7"/>
  <c r="S588" i="7"/>
  <c r="S584" i="7"/>
  <c r="S601" i="7"/>
  <c r="S599" i="7"/>
  <c r="S571" i="7"/>
  <c r="S564" i="7"/>
  <c r="S557" i="7"/>
  <c r="S550" i="7"/>
  <c r="S539" i="7"/>
  <c r="S489" i="7"/>
  <c r="S485" i="7"/>
  <c r="S481" i="7"/>
  <c r="S477" i="7"/>
  <c r="S473" i="7"/>
  <c r="S469" i="7"/>
  <c r="S465" i="7"/>
  <c r="S461" i="7"/>
  <c r="S457" i="7"/>
  <c r="S453" i="7"/>
  <c r="S449" i="7"/>
  <c r="S445" i="7"/>
  <c r="S441" i="7"/>
  <c r="S602" i="7"/>
  <c r="S590" i="7"/>
  <c r="S567" i="7"/>
  <c r="S560" i="7"/>
  <c r="S553" i="7"/>
  <c r="S546" i="7"/>
  <c r="S535" i="7"/>
  <c r="S531" i="7"/>
  <c r="S527" i="7"/>
  <c r="S523" i="7"/>
  <c r="S519" i="7"/>
  <c r="S589" i="7"/>
  <c r="S549" i="7"/>
  <c r="S545" i="7"/>
  <c r="S541" i="7"/>
  <c r="S537" i="7"/>
  <c r="S526" i="7"/>
  <c r="S510" i="7"/>
  <c r="S603" i="7"/>
  <c r="S598" i="7"/>
  <c r="S594" i="7"/>
  <c r="S563" i="7"/>
  <c r="S559" i="7"/>
  <c r="S555" i="7"/>
  <c r="S551" i="7"/>
  <c r="S547" i="7"/>
  <c r="S543" i="7"/>
  <c r="S533" i="7"/>
  <c r="S528" i="7"/>
  <c r="S521" i="7"/>
  <c r="S513" i="7"/>
  <c r="S506" i="7"/>
  <c r="S495" i="7"/>
  <c r="S435" i="7"/>
  <c r="S384" i="7"/>
  <c r="S597" i="7"/>
  <c r="S593" i="7"/>
  <c r="S573" i="7"/>
  <c r="S569" i="7"/>
  <c r="S516" i="7"/>
  <c r="S509" i="7"/>
  <c r="S575" i="7"/>
  <c r="S565" i="7"/>
  <c r="S587" i="7"/>
  <c r="S595" i="7"/>
  <c r="S586" i="7"/>
  <c r="S585" i="7"/>
  <c r="S556" i="7"/>
  <c r="S507" i="7"/>
  <c r="S505" i="7"/>
  <c r="S500" i="7"/>
  <c r="S483" i="7"/>
  <c r="S472" i="7"/>
  <c r="S463" i="7"/>
  <c r="S451" i="7"/>
  <c r="S440" i="7"/>
  <c r="S566" i="7"/>
  <c r="S538" i="7"/>
  <c r="S517" i="7"/>
  <c r="S570" i="7"/>
  <c r="S562" i="7"/>
  <c r="S554" i="7"/>
  <c r="S544" i="7"/>
  <c r="S605" i="7"/>
  <c r="S583" i="7"/>
  <c r="S582" i="7"/>
  <c r="S561" i="7"/>
  <c r="S548" i="7"/>
  <c r="S529" i="7"/>
  <c r="S518" i="7"/>
  <c r="S504" i="7"/>
  <c r="S496" i="7"/>
  <c r="S494" i="7"/>
  <c r="S552" i="7"/>
  <c r="S525" i="7"/>
  <c r="S514" i="7"/>
  <c r="S498" i="7"/>
  <c r="S479" i="7"/>
  <c r="S470" i="7"/>
  <c r="S466" i="7"/>
  <c r="S459" i="7"/>
  <c r="S452" i="7"/>
  <c r="S450" i="7"/>
  <c r="S443" i="7"/>
  <c r="S433" i="7"/>
  <c r="S426" i="7"/>
  <c r="S419" i="7"/>
  <c r="S412" i="7"/>
  <c r="S405" i="7"/>
  <c r="S522" i="7"/>
  <c r="S515" i="7"/>
  <c r="S497" i="7"/>
  <c r="S484" i="7"/>
  <c r="S482" i="7"/>
  <c r="S475" i="7"/>
  <c r="S464" i="7"/>
  <c r="S462" i="7"/>
  <c r="S572" i="7"/>
  <c r="S591" i="7"/>
  <c r="S568" i="7"/>
  <c r="S532" i="7"/>
  <c r="S520" i="7"/>
  <c r="S502" i="7"/>
  <c r="S487" i="7"/>
  <c r="S574" i="7"/>
  <c r="S512" i="7"/>
  <c r="S503" i="7"/>
  <c r="S581" i="7"/>
  <c r="S540" i="7"/>
  <c r="S499" i="7"/>
  <c r="S542" i="7"/>
  <c r="S534" i="7"/>
  <c r="S530" i="7"/>
  <c r="S480" i="7"/>
  <c r="S476" i="7"/>
  <c r="S468" i="7"/>
  <c r="S460" i="7"/>
  <c r="S424" i="7"/>
  <c r="S407" i="7"/>
  <c r="S398" i="7"/>
  <c r="S394" i="7"/>
  <c r="S381" i="7"/>
  <c r="S377" i="7"/>
  <c r="S373" i="7"/>
  <c r="S369" i="7"/>
  <c r="S365" i="7"/>
  <c r="S511" i="7"/>
  <c r="S501" i="7"/>
  <c r="S558" i="7"/>
  <c r="S439" i="7"/>
  <c r="S438" i="7"/>
  <c r="S437" i="7"/>
  <c r="S413" i="7"/>
  <c r="S411" i="7"/>
  <c r="S396" i="7"/>
  <c r="S383" i="7"/>
  <c r="S342" i="7"/>
  <c r="S338" i="7"/>
  <c r="S334" i="7"/>
  <c r="S330" i="7"/>
  <c r="S488" i="7"/>
  <c r="S478" i="7"/>
  <c r="S448" i="7"/>
  <c r="S447" i="7"/>
  <c r="S446" i="7"/>
  <c r="S442" i="7"/>
  <c r="S436" i="7"/>
  <c r="S418" i="7"/>
  <c r="S409" i="7"/>
  <c r="S385" i="7"/>
  <c r="S380" i="7"/>
  <c r="S370" i="7"/>
  <c r="S536" i="7"/>
  <c r="S444" i="7"/>
  <c r="S471" i="7"/>
  <c r="S467" i="7"/>
  <c r="S458" i="7"/>
  <c r="S455" i="7"/>
  <c r="S454" i="7"/>
  <c r="S576" i="7"/>
  <c r="S486" i="7"/>
  <c r="S456" i="7"/>
  <c r="S423" i="7"/>
  <c r="S421" i="7"/>
  <c r="S406" i="7"/>
  <c r="S404" i="7"/>
  <c r="S474" i="7"/>
  <c r="S417" i="7"/>
  <c r="S420" i="7"/>
  <c r="S416" i="7"/>
  <c r="S408" i="7"/>
  <c r="S399" i="7"/>
  <c r="S397" i="7"/>
  <c r="S395" i="7"/>
  <c r="S422" i="7"/>
  <c r="S401" i="7"/>
  <c r="S375" i="7"/>
  <c r="S359" i="7"/>
  <c r="S345" i="7"/>
  <c r="S335" i="7"/>
  <c r="S332" i="7"/>
  <c r="S329" i="7"/>
  <c r="S254" i="7"/>
  <c r="S250" i="7"/>
  <c r="S246" i="7"/>
  <c r="S242" i="7"/>
  <c r="S238" i="7"/>
  <c r="S382" i="7"/>
  <c r="S362" i="7"/>
  <c r="S355" i="7"/>
  <c r="S324" i="7"/>
  <c r="S320" i="7"/>
  <c r="S316" i="7"/>
  <c r="S312" i="7"/>
  <c r="S508" i="7"/>
  <c r="S410" i="7"/>
  <c r="S393" i="7"/>
  <c r="S371" i="7"/>
  <c r="S358" i="7"/>
  <c r="S351" i="7"/>
  <c r="S344" i="7"/>
  <c r="S341" i="7"/>
  <c r="S331" i="7"/>
  <c r="S328" i="7"/>
  <c r="S400" i="7"/>
  <c r="S386" i="7"/>
  <c r="S379" i="7"/>
  <c r="S361" i="7"/>
  <c r="S354" i="7"/>
  <c r="S325" i="7"/>
  <c r="S321" i="7"/>
  <c r="S317" i="7"/>
  <c r="S428" i="7"/>
  <c r="S403" i="7"/>
  <c r="S387" i="7"/>
  <c r="S378" i="7"/>
  <c r="S376" i="7"/>
  <c r="S366" i="7"/>
  <c r="S364" i="7"/>
  <c r="S357" i="7"/>
  <c r="S350" i="7"/>
  <c r="S343" i="7"/>
  <c r="S340" i="7"/>
  <c r="S337" i="7"/>
  <c r="S252" i="7"/>
  <c r="S248" i="7"/>
  <c r="S244" i="7"/>
  <c r="S240" i="7"/>
  <c r="S236" i="7"/>
  <c r="S232" i="7"/>
  <c r="S228" i="7"/>
  <c r="S224" i="7"/>
  <c r="S220" i="7"/>
  <c r="S216" i="7"/>
  <c r="S212" i="7"/>
  <c r="S208" i="7"/>
  <c r="S524" i="7"/>
  <c r="S434" i="7"/>
  <c r="S427" i="7"/>
  <c r="S415" i="7"/>
  <c r="S368" i="7"/>
  <c r="S367" i="7"/>
  <c r="S353" i="7"/>
  <c r="S326" i="7"/>
  <c r="S309" i="7"/>
  <c r="S303" i="7"/>
  <c r="S300" i="7"/>
  <c r="S297" i="7"/>
  <c r="S294" i="7"/>
  <c r="S283" i="7"/>
  <c r="S278" i="7"/>
  <c r="S267" i="7"/>
  <c r="S262" i="7"/>
  <c r="S425" i="7"/>
  <c r="S402" i="7"/>
  <c r="S392" i="7"/>
  <c r="S310" i="7"/>
  <c r="S291" i="7"/>
  <c r="S289" i="7"/>
  <c r="S284" i="7"/>
  <c r="S273" i="7"/>
  <c r="S268" i="7"/>
  <c r="S251" i="7"/>
  <c r="S243" i="7"/>
  <c r="S235" i="7"/>
  <c r="S234" i="7"/>
  <c r="S231" i="7"/>
  <c r="S221" i="7"/>
  <c r="S218" i="7"/>
  <c r="S215" i="7"/>
  <c r="S205" i="7"/>
  <c r="S197" i="7"/>
  <c r="S193" i="7"/>
  <c r="S189" i="7"/>
  <c r="S185" i="7"/>
  <c r="S363" i="7"/>
  <c r="S356" i="7"/>
  <c r="S308" i="7"/>
  <c r="S305" i="7"/>
  <c r="S302" i="7"/>
  <c r="S279" i="7"/>
  <c r="S274" i="7"/>
  <c r="S315" i="7"/>
  <c r="S313" i="7"/>
  <c r="S311" i="7"/>
  <c r="S299" i="7"/>
  <c r="S296" i="7"/>
  <c r="S293" i="7"/>
  <c r="S290" i="7"/>
  <c r="S285" i="7"/>
  <c r="S280" i="7"/>
  <c r="S269" i="7"/>
  <c r="S414" i="7"/>
  <c r="S352" i="7"/>
  <c r="S319" i="7"/>
  <c r="S286" i="7"/>
  <c r="S275" i="7"/>
  <c r="S270" i="7"/>
  <c r="S259" i="7"/>
  <c r="S339" i="7"/>
  <c r="S336" i="7"/>
  <c r="S333" i="7"/>
  <c r="S323" i="7"/>
  <c r="S314" i="7"/>
  <c r="S307" i="7"/>
  <c r="S304" i="7"/>
  <c r="S301" i="7"/>
  <c r="S298" i="7"/>
  <c r="S281" i="7"/>
  <c r="S276" i="7"/>
  <c r="S265" i="7"/>
  <c r="S260" i="7"/>
  <c r="S247" i="7"/>
  <c r="S239" i="7"/>
  <c r="S229" i="7"/>
  <c r="S226" i="7"/>
  <c r="S223" i="7"/>
  <c r="S374" i="7"/>
  <c r="S372" i="7"/>
  <c r="S327" i="7"/>
  <c r="S318" i="7"/>
  <c r="S295" i="7"/>
  <c r="S292" i="7"/>
  <c r="S225" i="7"/>
  <c r="S192" i="7"/>
  <c r="S306" i="7"/>
  <c r="S287" i="7"/>
  <c r="S282" i="7"/>
  <c r="S277" i="7"/>
  <c r="S272" i="7"/>
  <c r="S214" i="7"/>
  <c r="S210" i="7"/>
  <c r="S188" i="7"/>
  <c r="S183" i="7"/>
  <c r="S179" i="7"/>
  <c r="S175" i="7"/>
  <c r="S360" i="7"/>
  <c r="S184" i="7"/>
  <c r="S168" i="7"/>
  <c r="S164" i="7"/>
  <c r="S160" i="7"/>
  <c r="S156" i="7"/>
  <c r="S152" i="7"/>
  <c r="S266" i="7"/>
  <c r="S264" i="7"/>
  <c r="S230" i="7"/>
  <c r="S222" i="7"/>
  <c r="S206" i="7"/>
  <c r="S194" i="7"/>
  <c r="S182" i="7"/>
  <c r="S178" i="7"/>
  <c r="S174" i="7"/>
  <c r="S217" i="7"/>
  <c r="S190" i="7"/>
  <c r="S169" i="7"/>
  <c r="S165" i="7"/>
  <c r="S161" i="7"/>
  <c r="S157" i="7"/>
  <c r="S153" i="7"/>
  <c r="S149" i="7"/>
  <c r="S145" i="7"/>
  <c r="S141" i="7"/>
  <c r="S137" i="7"/>
  <c r="S133" i="7"/>
  <c r="S129" i="7"/>
  <c r="S125" i="7"/>
  <c r="S121" i="7"/>
  <c r="S117" i="7"/>
  <c r="S113" i="7"/>
  <c r="S109" i="7"/>
  <c r="S105" i="7"/>
  <c r="S101" i="7"/>
  <c r="S97" i="7"/>
  <c r="S93" i="7"/>
  <c r="S89" i="7"/>
  <c r="S85" i="7"/>
  <c r="S81" i="7"/>
  <c r="S77" i="7"/>
  <c r="S288" i="7"/>
  <c r="S253" i="7"/>
  <c r="S249" i="7"/>
  <c r="S245" i="7"/>
  <c r="S241" i="7"/>
  <c r="S237" i="7"/>
  <c r="S213" i="7"/>
  <c r="S211" i="7"/>
  <c r="S195" i="7"/>
  <c r="S186" i="7"/>
  <c r="S181" i="7"/>
  <c r="S177" i="7"/>
  <c r="S322" i="7"/>
  <c r="S263" i="7"/>
  <c r="S261" i="7"/>
  <c r="S227" i="7"/>
  <c r="S219" i="7"/>
  <c r="S209" i="7"/>
  <c r="S207" i="7"/>
  <c r="S233" i="7"/>
  <c r="S187" i="7"/>
  <c r="S162" i="7"/>
  <c r="S166" i="7"/>
  <c r="S151" i="7"/>
  <c r="S140" i="7"/>
  <c r="S136" i="7"/>
  <c r="S131" i="7"/>
  <c r="S112" i="7"/>
  <c r="S106" i="7"/>
  <c r="S99" i="7"/>
  <c r="S155" i="7"/>
  <c r="S147" i="7"/>
  <c r="S146" i="7"/>
  <c r="S138" i="7"/>
  <c r="S132" i="7"/>
  <c r="S126" i="7"/>
  <c r="S119" i="7"/>
  <c r="S191" i="7"/>
  <c r="S176" i="7"/>
  <c r="S159" i="7"/>
  <c r="S120" i="7"/>
  <c r="S114" i="7"/>
  <c r="S107" i="7"/>
  <c r="S88" i="7"/>
  <c r="S82" i="7"/>
  <c r="S271" i="7"/>
  <c r="S163" i="7"/>
  <c r="S144" i="7"/>
  <c r="S134" i="7"/>
  <c r="S127" i="7"/>
  <c r="S108" i="7"/>
  <c r="S102" i="7"/>
  <c r="S95" i="7"/>
  <c r="S76" i="7"/>
  <c r="S73" i="7"/>
  <c r="S66" i="7"/>
  <c r="S59" i="7"/>
  <c r="S48" i="7"/>
  <c r="S41" i="7"/>
  <c r="S196" i="7"/>
  <c r="S167" i="7"/>
  <c r="S150" i="7"/>
  <c r="S128" i="7"/>
  <c r="S122" i="7"/>
  <c r="S115" i="7"/>
  <c r="S180" i="7"/>
  <c r="S154" i="7"/>
  <c r="S139" i="7"/>
  <c r="S135" i="7"/>
  <c r="S116" i="7"/>
  <c r="S110" i="7"/>
  <c r="S158" i="7"/>
  <c r="S69" i="7"/>
  <c r="S68" i="7"/>
  <c r="S50" i="7"/>
  <c r="S49" i="7"/>
  <c r="S28" i="7"/>
  <c r="S21" i="7"/>
  <c r="S14" i="7"/>
  <c r="S142" i="7"/>
  <c r="S87" i="7"/>
  <c r="S84" i="7"/>
  <c r="S80" i="7"/>
  <c r="S75" i="7"/>
  <c r="S67" i="7"/>
  <c r="S51" i="7"/>
  <c r="S40" i="7"/>
  <c r="S38" i="7"/>
  <c r="S35" i="7"/>
  <c r="S24" i="7"/>
  <c r="S17" i="7"/>
  <c r="S10" i="7"/>
  <c r="S94" i="7"/>
  <c r="S92" i="7"/>
  <c r="S91" i="7"/>
  <c r="S90" i="7"/>
  <c r="S78" i="7"/>
  <c r="S72" i="7"/>
  <c r="S70" i="7"/>
  <c r="S53" i="7"/>
  <c r="S52" i="7"/>
  <c r="S39" i="7"/>
  <c r="S31" i="7"/>
  <c r="S100" i="7"/>
  <c r="S98" i="7"/>
  <c r="S86" i="7"/>
  <c r="S83" i="7"/>
  <c r="S71" i="7"/>
  <c r="S54" i="7"/>
  <c r="S130" i="7"/>
  <c r="S124" i="7"/>
  <c r="S96" i="7"/>
  <c r="S58" i="7"/>
  <c r="S57" i="7"/>
  <c r="S56" i="7"/>
  <c r="S55" i="7"/>
  <c r="S43" i="7"/>
  <c r="S42" i="7"/>
  <c r="S143" i="7"/>
  <c r="S123" i="7"/>
  <c r="S111" i="7"/>
  <c r="S74" i="7"/>
  <c r="S60" i="7"/>
  <c r="S45" i="7"/>
  <c r="S62" i="7"/>
  <c r="S61" i="7"/>
  <c r="S46" i="7"/>
  <c r="S148" i="7"/>
  <c r="S118" i="7"/>
  <c r="S104" i="7"/>
  <c r="S103" i="7"/>
  <c r="S79" i="7"/>
  <c r="S65" i="7"/>
  <c r="S64" i="7"/>
  <c r="S63" i="7"/>
  <c r="AA604" i="7"/>
  <c r="AA600" i="7"/>
  <c r="AA596" i="7"/>
  <c r="AA592" i="7"/>
  <c r="AA588" i="7"/>
  <c r="AA584" i="7"/>
  <c r="AA603" i="7"/>
  <c r="AA593" i="7"/>
  <c r="AA590" i="7"/>
  <c r="AA587" i="7"/>
  <c r="AA597" i="7"/>
  <c r="AA575" i="7"/>
  <c r="AA568" i="7"/>
  <c r="AA561" i="7"/>
  <c r="AA554" i="7"/>
  <c r="AA543" i="7"/>
  <c r="AA536" i="7"/>
  <c r="AA489" i="7"/>
  <c r="AA485" i="7"/>
  <c r="AA481" i="7"/>
  <c r="AA477" i="7"/>
  <c r="AA473" i="7"/>
  <c r="AA469" i="7"/>
  <c r="AA465" i="7"/>
  <c r="AA461" i="7"/>
  <c r="AA457" i="7"/>
  <c r="AA453" i="7"/>
  <c r="AA449" i="7"/>
  <c r="AA445" i="7"/>
  <c r="AA441" i="7"/>
  <c r="AA598" i="7"/>
  <c r="AA589" i="7"/>
  <c r="AA571" i="7"/>
  <c r="AA564" i="7"/>
  <c r="AA557" i="7"/>
  <c r="AA550" i="7"/>
  <c r="AA539" i="7"/>
  <c r="AA531" i="7"/>
  <c r="AA527" i="7"/>
  <c r="AA523" i="7"/>
  <c r="AA519" i="7"/>
  <c r="AA560" i="7"/>
  <c r="AA556" i="7"/>
  <c r="AA552" i="7"/>
  <c r="AA540" i="7"/>
  <c r="AA532" i="7"/>
  <c r="AA525" i="7"/>
  <c r="AA518" i="7"/>
  <c r="AA514" i="7"/>
  <c r="AA503" i="7"/>
  <c r="AA605" i="7"/>
  <c r="AA591" i="7"/>
  <c r="AA586" i="7"/>
  <c r="AA583" i="7"/>
  <c r="AA576" i="7"/>
  <c r="AA574" i="7"/>
  <c r="AA570" i="7"/>
  <c r="AA566" i="7"/>
  <c r="AA562" i="7"/>
  <c r="AA520" i="7"/>
  <c r="AA510" i="7"/>
  <c r="AA499" i="7"/>
  <c r="AA486" i="7"/>
  <c r="AA483" i="7"/>
  <c r="AA480" i="7"/>
  <c r="AA470" i="7"/>
  <c r="AA467" i="7"/>
  <c r="AA464" i="7"/>
  <c r="AA454" i="7"/>
  <c r="AA451" i="7"/>
  <c r="AA448" i="7"/>
  <c r="AA438" i="7"/>
  <c r="AA435" i="7"/>
  <c r="AA384" i="7"/>
  <c r="AA599" i="7"/>
  <c r="AA582" i="7"/>
  <c r="AA572" i="7"/>
  <c r="AA558" i="7"/>
  <c r="AA535" i="7"/>
  <c r="AA526" i="7"/>
  <c r="AA513" i="7"/>
  <c r="AA506" i="7"/>
  <c r="AA595" i="7"/>
  <c r="AA585" i="7"/>
  <c r="AA581" i="7"/>
  <c r="AA567" i="7"/>
  <c r="AA545" i="7"/>
  <c r="AA537" i="7"/>
  <c r="AA529" i="7"/>
  <c r="AA517" i="7"/>
  <c r="AA511" i="7"/>
  <c r="AA498" i="7"/>
  <c r="AA482" i="7"/>
  <c r="AA459" i="7"/>
  <c r="AA450" i="7"/>
  <c r="AA437" i="7"/>
  <c r="AA434" i="7"/>
  <c r="AA565" i="7"/>
  <c r="AA521" i="7"/>
  <c r="AA594" i="7"/>
  <c r="AA555" i="7"/>
  <c r="AA548" i="7"/>
  <c r="AA546" i="7"/>
  <c r="AA524" i="7"/>
  <c r="AA563" i="7"/>
  <c r="AA534" i="7"/>
  <c r="AA522" i="7"/>
  <c r="AA508" i="7"/>
  <c r="AA505" i="7"/>
  <c r="AA500" i="7"/>
  <c r="AA496" i="7"/>
  <c r="AA463" i="7"/>
  <c r="AA440" i="7"/>
  <c r="AA423" i="7"/>
  <c r="AA416" i="7"/>
  <c r="AA409" i="7"/>
  <c r="AA398" i="7"/>
  <c r="AA553" i="7"/>
  <c r="AA544" i="7"/>
  <c r="AA502" i="7"/>
  <c r="AA501" i="7"/>
  <c r="AA495" i="7"/>
  <c r="AA487" i="7"/>
  <c r="AA601" i="7"/>
  <c r="AA516" i="7"/>
  <c r="AA472" i="7"/>
  <c r="AA573" i="7"/>
  <c r="AA541" i="7"/>
  <c r="AA509" i="7"/>
  <c r="AA494" i="7"/>
  <c r="AA479" i="7"/>
  <c r="AA466" i="7"/>
  <c r="AA559" i="7"/>
  <c r="AA533" i="7"/>
  <c r="AA530" i="7"/>
  <c r="AA512" i="7"/>
  <c r="AA504" i="7"/>
  <c r="AA497" i="7"/>
  <c r="AA484" i="7"/>
  <c r="AA478" i="7"/>
  <c r="AA468" i="7"/>
  <c r="AA547" i="7"/>
  <c r="AA488" i="7"/>
  <c r="AA528" i="7"/>
  <c r="AA569" i="7"/>
  <c r="AA549" i="7"/>
  <c r="AA443" i="7"/>
  <c r="AA414" i="7"/>
  <c r="AA405" i="7"/>
  <c r="AA396" i="7"/>
  <c r="AA395" i="7"/>
  <c r="AA381" i="7"/>
  <c r="AA377" i="7"/>
  <c r="AA373" i="7"/>
  <c r="AA369" i="7"/>
  <c r="AA365" i="7"/>
  <c r="AA476" i="7"/>
  <c r="AA460" i="7"/>
  <c r="AA456" i="7"/>
  <c r="AA419" i="7"/>
  <c r="AA415" i="7"/>
  <c r="AA404" i="7"/>
  <c r="AA374" i="7"/>
  <c r="AA371" i="7"/>
  <c r="AA368" i="7"/>
  <c r="AA342" i="7"/>
  <c r="AA338" i="7"/>
  <c r="AA334" i="7"/>
  <c r="AA330" i="7"/>
  <c r="AA602" i="7"/>
  <c r="AA471" i="7"/>
  <c r="AA428" i="7"/>
  <c r="AA426" i="7"/>
  <c r="AA417" i="7"/>
  <c r="AA382" i="7"/>
  <c r="AA507" i="7"/>
  <c r="AA475" i="7"/>
  <c r="AA462" i="7"/>
  <c r="AA474" i="7"/>
  <c r="AA439" i="7"/>
  <c r="AA551" i="7"/>
  <c r="AA515" i="7"/>
  <c r="AA447" i="7"/>
  <c r="AA446" i="7"/>
  <c r="AA442" i="7"/>
  <c r="AA436" i="7"/>
  <c r="AA420" i="7"/>
  <c r="AA403" i="7"/>
  <c r="AA452" i="7"/>
  <c r="AA418" i="7"/>
  <c r="AA410" i="7"/>
  <c r="AA400" i="7"/>
  <c r="AA397" i="7"/>
  <c r="AA394" i="7"/>
  <c r="AA387" i="7"/>
  <c r="AA379" i="7"/>
  <c r="AA458" i="7"/>
  <c r="AA427" i="7"/>
  <c r="AA542" i="7"/>
  <c r="AA413" i="7"/>
  <c r="AA378" i="7"/>
  <c r="AA372" i="7"/>
  <c r="AA363" i="7"/>
  <c r="AA352" i="7"/>
  <c r="AA254" i="7"/>
  <c r="AA250" i="7"/>
  <c r="AA246" i="7"/>
  <c r="AA242" i="7"/>
  <c r="AA238" i="7"/>
  <c r="AA234" i="7"/>
  <c r="AA359" i="7"/>
  <c r="AA345" i="7"/>
  <c r="AA335" i="7"/>
  <c r="AA332" i="7"/>
  <c r="AA329" i="7"/>
  <c r="AA324" i="7"/>
  <c r="AA320" i="7"/>
  <c r="AA316" i="7"/>
  <c r="AA312" i="7"/>
  <c r="AA455" i="7"/>
  <c r="AA433" i="7"/>
  <c r="AA412" i="7"/>
  <c r="AA408" i="7"/>
  <c r="AA362" i="7"/>
  <c r="AA355" i="7"/>
  <c r="AA407" i="7"/>
  <c r="AA402" i="7"/>
  <c r="AA375" i="7"/>
  <c r="AA358" i="7"/>
  <c r="AA351" i="7"/>
  <c r="AA344" i="7"/>
  <c r="AA341" i="7"/>
  <c r="AA331" i="7"/>
  <c r="AA328" i="7"/>
  <c r="AA325" i="7"/>
  <c r="AA321" i="7"/>
  <c r="AA317" i="7"/>
  <c r="AA425" i="7"/>
  <c r="AA424" i="7"/>
  <c r="AA392" i="7"/>
  <c r="AA361" i="7"/>
  <c r="AA354" i="7"/>
  <c r="AA252" i="7"/>
  <c r="AA248" i="7"/>
  <c r="AA244" i="7"/>
  <c r="AA240" i="7"/>
  <c r="AA236" i="7"/>
  <c r="AA232" i="7"/>
  <c r="AA228" i="7"/>
  <c r="AA224" i="7"/>
  <c r="AA220" i="7"/>
  <c r="AA216" i="7"/>
  <c r="AA212" i="7"/>
  <c r="AA208" i="7"/>
  <c r="AA538" i="7"/>
  <c r="AA411" i="7"/>
  <c r="AA406" i="7"/>
  <c r="AA399" i="7"/>
  <c r="AA366" i="7"/>
  <c r="AA356" i="7"/>
  <c r="AA315" i="7"/>
  <c r="AA307" i="7"/>
  <c r="AA304" i="7"/>
  <c r="AA301" i="7"/>
  <c r="AA298" i="7"/>
  <c r="AA287" i="7"/>
  <c r="AA282" i="7"/>
  <c r="AA271" i="7"/>
  <c r="AA266" i="7"/>
  <c r="AA225" i="7"/>
  <c r="AA222" i="7"/>
  <c r="AA219" i="7"/>
  <c r="AA209" i="7"/>
  <c r="AA206" i="7"/>
  <c r="AA383" i="7"/>
  <c r="AA319" i="7"/>
  <c r="AA295" i="7"/>
  <c r="AA292" i="7"/>
  <c r="AA288" i="7"/>
  <c r="AA277" i="7"/>
  <c r="AA272" i="7"/>
  <c r="AA261" i="7"/>
  <c r="AA249" i="7"/>
  <c r="AA241" i="7"/>
  <c r="AA197" i="7"/>
  <c r="AA193" i="7"/>
  <c r="AA189" i="7"/>
  <c r="AA185" i="7"/>
  <c r="AA422" i="7"/>
  <c r="AA393" i="7"/>
  <c r="AA323" i="7"/>
  <c r="AA314" i="7"/>
  <c r="AA306" i="7"/>
  <c r="AA283" i="7"/>
  <c r="AA278" i="7"/>
  <c r="AA444" i="7"/>
  <c r="AA339" i="7"/>
  <c r="AA336" i="7"/>
  <c r="AA333" i="7"/>
  <c r="AA327" i="7"/>
  <c r="AA318" i="7"/>
  <c r="AA303" i="7"/>
  <c r="AA300" i="7"/>
  <c r="AA297" i="7"/>
  <c r="AA294" i="7"/>
  <c r="AA289" i="7"/>
  <c r="AA284" i="7"/>
  <c r="AA273" i="7"/>
  <c r="AA401" i="7"/>
  <c r="AA385" i="7"/>
  <c r="AA364" i="7"/>
  <c r="AA357" i="7"/>
  <c r="AA322" i="7"/>
  <c r="AA309" i="7"/>
  <c r="AA291" i="7"/>
  <c r="AA279" i="7"/>
  <c r="AA274" i="7"/>
  <c r="AA263" i="7"/>
  <c r="AA380" i="7"/>
  <c r="AA376" i="7"/>
  <c r="AA370" i="7"/>
  <c r="AA360" i="7"/>
  <c r="AA350" i="7"/>
  <c r="AA326" i="7"/>
  <c r="AA310" i="7"/>
  <c r="AA308" i="7"/>
  <c r="AA305" i="7"/>
  <c r="AA302" i="7"/>
  <c r="AA285" i="7"/>
  <c r="AA280" i="7"/>
  <c r="AA269" i="7"/>
  <c r="AA264" i="7"/>
  <c r="AA253" i="7"/>
  <c r="AA245" i="7"/>
  <c r="AA237" i="7"/>
  <c r="AA421" i="7"/>
  <c r="AA386" i="7"/>
  <c r="AA353" i="7"/>
  <c r="AA299" i="7"/>
  <c r="AA296" i="7"/>
  <c r="AA293" i="7"/>
  <c r="AA290" i="7"/>
  <c r="AA215" i="7"/>
  <c r="AA213" i="7"/>
  <c r="AA211" i="7"/>
  <c r="AA205" i="7"/>
  <c r="AA196" i="7"/>
  <c r="AA187" i="7"/>
  <c r="AA311" i="7"/>
  <c r="AA268" i="7"/>
  <c r="AA207" i="7"/>
  <c r="AA192" i="7"/>
  <c r="AA183" i="7"/>
  <c r="AA179" i="7"/>
  <c r="AA175" i="7"/>
  <c r="AA367" i="7"/>
  <c r="AA251" i="7"/>
  <c r="AA247" i="7"/>
  <c r="AA243" i="7"/>
  <c r="AA239" i="7"/>
  <c r="AA227" i="7"/>
  <c r="AA226" i="7"/>
  <c r="AA188" i="7"/>
  <c r="AA168" i="7"/>
  <c r="AA164" i="7"/>
  <c r="AA160" i="7"/>
  <c r="AA156" i="7"/>
  <c r="AA152" i="7"/>
  <c r="AA337" i="7"/>
  <c r="AA313" i="7"/>
  <c r="AA259" i="7"/>
  <c r="AA235" i="7"/>
  <c r="AA233" i="7"/>
  <c r="AA218" i="7"/>
  <c r="AA184" i="7"/>
  <c r="AA182" i="7"/>
  <c r="AA178" i="7"/>
  <c r="AA174" i="7"/>
  <c r="AA340" i="7"/>
  <c r="AA275" i="7"/>
  <c r="AA214" i="7"/>
  <c r="AA210" i="7"/>
  <c r="AA194" i="7"/>
  <c r="AA169" i="7"/>
  <c r="AA165" i="7"/>
  <c r="AA161" i="7"/>
  <c r="AA157" i="7"/>
  <c r="AA153" i="7"/>
  <c r="AA149" i="7"/>
  <c r="AA145" i="7"/>
  <c r="AA141" i="7"/>
  <c r="AA137" i="7"/>
  <c r="AA133" i="7"/>
  <c r="AA129" i="7"/>
  <c r="AA125" i="7"/>
  <c r="AA121" i="7"/>
  <c r="AA117" i="7"/>
  <c r="AA113" i="7"/>
  <c r="AA109" i="7"/>
  <c r="AA105" i="7"/>
  <c r="AA101" i="7"/>
  <c r="AA97" i="7"/>
  <c r="AA93" i="7"/>
  <c r="AA89" i="7"/>
  <c r="AA85" i="7"/>
  <c r="AA81" i="7"/>
  <c r="AA77" i="7"/>
  <c r="AA343" i="7"/>
  <c r="AA267" i="7"/>
  <c r="AA265" i="7"/>
  <c r="AA231" i="7"/>
  <c r="AA223" i="7"/>
  <c r="AA190" i="7"/>
  <c r="AA181" i="7"/>
  <c r="AA177" i="7"/>
  <c r="AA286" i="7"/>
  <c r="AA276" i="7"/>
  <c r="AA270" i="7"/>
  <c r="AA221" i="7"/>
  <c r="AA195" i="7"/>
  <c r="AA186" i="7"/>
  <c r="AA163" i="7"/>
  <c r="AA139" i="7"/>
  <c r="AA135" i="7"/>
  <c r="AA281" i="7"/>
  <c r="AA262" i="7"/>
  <c r="AA191" i="7"/>
  <c r="AA167" i="7"/>
  <c r="AA130" i="7"/>
  <c r="AA123" i="7"/>
  <c r="AA104" i="7"/>
  <c r="AA98" i="7"/>
  <c r="AA91" i="7"/>
  <c r="AA150" i="7"/>
  <c r="AA148" i="7"/>
  <c r="AA143" i="7"/>
  <c r="AA124" i="7"/>
  <c r="AA118" i="7"/>
  <c r="AA230" i="7"/>
  <c r="AA180" i="7"/>
  <c r="AA154" i="7"/>
  <c r="AA142" i="7"/>
  <c r="AA131" i="7"/>
  <c r="AA112" i="7"/>
  <c r="AA106" i="7"/>
  <c r="AA99" i="7"/>
  <c r="AA158" i="7"/>
  <c r="AA140" i="7"/>
  <c r="AA136" i="7"/>
  <c r="AA132" i="7"/>
  <c r="AA126" i="7"/>
  <c r="AA119" i="7"/>
  <c r="AA100" i="7"/>
  <c r="AA94" i="7"/>
  <c r="AA87" i="7"/>
  <c r="AA70" i="7"/>
  <c r="AA63" i="7"/>
  <c r="AA52" i="7"/>
  <c r="AA45" i="7"/>
  <c r="AA38" i="7"/>
  <c r="AA162" i="7"/>
  <c r="AA151" i="7"/>
  <c r="AA147" i="7"/>
  <c r="AA138" i="7"/>
  <c r="AA120" i="7"/>
  <c r="AA114" i="7"/>
  <c r="AA107" i="7"/>
  <c r="AA260" i="7"/>
  <c r="AA229" i="7"/>
  <c r="AA166" i="7"/>
  <c r="AA155" i="7"/>
  <c r="AA146" i="7"/>
  <c r="AA134" i="7"/>
  <c r="AA127" i="7"/>
  <c r="AA108" i="7"/>
  <c r="AA217" i="7"/>
  <c r="AA176" i="7"/>
  <c r="AA159" i="7"/>
  <c r="AA116" i="7"/>
  <c r="AA96" i="7"/>
  <c r="AA64" i="7"/>
  <c r="AA62" i="7"/>
  <c r="AA61" i="7"/>
  <c r="AA46" i="7"/>
  <c r="AA32" i="7"/>
  <c r="AA25" i="7"/>
  <c r="AA18" i="7"/>
  <c r="AA11" i="7"/>
  <c r="AA102" i="7"/>
  <c r="AA88" i="7"/>
  <c r="AA79" i="7"/>
  <c r="AA65" i="7"/>
  <c r="AA48" i="7"/>
  <c r="AA47" i="7"/>
  <c r="AA37" i="7"/>
  <c r="AA36" i="7"/>
  <c r="AA28" i="7"/>
  <c r="AA21" i="7"/>
  <c r="AA14" i="7"/>
  <c r="AA111" i="7"/>
  <c r="AA69" i="7"/>
  <c r="AA68" i="7"/>
  <c r="AA66" i="7"/>
  <c r="AA50" i="7"/>
  <c r="AA49" i="7"/>
  <c r="AA35" i="7"/>
  <c r="AA122" i="7"/>
  <c r="AA115" i="7"/>
  <c r="AA110" i="7"/>
  <c r="AA75" i="7"/>
  <c r="AA67" i="7"/>
  <c r="AA51" i="7"/>
  <c r="AA103" i="7"/>
  <c r="AA80" i="7"/>
  <c r="AA72" i="7"/>
  <c r="AA71" i="7"/>
  <c r="AA53" i="7"/>
  <c r="AA41" i="7"/>
  <c r="AA144" i="7"/>
  <c r="AA128" i="7"/>
  <c r="AA92" i="7"/>
  <c r="AA84" i="7"/>
  <c r="AA78" i="7"/>
  <c r="AA73" i="7"/>
  <c r="AA57" i="7"/>
  <c r="AA54" i="7"/>
  <c r="AA44" i="7"/>
  <c r="AA90" i="7"/>
  <c r="AA76" i="7"/>
  <c r="AA58" i="7"/>
  <c r="AA56" i="7"/>
  <c r="AA55" i="7"/>
  <c r="AA43" i="7"/>
  <c r="AA42" i="7"/>
  <c r="AA95" i="7"/>
  <c r="AA86" i="7"/>
  <c r="AA83" i="7"/>
  <c r="AA82" i="7"/>
  <c r="AA74" i="7"/>
  <c r="AA60" i="7"/>
  <c r="AA59" i="7"/>
  <c r="H12" i="7"/>
  <c r="P14" i="7"/>
  <c r="Z16" i="7"/>
  <c r="P19" i="7"/>
  <c r="Y21" i="7"/>
  <c r="H22" i="7"/>
  <c r="Y23" i="7"/>
  <c r="P24" i="7"/>
  <c r="AA24" i="7"/>
  <c r="I25" i="7"/>
  <c r="AA26" i="7"/>
  <c r="S27" i="7"/>
  <c r="H29" i="7"/>
  <c r="P30" i="7"/>
  <c r="AA33" i="7"/>
  <c r="H34" i="7"/>
  <c r="C27" i="9"/>
  <c r="J34" i="6"/>
  <c r="Y37" i="7"/>
  <c r="P40" i="7"/>
  <c r="Y42" i="7"/>
  <c r="Y54" i="7"/>
  <c r="Y55" i="7"/>
  <c r="Y57" i="7"/>
  <c r="M82" i="7"/>
  <c r="C100" i="9"/>
  <c r="J107" i="6"/>
  <c r="M110" i="7"/>
  <c r="E116" i="7"/>
  <c r="E122" i="7"/>
  <c r="E55" i="7"/>
  <c r="E58" i="7"/>
  <c r="AD62" i="7"/>
  <c r="AD63" i="7"/>
  <c r="AD64" i="7"/>
  <c r="V66" i="7"/>
  <c r="V67" i="7"/>
  <c r="V68" i="7"/>
  <c r="M71" i="7"/>
  <c r="E74" i="7"/>
  <c r="V75" i="7"/>
  <c r="C68" i="9"/>
  <c r="J75" i="6"/>
  <c r="M78" i="7"/>
  <c r="AD79" i="7"/>
  <c r="M83" i="7"/>
  <c r="V87" i="7"/>
  <c r="E88" i="7"/>
  <c r="U88" i="7"/>
  <c r="M90" i="7"/>
  <c r="L95" i="7"/>
  <c r="AD96" i="7"/>
  <c r="AD98" i="7"/>
  <c r="M100" i="7"/>
  <c r="AD100" i="7"/>
  <c r="U104" i="7"/>
  <c r="V112" i="7"/>
  <c r="V115" i="7"/>
  <c r="U119" i="7"/>
  <c r="M120" i="7"/>
  <c r="E42" i="7"/>
  <c r="AC45" i="7"/>
  <c r="AD46" i="7"/>
  <c r="U47" i="7"/>
  <c r="L48" i="7"/>
  <c r="V50" i="7"/>
  <c r="M51" i="7"/>
  <c r="C44" i="9"/>
  <c r="J51" i="6"/>
  <c r="E54" i="7"/>
  <c r="AC56" i="7"/>
  <c r="AD59" i="7"/>
  <c r="AD60" i="7"/>
  <c r="U62" i="7"/>
  <c r="U63" i="7"/>
  <c r="V64" i="7"/>
  <c r="L66" i="7"/>
  <c r="M67" i="7"/>
  <c r="L68" i="7"/>
  <c r="L69" i="7"/>
  <c r="M70" i="7"/>
  <c r="E72" i="7"/>
  <c r="AD74" i="7"/>
  <c r="E76" i="7"/>
  <c r="AC76" i="7"/>
  <c r="U79" i="7"/>
  <c r="L80" i="7"/>
  <c r="U81" i="7"/>
  <c r="AC83" i="7"/>
  <c r="M84" i="7"/>
  <c r="U85" i="7"/>
  <c r="AD86" i="7"/>
  <c r="V88" i="7"/>
  <c r="M91" i="7"/>
  <c r="AD94" i="7"/>
  <c r="M95" i="7"/>
  <c r="AC97" i="7"/>
  <c r="L99" i="7"/>
  <c r="AD99" i="7"/>
  <c r="E103" i="7"/>
  <c r="V104" i="7"/>
  <c r="U105" i="7"/>
  <c r="L113" i="7"/>
  <c r="AC117" i="7"/>
  <c r="AD118" i="7"/>
  <c r="V119" i="7"/>
  <c r="E135" i="7"/>
  <c r="E139" i="7"/>
  <c r="U141" i="7"/>
  <c r="M48" i="7"/>
  <c r="E52" i="7"/>
  <c r="AD55" i="7"/>
  <c r="AD56" i="7"/>
  <c r="V62" i="7"/>
  <c r="V63" i="7"/>
  <c r="L64" i="7"/>
  <c r="L65" i="7"/>
  <c r="M66" i="7"/>
  <c r="AC73" i="7"/>
  <c r="L75" i="7"/>
  <c r="L77" i="7"/>
  <c r="V79" i="7"/>
  <c r="M80" i="7"/>
  <c r="AC84" i="7"/>
  <c r="L87" i="7"/>
  <c r="AD90" i="7"/>
  <c r="AC91" i="7"/>
  <c r="L92" i="7"/>
  <c r="AD92" i="7"/>
  <c r="L93" i="7"/>
  <c r="AC93" i="7"/>
  <c r="M94" i="7"/>
  <c r="V102" i="7"/>
  <c r="V107" i="7"/>
  <c r="M108" i="7"/>
  <c r="AC112" i="7"/>
  <c r="M116" i="7"/>
  <c r="U131" i="7"/>
  <c r="M64" i="7"/>
  <c r="E67" i="7"/>
  <c r="E68" i="7"/>
  <c r="E70" i="7"/>
  <c r="M75" i="7"/>
  <c r="E78" i="7"/>
  <c r="AD78" i="7"/>
  <c r="E82" i="7"/>
  <c r="V82" i="7"/>
  <c r="AD84" i="7"/>
  <c r="E86" i="7"/>
  <c r="M87" i="7"/>
  <c r="AD91" i="7"/>
  <c r="E96" i="7"/>
  <c r="U101" i="7"/>
  <c r="E102" i="7"/>
  <c r="M106" i="7"/>
  <c r="U124" i="7"/>
  <c r="E128" i="7"/>
  <c r="V136" i="7"/>
  <c r="V140" i="7"/>
  <c r="V44" i="7"/>
  <c r="E48" i="7"/>
  <c r="E50" i="7"/>
  <c r="AD52" i="7"/>
  <c r="AD54" i="7"/>
  <c r="V55" i="7"/>
  <c r="V56" i="7"/>
  <c r="V58" i="7"/>
  <c r="M60" i="7"/>
  <c r="M62" i="7"/>
  <c r="M63" i="7"/>
  <c r="E66" i="7"/>
  <c r="AC70" i="7"/>
  <c r="AC71" i="7"/>
  <c r="AD72" i="7"/>
  <c r="U73" i="7"/>
  <c r="V74" i="7"/>
  <c r="AC75" i="7"/>
  <c r="V76" i="7"/>
  <c r="M79" i="7"/>
  <c r="E80" i="7"/>
  <c r="AD80" i="7"/>
  <c r="E83" i="7"/>
  <c r="V83" i="7"/>
  <c r="C76" i="9"/>
  <c r="J83" i="6"/>
  <c r="AD87" i="7"/>
  <c r="L88" i="7"/>
  <c r="E90" i="7"/>
  <c r="E99" i="7"/>
  <c r="C92" i="9"/>
  <c r="J99" i="6"/>
  <c r="V100" i="7"/>
  <c r="L103" i="7"/>
  <c r="AC103" i="7"/>
  <c r="AC104" i="7"/>
  <c r="AD107" i="7"/>
  <c r="L109" i="7"/>
  <c r="AC123" i="7"/>
  <c r="AD130" i="7"/>
  <c r="E148" i="7"/>
  <c r="L605" i="7"/>
  <c r="L601" i="7"/>
  <c r="L597" i="7"/>
  <c r="L593" i="7"/>
  <c r="L589" i="7"/>
  <c r="L585" i="7"/>
  <c r="L581" i="7"/>
  <c r="L598" i="7"/>
  <c r="L595" i="7"/>
  <c r="L592" i="7"/>
  <c r="L582" i="7"/>
  <c r="L604" i="7"/>
  <c r="L594" i="7"/>
  <c r="L570" i="7"/>
  <c r="L563" i="7"/>
  <c r="L552" i="7"/>
  <c r="L545" i="7"/>
  <c r="L538" i="7"/>
  <c r="L486" i="7"/>
  <c r="L482" i="7"/>
  <c r="L478" i="7"/>
  <c r="L474" i="7"/>
  <c r="L470" i="7"/>
  <c r="L466" i="7"/>
  <c r="L462" i="7"/>
  <c r="L458" i="7"/>
  <c r="L454" i="7"/>
  <c r="L450" i="7"/>
  <c r="L446" i="7"/>
  <c r="L442" i="7"/>
  <c r="L438" i="7"/>
  <c r="L583" i="7"/>
  <c r="L573" i="7"/>
  <c r="L566" i="7"/>
  <c r="L559" i="7"/>
  <c r="L548" i="7"/>
  <c r="L541" i="7"/>
  <c r="L534" i="7"/>
  <c r="L532" i="7"/>
  <c r="L528" i="7"/>
  <c r="L524" i="7"/>
  <c r="L520" i="7"/>
  <c r="L596" i="7"/>
  <c r="L586" i="7"/>
  <c r="L540" i="7"/>
  <c r="L536" i="7"/>
  <c r="L517" i="7"/>
  <c r="L512" i="7"/>
  <c r="L505" i="7"/>
  <c r="L591" i="7"/>
  <c r="L576" i="7"/>
  <c r="L562" i="7"/>
  <c r="L550" i="7"/>
  <c r="L546" i="7"/>
  <c r="L542" i="7"/>
  <c r="L530" i="7"/>
  <c r="L523" i="7"/>
  <c r="L508" i="7"/>
  <c r="L501" i="7"/>
  <c r="L494" i="7"/>
  <c r="L488" i="7"/>
  <c r="L485" i="7"/>
  <c r="L475" i="7"/>
  <c r="L472" i="7"/>
  <c r="L469" i="7"/>
  <c r="L459" i="7"/>
  <c r="L456" i="7"/>
  <c r="L453" i="7"/>
  <c r="L443" i="7"/>
  <c r="L440" i="7"/>
  <c r="L436" i="7"/>
  <c r="L385" i="7"/>
  <c r="L600" i="7"/>
  <c r="L590" i="7"/>
  <c r="L572" i="7"/>
  <c r="L568" i="7"/>
  <c r="L564" i="7"/>
  <c r="L560" i="7"/>
  <c r="L558" i="7"/>
  <c r="L556" i="7"/>
  <c r="L554" i="7"/>
  <c r="L525" i="7"/>
  <c r="L518" i="7"/>
  <c r="L515" i="7"/>
  <c r="L504" i="7"/>
  <c r="L599" i="7"/>
  <c r="L574" i="7"/>
  <c r="L569" i="7"/>
  <c r="L519" i="7"/>
  <c r="L503" i="7"/>
  <c r="L476" i="7"/>
  <c r="L467" i="7"/>
  <c r="L444" i="7"/>
  <c r="L587" i="7"/>
  <c r="L575" i="7"/>
  <c r="L555" i="7"/>
  <c r="L543" i="7"/>
  <c r="L529" i="7"/>
  <c r="L602" i="7"/>
  <c r="L603" i="7"/>
  <c r="L547" i="7"/>
  <c r="L533" i="7"/>
  <c r="L527" i="7"/>
  <c r="L565" i="7"/>
  <c r="L557" i="7"/>
  <c r="L549" i="7"/>
  <c r="L571" i="7"/>
  <c r="L551" i="7"/>
  <c r="L537" i="7"/>
  <c r="L535" i="7"/>
  <c r="L513" i="7"/>
  <c r="L495" i="7"/>
  <c r="L584" i="7"/>
  <c r="L526" i="7"/>
  <c r="L516" i="7"/>
  <c r="L473" i="7"/>
  <c r="L460" i="7"/>
  <c r="L451" i="7"/>
  <c r="L437" i="7"/>
  <c r="L425" i="7"/>
  <c r="L418" i="7"/>
  <c r="L407" i="7"/>
  <c r="L400" i="7"/>
  <c r="L514" i="7"/>
  <c r="L506" i="7"/>
  <c r="L502" i="7"/>
  <c r="L544" i="7"/>
  <c r="L539" i="7"/>
  <c r="L509" i="7"/>
  <c r="L499" i="7"/>
  <c r="L483" i="7"/>
  <c r="L465" i="7"/>
  <c r="L463" i="7"/>
  <c r="L498" i="7"/>
  <c r="L481" i="7"/>
  <c r="L561" i="7"/>
  <c r="L521" i="7"/>
  <c r="L510" i="7"/>
  <c r="L489" i="7"/>
  <c r="L471" i="7"/>
  <c r="L553" i="7"/>
  <c r="L497" i="7"/>
  <c r="L588" i="7"/>
  <c r="L567" i="7"/>
  <c r="L496" i="7"/>
  <c r="L419" i="7"/>
  <c r="L410" i="7"/>
  <c r="L403" i="7"/>
  <c r="L401" i="7"/>
  <c r="L393" i="7"/>
  <c r="L386" i="7"/>
  <c r="L383" i="7"/>
  <c r="L378" i="7"/>
  <c r="L374" i="7"/>
  <c r="L370" i="7"/>
  <c r="L366" i="7"/>
  <c r="L507" i="7"/>
  <c r="L500" i="7"/>
  <c r="L511" i="7"/>
  <c r="L435" i="7"/>
  <c r="L397" i="7"/>
  <c r="L387" i="7"/>
  <c r="L379" i="7"/>
  <c r="L376" i="7"/>
  <c r="L373" i="7"/>
  <c r="L343" i="7"/>
  <c r="L339" i="7"/>
  <c r="L335" i="7"/>
  <c r="L331" i="7"/>
  <c r="L434" i="7"/>
  <c r="L408" i="7"/>
  <c r="L406" i="7"/>
  <c r="L404" i="7"/>
  <c r="L395" i="7"/>
  <c r="L394" i="7"/>
  <c r="L484" i="7"/>
  <c r="L479" i="7"/>
  <c r="L468" i="7"/>
  <c r="L522" i="7"/>
  <c r="L480" i="7"/>
  <c r="L477" i="7"/>
  <c r="L461" i="7"/>
  <c r="L449" i="7"/>
  <c r="L439" i="7"/>
  <c r="L433" i="7"/>
  <c r="L464" i="7"/>
  <c r="L448" i="7"/>
  <c r="L447" i="7"/>
  <c r="L426" i="7"/>
  <c r="L422" i="7"/>
  <c r="L531" i="7"/>
  <c r="L452" i="7"/>
  <c r="L441" i="7"/>
  <c r="L420" i="7"/>
  <c r="L409" i="7"/>
  <c r="L405" i="7"/>
  <c r="L414" i="7"/>
  <c r="L399" i="7"/>
  <c r="L455" i="7"/>
  <c r="L424" i="7"/>
  <c r="L423" i="7"/>
  <c r="L415" i="7"/>
  <c r="L402" i="7"/>
  <c r="L372" i="7"/>
  <c r="L361" i="7"/>
  <c r="L354" i="7"/>
  <c r="L251" i="7"/>
  <c r="L247" i="7"/>
  <c r="L243" i="7"/>
  <c r="L239" i="7"/>
  <c r="L235" i="7"/>
  <c r="L411" i="7"/>
  <c r="L357" i="7"/>
  <c r="L350" i="7"/>
  <c r="L340" i="7"/>
  <c r="L337" i="7"/>
  <c r="L334" i="7"/>
  <c r="L325" i="7"/>
  <c r="L321" i="7"/>
  <c r="L317" i="7"/>
  <c r="L313" i="7"/>
  <c r="L309" i="7"/>
  <c r="L421" i="7"/>
  <c r="L392" i="7"/>
  <c r="L367" i="7"/>
  <c r="L365" i="7"/>
  <c r="L364" i="7"/>
  <c r="L353" i="7"/>
  <c r="L457" i="7"/>
  <c r="L382" i="7"/>
  <c r="L375" i="7"/>
  <c r="L368" i="7"/>
  <c r="L360" i="7"/>
  <c r="L336" i="7"/>
  <c r="L333" i="7"/>
  <c r="L330" i="7"/>
  <c r="L326" i="7"/>
  <c r="L322" i="7"/>
  <c r="L318" i="7"/>
  <c r="L314" i="7"/>
  <c r="L445" i="7"/>
  <c r="L413" i="7"/>
  <c r="L396" i="7"/>
  <c r="L381" i="7"/>
  <c r="L363" i="7"/>
  <c r="L356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487" i="7"/>
  <c r="L428" i="7"/>
  <c r="L417" i="7"/>
  <c r="L358" i="7"/>
  <c r="L307" i="7"/>
  <c r="L280" i="7"/>
  <c r="L275" i="7"/>
  <c r="L264" i="7"/>
  <c r="L259" i="7"/>
  <c r="L230" i="7"/>
  <c r="L227" i="7"/>
  <c r="L224" i="7"/>
  <c r="L214" i="7"/>
  <c r="L211" i="7"/>
  <c r="L208" i="7"/>
  <c r="L398" i="7"/>
  <c r="L380" i="7"/>
  <c r="L351" i="7"/>
  <c r="L332" i="7"/>
  <c r="L329" i="7"/>
  <c r="L304" i="7"/>
  <c r="L301" i="7"/>
  <c r="L298" i="7"/>
  <c r="L295" i="7"/>
  <c r="L286" i="7"/>
  <c r="L281" i="7"/>
  <c r="L270" i="7"/>
  <c r="L265" i="7"/>
  <c r="L254" i="7"/>
  <c r="L246" i="7"/>
  <c r="L238" i="7"/>
  <c r="L196" i="7"/>
  <c r="L192" i="7"/>
  <c r="L188" i="7"/>
  <c r="L184" i="7"/>
  <c r="L316" i="7"/>
  <c r="L292" i="7"/>
  <c r="L287" i="7"/>
  <c r="L276" i="7"/>
  <c r="L427" i="7"/>
  <c r="L412" i="7"/>
  <c r="L344" i="7"/>
  <c r="L341" i="7"/>
  <c r="L338" i="7"/>
  <c r="L320" i="7"/>
  <c r="L306" i="7"/>
  <c r="L303" i="7"/>
  <c r="L282" i="7"/>
  <c r="L277" i="7"/>
  <c r="L359" i="7"/>
  <c r="L324" i="7"/>
  <c r="L315" i="7"/>
  <c r="L310" i="7"/>
  <c r="L300" i="7"/>
  <c r="L297" i="7"/>
  <c r="L294" i="7"/>
  <c r="L291" i="7"/>
  <c r="L288" i="7"/>
  <c r="L283" i="7"/>
  <c r="L272" i="7"/>
  <c r="L267" i="7"/>
  <c r="L352" i="7"/>
  <c r="L328" i="7"/>
  <c r="L319" i="7"/>
  <c r="L311" i="7"/>
  <c r="L289" i="7"/>
  <c r="L278" i="7"/>
  <c r="L273" i="7"/>
  <c r="L262" i="7"/>
  <c r="L250" i="7"/>
  <c r="L242" i="7"/>
  <c r="L416" i="7"/>
  <c r="L384" i="7"/>
  <c r="L362" i="7"/>
  <c r="L323" i="7"/>
  <c r="L308" i="7"/>
  <c r="L305" i="7"/>
  <c r="L302" i="7"/>
  <c r="L299" i="7"/>
  <c r="L342" i="7"/>
  <c r="L263" i="7"/>
  <c r="L261" i="7"/>
  <c r="L228" i="7"/>
  <c r="L194" i="7"/>
  <c r="L189" i="7"/>
  <c r="L345" i="7"/>
  <c r="L271" i="7"/>
  <c r="L234" i="7"/>
  <c r="L226" i="7"/>
  <c r="L219" i="7"/>
  <c r="L207" i="7"/>
  <c r="L190" i="7"/>
  <c r="L185" i="7"/>
  <c r="L182" i="7"/>
  <c r="L178" i="7"/>
  <c r="L174" i="7"/>
  <c r="L371" i="7"/>
  <c r="L215" i="7"/>
  <c r="L195" i="7"/>
  <c r="L186" i="7"/>
  <c r="L169" i="7"/>
  <c r="L165" i="7"/>
  <c r="L161" i="7"/>
  <c r="L157" i="7"/>
  <c r="L153" i="7"/>
  <c r="L327" i="7"/>
  <c r="L296" i="7"/>
  <c r="L269" i="7"/>
  <c r="L252" i="7"/>
  <c r="L248" i="7"/>
  <c r="L244" i="7"/>
  <c r="L240" i="7"/>
  <c r="L236" i="7"/>
  <c r="L191" i="7"/>
  <c r="L181" i="7"/>
  <c r="L177" i="7"/>
  <c r="L355" i="7"/>
  <c r="L279" i="7"/>
  <c r="L260" i="7"/>
  <c r="L223" i="7"/>
  <c r="L210" i="7"/>
  <c r="L187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293" i="7"/>
  <c r="L284" i="7"/>
  <c r="L274" i="7"/>
  <c r="L232" i="7"/>
  <c r="L231" i="7"/>
  <c r="L218" i="7"/>
  <c r="L180" i="7"/>
  <c r="L176" i="7"/>
  <c r="L377" i="7"/>
  <c r="L369" i="7"/>
  <c r="L290" i="7"/>
  <c r="L268" i="7"/>
  <c r="L266" i="7"/>
  <c r="L222" i="7"/>
  <c r="L216" i="7"/>
  <c r="L212" i="7"/>
  <c r="L206" i="7"/>
  <c r="L197" i="7"/>
  <c r="L164" i="7"/>
  <c r="L144" i="7"/>
  <c r="L133" i="7"/>
  <c r="L312" i="7"/>
  <c r="L168" i="7"/>
  <c r="L149" i="7"/>
  <c r="L121" i="7"/>
  <c r="L115" i="7"/>
  <c r="L108" i="7"/>
  <c r="L220" i="7"/>
  <c r="L143" i="7"/>
  <c r="L139" i="7"/>
  <c r="L137" i="7"/>
  <c r="L135" i="7"/>
  <c r="L128" i="7"/>
  <c r="L285" i="7"/>
  <c r="L179" i="7"/>
  <c r="L175" i="7"/>
  <c r="L151" i="7"/>
  <c r="L148" i="7"/>
  <c r="L141" i="7"/>
  <c r="L129" i="7"/>
  <c r="L123" i="7"/>
  <c r="L116" i="7"/>
  <c r="L97" i="7"/>
  <c r="L91" i="7"/>
  <c r="L84" i="7"/>
  <c r="L183" i="7"/>
  <c r="L155" i="7"/>
  <c r="L117" i="7"/>
  <c r="L111" i="7"/>
  <c r="L104" i="7"/>
  <c r="L85" i="7"/>
  <c r="L79" i="7"/>
  <c r="L72" i="7"/>
  <c r="L61" i="7"/>
  <c r="L54" i="7"/>
  <c r="L47" i="7"/>
  <c r="L40" i="7"/>
  <c r="L193" i="7"/>
  <c r="L159" i="7"/>
  <c r="L152" i="7"/>
  <c r="L147" i="7"/>
  <c r="L140" i="7"/>
  <c r="L136" i="7"/>
  <c r="L131" i="7"/>
  <c r="L124" i="7"/>
  <c r="L163" i="7"/>
  <c r="L156" i="7"/>
  <c r="L145" i="7"/>
  <c r="L125" i="7"/>
  <c r="L119" i="7"/>
  <c r="L112" i="7"/>
  <c r="L167" i="7"/>
  <c r="L160" i="7"/>
  <c r="U605" i="7"/>
  <c r="U601" i="7"/>
  <c r="U597" i="7"/>
  <c r="U593" i="7"/>
  <c r="U589" i="7"/>
  <c r="U585" i="7"/>
  <c r="U581" i="7"/>
  <c r="U602" i="7"/>
  <c r="U600" i="7"/>
  <c r="U591" i="7"/>
  <c r="U574" i="7"/>
  <c r="U567" i="7"/>
  <c r="U556" i="7"/>
  <c r="U549" i="7"/>
  <c r="U542" i="7"/>
  <c r="U535" i="7"/>
  <c r="U486" i="7"/>
  <c r="U482" i="7"/>
  <c r="U478" i="7"/>
  <c r="U474" i="7"/>
  <c r="U470" i="7"/>
  <c r="U466" i="7"/>
  <c r="U462" i="7"/>
  <c r="U458" i="7"/>
  <c r="U454" i="7"/>
  <c r="U450" i="7"/>
  <c r="U446" i="7"/>
  <c r="U442" i="7"/>
  <c r="U438" i="7"/>
  <c r="U603" i="7"/>
  <c r="U592" i="7"/>
  <c r="U582" i="7"/>
  <c r="U570" i="7"/>
  <c r="U563" i="7"/>
  <c r="U552" i="7"/>
  <c r="U545" i="7"/>
  <c r="U538" i="7"/>
  <c r="U532" i="7"/>
  <c r="U528" i="7"/>
  <c r="U524" i="7"/>
  <c r="U520" i="7"/>
  <c r="U516" i="7"/>
  <c r="U573" i="7"/>
  <c r="U569" i="7"/>
  <c r="U559" i="7"/>
  <c r="U555" i="7"/>
  <c r="U551" i="7"/>
  <c r="U547" i="7"/>
  <c r="U543" i="7"/>
  <c r="U539" i="7"/>
  <c r="U527" i="7"/>
  <c r="U509" i="7"/>
  <c r="U502" i="7"/>
  <c r="U588" i="7"/>
  <c r="U565" i="7"/>
  <c r="U561" i="7"/>
  <c r="U557" i="7"/>
  <c r="U553" i="7"/>
  <c r="U529" i="7"/>
  <c r="U522" i="7"/>
  <c r="U512" i="7"/>
  <c r="U505" i="7"/>
  <c r="U498" i="7"/>
  <c r="U436" i="7"/>
  <c r="U385" i="7"/>
  <c r="U587" i="7"/>
  <c r="U584" i="7"/>
  <c r="U575" i="7"/>
  <c r="U571" i="7"/>
  <c r="U548" i="7"/>
  <c r="U544" i="7"/>
  <c r="U534" i="7"/>
  <c r="U517" i="7"/>
  <c r="U508" i="7"/>
  <c r="U596" i="7"/>
  <c r="U586" i="7"/>
  <c r="U536" i="7"/>
  <c r="U533" i="7"/>
  <c r="U515" i="7"/>
  <c r="U506" i="7"/>
  <c r="U485" i="7"/>
  <c r="U475" i="7"/>
  <c r="U473" i="7"/>
  <c r="U464" i="7"/>
  <c r="U453" i="7"/>
  <c r="U443" i="7"/>
  <c r="U441" i="7"/>
  <c r="U572" i="7"/>
  <c r="U562" i="7"/>
  <c r="U554" i="7"/>
  <c r="U604" i="7"/>
  <c r="U537" i="7"/>
  <c r="U583" i="7"/>
  <c r="U576" i="7"/>
  <c r="U564" i="7"/>
  <c r="U599" i="7"/>
  <c r="U595" i="7"/>
  <c r="U594" i="7"/>
  <c r="U590" i="7"/>
  <c r="U568" i="7"/>
  <c r="U546" i="7"/>
  <c r="U541" i="7"/>
  <c r="U521" i="7"/>
  <c r="U511" i="7"/>
  <c r="U510" i="7"/>
  <c r="U503" i="7"/>
  <c r="U497" i="7"/>
  <c r="U523" i="7"/>
  <c r="U489" i="7"/>
  <c r="U448" i="7"/>
  <c r="U439" i="7"/>
  <c r="U434" i="7"/>
  <c r="U422" i="7"/>
  <c r="U411" i="7"/>
  <c r="U404" i="7"/>
  <c r="U397" i="7"/>
  <c r="U560" i="7"/>
  <c r="U518" i="7"/>
  <c r="U507" i="7"/>
  <c r="U550" i="7"/>
  <c r="U501" i="7"/>
  <c r="U488" i="7"/>
  <c r="U480" i="7"/>
  <c r="U471" i="7"/>
  <c r="U558" i="7"/>
  <c r="U540" i="7"/>
  <c r="U513" i="7"/>
  <c r="U500" i="7"/>
  <c r="U496" i="7"/>
  <c r="U487" i="7"/>
  <c r="U469" i="7"/>
  <c r="U467" i="7"/>
  <c r="U460" i="7"/>
  <c r="U598" i="7"/>
  <c r="U531" i="7"/>
  <c r="U499" i="7"/>
  <c r="U495" i="7"/>
  <c r="U483" i="7"/>
  <c r="U525" i="7"/>
  <c r="U481" i="7"/>
  <c r="U472" i="7"/>
  <c r="U461" i="7"/>
  <c r="U459" i="7"/>
  <c r="U484" i="7"/>
  <c r="U526" i="7"/>
  <c r="U504" i="7"/>
  <c r="U457" i="7"/>
  <c r="U435" i="7"/>
  <c r="U417" i="7"/>
  <c r="U408" i="7"/>
  <c r="U400" i="7"/>
  <c r="U378" i="7"/>
  <c r="U374" i="7"/>
  <c r="U370" i="7"/>
  <c r="U366" i="7"/>
  <c r="U566" i="7"/>
  <c r="U494" i="7"/>
  <c r="U514" i="7"/>
  <c r="U451" i="7"/>
  <c r="U449" i="7"/>
  <c r="U447" i="7"/>
  <c r="U420" i="7"/>
  <c r="U418" i="7"/>
  <c r="U405" i="7"/>
  <c r="U403" i="7"/>
  <c r="U392" i="7"/>
  <c r="U386" i="7"/>
  <c r="U384" i="7"/>
  <c r="U343" i="7"/>
  <c r="U339" i="7"/>
  <c r="U335" i="7"/>
  <c r="U331" i="7"/>
  <c r="U479" i="7"/>
  <c r="U477" i="7"/>
  <c r="U468" i="7"/>
  <c r="U455" i="7"/>
  <c r="U452" i="7"/>
  <c r="U444" i="7"/>
  <c r="U427" i="7"/>
  <c r="U416" i="7"/>
  <c r="U414" i="7"/>
  <c r="U393" i="7"/>
  <c r="U379" i="7"/>
  <c r="U376" i="7"/>
  <c r="U373" i="7"/>
  <c r="U476" i="7"/>
  <c r="U456" i="7"/>
  <c r="U445" i="7"/>
  <c r="U519" i="7"/>
  <c r="U463" i="7"/>
  <c r="U428" i="7"/>
  <c r="U415" i="7"/>
  <c r="U530" i="7"/>
  <c r="U421" i="7"/>
  <c r="U407" i="7"/>
  <c r="U402" i="7"/>
  <c r="U425" i="7"/>
  <c r="U398" i="7"/>
  <c r="U394" i="7"/>
  <c r="U419" i="7"/>
  <c r="U383" i="7"/>
  <c r="U381" i="7"/>
  <c r="U377" i="7"/>
  <c r="U371" i="7"/>
  <c r="U369" i="7"/>
  <c r="U358" i="7"/>
  <c r="U351" i="7"/>
  <c r="U344" i="7"/>
  <c r="U341" i="7"/>
  <c r="U338" i="7"/>
  <c r="U328" i="7"/>
  <c r="U251" i="7"/>
  <c r="U247" i="7"/>
  <c r="U243" i="7"/>
  <c r="U239" i="7"/>
  <c r="U235" i="7"/>
  <c r="U410" i="7"/>
  <c r="U380" i="7"/>
  <c r="U361" i="7"/>
  <c r="U354" i="7"/>
  <c r="U325" i="7"/>
  <c r="U321" i="7"/>
  <c r="U317" i="7"/>
  <c r="U313" i="7"/>
  <c r="U309" i="7"/>
  <c r="U413" i="7"/>
  <c r="U396" i="7"/>
  <c r="U357" i="7"/>
  <c r="U350" i="7"/>
  <c r="U340" i="7"/>
  <c r="U337" i="7"/>
  <c r="U334" i="7"/>
  <c r="U433" i="7"/>
  <c r="U409" i="7"/>
  <c r="U387" i="7"/>
  <c r="U372" i="7"/>
  <c r="U364" i="7"/>
  <c r="U353" i="7"/>
  <c r="U326" i="7"/>
  <c r="U322" i="7"/>
  <c r="U318" i="7"/>
  <c r="U314" i="7"/>
  <c r="U437" i="7"/>
  <c r="U412" i="7"/>
  <c r="U367" i="7"/>
  <c r="U365" i="7"/>
  <c r="U360" i="7"/>
  <c r="U336" i="7"/>
  <c r="U333" i="7"/>
  <c r="U330" i="7"/>
  <c r="U253" i="7"/>
  <c r="U249" i="7"/>
  <c r="U245" i="7"/>
  <c r="U241" i="7"/>
  <c r="U237" i="7"/>
  <c r="U233" i="7"/>
  <c r="U229" i="7"/>
  <c r="U225" i="7"/>
  <c r="U221" i="7"/>
  <c r="U217" i="7"/>
  <c r="U213" i="7"/>
  <c r="U209" i="7"/>
  <c r="U205" i="7"/>
  <c r="U440" i="7"/>
  <c r="U426" i="7"/>
  <c r="U465" i="7"/>
  <c r="U363" i="7"/>
  <c r="U320" i="7"/>
  <c r="U310" i="7"/>
  <c r="U284" i="7"/>
  <c r="U279" i="7"/>
  <c r="U268" i="7"/>
  <c r="U263" i="7"/>
  <c r="U356" i="7"/>
  <c r="U324" i="7"/>
  <c r="U315" i="7"/>
  <c r="U311" i="7"/>
  <c r="U308" i="7"/>
  <c r="U305" i="7"/>
  <c r="U302" i="7"/>
  <c r="U299" i="7"/>
  <c r="U285" i="7"/>
  <c r="U274" i="7"/>
  <c r="U269" i="7"/>
  <c r="U252" i="7"/>
  <c r="U244" i="7"/>
  <c r="U236" i="7"/>
  <c r="U230" i="7"/>
  <c r="U227" i="7"/>
  <c r="U224" i="7"/>
  <c r="U214" i="7"/>
  <c r="U211" i="7"/>
  <c r="U208" i="7"/>
  <c r="U196" i="7"/>
  <c r="U192" i="7"/>
  <c r="U188" i="7"/>
  <c r="U184" i="7"/>
  <c r="U382" i="7"/>
  <c r="U359" i="7"/>
  <c r="U319" i="7"/>
  <c r="U296" i="7"/>
  <c r="U293" i="7"/>
  <c r="U290" i="7"/>
  <c r="U280" i="7"/>
  <c r="U275" i="7"/>
  <c r="U352" i="7"/>
  <c r="U323" i="7"/>
  <c r="U312" i="7"/>
  <c r="U307" i="7"/>
  <c r="U286" i="7"/>
  <c r="U281" i="7"/>
  <c r="U270" i="7"/>
  <c r="U424" i="7"/>
  <c r="U362" i="7"/>
  <c r="U327" i="7"/>
  <c r="U304" i="7"/>
  <c r="U301" i="7"/>
  <c r="U298" i="7"/>
  <c r="U295" i="7"/>
  <c r="U287" i="7"/>
  <c r="U276" i="7"/>
  <c r="U271" i="7"/>
  <c r="U260" i="7"/>
  <c r="U406" i="7"/>
  <c r="U401" i="7"/>
  <c r="U399" i="7"/>
  <c r="U375" i="7"/>
  <c r="U355" i="7"/>
  <c r="U345" i="7"/>
  <c r="U342" i="7"/>
  <c r="U292" i="7"/>
  <c r="U282" i="7"/>
  <c r="U277" i="7"/>
  <c r="U266" i="7"/>
  <c r="U261" i="7"/>
  <c r="U248" i="7"/>
  <c r="U240" i="7"/>
  <c r="U232" i="7"/>
  <c r="U222" i="7"/>
  <c r="U219" i="7"/>
  <c r="U368" i="7"/>
  <c r="U306" i="7"/>
  <c r="U303" i="7"/>
  <c r="U288" i="7"/>
  <c r="U272" i="7"/>
  <c r="U223" i="7"/>
  <c r="U218" i="7"/>
  <c r="U193" i="7"/>
  <c r="U294" i="7"/>
  <c r="U289" i="7"/>
  <c r="U254" i="7"/>
  <c r="U250" i="7"/>
  <c r="U246" i="7"/>
  <c r="U242" i="7"/>
  <c r="U238" i="7"/>
  <c r="U231" i="7"/>
  <c r="U216" i="7"/>
  <c r="U212" i="7"/>
  <c r="U206" i="7"/>
  <c r="U194" i="7"/>
  <c r="U189" i="7"/>
  <c r="U182" i="7"/>
  <c r="U178" i="7"/>
  <c r="U174" i="7"/>
  <c r="U291" i="7"/>
  <c r="U283" i="7"/>
  <c r="U278" i="7"/>
  <c r="U273" i="7"/>
  <c r="U264" i="7"/>
  <c r="U262" i="7"/>
  <c r="U190" i="7"/>
  <c r="U185" i="7"/>
  <c r="U169" i="7"/>
  <c r="U165" i="7"/>
  <c r="U161" i="7"/>
  <c r="U157" i="7"/>
  <c r="U153" i="7"/>
  <c r="U423" i="7"/>
  <c r="U220" i="7"/>
  <c r="U195" i="7"/>
  <c r="U186" i="7"/>
  <c r="U181" i="7"/>
  <c r="U177" i="7"/>
  <c r="U228" i="7"/>
  <c r="U207" i="7"/>
  <c r="U191" i="7"/>
  <c r="U166" i="7"/>
  <c r="U162" i="7"/>
  <c r="U158" i="7"/>
  <c r="U154" i="7"/>
  <c r="U150" i="7"/>
  <c r="U146" i="7"/>
  <c r="U142" i="7"/>
  <c r="U138" i="7"/>
  <c r="U134" i="7"/>
  <c r="U130" i="7"/>
  <c r="U126" i="7"/>
  <c r="U122" i="7"/>
  <c r="U118" i="7"/>
  <c r="U114" i="7"/>
  <c r="U110" i="7"/>
  <c r="U106" i="7"/>
  <c r="U102" i="7"/>
  <c r="U98" i="7"/>
  <c r="U94" i="7"/>
  <c r="U90" i="7"/>
  <c r="U86" i="7"/>
  <c r="U82" i="7"/>
  <c r="U78" i="7"/>
  <c r="U316" i="7"/>
  <c r="U300" i="7"/>
  <c r="U259" i="7"/>
  <c r="U234" i="7"/>
  <c r="U226" i="7"/>
  <c r="U215" i="7"/>
  <c r="U187" i="7"/>
  <c r="U180" i="7"/>
  <c r="U176" i="7"/>
  <c r="U329" i="7"/>
  <c r="U155" i="7"/>
  <c r="U147" i="7"/>
  <c r="U140" i="7"/>
  <c r="U136" i="7"/>
  <c r="U183" i="7"/>
  <c r="U159" i="7"/>
  <c r="U152" i="7"/>
  <c r="U132" i="7"/>
  <c r="U113" i="7"/>
  <c r="U107" i="7"/>
  <c r="U100" i="7"/>
  <c r="U332" i="7"/>
  <c r="U265" i="7"/>
  <c r="U210" i="7"/>
  <c r="U163" i="7"/>
  <c r="U156" i="7"/>
  <c r="U145" i="7"/>
  <c r="U133" i="7"/>
  <c r="U127" i="7"/>
  <c r="U120" i="7"/>
  <c r="U167" i="7"/>
  <c r="U160" i="7"/>
  <c r="U144" i="7"/>
  <c r="U121" i="7"/>
  <c r="U115" i="7"/>
  <c r="U108" i="7"/>
  <c r="U89" i="7"/>
  <c r="U83" i="7"/>
  <c r="U297" i="7"/>
  <c r="U164" i="7"/>
  <c r="U139" i="7"/>
  <c r="U135" i="7"/>
  <c r="U128" i="7"/>
  <c r="U109" i="7"/>
  <c r="U103" i="7"/>
  <c r="U96" i="7"/>
  <c r="U77" i="7"/>
  <c r="U65" i="7"/>
  <c r="U58" i="7"/>
  <c r="U51" i="7"/>
  <c r="U44" i="7"/>
  <c r="U395" i="7"/>
  <c r="U267" i="7"/>
  <c r="U197" i="7"/>
  <c r="U168" i="7"/>
  <c r="U149" i="7"/>
  <c r="U143" i="7"/>
  <c r="U137" i="7"/>
  <c r="U129" i="7"/>
  <c r="U123" i="7"/>
  <c r="U116" i="7"/>
  <c r="U148" i="7"/>
  <c r="U117" i="7"/>
  <c r="U111" i="7"/>
  <c r="U179" i="7"/>
  <c r="U175" i="7"/>
  <c r="AC605" i="7"/>
  <c r="AC601" i="7"/>
  <c r="AC597" i="7"/>
  <c r="AC593" i="7"/>
  <c r="AC589" i="7"/>
  <c r="AC585" i="7"/>
  <c r="AC581" i="7"/>
  <c r="AC602" i="7"/>
  <c r="AC599" i="7"/>
  <c r="AC596" i="7"/>
  <c r="AC586" i="7"/>
  <c r="AC583" i="7"/>
  <c r="AC588" i="7"/>
  <c r="AC571" i="7"/>
  <c r="AC560" i="7"/>
  <c r="AC553" i="7"/>
  <c r="AC546" i="7"/>
  <c r="AC539" i="7"/>
  <c r="AC486" i="7"/>
  <c r="AC482" i="7"/>
  <c r="AC478" i="7"/>
  <c r="AC474" i="7"/>
  <c r="AC470" i="7"/>
  <c r="AC466" i="7"/>
  <c r="AC462" i="7"/>
  <c r="AC458" i="7"/>
  <c r="AC454" i="7"/>
  <c r="AC450" i="7"/>
  <c r="AC446" i="7"/>
  <c r="AC442" i="7"/>
  <c r="AC438" i="7"/>
  <c r="AC590" i="7"/>
  <c r="AC574" i="7"/>
  <c r="AC567" i="7"/>
  <c r="AC556" i="7"/>
  <c r="AC549" i="7"/>
  <c r="AC542" i="7"/>
  <c r="AC535" i="7"/>
  <c r="AC532" i="7"/>
  <c r="AC528" i="7"/>
  <c r="AC524" i="7"/>
  <c r="AC520" i="7"/>
  <c r="AC516" i="7"/>
  <c r="AC600" i="7"/>
  <c r="AC582" i="7"/>
  <c r="AC572" i="7"/>
  <c r="AC568" i="7"/>
  <c r="AC564" i="7"/>
  <c r="AC558" i="7"/>
  <c r="AC554" i="7"/>
  <c r="AC526" i="7"/>
  <c r="AC519" i="7"/>
  <c r="AC513" i="7"/>
  <c r="AC506" i="7"/>
  <c r="AC595" i="7"/>
  <c r="AC545" i="7"/>
  <c r="AC541" i="7"/>
  <c r="AC537" i="7"/>
  <c r="AC521" i="7"/>
  <c r="AC509" i="7"/>
  <c r="AC502" i="7"/>
  <c r="AC495" i="7"/>
  <c r="AC489" i="7"/>
  <c r="AC479" i="7"/>
  <c r="AC476" i="7"/>
  <c r="AC473" i="7"/>
  <c r="AC463" i="7"/>
  <c r="AC460" i="7"/>
  <c r="AC457" i="7"/>
  <c r="AC447" i="7"/>
  <c r="AC444" i="7"/>
  <c r="AC441" i="7"/>
  <c r="AC436" i="7"/>
  <c r="AC385" i="7"/>
  <c r="AC381" i="7"/>
  <c r="AC604" i="7"/>
  <c r="AC533" i="7"/>
  <c r="AC527" i="7"/>
  <c r="AC512" i="7"/>
  <c r="AC505" i="7"/>
  <c r="AC603" i="7"/>
  <c r="AC598" i="7"/>
  <c r="AC594" i="7"/>
  <c r="AC573" i="7"/>
  <c r="AC569" i="7"/>
  <c r="AC557" i="7"/>
  <c r="AC555" i="7"/>
  <c r="AC518" i="7"/>
  <c r="AC508" i="7"/>
  <c r="AC499" i="7"/>
  <c r="AC483" i="7"/>
  <c r="AC472" i="7"/>
  <c r="AC451" i="7"/>
  <c r="AC440" i="7"/>
  <c r="AC433" i="7"/>
  <c r="AC548" i="7"/>
  <c r="AC531" i="7"/>
  <c r="AC529" i="7"/>
  <c r="AC576" i="7"/>
  <c r="AC563" i="7"/>
  <c r="AC543" i="7"/>
  <c r="AC534" i="7"/>
  <c r="AC584" i="7"/>
  <c r="AC575" i="7"/>
  <c r="AC550" i="7"/>
  <c r="AC552" i="7"/>
  <c r="AC547" i="7"/>
  <c r="AC538" i="7"/>
  <c r="AC536" i="7"/>
  <c r="AC530" i="7"/>
  <c r="AC525" i="7"/>
  <c r="AC517" i="7"/>
  <c r="AC507" i="7"/>
  <c r="AC488" i="7"/>
  <c r="AC544" i="7"/>
  <c r="AC456" i="7"/>
  <c r="AC426" i="7"/>
  <c r="AC415" i="7"/>
  <c r="AC408" i="7"/>
  <c r="AC401" i="7"/>
  <c r="AC592" i="7"/>
  <c r="AC540" i="7"/>
  <c r="AC511" i="7"/>
  <c r="AC494" i="7"/>
  <c r="AC587" i="7"/>
  <c r="AC570" i="7"/>
  <c r="AC561" i="7"/>
  <c r="AC503" i="7"/>
  <c r="AC498" i="7"/>
  <c r="AC468" i="7"/>
  <c r="AC565" i="7"/>
  <c r="AC551" i="7"/>
  <c r="AC514" i="7"/>
  <c r="AC504" i="7"/>
  <c r="AC497" i="7"/>
  <c r="AC484" i="7"/>
  <c r="AC475" i="7"/>
  <c r="AC464" i="7"/>
  <c r="AC515" i="7"/>
  <c r="AC480" i="7"/>
  <c r="AC465" i="7"/>
  <c r="AC522" i="7"/>
  <c r="AC500" i="7"/>
  <c r="AC591" i="7"/>
  <c r="AC566" i="7"/>
  <c r="AC501" i="7"/>
  <c r="AC461" i="7"/>
  <c r="AC424" i="7"/>
  <c r="AC407" i="7"/>
  <c r="AC406" i="7"/>
  <c r="AC394" i="7"/>
  <c r="AC387" i="7"/>
  <c r="AC384" i="7"/>
  <c r="AC378" i="7"/>
  <c r="AC374" i="7"/>
  <c r="AC370" i="7"/>
  <c r="AC366" i="7"/>
  <c r="AC523" i="7"/>
  <c r="AC471" i="7"/>
  <c r="AC467" i="7"/>
  <c r="AC434" i="7"/>
  <c r="AC400" i="7"/>
  <c r="AC383" i="7"/>
  <c r="AC380" i="7"/>
  <c r="AC377" i="7"/>
  <c r="AC367" i="7"/>
  <c r="AC364" i="7"/>
  <c r="AC343" i="7"/>
  <c r="AC339" i="7"/>
  <c r="AC335" i="7"/>
  <c r="AC331" i="7"/>
  <c r="AC562" i="7"/>
  <c r="AC485" i="7"/>
  <c r="AC481" i="7"/>
  <c r="AC459" i="7"/>
  <c r="AC422" i="7"/>
  <c r="AC413" i="7"/>
  <c r="AC411" i="7"/>
  <c r="AC402" i="7"/>
  <c r="AC398" i="7"/>
  <c r="AC396" i="7"/>
  <c r="AC510" i="7"/>
  <c r="AC496" i="7"/>
  <c r="AC439" i="7"/>
  <c r="AC452" i="7"/>
  <c r="AC449" i="7"/>
  <c r="AC448" i="7"/>
  <c r="AC443" i="7"/>
  <c r="AC427" i="7"/>
  <c r="AC425" i="7"/>
  <c r="AC487" i="7"/>
  <c r="AC469" i="7"/>
  <c r="AC453" i="7"/>
  <c r="AC423" i="7"/>
  <c r="AC421" i="7"/>
  <c r="AC412" i="7"/>
  <c r="AC428" i="7"/>
  <c r="AC416" i="7"/>
  <c r="AC393" i="7"/>
  <c r="AC445" i="7"/>
  <c r="AC559" i="7"/>
  <c r="AC437" i="7"/>
  <c r="AC417" i="7"/>
  <c r="AC409" i="7"/>
  <c r="AC368" i="7"/>
  <c r="AC362" i="7"/>
  <c r="AC355" i="7"/>
  <c r="AC251" i="7"/>
  <c r="AC247" i="7"/>
  <c r="AC243" i="7"/>
  <c r="AC239" i="7"/>
  <c r="AC235" i="7"/>
  <c r="AC477" i="7"/>
  <c r="AC455" i="7"/>
  <c r="AC403" i="7"/>
  <c r="AC375" i="7"/>
  <c r="AC358" i="7"/>
  <c r="AC351" i="7"/>
  <c r="AC344" i="7"/>
  <c r="AC341" i="7"/>
  <c r="AC338" i="7"/>
  <c r="AC328" i="7"/>
  <c r="AC325" i="7"/>
  <c r="AC321" i="7"/>
  <c r="AC317" i="7"/>
  <c r="AC313" i="7"/>
  <c r="AC309" i="7"/>
  <c r="AC392" i="7"/>
  <c r="AC373" i="7"/>
  <c r="AC361" i="7"/>
  <c r="AC354" i="7"/>
  <c r="AC371" i="7"/>
  <c r="AC369" i="7"/>
  <c r="AC357" i="7"/>
  <c r="AC350" i="7"/>
  <c r="AC340" i="7"/>
  <c r="AC337" i="7"/>
  <c r="AC334" i="7"/>
  <c r="AC326" i="7"/>
  <c r="AC322" i="7"/>
  <c r="AC318" i="7"/>
  <c r="AC314" i="7"/>
  <c r="AC399" i="7"/>
  <c r="AC397" i="7"/>
  <c r="AC395" i="7"/>
  <c r="AC382" i="7"/>
  <c r="AC353" i="7"/>
  <c r="AC253" i="7"/>
  <c r="AC249" i="7"/>
  <c r="AC245" i="7"/>
  <c r="AC241" i="7"/>
  <c r="AC237" i="7"/>
  <c r="AC233" i="7"/>
  <c r="AC229" i="7"/>
  <c r="AC225" i="7"/>
  <c r="AC221" i="7"/>
  <c r="AC217" i="7"/>
  <c r="AC213" i="7"/>
  <c r="AC209" i="7"/>
  <c r="AC205" i="7"/>
  <c r="AC414" i="7"/>
  <c r="AC420" i="7"/>
  <c r="AC359" i="7"/>
  <c r="AC323" i="7"/>
  <c r="AC292" i="7"/>
  <c r="AC288" i="7"/>
  <c r="AC283" i="7"/>
  <c r="AC272" i="7"/>
  <c r="AC267" i="7"/>
  <c r="AC231" i="7"/>
  <c r="AC228" i="7"/>
  <c r="AC218" i="7"/>
  <c r="AC215" i="7"/>
  <c r="AC212" i="7"/>
  <c r="AC435" i="7"/>
  <c r="AC410" i="7"/>
  <c r="AC352" i="7"/>
  <c r="AC336" i="7"/>
  <c r="AC333" i="7"/>
  <c r="AC330" i="7"/>
  <c r="AC327" i="7"/>
  <c r="AC306" i="7"/>
  <c r="AC303" i="7"/>
  <c r="AC289" i="7"/>
  <c r="AC278" i="7"/>
  <c r="AC273" i="7"/>
  <c r="AC262" i="7"/>
  <c r="AC250" i="7"/>
  <c r="AC242" i="7"/>
  <c r="AC234" i="7"/>
  <c r="AC196" i="7"/>
  <c r="AC192" i="7"/>
  <c r="AC188" i="7"/>
  <c r="AC184" i="7"/>
  <c r="AC365" i="7"/>
  <c r="AC300" i="7"/>
  <c r="AC297" i="7"/>
  <c r="AC294" i="7"/>
  <c r="AC291" i="7"/>
  <c r="AC284" i="7"/>
  <c r="AC279" i="7"/>
  <c r="AC419" i="7"/>
  <c r="AC404" i="7"/>
  <c r="AC376" i="7"/>
  <c r="AC345" i="7"/>
  <c r="AC342" i="7"/>
  <c r="AC285" i="7"/>
  <c r="AC274" i="7"/>
  <c r="AC269" i="7"/>
  <c r="AC379" i="7"/>
  <c r="AC372" i="7"/>
  <c r="AC360" i="7"/>
  <c r="AC316" i="7"/>
  <c r="AC310" i="7"/>
  <c r="AC308" i="7"/>
  <c r="AC305" i="7"/>
  <c r="AC302" i="7"/>
  <c r="AC299" i="7"/>
  <c r="AC280" i="7"/>
  <c r="AC275" i="7"/>
  <c r="AC264" i="7"/>
  <c r="AC259" i="7"/>
  <c r="AC386" i="7"/>
  <c r="AC332" i="7"/>
  <c r="AC329" i="7"/>
  <c r="AC320" i="7"/>
  <c r="AC311" i="7"/>
  <c r="AC296" i="7"/>
  <c r="AC293" i="7"/>
  <c r="AC290" i="7"/>
  <c r="AC286" i="7"/>
  <c r="AC281" i="7"/>
  <c r="AC270" i="7"/>
  <c r="AC265" i="7"/>
  <c r="AC254" i="7"/>
  <c r="AC246" i="7"/>
  <c r="AC238" i="7"/>
  <c r="AC363" i="7"/>
  <c r="AC324" i="7"/>
  <c r="AC315" i="7"/>
  <c r="AC307" i="7"/>
  <c r="AC287" i="7"/>
  <c r="AC282" i="7"/>
  <c r="AC268" i="7"/>
  <c r="AC266" i="7"/>
  <c r="AC227" i="7"/>
  <c r="AC219" i="7"/>
  <c r="AC197" i="7"/>
  <c r="AC418" i="7"/>
  <c r="AC405" i="7"/>
  <c r="AC301" i="7"/>
  <c r="AC226" i="7"/>
  <c r="AC193" i="7"/>
  <c r="AC182" i="7"/>
  <c r="AC178" i="7"/>
  <c r="AC174" i="7"/>
  <c r="AC356" i="7"/>
  <c r="AC263" i="7"/>
  <c r="AC261" i="7"/>
  <c r="AC214" i="7"/>
  <c r="AC210" i="7"/>
  <c r="AC194" i="7"/>
  <c r="AC189" i="7"/>
  <c r="AC169" i="7"/>
  <c r="AC165" i="7"/>
  <c r="AC161" i="7"/>
  <c r="AC157" i="7"/>
  <c r="AC153" i="7"/>
  <c r="AC298" i="7"/>
  <c r="AC224" i="7"/>
  <c r="AC208" i="7"/>
  <c r="AC190" i="7"/>
  <c r="AC185" i="7"/>
  <c r="AC181" i="7"/>
  <c r="AC177" i="7"/>
  <c r="AC232" i="7"/>
  <c r="AC223" i="7"/>
  <c r="AC216" i="7"/>
  <c r="AC206" i="7"/>
  <c r="AC195" i="7"/>
  <c r="AC186" i="7"/>
  <c r="AC166" i="7"/>
  <c r="AC162" i="7"/>
  <c r="AC158" i="7"/>
  <c r="AC154" i="7"/>
  <c r="AC150" i="7"/>
  <c r="AC146" i="7"/>
  <c r="AC142" i="7"/>
  <c r="AC138" i="7"/>
  <c r="AC134" i="7"/>
  <c r="AC130" i="7"/>
  <c r="AC126" i="7"/>
  <c r="AC122" i="7"/>
  <c r="AC118" i="7"/>
  <c r="AC114" i="7"/>
  <c r="AC110" i="7"/>
  <c r="AC106" i="7"/>
  <c r="AC102" i="7"/>
  <c r="AC98" i="7"/>
  <c r="AC94" i="7"/>
  <c r="AC90" i="7"/>
  <c r="AC86" i="7"/>
  <c r="AC82" i="7"/>
  <c r="AC78" i="7"/>
  <c r="AC74" i="7"/>
  <c r="AC319" i="7"/>
  <c r="AC295" i="7"/>
  <c r="AC276" i="7"/>
  <c r="AC271" i="7"/>
  <c r="AC252" i="7"/>
  <c r="AC248" i="7"/>
  <c r="AC244" i="7"/>
  <c r="AC240" i="7"/>
  <c r="AC236" i="7"/>
  <c r="AC230" i="7"/>
  <c r="AC222" i="7"/>
  <c r="AC191" i="7"/>
  <c r="AC180" i="7"/>
  <c r="AC176" i="7"/>
  <c r="AC312" i="7"/>
  <c r="AC260" i="7"/>
  <c r="AC211" i="7"/>
  <c r="AC277" i="7"/>
  <c r="AC220" i="7"/>
  <c r="AC164" i="7"/>
  <c r="AC143" i="7"/>
  <c r="AC137" i="7"/>
  <c r="AC168" i="7"/>
  <c r="AC149" i="7"/>
  <c r="AC148" i="7"/>
  <c r="AC131" i="7"/>
  <c r="AC124" i="7"/>
  <c r="AC105" i="7"/>
  <c r="AC99" i="7"/>
  <c r="AC92" i="7"/>
  <c r="AC125" i="7"/>
  <c r="AC119" i="7"/>
  <c r="AC304" i="7"/>
  <c r="AC179" i="7"/>
  <c r="AC175" i="7"/>
  <c r="AC151" i="7"/>
  <c r="AC147" i="7"/>
  <c r="AC141" i="7"/>
  <c r="AC140" i="7"/>
  <c r="AC136" i="7"/>
  <c r="AC132" i="7"/>
  <c r="AC113" i="7"/>
  <c r="AC107" i="7"/>
  <c r="AC100" i="7"/>
  <c r="AC81" i="7"/>
  <c r="AC187" i="7"/>
  <c r="AC155" i="7"/>
  <c r="AC133" i="7"/>
  <c r="AC127" i="7"/>
  <c r="AC120" i="7"/>
  <c r="AC101" i="7"/>
  <c r="AC95" i="7"/>
  <c r="AC88" i="7"/>
  <c r="AC69" i="7"/>
  <c r="AC62" i="7"/>
  <c r="AC55" i="7"/>
  <c r="AC48" i="7"/>
  <c r="AC37" i="7"/>
  <c r="AC207" i="7"/>
  <c r="AC159" i="7"/>
  <c r="AC152" i="7"/>
  <c r="AC121" i="7"/>
  <c r="AC115" i="7"/>
  <c r="AC108" i="7"/>
  <c r="AC183" i="7"/>
  <c r="AC163" i="7"/>
  <c r="AC156" i="7"/>
  <c r="AC145" i="7"/>
  <c r="AC144" i="7"/>
  <c r="AC139" i="7"/>
  <c r="AC135" i="7"/>
  <c r="AC128" i="7"/>
  <c r="AC109" i="7"/>
  <c r="AC167" i="7"/>
  <c r="AC160" i="7"/>
  <c r="U9" i="7"/>
  <c r="M12" i="7"/>
  <c r="AC13" i="7"/>
  <c r="E15" i="7"/>
  <c r="L16" i="7"/>
  <c r="V16" i="7"/>
  <c r="M19" i="7"/>
  <c r="U20" i="7"/>
  <c r="AD20" i="7"/>
  <c r="E22" i="7"/>
  <c r="L23" i="7"/>
  <c r="V23" i="7"/>
  <c r="AC24" i="7"/>
  <c r="M26" i="7"/>
  <c r="U27" i="7"/>
  <c r="AD27" i="7"/>
  <c r="L30" i="7"/>
  <c r="V30" i="7"/>
  <c r="AC31" i="7"/>
  <c r="U34" i="7"/>
  <c r="AD34" i="7"/>
  <c r="AC38" i="7"/>
  <c r="AC39" i="7"/>
  <c r="AD40" i="7"/>
  <c r="U41" i="7"/>
  <c r="V42" i="7"/>
  <c r="V43" i="7"/>
  <c r="L44" i="7"/>
  <c r="L45" i="7"/>
  <c r="M46" i="7"/>
  <c r="E47" i="7"/>
  <c r="AC51" i="7"/>
  <c r="U52" i="7"/>
  <c r="U54" i="7"/>
  <c r="L55" i="7"/>
  <c r="L56" i="7"/>
  <c r="L58" i="7"/>
  <c r="M59" i="7"/>
  <c r="C52" i="9"/>
  <c r="J59" i="6"/>
  <c r="E63" i="7"/>
  <c r="AC66" i="7"/>
  <c r="AC67" i="7"/>
  <c r="AC68" i="7"/>
  <c r="AD70" i="7"/>
  <c r="U71" i="7"/>
  <c r="AD71" i="7"/>
  <c r="U72" i="7"/>
  <c r="L74" i="7"/>
  <c r="AD75" i="7"/>
  <c r="AC77" i="7"/>
  <c r="L81" i="7"/>
  <c r="E84" i="7"/>
  <c r="V86" i="7"/>
  <c r="M88" i="7"/>
  <c r="L89" i="7"/>
  <c r="E91" i="7"/>
  <c r="U92" i="7"/>
  <c r="V94" i="7"/>
  <c r="E95" i="7"/>
  <c r="U97" i="7"/>
  <c r="V98" i="7"/>
  <c r="U99" i="7"/>
  <c r="AD103" i="7"/>
  <c r="AD104" i="7"/>
  <c r="L105" i="7"/>
  <c r="E110" i="7"/>
  <c r="AC111" i="7"/>
  <c r="M114" i="7"/>
  <c r="U151" i="7"/>
  <c r="E576" i="7"/>
  <c r="E572" i="7"/>
  <c r="E568" i="7"/>
  <c r="E564" i="7"/>
  <c r="E560" i="7"/>
  <c r="E556" i="7"/>
  <c r="E552" i="7"/>
  <c r="E548" i="7"/>
  <c r="E544" i="7"/>
  <c r="E540" i="7"/>
  <c r="E536" i="7"/>
  <c r="E604" i="7"/>
  <c r="E594" i="7"/>
  <c r="E591" i="7"/>
  <c r="E588" i="7"/>
  <c r="E597" i="7"/>
  <c r="E596" i="7"/>
  <c r="E587" i="7"/>
  <c r="E569" i="7"/>
  <c r="E562" i="7"/>
  <c r="E555" i="7"/>
  <c r="E537" i="7"/>
  <c r="E532" i="7"/>
  <c r="E528" i="7"/>
  <c r="E524" i="7"/>
  <c r="E520" i="7"/>
  <c r="E516" i="7"/>
  <c r="E512" i="7"/>
  <c r="E508" i="7"/>
  <c r="E504" i="7"/>
  <c r="E500" i="7"/>
  <c r="E496" i="7"/>
  <c r="E598" i="7"/>
  <c r="E565" i="7"/>
  <c r="E558" i="7"/>
  <c r="E551" i="7"/>
  <c r="E603" i="7"/>
  <c r="E585" i="7"/>
  <c r="E531" i="7"/>
  <c r="E515" i="7"/>
  <c r="E602" i="7"/>
  <c r="E549" i="7"/>
  <c r="E547" i="7"/>
  <c r="E545" i="7"/>
  <c r="E543" i="7"/>
  <c r="E541" i="7"/>
  <c r="E539" i="7"/>
  <c r="E535" i="7"/>
  <c r="E533" i="7"/>
  <c r="E526" i="7"/>
  <c r="E519" i="7"/>
  <c r="E511" i="7"/>
  <c r="E487" i="7"/>
  <c r="E484" i="7"/>
  <c r="E481" i="7"/>
  <c r="E471" i="7"/>
  <c r="E468" i="7"/>
  <c r="E465" i="7"/>
  <c r="E455" i="7"/>
  <c r="E452" i="7"/>
  <c r="E449" i="7"/>
  <c r="E439" i="7"/>
  <c r="E427" i="7"/>
  <c r="E423" i="7"/>
  <c r="E419" i="7"/>
  <c r="E415" i="7"/>
  <c r="E411" i="7"/>
  <c r="E407" i="7"/>
  <c r="E403" i="7"/>
  <c r="E399" i="7"/>
  <c r="E395" i="7"/>
  <c r="E593" i="7"/>
  <c r="E561" i="7"/>
  <c r="E557" i="7"/>
  <c r="E553" i="7"/>
  <c r="E521" i="7"/>
  <c r="E514" i="7"/>
  <c r="E507" i="7"/>
  <c r="E601" i="7"/>
  <c r="E584" i="7"/>
  <c r="E575" i="7"/>
  <c r="E573" i="7"/>
  <c r="E571" i="7"/>
  <c r="E567" i="7"/>
  <c r="E592" i="7"/>
  <c r="E581" i="7"/>
  <c r="E574" i="7"/>
  <c r="E559" i="7"/>
  <c r="E505" i="7"/>
  <c r="E502" i="7"/>
  <c r="E498" i="7"/>
  <c r="E470" i="7"/>
  <c r="E469" i="7"/>
  <c r="E459" i="7"/>
  <c r="E438" i="7"/>
  <c r="E435" i="7"/>
  <c r="E600" i="7"/>
  <c r="E595" i="7"/>
  <c r="E586" i="7"/>
  <c r="E583" i="7"/>
  <c r="E582" i="7"/>
  <c r="E523" i="7"/>
  <c r="E550" i="7"/>
  <c r="E534" i="7"/>
  <c r="E563" i="7"/>
  <c r="E566" i="7"/>
  <c r="E527" i="7"/>
  <c r="E522" i="7"/>
  <c r="E503" i="7"/>
  <c r="E488" i="7"/>
  <c r="E605" i="7"/>
  <c r="E513" i="7"/>
  <c r="E510" i="7"/>
  <c r="E472" i="7"/>
  <c r="E461" i="7"/>
  <c r="E456" i="7"/>
  <c r="E454" i="7"/>
  <c r="E424" i="7"/>
  <c r="E417" i="7"/>
  <c r="E410" i="7"/>
  <c r="E590" i="7"/>
  <c r="E542" i="7"/>
  <c r="E538" i="7"/>
  <c r="E529" i="7"/>
  <c r="E497" i="7"/>
  <c r="E489" i="7"/>
  <c r="E530" i="7"/>
  <c r="E486" i="7"/>
  <c r="E466" i="7"/>
  <c r="E464" i="7"/>
  <c r="E599" i="7"/>
  <c r="E525" i="7"/>
  <c r="E506" i="7"/>
  <c r="E501" i="7"/>
  <c r="E482" i="7"/>
  <c r="E477" i="7"/>
  <c r="E475" i="7"/>
  <c r="E462" i="7"/>
  <c r="E570" i="7"/>
  <c r="E509" i="7"/>
  <c r="E499" i="7"/>
  <c r="E517" i="7"/>
  <c r="E483" i="7"/>
  <c r="E480" i="7"/>
  <c r="E478" i="7"/>
  <c r="E494" i="7"/>
  <c r="E495" i="7"/>
  <c r="E518" i="7"/>
  <c r="E479" i="7"/>
  <c r="E474" i="7"/>
  <c r="E441" i="7"/>
  <c r="E422" i="7"/>
  <c r="E413" i="7"/>
  <c r="E405" i="7"/>
  <c r="E396" i="7"/>
  <c r="E392" i="7"/>
  <c r="E382" i="7"/>
  <c r="E589" i="7"/>
  <c r="E554" i="7"/>
  <c r="E546" i="7"/>
  <c r="E463" i="7"/>
  <c r="E447" i="7"/>
  <c r="E443" i="7"/>
  <c r="E442" i="7"/>
  <c r="E426" i="7"/>
  <c r="E402" i="7"/>
  <c r="E400" i="7"/>
  <c r="E398" i="7"/>
  <c r="E375" i="7"/>
  <c r="E372" i="7"/>
  <c r="E369" i="7"/>
  <c r="E361" i="7"/>
  <c r="E357" i="7"/>
  <c r="E353" i="7"/>
  <c r="E453" i="7"/>
  <c r="E446" i="7"/>
  <c r="E445" i="7"/>
  <c r="E444" i="7"/>
  <c r="E409" i="7"/>
  <c r="E378" i="7"/>
  <c r="E458" i="7"/>
  <c r="E457" i="7"/>
  <c r="E473" i="7"/>
  <c r="E425" i="7"/>
  <c r="E485" i="7"/>
  <c r="E434" i="7"/>
  <c r="E421" i="7"/>
  <c r="E408" i="7"/>
  <c r="E406" i="7"/>
  <c r="E451" i="7"/>
  <c r="E428" i="7"/>
  <c r="E420" i="7"/>
  <c r="E384" i="7"/>
  <c r="E476" i="7"/>
  <c r="E404" i="7"/>
  <c r="E401" i="7"/>
  <c r="E416" i="7"/>
  <c r="E393" i="7"/>
  <c r="E381" i="7"/>
  <c r="E368" i="7"/>
  <c r="E364" i="7"/>
  <c r="E343" i="7"/>
  <c r="E325" i="7"/>
  <c r="E321" i="7"/>
  <c r="E317" i="7"/>
  <c r="E313" i="7"/>
  <c r="E309" i="7"/>
  <c r="E305" i="7"/>
  <c r="E301" i="7"/>
  <c r="E297" i="7"/>
  <c r="E293" i="7"/>
  <c r="E289" i="7"/>
  <c r="E285" i="7"/>
  <c r="E281" i="7"/>
  <c r="E277" i="7"/>
  <c r="E273" i="7"/>
  <c r="E269" i="7"/>
  <c r="E265" i="7"/>
  <c r="E261" i="7"/>
  <c r="E467" i="7"/>
  <c r="E412" i="7"/>
  <c r="E385" i="7"/>
  <c r="E380" i="7"/>
  <c r="E377" i="7"/>
  <c r="E371" i="7"/>
  <c r="E360" i="7"/>
  <c r="E336" i="7"/>
  <c r="E333" i="7"/>
  <c r="E330" i="7"/>
  <c r="E460" i="7"/>
  <c r="E386" i="7"/>
  <c r="E373" i="7"/>
  <c r="E363" i="7"/>
  <c r="E356" i="7"/>
  <c r="E339" i="7"/>
  <c r="E326" i="7"/>
  <c r="E322" i="7"/>
  <c r="E318" i="7"/>
  <c r="E314" i="7"/>
  <c r="E310" i="7"/>
  <c r="E306" i="7"/>
  <c r="E302" i="7"/>
  <c r="E298" i="7"/>
  <c r="E294" i="7"/>
  <c r="E450" i="7"/>
  <c r="E448" i="7"/>
  <c r="E394" i="7"/>
  <c r="E387" i="7"/>
  <c r="E379" i="7"/>
  <c r="E359" i="7"/>
  <c r="E352" i="7"/>
  <c r="E345" i="7"/>
  <c r="E342" i="7"/>
  <c r="E332" i="7"/>
  <c r="E329" i="7"/>
  <c r="E436" i="7"/>
  <c r="E414" i="7"/>
  <c r="E397" i="7"/>
  <c r="E362" i="7"/>
  <c r="E355" i="7"/>
  <c r="E335" i="7"/>
  <c r="E327" i="7"/>
  <c r="E323" i="7"/>
  <c r="E319" i="7"/>
  <c r="E315" i="7"/>
  <c r="E311" i="7"/>
  <c r="E307" i="7"/>
  <c r="E303" i="7"/>
  <c r="E299" i="7"/>
  <c r="E295" i="7"/>
  <c r="E291" i="7"/>
  <c r="E287" i="7"/>
  <c r="E283" i="7"/>
  <c r="E279" i="7"/>
  <c r="E275" i="7"/>
  <c r="E271" i="7"/>
  <c r="E267" i="7"/>
  <c r="E263" i="7"/>
  <c r="E259" i="7"/>
  <c r="E418" i="7"/>
  <c r="E300" i="7"/>
  <c r="E282" i="7"/>
  <c r="E266" i="7"/>
  <c r="E248" i="7"/>
  <c r="E240" i="7"/>
  <c r="E226" i="7"/>
  <c r="E223" i="7"/>
  <c r="E220" i="7"/>
  <c r="E210" i="7"/>
  <c r="E207" i="7"/>
  <c r="E440" i="7"/>
  <c r="E376" i="7"/>
  <c r="E374" i="7"/>
  <c r="E365" i="7"/>
  <c r="E358" i="7"/>
  <c r="E288" i="7"/>
  <c r="E272" i="7"/>
  <c r="E249" i="7"/>
  <c r="E241" i="7"/>
  <c r="E229" i="7"/>
  <c r="E213" i="7"/>
  <c r="E370" i="7"/>
  <c r="E351" i="7"/>
  <c r="E312" i="7"/>
  <c r="E308" i="7"/>
  <c r="E278" i="7"/>
  <c r="E354" i="7"/>
  <c r="E296" i="7"/>
  <c r="E284" i="7"/>
  <c r="E344" i="7"/>
  <c r="E341" i="7"/>
  <c r="E338" i="7"/>
  <c r="E316" i="7"/>
  <c r="E290" i="7"/>
  <c r="E274" i="7"/>
  <c r="E252" i="7"/>
  <c r="E244" i="7"/>
  <c r="E367" i="7"/>
  <c r="E350" i="7"/>
  <c r="E320" i="7"/>
  <c r="E304" i="7"/>
  <c r="E280" i="7"/>
  <c r="E264" i="7"/>
  <c r="E253" i="7"/>
  <c r="E245" i="7"/>
  <c r="E237" i="7"/>
  <c r="E221" i="7"/>
  <c r="E437" i="7"/>
  <c r="E383" i="7"/>
  <c r="E324" i="7"/>
  <c r="E292" i="7"/>
  <c r="E232" i="7"/>
  <c r="E224" i="7"/>
  <c r="E195" i="7"/>
  <c r="E186" i="7"/>
  <c r="E182" i="7"/>
  <c r="E328" i="7"/>
  <c r="E268" i="7"/>
  <c r="E231" i="7"/>
  <c r="E222" i="7"/>
  <c r="E218" i="7"/>
  <c r="E191" i="7"/>
  <c r="E169" i="7"/>
  <c r="E165" i="7"/>
  <c r="E161" i="7"/>
  <c r="E157" i="7"/>
  <c r="E153" i="7"/>
  <c r="E149" i="7"/>
  <c r="E145" i="7"/>
  <c r="E141" i="7"/>
  <c r="E137" i="7"/>
  <c r="E133" i="7"/>
  <c r="E129" i="7"/>
  <c r="E125" i="7"/>
  <c r="E121" i="7"/>
  <c r="E117" i="7"/>
  <c r="E113" i="7"/>
  <c r="E109" i="7"/>
  <c r="E105" i="7"/>
  <c r="E101" i="7"/>
  <c r="E97" i="7"/>
  <c r="E93" i="7"/>
  <c r="E89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29" i="7"/>
  <c r="E25" i="7"/>
  <c r="E21" i="7"/>
  <c r="E17" i="7"/>
  <c r="E13" i="7"/>
  <c r="E9" i="7"/>
  <c r="E331" i="7"/>
  <c r="E286" i="7"/>
  <c r="E276" i="7"/>
  <c r="E251" i="7"/>
  <c r="E247" i="7"/>
  <c r="E243" i="7"/>
  <c r="E239" i="7"/>
  <c r="E230" i="7"/>
  <c r="E216" i="7"/>
  <c r="E214" i="7"/>
  <c r="E212" i="7"/>
  <c r="E206" i="7"/>
  <c r="E187" i="7"/>
  <c r="E181" i="7"/>
  <c r="E177" i="7"/>
  <c r="E334" i="7"/>
  <c r="E208" i="7"/>
  <c r="E196" i="7"/>
  <c r="E166" i="7"/>
  <c r="E162" i="7"/>
  <c r="E158" i="7"/>
  <c r="E154" i="7"/>
  <c r="E150" i="7"/>
  <c r="E146" i="7"/>
  <c r="E142" i="7"/>
  <c r="E138" i="7"/>
  <c r="E337" i="7"/>
  <c r="E270" i="7"/>
  <c r="E228" i="7"/>
  <c r="E197" i="7"/>
  <c r="E192" i="7"/>
  <c r="E180" i="7"/>
  <c r="E176" i="7"/>
  <c r="E366" i="7"/>
  <c r="E340" i="7"/>
  <c r="E235" i="7"/>
  <c r="E234" i="7"/>
  <c r="E227" i="7"/>
  <c r="E219" i="7"/>
  <c r="E193" i="7"/>
  <c r="E188" i="7"/>
  <c r="E167" i="7"/>
  <c r="E163" i="7"/>
  <c r="E159" i="7"/>
  <c r="E155" i="7"/>
  <c r="E151" i="7"/>
  <c r="E147" i="7"/>
  <c r="E143" i="7"/>
  <c r="E433" i="7"/>
  <c r="E254" i="7"/>
  <c r="E250" i="7"/>
  <c r="E246" i="7"/>
  <c r="E242" i="7"/>
  <c r="E238" i="7"/>
  <c r="E236" i="7"/>
  <c r="E217" i="7"/>
  <c r="E215" i="7"/>
  <c r="E211" i="7"/>
  <c r="E209" i="7"/>
  <c r="E194" i="7"/>
  <c r="E225" i="7"/>
  <c r="E152" i="7"/>
  <c r="E233" i="7"/>
  <c r="E156" i="7"/>
  <c r="E140" i="7"/>
  <c r="E136" i="7"/>
  <c r="E130" i="7"/>
  <c r="E111" i="7"/>
  <c r="E104" i="7"/>
  <c r="E98" i="7"/>
  <c r="E262" i="7"/>
  <c r="E190" i="7"/>
  <c r="E185" i="7"/>
  <c r="E160" i="7"/>
  <c r="E131" i="7"/>
  <c r="E124" i="7"/>
  <c r="E118" i="7"/>
  <c r="E164" i="7"/>
  <c r="E119" i="7"/>
  <c r="E112" i="7"/>
  <c r="E106" i="7"/>
  <c r="E87" i="7"/>
  <c r="E168" i="7"/>
  <c r="E144" i="7"/>
  <c r="E132" i="7"/>
  <c r="E126" i="7"/>
  <c r="E107" i="7"/>
  <c r="E100" i="7"/>
  <c r="E94" i="7"/>
  <c r="E75" i="7"/>
  <c r="E71" i="7"/>
  <c r="E64" i="7"/>
  <c r="E46" i="7"/>
  <c r="E39" i="7"/>
  <c r="E127" i="7"/>
  <c r="E120" i="7"/>
  <c r="E114" i="7"/>
  <c r="E183" i="7"/>
  <c r="E179" i="7"/>
  <c r="E175" i="7"/>
  <c r="E134" i="7"/>
  <c r="E115" i="7"/>
  <c r="E108" i="7"/>
  <c r="E260" i="7"/>
  <c r="E205" i="7"/>
  <c r="E189" i="7"/>
  <c r="E184" i="7"/>
  <c r="E178" i="7"/>
  <c r="E174" i="7"/>
  <c r="M576" i="7"/>
  <c r="M572" i="7"/>
  <c r="M568" i="7"/>
  <c r="M564" i="7"/>
  <c r="M560" i="7"/>
  <c r="M556" i="7"/>
  <c r="M552" i="7"/>
  <c r="M548" i="7"/>
  <c r="M544" i="7"/>
  <c r="M540" i="7"/>
  <c r="M536" i="7"/>
  <c r="M601" i="7"/>
  <c r="M585" i="7"/>
  <c r="M605" i="7"/>
  <c r="M583" i="7"/>
  <c r="M573" i="7"/>
  <c r="M566" i="7"/>
  <c r="M559" i="7"/>
  <c r="M541" i="7"/>
  <c r="M534" i="7"/>
  <c r="M532" i="7"/>
  <c r="M528" i="7"/>
  <c r="M524" i="7"/>
  <c r="M520" i="7"/>
  <c r="M516" i="7"/>
  <c r="M512" i="7"/>
  <c r="M508" i="7"/>
  <c r="M504" i="7"/>
  <c r="M500" i="7"/>
  <c r="M496" i="7"/>
  <c r="M595" i="7"/>
  <c r="M586" i="7"/>
  <c r="M584" i="7"/>
  <c r="M569" i="7"/>
  <c r="M562" i="7"/>
  <c r="M555" i="7"/>
  <c r="M537" i="7"/>
  <c r="M592" i="7"/>
  <c r="M591" i="7"/>
  <c r="M550" i="7"/>
  <c r="M546" i="7"/>
  <c r="M542" i="7"/>
  <c r="M538" i="7"/>
  <c r="M530" i="7"/>
  <c r="M523" i="7"/>
  <c r="M501" i="7"/>
  <c r="M600" i="7"/>
  <c r="M590" i="7"/>
  <c r="M558" i="7"/>
  <c r="M554" i="7"/>
  <c r="M525" i="7"/>
  <c r="M518" i="7"/>
  <c r="M515" i="7"/>
  <c r="M497" i="7"/>
  <c r="M478" i="7"/>
  <c r="M462" i="7"/>
  <c r="M446" i="7"/>
  <c r="M427" i="7"/>
  <c r="M423" i="7"/>
  <c r="M419" i="7"/>
  <c r="M415" i="7"/>
  <c r="M411" i="7"/>
  <c r="M407" i="7"/>
  <c r="M403" i="7"/>
  <c r="M399" i="7"/>
  <c r="M395" i="7"/>
  <c r="M599" i="7"/>
  <c r="M582" i="7"/>
  <c r="M574" i="7"/>
  <c r="M570" i="7"/>
  <c r="M531" i="7"/>
  <c r="M511" i="7"/>
  <c r="M604" i="7"/>
  <c r="M598" i="7"/>
  <c r="M589" i="7"/>
  <c r="M581" i="7"/>
  <c r="M603" i="7"/>
  <c r="M597" i="7"/>
  <c r="M594" i="7"/>
  <c r="M588" i="7"/>
  <c r="M593" i="7"/>
  <c r="M553" i="7"/>
  <c r="M551" i="7"/>
  <c r="M543" i="7"/>
  <c r="M535" i="7"/>
  <c r="M526" i="7"/>
  <c r="M510" i="7"/>
  <c r="M495" i="7"/>
  <c r="M488" i="7"/>
  <c r="M479" i="7"/>
  <c r="M477" i="7"/>
  <c r="M468" i="7"/>
  <c r="M456" i="7"/>
  <c r="M447" i="7"/>
  <c r="M445" i="7"/>
  <c r="M602" i="7"/>
  <c r="M596" i="7"/>
  <c r="M567" i="7"/>
  <c r="M519" i="7"/>
  <c r="M565" i="7"/>
  <c r="M557" i="7"/>
  <c r="M549" i="7"/>
  <c r="M571" i="7"/>
  <c r="M514" i="7"/>
  <c r="M529" i="7"/>
  <c r="M506" i="7"/>
  <c r="M502" i="7"/>
  <c r="M487" i="7"/>
  <c r="M469" i="7"/>
  <c r="M467" i="7"/>
  <c r="M453" i="7"/>
  <c r="M449" i="7"/>
  <c r="M444" i="7"/>
  <c r="M442" i="7"/>
  <c r="M428" i="7"/>
  <c r="M421" i="7"/>
  <c r="M414" i="7"/>
  <c r="M396" i="7"/>
  <c r="M563" i="7"/>
  <c r="M539" i="7"/>
  <c r="M527" i="7"/>
  <c r="M509" i="7"/>
  <c r="M503" i="7"/>
  <c r="M499" i="7"/>
  <c r="M498" i="7"/>
  <c r="M485" i="7"/>
  <c r="M481" i="7"/>
  <c r="M476" i="7"/>
  <c r="M474" i="7"/>
  <c r="M587" i="7"/>
  <c r="M522" i="7"/>
  <c r="M507" i="7"/>
  <c r="M494" i="7"/>
  <c r="M472" i="7"/>
  <c r="M470" i="7"/>
  <c r="M461" i="7"/>
  <c r="M486" i="7"/>
  <c r="M484" i="7"/>
  <c r="M533" i="7"/>
  <c r="M482" i="7"/>
  <c r="M466" i="7"/>
  <c r="M463" i="7"/>
  <c r="M545" i="7"/>
  <c r="M513" i="7"/>
  <c r="M475" i="7"/>
  <c r="M455" i="7"/>
  <c r="M443" i="7"/>
  <c r="M438" i="7"/>
  <c r="M420" i="7"/>
  <c r="M402" i="7"/>
  <c r="M480" i="7"/>
  <c r="M517" i="7"/>
  <c r="M434" i="7"/>
  <c r="M410" i="7"/>
  <c r="M408" i="7"/>
  <c r="M406" i="7"/>
  <c r="M404" i="7"/>
  <c r="M394" i="7"/>
  <c r="M366" i="7"/>
  <c r="M361" i="7"/>
  <c r="M357" i="7"/>
  <c r="M353" i="7"/>
  <c r="M417" i="7"/>
  <c r="M375" i="7"/>
  <c r="M372" i="7"/>
  <c r="M369" i="7"/>
  <c r="M465" i="7"/>
  <c r="M561" i="7"/>
  <c r="M473" i="7"/>
  <c r="M464" i="7"/>
  <c r="M450" i="7"/>
  <c r="M448" i="7"/>
  <c r="M440" i="7"/>
  <c r="M437" i="7"/>
  <c r="M452" i="7"/>
  <c r="M451" i="7"/>
  <c r="M441" i="7"/>
  <c r="M547" i="7"/>
  <c r="M521" i="7"/>
  <c r="M471" i="7"/>
  <c r="M460" i="7"/>
  <c r="M458" i="7"/>
  <c r="M454" i="7"/>
  <c r="M436" i="7"/>
  <c r="M416" i="7"/>
  <c r="M422" i="7"/>
  <c r="M387" i="7"/>
  <c r="M575" i="7"/>
  <c r="M505" i="7"/>
  <c r="M489" i="7"/>
  <c r="M426" i="7"/>
  <c r="M413" i="7"/>
  <c r="M405" i="7"/>
  <c r="M425" i="7"/>
  <c r="M376" i="7"/>
  <c r="M374" i="7"/>
  <c r="M350" i="7"/>
  <c r="M340" i="7"/>
  <c r="M337" i="7"/>
  <c r="M334" i="7"/>
  <c r="M325" i="7"/>
  <c r="M321" i="7"/>
  <c r="M317" i="7"/>
  <c r="M313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435" i="7"/>
  <c r="M392" i="7"/>
  <c r="M370" i="7"/>
  <c r="M367" i="7"/>
  <c r="M365" i="7"/>
  <c r="M364" i="7"/>
  <c r="M343" i="7"/>
  <c r="M457" i="7"/>
  <c r="M401" i="7"/>
  <c r="M397" i="7"/>
  <c r="M382" i="7"/>
  <c r="M368" i="7"/>
  <c r="M360" i="7"/>
  <c r="M336" i="7"/>
  <c r="M333" i="7"/>
  <c r="M330" i="7"/>
  <c r="M326" i="7"/>
  <c r="M322" i="7"/>
  <c r="M318" i="7"/>
  <c r="M314" i="7"/>
  <c r="M310" i="7"/>
  <c r="M306" i="7"/>
  <c r="M302" i="7"/>
  <c r="M298" i="7"/>
  <c r="M294" i="7"/>
  <c r="M290" i="7"/>
  <c r="M439" i="7"/>
  <c r="M381" i="7"/>
  <c r="M363" i="7"/>
  <c r="M356" i="7"/>
  <c r="M339" i="7"/>
  <c r="M483" i="7"/>
  <c r="M459" i="7"/>
  <c r="M433" i="7"/>
  <c r="M418" i="7"/>
  <c r="M383" i="7"/>
  <c r="M377" i="7"/>
  <c r="M371" i="7"/>
  <c r="M359" i="7"/>
  <c r="M352" i="7"/>
  <c r="M345" i="7"/>
  <c r="M342" i="7"/>
  <c r="M332" i="7"/>
  <c r="M329" i="7"/>
  <c r="M327" i="7"/>
  <c r="M323" i="7"/>
  <c r="M319" i="7"/>
  <c r="M315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409" i="7"/>
  <c r="M400" i="7"/>
  <c r="M398" i="7"/>
  <c r="M386" i="7"/>
  <c r="M380" i="7"/>
  <c r="M379" i="7"/>
  <c r="M378" i="7"/>
  <c r="M351" i="7"/>
  <c r="M304" i="7"/>
  <c r="M286" i="7"/>
  <c r="M270" i="7"/>
  <c r="M254" i="7"/>
  <c r="M246" i="7"/>
  <c r="M238" i="7"/>
  <c r="M233" i="7"/>
  <c r="M217" i="7"/>
  <c r="M354" i="7"/>
  <c r="M335" i="7"/>
  <c r="M316" i="7"/>
  <c r="M292" i="7"/>
  <c r="M276" i="7"/>
  <c r="M260" i="7"/>
  <c r="M247" i="7"/>
  <c r="M239" i="7"/>
  <c r="M226" i="7"/>
  <c r="M223" i="7"/>
  <c r="M220" i="7"/>
  <c r="M210" i="7"/>
  <c r="M207" i="7"/>
  <c r="M412" i="7"/>
  <c r="M344" i="7"/>
  <c r="M341" i="7"/>
  <c r="M338" i="7"/>
  <c r="M320" i="7"/>
  <c r="M282" i="7"/>
  <c r="M393" i="7"/>
  <c r="M324" i="7"/>
  <c r="M300" i="7"/>
  <c r="M288" i="7"/>
  <c r="M272" i="7"/>
  <c r="M328" i="7"/>
  <c r="M278" i="7"/>
  <c r="M262" i="7"/>
  <c r="M250" i="7"/>
  <c r="M242" i="7"/>
  <c r="M424" i="7"/>
  <c r="M384" i="7"/>
  <c r="M362" i="7"/>
  <c r="M331" i="7"/>
  <c r="M308" i="7"/>
  <c r="M284" i="7"/>
  <c r="M268" i="7"/>
  <c r="M251" i="7"/>
  <c r="M243" i="7"/>
  <c r="M235" i="7"/>
  <c r="M234" i="7"/>
  <c r="M231" i="7"/>
  <c r="M228" i="7"/>
  <c r="M385" i="7"/>
  <c r="M355" i="7"/>
  <c r="M312" i="7"/>
  <c r="M296" i="7"/>
  <c r="M219" i="7"/>
  <c r="M213" i="7"/>
  <c r="M190" i="7"/>
  <c r="M185" i="7"/>
  <c r="M182" i="7"/>
  <c r="M227" i="7"/>
  <c r="M215" i="7"/>
  <c r="M211" i="7"/>
  <c r="M209" i="7"/>
  <c r="M195" i="7"/>
  <c r="M186" i="7"/>
  <c r="M169" i="7"/>
  <c r="M165" i="7"/>
  <c r="M161" i="7"/>
  <c r="M157" i="7"/>
  <c r="M153" i="7"/>
  <c r="M149" i="7"/>
  <c r="M145" i="7"/>
  <c r="M141" i="7"/>
  <c r="M137" i="7"/>
  <c r="M133" i="7"/>
  <c r="M129" i="7"/>
  <c r="M125" i="7"/>
  <c r="M121" i="7"/>
  <c r="M117" i="7"/>
  <c r="M113" i="7"/>
  <c r="M109" i="7"/>
  <c r="M105" i="7"/>
  <c r="M101" i="7"/>
  <c r="M97" i="7"/>
  <c r="M93" i="7"/>
  <c r="M89" i="7"/>
  <c r="M85" i="7"/>
  <c r="M81" i="7"/>
  <c r="M77" i="7"/>
  <c r="M73" i="7"/>
  <c r="M69" i="7"/>
  <c r="M65" i="7"/>
  <c r="M61" i="7"/>
  <c r="M57" i="7"/>
  <c r="M53" i="7"/>
  <c r="M49" i="7"/>
  <c r="M45" i="7"/>
  <c r="M41" i="7"/>
  <c r="M37" i="7"/>
  <c r="M33" i="7"/>
  <c r="M29" i="7"/>
  <c r="M25" i="7"/>
  <c r="M21" i="7"/>
  <c r="M17" i="7"/>
  <c r="M13" i="7"/>
  <c r="M9" i="7"/>
  <c r="M252" i="7"/>
  <c r="M248" i="7"/>
  <c r="M244" i="7"/>
  <c r="M240" i="7"/>
  <c r="M236" i="7"/>
  <c r="M205" i="7"/>
  <c r="M191" i="7"/>
  <c r="M181" i="7"/>
  <c r="M177" i="7"/>
  <c r="M225" i="7"/>
  <c r="M187" i="7"/>
  <c r="M166" i="7"/>
  <c r="M162" i="7"/>
  <c r="M158" i="7"/>
  <c r="M154" i="7"/>
  <c r="M150" i="7"/>
  <c r="M146" i="7"/>
  <c r="M142" i="7"/>
  <c r="M138" i="7"/>
  <c r="M274" i="7"/>
  <c r="M232" i="7"/>
  <c r="M224" i="7"/>
  <c r="M218" i="7"/>
  <c r="M196" i="7"/>
  <c r="M180" i="7"/>
  <c r="M176" i="7"/>
  <c r="M266" i="7"/>
  <c r="M264" i="7"/>
  <c r="M222" i="7"/>
  <c r="M216" i="7"/>
  <c r="M214" i="7"/>
  <c r="M212" i="7"/>
  <c r="M206" i="7"/>
  <c r="M197" i="7"/>
  <c r="M192" i="7"/>
  <c r="M167" i="7"/>
  <c r="M163" i="7"/>
  <c r="M159" i="7"/>
  <c r="M155" i="7"/>
  <c r="M151" i="7"/>
  <c r="M147" i="7"/>
  <c r="M143" i="7"/>
  <c r="M373" i="7"/>
  <c r="M358" i="7"/>
  <c r="M230" i="7"/>
  <c r="M229" i="7"/>
  <c r="M221" i="7"/>
  <c r="M208" i="7"/>
  <c r="M249" i="7"/>
  <c r="M194" i="7"/>
  <c r="M168" i="7"/>
  <c r="M134" i="7"/>
  <c r="M139" i="7"/>
  <c r="M135" i="7"/>
  <c r="M128" i="7"/>
  <c r="M122" i="7"/>
  <c r="M103" i="7"/>
  <c r="M96" i="7"/>
  <c r="M245" i="7"/>
  <c r="M179" i="7"/>
  <c r="M175" i="7"/>
  <c r="M148" i="7"/>
  <c r="M123" i="7"/>
  <c r="M280" i="7"/>
  <c r="M188" i="7"/>
  <c r="M183" i="7"/>
  <c r="M130" i="7"/>
  <c r="M111" i="7"/>
  <c r="M104" i="7"/>
  <c r="M98" i="7"/>
  <c r="M241" i="7"/>
  <c r="M193" i="7"/>
  <c r="M178" i="7"/>
  <c r="M174" i="7"/>
  <c r="M152" i="7"/>
  <c r="M140" i="7"/>
  <c r="M136" i="7"/>
  <c r="M131" i="7"/>
  <c r="M124" i="7"/>
  <c r="M118" i="7"/>
  <c r="M99" i="7"/>
  <c r="M92" i="7"/>
  <c r="M86" i="7"/>
  <c r="M68" i="7"/>
  <c r="M50" i="7"/>
  <c r="M43" i="7"/>
  <c r="M36" i="7"/>
  <c r="M189" i="7"/>
  <c r="M184" i="7"/>
  <c r="M156" i="7"/>
  <c r="M119" i="7"/>
  <c r="M112" i="7"/>
  <c r="M253" i="7"/>
  <c r="M237" i="7"/>
  <c r="M160" i="7"/>
  <c r="M132" i="7"/>
  <c r="M126" i="7"/>
  <c r="M107" i="7"/>
  <c r="M164" i="7"/>
  <c r="V576" i="7"/>
  <c r="V572" i="7"/>
  <c r="V568" i="7"/>
  <c r="V564" i="7"/>
  <c r="V560" i="7"/>
  <c r="V556" i="7"/>
  <c r="V552" i="7"/>
  <c r="V548" i="7"/>
  <c r="V544" i="7"/>
  <c r="V540" i="7"/>
  <c r="V536" i="7"/>
  <c r="V598" i="7"/>
  <c r="V595" i="7"/>
  <c r="V592" i="7"/>
  <c r="V582" i="7"/>
  <c r="V603" i="7"/>
  <c r="V581" i="7"/>
  <c r="V570" i="7"/>
  <c r="V563" i="7"/>
  <c r="V545" i="7"/>
  <c r="V538" i="7"/>
  <c r="V532" i="7"/>
  <c r="V528" i="7"/>
  <c r="V524" i="7"/>
  <c r="V520" i="7"/>
  <c r="V516" i="7"/>
  <c r="V512" i="7"/>
  <c r="V508" i="7"/>
  <c r="V504" i="7"/>
  <c r="V500" i="7"/>
  <c r="V496" i="7"/>
  <c r="V604" i="7"/>
  <c r="V594" i="7"/>
  <c r="V593" i="7"/>
  <c r="V573" i="7"/>
  <c r="V566" i="7"/>
  <c r="V559" i="7"/>
  <c r="V541" i="7"/>
  <c r="V534" i="7"/>
  <c r="V597" i="7"/>
  <c r="V588" i="7"/>
  <c r="V565" i="7"/>
  <c r="V561" i="7"/>
  <c r="V557" i="7"/>
  <c r="V553" i="7"/>
  <c r="V529" i="7"/>
  <c r="V522" i="7"/>
  <c r="V505" i="7"/>
  <c r="V602" i="7"/>
  <c r="V587" i="7"/>
  <c r="V584" i="7"/>
  <c r="V575" i="7"/>
  <c r="V571" i="7"/>
  <c r="V567" i="7"/>
  <c r="V517" i="7"/>
  <c r="V501" i="7"/>
  <c r="V494" i="7"/>
  <c r="V488" i="7"/>
  <c r="V485" i="7"/>
  <c r="V475" i="7"/>
  <c r="V472" i="7"/>
  <c r="V469" i="7"/>
  <c r="V459" i="7"/>
  <c r="V456" i="7"/>
  <c r="V453" i="7"/>
  <c r="V443" i="7"/>
  <c r="V440" i="7"/>
  <c r="V427" i="7"/>
  <c r="V423" i="7"/>
  <c r="V419" i="7"/>
  <c r="V415" i="7"/>
  <c r="V411" i="7"/>
  <c r="V407" i="7"/>
  <c r="V403" i="7"/>
  <c r="V399" i="7"/>
  <c r="V395" i="7"/>
  <c r="V601" i="7"/>
  <c r="V530" i="7"/>
  <c r="V523" i="7"/>
  <c r="V515" i="7"/>
  <c r="V596" i="7"/>
  <c r="V586" i="7"/>
  <c r="V583" i="7"/>
  <c r="V605" i="7"/>
  <c r="V591" i="7"/>
  <c r="V554" i="7"/>
  <c r="V549" i="7"/>
  <c r="V527" i="7"/>
  <c r="V487" i="7"/>
  <c r="V486" i="7"/>
  <c r="V465" i="7"/>
  <c r="V455" i="7"/>
  <c r="V454" i="7"/>
  <c r="V542" i="7"/>
  <c r="V533" i="7"/>
  <c r="V589" i="7"/>
  <c r="V551" i="7"/>
  <c r="V535" i="7"/>
  <c r="V531" i="7"/>
  <c r="V526" i="7"/>
  <c r="V599" i="7"/>
  <c r="V590" i="7"/>
  <c r="V585" i="7"/>
  <c r="V569" i="7"/>
  <c r="V546" i="7"/>
  <c r="V539" i="7"/>
  <c r="V558" i="7"/>
  <c r="V550" i="7"/>
  <c r="V499" i="7"/>
  <c r="V489" i="7"/>
  <c r="V543" i="7"/>
  <c r="V518" i="7"/>
  <c r="V507" i="7"/>
  <c r="V484" i="7"/>
  <c r="V477" i="7"/>
  <c r="V464" i="7"/>
  <c r="V462" i="7"/>
  <c r="V457" i="7"/>
  <c r="V446" i="7"/>
  <c r="V441" i="7"/>
  <c r="V435" i="7"/>
  <c r="V425" i="7"/>
  <c r="V418" i="7"/>
  <c r="V400" i="7"/>
  <c r="V513" i="7"/>
  <c r="V510" i="7"/>
  <c r="V478" i="7"/>
  <c r="V473" i="7"/>
  <c r="V467" i="7"/>
  <c r="V460" i="7"/>
  <c r="V521" i="7"/>
  <c r="V511" i="7"/>
  <c r="V562" i="7"/>
  <c r="V555" i="7"/>
  <c r="V514" i="7"/>
  <c r="V506" i="7"/>
  <c r="V503" i="7"/>
  <c r="V481" i="7"/>
  <c r="V574" i="7"/>
  <c r="V498" i="7"/>
  <c r="V497" i="7"/>
  <c r="V547" i="7"/>
  <c r="V537" i="7"/>
  <c r="V509" i="7"/>
  <c r="V600" i="7"/>
  <c r="V471" i="7"/>
  <c r="V463" i="7"/>
  <c r="V448" i="7"/>
  <c r="V445" i="7"/>
  <c r="V433" i="7"/>
  <c r="V428" i="7"/>
  <c r="V426" i="7"/>
  <c r="V409" i="7"/>
  <c r="V393" i="7"/>
  <c r="V386" i="7"/>
  <c r="V383" i="7"/>
  <c r="V479" i="7"/>
  <c r="V468" i="7"/>
  <c r="V452" i="7"/>
  <c r="V450" i="7"/>
  <c r="V444" i="7"/>
  <c r="V442" i="7"/>
  <c r="V436" i="7"/>
  <c r="V416" i="7"/>
  <c r="V414" i="7"/>
  <c r="V379" i="7"/>
  <c r="V376" i="7"/>
  <c r="V373" i="7"/>
  <c r="V361" i="7"/>
  <c r="V357" i="7"/>
  <c r="V353" i="7"/>
  <c r="V476" i="7"/>
  <c r="V461" i="7"/>
  <c r="V458" i="7"/>
  <c r="V421" i="7"/>
  <c r="V412" i="7"/>
  <c r="V401" i="7"/>
  <c r="V387" i="7"/>
  <c r="V519" i="7"/>
  <c r="V480" i="7"/>
  <c r="V525" i="7"/>
  <c r="V482" i="7"/>
  <c r="V470" i="7"/>
  <c r="V466" i="7"/>
  <c r="V434" i="7"/>
  <c r="V495" i="7"/>
  <c r="V474" i="7"/>
  <c r="V424" i="7"/>
  <c r="V413" i="7"/>
  <c r="V402" i="7"/>
  <c r="V502" i="7"/>
  <c r="V449" i="7"/>
  <c r="V384" i="7"/>
  <c r="V380" i="7"/>
  <c r="V406" i="7"/>
  <c r="V420" i="7"/>
  <c r="V410" i="7"/>
  <c r="V405" i="7"/>
  <c r="V354" i="7"/>
  <c r="V331" i="7"/>
  <c r="V325" i="7"/>
  <c r="V321" i="7"/>
  <c r="V317" i="7"/>
  <c r="V313" i="7"/>
  <c r="V309" i="7"/>
  <c r="V305" i="7"/>
  <c r="V301" i="7"/>
  <c r="V297" i="7"/>
  <c r="V293" i="7"/>
  <c r="V289" i="7"/>
  <c r="V285" i="7"/>
  <c r="V281" i="7"/>
  <c r="V277" i="7"/>
  <c r="V273" i="7"/>
  <c r="V269" i="7"/>
  <c r="V265" i="7"/>
  <c r="V261" i="7"/>
  <c r="V439" i="7"/>
  <c r="V404" i="7"/>
  <c r="V396" i="7"/>
  <c r="V350" i="7"/>
  <c r="V340" i="7"/>
  <c r="V337" i="7"/>
  <c r="V334" i="7"/>
  <c r="V385" i="7"/>
  <c r="V372" i="7"/>
  <c r="V366" i="7"/>
  <c r="V364" i="7"/>
  <c r="V343" i="7"/>
  <c r="V326" i="7"/>
  <c r="V322" i="7"/>
  <c r="V318" i="7"/>
  <c r="V314" i="7"/>
  <c r="V310" i="7"/>
  <c r="V306" i="7"/>
  <c r="V302" i="7"/>
  <c r="V298" i="7"/>
  <c r="V294" i="7"/>
  <c r="V290" i="7"/>
  <c r="V483" i="7"/>
  <c r="V437" i="7"/>
  <c r="V417" i="7"/>
  <c r="V398" i="7"/>
  <c r="V378" i="7"/>
  <c r="V374" i="7"/>
  <c r="V367" i="7"/>
  <c r="V365" i="7"/>
  <c r="V360" i="7"/>
  <c r="V336" i="7"/>
  <c r="V333" i="7"/>
  <c r="V330" i="7"/>
  <c r="V408" i="7"/>
  <c r="V394" i="7"/>
  <c r="V370" i="7"/>
  <c r="V368" i="7"/>
  <c r="V363" i="7"/>
  <c r="V356" i="7"/>
  <c r="V339" i="7"/>
  <c r="V327" i="7"/>
  <c r="V323" i="7"/>
  <c r="V319" i="7"/>
  <c r="V315" i="7"/>
  <c r="V311" i="7"/>
  <c r="V307" i="7"/>
  <c r="V303" i="7"/>
  <c r="V299" i="7"/>
  <c r="V295" i="7"/>
  <c r="V291" i="7"/>
  <c r="V287" i="7"/>
  <c r="V283" i="7"/>
  <c r="V279" i="7"/>
  <c r="V275" i="7"/>
  <c r="V271" i="7"/>
  <c r="V267" i="7"/>
  <c r="V263" i="7"/>
  <c r="V259" i="7"/>
  <c r="V447" i="7"/>
  <c r="V392" i="7"/>
  <c r="V381" i="7"/>
  <c r="V344" i="7"/>
  <c r="V341" i="7"/>
  <c r="V338" i="7"/>
  <c r="V324" i="7"/>
  <c r="V308" i="7"/>
  <c r="V274" i="7"/>
  <c r="V252" i="7"/>
  <c r="V244" i="7"/>
  <c r="V236" i="7"/>
  <c r="V230" i="7"/>
  <c r="V227" i="7"/>
  <c r="V224" i="7"/>
  <c r="V214" i="7"/>
  <c r="V211" i="7"/>
  <c r="V208" i="7"/>
  <c r="V382" i="7"/>
  <c r="V359" i="7"/>
  <c r="V296" i="7"/>
  <c r="V280" i="7"/>
  <c r="V264" i="7"/>
  <c r="V253" i="7"/>
  <c r="V245" i="7"/>
  <c r="V237" i="7"/>
  <c r="V233" i="7"/>
  <c r="V217" i="7"/>
  <c r="V451" i="7"/>
  <c r="V352" i="7"/>
  <c r="V328" i="7"/>
  <c r="V312" i="7"/>
  <c r="V286" i="7"/>
  <c r="V422" i="7"/>
  <c r="V362" i="7"/>
  <c r="V304" i="7"/>
  <c r="V276" i="7"/>
  <c r="V438" i="7"/>
  <c r="V375" i="7"/>
  <c r="V355" i="7"/>
  <c r="V345" i="7"/>
  <c r="V342" i="7"/>
  <c r="V292" i="7"/>
  <c r="V282" i="7"/>
  <c r="V266" i="7"/>
  <c r="V248" i="7"/>
  <c r="V240" i="7"/>
  <c r="V397" i="7"/>
  <c r="V358" i="7"/>
  <c r="V288" i="7"/>
  <c r="V272" i="7"/>
  <c r="V249" i="7"/>
  <c r="V241" i="7"/>
  <c r="V225" i="7"/>
  <c r="V377" i="7"/>
  <c r="V371" i="7"/>
  <c r="V369" i="7"/>
  <c r="V351" i="7"/>
  <c r="V332" i="7"/>
  <c r="V329" i="7"/>
  <c r="V316" i="7"/>
  <c r="V300" i="7"/>
  <c r="V335" i="7"/>
  <c r="V270" i="7"/>
  <c r="V254" i="7"/>
  <c r="V250" i="7"/>
  <c r="V246" i="7"/>
  <c r="V242" i="7"/>
  <c r="V238" i="7"/>
  <c r="V232" i="7"/>
  <c r="V231" i="7"/>
  <c r="V216" i="7"/>
  <c r="V212" i="7"/>
  <c r="V206" i="7"/>
  <c r="V194" i="7"/>
  <c r="V189" i="7"/>
  <c r="V184" i="7"/>
  <c r="V182" i="7"/>
  <c r="V278" i="7"/>
  <c r="V262" i="7"/>
  <c r="V260" i="7"/>
  <c r="V222" i="7"/>
  <c r="V190" i="7"/>
  <c r="V185" i="7"/>
  <c r="V169" i="7"/>
  <c r="V165" i="7"/>
  <c r="V161" i="7"/>
  <c r="V157" i="7"/>
  <c r="V153" i="7"/>
  <c r="V149" i="7"/>
  <c r="V145" i="7"/>
  <c r="V141" i="7"/>
  <c r="V137" i="7"/>
  <c r="V133" i="7"/>
  <c r="V129" i="7"/>
  <c r="V125" i="7"/>
  <c r="V121" i="7"/>
  <c r="V117" i="7"/>
  <c r="V113" i="7"/>
  <c r="V109" i="7"/>
  <c r="V105" i="7"/>
  <c r="V101" i="7"/>
  <c r="V97" i="7"/>
  <c r="V93" i="7"/>
  <c r="V89" i="7"/>
  <c r="V85" i="7"/>
  <c r="V81" i="7"/>
  <c r="V77" i="7"/>
  <c r="V73" i="7"/>
  <c r="V69" i="7"/>
  <c r="V65" i="7"/>
  <c r="V61" i="7"/>
  <c r="V57" i="7"/>
  <c r="V53" i="7"/>
  <c r="V49" i="7"/>
  <c r="V45" i="7"/>
  <c r="V41" i="7"/>
  <c r="V37" i="7"/>
  <c r="V33" i="7"/>
  <c r="V29" i="7"/>
  <c r="V25" i="7"/>
  <c r="V21" i="7"/>
  <c r="V17" i="7"/>
  <c r="V13" i="7"/>
  <c r="V9" i="7"/>
  <c r="V229" i="7"/>
  <c r="V221" i="7"/>
  <c r="V220" i="7"/>
  <c r="V195" i="7"/>
  <c r="V186" i="7"/>
  <c r="V181" i="7"/>
  <c r="V177" i="7"/>
  <c r="V320" i="7"/>
  <c r="V268" i="7"/>
  <c r="V228" i="7"/>
  <c r="V213" i="7"/>
  <c r="V207" i="7"/>
  <c r="V191" i="7"/>
  <c r="V166" i="7"/>
  <c r="V162" i="7"/>
  <c r="V158" i="7"/>
  <c r="V154" i="7"/>
  <c r="V150" i="7"/>
  <c r="V146" i="7"/>
  <c r="V142" i="7"/>
  <c r="V138" i="7"/>
  <c r="V284" i="7"/>
  <c r="V251" i="7"/>
  <c r="V247" i="7"/>
  <c r="V243" i="7"/>
  <c r="V239" i="7"/>
  <c r="V234" i="7"/>
  <c r="V226" i="7"/>
  <c r="V219" i="7"/>
  <c r="V215" i="7"/>
  <c r="V209" i="7"/>
  <c r="V187" i="7"/>
  <c r="V180" i="7"/>
  <c r="V176" i="7"/>
  <c r="V205" i="7"/>
  <c r="V196" i="7"/>
  <c r="V167" i="7"/>
  <c r="V163" i="7"/>
  <c r="V159" i="7"/>
  <c r="V155" i="7"/>
  <c r="V151" i="7"/>
  <c r="V147" i="7"/>
  <c r="V143" i="7"/>
  <c r="V235" i="7"/>
  <c r="V210" i="7"/>
  <c r="V197" i="7"/>
  <c r="V183" i="7"/>
  <c r="V152" i="7"/>
  <c r="V132" i="7"/>
  <c r="V188" i="7"/>
  <c r="V178" i="7"/>
  <c r="V174" i="7"/>
  <c r="V156" i="7"/>
  <c r="V127" i="7"/>
  <c r="V120" i="7"/>
  <c r="V114" i="7"/>
  <c r="V95" i="7"/>
  <c r="V193" i="7"/>
  <c r="V160" i="7"/>
  <c r="V144" i="7"/>
  <c r="V134" i="7"/>
  <c r="V164" i="7"/>
  <c r="V139" i="7"/>
  <c r="V135" i="7"/>
  <c r="V128" i="7"/>
  <c r="V122" i="7"/>
  <c r="V103" i="7"/>
  <c r="V96" i="7"/>
  <c r="V90" i="7"/>
  <c r="V218" i="7"/>
  <c r="V168" i="7"/>
  <c r="V123" i="7"/>
  <c r="V116" i="7"/>
  <c r="V110" i="7"/>
  <c r="V91" i="7"/>
  <c r="V84" i="7"/>
  <c r="V78" i="7"/>
  <c r="V72" i="7"/>
  <c r="V54" i="7"/>
  <c r="V47" i="7"/>
  <c r="V40" i="7"/>
  <c r="V148" i="7"/>
  <c r="V130" i="7"/>
  <c r="V111" i="7"/>
  <c r="V179" i="7"/>
  <c r="V175" i="7"/>
  <c r="V131" i="7"/>
  <c r="V124" i="7"/>
  <c r="V118" i="7"/>
  <c r="V223" i="7"/>
  <c r="V192" i="7"/>
  <c r="AD576" i="7"/>
  <c r="AD572" i="7"/>
  <c r="AD568" i="7"/>
  <c r="AD564" i="7"/>
  <c r="AD560" i="7"/>
  <c r="AD556" i="7"/>
  <c r="AD552" i="7"/>
  <c r="AD548" i="7"/>
  <c r="AD544" i="7"/>
  <c r="AD540" i="7"/>
  <c r="AD536" i="7"/>
  <c r="AD605" i="7"/>
  <c r="AD589" i="7"/>
  <c r="AD601" i="7"/>
  <c r="AD599" i="7"/>
  <c r="AD590" i="7"/>
  <c r="AD574" i="7"/>
  <c r="AD567" i="7"/>
  <c r="AD549" i="7"/>
  <c r="AD542" i="7"/>
  <c r="AD535" i="7"/>
  <c r="AD532" i="7"/>
  <c r="AD528" i="7"/>
  <c r="AD524" i="7"/>
  <c r="AD520" i="7"/>
  <c r="AD516" i="7"/>
  <c r="AD512" i="7"/>
  <c r="AD508" i="7"/>
  <c r="AD504" i="7"/>
  <c r="AD500" i="7"/>
  <c r="AD496" i="7"/>
  <c r="AD602" i="7"/>
  <c r="AD600" i="7"/>
  <c r="AD591" i="7"/>
  <c r="AD570" i="7"/>
  <c r="AD563" i="7"/>
  <c r="AD545" i="7"/>
  <c r="AD538" i="7"/>
  <c r="AD595" i="7"/>
  <c r="AD541" i="7"/>
  <c r="AD537" i="7"/>
  <c r="AD521" i="7"/>
  <c r="AD509" i="7"/>
  <c r="AD502" i="7"/>
  <c r="AD604" i="7"/>
  <c r="AD585" i="7"/>
  <c r="AD581" i="7"/>
  <c r="AD533" i="7"/>
  <c r="AD527" i="7"/>
  <c r="AD505" i="7"/>
  <c r="AD498" i="7"/>
  <c r="AD482" i="7"/>
  <c r="AD466" i="7"/>
  <c r="AD450" i="7"/>
  <c r="AD427" i="7"/>
  <c r="AD423" i="7"/>
  <c r="AD419" i="7"/>
  <c r="AD415" i="7"/>
  <c r="AD411" i="7"/>
  <c r="AD407" i="7"/>
  <c r="AD403" i="7"/>
  <c r="AD399" i="7"/>
  <c r="AD395" i="7"/>
  <c r="AD603" i="7"/>
  <c r="AD598" i="7"/>
  <c r="AD594" i="7"/>
  <c r="AD573" i="7"/>
  <c r="AD569" i="7"/>
  <c r="AD559" i="7"/>
  <c r="AD555" i="7"/>
  <c r="AD551" i="7"/>
  <c r="AD547" i="7"/>
  <c r="AD543" i="7"/>
  <c r="AD539" i="7"/>
  <c r="AD529" i="7"/>
  <c r="AD522" i="7"/>
  <c r="AD565" i="7"/>
  <c r="AD597" i="7"/>
  <c r="AD593" i="7"/>
  <c r="AD588" i="7"/>
  <c r="AD583" i="7"/>
  <c r="AD582" i="7"/>
  <c r="AD550" i="7"/>
  <c r="AD530" i="7"/>
  <c r="AD525" i="7"/>
  <c r="AD510" i="7"/>
  <c r="AD484" i="7"/>
  <c r="AD463" i="7"/>
  <c r="AD461" i="7"/>
  <c r="AD452" i="7"/>
  <c r="AD436" i="7"/>
  <c r="AD561" i="7"/>
  <c r="AD553" i="7"/>
  <c r="AD584" i="7"/>
  <c r="AD575" i="7"/>
  <c r="AD558" i="7"/>
  <c r="AD566" i="7"/>
  <c r="AD557" i="7"/>
  <c r="AD513" i="7"/>
  <c r="AD494" i="7"/>
  <c r="AD592" i="7"/>
  <c r="AD517" i="7"/>
  <c r="AD511" i="7"/>
  <c r="AD499" i="7"/>
  <c r="AD495" i="7"/>
  <c r="AD481" i="7"/>
  <c r="AD472" i="7"/>
  <c r="AD459" i="7"/>
  <c r="AD454" i="7"/>
  <c r="AD443" i="7"/>
  <c r="AD433" i="7"/>
  <c r="AD422" i="7"/>
  <c r="AD404" i="7"/>
  <c r="AD397" i="7"/>
  <c r="AD587" i="7"/>
  <c r="AD503" i="7"/>
  <c r="AD514" i="7"/>
  <c r="AD506" i="7"/>
  <c r="AD497" i="7"/>
  <c r="AD486" i="7"/>
  <c r="AD475" i="7"/>
  <c r="AD464" i="7"/>
  <c r="AD562" i="7"/>
  <c r="AD554" i="7"/>
  <c r="AD546" i="7"/>
  <c r="AD531" i="7"/>
  <c r="AD489" i="7"/>
  <c r="AD477" i="7"/>
  <c r="AD462" i="7"/>
  <c r="AD571" i="7"/>
  <c r="AD526" i="7"/>
  <c r="AD507" i="7"/>
  <c r="AD488" i="7"/>
  <c r="AD478" i="7"/>
  <c r="AD480" i="7"/>
  <c r="AD476" i="7"/>
  <c r="AD471" i="7"/>
  <c r="AD460" i="7"/>
  <c r="AD483" i="7"/>
  <c r="AD596" i="7"/>
  <c r="AD518" i="7"/>
  <c r="AD479" i="7"/>
  <c r="AD467" i="7"/>
  <c r="AD458" i="7"/>
  <c r="AD446" i="7"/>
  <c r="AD442" i="7"/>
  <c r="AD438" i="7"/>
  <c r="AD425" i="7"/>
  <c r="AD416" i="7"/>
  <c r="AD398" i="7"/>
  <c r="AD523" i="7"/>
  <c r="AD519" i="7"/>
  <c r="AD485" i="7"/>
  <c r="AD426" i="7"/>
  <c r="AD424" i="7"/>
  <c r="AD413" i="7"/>
  <c r="AD402" i="7"/>
  <c r="AD396" i="7"/>
  <c r="AD370" i="7"/>
  <c r="AD361" i="7"/>
  <c r="AD357" i="7"/>
  <c r="AD353" i="7"/>
  <c r="AD501" i="7"/>
  <c r="AD437" i="7"/>
  <c r="AD409" i="7"/>
  <c r="AD392" i="7"/>
  <c r="AD386" i="7"/>
  <c r="AD385" i="7"/>
  <c r="AD384" i="7"/>
  <c r="AD379" i="7"/>
  <c r="AD376" i="7"/>
  <c r="AD373" i="7"/>
  <c r="AD470" i="7"/>
  <c r="AD474" i="7"/>
  <c r="AD449" i="7"/>
  <c r="AD448" i="7"/>
  <c r="AD441" i="7"/>
  <c r="AD440" i="7"/>
  <c r="AD586" i="7"/>
  <c r="AD515" i="7"/>
  <c r="AD487" i="7"/>
  <c r="AD469" i="7"/>
  <c r="AD453" i="7"/>
  <c r="AD451" i="7"/>
  <c r="AD447" i="7"/>
  <c r="AD421" i="7"/>
  <c r="AD534" i="7"/>
  <c r="AD473" i="7"/>
  <c r="AD465" i="7"/>
  <c r="AD455" i="7"/>
  <c r="AD445" i="7"/>
  <c r="AD444" i="7"/>
  <c r="AD435" i="7"/>
  <c r="AD410" i="7"/>
  <c r="AD408" i="7"/>
  <c r="AD439" i="7"/>
  <c r="AD420" i="7"/>
  <c r="AD381" i="7"/>
  <c r="AD456" i="7"/>
  <c r="AD412" i="7"/>
  <c r="AD417" i="7"/>
  <c r="AD375" i="7"/>
  <c r="AD358" i="7"/>
  <c r="AD351" i="7"/>
  <c r="AD344" i="7"/>
  <c r="AD341" i="7"/>
  <c r="AD338" i="7"/>
  <c r="AD328" i="7"/>
  <c r="AD325" i="7"/>
  <c r="AD321" i="7"/>
  <c r="AD317" i="7"/>
  <c r="AD313" i="7"/>
  <c r="AD309" i="7"/>
  <c r="AD305" i="7"/>
  <c r="AD301" i="7"/>
  <c r="AD297" i="7"/>
  <c r="AD293" i="7"/>
  <c r="AD289" i="7"/>
  <c r="AD285" i="7"/>
  <c r="AD281" i="7"/>
  <c r="AD277" i="7"/>
  <c r="AD273" i="7"/>
  <c r="AD269" i="7"/>
  <c r="AD265" i="7"/>
  <c r="AD261" i="7"/>
  <c r="AD457" i="7"/>
  <c r="AD428" i="7"/>
  <c r="AD394" i="7"/>
  <c r="AD354" i="7"/>
  <c r="AD331" i="7"/>
  <c r="AD377" i="7"/>
  <c r="AD371" i="7"/>
  <c r="AD369" i="7"/>
  <c r="AD350" i="7"/>
  <c r="AD340" i="7"/>
  <c r="AD337" i="7"/>
  <c r="AD334" i="7"/>
  <c r="AD326" i="7"/>
  <c r="AD322" i="7"/>
  <c r="AD318" i="7"/>
  <c r="AD314" i="7"/>
  <c r="AD310" i="7"/>
  <c r="AD306" i="7"/>
  <c r="AD302" i="7"/>
  <c r="AD298" i="7"/>
  <c r="AD294" i="7"/>
  <c r="AD290" i="7"/>
  <c r="AD382" i="7"/>
  <c r="AD343" i="7"/>
  <c r="AD434" i="7"/>
  <c r="AD414" i="7"/>
  <c r="AD406" i="7"/>
  <c r="AD383" i="7"/>
  <c r="AD380" i="7"/>
  <c r="AD366" i="7"/>
  <c r="AD364" i="7"/>
  <c r="AD360" i="7"/>
  <c r="AD336" i="7"/>
  <c r="AD333" i="7"/>
  <c r="AD330" i="7"/>
  <c r="AD327" i="7"/>
  <c r="AD323" i="7"/>
  <c r="AD319" i="7"/>
  <c r="AD315" i="7"/>
  <c r="AD311" i="7"/>
  <c r="AD307" i="7"/>
  <c r="AD303" i="7"/>
  <c r="AD299" i="7"/>
  <c r="AD295" i="7"/>
  <c r="AD291" i="7"/>
  <c r="AD287" i="7"/>
  <c r="AD283" i="7"/>
  <c r="AD279" i="7"/>
  <c r="AD275" i="7"/>
  <c r="AD271" i="7"/>
  <c r="AD267" i="7"/>
  <c r="AD263" i="7"/>
  <c r="AD259" i="7"/>
  <c r="AD468" i="7"/>
  <c r="AD405" i="7"/>
  <c r="AD401" i="7"/>
  <c r="AD400" i="7"/>
  <c r="AD393" i="7"/>
  <c r="AD352" i="7"/>
  <c r="AD278" i="7"/>
  <c r="AD262" i="7"/>
  <c r="AD250" i="7"/>
  <c r="AD242" i="7"/>
  <c r="AD234" i="7"/>
  <c r="AD221" i="7"/>
  <c r="AD205" i="7"/>
  <c r="AD365" i="7"/>
  <c r="AD362" i="7"/>
  <c r="AD339" i="7"/>
  <c r="AD300" i="7"/>
  <c r="AD284" i="7"/>
  <c r="AD268" i="7"/>
  <c r="AD251" i="7"/>
  <c r="AD243" i="7"/>
  <c r="AD235" i="7"/>
  <c r="AD230" i="7"/>
  <c r="AD227" i="7"/>
  <c r="AD224" i="7"/>
  <c r="AD214" i="7"/>
  <c r="AD211" i="7"/>
  <c r="AD208" i="7"/>
  <c r="AD355" i="7"/>
  <c r="AD345" i="7"/>
  <c r="AD342" i="7"/>
  <c r="AD274" i="7"/>
  <c r="AD372" i="7"/>
  <c r="AD316" i="7"/>
  <c r="AD308" i="7"/>
  <c r="AD280" i="7"/>
  <c r="AD378" i="7"/>
  <c r="AD374" i="7"/>
  <c r="AD332" i="7"/>
  <c r="AD329" i="7"/>
  <c r="AD320" i="7"/>
  <c r="AD296" i="7"/>
  <c r="AD286" i="7"/>
  <c r="AD270" i="7"/>
  <c r="AD254" i="7"/>
  <c r="AD246" i="7"/>
  <c r="AD238" i="7"/>
  <c r="AD368" i="7"/>
  <c r="AD367" i="7"/>
  <c r="AD363" i="7"/>
  <c r="AD335" i="7"/>
  <c r="AD324" i="7"/>
  <c r="AD276" i="7"/>
  <c r="AD260" i="7"/>
  <c r="AD247" i="7"/>
  <c r="AD239" i="7"/>
  <c r="AD232" i="7"/>
  <c r="AD222" i="7"/>
  <c r="AD219" i="7"/>
  <c r="AD418" i="7"/>
  <c r="AD356" i="7"/>
  <c r="AD312" i="7"/>
  <c r="AD304" i="7"/>
  <c r="AD226" i="7"/>
  <c r="AD193" i="7"/>
  <c r="AD188" i="7"/>
  <c r="AD182" i="7"/>
  <c r="AD253" i="7"/>
  <c r="AD249" i="7"/>
  <c r="AD245" i="7"/>
  <c r="AD241" i="7"/>
  <c r="AD237" i="7"/>
  <c r="AD233" i="7"/>
  <c r="AD210" i="7"/>
  <c r="AD194" i="7"/>
  <c r="AD189" i="7"/>
  <c r="AD184" i="7"/>
  <c r="AD169" i="7"/>
  <c r="AD165" i="7"/>
  <c r="AD161" i="7"/>
  <c r="AD157" i="7"/>
  <c r="AD153" i="7"/>
  <c r="AD149" i="7"/>
  <c r="AD145" i="7"/>
  <c r="AD141" i="7"/>
  <c r="AD137" i="7"/>
  <c r="AD133" i="7"/>
  <c r="AD129" i="7"/>
  <c r="AD125" i="7"/>
  <c r="AD121" i="7"/>
  <c r="AD117" i="7"/>
  <c r="AD113" i="7"/>
  <c r="AD109" i="7"/>
  <c r="AD105" i="7"/>
  <c r="AD101" i="7"/>
  <c r="AD97" i="7"/>
  <c r="AD93" i="7"/>
  <c r="AD89" i="7"/>
  <c r="AD85" i="7"/>
  <c r="AD81" i="7"/>
  <c r="AD77" i="7"/>
  <c r="AD73" i="7"/>
  <c r="AD69" i="7"/>
  <c r="AD65" i="7"/>
  <c r="AD61" i="7"/>
  <c r="AD57" i="7"/>
  <c r="AD53" i="7"/>
  <c r="AD49" i="7"/>
  <c r="AD45" i="7"/>
  <c r="AD41" i="7"/>
  <c r="AD37" i="7"/>
  <c r="AD33" i="7"/>
  <c r="AD29" i="7"/>
  <c r="AD25" i="7"/>
  <c r="AD21" i="7"/>
  <c r="AD17" i="7"/>
  <c r="AD13" i="7"/>
  <c r="AD9" i="7"/>
  <c r="AD225" i="7"/>
  <c r="AD218" i="7"/>
  <c r="AD190" i="7"/>
  <c r="AD185" i="7"/>
  <c r="AD181" i="7"/>
  <c r="AD177" i="7"/>
  <c r="AD223" i="7"/>
  <c r="AD216" i="7"/>
  <c r="AD212" i="7"/>
  <c r="AD206" i="7"/>
  <c r="AD195" i="7"/>
  <c r="AD186" i="7"/>
  <c r="AD166" i="7"/>
  <c r="AD162" i="7"/>
  <c r="AD158" i="7"/>
  <c r="AD154" i="7"/>
  <c r="AD150" i="7"/>
  <c r="AD146" i="7"/>
  <c r="AD142" i="7"/>
  <c r="AD138" i="7"/>
  <c r="AD387" i="7"/>
  <c r="AD359" i="7"/>
  <c r="AD288" i="7"/>
  <c r="AD252" i="7"/>
  <c r="AD248" i="7"/>
  <c r="AD244" i="7"/>
  <c r="AD240" i="7"/>
  <c r="AD236" i="7"/>
  <c r="AD231" i="7"/>
  <c r="AD191" i="7"/>
  <c r="AD180" i="7"/>
  <c r="AD176" i="7"/>
  <c r="AD217" i="7"/>
  <c r="AD187" i="7"/>
  <c r="AD167" i="7"/>
  <c r="AD163" i="7"/>
  <c r="AD159" i="7"/>
  <c r="AD155" i="7"/>
  <c r="AD151" i="7"/>
  <c r="AD147" i="7"/>
  <c r="AD143" i="7"/>
  <c r="AD229" i="7"/>
  <c r="AD220" i="7"/>
  <c r="AD213" i="7"/>
  <c r="AD207" i="7"/>
  <c r="AD196" i="7"/>
  <c r="AD168" i="7"/>
  <c r="AD148" i="7"/>
  <c r="AD131" i="7"/>
  <c r="AD119" i="7"/>
  <c r="AD112" i="7"/>
  <c r="AD106" i="7"/>
  <c r="AD292" i="7"/>
  <c r="AD272" i="7"/>
  <c r="AD228" i="7"/>
  <c r="AD179" i="7"/>
  <c r="AD175" i="7"/>
  <c r="K11" i="4" s="1"/>
  <c r="L12" i="4" s="1"/>
  <c r="L28" i="4" s="1"/>
  <c r="L65" i="4" s="1"/>
  <c r="L75" i="4" s="1"/>
  <c r="AD140" i="7"/>
  <c r="AD136" i="7"/>
  <c r="AD132" i="7"/>
  <c r="AD126" i="7"/>
  <c r="AD127" i="7"/>
  <c r="AD120" i="7"/>
  <c r="AD114" i="7"/>
  <c r="AD95" i="7"/>
  <c r="AD88" i="7"/>
  <c r="AD82" i="7"/>
  <c r="AD264" i="7"/>
  <c r="AD197" i="7"/>
  <c r="AD152" i="7"/>
  <c r="AD134" i="7"/>
  <c r="AD115" i="7"/>
  <c r="AD108" i="7"/>
  <c r="AD102" i="7"/>
  <c r="AD83" i="7"/>
  <c r="AD76" i="7"/>
  <c r="AD58" i="7"/>
  <c r="AD51" i="7"/>
  <c r="AD44" i="7"/>
  <c r="AD209" i="7"/>
  <c r="AD192" i="7"/>
  <c r="AD183" i="7"/>
  <c r="AD156" i="7"/>
  <c r="AD144" i="7"/>
  <c r="AD139" i="7"/>
  <c r="AD135" i="7"/>
  <c r="AD128" i="7"/>
  <c r="AD122" i="7"/>
  <c r="AD178" i="7"/>
  <c r="AD174" i="7"/>
  <c r="AD160" i="7"/>
  <c r="AD123" i="7"/>
  <c r="AD116" i="7"/>
  <c r="AD110" i="7"/>
  <c r="AD282" i="7"/>
  <c r="AD266" i="7"/>
  <c r="AD215" i="7"/>
  <c r="AD164" i="7"/>
  <c r="E12" i="7"/>
  <c r="M16" i="7"/>
  <c r="E19" i="7"/>
  <c r="V20" i="7"/>
  <c r="M23" i="7"/>
  <c r="AD24" i="7"/>
  <c r="E26" i="7"/>
  <c r="V27" i="7"/>
  <c r="M30" i="7"/>
  <c r="AD31" i="7"/>
  <c r="V34" i="7"/>
  <c r="AD38" i="7"/>
  <c r="AD39" i="7"/>
  <c r="M44" i="7"/>
  <c r="AD48" i="7"/>
  <c r="AC49" i="7"/>
  <c r="AC50" i="7"/>
  <c r="V52" i="7"/>
  <c r="U53" i="7"/>
  <c r="M55" i="7"/>
  <c r="M56" i="7"/>
  <c r="L57" i="7"/>
  <c r="M58" i="7"/>
  <c r="E60" i="7"/>
  <c r="E62" i="7"/>
  <c r="AD66" i="7"/>
  <c r="AD67" i="7"/>
  <c r="AD68" i="7"/>
  <c r="U70" i="7"/>
  <c r="V71" i="7"/>
  <c r="L73" i="7"/>
  <c r="M74" i="7"/>
  <c r="L76" i="7"/>
  <c r="U80" i="7"/>
  <c r="U84" i="7"/>
  <c r="AC85" i="7"/>
  <c r="U91" i="7"/>
  <c r="E92" i="7"/>
  <c r="V92" i="7"/>
  <c r="U93" i="7"/>
  <c r="L96" i="7"/>
  <c r="V99" i="7"/>
  <c r="M102" i="7"/>
  <c r="V106" i="7"/>
  <c r="AD111" i="7"/>
  <c r="M115" i="7"/>
  <c r="U125" i="7"/>
  <c r="V126" i="7"/>
  <c r="M144" i="7"/>
  <c r="AV174" i="7"/>
  <c r="AV178" i="7"/>
  <c r="D173" i="9"/>
  <c r="AV180" i="7"/>
  <c r="AV182" i="7"/>
  <c r="D179" i="9"/>
  <c r="AV186" i="7"/>
  <c r="I167" i="9"/>
  <c r="E172" i="9"/>
  <c r="AV179" i="7"/>
  <c r="AV192" i="7"/>
  <c r="C124" i="9"/>
  <c r="J131" i="6"/>
  <c r="C60" i="9"/>
  <c r="J67" i="6"/>
  <c r="C156" i="9"/>
  <c r="J163" i="6"/>
  <c r="C84" i="9"/>
  <c r="J91" i="6"/>
  <c r="C116" i="9"/>
  <c r="J123" i="6"/>
  <c r="D169" i="9"/>
  <c r="AV176" i="7"/>
  <c r="D188" i="9"/>
  <c r="AV195" i="7"/>
  <c r="C132" i="9"/>
  <c r="J139" i="6"/>
  <c r="C148" i="9"/>
  <c r="J155" i="6"/>
  <c r="D183" i="9"/>
  <c r="AV190" i="7"/>
  <c r="C108" i="9"/>
  <c r="J115" i="6"/>
  <c r="AV193" i="7"/>
  <c r="C140" i="9"/>
  <c r="J147" i="6"/>
  <c r="G167" i="9"/>
  <c r="O167" i="9"/>
  <c r="AV188" i="7"/>
  <c r="G190" i="9"/>
  <c r="AV197" i="7"/>
  <c r="AV196" i="7"/>
  <c r="AF197" i="7"/>
  <c r="G205" i="7"/>
  <c r="G207" i="7"/>
  <c r="AF209" i="7"/>
  <c r="AF211" i="7"/>
  <c r="G213" i="7"/>
  <c r="AF215" i="7"/>
  <c r="O221" i="7"/>
  <c r="X225" i="7"/>
  <c r="G226" i="7"/>
  <c r="O230" i="7"/>
  <c r="X233" i="7"/>
  <c r="G236" i="7"/>
  <c r="AF238" i="7"/>
  <c r="G240" i="7"/>
  <c r="AF242" i="7"/>
  <c r="G244" i="7"/>
  <c r="AF246" i="7"/>
  <c r="G248" i="7"/>
  <c r="AF250" i="7"/>
  <c r="G252" i="7"/>
  <c r="AF254" i="7"/>
  <c r="X285" i="7"/>
  <c r="O441" i="7"/>
  <c r="G194" i="7"/>
  <c r="AF196" i="7"/>
  <c r="X197" i="7"/>
  <c r="O206" i="7"/>
  <c r="O208" i="7"/>
  <c r="G211" i="7"/>
  <c r="AF213" i="7"/>
  <c r="O214" i="7"/>
  <c r="G215" i="7"/>
  <c r="G217" i="7"/>
  <c r="AF221" i="7"/>
  <c r="O222" i="7"/>
  <c r="AF222" i="7"/>
  <c r="G227" i="7"/>
  <c r="AF229" i="7"/>
  <c r="G234" i="7"/>
  <c r="X261" i="7"/>
  <c r="X263" i="7"/>
  <c r="X305" i="7"/>
  <c r="O374" i="7"/>
  <c r="AF191" i="7"/>
  <c r="O192" i="7"/>
  <c r="G193" i="7"/>
  <c r="X196" i="7"/>
  <c r="O197" i="7"/>
  <c r="X205" i="7"/>
  <c r="C198" i="9"/>
  <c r="AV255" i="7"/>
  <c r="O212" i="7"/>
  <c r="O218" i="7"/>
  <c r="O223" i="7"/>
  <c r="X227" i="7"/>
  <c r="O231" i="7"/>
  <c r="X237" i="7"/>
  <c r="O238" i="7"/>
  <c r="X241" i="7"/>
  <c r="O242" i="7"/>
  <c r="X245" i="7"/>
  <c r="O246" i="7"/>
  <c r="X249" i="7"/>
  <c r="O250" i="7"/>
  <c r="X253" i="7"/>
  <c r="O254" i="7"/>
  <c r="AF265" i="7"/>
  <c r="G277" i="7"/>
  <c r="G287" i="7"/>
  <c r="G317" i="7"/>
  <c r="X344" i="7"/>
  <c r="D176" i="9"/>
  <c r="AV183" i="7"/>
  <c r="G261" i="7"/>
  <c r="G263" i="7"/>
  <c r="G573" i="7"/>
  <c r="G569" i="7"/>
  <c r="G565" i="7"/>
  <c r="G561" i="7"/>
  <c r="G557" i="7"/>
  <c r="G553" i="7"/>
  <c r="G549" i="7"/>
  <c r="G545" i="7"/>
  <c r="G541" i="7"/>
  <c r="G537" i="7"/>
  <c r="G603" i="7"/>
  <c r="G600" i="7"/>
  <c r="G587" i="7"/>
  <c r="G584" i="7"/>
  <c r="G599" i="7"/>
  <c r="G598" i="7"/>
  <c r="G589" i="7"/>
  <c r="G588" i="7"/>
  <c r="G572" i="7"/>
  <c r="G554" i="7"/>
  <c r="G547" i="7"/>
  <c r="G540" i="7"/>
  <c r="G533" i="7"/>
  <c r="G529" i="7"/>
  <c r="G525" i="7"/>
  <c r="G521" i="7"/>
  <c r="G517" i="7"/>
  <c r="G513" i="7"/>
  <c r="G509" i="7"/>
  <c r="G505" i="7"/>
  <c r="G501" i="7"/>
  <c r="G497" i="7"/>
  <c r="G601" i="7"/>
  <c r="G590" i="7"/>
  <c r="G575" i="7"/>
  <c r="G568" i="7"/>
  <c r="G550" i="7"/>
  <c r="G543" i="7"/>
  <c r="G536" i="7"/>
  <c r="G602" i="7"/>
  <c r="G594" i="7"/>
  <c r="G593" i="7"/>
  <c r="G520" i="7"/>
  <c r="G514" i="7"/>
  <c r="G507" i="7"/>
  <c r="G597" i="7"/>
  <c r="G571" i="7"/>
  <c r="G567" i="7"/>
  <c r="G563" i="7"/>
  <c r="G559" i="7"/>
  <c r="G555" i="7"/>
  <c r="G551" i="7"/>
  <c r="G527" i="7"/>
  <c r="G510" i="7"/>
  <c r="G503" i="7"/>
  <c r="G496" i="7"/>
  <c r="G480" i="7"/>
  <c r="G477" i="7"/>
  <c r="G464" i="7"/>
  <c r="G461" i="7"/>
  <c r="G448" i="7"/>
  <c r="G445" i="7"/>
  <c r="G428" i="7"/>
  <c r="G424" i="7"/>
  <c r="G420" i="7"/>
  <c r="G416" i="7"/>
  <c r="G412" i="7"/>
  <c r="G408" i="7"/>
  <c r="G404" i="7"/>
  <c r="G400" i="7"/>
  <c r="G396" i="7"/>
  <c r="G392" i="7"/>
  <c r="G592" i="7"/>
  <c r="G528" i="7"/>
  <c r="G522" i="7"/>
  <c r="G506" i="7"/>
  <c r="G596" i="7"/>
  <c r="G591" i="7"/>
  <c r="G583" i="7"/>
  <c r="G605" i="7"/>
  <c r="G586" i="7"/>
  <c r="G604" i="7"/>
  <c r="G523" i="7"/>
  <c r="G515" i="7"/>
  <c r="G504" i="7"/>
  <c r="G483" i="7"/>
  <c r="G472" i="7"/>
  <c r="G471" i="7"/>
  <c r="G462" i="7"/>
  <c r="G451" i="7"/>
  <c r="G440" i="7"/>
  <c r="G439" i="7"/>
  <c r="G434" i="7"/>
  <c r="G581" i="7"/>
  <c r="G576" i="7"/>
  <c r="G548" i="7"/>
  <c r="G539" i="7"/>
  <c r="G531" i="7"/>
  <c r="G526" i="7"/>
  <c r="G566" i="7"/>
  <c r="G558" i="7"/>
  <c r="G524" i="7"/>
  <c r="G560" i="7"/>
  <c r="G538" i="7"/>
  <c r="G532" i="7"/>
  <c r="G552" i="7"/>
  <c r="G530" i="7"/>
  <c r="G512" i="7"/>
  <c r="G502" i="7"/>
  <c r="G595" i="7"/>
  <c r="G542" i="7"/>
  <c r="G486" i="7"/>
  <c r="G479" i="7"/>
  <c r="G468" i="7"/>
  <c r="G466" i="7"/>
  <c r="G459" i="7"/>
  <c r="G450" i="7"/>
  <c r="G443" i="7"/>
  <c r="G441" i="7"/>
  <c r="G427" i="7"/>
  <c r="G409" i="7"/>
  <c r="G402" i="7"/>
  <c r="G574" i="7"/>
  <c r="G508" i="7"/>
  <c r="G582" i="7"/>
  <c r="G534" i="7"/>
  <c r="G516" i="7"/>
  <c r="G511" i="7"/>
  <c r="G488" i="7"/>
  <c r="G482" i="7"/>
  <c r="G475" i="7"/>
  <c r="G473" i="7"/>
  <c r="G585" i="7"/>
  <c r="G556" i="7"/>
  <c r="G519" i="7"/>
  <c r="G500" i="7"/>
  <c r="G460" i="7"/>
  <c r="G518" i="7"/>
  <c r="G487" i="7"/>
  <c r="G485" i="7"/>
  <c r="G494" i="7"/>
  <c r="G476" i="7"/>
  <c r="G465" i="7"/>
  <c r="G562" i="7"/>
  <c r="G535" i="7"/>
  <c r="G495" i="7"/>
  <c r="G570" i="7"/>
  <c r="G564" i="7"/>
  <c r="G499" i="7"/>
  <c r="G437" i="7"/>
  <c r="G415" i="7"/>
  <c r="G406" i="7"/>
  <c r="G398" i="7"/>
  <c r="G395" i="7"/>
  <c r="G544" i="7"/>
  <c r="G489" i="7"/>
  <c r="G484" i="7"/>
  <c r="G481" i="7"/>
  <c r="G454" i="7"/>
  <c r="G453" i="7"/>
  <c r="G436" i="7"/>
  <c r="G411" i="7"/>
  <c r="G407" i="7"/>
  <c r="G405" i="7"/>
  <c r="G383" i="7"/>
  <c r="G382" i="7"/>
  <c r="G381" i="7"/>
  <c r="G368" i="7"/>
  <c r="G365" i="7"/>
  <c r="G362" i="7"/>
  <c r="G358" i="7"/>
  <c r="G354" i="7"/>
  <c r="G350" i="7"/>
  <c r="G470" i="7"/>
  <c r="G458" i="7"/>
  <c r="G457" i="7"/>
  <c r="G456" i="7"/>
  <c r="G455" i="7"/>
  <c r="G418" i="7"/>
  <c r="G384" i="7"/>
  <c r="G374" i="7"/>
  <c r="G371" i="7"/>
  <c r="G474" i="7"/>
  <c r="G478" i="7"/>
  <c r="G469" i="7"/>
  <c r="G498" i="7"/>
  <c r="G438" i="7"/>
  <c r="G419" i="7"/>
  <c r="G417" i="7"/>
  <c r="G442" i="7"/>
  <c r="G435" i="7"/>
  <c r="G425" i="7"/>
  <c r="G413" i="7"/>
  <c r="G410" i="7"/>
  <c r="G403" i="7"/>
  <c r="G380" i="7"/>
  <c r="G452" i="7"/>
  <c r="G546" i="7"/>
  <c r="G463" i="7"/>
  <c r="G447" i="7"/>
  <c r="G393" i="7"/>
  <c r="G467" i="7"/>
  <c r="G426" i="7"/>
  <c r="G385" i="7"/>
  <c r="G375" i="7"/>
  <c r="G373" i="7"/>
  <c r="G363" i="7"/>
  <c r="G356" i="7"/>
  <c r="G339" i="7"/>
  <c r="G336" i="7"/>
  <c r="G326" i="7"/>
  <c r="G322" i="7"/>
  <c r="G318" i="7"/>
  <c r="G314" i="7"/>
  <c r="G310" i="7"/>
  <c r="G306" i="7"/>
  <c r="G302" i="7"/>
  <c r="G298" i="7"/>
  <c r="G294" i="7"/>
  <c r="G290" i="7"/>
  <c r="G286" i="7"/>
  <c r="G282" i="7"/>
  <c r="G278" i="7"/>
  <c r="G274" i="7"/>
  <c r="G270" i="7"/>
  <c r="G266" i="7"/>
  <c r="G262" i="7"/>
  <c r="G444" i="7"/>
  <c r="G387" i="7"/>
  <c r="G386" i="7"/>
  <c r="G369" i="7"/>
  <c r="G359" i="7"/>
  <c r="G352" i="7"/>
  <c r="G345" i="7"/>
  <c r="G342" i="7"/>
  <c r="G329" i="7"/>
  <c r="G446" i="7"/>
  <c r="G423" i="7"/>
  <c r="G394" i="7"/>
  <c r="G379" i="7"/>
  <c r="G355" i="7"/>
  <c r="G335" i="7"/>
  <c r="G332" i="7"/>
  <c r="G327" i="7"/>
  <c r="G323" i="7"/>
  <c r="G319" i="7"/>
  <c r="G315" i="7"/>
  <c r="G311" i="7"/>
  <c r="G307" i="7"/>
  <c r="G303" i="7"/>
  <c r="G299" i="7"/>
  <c r="G295" i="7"/>
  <c r="G291" i="7"/>
  <c r="G422" i="7"/>
  <c r="G421" i="7"/>
  <c r="G414" i="7"/>
  <c r="G401" i="7"/>
  <c r="G397" i="7"/>
  <c r="G376" i="7"/>
  <c r="G351" i="7"/>
  <c r="G341" i="7"/>
  <c r="G338" i="7"/>
  <c r="G399" i="7"/>
  <c r="G378" i="7"/>
  <c r="G372" i="7"/>
  <c r="G370" i="7"/>
  <c r="G344" i="7"/>
  <c r="G331" i="7"/>
  <c r="G328" i="7"/>
  <c r="G324" i="7"/>
  <c r="G320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433" i="7"/>
  <c r="G321" i="7"/>
  <c r="G283" i="7"/>
  <c r="G267" i="7"/>
  <c r="G232" i="7"/>
  <c r="G219" i="7"/>
  <c r="G216" i="7"/>
  <c r="G377" i="7"/>
  <c r="G361" i="7"/>
  <c r="G333" i="7"/>
  <c r="G330" i="7"/>
  <c r="G325" i="7"/>
  <c r="G313" i="7"/>
  <c r="G305" i="7"/>
  <c r="G289" i="7"/>
  <c r="G273" i="7"/>
  <c r="G251" i="7"/>
  <c r="G250" i="7"/>
  <c r="G243" i="7"/>
  <c r="G242" i="7"/>
  <c r="G235" i="7"/>
  <c r="G225" i="7"/>
  <c r="G222" i="7"/>
  <c r="G209" i="7"/>
  <c r="G206" i="7"/>
  <c r="G364" i="7"/>
  <c r="G293" i="7"/>
  <c r="G279" i="7"/>
  <c r="G357" i="7"/>
  <c r="G285" i="7"/>
  <c r="G269" i="7"/>
  <c r="G367" i="7"/>
  <c r="G360" i="7"/>
  <c r="G301" i="7"/>
  <c r="G275" i="7"/>
  <c r="G259" i="7"/>
  <c r="G449" i="7"/>
  <c r="G366" i="7"/>
  <c r="G353" i="7"/>
  <c r="G337" i="7"/>
  <c r="G334" i="7"/>
  <c r="G281" i="7"/>
  <c r="G265" i="7"/>
  <c r="G254" i="7"/>
  <c r="G247" i="7"/>
  <c r="G246" i="7"/>
  <c r="G239" i="7"/>
  <c r="G238" i="7"/>
  <c r="G233" i="7"/>
  <c r="G230" i="7"/>
  <c r="G343" i="7"/>
  <c r="G340" i="7"/>
  <c r="G309" i="7"/>
  <c r="O573" i="7"/>
  <c r="O569" i="7"/>
  <c r="O565" i="7"/>
  <c r="O561" i="7"/>
  <c r="O557" i="7"/>
  <c r="O553" i="7"/>
  <c r="O549" i="7"/>
  <c r="O545" i="7"/>
  <c r="O541" i="7"/>
  <c r="O537" i="7"/>
  <c r="O533" i="7"/>
  <c r="O597" i="7"/>
  <c r="O594" i="7"/>
  <c r="O581" i="7"/>
  <c r="O596" i="7"/>
  <c r="O587" i="7"/>
  <c r="O586" i="7"/>
  <c r="O576" i="7"/>
  <c r="O558" i="7"/>
  <c r="O551" i="7"/>
  <c r="O544" i="7"/>
  <c r="O529" i="7"/>
  <c r="O525" i="7"/>
  <c r="O521" i="7"/>
  <c r="O517" i="7"/>
  <c r="O513" i="7"/>
  <c r="O509" i="7"/>
  <c r="O505" i="7"/>
  <c r="O501" i="7"/>
  <c r="O497" i="7"/>
  <c r="O572" i="7"/>
  <c r="O554" i="7"/>
  <c r="O547" i="7"/>
  <c r="O540" i="7"/>
  <c r="O605" i="7"/>
  <c r="O599" i="7"/>
  <c r="O590" i="7"/>
  <c r="O574" i="7"/>
  <c r="O570" i="7"/>
  <c r="O568" i="7"/>
  <c r="O566" i="7"/>
  <c r="O564" i="7"/>
  <c r="O562" i="7"/>
  <c r="O560" i="7"/>
  <c r="O556" i="7"/>
  <c r="O552" i="7"/>
  <c r="O531" i="7"/>
  <c r="O511" i="7"/>
  <c r="O504" i="7"/>
  <c r="O595" i="7"/>
  <c r="O589" i="7"/>
  <c r="O582" i="7"/>
  <c r="O532" i="7"/>
  <c r="O526" i="7"/>
  <c r="O519" i="7"/>
  <c r="O514" i="7"/>
  <c r="O507" i="7"/>
  <c r="O500" i="7"/>
  <c r="O487" i="7"/>
  <c r="O474" i="7"/>
  <c r="O471" i="7"/>
  <c r="O458" i="7"/>
  <c r="O455" i="7"/>
  <c r="O442" i="7"/>
  <c r="O439" i="7"/>
  <c r="O428" i="7"/>
  <c r="O424" i="7"/>
  <c r="O420" i="7"/>
  <c r="O416" i="7"/>
  <c r="O412" i="7"/>
  <c r="O408" i="7"/>
  <c r="O404" i="7"/>
  <c r="O400" i="7"/>
  <c r="O396" i="7"/>
  <c r="O392" i="7"/>
  <c r="O604" i="7"/>
  <c r="O603" i="7"/>
  <c r="O598" i="7"/>
  <c r="O585" i="7"/>
  <c r="O543" i="7"/>
  <c r="O539" i="7"/>
  <c r="O535" i="7"/>
  <c r="O520" i="7"/>
  <c r="O510" i="7"/>
  <c r="O588" i="7"/>
  <c r="O602" i="7"/>
  <c r="O593" i="7"/>
  <c r="O548" i="7"/>
  <c r="O498" i="7"/>
  <c r="O470" i="7"/>
  <c r="O469" i="7"/>
  <c r="O438" i="7"/>
  <c r="O591" i="7"/>
  <c r="O536" i="7"/>
  <c r="O524" i="7"/>
  <c r="O592" i="7"/>
  <c r="O530" i="7"/>
  <c r="O528" i="7"/>
  <c r="O559" i="7"/>
  <c r="O542" i="7"/>
  <c r="O523" i="7"/>
  <c r="O600" i="7"/>
  <c r="O563" i="7"/>
  <c r="O538" i="7"/>
  <c r="O527" i="7"/>
  <c r="O495" i="7"/>
  <c r="O485" i="7"/>
  <c r="O483" i="7"/>
  <c r="O476" i="7"/>
  <c r="O465" i="7"/>
  <c r="O463" i="7"/>
  <c r="O413" i="7"/>
  <c r="O406" i="7"/>
  <c r="O399" i="7"/>
  <c r="O534" i="7"/>
  <c r="O494" i="7"/>
  <c r="O575" i="7"/>
  <c r="O567" i="7"/>
  <c r="O522" i="7"/>
  <c r="O512" i="7"/>
  <c r="O459" i="7"/>
  <c r="O518" i="7"/>
  <c r="O515" i="7"/>
  <c r="O489" i="7"/>
  <c r="O486" i="7"/>
  <c r="O479" i="7"/>
  <c r="O468" i="7"/>
  <c r="O466" i="7"/>
  <c r="O464" i="7"/>
  <c r="O601" i="7"/>
  <c r="O583" i="7"/>
  <c r="O488" i="7"/>
  <c r="O480" i="7"/>
  <c r="O571" i="7"/>
  <c r="O502" i="7"/>
  <c r="O477" i="7"/>
  <c r="O506" i="7"/>
  <c r="O496" i="7"/>
  <c r="O550" i="7"/>
  <c r="O503" i="7"/>
  <c r="O584" i="7"/>
  <c r="O478" i="7"/>
  <c r="O454" i="7"/>
  <c r="O422" i="7"/>
  <c r="O405" i="7"/>
  <c r="O385" i="7"/>
  <c r="O382" i="7"/>
  <c r="O546" i="7"/>
  <c r="O508" i="7"/>
  <c r="O499" i="7"/>
  <c r="O419" i="7"/>
  <c r="O417" i="7"/>
  <c r="O415" i="7"/>
  <c r="O378" i="7"/>
  <c r="O375" i="7"/>
  <c r="O362" i="7"/>
  <c r="O358" i="7"/>
  <c r="O354" i="7"/>
  <c r="O350" i="7"/>
  <c r="O484" i="7"/>
  <c r="O473" i="7"/>
  <c r="O433" i="7"/>
  <c r="O426" i="7"/>
  <c r="O402" i="7"/>
  <c r="O398" i="7"/>
  <c r="O381" i="7"/>
  <c r="O516" i="7"/>
  <c r="O461" i="7"/>
  <c r="O450" i="7"/>
  <c r="O449" i="7"/>
  <c r="O448" i="7"/>
  <c r="O472" i="7"/>
  <c r="O460" i="7"/>
  <c r="O452" i="7"/>
  <c r="O451" i="7"/>
  <c r="O447" i="7"/>
  <c r="O446" i="7"/>
  <c r="O481" i="7"/>
  <c r="O453" i="7"/>
  <c r="O445" i="7"/>
  <c r="O444" i="7"/>
  <c r="O443" i="7"/>
  <c r="O436" i="7"/>
  <c r="O555" i="7"/>
  <c r="O482" i="7"/>
  <c r="O467" i="7"/>
  <c r="O457" i="7"/>
  <c r="O456" i="7"/>
  <c r="O427" i="7"/>
  <c r="O425" i="7"/>
  <c r="O423" i="7"/>
  <c r="O403" i="7"/>
  <c r="O401" i="7"/>
  <c r="O411" i="7"/>
  <c r="O409" i="7"/>
  <c r="O393" i="7"/>
  <c r="O386" i="7"/>
  <c r="O379" i="7"/>
  <c r="O440" i="7"/>
  <c r="O435" i="7"/>
  <c r="O397" i="7"/>
  <c r="O368" i="7"/>
  <c r="O367" i="7"/>
  <c r="O360" i="7"/>
  <c r="O353" i="7"/>
  <c r="O333" i="7"/>
  <c r="O330" i="7"/>
  <c r="O326" i="7"/>
  <c r="O322" i="7"/>
  <c r="O318" i="7"/>
  <c r="O314" i="7"/>
  <c r="O310" i="7"/>
  <c r="O306" i="7"/>
  <c r="O302" i="7"/>
  <c r="O298" i="7"/>
  <c r="O294" i="7"/>
  <c r="O290" i="7"/>
  <c r="O286" i="7"/>
  <c r="O282" i="7"/>
  <c r="O278" i="7"/>
  <c r="O274" i="7"/>
  <c r="O270" i="7"/>
  <c r="O266" i="7"/>
  <c r="O262" i="7"/>
  <c r="O421" i="7"/>
  <c r="O414" i="7"/>
  <c r="O395" i="7"/>
  <c r="O363" i="7"/>
  <c r="O356" i="7"/>
  <c r="O339" i="7"/>
  <c r="O336" i="7"/>
  <c r="O383" i="7"/>
  <c r="O377" i="7"/>
  <c r="O359" i="7"/>
  <c r="O352" i="7"/>
  <c r="O345" i="7"/>
  <c r="O342" i="7"/>
  <c r="O329" i="7"/>
  <c r="O327" i="7"/>
  <c r="O323" i="7"/>
  <c r="O319" i="7"/>
  <c r="O315" i="7"/>
  <c r="O311" i="7"/>
  <c r="O307" i="7"/>
  <c r="O303" i="7"/>
  <c r="O299" i="7"/>
  <c r="O295" i="7"/>
  <c r="O291" i="7"/>
  <c r="O418" i="7"/>
  <c r="O410" i="7"/>
  <c r="O384" i="7"/>
  <c r="O380" i="7"/>
  <c r="O373" i="7"/>
  <c r="O371" i="7"/>
  <c r="O355" i="7"/>
  <c r="O335" i="7"/>
  <c r="O332" i="7"/>
  <c r="O369" i="7"/>
  <c r="O351" i="7"/>
  <c r="O341" i="7"/>
  <c r="O338" i="7"/>
  <c r="O324" i="7"/>
  <c r="O320" i="7"/>
  <c r="O316" i="7"/>
  <c r="O312" i="7"/>
  <c r="O308" i="7"/>
  <c r="O304" i="7"/>
  <c r="O300" i="7"/>
  <c r="O296" i="7"/>
  <c r="O292" i="7"/>
  <c r="O288" i="7"/>
  <c r="O284" i="7"/>
  <c r="O280" i="7"/>
  <c r="O276" i="7"/>
  <c r="O272" i="7"/>
  <c r="O268" i="7"/>
  <c r="O264" i="7"/>
  <c r="O260" i="7"/>
  <c r="O462" i="7"/>
  <c r="O437" i="7"/>
  <c r="O475" i="7"/>
  <c r="O372" i="7"/>
  <c r="O370" i="7"/>
  <c r="O364" i="7"/>
  <c r="O287" i="7"/>
  <c r="O271" i="7"/>
  <c r="O229" i="7"/>
  <c r="O226" i="7"/>
  <c r="O213" i="7"/>
  <c r="O210" i="7"/>
  <c r="O387" i="7"/>
  <c r="O357" i="7"/>
  <c r="O344" i="7"/>
  <c r="O277" i="7"/>
  <c r="O261" i="7"/>
  <c r="O249" i="7"/>
  <c r="O248" i="7"/>
  <c r="O241" i="7"/>
  <c r="O240" i="7"/>
  <c r="O232" i="7"/>
  <c r="O219" i="7"/>
  <c r="O216" i="7"/>
  <c r="O407" i="7"/>
  <c r="O309" i="7"/>
  <c r="O297" i="7"/>
  <c r="O283" i="7"/>
  <c r="O337" i="7"/>
  <c r="O334" i="7"/>
  <c r="O331" i="7"/>
  <c r="O328" i="7"/>
  <c r="O289" i="7"/>
  <c r="O273" i="7"/>
  <c r="O434" i="7"/>
  <c r="O366" i="7"/>
  <c r="O343" i="7"/>
  <c r="O340" i="7"/>
  <c r="O317" i="7"/>
  <c r="O305" i="7"/>
  <c r="O279" i="7"/>
  <c r="O263" i="7"/>
  <c r="O321" i="7"/>
  <c r="O313" i="7"/>
  <c r="O293" i="7"/>
  <c r="O285" i="7"/>
  <c r="O269" i="7"/>
  <c r="O253" i="7"/>
  <c r="O252" i="7"/>
  <c r="O245" i="7"/>
  <c r="O244" i="7"/>
  <c r="O237" i="7"/>
  <c r="O236" i="7"/>
  <c r="O227" i="7"/>
  <c r="O224" i="7"/>
  <c r="O394" i="7"/>
  <c r="O365" i="7"/>
  <c r="O325" i="7"/>
  <c r="X573" i="7"/>
  <c r="X569" i="7"/>
  <c r="X565" i="7"/>
  <c r="X561" i="7"/>
  <c r="X557" i="7"/>
  <c r="X553" i="7"/>
  <c r="X549" i="7"/>
  <c r="X545" i="7"/>
  <c r="X541" i="7"/>
  <c r="X537" i="7"/>
  <c r="X533" i="7"/>
  <c r="X604" i="7"/>
  <c r="X591" i="7"/>
  <c r="X588" i="7"/>
  <c r="X605" i="7"/>
  <c r="X594" i="7"/>
  <c r="X583" i="7"/>
  <c r="X582" i="7"/>
  <c r="X562" i="7"/>
  <c r="X555" i="7"/>
  <c r="X548" i="7"/>
  <c r="X529" i="7"/>
  <c r="X525" i="7"/>
  <c r="X521" i="7"/>
  <c r="X517" i="7"/>
  <c r="X513" i="7"/>
  <c r="X509" i="7"/>
  <c r="X505" i="7"/>
  <c r="X501" i="7"/>
  <c r="X497" i="7"/>
  <c r="X595" i="7"/>
  <c r="X585" i="7"/>
  <c r="X584" i="7"/>
  <c r="X576" i="7"/>
  <c r="X558" i="7"/>
  <c r="X551" i="7"/>
  <c r="X544" i="7"/>
  <c r="X602" i="7"/>
  <c r="X593" i="7"/>
  <c r="X530" i="7"/>
  <c r="X523" i="7"/>
  <c r="X515" i="7"/>
  <c r="X508" i="7"/>
  <c r="X601" i="7"/>
  <c r="X596" i="7"/>
  <c r="X550" i="7"/>
  <c r="X546" i="7"/>
  <c r="X542" i="7"/>
  <c r="X540" i="7"/>
  <c r="X538" i="7"/>
  <c r="X536" i="7"/>
  <c r="X534" i="7"/>
  <c r="X524" i="7"/>
  <c r="X518" i="7"/>
  <c r="X511" i="7"/>
  <c r="X504" i="7"/>
  <c r="X484" i="7"/>
  <c r="X481" i="7"/>
  <c r="X468" i="7"/>
  <c r="X465" i="7"/>
  <c r="X452" i="7"/>
  <c r="X449" i="7"/>
  <c r="X428" i="7"/>
  <c r="X424" i="7"/>
  <c r="X420" i="7"/>
  <c r="X416" i="7"/>
  <c r="X412" i="7"/>
  <c r="X408" i="7"/>
  <c r="X404" i="7"/>
  <c r="X400" i="7"/>
  <c r="X396" i="7"/>
  <c r="X392" i="7"/>
  <c r="X592" i="7"/>
  <c r="X586" i="7"/>
  <c r="X554" i="7"/>
  <c r="X531" i="7"/>
  <c r="X514" i="7"/>
  <c r="X507" i="7"/>
  <c r="X600" i="7"/>
  <c r="X574" i="7"/>
  <c r="X572" i="7"/>
  <c r="X570" i="7"/>
  <c r="X568" i="7"/>
  <c r="X566" i="7"/>
  <c r="X599" i="7"/>
  <c r="X590" i="7"/>
  <c r="X598" i="7"/>
  <c r="X589" i="7"/>
  <c r="X587" i="7"/>
  <c r="X575" i="7"/>
  <c r="X563" i="7"/>
  <c r="X552" i="7"/>
  <c r="X547" i="7"/>
  <c r="X539" i="7"/>
  <c r="X528" i="7"/>
  <c r="X516" i="7"/>
  <c r="X503" i="7"/>
  <c r="X495" i="7"/>
  <c r="X488" i="7"/>
  <c r="X478" i="7"/>
  <c r="X477" i="7"/>
  <c r="X467" i="7"/>
  <c r="X456" i="7"/>
  <c r="X446" i="7"/>
  <c r="X445" i="7"/>
  <c r="X435" i="7"/>
  <c r="X603" i="7"/>
  <c r="X571" i="7"/>
  <c r="X535" i="7"/>
  <c r="X526" i="7"/>
  <c r="X581" i="7"/>
  <c r="X532" i="7"/>
  <c r="X543" i="7"/>
  <c r="X506" i="7"/>
  <c r="X487" i="7"/>
  <c r="X597" i="7"/>
  <c r="X556" i="7"/>
  <c r="X522" i="7"/>
  <c r="X510" i="7"/>
  <c r="X475" i="7"/>
  <c r="X473" i="7"/>
  <c r="X471" i="7"/>
  <c r="X460" i="7"/>
  <c r="X458" i="7"/>
  <c r="X455" i="7"/>
  <c r="X437" i="7"/>
  <c r="X417" i="7"/>
  <c r="X410" i="7"/>
  <c r="X403" i="7"/>
  <c r="X567" i="7"/>
  <c r="X564" i="7"/>
  <c r="X500" i="7"/>
  <c r="X496" i="7"/>
  <c r="X520" i="7"/>
  <c r="X502" i="7"/>
  <c r="X499" i="7"/>
  <c r="X485" i="7"/>
  <c r="X483" i="7"/>
  <c r="X476" i="7"/>
  <c r="X474" i="7"/>
  <c r="X463" i="7"/>
  <c r="X519" i="7"/>
  <c r="X494" i="7"/>
  <c r="X479" i="7"/>
  <c r="X559" i="7"/>
  <c r="X512" i="7"/>
  <c r="X489" i="7"/>
  <c r="X486" i="7"/>
  <c r="X466" i="7"/>
  <c r="X444" i="7"/>
  <c r="X419" i="7"/>
  <c r="X402" i="7"/>
  <c r="X560" i="7"/>
  <c r="X482" i="7"/>
  <c r="X472" i="7"/>
  <c r="X464" i="7"/>
  <c r="X454" i="7"/>
  <c r="X453" i="7"/>
  <c r="X443" i="7"/>
  <c r="X427" i="7"/>
  <c r="X425" i="7"/>
  <c r="X423" i="7"/>
  <c r="X421" i="7"/>
  <c r="X401" i="7"/>
  <c r="X399" i="7"/>
  <c r="X397" i="7"/>
  <c r="X394" i="7"/>
  <c r="X372" i="7"/>
  <c r="X369" i="7"/>
  <c r="X362" i="7"/>
  <c r="X358" i="7"/>
  <c r="X354" i="7"/>
  <c r="X350" i="7"/>
  <c r="X480" i="7"/>
  <c r="X457" i="7"/>
  <c r="X406" i="7"/>
  <c r="X395" i="7"/>
  <c r="X378" i="7"/>
  <c r="X375" i="7"/>
  <c r="X498" i="7"/>
  <c r="X470" i="7"/>
  <c r="X459" i="7"/>
  <c r="X438" i="7"/>
  <c r="X426" i="7"/>
  <c r="X422" i="7"/>
  <c r="X462" i="7"/>
  <c r="X439" i="7"/>
  <c r="X433" i="7"/>
  <c r="X411" i="7"/>
  <c r="X409" i="7"/>
  <c r="X405" i="7"/>
  <c r="X413" i="7"/>
  <c r="X382" i="7"/>
  <c r="X448" i="7"/>
  <c r="X442" i="7"/>
  <c r="X441" i="7"/>
  <c r="X434" i="7"/>
  <c r="X414" i="7"/>
  <c r="X393" i="7"/>
  <c r="X461" i="7"/>
  <c r="X385" i="7"/>
  <c r="X384" i="7"/>
  <c r="X364" i="7"/>
  <c r="X357" i="7"/>
  <c r="X343" i="7"/>
  <c r="X340" i="7"/>
  <c r="X326" i="7"/>
  <c r="X322" i="7"/>
  <c r="X318" i="7"/>
  <c r="X314" i="7"/>
  <c r="X310" i="7"/>
  <c r="X306" i="7"/>
  <c r="X302" i="7"/>
  <c r="X298" i="7"/>
  <c r="X294" i="7"/>
  <c r="X290" i="7"/>
  <c r="X286" i="7"/>
  <c r="X282" i="7"/>
  <c r="X278" i="7"/>
  <c r="X274" i="7"/>
  <c r="X270" i="7"/>
  <c r="X266" i="7"/>
  <c r="X262" i="7"/>
  <c r="X527" i="7"/>
  <c r="X436" i="7"/>
  <c r="X418" i="7"/>
  <c r="X398" i="7"/>
  <c r="X379" i="7"/>
  <c r="X376" i="7"/>
  <c r="X374" i="7"/>
  <c r="X366" i="7"/>
  <c r="X365" i="7"/>
  <c r="X360" i="7"/>
  <c r="X353" i="7"/>
  <c r="X333" i="7"/>
  <c r="X330" i="7"/>
  <c r="X450" i="7"/>
  <c r="X387" i="7"/>
  <c r="X386" i="7"/>
  <c r="X370" i="7"/>
  <c r="X368" i="7"/>
  <c r="X367" i="7"/>
  <c r="X363" i="7"/>
  <c r="X356" i="7"/>
  <c r="X339" i="7"/>
  <c r="X336" i="7"/>
  <c r="X327" i="7"/>
  <c r="X323" i="7"/>
  <c r="X319" i="7"/>
  <c r="X315" i="7"/>
  <c r="X311" i="7"/>
  <c r="X307" i="7"/>
  <c r="X303" i="7"/>
  <c r="X299" i="7"/>
  <c r="X295" i="7"/>
  <c r="X291" i="7"/>
  <c r="X469" i="7"/>
  <c r="X359" i="7"/>
  <c r="X352" i="7"/>
  <c r="X345" i="7"/>
  <c r="X342" i="7"/>
  <c r="X329" i="7"/>
  <c r="X440" i="7"/>
  <c r="X355" i="7"/>
  <c r="X335" i="7"/>
  <c r="X332" i="7"/>
  <c r="X324" i="7"/>
  <c r="X320" i="7"/>
  <c r="X316" i="7"/>
  <c r="X312" i="7"/>
  <c r="X308" i="7"/>
  <c r="X304" i="7"/>
  <c r="X300" i="7"/>
  <c r="X296" i="7"/>
  <c r="X292" i="7"/>
  <c r="X288" i="7"/>
  <c r="X284" i="7"/>
  <c r="X280" i="7"/>
  <c r="X276" i="7"/>
  <c r="X272" i="7"/>
  <c r="X268" i="7"/>
  <c r="X264" i="7"/>
  <c r="X260" i="7"/>
  <c r="X447" i="7"/>
  <c r="X415" i="7"/>
  <c r="X407" i="7"/>
  <c r="X451" i="7"/>
  <c r="X293" i="7"/>
  <c r="X275" i="7"/>
  <c r="X259" i="7"/>
  <c r="X223" i="7"/>
  <c r="X220" i="7"/>
  <c r="X207" i="7"/>
  <c r="X337" i="7"/>
  <c r="X334" i="7"/>
  <c r="X331" i="7"/>
  <c r="X328" i="7"/>
  <c r="X317" i="7"/>
  <c r="X313" i="7"/>
  <c r="X281" i="7"/>
  <c r="X265" i="7"/>
  <c r="X254" i="7"/>
  <c r="X247" i="7"/>
  <c r="X246" i="7"/>
  <c r="X239" i="7"/>
  <c r="X238" i="7"/>
  <c r="X229" i="7"/>
  <c r="X226" i="7"/>
  <c r="X213" i="7"/>
  <c r="X210" i="7"/>
  <c r="X321" i="7"/>
  <c r="X301" i="7"/>
  <c r="X287" i="7"/>
  <c r="X271" i="7"/>
  <c r="X383" i="7"/>
  <c r="X325" i="7"/>
  <c r="X277" i="7"/>
  <c r="X377" i="7"/>
  <c r="X351" i="7"/>
  <c r="X283" i="7"/>
  <c r="X267" i="7"/>
  <c r="X373" i="7"/>
  <c r="X371" i="7"/>
  <c r="X361" i="7"/>
  <c r="X297" i="7"/>
  <c r="X289" i="7"/>
  <c r="X273" i="7"/>
  <c r="X251" i="7"/>
  <c r="X250" i="7"/>
  <c r="X243" i="7"/>
  <c r="X242" i="7"/>
  <c r="X235" i="7"/>
  <c r="X234" i="7"/>
  <c r="X221" i="7"/>
  <c r="X381" i="7"/>
  <c r="X341" i="7"/>
  <c r="X338" i="7"/>
  <c r="X309" i="7"/>
  <c r="AF573" i="7"/>
  <c r="AF569" i="7"/>
  <c r="AF565" i="7"/>
  <c r="AF561" i="7"/>
  <c r="AF557" i="7"/>
  <c r="AF553" i="7"/>
  <c r="AF549" i="7"/>
  <c r="AF545" i="7"/>
  <c r="AF541" i="7"/>
  <c r="AF537" i="7"/>
  <c r="AF533" i="7"/>
  <c r="AF601" i="7"/>
  <c r="AF598" i="7"/>
  <c r="AF585" i="7"/>
  <c r="AF582" i="7"/>
  <c r="AF603" i="7"/>
  <c r="AF602" i="7"/>
  <c r="AF581" i="7"/>
  <c r="AF566" i="7"/>
  <c r="AF559" i="7"/>
  <c r="AF552" i="7"/>
  <c r="AF534" i="7"/>
  <c r="AF529" i="7"/>
  <c r="AF525" i="7"/>
  <c r="AF521" i="7"/>
  <c r="AF517" i="7"/>
  <c r="AF513" i="7"/>
  <c r="AF509" i="7"/>
  <c r="AF505" i="7"/>
  <c r="AF501" i="7"/>
  <c r="AF497" i="7"/>
  <c r="AF604" i="7"/>
  <c r="AF593" i="7"/>
  <c r="AF592" i="7"/>
  <c r="AF562" i="7"/>
  <c r="AF555" i="7"/>
  <c r="AF548" i="7"/>
  <c r="AF599" i="7"/>
  <c r="AF590" i="7"/>
  <c r="AF551" i="7"/>
  <c r="AF547" i="7"/>
  <c r="AF543" i="7"/>
  <c r="AF539" i="7"/>
  <c r="AF535" i="7"/>
  <c r="AF528" i="7"/>
  <c r="AF522" i="7"/>
  <c r="AF512" i="7"/>
  <c r="AF594" i="7"/>
  <c r="AF589" i="7"/>
  <c r="AF516" i="7"/>
  <c r="AF515" i="7"/>
  <c r="AF508" i="7"/>
  <c r="AF478" i="7"/>
  <c r="AF475" i="7"/>
  <c r="AF462" i="7"/>
  <c r="AF459" i="7"/>
  <c r="AF446" i="7"/>
  <c r="AF443" i="7"/>
  <c r="AF428" i="7"/>
  <c r="AF424" i="7"/>
  <c r="AF420" i="7"/>
  <c r="AF416" i="7"/>
  <c r="AF412" i="7"/>
  <c r="AF408" i="7"/>
  <c r="AF404" i="7"/>
  <c r="AF400" i="7"/>
  <c r="AF396" i="7"/>
  <c r="AF392" i="7"/>
  <c r="AF597" i="7"/>
  <c r="AF588" i="7"/>
  <c r="AF575" i="7"/>
  <c r="AF571" i="7"/>
  <c r="AF567" i="7"/>
  <c r="AF563" i="7"/>
  <c r="AF530" i="7"/>
  <c r="AF523" i="7"/>
  <c r="AF511" i="7"/>
  <c r="AF504" i="7"/>
  <c r="AF587" i="7"/>
  <c r="AF584" i="7"/>
  <c r="AF570" i="7"/>
  <c r="AF564" i="7"/>
  <c r="AF540" i="7"/>
  <c r="AF531" i="7"/>
  <c r="AF526" i="7"/>
  <c r="AF520" i="7"/>
  <c r="AF507" i="7"/>
  <c r="AF486" i="7"/>
  <c r="AF485" i="7"/>
  <c r="AF465" i="7"/>
  <c r="AF454" i="7"/>
  <c r="AF453" i="7"/>
  <c r="AF576" i="7"/>
  <c r="AF558" i="7"/>
  <c r="AF532" i="7"/>
  <c r="AF524" i="7"/>
  <c r="AF605" i="7"/>
  <c r="AF568" i="7"/>
  <c r="AF536" i="7"/>
  <c r="AF527" i="7"/>
  <c r="AF595" i="7"/>
  <c r="AF574" i="7"/>
  <c r="AF560" i="7"/>
  <c r="AF538" i="7"/>
  <c r="AF600" i="7"/>
  <c r="AF596" i="7"/>
  <c r="AF591" i="7"/>
  <c r="AF586" i="7"/>
  <c r="AF554" i="7"/>
  <c r="AF572" i="7"/>
  <c r="AF506" i="7"/>
  <c r="AF498" i="7"/>
  <c r="AF494" i="7"/>
  <c r="AF479" i="7"/>
  <c r="AF466" i="7"/>
  <c r="AF450" i="7"/>
  <c r="AF448" i="7"/>
  <c r="AF435" i="7"/>
  <c r="AF421" i="7"/>
  <c r="AF414" i="7"/>
  <c r="AF407" i="7"/>
  <c r="AF550" i="7"/>
  <c r="AF514" i="7"/>
  <c r="AF489" i="7"/>
  <c r="AF546" i="7"/>
  <c r="AF482" i="7"/>
  <c r="AF480" i="7"/>
  <c r="AF583" i="7"/>
  <c r="AF519" i="7"/>
  <c r="AF473" i="7"/>
  <c r="AF471" i="7"/>
  <c r="AF460" i="7"/>
  <c r="AF518" i="7"/>
  <c r="AF510" i="7"/>
  <c r="AF496" i="7"/>
  <c r="AF487" i="7"/>
  <c r="AF556" i="7"/>
  <c r="AF483" i="7"/>
  <c r="AF500" i="7"/>
  <c r="AF542" i="7"/>
  <c r="AF495" i="7"/>
  <c r="AF481" i="7"/>
  <c r="AF472" i="7"/>
  <c r="AF449" i="7"/>
  <c r="AF437" i="7"/>
  <c r="AF426" i="7"/>
  <c r="AF409" i="7"/>
  <c r="AF386" i="7"/>
  <c r="AF484" i="7"/>
  <c r="AF488" i="7"/>
  <c r="AF463" i="7"/>
  <c r="AF433" i="7"/>
  <c r="AF411" i="7"/>
  <c r="AF405" i="7"/>
  <c r="AF379" i="7"/>
  <c r="AF366" i="7"/>
  <c r="AF362" i="7"/>
  <c r="AF358" i="7"/>
  <c r="AF354" i="7"/>
  <c r="AF350" i="7"/>
  <c r="AF470" i="7"/>
  <c r="AF439" i="7"/>
  <c r="AF438" i="7"/>
  <c r="AF418" i="7"/>
  <c r="AF403" i="7"/>
  <c r="AF393" i="7"/>
  <c r="AF387" i="7"/>
  <c r="AF372" i="7"/>
  <c r="AF369" i="7"/>
  <c r="AF474" i="7"/>
  <c r="AF544" i="7"/>
  <c r="AF503" i="7"/>
  <c r="AF469" i="7"/>
  <c r="AF452" i="7"/>
  <c r="AF451" i="7"/>
  <c r="AF447" i="7"/>
  <c r="AF444" i="7"/>
  <c r="AF442" i="7"/>
  <c r="AF458" i="7"/>
  <c r="AF457" i="7"/>
  <c r="AF455" i="7"/>
  <c r="AF445" i="7"/>
  <c r="AF468" i="7"/>
  <c r="AF456" i="7"/>
  <c r="AF419" i="7"/>
  <c r="AF417" i="7"/>
  <c r="AF476" i="7"/>
  <c r="AF406" i="7"/>
  <c r="AF401" i="7"/>
  <c r="AF385" i="7"/>
  <c r="AF378" i="7"/>
  <c r="AF499" i="7"/>
  <c r="AF415" i="7"/>
  <c r="AF477" i="7"/>
  <c r="AF464" i="7"/>
  <c r="AF436" i="7"/>
  <c r="AF377" i="7"/>
  <c r="AF361" i="7"/>
  <c r="AF337" i="7"/>
  <c r="AF334" i="7"/>
  <c r="AF326" i="7"/>
  <c r="AF322" i="7"/>
  <c r="AF318" i="7"/>
  <c r="AF314" i="7"/>
  <c r="AF310" i="7"/>
  <c r="AF306" i="7"/>
  <c r="AF302" i="7"/>
  <c r="AF298" i="7"/>
  <c r="AF294" i="7"/>
  <c r="AF290" i="7"/>
  <c r="AF286" i="7"/>
  <c r="AF282" i="7"/>
  <c r="AF278" i="7"/>
  <c r="AF274" i="7"/>
  <c r="AF270" i="7"/>
  <c r="AF266" i="7"/>
  <c r="AF262" i="7"/>
  <c r="AF427" i="7"/>
  <c r="AF373" i="7"/>
  <c r="AF371" i="7"/>
  <c r="AF357" i="7"/>
  <c r="AF343" i="7"/>
  <c r="AF340" i="7"/>
  <c r="AF502" i="7"/>
  <c r="AF402" i="7"/>
  <c r="AF397" i="7"/>
  <c r="AF395" i="7"/>
  <c r="AF382" i="7"/>
  <c r="AF381" i="7"/>
  <c r="AF380" i="7"/>
  <c r="AF364" i="7"/>
  <c r="AF360" i="7"/>
  <c r="AF353" i="7"/>
  <c r="AF333" i="7"/>
  <c r="AF330" i="7"/>
  <c r="AF327" i="7"/>
  <c r="AF323" i="7"/>
  <c r="AF319" i="7"/>
  <c r="AF315" i="7"/>
  <c r="AF311" i="7"/>
  <c r="AF307" i="7"/>
  <c r="AF303" i="7"/>
  <c r="AF299" i="7"/>
  <c r="AF295" i="7"/>
  <c r="AF291" i="7"/>
  <c r="AF440" i="7"/>
  <c r="AF434" i="7"/>
  <c r="AF425" i="7"/>
  <c r="AF399" i="7"/>
  <c r="AF383" i="7"/>
  <c r="AF365" i="7"/>
  <c r="AF363" i="7"/>
  <c r="AF356" i="7"/>
  <c r="AF339" i="7"/>
  <c r="AF336" i="7"/>
  <c r="AF423" i="7"/>
  <c r="AF384" i="7"/>
  <c r="AF376" i="7"/>
  <c r="AF374" i="7"/>
  <c r="AF367" i="7"/>
  <c r="AF359" i="7"/>
  <c r="AF352" i="7"/>
  <c r="AF345" i="7"/>
  <c r="AF342" i="7"/>
  <c r="AF329" i="7"/>
  <c r="AF324" i="7"/>
  <c r="AF320" i="7"/>
  <c r="AF316" i="7"/>
  <c r="AF312" i="7"/>
  <c r="AF308" i="7"/>
  <c r="AF304" i="7"/>
  <c r="AF300" i="7"/>
  <c r="AF296" i="7"/>
  <c r="AF292" i="7"/>
  <c r="AF288" i="7"/>
  <c r="AF284" i="7"/>
  <c r="AF280" i="7"/>
  <c r="AF276" i="7"/>
  <c r="AF272" i="7"/>
  <c r="AF268" i="7"/>
  <c r="AF264" i="7"/>
  <c r="AF260" i="7"/>
  <c r="AF441" i="7"/>
  <c r="AF422" i="7"/>
  <c r="AF410" i="7"/>
  <c r="AF398" i="7"/>
  <c r="AF355" i="7"/>
  <c r="AF325" i="7"/>
  <c r="AF297" i="7"/>
  <c r="AF279" i="7"/>
  <c r="AF263" i="7"/>
  <c r="AF233" i="7"/>
  <c r="AF230" i="7"/>
  <c r="AF217" i="7"/>
  <c r="AF214" i="7"/>
  <c r="AF285" i="7"/>
  <c r="AF269" i="7"/>
  <c r="AF253" i="7"/>
  <c r="AF252" i="7"/>
  <c r="AF245" i="7"/>
  <c r="AF244" i="7"/>
  <c r="AF237" i="7"/>
  <c r="AF236" i="7"/>
  <c r="AF223" i="7"/>
  <c r="AF220" i="7"/>
  <c r="AF207" i="7"/>
  <c r="AF351" i="7"/>
  <c r="AF309" i="7"/>
  <c r="AF305" i="7"/>
  <c r="AF275" i="7"/>
  <c r="AF394" i="7"/>
  <c r="AF375" i="7"/>
  <c r="AF370" i="7"/>
  <c r="AF368" i="7"/>
  <c r="AF335" i="7"/>
  <c r="AF332" i="7"/>
  <c r="AF293" i="7"/>
  <c r="AF281" i="7"/>
  <c r="AF341" i="7"/>
  <c r="AF338" i="7"/>
  <c r="AF287" i="7"/>
  <c r="AF271" i="7"/>
  <c r="AF461" i="7"/>
  <c r="AF344" i="7"/>
  <c r="AF313" i="7"/>
  <c r="AF301" i="7"/>
  <c r="AF277" i="7"/>
  <c r="AF261" i="7"/>
  <c r="AF249" i="7"/>
  <c r="AF248" i="7"/>
  <c r="AF241" i="7"/>
  <c r="AF240" i="7"/>
  <c r="AF231" i="7"/>
  <c r="AF228" i="7"/>
  <c r="AF467" i="7"/>
  <c r="AF413" i="7"/>
  <c r="AF317" i="7"/>
  <c r="G10" i="7"/>
  <c r="O10" i="7"/>
  <c r="X10" i="7"/>
  <c r="AF10" i="7"/>
  <c r="G14" i="7"/>
  <c r="O14" i="7"/>
  <c r="X14" i="7"/>
  <c r="AF14" i="7"/>
  <c r="G18" i="7"/>
  <c r="O18" i="7"/>
  <c r="X18" i="7"/>
  <c r="AF18" i="7"/>
  <c r="G22" i="7"/>
  <c r="O22" i="7"/>
  <c r="X22" i="7"/>
  <c r="AF22" i="7"/>
  <c r="G26" i="7"/>
  <c r="O26" i="7"/>
  <c r="X26" i="7"/>
  <c r="AF26" i="7"/>
  <c r="G30" i="7"/>
  <c r="O30" i="7"/>
  <c r="X30" i="7"/>
  <c r="AF30" i="7"/>
  <c r="G34" i="7"/>
  <c r="O34" i="7"/>
  <c r="X34" i="7"/>
  <c r="AF34" i="7"/>
  <c r="G38" i="7"/>
  <c r="O38" i="7"/>
  <c r="X38" i="7"/>
  <c r="AF38" i="7"/>
  <c r="G42" i="7"/>
  <c r="O42" i="7"/>
  <c r="X42" i="7"/>
  <c r="AF42" i="7"/>
  <c r="G46" i="7"/>
  <c r="O46" i="7"/>
  <c r="X46" i="7"/>
  <c r="AF46" i="7"/>
  <c r="G50" i="7"/>
  <c r="O50" i="7"/>
  <c r="X50" i="7"/>
  <c r="AF50" i="7"/>
  <c r="G54" i="7"/>
  <c r="O54" i="7"/>
  <c r="X54" i="7"/>
  <c r="AF54" i="7"/>
  <c r="G58" i="7"/>
  <c r="O58" i="7"/>
  <c r="X58" i="7"/>
  <c r="AF58" i="7"/>
  <c r="G62" i="7"/>
  <c r="O62" i="7"/>
  <c r="X62" i="7"/>
  <c r="AF62" i="7"/>
  <c r="G66" i="7"/>
  <c r="O66" i="7"/>
  <c r="X66" i="7"/>
  <c r="AF66" i="7"/>
  <c r="G70" i="7"/>
  <c r="O70" i="7"/>
  <c r="X70" i="7"/>
  <c r="AF70" i="7"/>
  <c r="G74" i="7"/>
  <c r="O74" i="7"/>
  <c r="X74" i="7"/>
  <c r="AF74" i="7"/>
  <c r="G78" i="7"/>
  <c r="O78" i="7"/>
  <c r="X78" i="7"/>
  <c r="AF78" i="7"/>
  <c r="G82" i="7"/>
  <c r="O82" i="7"/>
  <c r="X82" i="7"/>
  <c r="AF82" i="7"/>
  <c r="G86" i="7"/>
  <c r="O86" i="7"/>
  <c r="X86" i="7"/>
  <c r="AF86" i="7"/>
  <c r="G90" i="7"/>
  <c r="O90" i="7"/>
  <c r="X90" i="7"/>
  <c r="AF90" i="7"/>
  <c r="G94" i="7"/>
  <c r="O94" i="7"/>
  <c r="X94" i="7"/>
  <c r="AF94" i="7"/>
  <c r="G98" i="7"/>
  <c r="O98" i="7"/>
  <c r="X98" i="7"/>
  <c r="AF98" i="7"/>
  <c r="G102" i="7"/>
  <c r="O102" i="7"/>
  <c r="X102" i="7"/>
  <c r="AF102" i="7"/>
  <c r="G106" i="7"/>
  <c r="O106" i="7"/>
  <c r="X106" i="7"/>
  <c r="AF106" i="7"/>
  <c r="G110" i="7"/>
  <c r="O110" i="7"/>
  <c r="X110" i="7"/>
  <c r="AF110" i="7"/>
  <c r="G114" i="7"/>
  <c r="O114" i="7"/>
  <c r="X114" i="7"/>
  <c r="AF114" i="7"/>
  <c r="G118" i="7"/>
  <c r="O118" i="7"/>
  <c r="X118" i="7"/>
  <c r="AF118" i="7"/>
  <c r="G122" i="7"/>
  <c r="O122" i="7"/>
  <c r="X122" i="7"/>
  <c r="AF122" i="7"/>
  <c r="G126" i="7"/>
  <c r="O126" i="7"/>
  <c r="X126" i="7"/>
  <c r="AF126" i="7"/>
  <c r="G130" i="7"/>
  <c r="O130" i="7"/>
  <c r="X130" i="7"/>
  <c r="AF130" i="7"/>
  <c r="G134" i="7"/>
  <c r="O134" i="7"/>
  <c r="X134" i="7"/>
  <c r="AF134" i="7"/>
  <c r="G138" i="7"/>
  <c r="O138" i="7"/>
  <c r="X138" i="7"/>
  <c r="AF138" i="7"/>
  <c r="G142" i="7"/>
  <c r="O142" i="7"/>
  <c r="X142" i="7"/>
  <c r="AF142" i="7"/>
  <c r="G146" i="7"/>
  <c r="O146" i="7"/>
  <c r="X146" i="7"/>
  <c r="AF146" i="7"/>
  <c r="G150" i="7"/>
  <c r="O150" i="7"/>
  <c r="X150" i="7"/>
  <c r="AF150" i="7"/>
  <c r="G154" i="7"/>
  <c r="O154" i="7"/>
  <c r="X154" i="7"/>
  <c r="AF154" i="7"/>
  <c r="G158" i="7"/>
  <c r="O158" i="7"/>
  <c r="X158" i="7"/>
  <c r="AF158" i="7"/>
  <c r="G162" i="7"/>
  <c r="O162" i="7"/>
  <c r="X162" i="7"/>
  <c r="AF162" i="7"/>
  <c r="G166" i="7"/>
  <c r="O166" i="7"/>
  <c r="X166" i="7"/>
  <c r="AF166" i="7"/>
  <c r="AV177" i="7"/>
  <c r="AV181" i="7"/>
  <c r="AV185" i="7"/>
  <c r="AF186" i="7"/>
  <c r="G187" i="7"/>
  <c r="D180" i="9"/>
  <c r="AV187" i="7"/>
  <c r="O191" i="7"/>
  <c r="AV194" i="7"/>
  <c r="X195" i="7"/>
  <c r="G196" i="7"/>
  <c r="G208" i="7"/>
  <c r="G210" i="7"/>
  <c r="AF212" i="7"/>
  <c r="G214" i="7"/>
  <c r="AF216" i="7"/>
  <c r="AF218" i="7"/>
  <c r="G221" i="7"/>
  <c r="O225" i="7"/>
  <c r="AF225" i="7"/>
  <c r="X230" i="7"/>
  <c r="O233" i="7"/>
  <c r="AF235" i="7"/>
  <c r="G237" i="7"/>
  <c r="G241" i="7"/>
  <c r="G245" i="7"/>
  <c r="G249" i="7"/>
  <c r="G253" i="7"/>
  <c r="AF259" i="7"/>
  <c r="O265" i="7"/>
  <c r="O267" i="7"/>
  <c r="O281" i="7"/>
  <c r="AF331" i="7"/>
  <c r="AV184" i="7"/>
  <c r="AF185" i="7"/>
  <c r="X186" i="7"/>
  <c r="AV189" i="7"/>
  <c r="AF190" i="7"/>
  <c r="G191" i="7"/>
  <c r="D184" i="9"/>
  <c r="AV191" i="7"/>
  <c r="O195" i="7"/>
  <c r="O205" i="7"/>
  <c r="O207" i="7"/>
  <c r="AF210" i="7"/>
  <c r="G212" i="7"/>
  <c r="G218" i="7"/>
  <c r="X222" i="7"/>
  <c r="O234" i="7"/>
  <c r="AF234" i="7"/>
  <c r="O235" i="7"/>
  <c r="AF239" i="7"/>
  <c r="AF243" i="7"/>
  <c r="AF247" i="7"/>
  <c r="AF251" i="7"/>
  <c r="X269" i="7"/>
  <c r="AF273" i="7"/>
  <c r="AF283" i="7"/>
  <c r="AF289" i="7"/>
  <c r="G297" i="7"/>
  <c r="AF321" i="7"/>
  <c r="AF328" i="7"/>
  <c r="O361" i="7"/>
  <c r="O376" i="7"/>
  <c r="X380" i="7"/>
  <c r="C343" i="9"/>
  <c r="AV388" i="7"/>
  <c r="C252" i="9"/>
  <c r="AV346" i="7"/>
  <c r="C385" i="9"/>
  <c r="AV429" i="7"/>
  <c r="AK609" i="7"/>
  <c r="AV609" i="7" s="1"/>
  <c r="L30" i="4" s="1"/>
  <c r="AS609" i="7"/>
  <c r="C487" i="9"/>
  <c r="AV577" i="7"/>
  <c r="C426" i="9"/>
  <c r="AV490" i="7"/>
  <c r="C575" i="9"/>
  <c r="AV606" i="7"/>
  <c r="AC20" i="11"/>
  <c r="AB20" i="11"/>
  <c r="AF20" i="11"/>
  <c r="AE20" i="11"/>
  <c r="AD20" i="11"/>
  <c r="S20" i="11"/>
  <c r="AC24" i="11"/>
  <c r="AB24" i="11"/>
  <c r="AF24" i="11"/>
  <c r="AE24" i="11"/>
  <c r="AD24" i="11"/>
  <c r="S24" i="11"/>
  <c r="R54" i="11"/>
  <c r="AB60" i="11"/>
  <c r="AF60" i="11"/>
  <c r="S60" i="11"/>
  <c r="AE60" i="11"/>
  <c r="AD60" i="11"/>
  <c r="AC60" i="11"/>
  <c r="AC15" i="11"/>
  <c r="AB15" i="11"/>
  <c r="AF15" i="11"/>
  <c r="AE15" i="11"/>
  <c r="AD15" i="11"/>
  <c r="S15" i="11"/>
  <c r="AC21" i="11"/>
  <c r="AB21" i="11"/>
  <c r="AE21" i="11"/>
  <c r="AD21" i="11"/>
  <c r="S21" i="11"/>
  <c r="W21" i="11" s="1"/>
  <c r="Z21" i="11" s="1"/>
  <c r="AF21" i="11"/>
  <c r="AC59" i="11"/>
  <c r="AB59" i="11"/>
  <c r="AF59" i="11"/>
  <c r="AE59" i="11"/>
  <c r="AD59" i="11"/>
  <c r="S59" i="11"/>
  <c r="AF61" i="11"/>
  <c r="S61" i="11"/>
  <c r="AE61" i="11"/>
  <c r="AD61" i="11"/>
  <c r="AC61" i="11"/>
  <c r="AB61" i="11"/>
  <c r="AG61" i="11" s="1"/>
  <c r="AC16" i="11"/>
  <c r="AB16" i="11"/>
  <c r="AF16" i="11"/>
  <c r="AE16" i="11"/>
  <c r="AD16" i="11"/>
  <c r="S16" i="11"/>
  <c r="O27" i="11"/>
  <c r="R11" i="11"/>
  <c r="W19" i="11"/>
  <c r="Z19" i="11" s="1"/>
  <c r="AC13" i="11"/>
  <c r="AB13" i="11"/>
  <c r="AE13" i="11"/>
  <c r="AD13" i="11"/>
  <c r="S13" i="11"/>
  <c r="AC18" i="11"/>
  <c r="AB18" i="11"/>
  <c r="AG18" i="11" s="1"/>
  <c r="S18" i="11"/>
  <c r="AH18" i="11" s="1"/>
  <c r="AF18" i="11"/>
  <c r="AC23" i="11"/>
  <c r="AB23" i="11"/>
  <c r="AG23" i="11" s="1"/>
  <c r="AF23" i="11"/>
  <c r="AE23" i="11"/>
  <c r="AD23" i="11"/>
  <c r="V27" i="11"/>
  <c r="S23" i="11"/>
  <c r="W23" i="11" s="1"/>
  <c r="Z23" i="11" s="1"/>
  <c r="AC25" i="11"/>
  <c r="AB25" i="11"/>
  <c r="AE25" i="11"/>
  <c r="AD25" i="11"/>
  <c r="S25" i="11"/>
  <c r="W25" i="11" s="1"/>
  <c r="Z25" i="11" s="1"/>
  <c r="L62" i="11"/>
  <c r="O62" i="11" s="1"/>
  <c r="R62" i="11" s="1"/>
  <c r="AC17" i="11"/>
  <c r="AB17" i="11"/>
  <c r="AG17" i="11" s="1"/>
  <c r="AE17" i="11"/>
  <c r="AD17" i="11"/>
  <c r="S17" i="11"/>
  <c r="AH17" i="11" s="1"/>
  <c r="AE18" i="11"/>
  <c r="AC22" i="11"/>
  <c r="AB22" i="11"/>
  <c r="S22" i="11"/>
  <c r="AF22" i="11"/>
  <c r="W15" i="11"/>
  <c r="Z15" i="11" s="1"/>
  <c r="L63" i="11"/>
  <c r="O63" i="11" s="1"/>
  <c r="R63" i="11" s="1"/>
  <c r="AC12" i="11"/>
  <c r="AB12" i="11"/>
  <c r="AF12" i="11"/>
  <c r="AE12" i="11"/>
  <c r="AD12" i="11"/>
  <c r="S12" i="11"/>
  <c r="AC14" i="11"/>
  <c r="AB14" i="11"/>
  <c r="AG14" i="11" s="1"/>
  <c r="S14" i="11"/>
  <c r="AF14" i="11"/>
  <c r="AC19" i="11"/>
  <c r="AB19" i="11"/>
  <c r="AF19" i="11"/>
  <c r="AE19" i="11"/>
  <c r="AD19" i="11"/>
  <c r="O30" i="11"/>
  <c r="N68" i="11"/>
  <c r="W59" i="11"/>
  <c r="Z59" i="11" s="1"/>
  <c r="W12" i="11"/>
  <c r="Z12" i="11" s="1"/>
  <c r="W16" i="11"/>
  <c r="Z16" i="11" s="1"/>
  <c r="W20" i="11"/>
  <c r="Z20" i="11" s="1"/>
  <c r="W24" i="11"/>
  <c r="Z24" i="11" s="1"/>
  <c r="P68" i="11"/>
  <c r="O32" i="11"/>
  <c r="R32" i="11" s="1"/>
  <c r="O37" i="11"/>
  <c r="R37" i="11" s="1"/>
  <c r="O40" i="11"/>
  <c r="R40" i="11" s="1"/>
  <c r="O45" i="11"/>
  <c r="R45" i="11" s="1"/>
  <c r="O48" i="11"/>
  <c r="R48" i="11" s="1"/>
  <c r="W60" i="11"/>
  <c r="Z60" i="11" s="1"/>
  <c r="V63" i="11"/>
  <c r="V62" i="11"/>
  <c r="V65" i="11" s="1"/>
  <c r="W13" i="11"/>
  <c r="Z13" i="11" s="1"/>
  <c r="O55" i="11"/>
  <c r="R55" i="11" s="1"/>
  <c r="O56" i="11"/>
  <c r="R56" i="11" s="1"/>
  <c r="L56" i="11"/>
  <c r="W14" i="11"/>
  <c r="Z14" i="11" s="1"/>
  <c r="L55" i="11"/>
  <c r="O58" i="11"/>
  <c r="R58" i="11" s="1"/>
  <c r="L57" i="11"/>
  <c r="O57" i="11" s="1"/>
  <c r="R57" i="11" s="1"/>
  <c r="P65" i="11"/>
  <c r="L30" i="11"/>
  <c r="L31" i="11"/>
  <c r="O31" i="11" s="1"/>
  <c r="R31" i="11" s="1"/>
  <c r="L32" i="11"/>
  <c r="L33" i="11"/>
  <c r="O33" i="11" s="1"/>
  <c r="R33" i="11" s="1"/>
  <c r="L34" i="11"/>
  <c r="O34" i="11" s="1"/>
  <c r="R34" i="11" s="1"/>
  <c r="L35" i="11"/>
  <c r="O35" i="11" s="1"/>
  <c r="R35" i="11" s="1"/>
  <c r="L36" i="11"/>
  <c r="O36" i="11" s="1"/>
  <c r="R36" i="11" s="1"/>
  <c r="L37" i="11"/>
  <c r="L38" i="11"/>
  <c r="O38" i="11" s="1"/>
  <c r="R38" i="11" s="1"/>
  <c r="L39" i="11"/>
  <c r="O39" i="11" s="1"/>
  <c r="R39" i="11" s="1"/>
  <c r="L40" i="11"/>
  <c r="L41" i="11"/>
  <c r="O41" i="11" s="1"/>
  <c r="R41" i="11" s="1"/>
  <c r="L42" i="11"/>
  <c r="O42" i="11" s="1"/>
  <c r="R42" i="11" s="1"/>
  <c r="L43" i="11"/>
  <c r="O43" i="11" s="1"/>
  <c r="R43" i="11" s="1"/>
  <c r="L44" i="11"/>
  <c r="O44" i="11" s="1"/>
  <c r="R44" i="11" s="1"/>
  <c r="L45" i="11"/>
  <c r="L46" i="11"/>
  <c r="O46" i="11" s="1"/>
  <c r="R46" i="11" s="1"/>
  <c r="L47" i="11"/>
  <c r="O47" i="11" s="1"/>
  <c r="R47" i="11" s="1"/>
  <c r="L48" i="11"/>
  <c r="L49" i="11"/>
  <c r="O49" i="11" s="1"/>
  <c r="R49" i="11" s="1"/>
  <c r="L58" i="11"/>
  <c r="AH61" i="2" l="1"/>
  <c r="AH57" i="2"/>
  <c r="F375" i="1"/>
  <c r="H375" i="1" s="1"/>
  <c r="AH349" i="2"/>
  <c r="K320" i="1"/>
  <c r="M320" i="1" s="1"/>
  <c r="K269" i="1"/>
  <c r="M269" i="1" s="1"/>
  <c r="F269" i="1"/>
  <c r="H269" i="1" s="1"/>
  <c r="F193" i="1"/>
  <c r="H193" i="1" s="1"/>
  <c r="AH276" i="2"/>
  <c r="F102" i="1"/>
  <c r="H102" i="1" s="1"/>
  <c r="F276" i="1"/>
  <c r="H276" i="1" s="1"/>
  <c r="F53" i="1"/>
  <c r="H53" i="1" s="1"/>
  <c r="K310" i="1"/>
  <c r="M310" i="1" s="1"/>
  <c r="K30" i="1"/>
  <c r="L30" i="1" s="1"/>
  <c r="K53" i="1"/>
  <c r="M53" i="1" s="1"/>
  <c r="K256" i="1"/>
  <c r="M256" i="1" s="1"/>
  <c r="K193" i="1"/>
  <c r="M193" i="1" s="1"/>
  <c r="Q156" i="2"/>
  <c r="F197" i="1"/>
  <c r="H197" i="1" s="1"/>
  <c r="AH248" i="2"/>
  <c r="F61" i="1"/>
  <c r="H61" i="1" s="1"/>
  <c r="K248" i="1"/>
  <c r="M248" i="1" s="1"/>
  <c r="K363" i="1"/>
  <c r="L363" i="1" s="1"/>
  <c r="F367" i="1"/>
  <c r="F9" i="1"/>
  <c r="AH227" i="7"/>
  <c r="F227" i="6"/>
  <c r="H227" i="6" s="1"/>
  <c r="AH320" i="2"/>
  <c r="K28" i="1"/>
  <c r="M28" i="1" s="1"/>
  <c r="K411" i="1"/>
  <c r="M411" i="1" s="1"/>
  <c r="K264" i="1"/>
  <c r="M264" i="1" s="1"/>
  <c r="K143" i="1"/>
  <c r="M143" i="1" s="1"/>
  <c r="AH102" i="2"/>
  <c r="F28" i="1"/>
  <c r="H28" i="1" s="1"/>
  <c r="K252" i="1"/>
  <c r="M252" i="1" s="1"/>
  <c r="AH375" i="2"/>
  <c r="AH252" i="2"/>
  <c r="F30" i="1"/>
  <c r="H30" i="1" s="1"/>
  <c r="F349" i="1"/>
  <c r="H349" i="1" s="1"/>
  <c r="AH162" i="2"/>
  <c r="AH22" i="2"/>
  <c r="Q407" i="2"/>
  <c r="Q503" i="2"/>
  <c r="Q474" i="2"/>
  <c r="F411" i="1"/>
  <c r="H411" i="1" s="1"/>
  <c r="AH143" i="2"/>
  <c r="F162" i="1"/>
  <c r="H162" i="1" s="1"/>
  <c r="K22" i="1"/>
  <c r="M22" i="1" s="1"/>
  <c r="AH16" i="2"/>
  <c r="AH197" i="2"/>
  <c r="AH77" i="2"/>
  <c r="AE535" i="2"/>
  <c r="E535" i="1" s="1"/>
  <c r="AB198" i="2"/>
  <c r="AE33" i="2"/>
  <c r="E33" i="1" s="1"/>
  <c r="Q356" i="2"/>
  <c r="Q623" i="2"/>
  <c r="E427" i="2"/>
  <c r="O677" i="2"/>
  <c r="Q152" i="2"/>
  <c r="Q60" i="2"/>
  <c r="Q141" i="2"/>
  <c r="Q395" i="2"/>
  <c r="Q226" i="2"/>
  <c r="Q401" i="2"/>
  <c r="Q194" i="2"/>
  <c r="Q526" i="2"/>
  <c r="Q580" i="2"/>
  <c r="Q552" i="2"/>
  <c r="Q556" i="2"/>
  <c r="AH111" i="7"/>
  <c r="G385" i="2"/>
  <c r="Q30" i="2"/>
  <c r="Q109" i="2"/>
  <c r="Q344" i="2"/>
  <c r="Q316" i="2"/>
  <c r="Q364" i="2"/>
  <c r="Q567" i="2"/>
  <c r="P702" i="2"/>
  <c r="Q435" i="2"/>
  <c r="Q645" i="2"/>
  <c r="Q687" i="2"/>
  <c r="Q75" i="2"/>
  <c r="Q235" i="2"/>
  <c r="Q263" i="2"/>
  <c r="J294" i="2"/>
  <c r="Q372" i="2"/>
  <c r="Q477" i="2"/>
  <c r="Q450" i="2"/>
  <c r="Q674" i="2"/>
  <c r="K677" i="2"/>
  <c r="Q439" i="2"/>
  <c r="Q343" i="2"/>
  <c r="Q699" i="2"/>
  <c r="Q517" i="2"/>
  <c r="Q330" i="2"/>
  <c r="K240" i="2"/>
  <c r="F29" i="6"/>
  <c r="H29" i="6" s="1"/>
  <c r="AE299" i="2"/>
  <c r="E299" i="1" s="1"/>
  <c r="AA529" i="2"/>
  <c r="L162" i="1"/>
  <c r="F111" i="6"/>
  <c r="H111" i="6" s="1"/>
  <c r="M677" i="2"/>
  <c r="Q94" i="2"/>
  <c r="Q79" i="2"/>
  <c r="F175" i="1"/>
  <c r="K175" i="1"/>
  <c r="AH371" i="2"/>
  <c r="F371" i="1"/>
  <c r="H371" i="1" s="1"/>
  <c r="K371" i="1"/>
  <c r="M371" i="1" s="1"/>
  <c r="Q303" i="2"/>
  <c r="Q164" i="2"/>
  <c r="Q274" i="2"/>
  <c r="P198" i="2"/>
  <c r="F177" i="1"/>
  <c r="H177" i="1" s="1"/>
  <c r="AH177" i="2"/>
  <c r="K283" i="1"/>
  <c r="L283" i="1" s="1"/>
  <c r="M283" i="1" s="1"/>
  <c r="F283" i="1"/>
  <c r="Q211" i="2"/>
  <c r="Q91" i="2"/>
  <c r="F198" i="2"/>
  <c r="Q636" i="2"/>
  <c r="Q436" i="2"/>
  <c r="Q402" i="2"/>
  <c r="K627" i="2"/>
  <c r="Q620" i="2"/>
  <c r="Q183" i="2"/>
  <c r="Y294" i="2"/>
  <c r="AD677" i="2"/>
  <c r="I240" i="2"/>
  <c r="Q144" i="2"/>
  <c r="I385" i="2"/>
  <c r="K20" i="1"/>
  <c r="M20" i="1" s="1"/>
  <c r="F20" i="1"/>
  <c r="H20" i="1" s="1"/>
  <c r="AD529" i="2"/>
  <c r="Q569" i="2"/>
  <c r="Q381" i="2"/>
  <c r="N385" i="2"/>
  <c r="O240" i="2"/>
  <c r="Q184" i="2"/>
  <c r="Q148" i="2"/>
  <c r="Q137" i="2"/>
  <c r="Q116" i="2"/>
  <c r="Q105" i="2"/>
  <c r="Q74" i="2"/>
  <c r="Q28" i="2"/>
  <c r="Q15" i="2"/>
  <c r="J529" i="2"/>
  <c r="Q195" i="2"/>
  <c r="Q165" i="2"/>
  <c r="Q336" i="2"/>
  <c r="Q225" i="2"/>
  <c r="Q309" i="2"/>
  <c r="Q189" i="2"/>
  <c r="Q104" i="2"/>
  <c r="Q549" i="2"/>
  <c r="Q305" i="2"/>
  <c r="Q121" i="2"/>
  <c r="Q50" i="2"/>
  <c r="Q328" i="2"/>
  <c r="Q224" i="2"/>
  <c r="Q190" i="2"/>
  <c r="Q93" i="2"/>
  <c r="Q73" i="2"/>
  <c r="Q53" i="2"/>
  <c r="Q33" i="2"/>
  <c r="Q166" i="2"/>
  <c r="Q24" i="2"/>
  <c r="Q571" i="2"/>
  <c r="Q68" i="2"/>
  <c r="Q46" i="2"/>
  <c r="Q250" i="2"/>
  <c r="Q102" i="2"/>
  <c r="Q21" i="2"/>
  <c r="Q431" i="2"/>
  <c r="M170" i="2"/>
  <c r="Q40" i="2"/>
  <c r="Q52" i="2"/>
  <c r="Q275" i="2"/>
  <c r="Q304" i="2"/>
  <c r="Q410" i="2"/>
  <c r="I170" i="2"/>
  <c r="Q26" i="2"/>
  <c r="Q63" i="2"/>
  <c r="Q69" i="2"/>
  <c r="Q127" i="2"/>
  <c r="Q138" i="2"/>
  <c r="M198" i="2"/>
  <c r="Q278" i="2"/>
  <c r="O385" i="2"/>
  <c r="Q324" i="2"/>
  <c r="Q333" i="2"/>
  <c r="N468" i="2"/>
  <c r="Q516" i="2"/>
  <c r="Q453" i="2"/>
  <c r="Q140" i="2"/>
  <c r="Q162" i="2"/>
  <c r="L198" i="2"/>
  <c r="P385" i="2"/>
  <c r="Q17" i="2"/>
  <c r="Q23" i="2"/>
  <c r="Q39" i="2"/>
  <c r="Q66" i="2"/>
  <c r="Q118" i="2"/>
  <c r="Q129" i="2"/>
  <c r="Q134" i="2"/>
  <c r="Q145" i="2"/>
  <c r="Q161" i="2"/>
  <c r="I198" i="2"/>
  <c r="H240" i="2"/>
  <c r="Q232" i="2"/>
  <c r="Q261" i="2"/>
  <c r="Q300" i="2"/>
  <c r="Q317" i="2"/>
  <c r="Q347" i="2"/>
  <c r="Q362" i="2"/>
  <c r="Q9" i="2"/>
  <c r="Q58" i="2"/>
  <c r="Q175" i="2"/>
  <c r="Q210" i="2"/>
  <c r="Q373" i="2"/>
  <c r="P170" i="2"/>
  <c r="Q36" i="2"/>
  <c r="Q51" i="2"/>
  <c r="Q56" i="2"/>
  <c r="Q88" i="2"/>
  <c r="Q106" i="2"/>
  <c r="Q111" i="2"/>
  <c r="Q122" i="2"/>
  <c r="Q174" i="2"/>
  <c r="M240" i="2"/>
  <c r="Q221" i="2"/>
  <c r="Q273" i="2"/>
  <c r="Q213" i="2"/>
  <c r="Q218" i="2"/>
  <c r="Q229" i="2"/>
  <c r="F294" i="2"/>
  <c r="Q255" i="2"/>
  <c r="Q260" i="2"/>
  <c r="Q272" i="2"/>
  <c r="Q369" i="2"/>
  <c r="J427" i="2"/>
  <c r="I468" i="2"/>
  <c r="Q591" i="2"/>
  <c r="Q209" i="2"/>
  <c r="Q215" i="2"/>
  <c r="O294" i="2"/>
  <c r="Q270" i="2"/>
  <c r="Q287" i="2"/>
  <c r="Q292" i="2"/>
  <c r="Q302" i="2"/>
  <c r="Q313" i="2"/>
  <c r="Q325" i="2"/>
  <c r="Q338" i="2"/>
  <c r="Q437" i="2"/>
  <c r="N529" i="2"/>
  <c r="Q490" i="2"/>
  <c r="Q619" i="2"/>
  <c r="Q234" i="2"/>
  <c r="G294" i="2"/>
  <c r="Q254" i="2"/>
  <c r="Q265" i="2"/>
  <c r="Q271" i="2"/>
  <c r="Q286" i="2"/>
  <c r="Q291" i="2"/>
  <c r="Q323" i="2"/>
  <c r="Q377" i="2"/>
  <c r="Q485" i="2"/>
  <c r="Q534" i="2"/>
  <c r="Q382" i="2"/>
  <c r="Q393" i="2"/>
  <c r="K468" i="2"/>
  <c r="Q539" i="2"/>
  <c r="Q604" i="2"/>
  <c r="Q390" i="2"/>
  <c r="L427" i="2"/>
  <c r="Q447" i="2"/>
  <c r="Q500" i="2"/>
  <c r="Q512" i="2"/>
  <c r="Q266" i="2"/>
  <c r="Q83" i="2"/>
  <c r="Q610" i="2"/>
  <c r="Q649" i="2"/>
  <c r="Q582" i="2"/>
  <c r="AE432" i="2"/>
  <c r="E432" i="1" s="1"/>
  <c r="Q169" i="2"/>
  <c r="Q279" i="2"/>
  <c r="AH36" i="2"/>
  <c r="F36" i="1"/>
  <c r="H36" i="1" s="1"/>
  <c r="K181" i="1"/>
  <c r="M181" i="1" s="1"/>
  <c r="F181" i="1"/>
  <c r="H181" i="1" s="1"/>
  <c r="Y677" i="2"/>
  <c r="AE639" i="2"/>
  <c r="AG639" i="2" s="1"/>
  <c r="H702" i="2"/>
  <c r="Q217" i="2"/>
  <c r="Q564" i="2"/>
  <c r="Z240" i="2"/>
  <c r="Y427" i="2"/>
  <c r="K244" i="1"/>
  <c r="M244" i="1" s="1"/>
  <c r="U529" i="2"/>
  <c r="AA240" i="2"/>
  <c r="AH64" i="2"/>
  <c r="F64" i="1"/>
  <c r="H64" i="1" s="1"/>
  <c r="F95" i="1"/>
  <c r="H95" i="1" s="1"/>
  <c r="K95" i="1"/>
  <c r="M95" i="1" s="1"/>
  <c r="AA385" i="2"/>
  <c r="AC240" i="2"/>
  <c r="P240" i="2"/>
  <c r="Q440" i="2"/>
  <c r="AF427" i="2"/>
  <c r="AH390" i="2"/>
  <c r="K390" i="1"/>
  <c r="L390" i="1" s="1"/>
  <c r="F390" i="1"/>
  <c r="H390" i="1" s="1"/>
  <c r="Q108" i="2"/>
  <c r="AD294" i="2"/>
  <c r="AC170" i="2"/>
  <c r="AB294" i="2"/>
  <c r="AA294" i="2"/>
  <c r="AC529" i="2"/>
  <c r="Z294" i="2"/>
  <c r="E529" i="2"/>
  <c r="Q481" i="2"/>
  <c r="Q412" i="2"/>
  <c r="Q451" i="2"/>
  <c r="K294" i="2"/>
  <c r="AE353" i="2"/>
  <c r="E353" i="1" s="1"/>
  <c r="AF240" i="2"/>
  <c r="AH20" i="2"/>
  <c r="AE667" i="2"/>
  <c r="AG667" i="2" s="1"/>
  <c r="Q285" i="2"/>
  <c r="Q544" i="2"/>
  <c r="Q67" i="2"/>
  <c r="AC385" i="2"/>
  <c r="Q613" i="2"/>
  <c r="Q65" i="2"/>
  <c r="Q499" i="2"/>
  <c r="O427" i="2"/>
  <c r="Q568" i="2"/>
  <c r="Q647" i="2"/>
  <c r="AD468" i="2"/>
  <c r="AB170" i="2"/>
  <c r="AF294" i="2"/>
  <c r="F244" i="1"/>
  <c r="H244" i="1" s="1"/>
  <c r="AE331" i="2"/>
  <c r="E331" i="1" s="1"/>
  <c r="AE41" i="2"/>
  <c r="AG41" i="2" s="1"/>
  <c r="AE197" i="2"/>
  <c r="E197" i="1" s="1"/>
  <c r="Y170" i="2"/>
  <c r="K12" i="1"/>
  <c r="M12" i="1" s="1"/>
  <c r="AH12" i="2"/>
  <c r="AB385" i="2"/>
  <c r="F268" i="1"/>
  <c r="K268" i="1"/>
  <c r="L268" i="1" s="1"/>
  <c r="Q406" i="2"/>
  <c r="F385" i="2"/>
  <c r="Q97" i="2"/>
  <c r="Q20" i="2"/>
  <c r="Q142" i="2"/>
  <c r="Q551" i="2"/>
  <c r="Q638" i="2"/>
  <c r="Q632" i="2"/>
  <c r="AH24" i="2"/>
  <c r="AH260" i="2"/>
  <c r="AH181" i="2"/>
  <c r="F260" i="1"/>
  <c r="H260" i="1" s="1"/>
  <c r="F196" i="1"/>
  <c r="H196" i="1" s="1"/>
  <c r="K24" i="1"/>
  <c r="M24" i="1" s="1"/>
  <c r="AH310" i="2"/>
  <c r="AH196" i="2"/>
  <c r="Q616" i="2"/>
  <c r="Q652" i="2"/>
  <c r="Q420" i="2"/>
  <c r="P468" i="2"/>
  <c r="Q445" i="2"/>
  <c r="Q547" i="2"/>
  <c r="Q560" i="2"/>
  <c r="Q598" i="2"/>
  <c r="Q641" i="2"/>
  <c r="Q673" i="2"/>
  <c r="N627" i="2"/>
  <c r="Q577" i="2"/>
  <c r="P677" i="2"/>
  <c r="Q696" i="2"/>
  <c r="M702" i="2"/>
  <c r="Q536" i="2"/>
  <c r="Q548" i="2"/>
  <c r="Q681" i="2"/>
  <c r="F702" i="2"/>
  <c r="Q365" i="2"/>
  <c r="Q376" i="2"/>
  <c r="G427" i="2"/>
  <c r="Q476" i="2"/>
  <c r="Q511" i="2"/>
  <c r="F627" i="2"/>
  <c r="Q553" i="2"/>
  <c r="Q588" i="2"/>
  <c r="Q611" i="2"/>
  <c r="Q688" i="2"/>
  <c r="Q329" i="2"/>
  <c r="Q335" i="2"/>
  <c r="Q340" i="2"/>
  <c r="Q350" i="2"/>
  <c r="Q383" i="2"/>
  <c r="K427" i="2"/>
  <c r="P427" i="2"/>
  <c r="J468" i="2"/>
  <c r="Q459" i="2"/>
  <c r="Q538" i="2"/>
  <c r="Q559" i="2"/>
  <c r="Q602" i="2"/>
  <c r="Q701" i="2"/>
  <c r="M468" i="2"/>
  <c r="Q444" i="2"/>
  <c r="Q449" i="2"/>
  <c r="Q455" i="2"/>
  <c r="L529" i="2"/>
  <c r="Q491" i="2"/>
  <c r="Q496" i="2"/>
  <c r="Q507" i="2"/>
  <c r="Q528" i="2"/>
  <c r="Q589" i="2"/>
  <c r="H677" i="2"/>
  <c r="E702" i="2"/>
  <c r="Q432" i="2"/>
  <c r="Q443" i="2"/>
  <c r="Q458" i="2"/>
  <c r="Q472" i="2"/>
  <c r="Q488" i="2"/>
  <c r="Q498" i="2"/>
  <c r="Q504" i="2"/>
  <c r="O627" i="2"/>
  <c r="Q540" i="2"/>
  <c r="Q585" i="2"/>
  <c r="Q593" i="2"/>
  <c r="Q609" i="2"/>
  <c r="Q566" i="2"/>
  <c r="L677" i="2"/>
  <c r="Q654" i="2"/>
  <c r="N702" i="2"/>
  <c r="Q691" i="2"/>
  <c r="Q533" i="2"/>
  <c r="Q550" i="2"/>
  <c r="Q605" i="2"/>
  <c r="Q624" i="2"/>
  <c r="Q642" i="2"/>
  <c r="Q667" i="2"/>
  <c r="Q639" i="2"/>
  <c r="Q684" i="2"/>
  <c r="Q579" i="2"/>
  <c r="Q595" i="2"/>
  <c r="Q606" i="2"/>
  <c r="Q622" i="2"/>
  <c r="Q631" i="2"/>
  <c r="Q637" i="2"/>
  <c r="Q150" i="2"/>
  <c r="Q62" i="2"/>
  <c r="Z385" i="2"/>
  <c r="AB240" i="2"/>
  <c r="AC627" i="2"/>
  <c r="Z627" i="2"/>
  <c r="AC702" i="2"/>
  <c r="AE249" i="2"/>
  <c r="AG249" i="2" s="1"/>
  <c r="AH249" i="2" s="1"/>
  <c r="AE261" i="2"/>
  <c r="E261" i="1" s="1"/>
  <c r="AE318" i="2"/>
  <c r="AG318" i="2" s="1"/>
  <c r="Q697" i="2"/>
  <c r="Q422" i="2"/>
  <c r="Q322" i="2"/>
  <c r="Q110" i="2"/>
  <c r="Q27" i="2"/>
  <c r="Q131" i="2"/>
  <c r="Q374" i="2"/>
  <c r="Q216" i="2"/>
  <c r="Q49" i="2"/>
  <c r="AA427" i="2"/>
  <c r="Z468" i="2"/>
  <c r="AA677" i="2"/>
  <c r="Q359" i="2"/>
  <c r="Q276" i="2"/>
  <c r="Q219" i="2"/>
  <c r="Q136" i="2"/>
  <c r="Q115" i="2"/>
  <c r="Q10" i="2"/>
  <c r="Q101" i="2"/>
  <c r="Q86" i="2"/>
  <c r="Q99" i="2"/>
  <c r="Q233" i="2"/>
  <c r="H198" i="2"/>
  <c r="Q22" i="2"/>
  <c r="Q154" i="2"/>
  <c r="Q92" i="2"/>
  <c r="Q82" i="2"/>
  <c r="L294" i="2"/>
  <c r="Q155" i="2"/>
  <c r="Q95" i="2"/>
  <c r="Q283" i="2"/>
  <c r="M294" i="2"/>
  <c r="Q442" i="2"/>
  <c r="Q29" i="2"/>
  <c r="Q54" i="2"/>
  <c r="Q72" i="2"/>
  <c r="Q98" i="2"/>
  <c r="Q135" i="2"/>
  <c r="K385" i="2"/>
  <c r="Q352" i="2"/>
  <c r="P627" i="2"/>
  <c r="Q37" i="2"/>
  <c r="Q43" i="2"/>
  <c r="Q48" i="2"/>
  <c r="Q59" i="2"/>
  <c r="Q80" i="2"/>
  <c r="Q85" i="2"/>
  <c r="Q180" i="2"/>
  <c r="Q192" i="2"/>
  <c r="J240" i="2"/>
  <c r="Q594" i="2"/>
  <c r="Q404" i="2"/>
  <c r="Q163" i="2"/>
  <c r="Q18" i="2"/>
  <c r="Q34" i="2"/>
  <c r="Q44" i="2"/>
  <c r="Q77" i="2"/>
  <c r="Q103" i="2"/>
  <c r="Q119" i="2"/>
  <c r="Q151" i="2"/>
  <c r="E198" i="2"/>
  <c r="Q193" i="2"/>
  <c r="Q207" i="2"/>
  <c r="Q244" i="2"/>
  <c r="Q301" i="2"/>
  <c r="Q375" i="2"/>
  <c r="Q479" i="2"/>
  <c r="Q524" i="2"/>
  <c r="H170" i="2"/>
  <c r="Q159" i="2"/>
  <c r="K198" i="2"/>
  <c r="K170" i="2"/>
  <c r="Q16" i="2"/>
  <c r="Q47" i="2"/>
  <c r="Q682" i="2"/>
  <c r="Q643" i="2"/>
  <c r="Q670" i="2"/>
  <c r="Q690" i="2"/>
  <c r="L702" i="2"/>
  <c r="Q698" i="2"/>
  <c r="Q306" i="2"/>
  <c r="Q227" i="2"/>
  <c r="Q191" i="2"/>
  <c r="Q157" i="2"/>
  <c r="O468" i="2"/>
  <c r="Z170" i="2"/>
  <c r="AC677" i="2"/>
  <c r="AD240" i="2"/>
  <c r="AE9" i="2"/>
  <c r="AG9" i="2" s="1"/>
  <c r="AH9" i="2" s="1"/>
  <c r="Q675" i="2"/>
  <c r="Q84" i="2"/>
  <c r="Q360" i="2"/>
  <c r="Q464" i="2"/>
  <c r="Q541" i="2"/>
  <c r="Q480" i="2"/>
  <c r="Q236" i="2"/>
  <c r="N240" i="2"/>
  <c r="Q90" i="2"/>
  <c r="Q41" i="2"/>
  <c r="Q112" i="2"/>
  <c r="Q433" i="2"/>
  <c r="Q13" i="2"/>
  <c r="Q363" i="2"/>
  <c r="Q167" i="2"/>
  <c r="Q214" i="2"/>
  <c r="Q256" i="2"/>
  <c r="Q311" i="2"/>
  <c r="Q345" i="2"/>
  <c r="Q177" i="2"/>
  <c r="M385" i="2"/>
  <c r="Q19" i="2"/>
  <c r="Q45" i="2"/>
  <c r="Q114" i="2"/>
  <c r="Q245" i="2"/>
  <c r="Q281" i="2"/>
  <c r="Q319" i="2"/>
  <c r="Q327" i="2"/>
  <c r="M427" i="2"/>
  <c r="Q117" i="2"/>
  <c r="Q160" i="2"/>
  <c r="Q11" i="2"/>
  <c r="AF198" i="2"/>
  <c r="Q308" i="2"/>
  <c r="Q123" i="2"/>
  <c r="Q25" i="2"/>
  <c r="Q228" i="2"/>
  <c r="Q185" i="2"/>
  <c r="Q113" i="2"/>
  <c r="Q96" i="2"/>
  <c r="Q178" i="2"/>
  <c r="Q452" i="2"/>
  <c r="Q341" i="2"/>
  <c r="Q522" i="2"/>
  <c r="K529" i="2"/>
  <c r="Q147" i="2"/>
  <c r="F240" i="2"/>
  <c r="Q87" i="2"/>
  <c r="Q70" i="2"/>
  <c r="L170" i="2"/>
  <c r="Q32" i="2"/>
  <c r="Q143" i="2"/>
  <c r="Q354" i="2"/>
  <c r="Q634" i="2"/>
  <c r="Q55" i="2"/>
  <c r="Q370" i="2"/>
  <c r="Q441" i="2"/>
  <c r="G170" i="2"/>
  <c r="Q14" i="2"/>
  <c r="Q57" i="2"/>
  <c r="Q320" i="2"/>
  <c r="Q486" i="2"/>
  <c r="Q107" i="2"/>
  <c r="Q253" i="2"/>
  <c r="N170" i="2"/>
  <c r="AE306" i="2"/>
  <c r="E306" i="1" s="1"/>
  <c r="AE153" i="2"/>
  <c r="AG153" i="2" s="1"/>
  <c r="AE107" i="2"/>
  <c r="AG107" i="2" s="1"/>
  <c r="AE45" i="2"/>
  <c r="E45" i="1" s="1"/>
  <c r="AE228" i="2"/>
  <c r="AG228" i="2" s="1"/>
  <c r="AH228" i="2" s="1"/>
  <c r="AE205" i="2"/>
  <c r="E205" i="1" s="1"/>
  <c r="AE319" i="2"/>
  <c r="AG319" i="2" s="1"/>
  <c r="AE402" i="2"/>
  <c r="E402" i="1" s="1"/>
  <c r="AE575" i="2"/>
  <c r="AG575" i="2" s="1"/>
  <c r="AE442" i="2"/>
  <c r="AG442" i="2" s="1"/>
  <c r="AE142" i="2"/>
  <c r="E142" i="1" s="1"/>
  <c r="AE186" i="2"/>
  <c r="AG186" i="2" s="1"/>
  <c r="AE84" i="2"/>
  <c r="AG84" i="2" s="1"/>
  <c r="AE215" i="2"/>
  <c r="AG215" i="2" s="1"/>
  <c r="K57" i="1"/>
  <c r="M57" i="1" s="1"/>
  <c r="AF170" i="2"/>
  <c r="AF201" i="2" s="1"/>
  <c r="Q81" i="2"/>
  <c r="J170" i="2"/>
  <c r="E240" i="2"/>
  <c r="Q38" i="2"/>
  <c r="Q158" i="2"/>
  <c r="Q403" i="2"/>
  <c r="Q168" i="2"/>
  <c r="Q89" i="2"/>
  <c r="Q126" i="2"/>
  <c r="Q392" i="2"/>
  <c r="Q61" i="2"/>
  <c r="Q125" i="2"/>
  <c r="Q182" i="2"/>
  <c r="Q238" i="2"/>
  <c r="Q371" i="2"/>
  <c r="Q64" i="2"/>
  <c r="Q120" i="2"/>
  <c r="Q146" i="2"/>
  <c r="Q258" i="2"/>
  <c r="Q326" i="2"/>
  <c r="O170" i="2"/>
  <c r="Q31" i="2"/>
  <c r="Q100" i="2"/>
  <c r="Q132" i="2"/>
  <c r="Q153" i="2"/>
  <c r="Q509" i="2"/>
  <c r="Q128" i="2"/>
  <c r="O198" i="2"/>
  <c r="Q290" i="2"/>
  <c r="Q312" i="2"/>
  <c r="Q418" i="2"/>
  <c r="Q506" i="2"/>
  <c r="Q196" i="2"/>
  <c r="N294" i="2"/>
  <c r="Q289" i="2"/>
  <c r="Q298" i="2"/>
  <c r="Q314" i="2"/>
  <c r="Q334" i="2"/>
  <c r="Q493" i="2"/>
  <c r="Q277" i="2"/>
  <c r="Q288" i="2"/>
  <c r="Q346" i="2"/>
  <c r="Q353" i="2"/>
  <c r="Q367" i="2"/>
  <c r="Q478" i="2"/>
  <c r="H294" i="2"/>
  <c r="Q282" i="2"/>
  <c r="Q307" i="2"/>
  <c r="Q379" i="2"/>
  <c r="Q398" i="2"/>
  <c r="Q463" i="2"/>
  <c r="Q501" i="2"/>
  <c r="Q535" i="2"/>
  <c r="Q596" i="2"/>
  <c r="Q456" i="2"/>
  <c r="Q513" i="2"/>
  <c r="Q489" i="2"/>
  <c r="I627" i="2"/>
  <c r="Q421" i="2"/>
  <c r="Q495" i="2"/>
  <c r="Q505" i="2"/>
  <c r="Q676" i="2"/>
  <c r="Q537" i="2"/>
  <c r="Q590" i="2"/>
  <c r="Q391" i="2"/>
  <c r="N427" i="2"/>
  <c r="Q519" i="2"/>
  <c r="Q612" i="2"/>
  <c r="Q625" i="2"/>
  <c r="Q351" i="2"/>
  <c r="F427" i="2"/>
  <c r="F468" i="2"/>
  <c r="Q467" i="2"/>
  <c r="Q484" i="2"/>
  <c r="Q520" i="2"/>
  <c r="Q399" i="2"/>
  <c r="Q419" i="2"/>
  <c r="Q466" i="2"/>
  <c r="G529" i="2"/>
  <c r="Q502" i="2"/>
  <c r="Q518" i="2"/>
  <c r="Q546" i="2"/>
  <c r="Q615" i="2"/>
  <c r="K702" i="2"/>
  <c r="Q417" i="2"/>
  <c r="G468" i="2"/>
  <c r="Q438" i="2"/>
  <c r="Q483" i="2"/>
  <c r="Q494" i="2"/>
  <c r="Q510" i="2"/>
  <c r="Q672" i="2"/>
  <c r="Q545" i="2"/>
  <c r="Q573" i="2"/>
  <c r="Q597" i="2"/>
  <c r="Q663" i="2"/>
  <c r="Q671" i="2"/>
  <c r="M627" i="2"/>
  <c r="Q586" i="2"/>
  <c r="Q689" i="2"/>
  <c r="Q618" i="2"/>
  <c r="Q574" i="2"/>
  <c r="Q617" i="2"/>
  <c r="Q657" i="2"/>
  <c r="Q76" i="2"/>
  <c r="Q186" i="2"/>
  <c r="Q187" i="2"/>
  <c r="Q259" i="2"/>
  <c r="Q188" i="2"/>
  <c r="Q12" i="2"/>
  <c r="Q457" i="2"/>
  <c r="Q78" i="2"/>
  <c r="Q42" i="2"/>
  <c r="Q139" i="2"/>
  <c r="J198" i="2"/>
  <c r="Q181" i="2"/>
  <c r="Q239" i="2"/>
  <c r="Q284" i="2"/>
  <c r="Q355" i="2"/>
  <c r="Q197" i="2"/>
  <c r="Q267" i="2"/>
  <c r="Q342" i="2"/>
  <c r="Q349" i="2"/>
  <c r="H468" i="2"/>
  <c r="J677" i="2"/>
  <c r="Q205" i="2"/>
  <c r="Q237" i="2"/>
  <c r="Q246" i="2"/>
  <c r="Q262" i="2"/>
  <c r="J385" i="2"/>
  <c r="Q361" i="2"/>
  <c r="Q394" i="2"/>
  <c r="P294" i="2"/>
  <c r="Q293" i="2"/>
  <c r="Q318" i="2"/>
  <c r="Q358" i="2"/>
  <c r="Q380" i="2"/>
  <c r="Q465" i="2"/>
  <c r="Q570" i="2"/>
  <c r="Q599" i="2"/>
  <c r="Q378" i="2"/>
  <c r="Q384" i="2"/>
  <c r="Q426" i="2"/>
  <c r="Q482" i="2"/>
  <c r="Q542" i="2"/>
  <c r="Q608" i="2"/>
  <c r="Q425" i="2"/>
  <c r="Q525" i="2"/>
  <c r="Q413" i="2"/>
  <c r="L627" i="2"/>
  <c r="J702" i="2"/>
  <c r="J627" i="2"/>
  <c r="Q640" i="2"/>
  <c r="Q603" i="2"/>
  <c r="Q368" i="2"/>
  <c r="Q408" i="2"/>
  <c r="Q492" i="2"/>
  <c r="Q561" i="2"/>
  <c r="Q461" i="2"/>
  <c r="Q576" i="2"/>
  <c r="Q607" i="2"/>
  <c r="Q396" i="2"/>
  <c r="Q424" i="2"/>
  <c r="Q664" i="2"/>
  <c r="H627" i="2"/>
  <c r="Q587" i="2"/>
  <c r="Q644" i="2"/>
  <c r="O702" i="2"/>
  <c r="Q635" i="2"/>
  <c r="Q650" i="2"/>
  <c r="Q665" i="2"/>
  <c r="Q661" i="2"/>
  <c r="Q658" i="2"/>
  <c r="H385" i="2"/>
  <c r="Q264" i="2"/>
  <c r="Q35" i="2"/>
  <c r="Q405" i="2"/>
  <c r="Q411" i="2"/>
  <c r="Q230" i="2"/>
  <c r="Q149" i="2"/>
  <c r="Q331" i="2"/>
  <c r="Q206" i="2"/>
  <c r="Q124" i="2"/>
  <c r="Q208" i="2"/>
  <c r="I294" i="2"/>
  <c r="Q397" i="2"/>
  <c r="Q514" i="2"/>
  <c r="Q257" i="2"/>
  <c r="Q357" i="2"/>
  <c r="Q523" i="2"/>
  <c r="L240" i="2"/>
  <c r="E385" i="2"/>
  <c r="Q310" i="2"/>
  <c r="Q231" i="2"/>
  <c r="Q251" i="2"/>
  <c r="Q366" i="2"/>
  <c r="Q473" i="2"/>
  <c r="M529" i="2"/>
  <c r="Q581" i="2"/>
  <c r="Q414" i="2"/>
  <c r="F529" i="2"/>
  <c r="Q497" i="2"/>
  <c r="Q655" i="2"/>
  <c r="Q692" i="2"/>
  <c r="N677" i="2"/>
  <c r="Q662" i="2"/>
  <c r="Q694" i="2"/>
  <c r="Q321" i="2"/>
  <c r="Q337" i="2"/>
  <c r="H427" i="2"/>
  <c r="Q409" i="2"/>
  <c r="Q423" i="2"/>
  <c r="Q448" i="2"/>
  <c r="Q454" i="2"/>
  <c r="H529" i="2"/>
  <c r="Q400" i="2"/>
  <c r="Q446" i="2"/>
  <c r="I529" i="2"/>
  <c r="Q562" i="2"/>
  <c r="Q584" i="2"/>
  <c r="Q600" i="2"/>
  <c r="Q521" i="2"/>
  <c r="Q557" i="2"/>
  <c r="Q693" i="2"/>
  <c r="Q614" i="2"/>
  <c r="F677" i="2"/>
  <c r="Q651" i="2"/>
  <c r="Q668" i="2"/>
  <c r="I677" i="2"/>
  <c r="Q656" i="2"/>
  <c r="Q648" i="2"/>
  <c r="Q653" i="2"/>
  <c r="Q669" i="2"/>
  <c r="Q700" i="2"/>
  <c r="Q578" i="2"/>
  <c r="Q220" i="2"/>
  <c r="Q222" i="2"/>
  <c r="Q348" i="2"/>
  <c r="Q592" i="2"/>
  <c r="Q248" i="2"/>
  <c r="Q71" i="2"/>
  <c r="N198" i="2"/>
  <c r="Q315" i="2"/>
  <c r="Q247" i="2"/>
  <c r="Q252" i="2"/>
  <c r="Q269" i="2"/>
  <c r="Q280" i="2"/>
  <c r="Q212" i="2"/>
  <c r="Q223" i="2"/>
  <c r="Q268" i="2"/>
  <c r="Q339" i="2"/>
  <c r="Q434" i="2"/>
  <c r="Q575" i="2"/>
  <c r="Q389" i="2"/>
  <c r="P529" i="2"/>
  <c r="L468" i="2"/>
  <c r="Q565" i="2"/>
  <c r="Q415" i="2"/>
  <c r="Q460" i="2"/>
  <c r="Q475" i="2"/>
  <c r="Q487" i="2"/>
  <c r="Q583" i="2"/>
  <c r="Q659" i="2"/>
  <c r="Q554" i="2"/>
  <c r="Q626" i="2"/>
  <c r="Q633" i="2"/>
  <c r="Q332" i="2"/>
  <c r="Q462" i="2"/>
  <c r="Q508" i="2"/>
  <c r="Q572" i="2"/>
  <c r="Q416" i="2"/>
  <c r="Q515" i="2"/>
  <c r="Q601" i="2"/>
  <c r="Q660" i="2"/>
  <c r="Q558" i="2"/>
  <c r="Q666" i="2"/>
  <c r="Q527" i="2"/>
  <c r="Q563" i="2"/>
  <c r="Q621" i="2"/>
  <c r="Q646" i="2"/>
  <c r="Q686" i="2"/>
  <c r="Q685" i="2"/>
  <c r="Q695" i="2"/>
  <c r="L385" i="2"/>
  <c r="Q130" i="2"/>
  <c r="Q179" i="2"/>
  <c r="Q133" i="2"/>
  <c r="Q555" i="2"/>
  <c r="G677" i="2"/>
  <c r="E294" i="2"/>
  <c r="I427" i="2"/>
  <c r="Q683" i="2"/>
  <c r="E468" i="2"/>
  <c r="I702" i="2"/>
  <c r="G627" i="2"/>
  <c r="E170" i="2"/>
  <c r="Q176" i="2"/>
  <c r="G702" i="2"/>
  <c r="G198" i="2"/>
  <c r="E627" i="2"/>
  <c r="Q299" i="2"/>
  <c r="O529" i="2"/>
  <c r="G240" i="2"/>
  <c r="E677" i="2"/>
  <c r="Q249" i="2"/>
  <c r="F170" i="2"/>
  <c r="AE314" i="2"/>
  <c r="AG314" i="2" s="1"/>
  <c r="AE374" i="2"/>
  <c r="AG374" i="2" s="1"/>
  <c r="AB468" i="2"/>
  <c r="AD198" i="2"/>
  <c r="Y529" i="2"/>
  <c r="AD627" i="2"/>
  <c r="AA702" i="2"/>
  <c r="Z702" i="2"/>
  <c r="L196" i="1"/>
  <c r="AE632" i="2"/>
  <c r="AE95" i="2"/>
  <c r="AE189" i="2"/>
  <c r="AE322" i="2"/>
  <c r="AG322" i="2" s="1"/>
  <c r="AE298" i="2"/>
  <c r="AG298" i="2" s="1"/>
  <c r="AE283" i="2"/>
  <c r="E283" i="1" s="1"/>
  <c r="AE282" i="2"/>
  <c r="AG282" i="2" s="1"/>
  <c r="AH282" i="2" s="1"/>
  <c r="AE260" i="2"/>
  <c r="AG260" i="2" s="1"/>
  <c r="AE486" i="2"/>
  <c r="AG486" i="2" s="1"/>
  <c r="AE503" i="2"/>
  <c r="AE492" i="2"/>
  <c r="AE562" i="2"/>
  <c r="AG562" i="2" s="1"/>
  <c r="AH562" i="2" s="1"/>
  <c r="AE689" i="2"/>
  <c r="E689" i="1" s="1"/>
  <c r="AE102" i="2"/>
  <c r="E102" i="1" s="1"/>
  <c r="AE143" i="2"/>
  <c r="E143" i="1" s="1"/>
  <c r="G143" i="1" s="1"/>
  <c r="AE82" i="2"/>
  <c r="E82" i="1" s="1"/>
  <c r="AC427" i="2"/>
  <c r="AD427" i="2"/>
  <c r="Z529" i="2"/>
  <c r="AB627" i="2"/>
  <c r="AA627" i="2"/>
  <c r="Y385" i="2"/>
  <c r="AA468" i="2"/>
  <c r="Y702" i="2"/>
  <c r="AE97" i="2"/>
  <c r="AD170" i="2"/>
  <c r="Y468" i="2"/>
  <c r="Z427" i="2"/>
  <c r="L349" i="1"/>
  <c r="AE263" i="2"/>
  <c r="AG263" i="2" s="1"/>
  <c r="AE40" i="2"/>
  <c r="AG40" i="2" s="1"/>
  <c r="AE94" i="2"/>
  <c r="AE63" i="2"/>
  <c r="AE76" i="2"/>
  <c r="AG76" i="2" s="1"/>
  <c r="AE108" i="2"/>
  <c r="AG108" i="2" s="1"/>
  <c r="AE330" i="2"/>
  <c r="AG330" i="2" s="1"/>
  <c r="AE148" i="2"/>
  <c r="AG148" i="2" s="1"/>
  <c r="AE375" i="2"/>
  <c r="AG375" i="2" s="1"/>
  <c r="AE397" i="2"/>
  <c r="AG397" i="2" s="1"/>
  <c r="AE400" i="2"/>
  <c r="AE371" i="2"/>
  <c r="AE39" i="2"/>
  <c r="AG39" i="2" s="1"/>
  <c r="Y240" i="2"/>
  <c r="AB529" i="2"/>
  <c r="AE55" i="2"/>
  <c r="AG55" i="2" s="1"/>
  <c r="AE537" i="2"/>
  <c r="AC198" i="2"/>
  <c r="AD385" i="2"/>
  <c r="Z677" i="2"/>
  <c r="AB677" i="2"/>
  <c r="AD702" i="2"/>
  <c r="L102" i="1"/>
  <c r="AE252" i="2"/>
  <c r="E252" i="1" s="1"/>
  <c r="G252" i="1" s="1"/>
  <c r="AE271" i="2"/>
  <c r="AG271" i="2" s="1"/>
  <c r="AE218" i="2"/>
  <c r="AE140" i="2"/>
  <c r="AE177" i="2"/>
  <c r="AG177" i="2" s="1"/>
  <c r="AE288" i="2"/>
  <c r="AG288" i="2" s="1"/>
  <c r="AE213" i="2"/>
  <c r="E213" i="1" s="1"/>
  <c r="T294" i="2"/>
  <c r="AE262" i="2"/>
  <c r="AG262" i="2" s="1"/>
  <c r="AE431" i="2"/>
  <c r="AG431" i="2" s="1"/>
  <c r="L197" i="1"/>
  <c r="AE119" i="2"/>
  <c r="E119" i="1" s="1"/>
  <c r="AH183" i="2"/>
  <c r="F183" i="1"/>
  <c r="H183" i="1" s="1"/>
  <c r="K183" i="1"/>
  <c r="AH226" i="2"/>
  <c r="F226" i="1"/>
  <c r="H226" i="1" s="1"/>
  <c r="K226" i="1"/>
  <c r="AH389" i="2"/>
  <c r="K389" i="1"/>
  <c r="F389" i="1"/>
  <c r="H389" i="1" s="1"/>
  <c r="AH92" i="2"/>
  <c r="K92" i="1"/>
  <c r="AH344" i="2"/>
  <c r="F344" i="1"/>
  <c r="H344" i="1" s="1"/>
  <c r="K344" i="1"/>
  <c r="AH446" i="2"/>
  <c r="K446" i="1"/>
  <c r="F446" i="1"/>
  <c r="H446" i="1" s="1"/>
  <c r="AH408" i="2"/>
  <c r="K408" i="1"/>
  <c r="F408" i="1"/>
  <c r="H408" i="1" s="1"/>
  <c r="AH80" i="2"/>
  <c r="F80" i="1"/>
  <c r="H80" i="1" s="1"/>
  <c r="AH273" i="2"/>
  <c r="K273" i="1"/>
  <c r="F273" i="1"/>
  <c r="H273" i="1" s="1"/>
  <c r="AH585" i="2"/>
  <c r="F585" i="1"/>
  <c r="H585" i="1" s="1"/>
  <c r="K585" i="1"/>
  <c r="AH442" i="2"/>
  <c r="K442" i="1"/>
  <c r="F442" i="1"/>
  <c r="H442" i="1" s="1"/>
  <c r="AH360" i="2"/>
  <c r="K360" i="1"/>
  <c r="F360" i="1"/>
  <c r="H360" i="1" s="1"/>
  <c r="AH155" i="2"/>
  <c r="F155" i="1"/>
  <c r="H155" i="1" s="1"/>
  <c r="K155" i="1"/>
  <c r="M155" i="1" s="1"/>
  <c r="AH322" i="2"/>
  <c r="F322" i="1"/>
  <c r="H322" i="1" s="1"/>
  <c r="K322" i="1"/>
  <c r="AH208" i="2"/>
  <c r="K208" i="1"/>
  <c r="M208" i="1" s="1"/>
  <c r="F208" i="1"/>
  <c r="H208" i="1" s="1"/>
  <c r="F251" i="1"/>
  <c r="K251" i="1"/>
  <c r="L251" i="1" s="1"/>
  <c r="M251" i="1" s="1"/>
  <c r="AH522" i="2"/>
  <c r="K522" i="1"/>
  <c r="F522" i="1"/>
  <c r="H522" i="1" s="1"/>
  <c r="AH186" i="2"/>
  <c r="K186" i="1"/>
  <c r="F186" i="1"/>
  <c r="H186" i="1" s="1"/>
  <c r="AH546" i="2"/>
  <c r="F546" i="1"/>
  <c r="H546" i="1" s="1"/>
  <c r="K546" i="1"/>
  <c r="AH152" i="2"/>
  <c r="F152" i="1"/>
  <c r="H152" i="1" s="1"/>
  <c r="K152" i="1"/>
  <c r="AH472" i="2"/>
  <c r="K472" i="1"/>
  <c r="F472" i="1"/>
  <c r="AH414" i="2"/>
  <c r="K414" i="1"/>
  <c r="F414" i="1"/>
  <c r="H414" i="1" s="1"/>
  <c r="AH337" i="2"/>
  <c r="K337" i="1"/>
  <c r="F337" i="1"/>
  <c r="H337" i="1" s="1"/>
  <c r="AH682" i="2"/>
  <c r="F682" i="1"/>
  <c r="H682" i="1" s="1"/>
  <c r="K682" i="1"/>
  <c r="AH606" i="2"/>
  <c r="K606" i="1"/>
  <c r="F606" i="1"/>
  <c r="H606" i="1" s="1"/>
  <c r="AH350" i="2"/>
  <c r="F350" i="1"/>
  <c r="H350" i="1" s="1"/>
  <c r="K350" i="1"/>
  <c r="AH161" i="2"/>
  <c r="F161" i="1"/>
  <c r="H161" i="1" s="1"/>
  <c r="K161" i="1"/>
  <c r="AH237" i="2"/>
  <c r="K237" i="1"/>
  <c r="F237" i="1"/>
  <c r="H237" i="1" s="1"/>
  <c r="AF529" i="2"/>
  <c r="AH529" i="2" s="1"/>
  <c r="AE11" i="2"/>
  <c r="AG11" i="2" s="1"/>
  <c r="K364" i="1"/>
  <c r="L364" i="1" s="1"/>
  <c r="M364" i="1" s="1"/>
  <c r="F364" i="1"/>
  <c r="AH154" i="2"/>
  <c r="K154" i="1"/>
  <c r="F154" i="1"/>
  <c r="H154" i="1" s="1"/>
  <c r="AA170" i="2"/>
  <c r="AH225" i="2"/>
  <c r="K225" i="1"/>
  <c r="F225" i="1"/>
  <c r="H225" i="1" s="1"/>
  <c r="AH501" i="2"/>
  <c r="F501" i="1"/>
  <c r="H501" i="1" s="1"/>
  <c r="K501" i="1"/>
  <c r="AH570" i="2"/>
  <c r="K570" i="1"/>
  <c r="F570" i="1"/>
  <c r="H570" i="1" s="1"/>
  <c r="AH52" i="2"/>
  <c r="K52" i="1"/>
  <c r="F52" i="1"/>
  <c r="H52" i="1" s="1"/>
  <c r="K644" i="1"/>
  <c r="L644" i="1" s="1"/>
  <c r="M644" i="1" s="1"/>
  <c r="F644" i="1"/>
  <c r="AH108" i="2"/>
  <c r="K108" i="1"/>
  <c r="F108" i="1"/>
  <c r="H108" i="1" s="1"/>
  <c r="K189" i="1"/>
  <c r="L189" i="1" s="1"/>
  <c r="M189" i="1" s="1"/>
  <c r="F189" i="1"/>
  <c r="AH528" i="2"/>
  <c r="K528" i="1"/>
  <c r="F528" i="1"/>
  <c r="H528" i="1" s="1"/>
  <c r="AH99" i="2"/>
  <c r="K99" i="1"/>
  <c r="M99" i="1" s="1"/>
  <c r="F99" i="1"/>
  <c r="H99" i="1" s="1"/>
  <c r="AH103" i="2"/>
  <c r="K103" i="1"/>
  <c r="F103" i="1"/>
  <c r="H103" i="1" s="1"/>
  <c r="AH362" i="2"/>
  <c r="K362" i="1"/>
  <c r="F362" i="1"/>
  <c r="H362" i="1" s="1"/>
  <c r="AH523" i="2"/>
  <c r="K523" i="1"/>
  <c r="F523" i="1"/>
  <c r="H523" i="1" s="1"/>
  <c r="AH281" i="2"/>
  <c r="K281" i="1"/>
  <c r="F281" i="1"/>
  <c r="H281" i="1" s="1"/>
  <c r="AH405" i="2"/>
  <c r="F405" i="1"/>
  <c r="H405" i="1" s="1"/>
  <c r="K405" i="1"/>
  <c r="K380" i="1"/>
  <c r="AH380" i="2"/>
  <c r="F380" i="1"/>
  <c r="H380" i="1" s="1"/>
  <c r="AH497" i="2"/>
  <c r="K497" i="1"/>
  <c r="F497" i="1"/>
  <c r="H497" i="1" s="1"/>
  <c r="AH477" i="2"/>
  <c r="K477" i="1"/>
  <c r="F477" i="1"/>
  <c r="H477" i="1" s="1"/>
  <c r="AH601" i="2"/>
  <c r="F601" i="1"/>
  <c r="H601" i="1" s="1"/>
  <c r="K601" i="1"/>
  <c r="AH598" i="2"/>
  <c r="K598" i="1"/>
  <c r="F598" i="1"/>
  <c r="H598" i="1" s="1"/>
  <c r="AH608" i="2"/>
  <c r="K608" i="1"/>
  <c r="F608" i="1"/>
  <c r="H608" i="1" s="1"/>
  <c r="AH637" i="2"/>
  <c r="F637" i="1"/>
  <c r="H637" i="1" s="1"/>
  <c r="K637" i="1"/>
  <c r="AH336" i="2"/>
  <c r="F336" i="1"/>
  <c r="H336" i="1" s="1"/>
  <c r="K336" i="1"/>
  <c r="AH124" i="2"/>
  <c r="K124" i="1"/>
  <c r="F124" i="1"/>
  <c r="H124" i="1" s="1"/>
  <c r="AE504" i="2"/>
  <c r="AH106" i="2"/>
  <c r="K106" i="1"/>
  <c r="F106" i="1"/>
  <c r="H106" i="1" s="1"/>
  <c r="AH70" i="2"/>
  <c r="F70" i="1"/>
  <c r="H70" i="1" s="1"/>
  <c r="K70" i="1"/>
  <c r="AH118" i="2"/>
  <c r="K118" i="1"/>
  <c r="F118" i="1"/>
  <c r="H118" i="1" s="1"/>
  <c r="AH141" i="2"/>
  <c r="K141" i="1"/>
  <c r="F141" i="1"/>
  <c r="H141" i="1" s="1"/>
  <c r="AA198" i="2"/>
  <c r="AH206" i="2"/>
  <c r="K206" i="1"/>
  <c r="F206" i="1"/>
  <c r="H206" i="1" s="1"/>
  <c r="AH156" i="2"/>
  <c r="K156" i="1"/>
  <c r="F156" i="1"/>
  <c r="H156" i="1" s="1"/>
  <c r="K673" i="1"/>
  <c r="F673" i="1"/>
  <c r="H673" i="1" s="1"/>
  <c r="AH673" i="2"/>
  <c r="AH81" i="2"/>
  <c r="F81" i="1"/>
  <c r="H81" i="1" s="1"/>
  <c r="K81" i="1"/>
  <c r="AH123" i="2"/>
  <c r="K123" i="1"/>
  <c r="M123" i="1" s="1"/>
  <c r="F123" i="1"/>
  <c r="H123" i="1" s="1"/>
  <c r="AH435" i="2"/>
  <c r="F435" i="1"/>
  <c r="H435" i="1" s="1"/>
  <c r="K435" i="1"/>
  <c r="K228" i="1"/>
  <c r="L228" i="1" s="1"/>
  <c r="M228" i="1" s="1"/>
  <c r="F228" i="1"/>
  <c r="AH19" i="2"/>
  <c r="K19" i="1"/>
  <c r="M19" i="1" s="1"/>
  <c r="F19" i="1"/>
  <c r="H19" i="1" s="1"/>
  <c r="AH516" i="2"/>
  <c r="K516" i="1"/>
  <c r="F516" i="1"/>
  <c r="H516" i="1" s="1"/>
  <c r="AH536" i="2"/>
  <c r="K536" i="1"/>
  <c r="F536" i="1"/>
  <c r="H536" i="1" s="1"/>
  <c r="AH605" i="2"/>
  <c r="K605" i="1"/>
  <c r="F605" i="1"/>
  <c r="H605" i="1" s="1"/>
  <c r="AH179" i="2"/>
  <c r="K179" i="1"/>
  <c r="F179" i="1"/>
  <c r="H179" i="1" s="1"/>
  <c r="AH423" i="2"/>
  <c r="F423" i="1"/>
  <c r="H423" i="1" s="1"/>
  <c r="K423" i="1"/>
  <c r="AH479" i="2"/>
  <c r="K479" i="1"/>
  <c r="F479" i="1"/>
  <c r="H479" i="1" s="1"/>
  <c r="K588" i="1"/>
  <c r="L588" i="1" s="1"/>
  <c r="M588" i="1" s="1"/>
  <c r="F588" i="1"/>
  <c r="AH86" i="2"/>
  <c r="K86" i="1"/>
  <c r="F86" i="1"/>
  <c r="H86" i="1" s="1"/>
  <c r="AH328" i="2"/>
  <c r="K328" i="1"/>
  <c r="F328" i="1"/>
  <c r="H328" i="1" s="1"/>
  <c r="F391" i="1"/>
  <c r="K391" i="1"/>
  <c r="L391" i="1" s="1"/>
  <c r="M391" i="1" s="1"/>
  <c r="AB702" i="2"/>
  <c r="AH314" i="2"/>
  <c r="F314" i="1"/>
  <c r="H314" i="1" s="1"/>
  <c r="K314" i="1"/>
  <c r="AF468" i="2"/>
  <c r="AH431" i="2"/>
  <c r="F431" i="1"/>
  <c r="K431" i="1"/>
  <c r="F441" i="1"/>
  <c r="K441" i="1"/>
  <c r="L441" i="1" s="1"/>
  <c r="M441" i="1" s="1"/>
  <c r="AH484" i="2"/>
  <c r="K484" i="1"/>
  <c r="F484" i="1"/>
  <c r="H484" i="1" s="1"/>
  <c r="AH510" i="2"/>
  <c r="K510" i="1"/>
  <c r="F510" i="1"/>
  <c r="H510" i="1" s="1"/>
  <c r="AH525" i="2"/>
  <c r="K525" i="1"/>
  <c r="F525" i="1"/>
  <c r="H525" i="1" s="1"/>
  <c r="AH266" i="2"/>
  <c r="K266" i="1"/>
  <c r="F266" i="1"/>
  <c r="H266" i="1" s="1"/>
  <c r="AH339" i="2"/>
  <c r="K339" i="1"/>
  <c r="F339" i="1"/>
  <c r="H339" i="1" s="1"/>
  <c r="F403" i="1"/>
  <c r="H403" i="1" s="1"/>
  <c r="K403" i="1"/>
  <c r="M403" i="1" s="1"/>
  <c r="AH403" i="2"/>
  <c r="AH424" i="2"/>
  <c r="K424" i="1"/>
  <c r="F424" i="1"/>
  <c r="H424" i="1" s="1"/>
  <c r="K566" i="1"/>
  <c r="F566" i="1"/>
  <c r="H566" i="1" s="1"/>
  <c r="AH566" i="2"/>
  <c r="AH410" i="2"/>
  <c r="K410" i="1"/>
  <c r="F410" i="1"/>
  <c r="H410" i="1" s="1"/>
  <c r="AC468" i="2"/>
  <c r="F463" i="1"/>
  <c r="H463" i="1" s="1"/>
  <c r="AH463" i="2"/>
  <c r="K463" i="1"/>
  <c r="AH515" i="2"/>
  <c r="F515" i="1"/>
  <c r="H515" i="1" s="1"/>
  <c r="K515" i="1"/>
  <c r="AH544" i="2"/>
  <c r="F544" i="1"/>
  <c r="H544" i="1" s="1"/>
  <c r="K544" i="1"/>
  <c r="AH476" i="2"/>
  <c r="K476" i="1"/>
  <c r="F476" i="1"/>
  <c r="H476" i="1" s="1"/>
  <c r="AH485" i="2"/>
  <c r="F485" i="1"/>
  <c r="H485" i="1" s="1"/>
  <c r="K485" i="1"/>
  <c r="Y627" i="2"/>
  <c r="AH480" i="2"/>
  <c r="K480" i="1"/>
  <c r="F480" i="1"/>
  <c r="H480" i="1" s="1"/>
  <c r="AH669" i="2"/>
  <c r="F669" i="1"/>
  <c r="H669" i="1" s="1"/>
  <c r="K669" i="1"/>
  <c r="AH609" i="2"/>
  <c r="K609" i="1"/>
  <c r="F609" i="1"/>
  <c r="H609" i="1" s="1"/>
  <c r="AH687" i="2"/>
  <c r="K687" i="1"/>
  <c r="F687" i="1"/>
  <c r="H687" i="1" s="1"/>
  <c r="AH533" i="2"/>
  <c r="K533" i="1"/>
  <c r="F533" i="1"/>
  <c r="AH591" i="2"/>
  <c r="K591" i="1"/>
  <c r="F591" i="1"/>
  <c r="H591" i="1" s="1"/>
  <c r="AH684" i="2"/>
  <c r="F684" i="1"/>
  <c r="H684" i="1" s="1"/>
  <c r="K684" i="1"/>
  <c r="AH625" i="2"/>
  <c r="K625" i="1"/>
  <c r="F625" i="1"/>
  <c r="H625" i="1" s="1"/>
  <c r="F37" i="1"/>
  <c r="H37" i="1" s="1"/>
  <c r="K37" i="1"/>
  <c r="M37" i="1" s="1"/>
  <c r="AH37" i="2"/>
  <c r="AH68" i="2"/>
  <c r="K68" i="1"/>
  <c r="AH518" i="2"/>
  <c r="K518" i="1"/>
  <c r="F518" i="1"/>
  <c r="H518" i="1" s="1"/>
  <c r="AE250" i="2"/>
  <c r="AG250" i="2" s="1"/>
  <c r="AH35" i="2"/>
  <c r="K35" i="1"/>
  <c r="M35" i="1" s="1"/>
  <c r="F35" i="1"/>
  <c r="H35" i="1" s="1"/>
  <c r="AH69" i="2"/>
  <c r="K69" i="1"/>
  <c r="F69" i="1"/>
  <c r="H69" i="1" s="1"/>
  <c r="AH144" i="2"/>
  <c r="K144" i="1"/>
  <c r="F144" i="1"/>
  <c r="H144" i="1" s="1"/>
  <c r="AH167" i="2"/>
  <c r="K167" i="1"/>
  <c r="F167" i="1"/>
  <c r="H167" i="1" s="1"/>
  <c r="AH65" i="2"/>
  <c r="K65" i="1"/>
  <c r="M65" i="1" s="1"/>
  <c r="F65" i="1"/>
  <c r="H65" i="1" s="1"/>
  <c r="AH623" i="2"/>
  <c r="K623" i="1"/>
  <c r="F623" i="1"/>
  <c r="H623" i="1" s="1"/>
  <c r="AH259" i="2"/>
  <c r="K259" i="1"/>
  <c r="F259" i="1"/>
  <c r="H259" i="1" s="1"/>
  <c r="K562" i="1"/>
  <c r="L562" i="1" s="1"/>
  <c r="M562" i="1" s="1"/>
  <c r="F562" i="1"/>
  <c r="AH142" i="2"/>
  <c r="F142" i="1"/>
  <c r="H142" i="1" s="1"/>
  <c r="K142" i="1"/>
  <c r="AH524" i="2"/>
  <c r="K524" i="1"/>
  <c r="F524" i="1"/>
  <c r="H524" i="1" s="1"/>
  <c r="AH48" i="2"/>
  <c r="F48" i="1"/>
  <c r="H48" i="1" s="1"/>
  <c r="AH132" i="2"/>
  <c r="F132" i="1"/>
  <c r="H132" i="1" s="1"/>
  <c r="K132" i="1"/>
  <c r="AH270" i="2"/>
  <c r="K270" i="1"/>
  <c r="F270" i="1"/>
  <c r="H270" i="1" s="1"/>
  <c r="AH493" i="2"/>
  <c r="K493" i="1"/>
  <c r="F493" i="1"/>
  <c r="H493" i="1" s="1"/>
  <c r="AH556" i="2"/>
  <c r="K556" i="1"/>
  <c r="F556" i="1"/>
  <c r="H556" i="1" s="1"/>
  <c r="AH434" i="2"/>
  <c r="F434" i="1"/>
  <c r="H434" i="1" s="1"/>
  <c r="K434" i="1"/>
  <c r="AH499" i="2"/>
  <c r="F499" i="1"/>
  <c r="H499" i="1" s="1"/>
  <c r="K499" i="1"/>
  <c r="AH552" i="2"/>
  <c r="F552" i="1"/>
  <c r="H552" i="1" s="1"/>
  <c r="K552" i="1"/>
  <c r="AE118" i="2"/>
  <c r="AG118" i="2" s="1"/>
  <c r="AH74" i="2"/>
  <c r="K74" i="1"/>
  <c r="F74" i="1"/>
  <c r="H74" i="1" s="1"/>
  <c r="AH191" i="2"/>
  <c r="F191" i="1"/>
  <c r="H191" i="1" s="1"/>
  <c r="K191" i="1"/>
  <c r="AH39" i="2"/>
  <c r="K39" i="1"/>
  <c r="F39" i="1"/>
  <c r="H39" i="1" s="1"/>
  <c r="F185" i="1"/>
  <c r="H185" i="1" s="1"/>
  <c r="AH185" i="2"/>
  <c r="AH548" i="2"/>
  <c r="F548" i="1"/>
  <c r="H548" i="1" s="1"/>
  <c r="K548" i="1"/>
  <c r="AH302" i="2"/>
  <c r="K302" i="1"/>
  <c r="F302" i="1"/>
  <c r="H302" i="1" s="1"/>
  <c r="AH438" i="2"/>
  <c r="F438" i="1"/>
  <c r="H438" i="1" s="1"/>
  <c r="K438" i="1"/>
  <c r="AH494" i="2"/>
  <c r="K494" i="1"/>
  <c r="F494" i="1"/>
  <c r="H494" i="1" s="1"/>
  <c r="AH111" i="2"/>
  <c r="F111" i="1"/>
  <c r="H111" i="1" s="1"/>
  <c r="K111" i="1"/>
  <c r="M111" i="1" s="1"/>
  <c r="AH419" i="2"/>
  <c r="F419" i="1"/>
  <c r="H419" i="1" s="1"/>
  <c r="K419" i="1"/>
  <c r="AH596" i="2"/>
  <c r="K596" i="1"/>
  <c r="F596" i="1"/>
  <c r="H596" i="1" s="1"/>
  <c r="AH209" i="2"/>
  <c r="F209" i="1"/>
  <c r="H209" i="1" s="1"/>
  <c r="K209" i="1"/>
  <c r="AH496" i="2"/>
  <c r="K496" i="1"/>
  <c r="F496" i="1"/>
  <c r="H496" i="1" s="1"/>
  <c r="AH600" i="2"/>
  <c r="K600" i="1"/>
  <c r="F600" i="1"/>
  <c r="H600" i="1" s="1"/>
  <c r="AH245" i="2"/>
  <c r="K245" i="1"/>
  <c r="F245" i="1"/>
  <c r="H245" i="1" s="1"/>
  <c r="AH511" i="2"/>
  <c r="F511" i="1"/>
  <c r="H511" i="1" s="1"/>
  <c r="K511" i="1"/>
  <c r="AH575" i="2"/>
  <c r="K575" i="1"/>
  <c r="F575" i="1"/>
  <c r="H575" i="1" s="1"/>
  <c r="AH489" i="2"/>
  <c r="K489" i="1"/>
  <c r="F489" i="1"/>
  <c r="H489" i="1" s="1"/>
  <c r="AH550" i="2"/>
  <c r="F550" i="1"/>
  <c r="H550" i="1" s="1"/>
  <c r="K550" i="1"/>
  <c r="AH634" i="2"/>
  <c r="K634" i="1"/>
  <c r="F634" i="1"/>
  <c r="H634" i="1" s="1"/>
  <c r="AH668" i="2"/>
  <c r="K668" i="1"/>
  <c r="F668" i="1"/>
  <c r="H668" i="1" s="1"/>
  <c r="AH549" i="2"/>
  <c r="K549" i="1"/>
  <c r="F549" i="1"/>
  <c r="H549" i="1" s="1"/>
  <c r="AH654" i="2"/>
  <c r="K654" i="1"/>
  <c r="F654" i="1"/>
  <c r="H654" i="1" s="1"/>
  <c r="AH616" i="2"/>
  <c r="K616" i="1"/>
  <c r="F616" i="1"/>
  <c r="H616" i="1" s="1"/>
  <c r="AH645" i="2"/>
  <c r="K645" i="1"/>
  <c r="F645" i="1"/>
  <c r="H645" i="1" s="1"/>
  <c r="F92" i="1"/>
  <c r="H92" i="1" s="1"/>
  <c r="AE130" i="2"/>
  <c r="E130" i="1" s="1"/>
  <c r="AE483" i="2"/>
  <c r="AH402" i="2"/>
  <c r="F402" i="1"/>
  <c r="H402" i="1" s="1"/>
  <c r="K402" i="1"/>
  <c r="AH398" i="2"/>
  <c r="F398" i="1"/>
  <c r="H398" i="1" s="1"/>
  <c r="K398" i="1"/>
  <c r="AH25" i="2"/>
  <c r="K25" i="1"/>
  <c r="M25" i="1" s="1"/>
  <c r="F25" i="1"/>
  <c r="H25" i="1" s="1"/>
  <c r="AB427" i="2"/>
  <c r="AH128" i="2"/>
  <c r="F128" i="1"/>
  <c r="H128" i="1" s="1"/>
  <c r="K128" i="1"/>
  <c r="F467" i="1"/>
  <c r="H467" i="1" s="1"/>
  <c r="K467" i="1"/>
  <c r="AH467" i="2"/>
  <c r="AH313" i="2"/>
  <c r="F313" i="1"/>
  <c r="H313" i="1" s="1"/>
  <c r="K313" i="1"/>
  <c r="AH34" i="2"/>
  <c r="F34" i="1"/>
  <c r="H34" i="1" s="1"/>
  <c r="K34" i="1"/>
  <c r="AH537" i="2"/>
  <c r="F537" i="1"/>
  <c r="H537" i="1" s="1"/>
  <c r="K537" i="1"/>
  <c r="AH90" i="2"/>
  <c r="K90" i="1"/>
  <c r="F90" i="1"/>
  <c r="H90" i="1" s="1"/>
  <c r="AH120" i="2"/>
  <c r="K120" i="1"/>
  <c r="F120" i="1"/>
  <c r="H120" i="1" s="1"/>
  <c r="K16" i="1"/>
  <c r="M16" i="1" s="1"/>
  <c r="F272" i="1"/>
  <c r="H272" i="1" s="1"/>
  <c r="F256" i="1"/>
  <c r="H256" i="1" s="1"/>
  <c r="F264" i="1"/>
  <c r="H264" i="1" s="1"/>
  <c r="AE645" i="2"/>
  <c r="AE656" i="2"/>
  <c r="AG656" i="2" s="1"/>
  <c r="AE687" i="2"/>
  <c r="AE698" i="2"/>
  <c r="AE601" i="2"/>
  <c r="AG601" i="2" s="1"/>
  <c r="W677" i="2"/>
  <c r="Y198" i="2"/>
  <c r="AC294" i="2"/>
  <c r="AE184" i="2"/>
  <c r="E184" i="1" s="1"/>
  <c r="AE19" i="2"/>
  <c r="AG19" i="2" s="1"/>
  <c r="AH190" i="2"/>
  <c r="K190" i="1"/>
  <c r="F190" i="1"/>
  <c r="H190" i="1" s="1"/>
  <c r="F149" i="1"/>
  <c r="H149" i="1" s="1"/>
  <c r="AH149" i="2"/>
  <c r="K149" i="1"/>
  <c r="AH449" i="2"/>
  <c r="F449" i="1"/>
  <c r="H449" i="1" s="1"/>
  <c r="K449" i="1"/>
  <c r="K235" i="1"/>
  <c r="L235" i="1" s="1"/>
  <c r="M235" i="1" s="1"/>
  <c r="F235" i="1"/>
  <c r="F437" i="1"/>
  <c r="K437" i="1"/>
  <c r="L437" i="1" s="1"/>
  <c r="M437" i="1" s="1"/>
  <c r="AH148" i="2"/>
  <c r="F148" i="1"/>
  <c r="H148" i="1" s="1"/>
  <c r="K148" i="1"/>
  <c r="AH448" i="2"/>
  <c r="K448" i="1"/>
  <c r="F448" i="1"/>
  <c r="H448" i="1" s="1"/>
  <c r="AH583" i="2"/>
  <c r="K583" i="1"/>
  <c r="F583" i="1"/>
  <c r="H583" i="1" s="1"/>
  <c r="AH312" i="2"/>
  <c r="F312" i="1"/>
  <c r="H312" i="1" s="1"/>
  <c r="K312" i="1"/>
  <c r="AH372" i="2"/>
  <c r="F372" i="1"/>
  <c r="H372" i="1" s="1"/>
  <c r="K372" i="1"/>
  <c r="AH572" i="2"/>
  <c r="K572" i="1"/>
  <c r="F572" i="1"/>
  <c r="H572" i="1" s="1"/>
  <c r="AH512" i="2"/>
  <c r="K512" i="1"/>
  <c r="F512" i="1"/>
  <c r="H512" i="1" s="1"/>
  <c r="AH554" i="2"/>
  <c r="K554" i="1"/>
  <c r="F554" i="1"/>
  <c r="H554" i="1" s="1"/>
  <c r="AH647" i="2"/>
  <c r="K647" i="1"/>
  <c r="F647" i="1"/>
  <c r="H647" i="1" s="1"/>
  <c r="AH478" i="2"/>
  <c r="K478" i="1"/>
  <c r="F478" i="1"/>
  <c r="H478" i="1" s="1"/>
  <c r="AH617" i="2"/>
  <c r="F617" i="1"/>
  <c r="H617" i="1" s="1"/>
  <c r="K617" i="1"/>
  <c r="AH695" i="2"/>
  <c r="F695" i="1"/>
  <c r="H695" i="1" s="1"/>
  <c r="K695" i="1"/>
  <c r="AH597" i="2"/>
  <c r="F597" i="1"/>
  <c r="H597" i="1" s="1"/>
  <c r="K597" i="1"/>
  <c r="AH110" i="2"/>
  <c r="K110" i="1"/>
  <c r="F110" i="1"/>
  <c r="H110" i="1" s="1"/>
  <c r="AH18" i="2"/>
  <c r="K18" i="1"/>
  <c r="F18" i="1"/>
  <c r="H18" i="1" s="1"/>
  <c r="AF627" i="2"/>
  <c r="AE521" i="2"/>
  <c r="AG521" i="2" s="1"/>
  <c r="AE284" i="2"/>
  <c r="AG284" i="2" s="1"/>
  <c r="AH319" i="2"/>
  <c r="K319" i="1"/>
  <c r="M319" i="1" s="1"/>
  <c r="F319" i="1"/>
  <c r="H319" i="1" s="1"/>
  <c r="AH88" i="2"/>
  <c r="F88" i="1"/>
  <c r="H88" i="1" s="1"/>
  <c r="Z198" i="2"/>
  <c r="AH130" i="2"/>
  <c r="K130" i="1"/>
  <c r="F130" i="1"/>
  <c r="H130" i="1" s="1"/>
  <c r="K622" i="1"/>
  <c r="AH622" i="2"/>
  <c r="F622" i="1"/>
  <c r="H622" i="1" s="1"/>
  <c r="AH670" i="2"/>
  <c r="K670" i="1"/>
  <c r="F670" i="1"/>
  <c r="H670" i="1" s="1"/>
  <c r="F447" i="1"/>
  <c r="H447" i="1" s="1"/>
  <c r="AH447" i="2"/>
  <c r="K447" i="1"/>
  <c r="AH415" i="2"/>
  <c r="F415" i="1"/>
  <c r="H415" i="1" s="1"/>
  <c r="K415" i="1"/>
  <c r="AH577" i="2"/>
  <c r="K577" i="1"/>
  <c r="F577" i="1"/>
  <c r="H577" i="1" s="1"/>
  <c r="F451" i="1"/>
  <c r="K451" i="1"/>
  <c r="L451" i="1" s="1"/>
  <c r="M451" i="1" s="1"/>
  <c r="AH540" i="2"/>
  <c r="K540" i="1"/>
  <c r="F540" i="1"/>
  <c r="H540" i="1" s="1"/>
  <c r="AH604" i="2"/>
  <c r="K604" i="1"/>
  <c r="F604" i="1"/>
  <c r="H604" i="1" s="1"/>
  <c r="AH145" i="2"/>
  <c r="F145" i="1"/>
  <c r="H145" i="1" s="1"/>
  <c r="K145" i="1"/>
  <c r="AH188" i="2"/>
  <c r="K188" i="1"/>
  <c r="F188" i="1"/>
  <c r="H188" i="1" s="1"/>
  <c r="AH97" i="2"/>
  <c r="K97" i="1"/>
  <c r="F97" i="1"/>
  <c r="H97" i="1" s="1"/>
  <c r="AH176" i="2"/>
  <c r="F176" i="1"/>
  <c r="H176" i="1" s="1"/>
  <c r="K176" i="1"/>
  <c r="AH265" i="2"/>
  <c r="F265" i="1"/>
  <c r="H265" i="1" s="1"/>
  <c r="K265" i="1"/>
  <c r="AH368" i="2"/>
  <c r="K368" i="1"/>
  <c r="F368" i="1"/>
  <c r="H368" i="1" s="1"/>
  <c r="AH119" i="2"/>
  <c r="K119" i="1"/>
  <c r="F119" i="1"/>
  <c r="H119" i="1" s="1"/>
  <c r="F315" i="1"/>
  <c r="H315" i="1" s="1"/>
  <c r="AH315" i="2"/>
  <c r="K315" i="1"/>
  <c r="AH217" i="2"/>
  <c r="K217" i="1"/>
  <c r="F217" i="1"/>
  <c r="H217" i="1" s="1"/>
  <c r="AH303" i="2"/>
  <c r="F303" i="1"/>
  <c r="H303" i="1" s="1"/>
  <c r="K303" i="1"/>
  <c r="AH331" i="2"/>
  <c r="K331" i="1"/>
  <c r="F331" i="1"/>
  <c r="H331" i="1" s="1"/>
  <c r="AH426" i="2"/>
  <c r="K426" i="1"/>
  <c r="F426" i="1"/>
  <c r="H426" i="1" s="1"/>
  <c r="AH465" i="2"/>
  <c r="F465" i="1"/>
  <c r="H465" i="1" s="1"/>
  <c r="K465" i="1"/>
  <c r="AH287" i="2"/>
  <c r="F287" i="1"/>
  <c r="H287" i="1" s="1"/>
  <c r="K287" i="1"/>
  <c r="M287" i="1" s="1"/>
  <c r="AH655" i="2"/>
  <c r="F655" i="1"/>
  <c r="H655" i="1" s="1"/>
  <c r="K655" i="1"/>
  <c r="AH587" i="2"/>
  <c r="F587" i="1"/>
  <c r="H587" i="1" s="1"/>
  <c r="K587" i="1"/>
  <c r="K557" i="1"/>
  <c r="L557" i="1" s="1"/>
  <c r="M557" i="1" s="1"/>
  <c r="F557" i="1"/>
  <c r="AH624" i="2"/>
  <c r="K624" i="1"/>
  <c r="F624" i="1"/>
  <c r="H624" i="1" s="1"/>
  <c r="AH685" i="2"/>
  <c r="K685" i="1"/>
  <c r="F685" i="1"/>
  <c r="H685" i="1" s="1"/>
  <c r="AH379" i="2"/>
  <c r="K379" i="1"/>
  <c r="F379" i="1"/>
  <c r="H379" i="1" s="1"/>
  <c r="AF702" i="2"/>
  <c r="AH663" i="2"/>
  <c r="K663" i="1"/>
  <c r="F663" i="1"/>
  <c r="H663" i="1" s="1"/>
  <c r="AH89" i="2"/>
  <c r="K89" i="1"/>
  <c r="F89" i="1"/>
  <c r="H89" i="1" s="1"/>
  <c r="K169" i="1"/>
  <c r="F169" i="1"/>
  <c r="H169" i="1" s="1"/>
  <c r="AH169" i="2"/>
  <c r="AH300" i="2"/>
  <c r="K300" i="1"/>
  <c r="F300" i="1"/>
  <c r="H300" i="1" s="1"/>
  <c r="AF385" i="2"/>
  <c r="AH373" i="2"/>
  <c r="K373" i="1"/>
  <c r="F373" i="1"/>
  <c r="H373" i="1" s="1"/>
  <c r="AH49" i="2"/>
  <c r="K49" i="1"/>
  <c r="M49" i="1" s="1"/>
  <c r="F49" i="1"/>
  <c r="H49" i="1" s="1"/>
  <c r="AH567" i="2"/>
  <c r="F567" i="1"/>
  <c r="H567" i="1" s="1"/>
  <c r="K567" i="1"/>
  <c r="AH10" i="2"/>
  <c r="K10" i="1"/>
  <c r="F10" i="1"/>
  <c r="H10" i="1" s="1"/>
  <c r="AH416" i="2"/>
  <c r="F416" i="1"/>
  <c r="H416" i="1" s="1"/>
  <c r="K416" i="1"/>
  <c r="AH578" i="2"/>
  <c r="K578" i="1"/>
  <c r="F578" i="1"/>
  <c r="H578" i="1" s="1"/>
  <c r="AH354" i="2"/>
  <c r="K354" i="1"/>
  <c r="F354" i="1"/>
  <c r="H354" i="1" s="1"/>
  <c r="AH456" i="2"/>
  <c r="F456" i="1"/>
  <c r="H456" i="1" s="1"/>
  <c r="K456" i="1"/>
  <c r="F13" i="1"/>
  <c r="H13" i="1" s="1"/>
  <c r="K13" i="1"/>
  <c r="M13" i="1" s="1"/>
  <c r="K223" i="1"/>
  <c r="L223" i="1" s="1"/>
  <c r="M223" i="1" s="1"/>
  <c r="F223" i="1"/>
  <c r="AH361" i="2"/>
  <c r="K361" i="1"/>
  <c r="F361" i="1"/>
  <c r="H361" i="1" s="1"/>
  <c r="AH422" i="2"/>
  <c r="K422" i="1"/>
  <c r="F422" i="1"/>
  <c r="H422" i="1" s="1"/>
  <c r="AH50" i="2"/>
  <c r="F50" i="1"/>
  <c r="H50" i="1" s="1"/>
  <c r="K50" i="1"/>
  <c r="AH133" i="2"/>
  <c r="F133" i="1"/>
  <c r="H133" i="1" s="1"/>
  <c r="K133" i="1"/>
  <c r="AF677" i="2"/>
  <c r="AH272" i="2"/>
  <c r="F77" i="1"/>
  <c r="H77" i="1" s="1"/>
  <c r="AE51" i="2"/>
  <c r="AE517" i="2"/>
  <c r="E517" i="1" s="1"/>
  <c r="AE57" i="2"/>
  <c r="E57" i="1" s="1"/>
  <c r="G57" i="1" s="1"/>
  <c r="AE114" i="2"/>
  <c r="E114" i="1" s="1"/>
  <c r="AE139" i="2"/>
  <c r="E139" i="1" s="1"/>
  <c r="AE159" i="2"/>
  <c r="E159" i="1" s="1"/>
  <c r="AE229" i="2"/>
  <c r="E229" i="1" s="1"/>
  <c r="AE274" i="2"/>
  <c r="AG274" i="2" s="1"/>
  <c r="AE446" i="2"/>
  <c r="AG446" i="2" s="1"/>
  <c r="AE25" i="2"/>
  <c r="AG25" i="2" s="1"/>
  <c r="AE137" i="2"/>
  <c r="E137" i="1" s="1"/>
  <c r="AE15" i="2"/>
  <c r="E15" i="1" s="1"/>
  <c r="AE48" i="2"/>
  <c r="AG48" i="2" s="1"/>
  <c r="AE112" i="2"/>
  <c r="E112" i="1" s="1"/>
  <c r="AE239" i="2"/>
  <c r="E239" i="1" s="1"/>
  <c r="AE92" i="2"/>
  <c r="AG92" i="2" s="1"/>
  <c r="AE235" i="2"/>
  <c r="AE564" i="2"/>
  <c r="AG564" i="2" s="1"/>
  <c r="AE124" i="2"/>
  <c r="E124" i="1" s="1"/>
  <c r="AE135" i="2"/>
  <c r="AG135" i="2" s="1"/>
  <c r="AE168" i="2"/>
  <c r="E168" i="1" s="1"/>
  <c r="AE183" i="2"/>
  <c r="E183" i="1" s="1"/>
  <c r="AE194" i="2"/>
  <c r="E194" i="1" s="1"/>
  <c r="AE212" i="2"/>
  <c r="AG212" i="2" s="1"/>
  <c r="AE223" i="2"/>
  <c r="E223" i="1" s="1"/>
  <c r="AE281" i="2"/>
  <c r="AE343" i="2"/>
  <c r="AG343" i="2" s="1"/>
  <c r="AE144" i="2"/>
  <c r="AE191" i="2"/>
  <c r="E191" i="1" s="1"/>
  <c r="AE600" i="2"/>
  <c r="E600" i="1" s="1"/>
  <c r="AE605" i="2"/>
  <c r="E605" i="1" s="1"/>
  <c r="AE615" i="2"/>
  <c r="AG615" i="2" s="1"/>
  <c r="AE138" i="2"/>
  <c r="AG138" i="2" s="1"/>
  <c r="AE372" i="2"/>
  <c r="AG372" i="2" s="1"/>
  <c r="AE72" i="2"/>
  <c r="E72" i="1" s="1"/>
  <c r="AE185" i="2"/>
  <c r="E185" i="1" s="1"/>
  <c r="AE308" i="2"/>
  <c r="AG308" i="2" s="1"/>
  <c r="AE60" i="2"/>
  <c r="AG60" i="2" s="1"/>
  <c r="AE71" i="2"/>
  <c r="E71" i="1" s="1"/>
  <c r="AE344" i="2"/>
  <c r="AG344" i="2" s="1"/>
  <c r="AE410" i="2"/>
  <c r="E410" i="1" s="1"/>
  <c r="AE253" i="2"/>
  <c r="E253" i="1" s="1"/>
  <c r="AE248" i="2"/>
  <c r="E248" i="1" s="1"/>
  <c r="G248" i="1" s="1"/>
  <c r="AE292" i="2"/>
  <c r="AG292" i="2" s="1"/>
  <c r="AE307" i="2"/>
  <c r="AG307" i="2" s="1"/>
  <c r="AE351" i="2"/>
  <c r="E351" i="1" s="1"/>
  <c r="AE361" i="2"/>
  <c r="AE233" i="2"/>
  <c r="AE500" i="2"/>
  <c r="AG500" i="2" s="1"/>
  <c r="AE441" i="2"/>
  <c r="AG441" i="2" s="1"/>
  <c r="AH441" i="2" s="1"/>
  <c r="AE463" i="2"/>
  <c r="AG463" i="2" s="1"/>
  <c r="AE420" i="2"/>
  <c r="AG420" i="2" s="1"/>
  <c r="AE496" i="2"/>
  <c r="AG496" i="2" s="1"/>
  <c r="AE510" i="2"/>
  <c r="AG510" i="2" s="1"/>
  <c r="AE509" i="2"/>
  <c r="E509" i="1" s="1"/>
  <c r="AE513" i="2"/>
  <c r="AE572" i="2"/>
  <c r="AG572" i="2" s="1"/>
  <c r="AE538" i="2"/>
  <c r="AE399" i="2"/>
  <c r="AG399" i="2" s="1"/>
  <c r="AE67" i="2"/>
  <c r="AG67" i="2" s="1"/>
  <c r="AE29" i="2"/>
  <c r="AG29" i="2" s="1"/>
  <c r="AE54" i="2"/>
  <c r="E54" i="1" s="1"/>
  <c r="F42" i="1"/>
  <c r="K42" i="1"/>
  <c r="L42" i="1" s="1"/>
  <c r="M42" i="1" s="1"/>
  <c r="AH574" i="2"/>
  <c r="K574" i="1"/>
  <c r="F574" i="1"/>
  <c r="H574" i="1" s="1"/>
  <c r="AH330" i="2"/>
  <c r="K330" i="1"/>
  <c r="F330" i="1"/>
  <c r="H330" i="1" s="1"/>
  <c r="AH592" i="2"/>
  <c r="K592" i="1"/>
  <c r="F592" i="1"/>
  <c r="H592" i="1" s="1"/>
  <c r="AH366" i="2"/>
  <c r="K366" i="1"/>
  <c r="F366" i="1"/>
  <c r="H366" i="1" s="1"/>
  <c r="F63" i="1"/>
  <c r="H63" i="1" s="1"/>
  <c r="AH63" i="2"/>
  <c r="K63" i="1"/>
  <c r="AH236" i="2"/>
  <c r="F236" i="1"/>
  <c r="H236" i="1" s="1"/>
  <c r="K236" i="1"/>
  <c r="AH454" i="2"/>
  <c r="F454" i="1"/>
  <c r="H454" i="1" s="1"/>
  <c r="K454" i="1"/>
  <c r="AH560" i="2"/>
  <c r="K560" i="1"/>
  <c r="F560" i="1"/>
  <c r="H560" i="1" s="1"/>
  <c r="AH267" i="2"/>
  <c r="K267" i="1"/>
  <c r="F267" i="1"/>
  <c r="H267" i="1" s="1"/>
  <c r="K210" i="1"/>
  <c r="L210" i="1" s="1"/>
  <c r="M210" i="1" s="1"/>
  <c r="F210" i="1"/>
  <c r="AH31" i="2"/>
  <c r="K31" i="1"/>
  <c r="M31" i="1" s="1"/>
  <c r="F31" i="1"/>
  <c r="H31" i="1" s="1"/>
  <c r="F253" i="1"/>
  <c r="K253" i="1"/>
  <c r="L253" i="1" s="1"/>
  <c r="M253" i="1" s="1"/>
  <c r="AH671" i="2"/>
  <c r="F671" i="1"/>
  <c r="H671" i="1" s="1"/>
  <c r="K671" i="1"/>
  <c r="F246" i="1"/>
  <c r="K246" i="1"/>
  <c r="L246" i="1" s="1"/>
  <c r="M246" i="1" s="1"/>
  <c r="AH325" i="2"/>
  <c r="K325" i="1"/>
  <c r="F325" i="1"/>
  <c r="H325" i="1" s="1"/>
  <c r="AH383" i="2"/>
  <c r="K383" i="1"/>
  <c r="F383" i="1"/>
  <c r="H383" i="1" s="1"/>
  <c r="AH462" i="2"/>
  <c r="K462" i="1"/>
  <c r="F462" i="1"/>
  <c r="H462" i="1" s="1"/>
  <c r="AH29" i="2"/>
  <c r="F29" i="1"/>
  <c r="H29" i="1" s="1"/>
  <c r="K29" i="1"/>
  <c r="M29" i="1" s="1"/>
  <c r="F249" i="1"/>
  <c r="K249" i="1"/>
  <c r="L249" i="1" s="1"/>
  <c r="M249" i="1" s="1"/>
  <c r="AH358" i="2"/>
  <c r="K358" i="1"/>
  <c r="F358" i="1"/>
  <c r="H358" i="1" s="1"/>
  <c r="AH580" i="2"/>
  <c r="K580" i="1"/>
  <c r="F580" i="1"/>
  <c r="H580" i="1" s="1"/>
  <c r="AH98" i="2"/>
  <c r="K98" i="1"/>
  <c r="F98" i="1"/>
  <c r="H98" i="1" s="1"/>
  <c r="F153" i="1"/>
  <c r="H153" i="1" s="1"/>
  <c r="AH153" i="2"/>
  <c r="K153" i="1"/>
  <c r="AH305" i="2"/>
  <c r="F305" i="1"/>
  <c r="H305" i="1" s="1"/>
  <c r="K305" i="1"/>
  <c r="AH394" i="2"/>
  <c r="K394" i="1"/>
  <c r="F394" i="1"/>
  <c r="H394" i="1" s="1"/>
  <c r="AH14" i="2"/>
  <c r="K14" i="1"/>
  <c r="M14" i="1" s="1"/>
  <c r="F14" i="1"/>
  <c r="H14" i="1" s="1"/>
  <c r="AH41" i="2"/>
  <c r="K41" i="1"/>
  <c r="M41" i="1" s="1"/>
  <c r="F41" i="1"/>
  <c r="H41" i="1" s="1"/>
  <c r="AH404" i="2"/>
  <c r="K404" i="1"/>
  <c r="F404" i="1"/>
  <c r="H404" i="1" s="1"/>
  <c r="AH17" i="2"/>
  <c r="K17" i="1"/>
  <c r="M17" i="1" s="1"/>
  <c r="F17" i="1"/>
  <c r="H17" i="1" s="1"/>
  <c r="AH38" i="2"/>
  <c r="K38" i="1"/>
  <c r="F38" i="1"/>
  <c r="H38" i="1" s="1"/>
  <c r="AH75" i="2"/>
  <c r="K75" i="1"/>
  <c r="M75" i="1" s="1"/>
  <c r="F75" i="1"/>
  <c r="H75" i="1" s="1"/>
  <c r="AH87" i="2"/>
  <c r="F87" i="1"/>
  <c r="H87" i="1" s="1"/>
  <c r="K87" i="1"/>
  <c r="AH100" i="2"/>
  <c r="K100" i="1"/>
  <c r="AH139" i="2"/>
  <c r="K139" i="1"/>
  <c r="M139" i="1" s="1"/>
  <c r="F139" i="1"/>
  <c r="H139" i="1" s="1"/>
  <c r="AH163" i="2"/>
  <c r="K163" i="1"/>
  <c r="M163" i="1" s="1"/>
  <c r="F163" i="1"/>
  <c r="H163" i="1" s="1"/>
  <c r="AH392" i="2"/>
  <c r="K392" i="1"/>
  <c r="F392" i="1"/>
  <c r="H392" i="1" s="1"/>
  <c r="AH697" i="2"/>
  <c r="F697" i="1"/>
  <c r="H697" i="1" s="1"/>
  <c r="K697" i="1"/>
  <c r="AH46" i="2"/>
  <c r="K46" i="1"/>
  <c r="F46" i="1"/>
  <c r="H46" i="1" s="1"/>
  <c r="AH73" i="2"/>
  <c r="K73" i="1"/>
  <c r="M73" i="1" s="1"/>
  <c r="F73" i="1"/>
  <c r="H73" i="1" s="1"/>
  <c r="AH129" i="2"/>
  <c r="K129" i="1"/>
  <c r="F129" i="1"/>
  <c r="H129" i="1" s="1"/>
  <c r="K218" i="1"/>
  <c r="L218" i="1" s="1"/>
  <c r="M218" i="1" s="1"/>
  <c r="F218" i="1"/>
  <c r="AH250" i="2"/>
  <c r="K250" i="1"/>
  <c r="F250" i="1"/>
  <c r="H250" i="1" s="1"/>
  <c r="AH104" i="2"/>
  <c r="F104" i="1"/>
  <c r="H104" i="1" s="1"/>
  <c r="AH340" i="2"/>
  <c r="F340" i="1"/>
  <c r="H340" i="1" s="1"/>
  <c r="K340" i="1"/>
  <c r="AH699" i="2"/>
  <c r="F699" i="1"/>
  <c r="H699" i="1" s="1"/>
  <c r="K699" i="1"/>
  <c r="AH146" i="2"/>
  <c r="K146" i="1"/>
  <c r="F146" i="1"/>
  <c r="H146" i="1" s="1"/>
  <c r="AH184" i="2"/>
  <c r="K184" i="1"/>
  <c r="F184" i="1"/>
  <c r="H184" i="1" s="1"/>
  <c r="AH274" i="2"/>
  <c r="K274" i="1"/>
  <c r="F274" i="1"/>
  <c r="H274" i="1" s="1"/>
  <c r="AH338" i="2"/>
  <c r="F338" i="1"/>
  <c r="H338" i="1" s="1"/>
  <c r="K338" i="1"/>
  <c r="AH352" i="2"/>
  <c r="K352" i="1"/>
  <c r="F352" i="1"/>
  <c r="H352" i="1" s="1"/>
  <c r="AH491" i="2"/>
  <c r="K491" i="1"/>
  <c r="F491" i="1"/>
  <c r="H491" i="1" s="1"/>
  <c r="AH507" i="2"/>
  <c r="K507" i="1"/>
  <c r="F507" i="1"/>
  <c r="H507" i="1" s="1"/>
  <c r="AH150" i="2"/>
  <c r="F150" i="1"/>
  <c r="H150" i="1" s="1"/>
  <c r="K150" i="1"/>
  <c r="AH166" i="2"/>
  <c r="K166" i="1"/>
  <c r="F166" i="1"/>
  <c r="H166" i="1" s="1"/>
  <c r="AH284" i="2"/>
  <c r="K284" i="1"/>
  <c r="F284" i="1"/>
  <c r="H284" i="1" s="1"/>
  <c r="AH346" i="2"/>
  <c r="F346" i="1"/>
  <c r="H346" i="1" s="1"/>
  <c r="K346" i="1"/>
  <c r="AH382" i="2"/>
  <c r="K382" i="1"/>
  <c r="F382" i="1"/>
  <c r="H382" i="1" s="1"/>
  <c r="AH401" i="2"/>
  <c r="F401" i="1"/>
  <c r="H401" i="1" s="1"/>
  <c r="K401" i="1"/>
  <c r="AH445" i="2"/>
  <c r="F445" i="1"/>
  <c r="H445" i="1" s="1"/>
  <c r="K445" i="1"/>
  <c r="AH657" i="2"/>
  <c r="K657" i="1"/>
  <c r="F657" i="1"/>
  <c r="H657" i="1" s="1"/>
  <c r="F178" i="1"/>
  <c r="H178" i="1" s="1"/>
  <c r="K178" i="1"/>
  <c r="AH178" i="2"/>
  <c r="AH370" i="2"/>
  <c r="F370" i="1"/>
  <c r="H370" i="1" s="1"/>
  <c r="K370" i="1"/>
  <c r="AH492" i="2"/>
  <c r="K492" i="1"/>
  <c r="F492" i="1"/>
  <c r="H492" i="1" s="1"/>
  <c r="AH615" i="2"/>
  <c r="F615" i="1"/>
  <c r="H615" i="1" s="1"/>
  <c r="K615" i="1"/>
  <c r="AH694" i="2"/>
  <c r="F694" i="1"/>
  <c r="H694" i="1" s="1"/>
  <c r="K694" i="1"/>
  <c r="AH335" i="2"/>
  <c r="F335" i="1"/>
  <c r="H335" i="1" s="1"/>
  <c r="K335" i="1"/>
  <c r="M335" i="1" s="1"/>
  <c r="AH650" i="2"/>
  <c r="K650" i="1"/>
  <c r="F650" i="1"/>
  <c r="H650" i="1" s="1"/>
  <c r="AH666" i="2"/>
  <c r="K666" i="1"/>
  <c r="F666" i="1"/>
  <c r="H666" i="1" s="1"/>
  <c r="AH594" i="2"/>
  <c r="K594" i="1"/>
  <c r="F594" i="1"/>
  <c r="H594" i="1" s="1"/>
  <c r="AH674" i="2"/>
  <c r="K674" i="1"/>
  <c r="F674" i="1"/>
  <c r="H674" i="1" s="1"/>
  <c r="AH513" i="2"/>
  <c r="F513" i="1"/>
  <c r="H513" i="1" s="1"/>
  <c r="K513" i="1"/>
  <c r="AH652" i="2"/>
  <c r="K652" i="1"/>
  <c r="F652" i="1"/>
  <c r="H652" i="1" s="1"/>
  <c r="AH692" i="2"/>
  <c r="F692" i="1"/>
  <c r="H692" i="1" s="1"/>
  <c r="K692" i="1"/>
  <c r="AH595" i="2"/>
  <c r="K595" i="1"/>
  <c r="F595" i="1"/>
  <c r="H595" i="1" s="1"/>
  <c r="AH603" i="2"/>
  <c r="F603" i="1"/>
  <c r="H603" i="1" s="1"/>
  <c r="K603" i="1"/>
  <c r="AH675" i="2"/>
  <c r="K675" i="1"/>
  <c r="F675" i="1"/>
  <c r="H675" i="1" s="1"/>
  <c r="AH160" i="2"/>
  <c r="F160" i="1"/>
  <c r="H160" i="1" s="1"/>
  <c r="K160" i="1"/>
  <c r="AH399" i="2"/>
  <c r="F399" i="1"/>
  <c r="H399" i="1" s="1"/>
  <c r="K399" i="1"/>
  <c r="AE648" i="2"/>
  <c r="AG648" i="2" s="1"/>
  <c r="AE596" i="2"/>
  <c r="AG596" i="2" s="1"/>
  <c r="AE354" i="2"/>
  <c r="AG354" i="2" s="1"/>
  <c r="AE83" i="2"/>
  <c r="AG83" i="2" s="1"/>
  <c r="AE38" i="2"/>
  <c r="AG38" i="2" s="1"/>
  <c r="AE362" i="2"/>
  <c r="AG362" i="2" s="1"/>
  <c r="AE333" i="2"/>
  <c r="E333" i="1" s="1"/>
  <c r="AE237" i="2"/>
  <c r="AG237" i="2" s="1"/>
  <c r="AE149" i="2"/>
  <c r="AG149" i="2" s="1"/>
  <c r="AE175" i="2"/>
  <c r="E175" i="1" s="1"/>
  <c r="AE259" i="2"/>
  <c r="E259" i="1" s="1"/>
  <c r="AE384" i="2"/>
  <c r="AE373" i="2"/>
  <c r="E373" i="1" s="1"/>
  <c r="AE453" i="2"/>
  <c r="E453" i="1" s="1"/>
  <c r="AE350" i="2"/>
  <c r="E350" i="1" s="1"/>
  <c r="AE383" i="2"/>
  <c r="AG383" i="2" s="1"/>
  <c r="AE452" i="2"/>
  <c r="AG452" i="2" s="1"/>
  <c r="AE561" i="2"/>
  <c r="AG561" i="2" s="1"/>
  <c r="AE665" i="2"/>
  <c r="AG665" i="2" s="1"/>
  <c r="AE64" i="2"/>
  <c r="AG64" i="2" s="1"/>
  <c r="AE109" i="2"/>
  <c r="AE22" i="2"/>
  <c r="E22" i="1" s="1"/>
  <c r="G22" i="1" s="1"/>
  <c r="AH192" i="2"/>
  <c r="K192" i="1"/>
  <c r="F192" i="1"/>
  <c r="H192" i="1" s="1"/>
  <c r="AH216" i="2"/>
  <c r="F216" i="1"/>
  <c r="H216" i="1" s="1"/>
  <c r="K216" i="1"/>
  <c r="M216" i="1" s="1"/>
  <c r="AH114" i="2"/>
  <c r="K114" i="1"/>
  <c r="F114" i="1"/>
  <c r="H114" i="1" s="1"/>
  <c r="F455" i="1"/>
  <c r="K455" i="1"/>
  <c r="L455" i="1" s="1"/>
  <c r="M455" i="1" s="1"/>
  <c r="AH122" i="2"/>
  <c r="K122" i="1"/>
  <c r="F122" i="1"/>
  <c r="H122" i="1" s="1"/>
  <c r="K353" i="1"/>
  <c r="L353" i="1" s="1"/>
  <c r="M353" i="1" s="1"/>
  <c r="F353" i="1"/>
  <c r="AH164" i="2"/>
  <c r="K164" i="1"/>
  <c r="F164" i="1"/>
  <c r="H164" i="1" s="1"/>
  <c r="AH254" i="2"/>
  <c r="F254" i="1"/>
  <c r="H254" i="1" s="1"/>
  <c r="K254" i="1"/>
  <c r="AH332" i="2"/>
  <c r="K332" i="1"/>
  <c r="F332" i="1"/>
  <c r="H332" i="1" s="1"/>
  <c r="F459" i="1"/>
  <c r="H459" i="1" s="1"/>
  <c r="AH459" i="2"/>
  <c r="K459" i="1"/>
  <c r="F33" i="1"/>
  <c r="H33" i="1" s="1"/>
  <c r="AH33" i="2"/>
  <c r="K33" i="1"/>
  <c r="M33" i="1" s="1"/>
  <c r="AH59" i="2"/>
  <c r="F59" i="1"/>
  <c r="H59" i="1" s="1"/>
  <c r="K59" i="1"/>
  <c r="M59" i="1" s="1"/>
  <c r="AH326" i="2"/>
  <c r="F326" i="1"/>
  <c r="H326" i="1" s="1"/>
  <c r="K326" i="1"/>
  <c r="K688" i="1"/>
  <c r="F688" i="1"/>
  <c r="AH590" i="2"/>
  <c r="K590" i="1"/>
  <c r="F590" i="1"/>
  <c r="H590" i="1" s="1"/>
  <c r="AH96" i="2"/>
  <c r="F96" i="1"/>
  <c r="H96" i="1" s="1"/>
  <c r="AH137" i="2"/>
  <c r="K137" i="1"/>
  <c r="F137" i="1"/>
  <c r="H137" i="1" s="1"/>
  <c r="AH486" i="2"/>
  <c r="K486" i="1"/>
  <c r="F486" i="1"/>
  <c r="H486" i="1" s="1"/>
  <c r="AH135" i="2"/>
  <c r="F135" i="1"/>
  <c r="H135" i="1" s="1"/>
  <c r="K135" i="1"/>
  <c r="AH356" i="2"/>
  <c r="K356" i="1"/>
  <c r="F356" i="1"/>
  <c r="H356" i="1" s="1"/>
  <c r="F413" i="1"/>
  <c r="H413" i="1" s="1"/>
  <c r="K413" i="1"/>
  <c r="AH413" i="2"/>
  <c r="AH345" i="2"/>
  <c r="F345" i="1"/>
  <c r="H345" i="1" s="1"/>
  <c r="K345" i="1"/>
  <c r="AH483" i="2"/>
  <c r="F483" i="1"/>
  <c r="H483" i="1" s="1"/>
  <c r="K483" i="1"/>
  <c r="AH321" i="2"/>
  <c r="K321" i="1"/>
  <c r="F321" i="1"/>
  <c r="H321" i="1" s="1"/>
  <c r="AH369" i="2"/>
  <c r="K369" i="1"/>
  <c r="F369" i="1"/>
  <c r="H369" i="1" s="1"/>
  <c r="K432" i="1"/>
  <c r="L432" i="1" s="1"/>
  <c r="M432" i="1" s="1"/>
  <c r="F432" i="1"/>
  <c r="AH599" i="2"/>
  <c r="F599" i="1"/>
  <c r="H599" i="1" s="1"/>
  <c r="K599" i="1"/>
  <c r="AH698" i="2"/>
  <c r="K698" i="1"/>
  <c r="F698" i="1"/>
  <c r="H698" i="1" s="1"/>
  <c r="AH62" i="2"/>
  <c r="K62" i="1"/>
  <c r="F62" i="1"/>
  <c r="H62" i="1" s="1"/>
  <c r="AH94" i="2"/>
  <c r="K94" i="1"/>
  <c r="F94" i="1"/>
  <c r="H94" i="1" s="1"/>
  <c r="AH116" i="2"/>
  <c r="K116" i="1"/>
  <c r="F116" i="1"/>
  <c r="H116" i="1" s="1"/>
  <c r="AH168" i="2"/>
  <c r="K168" i="1"/>
  <c r="F168" i="1"/>
  <c r="H168" i="1" s="1"/>
  <c r="AH700" i="2"/>
  <c r="K700" i="1"/>
  <c r="F700" i="1"/>
  <c r="H700" i="1" s="1"/>
  <c r="AH195" i="2"/>
  <c r="K195" i="1"/>
  <c r="F195" i="1"/>
  <c r="H195" i="1" s="1"/>
  <c r="F214" i="1"/>
  <c r="K214" i="1"/>
  <c r="L214" i="1" s="1"/>
  <c r="M214" i="1" s="1"/>
  <c r="AH224" i="2"/>
  <c r="K224" i="1"/>
  <c r="M224" i="1" s="1"/>
  <c r="F224" i="1"/>
  <c r="H224" i="1" s="1"/>
  <c r="AH365" i="2"/>
  <c r="F365" i="1"/>
  <c r="H365" i="1" s="1"/>
  <c r="K365" i="1"/>
  <c r="AH508" i="2"/>
  <c r="K508" i="1"/>
  <c r="F508" i="1"/>
  <c r="H508" i="1" s="1"/>
  <c r="AH582" i="2"/>
  <c r="K582" i="1"/>
  <c r="F582" i="1"/>
  <c r="H582" i="1" s="1"/>
  <c r="AH109" i="2"/>
  <c r="F109" i="1"/>
  <c r="H109" i="1" s="1"/>
  <c r="K109" i="1"/>
  <c r="AH117" i="2"/>
  <c r="K117" i="1"/>
  <c r="F117" i="1"/>
  <c r="H117" i="1" s="1"/>
  <c r="K182" i="1"/>
  <c r="AH182" i="2"/>
  <c r="F182" i="1"/>
  <c r="H182" i="1" s="1"/>
  <c r="AH261" i="2"/>
  <c r="K261" i="1"/>
  <c r="F261" i="1"/>
  <c r="H261" i="1" s="1"/>
  <c r="AH359" i="2"/>
  <c r="K359" i="1"/>
  <c r="M359" i="1" s="1"/>
  <c r="F359" i="1"/>
  <c r="H359" i="1" s="1"/>
  <c r="AH207" i="2"/>
  <c r="F207" i="1"/>
  <c r="H207" i="1" s="1"/>
  <c r="K207" i="1"/>
  <c r="AH215" i="2"/>
  <c r="F215" i="1"/>
  <c r="H215" i="1" s="1"/>
  <c r="K215" i="1"/>
  <c r="AH262" i="2"/>
  <c r="F262" i="1"/>
  <c r="H262" i="1" s="1"/>
  <c r="K262" i="1"/>
  <c r="AH279" i="2"/>
  <c r="K279" i="1"/>
  <c r="F279" i="1"/>
  <c r="H279" i="1" s="1"/>
  <c r="AH329" i="2"/>
  <c r="K329" i="1"/>
  <c r="F329" i="1"/>
  <c r="H329" i="1" s="1"/>
  <c r="AH506" i="2"/>
  <c r="K506" i="1"/>
  <c r="F506" i="1"/>
  <c r="H506" i="1" s="1"/>
  <c r="AH520" i="2"/>
  <c r="K520" i="1"/>
  <c r="F520" i="1"/>
  <c r="H520" i="1" s="1"/>
  <c r="AH293" i="2"/>
  <c r="F293" i="1"/>
  <c r="H293" i="1" s="1"/>
  <c r="K293" i="1"/>
  <c r="AH316" i="2"/>
  <c r="K316" i="1"/>
  <c r="F316" i="1"/>
  <c r="H316" i="1" s="1"/>
  <c r="AH378" i="2"/>
  <c r="K378" i="1"/>
  <c r="F378" i="1"/>
  <c r="H378" i="1" s="1"/>
  <c r="AH436" i="2"/>
  <c r="F436" i="1"/>
  <c r="H436" i="1" s="1"/>
  <c r="K436" i="1"/>
  <c r="AH458" i="2"/>
  <c r="K458" i="1"/>
  <c r="F458" i="1"/>
  <c r="H458" i="1" s="1"/>
  <c r="K526" i="1"/>
  <c r="F526" i="1"/>
  <c r="H526" i="1" s="1"/>
  <c r="AH526" i="2"/>
  <c r="AH626" i="2"/>
  <c r="K626" i="1"/>
  <c r="F626" i="1"/>
  <c r="H626" i="1" s="1"/>
  <c r="F397" i="1"/>
  <c r="H397" i="1" s="1"/>
  <c r="K397" i="1"/>
  <c r="AH397" i="2"/>
  <c r="AH538" i="2"/>
  <c r="K538" i="1"/>
  <c r="F538" i="1"/>
  <c r="H538" i="1" s="1"/>
  <c r="AH553" i="2"/>
  <c r="K553" i="1"/>
  <c r="M553" i="1" s="1"/>
  <c r="F553" i="1"/>
  <c r="H553" i="1" s="1"/>
  <c r="AH653" i="2"/>
  <c r="F653" i="1"/>
  <c r="H653" i="1" s="1"/>
  <c r="K653" i="1"/>
  <c r="AH509" i="2"/>
  <c r="K509" i="1"/>
  <c r="F509" i="1"/>
  <c r="H509" i="1" s="1"/>
  <c r="AH539" i="2"/>
  <c r="F539" i="1"/>
  <c r="H539" i="1" s="1"/>
  <c r="K539" i="1"/>
  <c r="AH573" i="2"/>
  <c r="K573" i="1"/>
  <c r="F573" i="1"/>
  <c r="H573" i="1" s="1"/>
  <c r="AH584" i="2"/>
  <c r="K584" i="1"/>
  <c r="F584" i="1"/>
  <c r="H584" i="1" s="1"/>
  <c r="AH504" i="2"/>
  <c r="K504" i="1"/>
  <c r="F504" i="1"/>
  <c r="H504" i="1" s="1"/>
  <c r="K558" i="1"/>
  <c r="L558" i="1" s="1"/>
  <c r="M558" i="1" s="1"/>
  <c r="F558" i="1"/>
  <c r="AH568" i="2"/>
  <c r="K568" i="1"/>
  <c r="F568" i="1"/>
  <c r="H568" i="1" s="1"/>
  <c r="AH648" i="2"/>
  <c r="K648" i="1"/>
  <c r="F648" i="1"/>
  <c r="H648" i="1" s="1"/>
  <c r="AH696" i="2"/>
  <c r="K696" i="1"/>
  <c r="F696" i="1"/>
  <c r="H696" i="1" s="1"/>
  <c r="AH642" i="2"/>
  <c r="K642" i="1"/>
  <c r="F642" i="1"/>
  <c r="H642" i="1" s="1"/>
  <c r="AH555" i="2"/>
  <c r="F555" i="1"/>
  <c r="H555" i="1" s="1"/>
  <c r="K555" i="1"/>
  <c r="K691" i="1"/>
  <c r="F691" i="1"/>
  <c r="AH614" i="2"/>
  <c r="K614" i="1"/>
  <c r="F614" i="1"/>
  <c r="H614" i="1" s="1"/>
  <c r="AH635" i="2"/>
  <c r="F635" i="1"/>
  <c r="H635" i="1" s="1"/>
  <c r="K635" i="1"/>
  <c r="AH643" i="2"/>
  <c r="K643" i="1"/>
  <c r="F643" i="1"/>
  <c r="H643" i="1" s="1"/>
  <c r="AH683" i="2"/>
  <c r="K683" i="1"/>
  <c r="F683" i="1"/>
  <c r="H683" i="1" s="1"/>
  <c r="K220" i="1"/>
  <c r="L220" i="1" s="1"/>
  <c r="M220" i="1" s="1"/>
  <c r="F220" i="1"/>
  <c r="AH238" i="2"/>
  <c r="F238" i="1"/>
  <c r="H238" i="1" s="1"/>
  <c r="K238" i="1"/>
  <c r="AH127" i="2"/>
  <c r="K127" i="1"/>
  <c r="F127" i="1"/>
  <c r="H127" i="1" s="1"/>
  <c r="AH418" i="2"/>
  <c r="F418" i="1"/>
  <c r="H418" i="1" s="1"/>
  <c r="K418" i="1"/>
  <c r="AH288" i="2"/>
  <c r="K288" i="1"/>
  <c r="F288" i="1"/>
  <c r="H288" i="1" s="1"/>
  <c r="AH187" i="2"/>
  <c r="K187" i="1"/>
  <c r="F187" i="1"/>
  <c r="H187" i="1" s="1"/>
  <c r="K125" i="1"/>
  <c r="F125" i="1"/>
  <c r="H125" i="1" s="1"/>
  <c r="AH125" i="2"/>
  <c r="AH230" i="2"/>
  <c r="K230" i="1"/>
  <c r="F230" i="1"/>
  <c r="H230" i="1" s="1"/>
  <c r="F421" i="1"/>
  <c r="H421" i="1" s="1"/>
  <c r="AH421" i="2"/>
  <c r="K421" i="1"/>
  <c r="F453" i="1"/>
  <c r="K453" i="1"/>
  <c r="L453" i="1" s="1"/>
  <c r="M453" i="1" s="1"/>
  <c r="K11" i="1"/>
  <c r="M11" i="1" s="1"/>
  <c r="AH11" i="2"/>
  <c r="F11" i="1"/>
  <c r="H11" i="1" s="1"/>
  <c r="AH420" i="2"/>
  <c r="K420" i="1"/>
  <c r="F420" i="1"/>
  <c r="H420" i="1" s="1"/>
  <c r="AH44" i="2"/>
  <c r="K44" i="1"/>
  <c r="AH280" i="2"/>
  <c r="F280" i="1"/>
  <c r="H280" i="1" s="1"/>
  <c r="K280" i="1"/>
  <c r="AH381" i="2"/>
  <c r="K381" i="1"/>
  <c r="F381" i="1"/>
  <c r="H381" i="1" s="1"/>
  <c r="AH66" i="2"/>
  <c r="F66" i="1"/>
  <c r="H66" i="1" s="1"/>
  <c r="K66" i="1"/>
  <c r="AH134" i="2"/>
  <c r="F134" i="1"/>
  <c r="H134" i="1" s="1"/>
  <c r="K134" i="1"/>
  <c r="F357" i="1"/>
  <c r="K357" i="1"/>
  <c r="L357" i="1" s="1"/>
  <c r="M357" i="1" s="1"/>
  <c r="AH67" i="2"/>
  <c r="K67" i="1"/>
  <c r="M67" i="1" s="1"/>
  <c r="F67" i="1"/>
  <c r="H67" i="1" s="1"/>
  <c r="K85" i="1"/>
  <c r="AH85" i="2"/>
  <c r="F85" i="1"/>
  <c r="H85" i="1" s="1"/>
  <c r="AH157" i="2"/>
  <c r="F157" i="1"/>
  <c r="H157" i="1" s="1"/>
  <c r="K157" i="1"/>
  <c r="AH490" i="2"/>
  <c r="K490" i="1"/>
  <c r="F490" i="1"/>
  <c r="H490" i="1" s="1"/>
  <c r="AH542" i="2"/>
  <c r="K542" i="1"/>
  <c r="F542" i="1"/>
  <c r="H542" i="1" s="1"/>
  <c r="AH54" i="2"/>
  <c r="K54" i="1"/>
  <c r="F54" i="1"/>
  <c r="H54" i="1" s="1"/>
  <c r="AH159" i="2"/>
  <c r="F159" i="1"/>
  <c r="H159" i="1" s="1"/>
  <c r="K159" i="1"/>
  <c r="AH348" i="2"/>
  <c r="F348" i="1"/>
  <c r="H348" i="1" s="1"/>
  <c r="K348" i="1"/>
  <c r="AH474" i="2"/>
  <c r="K474" i="1"/>
  <c r="F474" i="1"/>
  <c r="H474" i="1" s="1"/>
  <c r="AH212" i="2"/>
  <c r="K212" i="1"/>
  <c r="M212" i="1" s="1"/>
  <c r="F212" i="1"/>
  <c r="H212" i="1" s="1"/>
  <c r="AH384" i="2"/>
  <c r="K384" i="1"/>
  <c r="F384" i="1"/>
  <c r="H384" i="1" s="1"/>
  <c r="AH58" i="2"/>
  <c r="F58" i="1"/>
  <c r="H58" i="1" s="1"/>
  <c r="K58" i="1"/>
  <c r="K286" i="1"/>
  <c r="AH286" i="2"/>
  <c r="F286" i="1"/>
  <c r="H286" i="1" s="1"/>
  <c r="AH355" i="2"/>
  <c r="K355" i="1"/>
  <c r="F355" i="1"/>
  <c r="H355" i="1" s="1"/>
  <c r="AH440" i="2"/>
  <c r="F440" i="1"/>
  <c r="H440" i="1" s="1"/>
  <c r="K440" i="1"/>
  <c r="AH517" i="2"/>
  <c r="F517" i="1"/>
  <c r="H517" i="1" s="1"/>
  <c r="K517" i="1"/>
  <c r="AH82" i="2"/>
  <c r="F82" i="1"/>
  <c r="H82" i="1" s="1"/>
  <c r="K82" i="1"/>
  <c r="AH101" i="2"/>
  <c r="F101" i="1"/>
  <c r="H101" i="1" s="1"/>
  <c r="K101" i="1"/>
  <c r="AH334" i="2"/>
  <c r="K334" i="1"/>
  <c r="F334" i="1"/>
  <c r="H334" i="1" s="1"/>
  <c r="AH460" i="2"/>
  <c r="K460" i="1"/>
  <c r="F460" i="1"/>
  <c r="H460" i="1" s="1"/>
  <c r="AH589" i="2"/>
  <c r="K589" i="1"/>
  <c r="F589" i="1"/>
  <c r="H589" i="1" s="1"/>
  <c r="AH690" i="2"/>
  <c r="K690" i="1"/>
  <c r="F690" i="1"/>
  <c r="H690" i="1" s="1"/>
  <c r="F105" i="1"/>
  <c r="H105" i="1" s="1"/>
  <c r="K105" i="1"/>
  <c r="AH113" i="2"/>
  <c r="F113" i="1"/>
  <c r="H113" i="1" s="1"/>
  <c r="K113" i="1"/>
  <c r="K121" i="1"/>
  <c r="F121" i="1"/>
  <c r="H121" i="1" s="1"/>
  <c r="AH121" i="2"/>
  <c r="AH227" i="2"/>
  <c r="K227" i="1"/>
  <c r="F227" i="1"/>
  <c r="H227" i="1" s="1"/>
  <c r="AH239" i="2"/>
  <c r="K239" i="1"/>
  <c r="F239" i="1"/>
  <c r="H239" i="1" s="1"/>
  <c r="F255" i="1"/>
  <c r="H255" i="1" s="1"/>
  <c r="K255" i="1"/>
  <c r="AH255" i="2"/>
  <c r="K306" i="1"/>
  <c r="AH306" i="2"/>
  <c r="F306" i="1"/>
  <c r="H306" i="1" s="1"/>
  <c r="AH318" i="2"/>
  <c r="K318" i="1"/>
  <c r="F318" i="1"/>
  <c r="H318" i="1" s="1"/>
  <c r="AH342" i="2"/>
  <c r="F342" i="1"/>
  <c r="H342" i="1" s="1"/>
  <c r="K342" i="1"/>
  <c r="AH409" i="2"/>
  <c r="F409" i="1"/>
  <c r="H409" i="1" s="1"/>
  <c r="K409" i="1"/>
  <c r="AH439" i="2"/>
  <c r="F439" i="1"/>
  <c r="H439" i="1" s="1"/>
  <c r="K439" i="1"/>
  <c r="AH211" i="2"/>
  <c r="F211" i="1"/>
  <c r="H211" i="1" s="1"/>
  <c r="K211" i="1"/>
  <c r="AH219" i="2"/>
  <c r="K219" i="1"/>
  <c r="F219" i="1"/>
  <c r="H219" i="1" s="1"/>
  <c r="AH258" i="2"/>
  <c r="K258" i="1"/>
  <c r="F258" i="1"/>
  <c r="H258" i="1" s="1"/>
  <c r="AH275" i="2"/>
  <c r="K275" i="1"/>
  <c r="F275" i="1"/>
  <c r="H275" i="1" s="1"/>
  <c r="AH333" i="2"/>
  <c r="K333" i="1"/>
  <c r="F333" i="1"/>
  <c r="H333" i="1" s="1"/>
  <c r="AH407" i="2"/>
  <c r="F407" i="1"/>
  <c r="H407" i="1" s="1"/>
  <c r="K407" i="1"/>
  <c r="AH247" i="2"/>
  <c r="K247" i="1"/>
  <c r="F247" i="1"/>
  <c r="H247" i="1" s="1"/>
  <c r="AH289" i="2"/>
  <c r="F289" i="1"/>
  <c r="H289" i="1" s="1"/>
  <c r="K289" i="1"/>
  <c r="AH374" i="2"/>
  <c r="F374" i="1"/>
  <c r="H374" i="1" s="1"/>
  <c r="K374" i="1"/>
  <c r="AH452" i="2"/>
  <c r="K452" i="1"/>
  <c r="F452" i="1"/>
  <c r="H452" i="1" s="1"/>
  <c r="AH535" i="2"/>
  <c r="K535" i="1"/>
  <c r="F535" i="1"/>
  <c r="H535" i="1" s="1"/>
  <c r="AH393" i="2"/>
  <c r="F393" i="1"/>
  <c r="H393" i="1" s="1"/>
  <c r="K393" i="1"/>
  <c r="AH503" i="2"/>
  <c r="K503" i="1"/>
  <c r="F503" i="1"/>
  <c r="H503" i="1" s="1"/>
  <c r="AH464" i="2"/>
  <c r="K464" i="1"/>
  <c r="F464" i="1"/>
  <c r="H464" i="1" s="1"/>
  <c r="AH534" i="2"/>
  <c r="K534" i="1"/>
  <c r="F534" i="1"/>
  <c r="H534" i="1" s="1"/>
  <c r="AH545" i="2"/>
  <c r="K545" i="1"/>
  <c r="F545" i="1"/>
  <c r="H545" i="1" s="1"/>
  <c r="AH500" i="2"/>
  <c r="K500" i="1"/>
  <c r="F500" i="1"/>
  <c r="H500" i="1" s="1"/>
  <c r="AH563" i="2"/>
  <c r="K563" i="1"/>
  <c r="F563" i="1"/>
  <c r="H563" i="1" s="1"/>
  <c r="AH621" i="2"/>
  <c r="K621" i="1"/>
  <c r="F621" i="1"/>
  <c r="H621" i="1" s="1"/>
  <c r="AH551" i="2"/>
  <c r="K551" i="1"/>
  <c r="F551" i="1"/>
  <c r="H551" i="1" s="1"/>
  <c r="K559" i="1"/>
  <c r="L559" i="1" s="1"/>
  <c r="M559" i="1" s="1"/>
  <c r="F559" i="1"/>
  <c r="AH576" i="2"/>
  <c r="K576" i="1"/>
  <c r="F576" i="1"/>
  <c r="H576" i="1" s="1"/>
  <c r="AH646" i="2"/>
  <c r="K646" i="1"/>
  <c r="F646" i="1"/>
  <c r="H646" i="1" s="1"/>
  <c r="AH656" i="2"/>
  <c r="K656" i="1"/>
  <c r="F656" i="1"/>
  <c r="H656" i="1" s="1"/>
  <c r="AH665" i="2"/>
  <c r="K665" i="1"/>
  <c r="F665" i="1"/>
  <c r="H665" i="1" s="1"/>
  <c r="AH610" i="2"/>
  <c r="K610" i="1"/>
  <c r="F610" i="1"/>
  <c r="H610" i="1" s="1"/>
  <c r="AH618" i="2"/>
  <c r="K618" i="1"/>
  <c r="F618" i="1"/>
  <c r="H618" i="1" s="1"/>
  <c r="K631" i="1"/>
  <c r="F631" i="1"/>
  <c r="AH639" i="2"/>
  <c r="F639" i="1"/>
  <c r="H639" i="1" s="1"/>
  <c r="K639" i="1"/>
  <c r="AH667" i="2"/>
  <c r="F667" i="1"/>
  <c r="H667" i="1" s="1"/>
  <c r="K667" i="1"/>
  <c r="AH482" i="2"/>
  <c r="K482" i="1"/>
  <c r="F482" i="1"/>
  <c r="H482" i="1" s="1"/>
  <c r="AH631" i="2"/>
  <c r="F32" i="1"/>
  <c r="H32" i="1" s="1"/>
  <c r="K104" i="1"/>
  <c r="M104" i="1" s="1"/>
  <c r="K32" i="1"/>
  <c r="M32" i="1" s="1"/>
  <c r="AE586" i="2"/>
  <c r="AE633" i="2"/>
  <c r="E633" i="1" s="1"/>
  <c r="AE655" i="2"/>
  <c r="AG655" i="2" s="1"/>
  <c r="AE676" i="2"/>
  <c r="E676" i="1" s="1"/>
  <c r="AE690" i="2"/>
  <c r="AG690" i="2" s="1"/>
  <c r="AE701" i="2"/>
  <c r="AE612" i="2"/>
  <c r="E612" i="1" s="1"/>
  <c r="AE623" i="2"/>
  <c r="AE638" i="2"/>
  <c r="AG638" i="2" s="1"/>
  <c r="AE649" i="2"/>
  <c r="AG649" i="2" s="1"/>
  <c r="AE660" i="2"/>
  <c r="AG660" i="2" s="1"/>
  <c r="AE672" i="2"/>
  <c r="AG672" i="2" s="1"/>
  <c r="AE686" i="2"/>
  <c r="AG686" i="2" s="1"/>
  <c r="AE588" i="2"/>
  <c r="AG588" i="2" s="1"/>
  <c r="AH588" i="2" s="1"/>
  <c r="AE599" i="2"/>
  <c r="AE610" i="2"/>
  <c r="AG610" i="2" s="1"/>
  <c r="AE636" i="2"/>
  <c r="AE647" i="2"/>
  <c r="AG647" i="2" s="1"/>
  <c r="AE684" i="2"/>
  <c r="E684" i="1" s="1"/>
  <c r="AE398" i="2"/>
  <c r="AG398" i="2" s="1"/>
  <c r="AE151" i="2"/>
  <c r="AG151" i="2" s="1"/>
  <c r="AE98" i="2"/>
  <c r="AE79" i="2"/>
  <c r="AE52" i="2"/>
  <c r="E52" i="1" s="1"/>
  <c r="AE21" i="2"/>
  <c r="AG21" i="2" s="1"/>
  <c r="AE32" i="2"/>
  <c r="E32" i="1" s="1"/>
  <c r="AE44" i="2"/>
  <c r="AG44" i="2" s="1"/>
  <c r="AE66" i="2"/>
  <c r="E66" i="1" s="1"/>
  <c r="U198" i="2"/>
  <c r="AE273" i="2"/>
  <c r="AE311" i="2"/>
  <c r="AG311" i="2" s="1"/>
  <c r="AE449" i="2"/>
  <c r="AG449" i="2" s="1"/>
  <c r="AE439" i="2"/>
  <c r="AG439" i="2" s="1"/>
  <c r="V170" i="2"/>
  <c r="AE46" i="2"/>
  <c r="AG46" i="2" s="1"/>
  <c r="AE77" i="2"/>
  <c r="AG77" i="2" s="1"/>
  <c r="AE87" i="2"/>
  <c r="AG87" i="2" s="1"/>
  <c r="AE131" i="2"/>
  <c r="AG131" i="2" s="1"/>
  <c r="AE363" i="2"/>
  <c r="AE408" i="2"/>
  <c r="AG408" i="2" s="1"/>
  <c r="AE646" i="2"/>
  <c r="AG646" i="2" s="1"/>
  <c r="U170" i="2"/>
  <c r="AE36" i="2"/>
  <c r="AG36" i="2" s="1"/>
  <c r="AE58" i="2"/>
  <c r="E58" i="1" s="1"/>
  <c r="AE106" i="2"/>
  <c r="E106" i="1" s="1"/>
  <c r="AE211" i="2"/>
  <c r="E211" i="1" s="1"/>
  <c r="AE269" i="2"/>
  <c r="AE293" i="2"/>
  <c r="AE337" i="2"/>
  <c r="E337" i="1" s="1"/>
  <c r="X427" i="2"/>
  <c r="AE462" i="2"/>
  <c r="AG462" i="2" s="1"/>
  <c r="X170" i="2"/>
  <c r="AE91" i="2"/>
  <c r="AG91" i="2" s="1"/>
  <c r="AE101" i="2"/>
  <c r="AG101" i="2" s="1"/>
  <c r="AE128" i="2"/>
  <c r="AG128" i="2" s="1"/>
  <c r="AE146" i="2"/>
  <c r="E146" i="1" s="1"/>
  <c r="AE234" i="2"/>
  <c r="AE355" i="2"/>
  <c r="AG355" i="2" s="1"/>
  <c r="AE526" i="2"/>
  <c r="E526" i="1" s="1"/>
  <c r="AE123" i="2"/>
  <c r="AG123" i="2" s="1"/>
  <c r="AE145" i="2"/>
  <c r="E145" i="1" s="1"/>
  <c r="AE166" i="2"/>
  <c r="E166" i="1" s="1"/>
  <c r="AE342" i="2"/>
  <c r="AE395" i="2"/>
  <c r="AE122" i="2"/>
  <c r="E122" i="1" s="1"/>
  <c r="AE132" i="2"/>
  <c r="E132" i="1" s="1"/>
  <c r="AE154" i="2"/>
  <c r="AG154" i="2" s="1"/>
  <c r="AE219" i="2"/>
  <c r="E219" i="1" s="1"/>
  <c r="AE230" i="2"/>
  <c r="AE339" i="2"/>
  <c r="E339" i="1" s="1"/>
  <c r="AE352" i="2"/>
  <c r="AG352" i="2" s="1"/>
  <c r="AE624" i="2"/>
  <c r="AE104" i="2"/>
  <c r="AG104" i="2" s="1"/>
  <c r="AE125" i="2"/>
  <c r="AG125" i="2" s="1"/>
  <c r="AE157" i="2"/>
  <c r="E157" i="1" s="1"/>
  <c r="AE167" i="2"/>
  <c r="AG167" i="2" s="1"/>
  <c r="AE192" i="2"/>
  <c r="E192" i="1" s="1"/>
  <c r="AE209" i="2"/>
  <c r="AG209" i="2" s="1"/>
  <c r="AE220" i="2"/>
  <c r="AG220" i="2" s="1"/>
  <c r="AH220" i="2" s="1"/>
  <c r="AE255" i="2"/>
  <c r="AG255" i="2" s="1"/>
  <c r="AE277" i="2"/>
  <c r="AE555" i="2"/>
  <c r="AG555" i="2" s="1"/>
  <c r="AE110" i="2"/>
  <c r="AG110" i="2" s="1"/>
  <c r="AE121" i="2"/>
  <c r="AG121" i="2" s="1"/>
  <c r="AE152" i="2"/>
  <c r="E152" i="1" s="1"/>
  <c r="AE163" i="2"/>
  <c r="AE178" i="2"/>
  <c r="AE188" i="2"/>
  <c r="AE206" i="2"/>
  <c r="AE227" i="2"/>
  <c r="E227" i="1" s="1"/>
  <c r="AE264" i="2"/>
  <c r="AG264" i="2" s="1"/>
  <c r="AE320" i="2"/>
  <c r="AG320" i="2" s="1"/>
  <c r="AE365" i="2"/>
  <c r="AG365" i="2" s="1"/>
  <c r="AE245" i="2"/>
  <c r="AE267" i="2"/>
  <c r="AG267" i="2" s="1"/>
  <c r="AE278" i="2"/>
  <c r="AG278" i="2" s="1"/>
  <c r="AE289" i="2"/>
  <c r="AG289" i="2" s="1"/>
  <c r="AE326" i="2"/>
  <c r="AG326" i="2" s="1"/>
  <c r="AE369" i="2"/>
  <c r="AG369" i="2" s="1"/>
  <c r="AE379" i="2"/>
  <c r="AG379" i="2" s="1"/>
  <c r="AE393" i="2"/>
  <c r="AG393" i="2" s="1"/>
  <c r="AE522" i="2"/>
  <c r="E522" i="1" s="1"/>
  <c r="AE303" i="2"/>
  <c r="AE312" i="2"/>
  <c r="AG312" i="2" s="1"/>
  <c r="AE323" i="2"/>
  <c r="E323" i="1" s="1"/>
  <c r="AE334" i="2"/>
  <c r="E334" i="1" s="1"/>
  <c r="AE345" i="2"/>
  <c r="E345" i="1" s="1"/>
  <c r="AE367" i="2"/>
  <c r="AG367" i="2" s="1"/>
  <c r="AH367" i="2" s="1"/>
  <c r="AE411" i="2"/>
  <c r="AG411" i="2" s="1"/>
  <c r="AE426" i="2"/>
  <c r="AG426" i="2" s="1"/>
  <c r="AE287" i="2"/>
  <c r="AE302" i="2"/>
  <c r="AE366" i="2"/>
  <c r="AG366" i="2" s="1"/>
  <c r="AE415" i="2"/>
  <c r="AG415" i="2" s="1"/>
  <c r="AE444" i="2"/>
  <c r="AG444" i="2" s="1"/>
  <c r="AE528" i="2"/>
  <c r="AG528" i="2" s="1"/>
  <c r="AE254" i="2"/>
  <c r="AG254" i="2" s="1"/>
  <c r="AE265" i="2"/>
  <c r="AG265" i="2" s="1"/>
  <c r="AE276" i="2"/>
  <c r="AE443" i="2"/>
  <c r="AE464" i="2"/>
  <c r="E464" i="1" s="1"/>
  <c r="AE625" i="2"/>
  <c r="AG625" i="2" s="1"/>
  <c r="AE413" i="2"/>
  <c r="AG413" i="2" s="1"/>
  <c r="X468" i="2"/>
  <c r="AE541" i="2"/>
  <c r="AG541" i="2" s="1"/>
  <c r="AE460" i="2"/>
  <c r="AE497" i="2"/>
  <c r="AG497" i="2" s="1"/>
  <c r="AE421" i="2"/>
  <c r="E421" i="1" s="1"/>
  <c r="AE447" i="2"/>
  <c r="AG447" i="2" s="1"/>
  <c r="AE457" i="2"/>
  <c r="AG457" i="2" s="1"/>
  <c r="AE472" i="2"/>
  <c r="AG472" i="2" s="1"/>
  <c r="AE484" i="2"/>
  <c r="AG484" i="2" s="1"/>
  <c r="AE576" i="2"/>
  <c r="E576" i="1" s="1"/>
  <c r="AE479" i="2"/>
  <c r="AG479" i="2" s="1"/>
  <c r="AE494" i="2"/>
  <c r="E494" i="1" s="1"/>
  <c r="AE540" i="2"/>
  <c r="AE558" i="2"/>
  <c r="AG558" i="2" s="1"/>
  <c r="AH558" i="2" s="1"/>
  <c r="AE587" i="2"/>
  <c r="AG587" i="2" s="1"/>
  <c r="AE491" i="2"/>
  <c r="AG491" i="2" s="1"/>
  <c r="AE502" i="2"/>
  <c r="AG502" i="2" s="1"/>
  <c r="AE514" i="2"/>
  <c r="E514" i="1" s="1"/>
  <c r="AE569" i="2"/>
  <c r="E569" i="1" s="1"/>
  <c r="AE616" i="2"/>
  <c r="AE534" i="2"/>
  <c r="AG534" i="2" s="1"/>
  <c r="AE570" i="2"/>
  <c r="AG570" i="2" s="1"/>
  <c r="AE637" i="2"/>
  <c r="E637" i="1" s="1"/>
  <c r="AE489" i="2"/>
  <c r="E489" i="1" s="1"/>
  <c r="AE499" i="2"/>
  <c r="E499" i="1" s="1"/>
  <c r="AE511" i="2"/>
  <c r="E511" i="1" s="1"/>
  <c r="AE549" i="2"/>
  <c r="E549" i="1" s="1"/>
  <c r="AE574" i="2"/>
  <c r="E574" i="1" s="1"/>
  <c r="AE654" i="2"/>
  <c r="AE580" i="2"/>
  <c r="AG580" i="2" s="1"/>
  <c r="AE589" i="2"/>
  <c r="E589" i="1" s="1"/>
  <c r="AE626" i="2"/>
  <c r="AG626" i="2" s="1"/>
  <c r="AE675" i="2"/>
  <c r="AG675" i="2" s="1"/>
  <c r="X677" i="2"/>
  <c r="AE657" i="2"/>
  <c r="AG657" i="2" s="1"/>
  <c r="AE674" i="2"/>
  <c r="AG674" i="2" s="1"/>
  <c r="AE602" i="2"/>
  <c r="E602" i="1" s="1"/>
  <c r="AE671" i="2"/>
  <c r="AG671" i="2" s="1"/>
  <c r="AE617" i="2"/>
  <c r="AG617" i="2" s="1"/>
  <c r="AE577" i="2"/>
  <c r="E577" i="1" s="1"/>
  <c r="T170" i="2"/>
  <c r="AE141" i="2"/>
  <c r="AE27" i="2"/>
  <c r="AE423" i="2"/>
  <c r="AG423" i="2" s="1"/>
  <c r="AE127" i="2"/>
  <c r="AE382" i="2"/>
  <c r="E382" i="1" s="1"/>
  <c r="AE162" i="2"/>
  <c r="E162" i="1" s="1"/>
  <c r="AE53" i="2"/>
  <c r="AG53" i="2" s="1"/>
  <c r="AE73" i="2"/>
  <c r="E73" i="1" s="1"/>
  <c r="AE56" i="2"/>
  <c r="AG56" i="2" s="1"/>
  <c r="AE190" i="2"/>
  <c r="AG190" i="2" s="1"/>
  <c r="AE31" i="2"/>
  <c r="AG31" i="2" s="1"/>
  <c r="AE100" i="2"/>
  <c r="AG100" i="2" s="1"/>
  <c r="AE23" i="2"/>
  <c r="AG23" i="2" s="1"/>
  <c r="AE86" i="2"/>
  <c r="E86" i="1" s="1"/>
  <c r="AE10" i="2"/>
  <c r="E10" i="1" s="1"/>
  <c r="AE683" i="2"/>
  <c r="AG683" i="2" s="1"/>
  <c r="AE332" i="2"/>
  <c r="AG332" i="2" s="1"/>
  <c r="AE231" i="2"/>
  <c r="AG231" i="2" s="1"/>
  <c r="AE126" i="2"/>
  <c r="AG126" i="2" s="1"/>
  <c r="AE93" i="2"/>
  <c r="AG93" i="2" s="1"/>
  <c r="AE16" i="2"/>
  <c r="AG16" i="2" s="1"/>
  <c r="AE196" i="2"/>
  <c r="AG196" i="2" s="1"/>
  <c r="AE18" i="2"/>
  <c r="E18" i="1" s="1"/>
  <c r="AE116" i="2"/>
  <c r="AG116" i="2" s="1"/>
  <c r="AH138" i="2"/>
  <c r="F138" i="1"/>
  <c r="H138" i="1" s="1"/>
  <c r="K138" i="1"/>
  <c r="AH343" i="2"/>
  <c r="K343" i="1"/>
  <c r="M343" i="1" s="1"/>
  <c r="F343" i="1"/>
  <c r="H343" i="1" s="1"/>
  <c r="AH231" i="2"/>
  <c r="K231" i="1"/>
  <c r="F231" i="1"/>
  <c r="H231" i="1" s="1"/>
  <c r="AH290" i="2"/>
  <c r="F290" i="1"/>
  <c r="H290" i="1" s="1"/>
  <c r="K290" i="1"/>
  <c r="K304" i="1"/>
  <c r="F304" i="1"/>
  <c r="H304" i="1" s="1"/>
  <c r="AH304" i="2"/>
  <c r="AH140" i="2"/>
  <c r="F140" i="1"/>
  <c r="H140" i="1" s="1"/>
  <c r="K140" i="1"/>
  <c r="AH131" i="2"/>
  <c r="F131" i="1"/>
  <c r="H131" i="1" s="1"/>
  <c r="K131" i="1"/>
  <c r="M131" i="1" s="1"/>
  <c r="AH377" i="2"/>
  <c r="F377" i="1"/>
  <c r="H377" i="1" s="1"/>
  <c r="K377" i="1"/>
  <c r="K450" i="1"/>
  <c r="L450" i="1" s="1"/>
  <c r="M450" i="1" s="1"/>
  <c r="F450" i="1"/>
  <c r="F23" i="1"/>
  <c r="H23" i="1" s="1"/>
  <c r="AH23" i="2"/>
  <c r="K23" i="1"/>
  <c r="M23" i="1" s="1"/>
  <c r="AH569" i="2"/>
  <c r="F569" i="1"/>
  <c r="H569" i="1" s="1"/>
  <c r="K569" i="1"/>
  <c r="K586" i="1"/>
  <c r="L586" i="1" s="1"/>
  <c r="M586" i="1" s="1"/>
  <c r="F586" i="1"/>
  <c r="AH233" i="2"/>
  <c r="F233" i="1"/>
  <c r="H233" i="1" s="1"/>
  <c r="K233" i="1"/>
  <c r="AH40" i="2"/>
  <c r="F40" i="1"/>
  <c r="H40" i="1" s="1"/>
  <c r="AH55" i="2"/>
  <c r="K55" i="1"/>
  <c r="F55" i="1"/>
  <c r="H55" i="1" s="1"/>
  <c r="AH45" i="2"/>
  <c r="K45" i="1"/>
  <c r="F45" i="1"/>
  <c r="H45" i="1" s="1"/>
  <c r="F51" i="1"/>
  <c r="H51" i="1" s="1"/>
  <c r="K51" i="1"/>
  <c r="M51" i="1" s="1"/>
  <c r="AH51" i="2"/>
  <c r="AH505" i="2"/>
  <c r="K505" i="1"/>
  <c r="F505" i="1"/>
  <c r="H505" i="1" s="1"/>
  <c r="AH301" i="2"/>
  <c r="K301" i="1"/>
  <c r="F301" i="1"/>
  <c r="H301" i="1" s="1"/>
  <c r="AH473" i="2"/>
  <c r="K473" i="1"/>
  <c r="F473" i="1"/>
  <c r="H473" i="1" s="1"/>
  <c r="AH15" i="2"/>
  <c r="K15" i="1"/>
  <c r="F15" i="1"/>
  <c r="H15" i="1" s="1"/>
  <c r="AH263" i="2"/>
  <c r="K263" i="1"/>
  <c r="F263" i="1"/>
  <c r="H263" i="1" s="1"/>
  <c r="K406" i="1"/>
  <c r="L406" i="1" s="1"/>
  <c r="M406" i="1" s="1"/>
  <c r="F406" i="1"/>
  <c r="AH607" i="2"/>
  <c r="K607" i="1"/>
  <c r="F607" i="1"/>
  <c r="H607" i="1" s="1"/>
  <c r="AH664" i="2"/>
  <c r="K664" i="1"/>
  <c r="F664" i="1"/>
  <c r="H664" i="1" s="1"/>
  <c r="AH71" i="2"/>
  <c r="K71" i="1"/>
  <c r="F71" i="1"/>
  <c r="H71" i="1" s="1"/>
  <c r="AH93" i="2"/>
  <c r="F93" i="1"/>
  <c r="H93" i="1" s="1"/>
  <c r="K93" i="1"/>
  <c r="AH180" i="2"/>
  <c r="F180" i="1"/>
  <c r="H180" i="1" s="1"/>
  <c r="K180" i="1"/>
  <c r="K21" i="1"/>
  <c r="M21" i="1" s="1"/>
  <c r="F21" i="1"/>
  <c r="H21" i="1" s="1"/>
  <c r="AH21" i="2"/>
  <c r="AH112" i="2"/>
  <c r="K112" i="1"/>
  <c r="F112" i="1"/>
  <c r="H112" i="1" s="1"/>
  <c r="AH136" i="2"/>
  <c r="F136" i="1"/>
  <c r="H136" i="1" s="1"/>
  <c r="K136" i="1"/>
  <c r="K194" i="1"/>
  <c r="AH194" i="2"/>
  <c r="F194" i="1"/>
  <c r="H194" i="1" s="1"/>
  <c r="AH257" i="2"/>
  <c r="K257" i="1"/>
  <c r="F257" i="1"/>
  <c r="H257" i="1" s="1"/>
  <c r="AH271" i="2"/>
  <c r="F271" i="1"/>
  <c r="H271" i="1" s="1"/>
  <c r="K271" i="1"/>
  <c r="K299" i="1"/>
  <c r="L299" i="1" s="1"/>
  <c r="M299" i="1" s="1"/>
  <c r="F299" i="1"/>
  <c r="AH481" i="2"/>
  <c r="F481" i="1"/>
  <c r="H481" i="1" s="1"/>
  <c r="K481" i="1"/>
  <c r="AH571" i="2"/>
  <c r="F571" i="1"/>
  <c r="H571" i="1" s="1"/>
  <c r="K571" i="1"/>
  <c r="AH661" i="2"/>
  <c r="K661" i="1"/>
  <c r="F661" i="1"/>
  <c r="H661" i="1" s="1"/>
  <c r="K396" i="1"/>
  <c r="L396" i="1" s="1"/>
  <c r="M396" i="1" s="1"/>
  <c r="F396" i="1"/>
  <c r="AH461" i="2"/>
  <c r="F461" i="1"/>
  <c r="H461" i="1" s="1"/>
  <c r="K461" i="1"/>
  <c r="AH547" i="2"/>
  <c r="K547" i="1"/>
  <c r="F547" i="1"/>
  <c r="H547" i="1" s="1"/>
  <c r="F433" i="1"/>
  <c r="K433" i="1"/>
  <c r="L433" i="1" s="1"/>
  <c r="M433" i="1" s="1"/>
  <c r="AH457" i="2"/>
  <c r="F457" i="1"/>
  <c r="H457" i="1" s="1"/>
  <c r="K457" i="1"/>
  <c r="AH488" i="2"/>
  <c r="K488" i="1"/>
  <c r="F488" i="1"/>
  <c r="H488" i="1" s="1"/>
  <c r="AH514" i="2"/>
  <c r="K514" i="1"/>
  <c r="F514" i="1"/>
  <c r="H514" i="1" s="1"/>
  <c r="K341" i="1"/>
  <c r="F341" i="1"/>
  <c r="H341" i="1" s="1"/>
  <c r="AH341" i="2"/>
  <c r="AH417" i="2"/>
  <c r="F417" i="1"/>
  <c r="H417" i="1" s="1"/>
  <c r="K417" i="1"/>
  <c r="AH412" i="2"/>
  <c r="F412" i="1"/>
  <c r="H412" i="1" s="1"/>
  <c r="K412" i="1"/>
  <c r="AH487" i="2"/>
  <c r="K487" i="1"/>
  <c r="F487" i="1"/>
  <c r="H487" i="1" s="1"/>
  <c r="AH527" i="2"/>
  <c r="F527" i="1"/>
  <c r="H527" i="1" s="1"/>
  <c r="K527" i="1"/>
  <c r="AH602" i="2"/>
  <c r="K602" i="1"/>
  <c r="F602" i="1"/>
  <c r="H602" i="1" s="1"/>
  <c r="AH638" i="2"/>
  <c r="K638" i="1"/>
  <c r="F638" i="1"/>
  <c r="H638" i="1" s="1"/>
  <c r="AH649" i="2"/>
  <c r="K649" i="1"/>
  <c r="F649" i="1"/>
  <c r="H649" i="1" s="1"/>
  <c r="K593" i="1"/>
  <c r="L593" i="1" s="1"/>
  <c r="M593" i="1" s="1"/>
  <c r="F593" i="1"/>
  <c r="AH659" i="2"/>
  <c r="K659" i="1"/>
  <c r="F659" i="1"/>
  <c r="H659" i="1" s="1"/>
  <c r="AH672" i="2"/>
  <c r="K672" i="1"/>
  <c r="F672" i="1"/>
  <c r="H672" i="1" s="1"/>
  <c r="AH292" i="2"/>
  <c r="K292" i="1"/>
  <c r="F292" i="1"/>
  <c r="H292" i="1" s="1"/>
  <c r="AH47" i="2"/>
  <c r="F47" i="1"/>
  <c r="H47" i="1" s="1"/>
  <c r="K47" i="1"/>
  <c r="AE258" i="2"/>
  <c r="AG258" i="2" s="1"/>
  <c r="AE286" i="2"/>
  <c r="E286" i="1" s="1"/>
  <c r="AE493" i="2"/>
  <c r="AG493" i="2" s="1"/>
  <c r="AE147" i="2"/>
  <c r="E147" i="1" s="1"/>
  <c r="AE221" i="2"/>
  <c r="E221" i="1" s="1"/>
  <c r="AE232" i="2"/>
  <c r="AG232" i="2" s="1"/>
  <c r="AE409" i="2"/>
  <c r="AG409" i="2" s="1"/>
  <c r="AE556" i="2"/>
  <c r="AG556" i="2" s="1"/>
  <c r="AE247" i="2"/>
  <c r="AG247" i="2" s="1"/>
  <c r="AE321" i="2"/>
  <c r="AG321" i="2" s="1"/>
  <c r="AE348" i="2"/>
  <c r="AG348" i="2" s="1"/>
  <c r="AE268" i="2"/>
  <c r="AE290" i="2"/>
  <c r="AG290" i="2" s="1"/>
  <c r="AE305" i="2"/>
  <c r="AG305" i="2" s="1"/>
  <c r="AE316" i="2"/>
  <c r="AG316" i="2" s="1"/>
  <c r="AE338" i="2"/>
  <c r="E338" i="1" s="1"/>
  <c r="AE349" i="2"/>
  <c r="E349" i="1" s="1"/>
  <c r="AE360" i="2"/>
  <c r="E360" i="1" s="1"/>
  <c r="AE380" i="2"/>
  <c r="AG380" i="2" s="1"/>
  <c r="AE404" i="2"/>
  <c r="E404" i="1" s="1"/>
  <c r="AE523" i="2"/>
  <c r="AE257" i="2"/>
  <c r="AG257" i="2" s="1"/>
  <c r="AE412" i="2"/>
  <c r="AG412" i="2" s="1"/>
  <c r="AE542" i="2"/>
  <c r="AG542" i="2" s="1"/>
  <c r="T385" i="2"/>
  <c r="AE466" i="2"/>
  <c r="AG466" i="2" s="1"/>
  <c r="AE688" i="2"/>
  <c r="AG688" i="2" s="1"/>
  <c r="AH688" i="2" s="1"/>
  <c r="AE405" i="2"/>
  <c r="E405" i="1" s="1"/>
  <c r="AE461" i="2"/>
  <c r="AE482" i="2"/>
  <c r="E482" i="1" s="1"/>
  <c r="AE552" i="2"/>
  <c r="AE437" i="2"/>
  <c r="AG437" i="2" s="1"/>
  <c r="AH437" i="2" s="1"/>
  <c r="AE418" i="2"/>
  <c r="AG418" i="2" s="1"/>
  <c r="AE434" i="2"/>
  <c r="AG434" i="2" s="1"/>
  <c r="AE445" i="2"/>
  <c r="AG445" i="2" s="1"/>
  <c r="AE456" i="2"/>
  <c r="AG456" i="2" s="1"/>
  <c r="AE467" i="2"/>
  <c r="AE480" i="2"/>
  <c r="AE495" i="2"/>
  <c r="AG495" i="2" s="1"/>
  <c r="AE516" i="2"/>
  <c r="E516" i="1" s="1"/>
  <c r="AE620" i="2"/>
  <c r="AG620" i="2" s="1"/>
  <c r="AE508" i="2"/>
  <c r="AG508" i="2" s="1"/>
  <c r="AE559" i="2"/>
  <c r="E559" i="1" s="1"/>
  <c r="AE594" i="2"/>
  <c r="AE634" i="2"/>
  <c r="AE481" i="2"/>
  <c r="AG481" i="2" s="1"/>
  <c r="AE515" i="2"/>
  <c r="AG515" i="2" s="1"/>
  <c r="W627" i="2"/>
  <c r="AE573" i="2"/>
  <c r="AG573" i="2" s="1"/>
  <c r="AE662" i="2"/>
  <c r="AG662" i="2" s="1"/>
  <c r="AE571" i="2"/>
  <c r="AG571" i="2" s="1"/>
  <c r="AE512" i="2"/>
  <c r="AE581" i="2"/>
  <c r="AG581" i="2" s="1"/>
  <c r="AE590" i="2"/>
  <c r="AG590" i="2" s="1"/>
  <c r="AE607" i="2"/>
  <c r="E607" i="1" s="1"/>
  <c r="AE619" i="2"/>
  <c r="AG619" i="2" s="1"/>
  <c r="T677" i="2"/>
  <c r="AE643" i="2"/>
  <c r="E643" i="1" s="1"/>
  <c r="AE663" i="2"/>
  <c r="AG663" i="2" s="1"/>
  <c r="AE583" i="2"/>
  <c r="E583" i="1" s="1"/>
  <c r="AE591" i="2"/>
  <c r="AG591" i="2" s="1"/>
  <c r="AE691" i="2"/>
  <c r="E691" i="1" s="1"/>
  <c r="AE554" i="2"/>
  <c r="AG554" i="2" s="1"/>
  <c r="AE618" i="2"/>
  <c r="AG618" i="2" s="1"/>
  <c r="AE548" i="2"/>
  <c r="E548" i="1" s="1"/>
  <c r="AE642" i="2"/>
  <c r="AG642" i="2" s="1"/>
  <c r="AE650" i="2"/>
  <c r="AG650" i="2" s="1"/>
  <c r="AE659" i="2"/>
  <c r="E659" i="1" s="1"/>
  <c r="AE74" i="2"/>
  <c r="E74" i="1" s="1"/>
  <c r="AE275" i="2"/>
  <c r="E275" i="1" s="1"/>
  <c r="AE370" i="2"/>
  <c r="AG370" i="2" s="1"/>
  <c r="AE61" i="2"/>
  <c r="AG61" i="2" s="1"/>
  <c r="AE42" i="2"/>
  <c r="AG42" i="2" s="1"/>
  <c r="AH42" i="2" s="1"/>
  <c r="AE150" i="2"/>
  <c r="AG150" i="2" s="1"/>
  <c r="AE459" i="2"/>
  <c r="AG459" i="2" s="1"/>
  <c r="AE214" i="2"/>
  <c r="AE30" i="2"/>
  <c r="AG30" i="2" s="1"/>
  <c r="AE20" i="2"/>
  <c r="AG20" i="2" s="1"/>
  <c r="AE317" i="2"/>
  <c r="AE161" i="2"/>
  <c r="E161" i="1" s="1"/>
  <c r="AE17" i="2"/>
  <c r="AG17" i="2" s="1"/>
  <c r="AE43" i="2"/>
  <c r="E43" i="1" s="1"/>
  <c r="AE85" i="2"/>
  <c r="AG85" i="2" s="1"/>
  <c r="AH83" i="2"/>
  <c r="F83" i="1"/>
  <c r="H83" i="1" s="1"/>
  <c r="K83" i="1"/>
  <c r="M83" i="1" s="1"/>
  <c r="K43" i="1"/>
  <c r="L43" i="1" s="1"/>
  <c r="M43" i="1" s="1"/>
  <c r="F43" i="1"/>
  <c r="K632" i="1"/>
  <c r="L632" i="1" s="1"/>
  <c r="M632" i="1" s="1"/>
  <c r="F632" i="1"/>
  <c r="AH27" i="2"/>
  <c r="K27" i="1"/>
  <c r="M27" i="1" s="1"/>
  <c r="F27" i="1"/>
  <c r="H27" i="1" s="1"/>
  <c r="AH158" i="2"/>
  <c r="K158" i="1"/>
  <c r="F158" i="1"/>
  <c r="H158" i="1" s="1"/>
  <c r="F311" i="1"/>
  <c r="H311" i="1" s="1"/>
  <c r="K311" i="1"/>
  <c r="M311" i="1" s="1"/>
  <c r="AH311" i="2"/>
  <c r="AH165" i="2"/>
  <c r="K165" i="1"/>
  <c r="F165" i="1"/>
  <c r="H165" i="1" s="1"/>
  <c r="AH351" i="2"/>
  <c r="K351" i="1"/>
  <c r="M351" i="1" s="1"/>
  <c r="F351" i="1"/>
  <c r="H351" i="1" s="1"/>
  <c r="AH76" i="2"/>
  <c r="K76" i="1"/>
  <c r="AH79" i="2"/>
  <c r="K79" i="1"/>
  <c r="F79" i="1"/>
  <c r="H79" i="1" s="1"/>
  <c r="K205" i="1"/>
  <c r="F205" i="1"/>
  <c r="AH147" i="2"/>
  <c r="F147" i="1"/>
  <c r="H147" i="1" s="1"/>
  <c r="K147" i="1"/>
  <c r="M147" i="1" s="1"/>
  <c r="AH229" i="2"/>
  <c r="K229" i="1"/>
  <c r="F229" i="1"/>
  <c r="H229" i="1" s="1"/>
  <c r="AH324" i="2"/>
  <c r="F324" i="1"/>
  <c r="H324" i="1" s="1"/>
  <c r="K324" i="1"/>
  <c r="AH651" i="2"/>
  <c r="K651" i="1"/>
  <c r="F651" i="1"/>
  <c r="H651" i="1" s="1"/>
  <c r="AH234" i="2"/>
  <c r="F234" i="1"/>
  <c r="H234" i="1" s="1"/>
  <c r="K234" i="1"/>
  <c r="AH443" i="2"/>
  <c r="F443" i="1"/>
  <c r="H443" i="1" s="1"/>
  <c r="K443" i="1"/>
  <c r="AH495" i="2"/>
  <c r="F495" i="1"/>
  <c r="H495" i="1" s="1"/>
  <c r="K495" i="1"/>
  <c r="AH72" i="2"/>
  <c r="F72" i="1"/>
  <c r="H72" i="1" s="1"/>
  <c r="AH307" i="2"/>
  <c r="F307" i="1"/>
  <c r="H307" i="1" s="1"/>
  <c r="K307" i="1"/>
  <c r="AH579" i="2"/>
  <c r="K579" i="1"/>
  <c r="F579" i="1"/>
  <c r="H579" i="1" s="1"/>
  <c r="K298" i="1"/>
  <c r="AH298" i="2"/>
  <c r="F298" i="1"/>
  <c r="H298" i="1" s="1"/>
  <c r="F317" i="1"/>
  <c r="H317" i="1" s="1"/>
  <c r="K317" i="1"/>
  <c r="AH317" i="2"/>
  <c r="AH640" i="2"/>
  <c r="K640" i="1"/>
  <c r="F640" i="1"/>
  <c r="H640" i="1" s="1"/>
  <c r="AH56" i="2"/>
  <c r="F56" i="1"/>
  <c r="H56" i="1" s="1"/>
  <c r="AH126" i="2"/>
  <c r="F126" i="1"/>
  <c r="H126" i="1" s="1"/>
  <c r="K126" i="1"/>
  <c r="AH425" i="2"/>
  <c r="F425" i="1"/>
  <c r="H425" i="1" s="1"/>
  <c r="K425" i="1"/>
  <c r="AH611" i="2"/>
  <c r="F611" i="1"/>
  <c r="H611" i="1" s="1"/>
  <c r="K611" i="1"/>
  <c r="AH693" i="2"/>
  <c r="F693" i="1"/>
  <c r="H693" i="1" s="1"/>
  <c r="K693" i="1"/>
  <c r="AH26" i="2"/>
  <c r="F26" i="1"/>
  <c r="H26" i="1" s="1"/>
  <c r="K26" i="1"/>
  <c r="AH151" i="2"/>
  <c r="F151" i="1"/>
  <c r="H151" i="1" s="1"/>
  <c r="K151" i="1"/>
  <c r="AH278" i="2"/>
  <c r="F278" i="1"/>
  <c r="H278" i="1" s="1"/>
  <c r="K278" i="1"/>
  <c r="AH347" i="2"/>
  <c r="K347" i="1"/>
  <c r="F347" i="1"/>
  <c r="H347" i="1" s="1"/>
  <c r="AH60" i="2"/>
  <c r="K60" i="1"/>
  <c r="AH78" i="2"/>
  <c r="K78" i="1"/>
  <c r="F78" i="1"/>
  <c r="H78" i="1" s="1"/>
  <c r="F91" i="1"/>
  <c r="H91" i="1" s="1"/>
  <c r="AH91" i="2"/>
  <c r="K91" i="1"/>
  <c r="M91" i="1" s="1"/>
  <c r="AH308" i="2"/>
  <c r="K308" i="1"/>
  <c r="F308" i="1"/>
  <c r="H308" i="1" s="1"/>
  <c r="AH323" i="2"/>
  <c r="K323" i="1"/>
  <c r="F323" i="1"/>
  <c r="H323" i="1" s="1"/>
  <c r="AH84" i="2"/>
  <c r="K84" i="1"/>
  <c r="AH174" i="2"/>
  <c r="K174" i="1"/>
  <c r="F174" i="1"/>
  <c r="H174" i="1" s="1"/>
  <c r="AH222" i="2"/>
  <c r="F222" i="1"/>
  <c r="H222" i="1" s="1"/>
  <c r="K222" i="1"/>
  <c r="AH232" i="2"/>
  <c r="K232" i="1"/>
  <c r="M232" i="1" s="1"/>
  <c r="F232" i="1"/>
  <c r="H232" i="1" s="1"/>
  <c r="AH107" i="2"/>
  <c r="F107" i="1"/>
  <c r="H107" i="1" s="1"/>
  <c r="K107" i="1"/>
  <c r="M107" i="1" s="1"/>
  <c r="AH115" i="2"/>
  <c r="K115" i="1"/>
  <c r="F115" i="1"/>
  <c r="H115" i="1" s="1"/>
  <c r="F309" i="1"/>
  <c r="K309" i="1"/>
  <c r="L309" i="1" s="1"/>
  <c r="M309" i="1" s="1"/>
  <c r="AH213" i="2"/>
  <c r="F213" i="1"/>
  <c r="H213" i="1" s="1"/>
  <c r="K213" i="1"/>
  <c r="AH221" i="2"/>
  <c r="K221" i="1"/>
  <c r="F221" i="1"/>
  <c r="H221" i="1" s="1"/>
  <c r="AH277" i="2"/>
  <c r="F277" i="1"/>
  <c r="H277" i="1" s="1"/>
  <c r="K277" i="1"/>
  <c r="AH285" i="2"/>
  <c r="K285" i="1"/>
  <c r="F285" i="1"/>
  <c r="H285" i="1" s="1"/>
  <c r="K327" i="1"/>
  <c r="L327" i="1" s="1"/>
  <c r="M327" i="1" s="1"/>
  <c r="F327" i="1"/>
  <c r="AH400" i="2"/>
  <c r="F400" i="1"/>
  <c r="H400" i="1" s="1"/>
  <c r="K400" i="1"/>
  <c r="AH475" i="2"/>
  <c r="K475" i="1"/>
  <c r="F475" i="1"/>
  <c r="H475" i="1" s="1"/>
  <c r="AH565" i="2"/>
  <c r="F565" i="1"/>
  <c r="H565" i="1" s="1"/>
  <c r="K565" i="1"/>
  <c r="F291" i="1"/>
  <c r="K291" i="1"/>
  <c r="L291" i="1" s="1"/>
  <c r="M291" i="1" s="1"/>
  <c r="K376" i="1"/>
  <c r="L376" i="1" s="1"/>
  <c r="M376" i="1" s="1"/>
  <c r="F376" i="1"/>
  <c r="AH444" i="2"/>
  <c r="K444" i="1"/>
  <c r="F444" i="1"/>
  <c r="H444" i="1" s="1"/>
  <c r="AH521" i="2"/>
  <c r="K521" i="1"/>
  <c r="F521" i="1"/>
  <c r="H521" i="1" s="1"/>
  <c r="AH541" i="2"/>
  <c r="K541" i="1"/>
  <c r="F541" i="1"/>
  <c r="H541" i="1" s="1"/>
  <c r="AH636" i="2"/>
  <c r="K636" i="1"/>
  <c r="F636" i="1"/>
  <c r="H636" i="1" s="1"/>
  <c r="F395" i="1"/>
  <c r="K395" i="1"/>
  <c r="L395" i="1" s="1"/>
  <c r="M395" i="1" s="1"/>
  <c r="AH519" i="2"/>
  <c r="K519" i="1"/>
  <c r="F519" i="1"/>
  <c r="H519" i="1" s="1"/>
  <c r="AH564" i="2"/>
  <c r="K564" i="1"/>
  <c r="F564" i="1"/>
  <c r="H564" i="1" s="1"/>
  <c r="AH686" i="2"/>
  <c r="F686" i="1"/>
  <c r="H686" i="1" s="1"/>
  <c r="K686" i="1"/>
  <c r="AH466" i="2"/>
  <c r="F466" i="1"/>
  <c r="H466" i="1" s="1"/>
  <c r="K466" i="1"/>
  <c r="AH498" i="2"/>
  <c r="K498" i="1"/>
  <c r="F498" i="1"/>
  <c r="H498" i="1" s="1"/>
  <c r="AH581" i="2"/>
  <c r="K581" i="1"/>
  <c r="F581" i="1"/>
  <c r="H581" i="1" s="1"/>
  <c r="AH619" i="2"/>
  <c r="K619" i="1"/>
  <c r="F619" i="1"/>
  <c r="H619" i="1" s="1"/>
  <c r="AH502" i="2"/>
  <c r="K502" i="1"/>
  <c r="F502" i="1"/>
  <c r="H502" i="1" s="1"/>
  <c r="AH676" i="2"/>
  <c r="K676" i="1"/>
  <c r="F676" i="1"/>
  <c r="H676" i="1" s="1"/>
  <c r="AH613" i="2"/>
  <c r="K613" i="1"/>
  <c r="F613" i="1"/>
  <c r="H613" i="1" s="1"/>
  <c r="AH662" i="2"/>
  <c r="K662" i="1"/>
  <c r="F662" i="1"/>
  <c r="H662" i="1" s="1"/>
  <c r="AH561" i="2"/>
  <c r="K561" i="1"/>
  <c r="F561" i="1"/>
  <c r="H561" i="1" s="1"/>
  <c r="AH658" i="2"/>
  <c r="K658" i="1"/>
  <c r="F658" i="1"/>
  <c r="H658" i="1" s="1"/>
  <c r="AH701" i="2"/>
  <c r="F701" i="1"/>
  <c r="H701" i="1" s="1"/>
  <c r="K701" i="1"/>
  <c r="AH612" i="2"/>
  <c r="K612" i="1"/>
  <c r="F612" i="1"/>
  <c r="H612" i="1" s="1"/>
  <c r="AH620" i="2"/>
  <c r="K620" i="1"/>
  <c r="F620" i="1"/>
  <c r="H620" i="1" s="1"/>
  <c r="AH633" i="2"/>
  <c r="K633" i="1"/>
  <c r="F633" i="1"/>
  <c r="H633" i="1" s="1"/>
  <c r="AH641" i="2"/>
  <c r="K641" i="1"/>
  <c r="F641" i="1"/>
  <c r="H641" i="1" s="1"/>
  <c r="AH660" i="2"/>
  <c r="K660" i="1"/>
  <c r="F660" i="1"/>
  <c r="H660" i="1" s="1"/>
  <c r="K681" i="1"/>
  <c r="F681" i="1"/>
  <c r="K689" i="1"/>
  <c r="F689" i="1"/>
  <c r="K282" i="1"/>
  <c r="L282" i="1" s="1"/>
  <c r="M282" i="1" s="1"/>
  <c r="F282" i="1"/>
  <c r="AH37" i="7"/>
  <c r="AH29" i="7"/>
  <c r="Q51" i="7"/>
  <c r="AH17" i="7"/>
  <c r="Q60" i="7"/>
  <c r="Q79" i="7"/>
  <c r="Q96" i="7"/>
  <c r="L29" i="6"/>
  <c r="Q32" i="7"/>
  <c r="O198" i="7"/>
  <c r="Q47" i="7"/>
  <c r="L17" i="6"/>
  <c r="Q28" i="7"/>
  <c r="Q27" i="7"/>
  <c r="Q59" i="7"/>
  <c r="Q43" i="7"/>
  <c r="F17" i="6"/>
  <c r="H17" i="6" s="1"/>
  <c r="L375" i="1"/>
  <c r="L227" i="6"/>
  <c r="L111" i="6"/>
  <c r="AH193" i="7"/>
  <c r="F189" i="6"/>
  <c r="U294" i="2"/>
  <c r="AE376" i="2"/>
  <c r="AE490" i="2"/>
  <c r="AE448" i="2"/>
  <c r="AG448" i="2" s="1"/>
  <c r="S385" i="2"/>
  <c r="AE301" i="2"/>
  <c r="AG301" i="2" s="1"/>
  <c r="AE62" i="2"/>
  <c r="W385" i="2"/>
  <c r="AE300" i="2"/>
  <c r="AG300" i="2" s="1"/>
  <c r="AE256" i="2"/>
  <c r="AG256" i="2" s="1"/>
  <c r="AE313" i="2"/>
  <c r="AE357" i="2"/>
  <c r="AE335" i="2"/>
  <c r="AG335" i="2" s="1"/>
  <c r="AE488" i="2"/>
  <c r="AE160" i="2"/>
  <c r="E160" i="1" s="1"/>
  <c r="W240" i="2"/>
  <c r="AE222" i="2"/>
  <c r="V677" i="2"/>
  <c r="AE669" i="2"/>
  <c r="AG669" i="2" s="1"/>
  <c r="AE364" i="2"/>
  <c r="AE96" i="2"/>
  <c r="AG96" i="2" s="1"/>
  <c r="S468" i="2"/>
  <c r="AE24" i="2"/>
  <c r="E24" i="1" s="1"/>
  <c r="G24" i="1" s="1"/>
  <c r="AE80" i="2"/>
  <c r="E80" i="1" s="1"/>
  <c r="AE396" i="2"/>
  <c r="U240" i="2"/>
  <c r="AE26" i="2"/>
  <c r="AG26" i="2" s="1"/>
  <c r="AE111" i="2"/>
  <c r="AE169" i="2"/>
  <c r="AE394" i="2"/>
  <c r="AE406" i="2"/>
  <c r="AG406" i="2" s="1"/>
  <c r="AH406" i="2" s="1"/>
  <c r="V702" i="2"/>
  <c r="AE653" i="2"/>
  <c r="E653" i="1" s="1"/>
  <c r="AE695" i="2"/>
  <c r="U677" i="2"/>
  <c r="AE603" i="2"/>
  <c r="AG603" i="2" s="1"/>
  <c r="AE640" i="2"/>
  <c r="E640" i="1" s="1"/>
  <c r="AE14" i="2"/>
  <c r="AG14" i="2" s="1"/>
  <c r="AE81" i="2"/>
  <c r="AE622" i="2"/>
  <c r="AG622" i="2" s="1"/>
  <c r="W198" i="2"/>
  <c r="AE208" i="2"/>
  <c r="T240" i="2"/>
  <c r="AE216" i="2"/>
  <c r="AG216" i="2" s="1"/>
  <c r="U427" i="2"/>
  <c r="AE390" i="2"/>
  <c r="E390" i="1" s="1"/>
  <c r="AE454" i="2"/>
  <c r="AG454" i="2" s="1"/>
  <c r="AE465" i="2"/>
  <c r="AG465" i="2" s="1"/>
  <c r="W294" i="2"/>
  <c r="AE696" i="2"/>
  <c r="AG696" i="2" s="1"/>
  <c r="AE682" i="2"/>
  <c r="AG682" i="2" s="1"/>
  <c r="U702" i="2"/>
  <c r="W529" i="2"/>
  <c r="AE631" i="2"/>
  <c r="S677" i="2"/>
  <c r="AE78" i="2"/>
  <c r="AG78" i="2" s="1"/>
  <c r="AE37" i="2"/>
  <c r="AE697" i="2"/>
  <c r="AG697" i="2" s="1"/>
  <c r="W170" i="2"/>
  <c r="AE99" i="2"/>
  <c r="E99" i="1" s="1"/>
  <c r="AE182" i="2"/>
  <c r="AE156" i="2"/>
  <c r="AG156" i="2" s="1"/>
  <c r="AE270" i="2"/>
  <c r="AE356" i="2"/>
  <c r="AE133" i="2"/>
  <c r="V468" i="2"/>
  <c r="AE598" i="2"/>
  <c r="AE346" i="2"/>
  <c r="T468" i="2"/>
  <c r="AE536" i="2"/>
  <c r="V427" i="2"/>
  <c r="AE50" i="2"/>
  <c r="E50" i="1" s="1"/>
  <c r="AE378" i="2"/>
  <c r="AG378" i="2" s="1"/>
  <c r="AE358" i="2"/>
  <c r="AE451" i="2"/>
  <c r="AG451" i="2" s="1"/>
  <c r="AH451" i="2" s="1"/>
  <c r="AE527" i="2"/>
  <c r="AG527" i="2" s="1"/>
  <c r="AE568" i="2"/>
  <c r="AG568" i="2" s="1"/>
  <c r="AE635" i="2"/>
  <c r="E635" i="1" s="1"/>
  <c r="AE70" i="2"/>
  <c r="E70" i="1" s="1"/>
  <c r="W427" i="2"/>
  <c r="AE407" i="2"/>
  <c r="AG407" i="2" s="1"/>
  <c r="AE403" i="2"/>
  <c r="AG403" i="2" s="1"/>
  <c r="AE136" i="2"/>
  <c r="V294" i="2"/>
  <c r="X198" i="2"/>
  <c r="AE195" i="2"/>
  <c r="E195" i="1" s="1"/>
  <c r="AE329" i="2"/>
  <c r="AE327" i="2"/>
  <c r="AG327" i="2" s="1"/>
  <c r="AH327" i="2" s="1"/>
  <c r="AE414" i="2"/>
  <c r="AG414" i="2" s="1"/>
  <c r="AE474" i="2"/>
  <c r="AG474" i="2" s="1"/>
  <c r="AE280" i="2"/>
  <c r="AE416" i="2"/>
  <c r="AG416" i="2" s="1"/>
  <c r="AE485" i="2"/>
  <c r="E485" i="1" s="1"/>
  <c r="AE506" i="2"/>
  <c r="AG506" i="2" s="1"/>
  <c r="AE507" i="2"/>
  <c r="E507" i="1" s="1"/>
  <c r="AE476" i="2"/>
  <c r="AE557" i="2"/>
  <c r="AE518" i="2"/>
  <c r="AG518" i="2" s="1"/>
  <c r="AE700" i="2"/>
  <c r="V627" i="2"/>
  <c r="AE609" i="2"/>
  <c r="AG609" i="2" s="1"/>
  <c r="AE585" i="2"/>
  <c r="AG585" i="2" s="1"/>
  <c r="W702" i="2"/>
  <c r="AE545" i="2"/>
  <c r="E545" i="1" s="1"/>
  <c r="AE644" i="2"/>
  <c r="AE47" i="2"/>
  <c r="AE304" i="2"/>
  <c r="X529" i="2"/>
  <c r="AE604" i="2"/>
  <c r="AG604" i="2" s="1"/>
  <c r="AE88" i="2"/>
  <c r="E88" i="1" s="1"/>
  <c r="AE13" i="2"/>
  <c r="AE165" i="2"/>
  <c r="AE193" i="2"/>
  <c r="AE325" i="2"/>
  <c r="AE207" i="2"/>
  <c r="V385" i="2"/>
  <c r="AE180" i="2"/>
  <c r="AE181" i="2"/>
  <c r="AG181" i="2" s="1"/>
  <c r="AE377" i="2"/>
  <c r="E377" i="1" s="1"/>
  <c r="AE225" i="2"/>
  <c r="AG225" i="2" s="1"/>
  <c r="X294" i="2"/>
  <c r="S702" i="2"/>
  <c r="AE651" i="2"/>
  <c r="AE272" i="2"/>
  <c r="AG272" i="2" s="1"/>
  <c r="AE113" i="2"/>
  <c r="E113" i="1" s="1"/>
  <c r="AE340" i="2"/>
  <c r="AG340" i="2" s="1"/>
  <c r="AE217" i="2"/>
  <c r="AG217" i="2" s="1"/>
  <c r="S427" i="2"/>
  <c r="AE391" i="2"/>
  <c r="AE246" i="2"/>
  <c r="AE324" i="2"/>
  <c r="AE546" i="2"/>
  <c r="AG546" i="2" s="1"/>
  <c r="S627" i="2"/>
  <c r="AE533" i="2"/>
  <c r="AG533" i="2" s="1"/>
  <c r="AE498" i="2"/>
  <c r="AG498" i="2" s="1"/>
  <c r="AE547" i="2"/>
  <c r="E547" i="1" s="1"/>
  <c r="AE692" i="2"/>
  <c r="AG692" i="2" s="1"/>
  <c r="AE478" i="2"/>
  <c r="AE614" i="2"/>
  <c r="AE129" i="2"/>
  <c r="V240" i="2"/>
  <c r="AE69" i="2"/>
  <c r="AE134" i="2"/>
  <c r="E134" i="1" s="1"/>
  <c r="AE699" i="2"/>
  <c r="AG699" i="2" s="1"/>
  <c r="AE49" i="2"/>
  <c r="AE158" i="2"/>
  <c r="AE359" i="2"/>
  <c r="AG359" i="2" s="1"/>
  <c r="AE392" i="2"/>
  <c r="AE501" i="2"/>
  <c r="AG501" i="2" s="1"/>
  <c r="T529" i="2"/>
  <c r="AE519" i="2"/>
  <c r="E519" i="1" s="1"/>
  <c r="AE251" i="2"/>
  <c r="AG251" i="2" s="1"/>
  <c r="AH251" i="2" s="1"/>
  <c r="AE210" i="2"/>
  <c r="X627" i="2"/>
  <c r="AE693" i="2"/>
  <c r="E693" i="1" s="1"/>
  <c r="AE12" i="2"/>
  <c r="AG12" i="2" s="1"/>
  <c r="S240" i="2"/>
  <c r="U385" i="2"/>
  <c r="AE525" i="2"/>
  <c r="E525" i="1" s="1"/>
  <c r="T627" i="2"/>
  <c r="AE658" i="2"/>
  <c r="E658" i="1" s="1"/>
  <c r="AE164" i="2"/>
  <c r="AG164" i="2" s="1"/>
  <c r="AE89" i="2"/>
  <c r="T702" i="2"/>
  <c r="AE593" i="2"/>
  <c r="E593" i="1" s="1"/>
  <c r="AE670" i="2"/>
  <c r="E670" i="1" s="1"/>
  <c r="AE34" i="2"/>
  <c r="E34" i="1" s="1"/>
  <c r="AE458" i="2"/>
  <c r="X240" i="2"/>
  <c r="AE279" i="2"/>
  <c r="E279" i="1" s="1"/>
  <c r="AE368" i="2"/>
  <c r="AE455" i="2"/>
  <c r="E455" i="1" s="1"/>
  <c r="AE347" i="2"/>
  <c r="E347" i="1" s="1"/>
  <c r="T427" i="2"/>
  <c r="AE652" i="2"/>
  <c r="AG652" i="2" s="1"/>
  <c r="AE477" i="2"/>
  <c r="E477" i="1" s="1"/>
  <c r="U627" i="2"/>
  <c r="AE336" i="2"/>
  <c r="T198" i="2"/>
  <c r="AE176" i="2"/>
  <c r="AE641" i="2"/>
  <c r="AG641" i="2" s="1"/>
  <c r="AE115" i="2"/>
  <c r="E115" i="1" s="1"/>
  <c r="AE315" i="2"/>
  <c r="E315" i="1" s="1"/>
  <c r="AE422" i="2"/>
  <c r="AG422" i="2" s="1"/>
  <c r="AE236" i="2"/>
  <c r="U468" i="2"/>
  <c r="AE117" i="2"/>
  <c r="S198" i="2"/>
  <c r="S294" i="2"/>
  <c r="AE450" i="2"/>
  <c r="AG450" i="2" s="1"/>
  <c r="AH450" i="2" s="1"/>
  <c r="AE438" i="2"/>
  <c r="E438" i="1" s="1"/>
  <c r="AE381" i="2"/>
  <c r="E381" i="1" s="1"/>
  <c r="AE425" i="2"/>
  <c r="AG425" i="2" s="1"/>
  <c r="AE440" i="2"/>
  <c r="AG440" i="2" s="1"/>
  <c r="AE475" i="2"/>
  <c r="AG475" i="2" s="1"/>
  <c r="AE606" i="2"/>
  <c r="AG606" i="2" s="1"/>
  <c r="W468" i="2"/>
  <c r="AE567" i="2"/>
  <c r="AG567" i="2" s="1"/>
  <c r="X702" i="2"/>
  <c r="AE520" i="2"/>
  <c r="E520" i="1" s="1"/>
  <c r="AE551" i="2"/>
  <c r="AE578" i="2"/>
  <c r="AG578" i="2" s="1"/>
  <c r="AE685" i="2"/>
  <c r="AG685" i="2" s="1"/>
  <c r="AE584" i="2"/>
  <c r="AG584" i="2" s="1"/>
  <c r="AE668" i="2"/>
  <c r="AG668" i="2" s="1"/>
  <c r="AE544" i="2"/>
  <c r="AG544" i="2" s="1"/>
  <c r="AE621" i="2"/>
  <c r="AG621" i="2" s="1"/>
  <c r="AE179" i="2"/>
  <c r="AE65" i="2"/>
  <c r="AE90" i="2"/>
  <c r="V198" i="2"/>
  <c r="AE68" i="2"/>
  <c r="AE694" i="2"/>
  <c r="AG694" i="2" s="1"/>
  <c r="AE238" i="2"/>
  <c r="AE419" i="2"/>
  <c r="E419" i="1" s="1"/>
  <c r="AE328" i="2"/>
  <c r="AG328" i="2" s="1"/>
  <c r="AE244" i="2"/>
  <c r="AG244" i="2" s="1"/>
  <c r="S170" i="2"/>
  <c r="AE291" i="2"/>
  <c r="AE553" i="2"/>
  <c r="AE424" i="2"/>
  <c r="AE473" i="2"/>
  <c r="AE579" i="2"/>
  <c r="AE666" i="2"/>
  <c r="AE661" i="2"/>
  <c r="AE224" i="2"/>
  <c r="AE433" i="2"/>
  <c r="AE664" i="2"/>
  <c r="AE524" i="2"/>
  <c r="AE681" i="2"/>
  <c r="AE417" i="2"/>
  <c r="AE592" i="2"/>
  <c r="AE285" i="2"/>
  <c r="AE582" i="2"/>
  <c r="AE673" i="2"/>
  <c r="AE28" i="2"/>
  <c r="AE105" i="2"/>
  <c r="AE226" i="2"/>
  <c r="AE266" i="2"/>
  <c r="X385" i="2"/>
  <c r="AE309" i="2"/>
  <c r="AE435" i="2"/>
  <c r="AE487" i="2"/>
  <c r="AE595" i="2"/>
  <c r="AE563" i="2"/>
  <c r="AE35" i="2"/>
  <c r="AE103" i="2"/>
  <c r="V529" i="2"/>
  <c r="AE560" i="2"/>
  <c r="AE75" i="2"/>
  <c r="AE389" i="2"/>
  <c r="E389" i="1" s="1"/>
  <c r="S529" i="2"/>
  <c r="AE120" i="2"/>
  <c r="AE187" i="2"/>
  <c r="AE566" i="2"/>
  <c r="AE310" i="2"/>
  <c r="AE611" i="2"/>
  <c r="AE550" i="2"/>
  <c r="AE565" i="2"/>
  <c r="AE59" i="2"/>
  <c r="AE341" i="2"/>
  <c r="AE608" i="2"/>
  <c r="AE174" i="2"/>
  <c r="E174" i="1" s="1"/>
  <c r="AE401" i="2"/>
  <c r="AE155" i="2"/>
  <c r="AE436" i="2"/>
  <c r="AE539" i="2"/>
  <c r="AE505" i="2"/>
  <c r="AE597" i="2"/>
  <c r="AE613" i="2"/>
  <c r="AE44" i="7"/>
  <c r="E44" i="6" s="1"/>
  <c r="AH153" i="7"/>
  <c r="F153" i="6"/>
  <c r="H153" i="6" s="1"/>
  <c r="K153" i="6"/>
  <c r="AE16" i="7"/>
  <c r="AG16" i="7" s="1"/>
  <c r="L61" i="1"/>
  <c r="K12" i="6"/>
  <c r="F12" i="6"/>
  <c r="H12" i="6" s="1"/>
  <c r="AH12" i="7"/>
  <c r="AH60" i="7"/>
  <c r="F60" i="6"/>
  <c r="H60" i="6" s="1"/>
  <c r="K60" i="6"/>
  <c r="F175" i="6"/>
  <c r="K175" i="6"/>
  <c r="K174" i="6"/>
  <c r="M174" i="6" s="1"/>
  <c r="F174" i="6"/>
  <c r="H174" i="6" s="1"/>
  <c r="AH184" i="7"/>
  <c r="F184" i="6"/>
  <c r="H184" i="6" s="1"/>
  <c r="K184" i="6"/>
  <c r="M184" i="6" s="1"/>
  <c r="AH20" i="7"/>
  <c r="F20" i="6"/>
  <c r="H20" i="6" s="1"/>
  <c r="K20" i="6"/>
  <c r="M20" i="6" s="1"/>
  <c r="AH131" i="7"/>
  <c r="K131" i="6"/>
  <c r="M131" i="6" s="1"/>
  <c r="F131" i="6"/>
  <c r="H131" i="6" s="1"/>
  <c r="AH53" i="7"/>
  <c r="F53" i="6"/>
  <c r="H53" i="6" s="1"/>
  <c r="K53" i="6"/>
  <c r="AH160" i="7"/>
  <c r="K160" i="6"/>
  <c r="F160" i="6"/>
  <c r="H160" i="6" s="1"/>
  <c r="AH85" i="7"/>
  <c r="F85" i="6"/>
  <c r="H85" i="6" s="1"/>
  <c r="K85" i="6"/>
  <c r="AH28" i="7"/>
  <c r="K28" i="6"/>
  <c r="AH113" i="7"/>
  <c r="K113" i="6"/>
  <c r="F113" i="6"/>
  <c r="H113" i="6" s="1"/>
  <c r="AH159" i="7"/>
  <c r="K159" i="6"/>
  <c r="F159" i="6"/>
  <c r="H159" i="6" s="1"/>
  <c r="AH16" i="7"/>
  <c r="K16" i="6"/>
  <c r="F16" i="6"/>
  <c r="H16" i="6" s="1"/>
  <c r="AH41" i="7"/>
  <c r="F41" i="6"/>
  <c r="H41" i="6" s="1"/>
  <c r="K41" i="6"/>
  <c r="AH72" i="7"/>
  <c r="F72" i="6"/>
  <c r="H72" i="6" s="1"/>
  <c r="K72" i="6"/>
  <c r="AH187" i="7"/>
  <c r="K187" i="6"/>
  <c r="M187" i="6" s="1"/>
  <c r="F187" i="6"/>
  <c r="H187" i="6" s="1"/>
  <c r="AH45" i="7"/>
  <c r="K45" i="6"/>
  <c r="F45" i="6"/>
  <c r="H45" i="6" s="1"/>
  <c r="AH92" i="7"/>
  <c r="F92" i="6"/>
  <c r="H92" i="6" s="1"/>
  <c r="K92" i="6"/>
  <c r="AH157" i="7"/>
  <c r="F157" i="6"/>
  <c r="H157" i="6" s="1"/>
  <c r="K157" i="6"/>
  <c r="Z170" i="7"/>
  <c r="Q10" i="7"/>
  <c r="AH63" i="7"/>
  <c r="F63" i="6"/>
  <c r="H63" i="6" s="1"/>
  <c r="K63" i="6"/>
  <c r="AH79" i="7"/>
  <c r="F79" i="6"/>
  <c r="H79" i="6" s="1"/>
  <c r="K79" i="6"/>
  <c r="AH117" i="7"/>
  <c r="F117" i="6"/>
  <c r="H117" i="6" s="1"/>
  <c r="K117" i="6"/>
  <c r="AH116" i="7"/>
  <c r="F116" i="6"/>
  <c r="H116" i="6" s="1"/>
  <c r="K116" i="6"/>
  <c r="AH144" i="7"/>
  <c r="K144" i="6"/>
  <c r="F144" i="6"/>
  <c r="H144" i="6" s="1"/>
  <c r="AH127" i="7"/>
  <c r="F127" i="6"/>
  <c r="H127" i="6" s="1"/>
  <c r="K127" i="6"/>
  <c r="AH155" i="7"/>
  <c r="F155" i="6"/>
  <c r="H155" i="6" s="1"/>
  <c r="K155" i="6"/>
  <c r="M155" i="6" s="1"/>
  <c r="AH40" i="7"/>
  <c r="K40" i="6"/>
  <c r="F40" i="6"/>
  <c r="H40" i="6" s="1"/>
  <c r="AH176" i="7"/>
  <c r="F176" i="6"/>
  <c r="H176" i="6" s="1"/>
  <c r="K176" i="6"/>
  <c r="M176" i="6" s="1"/>
  <c r="AH188" i="7"/>
  <c r="K188" i="6"/>
  <c r="M188" i="6" s="1"/>
  <c r="F188" i="6"/>
  <c r="H188" i="6" s="1"/>
  <c r="AE47" i="7"/>
  <c r="E47" i="6" s="1"/>
  <c r="AB429" i="7"/>
  <c r="Q140" i="7"/>
  <c r="Q176" i="7"/>
  <c r="Q185" i="7"/>
  <c r="Q216" i="7"/>
  <c r="Q52" i="7"/>
  <c r="Z388" i="7"/>
  <c r="Q35" i="7"/>
  <c r="F37" i="6"/>
  <c r="H37" i="6" s="1"/>
  <c r="AH59" i="7"/>
  <c r="K59" i="6"/>
  <c r="M59" i="6" s="1"/>
  <c r="F59" i="6"/>
  <c r="H59" i="6" s="1"/>
  <c r="AH23" i="7"/>
  <c r="K23" i="6"/>
  <c r="F23" i="6"/>
  <c r="H23" i="6" s="1"/>
  <c r="AH206" i="7"/>
  <c r="K206" i="6"/>
  <c r="F206" i="6"/>
  <c r="H206" i="6" s="1"/>
  <c r="AE11" i="7"/>
  <c r="E11" i="6" s="1"/>
  <c r="F36" i="6"/>
  <c r="H36" i="6" s="1"/>
  <c r="AH36" i="7"/>
  <c r="K36" i="6"/>
  <c r="AH101" i="7"/>
  <c r="K101" i="6"/>
  <c r="F101" i="6"/>
  <c r="H101" i="6" s="1"/>
  <c r="AH33" i="7"/>
  <c r="K33" i="6"/>
  <c r="F33" i="6"/>
  <c r="H33" i="6" s="1"/>
  <c r="AH123" i="7"/>
  <c r="K123" i="6"/>
  <c r="M123" i="6" s="1"/>
  <c r="F123" i="6"/>
  <c r="H123" i="6" s="1"/>
  <c r="AH232" i="7"/>
  <c r="K232" i="6"/>
  <c r="F232" i="6"/>
  <c r="H232" i="6" s="1"/>
  <c r="AH56" i="7"/>
  <c r="K56" i="6"/>
  <c r="F56" i="6"/>
  <c r="H56" i="6" s="1"/>
  <c r="AH148" i="7"/>
  <c r="F148" i="6"/>
  <c r="H148" i="6" s="1"/>
  <c r="K148" i="6"/>
  <c r="K61" i="6"/>
  <c r="AH61" i="7"/>
  <c r="F61" i="6"/>
  <c r="H61" i="6" s="1"/>
  <c r="AH120" i="7"/>
  <c r="K120" i="6"/>
  <c r="F120" i="6"/>
  <c r="H120" i="6" s="1"/>
  <c r="AH47" i="7"/>
  <c r="F47" i="6"/>
  <c r="H47" i="6" s="1"/>
  <c r="K47" i="6"/>
  <c r="AH135" i="7"/>
  <c r="F135" i="6"/>
  <c r="H135" i="6" s="1"/>
  <c r="K135" i="6"/>
  <c r="AH167" i="7"/>
  <c r="F167" i="6"/>
  <c r="H167" i="6" s="1"/>
  <c r="K167" i="6"/>
  <c r="AH97" i="7"/>
  <c r="K97" i="6"/>
  <c r="F97" i="6"/>
  <c r="H97" i="6" s="1"/>
  <c r="K205" i="6"/>
  <c r="F205" i="6"/>
  <c r="H205" i="6" s="1"/>
  <c r="AH103" i="7"/>
  <c r="F103" i="6"/>
  <c r="H103" i="6" s="1"/>
  <c r="K103" i="6"/>
  <c r="AH165" i="7"/>
  <c r="K165" i="6"/>
  <c r="F165" i="6"/>
  <c r="H165" i="6" s="1"/>
  <c r="AH183" i="7"/>
  <c r="K183" i="6"/>
  <c r="M183" i="6" s="1"/>
  <c r="F183" i="6"/>
  <c r="H183" i="6" s="1"/>
  <c r="AH11" i="7"/>
  <c r="F11" i="6"/>
  <c r="H11" i="6" s="1"/>
  <c r="K11" i="6"/>
  <c r="AH35" i="7"/>
  <c r="K35" i="6"/>
  <c r="F35" i="6"/>
  <c r="H35" i="6" s="1"/>
  <c r="AH15" i="7"/>
  <c r="K15" i="6"/>
  <c r="F15" i="6"/>
  <c r="H15" i="6" s="1"/>
  <c r="AH88" i="7"/>
  <c r="K88" i="6"/>
  <c r="F88" i="6"/>
  <c r="H88" i="6" s="1"/>
  <c r="AH69" i="7"/>
  <c r="K69" i="6"/>
  <c r="F69" i="6"/>
  <c r="H69" i="6" s="1"/>
  <c r="F13" i="6"/>
  <c r="H13" i="6" s="1"/>
  <c r="AH13" i="7"/>
  <c r="K13" i="6"/>
  <c r="AA170" i="7"/>
  <c r="I170" i="7"/>
  <c r="AE26" i="7"/>
  <c r="AG26" i="7" s="1"/>
  <c r="AE20" i="7"/>
  <c r="AG20" i="7" s="1"/>
  <c r="AH43" i="7"/>
  <c r="K43" i="6"/>
  <c r="F43" i="6"/>
  <c r="H43" i="6" s="1"/>
  <c r="AH55" i="7"/>
  <c r="K55" i="6"/>
  <c r="F55" i="6"/>
  <c r="H55" i="6" s="1"/>
  <c r="AH124" i="7"/>
  <c r="F124" i="6"/>
  <c r="H124" i="6" s="1"/>
  <c r="K124" i="6"/>
  <c r="AH81" i="7"/>
  <c r="F81" i="6"/>
  <c r="H81" i="6" s="1"/>
  <c r="K81" i="6"/>
  <c r="AH161" i="7"/>
  <c r="K161" i="6"/>
  <c r="F161" i="6"/>
  <c r="H161" i="6" s="1"/>
  <c r="O346" i="7"/>
  <c r="K193" i="6"/>
  <c r="M193" i="6" s="1"/>
  <c r="L170" i="7"/>
  <c r="Q108" i="7"/>
  <c r="Q127" i="7"/>
  <c r="Q107" i="7"/>
  <c r="Q119" i="7"/>
  <c r="Q233" i="7"/>
  <c r="Q236" i="7"/>
  <c r="Q192" i="7"/>
  <c r="Q239" i="7"/>
  <c r="Q13" i="7"/>
  <c r="Q45" i="7"/>
  <c r="Q77" i="7"/>
  <c r="Q109" i="7"/>
  <c r="Q141" i="7"/>
  <c r="Q191" i="7"/>
  <c r="Q367" i="7"/>
  <c r="Q370" i="7"/>
  <c r="Q448" i="7"/>
  <c r="Q318" i="7"/>
  <c r="Q393" i="7"/>
  <c r="Q402" i="7"/>
  <c r="Q589" i="7"/>
  <c r="Q474" i="7"/>
  <c r="Q489" i="7"/>
  <c r="Q488" i="7"/>
  <c r="Q507" i="7"/>
  <c r="Q399" i="7"/>
  <c r="Q439" i="7"/>
  <c r="Q541" i="7"/>
  <c r="Q504" i="7"/>
  <c r="Q537" i="7"/>
  <c r="AE23" i="7"/>
  <c r="AG23" i="7" s="1"/>
  <c r="Q15" i="7"/>
  <c r="L51" i="6"/>
  <c r="Q11" i="7"/>
  <c r="AE18" i="7"/>
  <c r="AG18" i="7" s="1"/>
  <c r="AH136" i="7"/>
  <c r="F136" i="6"/>
  <c r="H136" i="6" s="1"/>
  <c r="K136" i="6"/>
  <c r="AH156" i="7"/>
  <c r="F156" i="6"/>
  <c r="H156" i="6" s="1"/>
  <c r="K156" i="6"/>
  <c r="AH75" i="7"/>
  <c r="K75" i="6"/>
  <c r="M75" i="6" s="1"/>
  <c r="F75" i="6"/>
  <c r="H75" i="6" s="1"/>
  <c r="AH76" i="7"/>
  <c r="K76" i="6"/>
  <c r="F76" i="6"/>
  <c r="H76" i="6" s="1"/>
  <c r="AH65" i="7"/>
  <c r="F65" i="6"/>
  <c r="H65" i="6" s="1"/>
  <c r="K65" i="6"/>
  <c r="AH129" i="7"/>
  <c r="F129" i="6"/>
  <c r="H129" i="6" s="1"/>
  <c r="K129" i="6"/>
  <c r="AH48" i="7"/>
  <c r="F48" i="6"/>
  <c r="H48" i="6" s="1"/>
  <c r="K48" i="6"/>
  <c r="AH139" i="7"/>
  <c r="K139" i="6"/>
  <c r="M139" i="6" s="1"/>
  <c r="F139" i="6"/>
  <c r="H139" i="6" s="1"/>
  <c r="AH208" i="7"/>
  <c r="K208" i="6"/>
  <c r="F208" i="6"/>
  <c r="H208" i="6" s="1"/>
  <c r="AH24" i="7"/>
  <c r="K24" i="6"/>
  <c r="F24" i="6"/>
  <c r="H24" i="6" s="1"/>
  <c r="AH108" i="7"/>
  <c r="K108" i="6"/>
  <c r="F108" i="6"/>
  <c r="H108" i="6" s="1"/>
  <c r="F219" i="6"/>
  <c r="H219" i="6" s="1"/>
  <c r="K219" i="6"/>
  <c r="AH137" i="7"/>
  <c r="K137" i="6"/>
  <c r="F137" i="6"/>
  <c r="H137" i="6" s="1"/>
  <c r="AH169" i="7"/>
  <c r="F169" i="6"/>
  <c r="H169" i="6" s="1"/>
  <c r="K169" i="6"/>
  <c r="Q446" i="7"/>
  <c r="Q535" i="7"/>
  <c r="AE12" i="7"/>
  <c r="AG12" i="7" s="1"/>
  <c r="AE19" i="7"/>
  <c r="AG19" i="7" s="1"/>
  <c r="K25" i="6"/>
  <c r="F25" i="6"/>
  <c r="H25" i="6" s="1"/>
  <c r="AH25" i="7"/>
  <c r="K64" i="6"/>
  <c r="AH64" i="7"/>
  <c r="F64" i="6"/>
  <c r="H64" i="6" s="1"/>
  <c r="AH194" i="7"/>
  <c r="F194" i="6"/>
  <c r="H194" i="6" s="1"/>
  <c r="K194" i="6"/>
  <c r="M194" i="6" s="1"/>
  <c r="AH115" i="7"/>
  <c r="K115" i="6"/>
  <c r="M115" i="6" s="1"/>
  <c r="F115" i="6"/>
  <c r="H115" i="6" s="1"/>
  <c r="AH163" i="7"/>
  <c r="K163" i="6"/>
  <c r="M163" i="6" s="1"/>
  <c r="F163" i="6"/>
  <c r="H163" i="6" s="1"/>
  <c r="AH195" i="7"/>
  <c r="K195" i="6"/>
  <c r="M195" i="6" s="1"/>
  <c r="F195" i="6"/>
  <c r="H195" i="6" s="1"/>
  <c r="AH107" i="7"/>
  <c r="K107" i="6"/>
  <c r="M107" i="6" s="1"/>
  <c r="F107" i="6"/>
  <c r="H107" i="6" s="1"/>
  <c r="Q38" i="7"/>
  <c r="AH174" i="7"/>
  <c r="Q120" i="7"/>
  <c r="AC170" i="7"/>
  <c r="AF170" i="7"/>
  <c r="O255" i="7"/>
  <c r="Q115" i="7"/>
  <c r="Q39" i="7"/>
  <c r="Q17" i="7"/>
  <c r="Q49" i="7"/>
  <c r="Q81" i="7"/>
  <c r="Q113" i="7"/>
  <c r="Q145" i="7"/>
  <c r="Q450" i="7"/>
  <c r="Q322" i="7"/>
  <c r="AE103" i="7"/>
  <c r="E103" i="6" s="1"/>
  <c r="AE107" i="7"/>
  <c r="AG107" i="7" s="1"/>
  <c r="AE132" i="7"/>
  <c r="E132" i="6" s="1"/>
  <c r="AE181" i="7"/>
  <c r="E181" i="6" s="1"/>
  <c r="AE129" i="7"/>
  <c r="E129" i="6" s="1"/>
  <c r="AE161" i="7"/>
  <c r="AG161" i="7" s="1"/>
  <c r="AE194" i="7"/>
  <c r="AG194" i="7" s="1"/>
  <c r="AE160" i="7"/>
  <c r="AG160" i="7" s="1"/>
  <c r="AE188" i="7"/>
  <c r="E188" i="6" s="1"/>
  <c r="AE218" i="7"/>
  <c r="AG218" i="7" s="1"/>
  <c r="AE369" i="7"/>
  <c r="AG369" i="7" s="1"/>
  <c r="AE484" i="7"/>
  <c r="AG484" i="7" s="1"/>
  <c r="AE485" i="7"/>
  <c r="AG485" i="7" s="1"/>
  <c r="Y170" i="7"/>
  <c r="Q23" i="7"/>
  <c r="Q56" i="7"/>
  <c r="Q14" i="7"/>
  <c r="Q123" i="7"/>
  <c r="AH152" i="7"/>
  <c r="K152" i="6"/>
  <c r="F152" i="6"/>
  <c r="H152" i="6" s="1"/>
  <c r="AH192" i="7"/>
  <c r="F192" i="6"/>
  <c r="H192" i="6" s="1"/>
  <c r="K192" i="6"/>
  <c r="M192" i="6" s="1"/>
  <c r="F21" i="6"/>
  <c r="H21" i="6" s="1"/>
  <c r="K21" i="6"/>
  <c r="F180" i="6"/>
  <c r="H180" i="6" s="1"/>
  <c r="AH180" i="7"/>
  <c r="K180" i="6"/>
  <c r="M180" i="6" s="1"/>
  <c r="AH121" i="7"/>
  <c r="K121" i="6"/>
  <c r="F121" i="6"/>
  <c r="H121" i="6" s="1"/>
  <c r="AH44" i="7"/>
  <c r="F44" i="6"/>
  <c r="H44" i="6" s="1"/>
  <c r="K44" i="6"/>
  <c r="AH99" i="7"/>
  <c r="K99" i="6"/>
  <c r="M99" i="6" s="1"/>
  <c r="F99" i="6"/>
  <c r="H99" i="6" s="1"/>
  <c r="F181" i="6"/>
  <c r="H181" i="6" s="1"/>
  <c r="K181" i="6"/>
  <c r="M181" i="6" s="1"/>
  <c r="AH181" i="7"/>
  <c r="K57" i="6"/>
  <c r="AH57" i="7"/>
  <c r="F57" i="6"/>
  <c r="H57" i="6" s="1"/>
  <c r="AH89" i="7"/>
  <c r="F89" i="6"/>
  <c r="H89" i="6" s="1"/>
  <c r="K89" i="6"/>
  <c r="AH67" i="7"/>
  <c r="K67" i="6"/>
  <c r="M67" i="6" s="1"/>
  <c r="F67" i="6"/>
  <c r="H67" i="6" s="1"/>
  <c r="AH226" i="7"/>
  <c r="K226" i="6"/>
  <c r="F226" i="6"/>
  <c r="H226" i="6" s="1"/>
  <c r="AH49" i="7"/>
  <c r="F49" i="6"/>
  <c r="H49" i="6" s="1"/>
  <c r="K49" i="6"/>
  <c r="AH143" i="7"/>
  <c r="F143" i="6"/>
  <c r="H143" i="6" s="1"/>
  <c r="K143" i="6"/>
  <c r="AH27" i="7"/>
  <c r="K27" i="6"/>
  <c r="F27" i="6"/>
  <c r="H27" i="6" s="1"/>
  <c r="AH119" i="7"/>
  <c r="K119" i="6"/>
  <c r="F119" i="6"/>
  <c r="H119" i="6" s="1"/>
  <c r="AH31" i="7"/>
  <c r="K31" i="6"/>
  <c r="F31" i="6"/>
  <c r="H31" i="6" s="1"/>
  <c r="K68" i="6"/>
  <c r="AH68" i="7"/>
  <c r="F68" i="6"/>
  <c r="H68" i="6" s="1"/>
  <c r="AH141" i="7"/>
  <c r="K141" i="6"/>
  <c r="F141" i="6"/>
  <c r="H141" i="6" s="1"/>
  <c r="K177" i="6"/>
  <c r="M177" i="6" s="1"/>
  <c r="F177" i="6"/>
  <c r="H177" i="6" s="1"/>
  <c r="AH73" i="7"/>
  <c r="K73" i="6"/>
  <c r="F73" i="6"/>
  <c r="H73" i="6" s="1"/>
  <c r="Q30" i="7"/>
  <c r="Q100" i="7"/>
  <c r="AE43" i="7"/>
  <c r="E43" i="6" s="1"/>
  <c r="Q40" i="7"/>
  <c r="G198" i="7"/>
  <c r="X170" i="7"/>
  <c r="X198" i="7"/>
  <c r="O170" i="7"/>
  <c r="Q104" i="7"/>
  <c r="Q21" i="7"/>
  <c r="Q53" i="7"/>
  <c r="Q117" i="7"/>
  <c r="Q149" i="7"/>
  <c r="AE30" i="7"/>
  <c r="AG30" i="7" s="1"/>
  <c r="Q135" i="7"/>
  <c r="Q31" i="7"/>
  <c r="Q44" i="7"/>
  <c r="Q36" i="7"/>
  <c r="F28" i="6"/>
  <c r="H28" i="6" s="1"/>
  <c r="AE36" i="7"/>
  <c r="AG36" i="7" s="1"/>
  <c r="Q16" i="7"/>
  <c r="AH267" i="7"/>
  <c r="K267" i="6"/>
  <c r="F267" i="6"/>
  <c r="H267" i="6" s="1"/>
  <c r="AH140" i="7"/>
  <c r="K140" i="6"/>
  <c r="F140" i="6"/>
  <c r="H140" i="6" s="1"/>
  <c r="K100" i="6"/>
  <c r="F100" i="6"/>
  <c r="H100" i="6" s="1"/>
  <c r="AH100" i="7"/>
  <c r="AH168" i="7"/>
  <c r="K168" i="6"/>
  <c r="F168" i="6"/>
  <c r="H168" i="6" s="1"/>
  <c r="F105" i="6"/>
  <c r="H105" i="6" s="1"/>
  <c r="K105" i="6"/>
  <c r="AH105" i="7"/>
  <c r="AH164" i="7"/>
  <c r="K164" i="6"/>
  <c r="F164" i="6"/>
  <c r="H164" i="6" s="1"/>
  <c r="AH224" i="7"/>
  <c r="K224" i="6"/>
  <c r="F224" i="6"/>
  <c r="H224" i="6" s="1"/>
  <c r="AH93" i="7"/>
  <c r="F93" i="6"/>
  <c r="H93" i="6" s="1"/>
  <c r="K93" i="6"/>
  <c r="AH104" i="7"/>
  <c r="K104" i="6"/>
  <c r="F104" i="6"/>
  <c r="H104" i="6" s="1"/>
  <c r="AH51" i="7"/>
  <c r="F51" i="6"/>
  <c r="H51" i="6" s="1"/>
  <c r="K80" i="6"/>
  <c r="AH80" i="7"/>
  <c r="F80" i="6"/>
  <c r="H80" i="6" s="1"/>
  <c r="AH32" i="7"/>
  <c r="K32" i="6"/>
  <c r="F32" i="6"/>
  <c r="H32" i="6" s="1"/>
  <c r="AH147" i="7"/>
  <c r="K147" i="6"/>
  <c r="M147" i="6" s="1"/>
  <c r="F147" i="6"/>
  <c r="H147" i="6" s="1"/>
  <c r="AH128" i="7"/>
  <c r="K128" i="6"/>
  <c r="F128" i="6"/>
  <c r="H128" i="6" s="1"/>
  <c r="K9" i="6"/>
  <c r="F9" i="6"/>
  <c r="H9" i="6" s="1"/>
  <c r="AH9" i="7"/>
  <c r="AH71" i="7"/>
  <c r="F71" i="6"/>
  <c r="H71" i="6" s="1"/>
  <c r="K71" i="6"/>
  <c r="AH145" i="7"/>
  <c r="F145" i="6"/>
  <c r="H145" i="6" s="1"/>
  <c r="K145" i="6"/>
  <c r="AH178" i="7"/>
  <c r="K178" i="6"/>
  <c r="M178" i="6" s="1"/>
  <c r="F178" i="6"/>
  <c r="H178" i="6" s="1"/>
  <c r="Q34" i="7"/>
  <c r="Q18" i="7"/>
  <c r="G170" i="7"/>
  <c r="AF255" i="7"/>
  <c r="AH205" i="7"/>
  <c r="Q12" i="7"/>
  <c r="Q175" i="7"/>
  <c r="Q64" i="7"/>
  <c r="Q25" i="7"/>
  <c r="Q153" i="7"/>
  <c r="Q91" i="7"/>
  <c r="AE59" i="7"/>
  <c r="E59" i="6" s="1"/>
  <c r="AE140" i="7"/>
  <c r="E140" i="6" s="1"/>
  <c r="J170" i="7"/>
  <c r="L37" i="6"/>
  <c r="L77" i="1"/>
  <c r="AH77" i="7"/>
  <c r="K77" i="6"/>
  <c r="F77" i="6"/>
  <c r="H77" i="6" s="1"/>
  <c r="K96" i="6"/>
  <c r="AH96" i="7"/>
  <c r="F96" i="6"/>
  <c r="H96" i="6" s="1"/>
  <c r="AH19" i="7"/>
  <c r="F19" i="6"/>
  <c r="H19" i="6" s="1"/>
  <c r="K19" i="6"/>
  <c r="AH125" i="7"/>
  <c r="F125" i="6"/>
  <c r="H125" i="6" s="1"/>
  <c r="K125" i="6"/>
  <c r="K109" i="6"/>
  <c r="AH109" i="7"/>
  <c r="F109" i="6"/>
  <c r="H109" i="6" s="1"/>
  <c r="AH182" i="7"/>
  <c r="K182" i="6"/>
  <c r="M182" i="6" s="1"/>
  <c r="F182" i="6"/>
  <c r="H182" i="6" s="1"/>
  <c r="AH87" i="7"/>
  <c r="F87" i="6"/>
  <c r="H87" i="6" s="1"/>
  <c r="K87" i="6"/>
  <c r="AH95" i="7"/>
  <c r="K95" i="6"/>
  <c r="F95" i="6"/>
  <c r="H95" i="6" s="1"/>
  <c r="AH91" i="7"/>
  <c r="F91" i="6"/>
  <c r="H91" i="6" s="1"/>
  <c r="K91" i="6"/>
  <c r="M91" i="6" s="1"/>
  <c r="AH112" i="7"/>
  <c r="F112" i="6"/>
  <c r="H112" i="6" s="1"/>
  <c r="K112" i="6"/>
  <c r="K132" i="6"/>
  <c r="AH132" i="7"/>
  <c r="F132" i="6"/>
  <c r="H132" i="6" s="1"/>
  <c r="AH52" i="7"/>
  <c r="F52" i="6"/>
  <c r="H52" i="6" s="1"/>
  <c r="K52" i="6"/>
  <c r="F84" i="6"/>
  <c r="H84" i="6" s="1"/>
  <c r="K84" i="6"/>
  <c r="AH84" i="7"/>
  <c r="F39" i="6"/>
  <c r="K39" i="6"/>
  <c r="AH83" i="7"/>
  <c r="K83" i="6"/>
  <c r="M83" i="6" s="1"/>
  <c r="F83" i="6"/>
  <c r="H83" i="6" s="1"/>
  <c r="AH151" i="7"/>
  <c r="F151" i="6"/>
  <c r="H151" i="6" s="1"/>
  <c r="K151" i="6"/>
  <c r="AH133" i="7"/>
  <c r="K133" i="6"/>
  <c r="F133" i="6"/>
  <c r="H133" i="6" s="1"/>
  <c r="AH149" i="7"/>
  <c r="F149" i="6"/>
  <c r="H149" i="6" s="1"/>
  <c r="K149" i="6"/>
  <c r="F179" i="6"/>
  <c r="H179" i="6" s="1"/>
  <c r="AH179" i="7"/>
  <c r="K179" i="6"/>
  <c r="M179" i="6" s="1"/>
  <c r="G25" i="3"/>
  <c r="J170" i="6"/>
  <c r="L367" i="1"/>
  <c r="M367" i="1" s="1"/>
  <c r="J385" i="1"/>
  <c r="AE47" i="11"/>
  <c r="AD47" i="11"/>
  <c r="AC47" i="11"/>
  <c r="AB47" i="11"/>
  <c r="AF47" i="11"/>
  <c r="S47" i="11"/>
  <c r="W47" i="11" s="1"/>
  <c r="Z47" i="11" s="1"/>
  <c r="AE46" i="11"/>
  <c r="AD46" i="11"/>
  <c r="AC46" i="11"/>
  <c r="AB46" i="11"/>
  <c r="AF46" i="11"/>
  <c r="S46" i="11"/>
  <c r="W46" i="11" s="1"/>
  <c r="Z46" i="11" s="1"/>
  <c r="AE36" i="11"/>
  <c r="AD36" i="11"/>
  <c r="AC36" i="11"/>
  <c r="AB36" i="11"/>
  <c r="AG36" i="11" s="1"/>
  <c r="AF36" i="11"/>
  <c r="S36" i="11"/>
  <c r="W36" i="11"/>
  <c r="Z36" i="11" s="1"/>
  <c r="AE49" i="11"/>
  <c r="AD49" i="11"/>
  <c r="AC49" i="11"/>
  <c r="AB49" i="11"/>
  <c r="AF49" i="11"/>
  <c r="S49" i="11"/>
  <c r="W49" i="11" s="1"/>
  <c r="Z49" i="11" s="1"/>
  <c r="AE41" i="11"/>
  <c r="AD41" i="11"/>
  <c r="AC41" i="11"/>
  <c r="AB41" i="11"/>
  <c r="AF41" i="11"/>
  <c r="S41" i="11"/>
  <c r="W41" i="11" s="1"/>
  <c r="Z41" i="11" s="1"/>
  <c r="AE33" i="11"/>
  <c r="AD33" i="11"/>
  <c r="AC33" i="11"/>
  <c r="AB33" i="11"/>
  <c r="AG33" i="11" s="1"/>
  <c r="AF33" i="11"/>
  <c r="S33" i="11"/>
  <c r="W33" i="11"/>
  <c r="Z33" i="11" s="1"/>
  <c r="AF62" i="11"/>
  <c r="S62" i="11"/>
  <c r="AE62" i="11"/>
  <c r="AD62" i="11"/>
  <c r="AC62" i="11"/>
  <c r="AB62" i="11"/>
  <c r="AN175" i="2"/>
  <c r="AU175" i="2"/>
  <c r="AM175" i="2"/>
  <c r="AT175" i="2"/>
  <c r="AL175" i="2"/>
  <c r="AS175" i="2"/>
  <c r="AK175" i="2"/>
  <c r="AR175" i="2"/>
  <c r="AJ175" i="2"/>
  <c r="AQ175" i="2"/>
  <c r="AP175" i="2"/>
  <c r="AO175" i="2"/>
  <c r="AE39" i="11"/>
  <c r="AD39" i="11"/>
  <c r="AC39" i="11"/>
  <c r="AB39" i="11"/>
  <c r="AF39" i="11"/>
  <c r="S39" i="11"/>
  <c r="W39" i="11" s="1"/>
  <c r="Z39" i="11" s="1"/>
  <c r="AE44" i="11"/>
  <c r="AD44" i="11"/>
  <c r="AC44" i="11"/>
  <c r="AB44" i="11"/>
  <c r="AF44" i="11"/>
  <c r="S44" i="11"/>
  <c r="W44" i="11" s="1"/>
  <c r="Z44" i="11" s="1"/>
  <c r="AE57" i="11"/>
  <c r="AD57" i="11"/>
  <c r="AC57" i="11"/>
  <c r="AB57" i="11"/>
  <c r="AF57" i="11"/>
  <c r="S57" i="11"/>
  <c r="W57" i="11"/>
  <c r="Z57" i="11" s="1"/>
  <c r="AE43" i="11"/>
  <c r="AD43" i="11"/>
  <c r="AC43" i="11"/>
  <c r="AB43" i="11"/>
  <c r="AG43" i="11" s="1"/>
  <c r="AF43" i="11"/>
  <c r="S43" i="11"/>
  <c r="W43" i="11"/>
  <c r="Z43" i="11" s="1"/>
  <c r="AE35" i="11"/>
  <c r="AD35" i="11"/>
  <c r="AC35" i="11"/>
  <c r="AB35" i="11"/>
  <c r="AF35" i="11"/>
  <c r="S35" i="11"/>
  <c r="W35" i="11"/>
  <c r="Z35" i="11" s="1"/>
  <c r="AE31" i="11"/>
  <c r="AD31" i="11"/>
  <c r="AC31" i="11"/>
  <c r="AB31" i="11"/>
  <c r="AF31" i="11"/>
  <c r="S31" i="11"/>
  <c r="W31" i="11"/>
  <c r="Z31" i="11" s="1"/>
  <c r="AE38" i="11"/>
  <c r="AD38" i="11"/>
  <c r="AC38" i="11"/>
  <c r="AB38" i="11"/>
  <c r="AF38" i="11"/>
  <c r="S38" i="11"/>
  <c r="W38" i="11" s="1"/>
  <c r="Z38" i="11" s="1"/>
  <c r="AF63" i="11"/>
  <c r="S63" i="11"/>
  <c r="AE63" i="11"/>
  <c r="AD63" i="11"/>
  <c r="AC63" i="11"/>
  <c r="AB63" i="11"/>
  <c r="AE42" i="11"/>
  <c r="AD42" i="11"/>
  <c r="AC42" i="11"/>
  <c r="AB42" i="11"/>
  <c r="AF42" i="11"/>
  <c r="S42" i="11"/>
  <c r="W42" i="11" s="1"/>
  <c r="Z42" i="11" s="1"/>
  <c r="AE34" i="11"/>
  <c r="AD34" i="11"/>
  <c r="AC34" i="11"/>
  <c r="AB34" i="11"/>
  <c r="AF34" i="11"/>
  <c r="S34" i="11"/>
  <c r="W34" i="11" s="1"/>
  <c r="Z34" i="11" s="1"/>
  <c r="AE48" i="11"/>
  <c r="AD48" i="11"/>
  <c r="AC48" i="11"/>
  <c r="AB48" i="11"/>
  <c r="AF48" i="11"/>
  <c r="S48" i="11"/>
  <c r="AH301" i="7"/>
  <c r="F301" i="6"/>
  <c r="H301" i="6" s="1"/>
  <c r="K301" i="6"/>
  <c r="AH352" i="7"/>
  <c r="F352" i="6"/>
  <c r="H352" i="6" s="1"/>
  <c r="K352" i="6"/>
  <c r="AH274" i="7"/>
  <c r="F274" i="6"/>
  <c r="H274" i="6" s="1"/>
  <c r="K274" i="6"/>
  <c r="AH481" i="7"/>
  <c r="F481" i="6"/>
  <c r="H481" i="6" s="1"/>
  <c r="K481" i="6"/>
  <c r="AH558" i="7"/>
  <c r="F558" i="6"/>
  <c r="H558" i="6" s="1"/>
  <c r="K558" i="6"/>
  <c r="AH522" i="7"/>
  <c r="K522" i="6"/>
  <c r="F522" i="6"/>
  <c r="H522" i="6" s="1"/>
  <c r="AF56" i="11"/>
  <c r="S56" i="11"/>
  <c r="AE56" i="11"/>
  <c r="AD56" i="11"/>
  <c r="AC56" i="11"/>
  <c r="AB56" i="11"/>
  <c r="W56" i="11"/>
  <c r="Z56" i="11" s="1"/>
  <c r="R30" i="11"/>
  <c r="O51" i="11"/>
  <c r="AH351" i="7"/>
  <c r="K351" i="6"/>
  <c r="F351" i="6"/>
  <c r="H351" i="6" s="1"/>
  <c r="AH374" i="7"/>
  <c r="K374" i="6"/>
  <c r="F374" i="6"/>
  <c r="H374" i="6" s="1"/>
  <c r="AH373" i="7"/>
  <c r="K373" i="6"/>
  <c r="F373" i="6"/>
  <c r="H373" i="6" s="1"/>
  <c r="AH476" i="7"/>
  <c r="K476" i="6"/>
  <c r="F476" i="6"/>
  <c r="H476" i="6" s="1"/>
  <c r="AH409" i="7"/>
  <c r="F409" i="6"/>
  <c r="H409" i="6" s="1"/>
  <c r="K409" i="6"/>
  <c r="AH591" i="7"/>
  <c r="F591" i="6"/>
  <c r="H591" i="6" s="1"/>
  <c r="K591" i="6"/>
  <c r="AH396" i="7"/>
  <c r="K396" i="6"/>
  <c r="F396" i="6"/>
  <c r="H396" i="6" s="1"/>
  <c r="AH562" i="7"/>
  <c r="K562" i="6"/>
  <c r="F562" i="6"/>
  <c r="H562" i="6" s="1"/>
  <c r="AH565" i="7"/>
  <c r="K565" i="6"/>
  <c r="F565" i="6"/>
  <c r="H565" i="6" s="1"/>
  <c r="X388" i="7"/>
  <c r="AD388" i="7"/>
  <c r="V429" i="7"/>
  <c r="Q147" i="7"/>
  <c r="Q344" i="7"/>
  <c r="Q327" i="7"/>
  <c r="Q385" i="7"/>
  <c r="Q457" i="7"/>
  <c r="Q517" i="7"/>
  <c r="Q459" i="7"/>
  <c r="Q484" i="7"/>
  <c r="W63" i="11"/>
  <c r="Z63" i="11" s="1"/>
  <c r="F251" i="6"/>
  <c r="H251" i="6" s="1"/>
  <c r="AH251" i="7"/>
  <c r="K251" i="6"/>
  <c r="AH235" i="7"/>
  <c r="F235" i="6"/>
  <c r="H235" i="6" s="1"/>
  <c r="K235" i="6"/>
  <c r="AH368" i="7"/>
  <c r="F368" i="6"/>
  <c r="H368" i="6" s="1"/>
  <c r="K368" i="6"/>
  <c r="AH279" i="7"/>
  <c r="F279" i="6"/>
  <c r="H279" i="6" s="1"/>
  <c r="K279" i="6"/>
  <c r="AH376" i="7"/>
  <c r="K376" i="6"/>
  <c r="F376" i="6"/>
  <c r="H376" i="6" s="1"/>
  <c r="AH333" i="7"/>
  <c r="K333" i="6"/>
  <c r="F333" i="6"/>
  <c r="H333" i="6" s="1"/>
  <c r="AH290" i="7"/>
  <c r="F290" i="6"/>
  <c r="H290" i="6" s="1"/>
  <c r="K290" i="6"/>
  <c r="AH442" i="7"/>
  <c r="K442" i="6"/>
  <c r="F442" i="6"/>
  <c r="H442" i="6" s="1"/>
  <c r="AH405" i="7"/>
  <c r="K405" i="6"/>
  <c r="F405" i="6"/>
  <c r="H405" i="6" s="1"/>
  <c r="AH483" i="7"/>
  <c r="K483" i="6"/>
  <c r="F483" i="6"/>
  <c r="H483" i="6" s="1"/>
  <c r="AH479" i="7"/>
  <c r="F479" i="6"/>
  <c r="H479" i="6" s="1"/>
  <c r="K479" i="6"/>
  <c r="AH465" i="7"/>
  <c r="K465" i="6"/>
  <c r="F465" i="6"/>
  <c r="H465" i="6" s="1"/>
  <c r="AH543" i="7"/>
  <c r="F543" i="6"/>
  <c r="H543" i="6" s="1"/>
  <c r="K543" i="6"/>
  <c r="AG22" i="11"/>
  <c r="AH22" i="11" s="1"/>
  <c r="AH328" i="7"/>
  <c r="K328" i="6"/>
  <c r="F328" i="6"/>
  <c r="H328" i="6" s="1"/>
  <c r="AH212" i="7"/>
  <c r="K212" i="6"/>
  <c r="F212" i="6"/>
  <c r="H212" i="6" s="1"/>
  <c r="C180" i="9"/>
  <c r="J187" i="6"/>
  <c r="F158" i="6"/>
  <c r="H158" i="6" s="1"/>
  <c r="AH158" i="7"/>
  <c r="K158" i="6"/>
  <c r="F142" i="6"/>
  <c r="H142" i="6" s="1"/>
  <c r="AH142" i="7"/>
  <c r="K142" i="6"/>
  <c r="F126" i="6"/>
  <c r="H126" i="6" s="1"/>
  <c r="AH126" i="7"/>
  <c r="K126" i="6"/>
  <c r="F110" i="6"/>
  <c r="H110" i="6" s="1"/>
  <c r="AH110" i="7"/>
  <c r="K110" i="6"/>
  <c r="F94" i="6"/>
  <c r="H94" i="6" s="1"/>
  <c r="AH94" i="7"/>
  <c r="K94" i="6"/>
  <c r="F78" i="6"/>
  <c r="H78" i="6" s="1"/>
  <c r="AH78" i="7"/>
  <c r="K78" i="6"/>
  <c r="F62" i="6"/>
  <c r="H62" i="6" s="1"/>
  <c r="AH62" i="7"/>
  <c r="K62" i="6"/>
  <c r="F46" i="6"/>
  <c r="H46" i="6" s="1"/>
  <c r="AH46" i="7"/>
  <c r="K46" i="6"/>
  <c r="F30" i="6"/>
  <c r="H30" i="6" s="1"/>
  <c r="K30" i="6"/>
  <c r="AH30" i="7"/>
  <c r="AH14" i="7"/>
  <c r="F14" i="6"/>
  <c r="H14" i="6" s="1"/>
  <c r="K14" i="6"/>
  <c r="AH249" i="7"/>
  <c r="K249" i="6"/>
  <c r="F249" i="6"/>
  <c r="H249" i="6" s="1"/>
  <c r="AH370" i="7"/>
  <c r="K370" i="6"/>
  <c r="F370" i="6"/>
  <c r="H370" i="6" s="1"/>
  <c r="AH269" i="7"/>
  <c r="K269" i="6"/>
  <c r="F269" i="6"/>
  <c r="H269" i="6" s="1"/>
  <c r="AH264" i="7"/>
  <c r="K264" i="6"/>
  <c r="F264" i="6"/>
  <c r="H264" i="6" s="1"/>
  <c r="AH329" i="7"/>
  <c r="F329" i="6"/>
  <c r="H329" i="6" s="1"/>
  <c r="K329" i="6"/>
  <c r="AH399" i="7"/>
  <c r="K399" i="6"/>
  <c r="F399" i="6"/>
  <c r="H399" i="6" s="1"/>
  <c r="AH353" i="7"/>
  <c r="F353" i="6"/>
  <c r="H353" i="6" s="1"/>
  <c r="K353" i="6"/>
  <c r="AH262" i="7"/>
  <c r="K262" i="6"/>
  <c r="F262" i="6"/>
  <c r="H262" i="6" s="1"/>
  <c r="AH326" i="7"/>
  <c r="K326" i="6"/>
  <c r="F326" i="6"/>
  <c r="H326" i="6" s="1"/>
  <c r="AH419" i="7"/>
  <c r="K419" i="6"/>
  <c r="F419" i="6"/>
  <c r="H419" i="6" s="1"/>
  <c r="AH369" i="7"/>
  <c r="F369" i="6"/>
  <c r="H369" i="6" s="1"/>
  <c r="K369" i="6"/>
  <c r="AH411" i="7"/>
  <c r="K411" i="6"/>
  <c r="F411" i="6"/>
  <c r="H411" i="6" s="1"/>
  <c r="AH556" i="7"/>
  <c r="F556" i="6"/>
  <c r="H556" i="6" s="1"/>
  <c r="K556" i="6"/>
  <c r="AH407" i="7"/>
  <c r="K407" i="6"/>
  <c r="F407" i="6"/>
  <c r="H407" i="6" s="1"/>
  <c r="K600" i="6"/>
  <c r="F600" i="6"/>
  <c r="AH485" i="7"/>
  <c r="F485" i="6"/>
  <c r="H485" i="6" s="1"/>
  <c r="K485" i="6"/>
  <c r="AH567" i="7"/>
  <c r="K567" i="6"/>
  <c r="F567" i="6"/>
  <c r="H567" i="6" s="1"/>
  <c r="AH446" i="7"/>
  <c r="K446" i="6"/>
  <c r="F446" i="6"/>
  <c r="H446" i="6" s="1"/>
  <c r="AH547" i="7"/>
  <c r="F547" i="6"/>
  <c r="H547" i="6" s="1"/>
  <c r="K547" i="6"/>
  <c r="AH521" i="7"/>
  <c r="K521" i="6"/>
  <c r="F521" i="6"/>
  <c r="H521" i="6" s="1"/>
  <c r="AH541" i="7"/>
  <c r="F541" i="6"/>
  <c r="H541" i="6" s="1"/>
  <c r="K541" i="6"/>
  <c r="O429" i="7"/>
  <c r="G606" i="7"/>
  <c r="AH246" i="7"/>
  <c r="K246" i="6"/>
  <c r="F246" i="6"/>
  <c r="H246" i="6" s="1"/>
  <c r="C190" i="9"/>
  <c r="J197" i="6"/>
  <c r="Q242" i="7"/>
  <c r="Q155" i="7"/>
  <c r="Q228" i="7"/>
  <c r="Q158" i="7"/>
  <c r="Q247" i="7"/>
  <c r="Q85" i="7"/>
  <c r="Q222" i="7"/>
  <c r="Q232" i="7"/>
  <c r="Q252" i="7"/>
  <c r="Q229" i="7"/>
  <c r="Q376" i="7"/>
  <c r="Q271" i="7"/>
  <c r="Q303" i="7"/>
  <c r="Q345" i="7"/>
  <c r="Q294" i="7"/>
  <c r="Q333" i="7"/>
  <c r="Q289" i="7"/>
  <c r="Q321" i="7"/>
  <c r="Q408" i="7"/>
  <c r="Q378" i="7"/>
  <c r="Q442" i="7"/>
  <c r="Q518" i="7"/>
  <c r="Q509" i="7"/>
  <c r="Q529" i="7"/>
  <c r="Q522" i="7"/>
  <c r="Q583" i="7"/>
  <c r="Q567" i="7"/>
  <c r="Q407" i="7"/>
  <c r="Q452" i="7"/>
  <c r="Q545" i="7"/>
  <c r="Q512" i="7"/>
  <c r="Q562" i="7"/>
  <c r="Q564" i="7"/>
  <c r="Q99" i="7"/>
  <c r="Q70" i="7"/>
  <c r="Q55" i="7"/>
  <c r="AA198" i="7"/>
  <c r="AA255" i="7"/>
  <c r="AA577" i="7"/>
  <c r="AE118" i="7"/>
  <c r="AE111" i="7"/>
  <c r="AE58" i="7"/>
  <c r="AE98" i="7"/>
  <c r="AE78" i="7"/>
  <c r="AE35" i="7"/>
  <c r="AE87" i="7"/>
  <c r="AE69" i="7"/>
  <c r="AE115" i="7"/>
  <c r="AE134" i="7"/>
  <c r="AE120" i="7"/>
  <c r="AE146" i="7"/>
  <c r="AE219" i="7"/>
  <c r="AE195" i="7"/>
  <c r="AE288" i="7"/>
  <c r="AE105" i="7"/>
  <c r="AE137" i="7"/>
  <c r="AE169" i="7"/>
  <c r="AE222" i="7"/>
  <c r="AE168" i="7"/>
  <c r="AE214" i="7"/>
  <c r="AE292" i="7"/>
  <c r="AE229" i="7"/>
  <c r="AE301" i="7"/>
  <c r="S346" i="7"/>
  <c r="AE259" i="7"/>
  <c r="AE280" i="7"/>
  <c r="AE315" i="7"/>
  <c r="AE185" i="7"/>
  <c r="AE231" i="7"/>
  <c r="AE289" i="7"/>
  <c r="AE278" i="7"/>
  <c r="AE353" i="7"/>
  <c r="AE212" i="7"/>
  <c r="AE244" i="7"/>
  <c r="AE364" i="7"/>
  <c r="AE321" i="7"/>
  <c r="AE331" i="7"/>
  <c r="AE508" i="7"/>
  <c r="AE238" i="7"/>
  <c r="AE345" i="7"/>
  <c r="AE408" i="7"/>
  <c r="AE423" i="7"/>
  <c r="AE471" i="7"/>
  <c r="AE436" i="7"/>
  <c r="AE334" i="7"/>
  <c r="AE438" i="7"/>
  <c r="AE377" i="7"/>
  <c r="AE476" i="7"/>
  <c r="AE503" i="7"/>
  <c r="AE591" i="7"/>
  <c r="AE515" i="7"/>
  <c r="AE450" i="7"/>
  <c r="AE525" i="7"/>
  <c r="AE561" i="7"/>
  <c r="AE517" i="7"/>
  <c r="AE500" i="7"/>
  <c r="AE565" i="7"/>
  <c r="AE384" i="7"/>
  <c r="AE543" i="7"/>
  <c r="AE603" i="7"/>
  <c r="AE519" i="7"/>
  <c r="AE567" i="7"/>
  <c r="AE461" i="7"/>
  <c r="AE539" i="7"/>
  <c r="AE588" i="7"/>
  <c r="Z429" i="7"/>
  <c r="I198" i="7"/>
  <c r="P346" i="7"/>
  <c r="P577" i="7"/>
  <c r="P606" i="7"/>
  <c r="P170" i="7"/>
  <c r="AB198" i="7"/>
  <c r="T490" i="7"/>
  <c r="K170" i="7"/>
  <c r="K346" i="7"/>
  <c r="W346" i="7"/>
  <c r="N490" i="7"/>
  <c r="Q20" i="7"/>
  <c r="F490" i="7"/>
  <c r="M185" i="1"/>
  <c r="L185" i="1"/>
  <c r="L64" i="1"/>
  <c r="AE40" i="11"/>
  <c r="AD40" i="11"/>
  <c r="AC40" i="11"/>
  <c r="AB40" i="11"/>
  <c r="AF40" i="11"/>
  <c r="S40" i="11"/>
  <c r="W40" i="11" s="1"/>
  <c r="Z40" i="11" s="1"/>
  <c r="AC11" i="11"/>
  <c r="AC27" i="11" s="1"/>
  <c r="AB11" i="11"/>
  <c r="R27" i="11"/>
  <c r="AF11" i="11"/>
  <c r="AF27" i="11" s="1"/>
  <c r="AE11" i="11"/>
  <c r="AE27" i="11" s="1"/>
  <c r="AD11" i="11"/>
  <c r="AD27" i="11" s="1"/>
  <c r="S11" i="11"/>
  <c r="AH237" i="7"/>
  <c r="K237" i="6"/>
  <c r="F237" i="6"/>
  <c r="H237" i="6" s="1"/>
  <c r="AH440" i="7"/>
  <c r="F440" i="6"/>
  <c r="H440" i="6" s="1"/>
  <c r="K440" i="6"/>
  <c r="AH445" i="7"/>
  <c r="K445" i="6"/>
  <c r="F445" i="6"/>
  <c r="H445" i="6" s="1"/>
  <c r="AH510" i="7"/>
  <c r="F510" i="6"/>
  <c r="H510" i="6" s="1"/>
  <c r="K510" i="6"/>
  <c r="AH520" i="7"/>
  <c r="K520" i="6"/>
  <c r="F520" i="6"/>
  <c r="H520" i="6" s="1"/>
  <c r="AH599" i="7"/>
  <c r="K599" i="6"/>
  <c r="F599" i="6"/>
  <c r="H599" i="6" s="1"/>
  <c r="AE37" i="11"/>
  <c r="AD37" i="11"/>
  <c r="AC37" i="11"/>
  <c r="AB37" i="11"/>
  <c r="AF37" i="11"/>
  <c r="S37" i="11"/>
  <c r="R65" i="11"/>
  <c r="AF54" i="11"/>
  <c r="S54" i="11"/>
  <c r="AE54" i="11"/>
  <c r="AE65" i="11" s="1"/>
  <c r="AD54" i="11"/>
  <c r="AC54" i="11"/>
  <c r="AB54" i="11"/>
  <c r="AH216" i="7"/>
  <c r="F216" i="6"/>
  <c r="H216" i="6" s="1"/>
  <c r="K216" i="6"/>
  <c r="C187" i="9"/>
  <c r="J194" i="6"/>
  <c r="AH335" i="7"/>
  <c r="K335" i="6"/>
  <c r="F335" i="6"/>
  <c r="H335" i="6" s="1"/>
  <c r="AH320" i="7"/>
  <c r="F320" i="6"/>
  <c r="H320" i="6" s="1"/>
  <c r="K320" i="6"/>
  <c r="AH330" i="7"/>
  <c r="F330" i="6"/>
  <c r="H330" i="6" s="1"/>
  <c r="K330" i="6"/>
  <c r="AH458" i="7"/>
  <c r="K458" i="6"/>
  <c r="F458" i="6"/>
  <c r="H458" i="6" s="1"/>
  <c r="AH500" i="7"/>
  <c r="K500" i="6"/>
  <c r="F500" i="6"/>
  <c r="H500" i="6" s="1"/>
  <c r="AH536" i="7"/>
  <c r="F536" i="6"/>
  <c r="H536" i="6" s="1"/>
  <c r="K536" i="6"/>
  <c r="AH428" i="7"/>
  <c r="K428" i="6"/>
  <c r="F428" i="6"/>
  <c r="H428" i="6" s="1"/>
  <c r="AH513" i="7"/>
  <c r="K513" i="6"/>
  <c r="F513" i="6"/>
  <c r="H513" i="6" s="1"/>
  <c r="Q177" i="7"/>
  <c r="Q295" i="7"/>
  <c r="Q460" i="7"/>
  <c r="Q451" i="7"/>
  <c r="Q523" i="7"/>
  <c r="AD58" i="11"/>
  <c r="AC58" i="11"/>
  <c r="AB58" i="11"/>
  <c r="AG58" i="11" s="1"/>
  <c r="AF58" i="11"/>
  <c r="AE58" i="11"/>
  <c r="S58" i="11"/>
  <c r="AF55" i="11"/>
  <c r="S55" i="11"/>
  <c r="W55" i="11" s="1"/>
  <c r="Z55" i="11" s="1"/>
  <c r="AE55" i="11"/>
  <c r="AD55" i="11"/>
  <c r="AC55" i="11"/>
  <c r="AB55" i="11"/>
  <c r="W37" i="11"/>
  <c r="Z37" i="11" s="1"/>
  <c r="W48" i="11"/>
  <c r="Z48" i="11" s="1"/>
  <c r="AH61" i="11"/>
  <c r="AG21" i="11"/>
  <c r="AH271" i="7"/>
  <c r="K271" i="6"/>
  <c r="F271" i="6"/>
  <c r="H271" i="6" s="1"/>
  <c r="AH253" i="7"/>
  <c r="F253" i="6"/>
  <c r="H253" i="6" s="1"/>
  <c r="H255" i="6" s="1"/>
  <c r="K253" i="6"/>
  <c r="AH324" i="7"/>
  <c r="K324" i="6"/>
  <c r="F324" i="6"/>
  <c r="H324" i="6" s="1"/>
  <c r="AH303" i="7"/>
  <c r="F303" i="6"/>
  <c r="H303" i="6" s="1"/>
  <c r="K303" i="6"/>
  <c r="AH427" i="7"/>
  <c r="K427" i="6"/>
  <c r="F427" i="6"/>
  <c r="H427" i="6" s="1"/>
  <c r="AH417" i="7"/>
  <c r="K417" i="6"/>
  <c r="F417" i="6"/>
  <c r="H417" i="6" s="1"/>
  <c r="AH439" i="7"/>
  <c r="F439" i="6"/>
  <c r="H439" i="6" s="1"/>
  <c r="K439" i="6"/>
  <c r="AH473" i="7"/>
  <c r="F473" i="6"/>
  <c r="H473" i="6" s="1"/>
  <c r="K473" i="6"/>
  <c r="AH596" i="7"/>
  <c r="K596" i="6"/>
  <c r="F596" i="6"/>
  <c r="H596" i="6" s="1"/>
  <c r="AH564" i="7"/>
  <c r="K564" i="6"/>
  <c r="F564" i="6"/>
  <c r="H564" i="6" s="1"/>
  <c r="AH592" i="7"/>
  <c r="F592" i="6"/>
  <c r="H592" i="6" s="1"/>
  <c r="K592" i="6"/>
  <c r="K247" i="6"/>
  <c r="AH247" i="7"/>
  <c r="F247" i="6"/>
  <c r="H247" i="6" s="1"/>
  <c r="AH190" i="7"/>
  <c r="K190" i="6"/>
  <c r="M190" i="6" s="1"/>
  <c r="F190" i="6"/>
  <c r="H190" i="6" s="1"/>
  <c r="F166" i="6"/>
  <c r="H166" i="6" s="1"/>
  <c r="AH166" i="7"/>
  <c r="K166" i="6"/>
  <c r="F150" i="6"/>
  <c r="H150" i="6" s="1"/>
  <c r="AH150" i="7"/>
  <c r="K150" i="6"/>
  <c r="F134" i="6"/>
  <c r="H134" i="6" s="1"/>
  <c r="AH134" i="7"/>
  <c r="K134" i="6"/>
  <c r="F118" i="6"/>
  <c r="H118" i="6" s="1"/>
  <c r="AH118" i="7"/>
  <c r="K118" i="6"/>
  <c r="F102" i="6"/>
  <c r="H102" i="6" s="1"/>
  <c r="AH102" i="7"/>
  <c r="K102" i="6"/>
  <c r="F86" i="6"/>
  <c r="H86" i="6" s="1"/>
  <c r="AH86" i="7"/>
  <c r="K86" i="6"/>
  <c r="F70" i="6"/>
  <c r="H70" i="6" s="1"/>
  <c r="AH70" i="7"/>
  <c r="K70" i="6"/>
  <c r="F54" i="6"/>
  <c r="H54" i="6" s="1"/>
  <c r="AH54" i="7"/>
  <c r="K54" i="6"/>
  <c r="F38" i="6"/>
  <c r="H38" i="6" s="1"/>
  <c r="AH38" i="7"/>
  <c r="K38" i="6"/>
  <c r="AH22" i="7"/>
  <c r="F22" i="6"/>
  <c r="H22" i="6" s="1"/>
  <c r="K22" i="6"/>
  <c r="AH317" i="7"/>
  <c r="F317" i="6"/>
  <c r="H317" i="6" s="1"/>
  <c r="K317" i="6"/>
  <c r="AH287" i="7"/>
  <c r="K287" i="6"/>
  <c r="F287" i="6"/>
  <c r="H287" i="6" s="1"/>
  <c r="AH220" i="7"/>
  <c r="K220" i="6"/>
  <c r="F220" i="6"/>
  <c r="H220" i="6" s="1"/>
  <c r="AH297" i="7"/>
  <c r="F297" i="6"/>
  <c r="H297" i="6" s="1"/>
  <c r="K297" i="6"/>
  <c r="AH296" i="7"/>
  <c r="F296" i="6"/>
  <c r="H296" i="6" s="1"/>
  <c r="K296" i="6"/>
  <c r="AH384" i="7"/>
  <c r="F384" i="6"/>
  <c r="H384" i="6" s="1"/>
  <c r="K384" i="6"/>
  <c r="AH307" i="7"/>
  <c r="F307" i="6"/>
  <c r="H307" i="6" s="1"/>
  <c r="K307" i="6"/>
  <c r="AH402" i="7"/>
  <c r="F402" i="6"/>
  <c r="H402" i="6" s="1"/>
  <c r="K402" i="6"/>
  <c r="AH294" i="7"/>
  <c r="K294" i="6"/>
  <c r="F294" i="6"/>
  <c r="H294" i="6" s="1"/>
  <c r="AH415" i="7"/>
  <c r="K415" i="6"/>
  <c r="F415" i="6"/>
  <c r="H415" i="6" s="1"/>
  <c r="AH444" i="7"/>
  <c r="F444" i="6"/>
  <c r="H444" i="6" s="1"/>
  <c r="K444" i="6"/>
  <c r="AH470" i="7"/>
  <c r="K470" i="6"/>
  <c r="F470" i="6"/>
  <c r="H470" i="6" s="1"/>
  <c r="AH437" i="7"/>
  <c r="F437" i="6"/>
  <c r="H437" i="6" s="1"/>
  <c r="K437" i="6"/>
  <c r="AH519" i="7"/>
  <c r="K519" i="6"/>
  <c r="F519" i="6"/>
  <c r="H519" i="6" s="1"/>
  <c r="AH494" i="7"/>
  <c r="AF577" i="7"/>
  <c r="F494" i="6"/>
  <c r="K494" i="6"/>
  <c r="AH605" i="7"/>
  <c r="F605" i="6"/>
  <c r="H605" i="6" s="1"/>
  <c r="K605" i="6"/>
  <c r="AH570" i="7"/>
  <c r="K570" i="6"/>
  <c r="F570" i="6"/>
  <c r="H570" i="6" s="1"/>
  <c r="AH404" i="7"/>
  <c r="K404" i="6"/>
  <c r="F404" i="6"/>
  <c r="H404" i="6" s="1"/>
  <c r="AH589" i="7"/>
  <c r="F589" i="6"/>
  <c r="H589" i="6" s="1"/>
  <c r="K589" i="6"/>
  <c r="AH593" i="7"/>
  <c r="K593" i="6"/>
  <c r="F593" i="6"/>
  <c r="H593" i="6" s="1"/>
  <c r="K602" i="6"/>
  <c r="F602" i="6"/>
  <c r="AH573" i="7"/>
  <c r="K573" i="6"/>
  <c r="F573" i="6"/>
  <c r="H573" i="6" s="1"/>
  <c r="AH196" i="7"/>
  <c r="K196" i="6"/>
  <c r="M196" i="6" s="1"/>
  <c r="F196" i="6"/>
  <c r="H196" i="6" s="1"/>
  <c r="C175" i="9"/>
  <c r="J182" i="6"/>
  <c r="V255" i="7"/>
  <c r="V346" i="7"/>
  <c r="E198" i="7"/>
  <c r="Q174" i="7"/>
  <c r="Q134" i="7"/>
  <c r="Q46" i="7"/>
  <c r="Q132" i="7"/>
  <c r="Q118" i="7"/>
  <c r="Q225" i="7"/>
  <c r="Q234" i="7"/>
  <c r="Q187" i="7"/>
  <c r="Q253" i="7"/>
  <c r="Q296" i="7"/>
  <c r="Q248" i="7"/>
  <c r="Q355" i="7"/>
  <c r="Q326" i="7"/>
  <c r="Q467" i="7"/>
  <c r="Q401" i="7"/>
  <c r="Q361" i="7"/>
  <c r="Q392" i="7"/>
  <c r="E429" i="7"/>
  <c r="Q525" i="7"/>
  <c r="Q456" i="7"/>
  <c r="Q470" i="7"/>
  <c r="Q521" i="7"/>
  <c r="Q511" i="7"/>
  <c r="Q551" i="7"/>
  <c r="Q604" i="7"/>
  <c r="Q84" i="7"/>
  <c r="W22" i="11"/>
  <c r="Z22" i="11" s="1"/>
  <c r="W58" i="11"/>
  <c r="Z58" i="11" s="1"/>
  <c r="AG25" i="11"/>
  <c r="AH25" i="11" s="1"/>
  <c r="F243" i="6"/>
  <c r="H243" i="6" s="1"/>
  <c r="AH243" i="7"/>
  <c r="K243" i="6"/>
  <c r="AH259" i="7"/>
  <c r="AF346" i="7"/>
  <c r="F259" i="6"/>
  <c r="K259" i="6"/>
  <c r="AH261" i="7"/>
  <c r="K261" i="6"/>
  <c r="F261" i="6"/>
  <c r="H261" i="6" s="1"/>
  <c r="AH375" i="7"/>
  <c r="K375" i="6"/>
  <c r="F375" i="6"/>
  <c r="H375" i="6" s="1"/>
  <c r="AH285" i="7"/>
  <c r="K285" i="6"/>
  <c r="F285" i="6"/>
  <c r="H285" i="6" s="1"/>
  <c r="K268" i="6"/>
  <c r="F268" i="6"/>
  <c r="AH342" i="7"/>
  <c r="K342" i="6"/>
  <c r="F342" i="6"/>
  <c r="H342" i="6" s="1"/>
  <c r="AH425" i="7"/>
  <c r="K425" i="6"/>
  <c r="F425" i="6"/>
  <c r="H425" i="6" s="1"/>
  <c r="AH360" i="7"/>
  <c r="F360" i="6"/>
  <c r="H360" i="6" s="1"/>
  <c r="K360" i="6"/>
  <c r="F266" i="6"/>
  <c r="H266" i="6" s="1"/>
  <c r="AH266" i="7"/>
  <c r="K266" i="6"/>
  <c r="AH334" i="7"/>
  <c r="K334" i="6"/>
  <c r="F334" i="6"/>
  <c r="H334" i="6" s="1"/>
  <c r="AH456" i="7"/>
  <c r="F456" i="6"/>
  <c r="H456" i="6" s="1"/>
  <c r="K456" i="6"/>
  <c r="AH372" i="7"/>
  <c r="K372" i="6"/>
  <c r="F372" i="6"/>
  <c r="H372" i="6" s="1"/>
  <c r="AF490" i="7"/>
  <c r="AH490" i="7" s="1"/>
  <c r="AH433" i="7"/>
  <c r="F433" i="6"/>
  <c r="K433" i="6"/>
  <c r="AH487" i="7"/>
  <c r="F487" i="6"/>
  <c r="H487" i="6" s="1"/>
  <c r="K487" i="6"/>
  <c r="AH414" i="7"/>
  <c r="K414" i="6"/>
  <c r="F414" i="6"/>
  <c r="H414" i="6" s="1"/>
  <c r="AH538" i="7"/>
  <c r="K538" i="6"/>
  <c r="F538" i="6"/>
  <c r="H538" i="6" s="1"/>
  <c r="AH486" i="7"/>
  <c r="F486" i="6"/>
  <c r="H486" i="6" s="1"/>
  <c r="K486" i="6"/>
  <c r="AH571" i="7"/>
  <c r="K571" i="6"/>
  <c r="F571" i="6"/>
  <c r="H571" i="6" s="1"/>
  <c r="AH459" i="7"/>
  <c r="K459" i="6"/>
  <c r="F459" i="6"/>
  <c r="H459" i="6" s="1"/>
  <c r="AH551" i="7"/>
  <c r="K551" i="6"/>
  <c r="F551" i="6"/>
  <c r="H551" i="6" s="1"/>
  <c r="AH525" i="7"/>
  <c r="F525" i="6"/>
  <c r="H525" i="6" s="1"/>
  <c r="K525" i="6"/>
  <c r="AH545" i="7"/>
  <c r="K545" i="6"/>
  <c r="F545" i="6"/>
  <c r="H545" i="6" s="1"/>
  <c r="O490" i="7"/>
  <c r="C176" i="9"/>
  <c r="J183" i="6"/>
  <c r="AH265" i="7"/>
  <c r="F265" i="6"/>
  <c r="H265" i="6" s="1"/>
  <c r="K265" i="6"/>
  <c r="AH229" i="7"/>
  <c r="K229" i="6"/>
  <c r="F229" i="6"/>
  <c r="H229" i="6" s="1"/>
  <c r="AH213" i="7"/>
  <c r="F213" i="6"/>
  <c r="H213" i="6" s="1"/>
  <c r="K213" i="6"/>
  <c r="G255" i="7"/>
  <c r="C183" i="9"/>
  <c r="J190" i="6"/>
  <c r="C185" i="9"/>
  <c r="J192" i="6"/>
  <c r="C173" i="9"/>
  <c r="J180" i="6"/>
  <c r="Q26" i="7"/>
  <c r="AD490" i="7"/>
  <c r="AD606" i="7"/>
  <c r="M255" i="7"/>
  <c r="M346" i="7"/>
  <c r="Q178" i="7"/>
  <c r="Q111" i="7"/>
  <c r="Q159" i="7"/>
  <c r="Q162" i="7"/>
  <c r="Q264" i="7"/>
  <c r="Q241" i="7"/>
  <c r="Q275" i="7"/>
  <c r="Q352" i="7"/>
  <c r="Q336" i="7"/>
  <c r="Q325" i="7"/>
  <c r="Q409" i="7"/>
  <c r="Q396" i="7"/>
  <c r="Q599" i="7"/>
  <c r="Q527" i="7"/>
  <c r="Q498" i="7"/>
  <c r="Q411" i="7"/>
  <c r="Q547" i="7"/>
  <c r="Q569" i="7"/>
  <c r="AC198" i="7"/>
  <c r="L346" i="7"/>
  <c r="Q80" i="7"/>
  <c r="Q128" i="7"/>
  <c r="AE148" i="7"/>
  <c r="AE123" i="7"/>
  <c r="AE96" i="7"/>
  <c r="AE100" i="7"/>
  <c r="AE90" i="7"/>
  <c r="AE38" i="7"/>
  <c r="AE142" i="7"/>
  <c r="AE158" i="7"/>
  <c r="AE122" i="7"/>
  <c r="AE66" i="7"/>
  <c r="AE144" i="7"/>
  <c r="AE159" i="7"/>
  <c r="AE147" i="7"/>
  <c r="AE151" i="7"/>
  <c r="AE227" i="7"/>
  <c r="AE211" i="7"/>
  <c r="AE77" i="7"/>
  <c r="AE109" i="7"/>
  <c r="AE141" i="7"/>
  <c r="AE190" i="7"/>
  <c r="AE230" i="7"/>
  <c r="AE184" i="7"/>
  <c r="AE272" i="7"/>
  <c r="AE295" i="7"/>
  <c r="AE239" i="7"/>
  <c r="AE304" i="7"/>
  <c r="AE270" i="7"/>
  <c r="AE285" i="7"/>
  <c r="AE274" i="7"/>
  <c r="AE189" i="7"/>
  <c r="AE234" i="7"/>
  <c r="AE291" i="7"/>
  <c r="AE283" i="7"/>
  <c r="AE367" i="7"/>
  <c r="AE216" i="7"/>
  <c r="AE248" i="7"/>
  <c r="AE366" i="7"/>
  <c r="AE325" i="7"/>
  <c r="AE341" i="7"/>
  <c r="AE312" i="7"/>
  <c r="AE242" i="7"/>
  <c r="AE359" i="7"/>
  <c r="AE416" i="7"/>
  <c r="AE456" i="7"/>
  <c r="AE444" i="7"/>
  <c r="AE442" i="7"/>
  <c r="AE338" i="7"/>
  <c r="AE439" i="7"/>
  <c r="AE381" i="7"/>
  <c r="AE480" i="7"/>
  <c r="AE512" i="7"/>
  <c r="AE572" i="7"/>
  <c r="AE522" i="7"/>
  <c r="AE452" i="7"/>
  <c r="AE552" i="7"/>
  <c r="AE582" i="7"/>
  <c r="AE538" i="7"/>
  <c r="AE505" i="7"/>
  <c r="AE575" i="7"/>
  <c r="AE435" i="7"/>
  <c r="AE547" i="7"/>
  <c r="AE510" i="7"/>
  <c r="AE523" i="7"/>
  <c r="AE590" i="7"/>
  <c r="AE465" i="7"/>
  <c r="AE550" i="7"/>
  <c r="AE592" i="7"/>
  <c r="J606" i="7"/>
  <c r="Z490" i="7"/>
  <c r="Z606" i="7"/>
  <c r="Y198" i="7"/>
  <c r="Y255" i="7"/>
  <c r="Y577" i="7"/>
  <c r="P198" i="7"/>
  <c r="H606" i="7"/>
  <c r="T606" i="7"/>
  <c r="K388" i="7"/>
  <c r="K606" i="7"/>
  <c r="Q24" i="7"/>
  <c r="W429" i="7"/>
  <c r="F198" i="7"/>
  <c r="F255" i="7"/>
  <c r="J240" i="1"/>
  <c r="AG16" i="11"/>
  <c r="AH321" i="7"/>
  <c r="K321" i="6"/>
  <c r="F321" i="6"/>
  <c r="H321" i="6" s="1"/>
  <c r="AH210" i="7"/>
  <c r="K210" i="6"/>
  <c r="F210" i="6"/>
  <c r="H210" i="6" s="1"/>
  <c r="C182" i="9"/>
  <c r="J189" i="6"/>
  <c r="L189" i="6" s="1"/>
  <c r="M189" i="6" s="1"/>
  <c r="AH413" i="7"/>
  <c r="K413" i="6"/>
  <c r="F413" i="6"/>
  <c r="H413" i="6" s="1"/>
  <c r="AH338" i="7"/>
  <c r="F338" i="6"/>
  <c r="H338" i="6" s="1"/>
  <c r="K338" i="6"/>
  <c r="AH223" i="7"/>
  <c r="K223" i="6"/>
  <c r="F223" i="6"/>
  <c r="H223" i="6" s="1"/>
  <c r="AH325" i="7"/>
  <c r="F325" i="6"/>
  <c r="H325" i="6" s="1"/>
  <c r="K325" i="6"/>
  <c r="F300" i="6"/>
  <c r="K300" i="6"/>
  <c r="AH423" i="7"/>
  <c r="K423" i="6"/>
  <c r="F423" i="6"/>
  <c r="H423" i="6" s="1"/>
  <c r="AH311" i="7"/>
  <c r="F311" i="6"/>
  <c r="H311" i="6" s="1"/>
  <c r="K311" i="6"/>
  <c r="AH502" i="7"/>
  <c r="F502" i="6"/>
  <c r="H502" i="6" s="1"/>
  <c r="K502" i="6"/>
  <c r="AH298" i="7"/>
  <c r="F298" i="6"/>
  <c r="H298" i="6" s="1"/>
  <c r="K298" i="6"/>
  <c r="AH499" i="7"/>
  <c r="K499" i="6"/>
  <c r="F499" i="6"/>
  <c r="H499" i="6" s="1"/>
  <c r="AH447" i="7"/>
  <c r="F447" i="6"/>
  <c r="H447" i="6" s="1"/>
  <c r="K447" i="6"/>
  <c r="AF388" i="7"/>
  <c r="AH388" i="7" s="1"/>
  <c r="AH350" i="7"/>
  <c r="F350" i="6"/>
  <c r="K350" i="6"/>
  <c r="AH449" i="7"/>
  <c r="F449" i="6"/>
  <c r="H449" i="6" s="1"/>
  <c r="K449" i="6"/>
  <c r="AH583" i="7"/>
  <c r="F583" i="6"/>
  <c r="H583" i="6" s="1"/>
  <c r="K583" i="6"/>
  <c r="AH498" i="7"/>
  <c r="K498" i="6"/>
  <c r="F498" i="6"/>
  <c r="H498" i="6" s="1"/>
  <c r="AH524" i="7"/>
  <c r="F524" i="6"/>
  <c r="H524" i="6" s="1"/>
  <c r="K524" i="6"/>
  <c r="AH584" i="7"/>
  <c r="F584" i="6"/>
  <c r="H584" i="6" s="1"/>
  <c r="K584" i="6"/>
  <c r="AH408" i="7"/>
  <c r="F408" i="6"/>
  <c r="H408" i="6" s="1"/>
  <c r="K408" i="6"/>
  <c r="AH594" i="7"/>
  <c r="F594" i="6"/>
  <c r="H594" i="6" s="1"/>
  <c r="K594" i="6"/>
  <c r="AH604" i="7"/>
  <c r="K604" i="6"/>
  <c r="F604" i="6"/>
  <c r="H604" i="6" s="1"/>
  <c r="AH603" i="7"/>
  <c r="K603" i="6"/>
  <c r="F603" i="6"/>
  <c r="H603" i="6" s="1"/>
  <c r="X346" i="7"/>
  <c r="G388" i="7"/>
  <c r="G577" i="7"/>
  <c r="Q144" i="7"/>
  <c r="Q124" i="7"/>
  <c r="Q194" i="7"/>
  <c r="Q246" i="7"/>
  <c r="Q235" i="7"/>
  <c r="Q270" i="7"/>
  <c r="Q206" i="7"/>
  <c r="Q251" i="7"/>
  <c r="Q57" i="7"/>
  <c r="Q89" i="7"/>
  <c r="Q121" i="7"/>
  <c r="Q231" i="7"/>
  <c r="Q292" i="7"/>
  <c r="Q274" i="7"/>
  <c r="Q354" i="7"/>
  <c r="Q440" i="7"/>
  <c r="Q266" i="7"/>
  <c r="Q307" i="7"/>
  <c r="Q362" i="7"/>
  <c r="Q298" i="7"/>
  <c r="Q339" i="7"/>
  <c r="Q261" i="7"/>
  <c r="Q293" i="7"/>
  <c r="Q404" i="7"/>
  <c r="Q421" i="7"/>
  <c r="Q369" i="7"/>
  <c r="Q443" i="7"/>
  <c r="Q495" i="7"/>
  <c r="Q570" i="7"/>
  <c r="Q538" i="7"/>
  <c r="Q461" i="7"/>
  <c r="Q586" i="7"/>
  <c r="Q571" i="7"/>
  <c r="Q553" i="7"/>
  <c r="Q455" i="7"/>
  <c r="Q519" i="7"/>
  <c r="Q558" i="7"/>
  <c r="Q516" i="7"/>
  <c r="Q536" i="7"/>
  <c r="Q568" i="7"/>
  <c r="Q95" i="7"/>
  <c r="AC255" i="7"/>
  <c r="AC429" i="7"/>
  <c r="AC577" i="7"/>
  <c r="U255" i="7"/>
  <c r="U606" i="7"/>
  <c r="L577" i="7"/>
  <c r="Q90" i="7"/>
  <c r="Q86" i="7"/>
  <c r="Q68" i="7"/>
  <c r="Q54" i="7"/>
  <c r="W18" i="11"/>
  <c r="Z18" i="11" s="1"/>
  <c r="W17" i="11"/>
  <c r="Z17" i="11" s="1"/>
  <c r="AG19" i="11"/>
  <c r="AH19" i="11" s="1"/>
  <c r="K239" i="6"/>
  <c r="AH239" i="7"/>
  <c r="F239" i="6"/>
  <c r="H239" i="6" s="1"/>
  <c r="AH225" i="7"/>
  <c r="K225" i="6"/>
  <c r="F225" i="6"/>
  <c r="H225" i="6" s="1"/>
  <c r="AH467" i="7"/>
  <c r="K467" i="6"/>
  <c r="F467" i="6"/>
  <c r="H467" i="6" s="1"/>
  <c r="AH277" i="7"/>
  <c r="K277" i="6"/>
  <c r="F277" i="6"/>
  <c r="H277" i="6" s="1"/>
  <c r="AH341" i="7"/>
  <c r="K341" i="6"/>
  <c r="F341" i="6"/>
  <c r="H341" i="6" s="1"/>
  <c r="AH394" i="7"/>
  <c r="K394" i="6"/>
  <c r="F394" i="6"/>
  <c r="H394" i="6" s="1"/>
  <c r="AH236" i="7"/>
  <c r="K236" i="6"/>
  <c r="F236" i="6"/>
  <c r="H236" i="6" s="1"/>
  <c r="AH214" i="7"/>
  <c r="F214" i="6"/>
  <c r="H214" i="6" s="1"/>
  <c r="K214" i="6"/>
  <c r="AH355" i="7"/>
  <c r="K355" i="6"/>
  <c r="F355" i="6"/>
  <c r="H355" i="6" s="1"/>
  <c r="AH272" i="7"/>
  <c r="K272" i="6"/>
  <c r="F272" i="6"/>
  <c r="H272" i="6" s="1"/>
  <c r="AH304" i="7"/>
  <c r="F304" i="6"/>
  <c r="H304" i="6" s="1"/>
  <c r="K304" i="6"/>
  <c r="AH345" i="7"/>
  <c r="K345" i="6"/>
  <c r="F345" i="6"/>
  <c r="H345" i="6" s="1"/>
  <c r="AH336" i="7"/>
  <c r="K336" i="6"/>
  <c r="F336" i="6"/>
  <c r="H336" i="6" s="1"/>
  <c r="AH434" i="7"/>
  <c r="F434" i="6"/>
  <c r="H434" i="6" s="1"/>
  <c r="K434" i="6"/>
  <c r="AH315" i="7"/>
  <c r="K315" i="6"/>
  <c r="F315" i="6"/>
  <c r="H315" i="6" s="1"/>
  <c r="AH364" i="7"/>
  <c r="K364" i="6"/>
  <c r="F364" i="6"/>
  <c r="H364" i="6" s="1"/>
  <c r="AH340" i="7"/>
  <c r="K340" i="6"/>
  <c r="F340" i="6"/>
  <c r="H340" i="6" s="1"/>
  <c r="K270" i="6"/>
  <c r="F270" i="6"/>
  <c r="AH302" i="7"/>
  <c r="K302" i="6"/>
  <c r="F302" i="6"/>
  <c r="H302" i="6" s="1"/>
  <c r="AH337" i="7"/>
  <c r="K337" i="6"/>
  <c r="F337" i="6"/>
  <c r="H337" i="6" s="1"/>
  <c r="AH378" i="7"/>
  <c r="K378" i="6"/>
  <c r="F378" i="6"/>
  <c r="H378" i="6" s="1"/>
  <c r="AH468" i="7"/>
  <c r="K468" i="6"/>
  <c r="F468" i="6"/>
  <c r="H468" i="6" s="1"/>
  <c r="AH451" i="7"/>
  <c r="K451" i="6"/>
  <c r="F451" i="6"/>
  <c r="H451" i="6" s="1"/>
  <c r="AH387" i="7"/>
  <c r="F387" i="6"/>
  <c r="H387" i="6" s="1"/>
  <c r="K387" i="6"/>
  <c r="AH354" i="7"/>
  <c r="F354" i="6"/>
  <c r="H354" i="6" s="1"/>
  <c r="K354" i="6"/>
  <c r="AH463" i="7"/>
  <c r="F463" i="6"/>
  <c r="H463" i="6" s="1"/>
  <c r="K463" i="6"/>
  <c r="AH472" i="7"/>
  <c r="K472" i="6"/>
  <c r="F472" i="6"/>
  <c r="H472" i="6" s="1"/>
  <c r="AH496" i="7"/>
  <c r="K496" i="6"/>
  <c r="F496" i="6"/>
  <c r="H496" i="6" s="1"/>
  <c r="AH480" i="7"/>
  <c r="F480" i="6"/>
  <c r="H480" i="6" s="1"/>
  <c r="K480" i="6"/>
  <c r="AH421" i="7"/>
  <c r="K421" i="6"/>
  <c r="F421" i="6"/>
  <c r="H421" i="6" s="1"/>
  <c r="AH506" i="7"/>
  <c r="K506" i="6"/>
  <c r="F506" i="6"/>
  <c r="H506" i="6" s="1"/>
  <c r="AH560" i="7"/>
  <c r="K560" i="6"/>
  <c r="F560" i="6"/>
  <c r="H560" i="6" s="1"/>
  <c r="AH532" i="7"/>
  <c r="F532" i="6"/>
  <c r="H532" i="6" s="1"/>
  <c r="K532" i="6"/>
  <c r="AH507" i="7"/>
  <c r="K507" i="6"/>
  <c r="F507" i="6"/>
  <c r="H507" i="6" s="1"/>
  <c r="AH587" i="7"/>
  <c r="K587" i="6"/>
  <c r="F587" i="6"/>
  <c r="H587" i="6" s="1"/>
  <c r="AH575" i="7"/>
  <c r="K575" i="6"/>
  <c r="F575" i="6"/>
  <c r="H575" i="6" s="1"/>
  <c r="AH412" i="7"/>
  <c r="K412" i="6"/>
  <c r="F412" i="6"/>
  <c r="H412" i="6" s="1"/>
  <c r="AH462" i="7"/>
  <c r="K462" i="6"/>
  <c r="F462" i="6"/>
  <c r="H462" i="6" s="1"/>
  <c r="AH512" i="7"/>
  <c r="K512" i="6"/>
  <c r="F512" i="6"/>
  <c r="H512" i="6" s="1"/>
  <c r="AH590" i="7"/>
  <c r="F590" i="6"/>
  <c r="H590" i="6" s="1"/>
  <c r="K590" i="6"/>
  <c r="AH497" i="7"/>
  <c r="K497" i="6"/>
  <c r="F497" i="6"/>
  <c r="H497" i="6" s="1"/>
  <c r="AH529" i="7"/>
  <c r="F529" i="6"/>
  <c r="H529" i="6" s="1"/>
  <c r="K529" i="6"/>
  <c r="AH582" i="7"/>
  <c r="F582" i="6"/>
  <c r="H582" i="6" s="1"/>
  <c r="K582" i="6"/>
  <c r="AH549" i="7"/>
  <c r="F549" i="6"/>
  <c r="H549" i="6" s="1"/>
  <c r="K549" i="6"/>
  <c r="AH191" i="7"/>
  <c r="K191" i="6"/>
  <c r="M191" i="6" s="1"/>
  <c r="F191" i="6"/>
  <c r="H191" i="6" s="1"/>
  <c r="AH242" i="7"/>
  <c r="K242" i="6"/>
  <c r="F242" i="6"/>
  <c r="H242" i="6" s="1"/>
  <c r="C172" i="9"/>
  <c r="J179" i="6"/>
  <c r="Q92" i="7"/>
  <c r="AD198" i="7"/>
  <c r="AD346" i="7"/>
  <c r="AD429" i="7"/>
  <c r="Q184" i="7"/>
  <c r="Q179" i="7"/>
  <c r="Q71" i="7"/>
  <c r="Q168" i="7"/>
  <c r="Q131" i="7"/>
  <c r="Q130" i="7"/>
  <c r="Q209" i="7"/>
  <c r="Q250" i="7"/>
  <c r="Q163" i="7"/>
  <c r="Q340" i="7"/>
  <c r="Q337" i="7"/>
  <c r="Q166" i="7"/>
  <c r="Q212" i="7"/>
  <c r="Q276" i="7"/>
  <c r="Q29" i="7"/>
  <c r="Q61" i="7"/>
  <c r="Q93" i="7"/>
  <c r="Q125" i="7"/>
  <c r="Q157" i="7"/>
  <c r="Q268" i="7"/>
  <c r="Q324" i="7"/>
  <c r="Q280" i="7"/>
  <c r="Q290" i="7"/>
  <c r="Q278" i="7"/>
  <c r="Q249" i="7"/>
  <c r="Q207" i="7"/>
  <c r="Q282" i="7"/>
  <c r="Q279" i="7"/>
  <c r="Q311" i="7"/>
  <c r="Q397" i="7"/>
  <c r="Q359" i="7"/>
  <c r="Q302" i="7"/>
  <c r="Q356" i="7"/>
  <c r="Q360" i="7"/>
  <c r="Q265" i="7"/>
  <c r="Q297" i="7"/>
  <c r="Q343" i="7"/>
  <c r="Q476" i="7"/>
  <c r="Q434" i="7"/>
  <c r="Q444" i="7"/>
  <c r="Q372" i="7"/>
  <c r="Q447" i="7"/>
  <c r="Q405" i="7"/>
  <c r="Q494" i="7"/>
  <c r="E577" i="7"/>
  <c r="Q462" i="7"/>
  <c r="Q464" i="7"/>
  <c r="Q542" i="7"/>
  <c r="Q472" i="7"/>
  <c r="Q566" i="7"/>
  <c r="Q595" i="7"/>
  <c r="Q502" i="7"/>
  <c r="Q573" i="7"/>
  <c r="Q557" i="7"/>
  <c r="Q415" i="7"/>
  <c r="Q465" i="7"/>
  <c r="Q526" i="7"/>
  <c r="Q549" i="7"/>
  <c r="Q565" i="7"/>
  <c r="Q520" i="7"/>
  <c r="Q587" i="7"/>
  <c r="Q540" i="7"/>
  <c r="Q572" i="7"/>
  <c r="Q110" i="7"/>
  <c r="AC388" i="7"/>
  <c r="U429" i="7"/>
  <c r="L198" i="7"/>
  <c r="L255" i="7"/>
  <c r="Q66" i="7"/>
  <c r="Q67" i="7"/>
  <c r="Q42" i="7"/>
  <c r="Q122" i="7"/>
  <c r="AA429" i="7"/>
  <c r="AE63" i="7"/>
  <c r="AE46" i="7"/>
  <c r="AE143" i="7"/>
  <c r="AE124" i="7"/>
  <c r="AE31" i="7"/>
  <c r="AE91" i="7"/>
  <c r="AE40" i="7"/>
  <c r="AE14" i="7"/>
  <c r="AE110" i="7"/>
  <c r="AE128" i="7"/>
  <c r="AE73" i="7"/>
  <c r="AE163" i="7"/>
  <c r="AE176" i="7"/>
  <c r="AE155" i="7"/>
  <c r="AE166" i="7"/>
  <c r="AE261" i="7"/>
  <c r="AE213" i="7"/>
  <c r="AE81" i="7"/>
  <c r="AE113" i="7"/>
  <c r="AE145" i="7"/>
  <c r="AE217" i="7"/>
  <c r="AE264" i="7"/>
  <c r="AE360" i="7"/>
  <c r="AE277" i="7"/>
  <c r="AE318" i="7"/>
  <c r="AE247" i="7"/>
  <c r="AE307" i="7"/>
  <c r="AE275" i="7"/>
  <c r="AE290" i="7"/>
  <c r="AE279" i="7"/>
  <c r="AE193" i="7"/>
  <c r="AE235" i="7"/>
  <c r="AE310" i="7"/>
  <c r="AE294" i="7"/>
  <c r="AE368" i="7"/>
  <c r="AE220" i="7"/>
  <c r="AE252" i="7"/>
  <c r="AE376" i="7"/>
  <c r="AE354" i="7"/>
  <c r="AE344" i="7"/>
  <c r="AE316" i="7"/>
  <c r="AE246" i="7"/>
  <c r="AE375" i="7"/>
  <c r="AE420" i="7"/>
  <c r="AE486" i="7"/>
  <c r="AE536" i="7"/>
  <c r="AE446" i="7"/>
  <c r="AE342" i="7"/>
  <c r="AE558" i="7"/>
  <c r="AE394" i="7"/>
  <c r="AE530" i="7"/>
  <c r="AE574" i="7"/>
  <c r="AE462" i="7"/>
  <c r="AE405" i="7"/>
  <c r="AE459" i="7"/>
  <c r="AE494" i="7"/>
  <c r="S577" i="7"/>
  <c r="AE583" i="7"/>
  <c r="AE566" i="7"/>
  <c r="AE507" i="7"/>
  <c r="AE509" i="7"/>
  <c r="AE495" i="7"/>
  <c r="AE551" i="7"/>
  <c r="AE526" i="7"/>
  <c r="AE527" i="7"/>
  <c r="AE602" i="7"/>
  <c r="AE469" i="7"/>
  <c r="AE557" i="7"/>
  <c r="AE596" i="7"/>
  <c r="J255" i="7"/>
  <c r="J388" i="7"/>
  <c r="J577" i="7"/>
  <c r="S170" i="7"/>
  <c r="AE9" i="7"/>
  <c r="Z198" i="7"/>
  <c r="Z346" i="7"/>
  <c r="H255" i="7"/>
  <c r="H429" i="7"/>
  <c r="AE15" i="7"/>
  <c r="AB490" i="7"/>
  <c r="AB577" i="7"/>
  <c r="AE33" i="7"/>
  <c r="T170" i="7"/>
  <c r="K429" i="7"/>
  <c r="K577" i="7"/>
  <c r="W255" i="7"/>
  <c r="N429" i="7"/>
  <c r="N577" i="7"/>
  <c r="F388" i="7"/>
  <c r="F429" i="7"/>
  <c r="L272" i="1"/>
  <c r="L56" i="1"/>
  <c r="V577" i="7"/>
  <c r="V606" i="7"/>
  <c r="M388" i="7"/>
  <c r="M577" i="7"/>
  <c r="Q189" i="7"/>
  <c r="Q183" i="7"/>
  <c r="Q75" i="7"/>
  <c r="Q87" i="7"/>
  <c r="Q160" i="7"/>
  <c r="Q136" i="7"/>
  <c r="Q211" i="7"/>
  <c r="Q254" i="7"/>
  <c r="Q167" i="7"/>
  <c r="Q366" i="7"/>
  <c r="Q138" i="7"/>
  <c r="Q196" i="7"/>
  <c r="Q214" i="7"/>
  <c r="Q286" i="7"/>
  <c r="Q33" i="7"/>
  <c r="Q65" i="7"/>
  <c r="Q97" i="7"/>
  <c r="Q129" i="7"/>
  <c r="Q161" i="7"/>
  <c r="Q328" i="7"/>
  <c r="Q383" i="7"/>
  <c r="Q304" i="7"/>
  <c r="Q316" i="7"/>
  <c r="Q308" i="7"/>
  <c r="Q272" i="7"/>
  <c r="Q210" i="7"/>
  <c r="Q300" i="7"/>
  <c r="Q283" i="7"/>
  <c r="Q315" i="7"/>
  <c r="Q414" i="7"/>
  <c r="Q379" i="7"/>
  <c r="Q306" i="7"/>
  <c r="Q363" i="7"/>
  <c r="Q371" i="7"/>
  <c r="Q269" i="7"/>
  <c r="Q301" i="7"/>
  <c r="Q364" i="7"/>
  <c r="Q384" i="7"/>
  <c r="Q485" i="7"/>
  <c r="Q445" i="7"/>
  <c r="Q375" i="7"/>
  <c r="Q463" i="7"/>
  <c r="Q413" i="7"/>
  <c r="Q478" i="7"/>
  <c r="Q475" i="7"/>
  <c r="Q466" i="7"/>
  <c r="Q590" i="7"/>
  <c r="Q510" i="7"/>
  <c r="Q563" i="7"/>
  <c r="Q600" i="7"/>
  <c r="Q505" i="7"/>
  <c r="Q575" i="7"/>
  <c r="Q561" i="7"/>
  <c r="Q419" i="7"/>
  <c r="Q468" i="7"/>
  <c r="Q533" i="7"/>
  <c r="Q602" i="7"/>
  <c r="Q598" i="7"/>
  <c r="Q524" i="7"/>
  <c r="Q596" i="7"/>
  <c r="Q544" i="7"/>
  <c r="Q576" i="7"/>
  <c r="Q22" i="7"/>
  <c r="AC346" i="7"/>
  <c r="U388" i="7"/>
  <c r="U577" i="7"/>
  <c r="Q50" i="7"/>
  <c r="Q139" i="7"/>
  <c r="Q103" i="7"/>
  <c r="Q76" i="7"/>
  <c r="Q116" i="7"/>
  <c r="AE64" i="7"/>
  <c r="AE61" i="7"/>
  <c r="AE42" i="7"/>
  <c r="AE130" i="7"/>
  <c r="AE39" i="7"/>
  <c r="AE92" i="7"/>
  <c r="AE51" i="7"/>
  <c r="AE21" i="7"/>
  <c r="AE116" i="7"/>
  <c r="AE150" i="7"/>
  <c r="AE76" i="7"/>
  <c r="AE271" i="7"/>
  <c r="AE191" i="7"/>
  <c r="AE99" i="7"/>
  <c r="AE162" i="7"/>
  <c r="AE263" i="7"/>
  <c r="AE237" i="7"/>
  <c r="AE85" i="7"/>
  <c r="AE117" i="7"/>
  <c r="AE149" i="7"/>
  <c r="S198" i="7"/>
  <c r="AE174" i="7"/>
  <c r="AE266" i="7"/>
  <c r="AE175" i="7"/>
  <c r="AE282" i="7"/>
  <c r="AE327" i="7"/>
  <c r="AE260" i="7"/>
  <c r="AE314" i="7"/>
  <c r="AE286" i="7"/>
  <c r="AE293" i="7"/>
  <c r="AE302" i="7"/>
  <c r="AE197" i="7"/>
  <c r="AE243" i="7"/>
  <c r="AE392" i="7"/>
  <c r="S429" i="7"/>
  <c r="AE297" i="7"/>
  <c r="AE415" i="7"/>
  <c r="AE224" i="7"/>
  <c r="AE337" i="7"/>
  <c r="AE378" i="7"/>
  <c r="AE361" i="7"/>
  <c r="AE351" i="7"/>
  <c r="AE320" i="7"/>
  <c r="AE250" i="7"/>
  <c r="AE401" i="7"/>
  <c r="AE417" i="7"/>
  <c r="AE576" i="7"/>
  <c r="AE370" i="7"/>
  <c r="AE447" i="7"/>
  <c r="AE383" i="7"/>
  <c r="AE501" i="7"/>
  <c r="AE398" i="7"/>
  <c r="AE534" i="7"/>
  <c r="AE487" i="7"/>
  <c r="AE464" i="7"/>
  <c r="AE412" i="7"/>
  <c r="AE466" i="7"/>
  <c r="AE496" i="7"/>
  <c r="AE605" i="7"/>
  <c r="AE440" i="7"/>
  <c r="AE556" i="7"/>
  <c r="AE516" i="7"/>
  <c r="AE506" i="7"/>
  <c r="AE555" i="7"/>
  <c r="AE537" i="7"/>
  <c r="AE531" i="7"/>
  <c r="AE441" i="7"/>
  <c r="AE473" i="7"/>
  <c r="AE564" i="7"/>
  <c r="AE600" i="7"/>
  <c r="AE34" i="7"/>
  <c r="H170" i="7"/>
  <c r="I255" i="7"/>
  <c r="Y429" i="7"/>
  <c r="P255" i="7"/>
  <c r="H198" i="7"/>
  <c r="N170" i="7"/>
  <c r="AB346" i="7"/>
  <c r="AB255" i="7"/>
  <c r="T388" i="7"/>
  <c r="K255" i="7"/>
  <c r="W490" i="7"/>
  <c r="N388" i="7"/>
  <c r="F170" i="7"/>
  <c r="F577" i="7"/>
  <c r="L96" i="1"/>
  <c r="M177" i="1"/>
  <c r="L177" i="1"/>
  <c r="AH281" i="7"/>
  <c r="F281" i="6"/>
  <c r="H281" i="6" s="1"/>
  <c r="K281" i="6"/>
  <c r="AH339" i="7"/>
  <c r="K339" i="6"/>
  <c r="F339" i="6"/>
  <c r="H339" i="6" s="1"/>
  <c r="AH361" i="7"/>
  <c r="F361" i="6"/>
  <c r="H361" i="6" s="1"/>
  <c r="K361" i="6"/>
  <c r="AH488" i="7"/>
  <c r="F488" i="6"/>
  <c r="H488" i="6" s="1"/>
  <c r="K488" i="6"/>
  <c r="AH574" i="7"/>
  <c r="F574" i="6"/>
  <c r="H574" i="6" s="1"/>
  <c r="K574" i="6"/>
  <c r="AH475" i="7"/>
  <c r="K475" i="6"/>
  <c r="F475" i="6"/>
  <c r="H475" i="6" s="1"/>
  <c r="AH553" i="7"/>
  <c r="K553" i="6"/>
  <c r="F553" i="6"/>
  <c r="H553" i="6" s="1"/>
  <c r="X429" i="7"/>
  <c r="C188" i="9"/>
  <c r="J195" i="6"/>
  <c r="C178" i="9"/>
  <c r="J185" i="6"/>
  <c r="K162" i="6"/>
  <c r="AH162" i="7"/>
  <c r="F162" i="6"/>
  <c r="H162" i="6" s="1"/>
  <c r="K146" i="6"/>
  <c r="AH146" i="7"/>
  <c r="F146" i="6"/>
  <c r="H146" i="6" s="1"/>
  <c r="K130" i="6"/>
  <c r="AH130" i="7"/>
  <c r="F130" i="6"/>
  <c r="H130" i="6" s="1"/>
  <c r="K114" i="6"/>
  <c r="AH114" i="7"/>
  <c r="F114" i="6"/>
  <c r="H114" i="6" s="1"/>
  <c r="K98" i="6"/>
  <c r="AH98" i="7"/>
  <c r="F98" i="6"/>
  <c r="H98" i="6" s="1"/>
  <c r="K82" i="6"/>
  <c r="AH82" i="7"/>
  <c r="F82" i="6"/>
  <c r="H82" i="6" s="1"/>
  <c r="K66" i="6"/>
  <c r="AH66" i="7"/>
  <c r="F66" i="6"/>
  <c r="H66" i="6" s="1"/>
  <c r="K50" i="6"/>
  <c r="AH50" i="7"/>
  <c r="F50" i="6"/>
  <c r="H50" i="6" s="1"/>
  <c r="AH34" i="7"/>
  <c r="K34" i="6"/>
  <c r="M34" i="6" s="1"/>
  <c r="F34" i="6"/>
  <c r="H34" i="6" s="1"/>
  <c r="AH18" i="7"/>
  <c r="F18" i="6"/>
  <c r="H18" i="6" s="1"/>
  <c r="K18" i="6"/>
  <c r="K231" i="6"/>
  <c r="AH231" i="7"/>
  <c r="F231" i="6"/>
  <c r="H231" i="6" s="1"/>
  <c r="AH293" i="7"/>
  <c r="F293" i="6"/>
  <c r="H293" i="6" s="1"/>
  <c r="K293" i="6"/>
  <c r="AH244" i="7"/>
  <c r="K244" i="6"/>
  <c r="F244" i="6"/>
  <c r="H244" i="6" s="1"/>
  <c r="AH410" i="7"/>
  <c r="K410" i="6"/>
  <c r="F410" i="6"/>
  <c r="H410" i="6" s="1"/>
  <c r="AH312" i="7"/>
  <c r="F312" i="6"/>
  <c r="H312" i="6" s="1"/>
  <c r="K312" i="6"/>
  <c r="AH356" i="7"/>
  <c r="F356" i="6"/>
  <c r="H356" i="6" s="1"/>
  <c r="K356" i="6"/>
  <c r="AH323" i="7"/>
  <c r="K323" i="6"/>
  <c r="F323" i="6"/>
  <c r="H323" i="6" s="1"/>
  <c r="AH357" i="7"/>
  <c r="K357" i="6"/>
  <c r="F357" i="6"/>
  <c r="H357" i="6" s="1"/>
  <c r="AH310" i="7"/>
  <c r="K310" i="6"/>
  <c r="F310" i="6"/>
  <c r="H310" i="6" s="1"/>
  <c r="AH401" i="7"/>
  <c r="F401" i="6"/>
  <c r="H401" i="6" s="1"/>
  <c r="K401" i="6"/>
  <c r="AH469" i="7"/>
  <c r="K469" i="6"/>
  <c r="F469" i="6"/>
  <c r="H469" i="6" s="1"/>
  <c r="AH362" i="7"/>
  <c r="K362" i="6"/>
  <c r="F362" i="6"/>
  <c r="H362" i="6" s="1"/>
  <c r="AH495" i="7"/>
  <c r="K495" i="6"/>
  <c r="F495" i="6"/>
  <c r="H495" i="6" s="1"/>
  <c r="AH546" i="7"/>
  <c r="K546" i="6"/>
  <c r="F546" i="6"/>
  <c r="H546" i="6" s="1"/>
  <c r="AH554" i="7"/>
  <c r="K554" i="6"/>
  <c r="F554" i="6"/>
  <c r="H554" i="6" s="1"/>
  <c r="AH576" i="7"/>
  <c r="K576" i="6"/>
  <c r="F576" i="6"/>
  <c r="H576" i="6" s="1"/>
  <c r="AH511" i="7"/>
  <c r="K511" i="6"/>
  <c r="F511" i="6"/>
  <c r="H511" i="6" s="1"/>
  <c r="AH420" i="7"/>
  <c r="K420" i="6"/>
  <c r="F420" i="6"/>
  <c r="H420" i="6" s="1"/>
  <c r="AH528" i="7"/>
  <c r="F528" i="6"/>
  <c r="H528" i="6" s="1"/>
  <c r="K528" i="6"/>
  <c r="AH505" i="7"/>
  <c r="K505" i="6"/>
  <c r="F505" i="6"/>
  <c r="H505" i="6" s="1"/>
  <c r="AH598" i="7"/>
  <c r="F598" i="6"/>
  <c r="H598" i="6" s="1"/>
  <c r="K598" i="6"/>
  <c r="X577" i="7"/>
  <c r="AH238" i="7"/>
  <c r="K238" i="6"/>
  <c r="F238" i="6"/>
  <c r="H238" i="6" s="1"/>
  <c r="C167" i="9"/>
  <c r="J174" i="6"/>
  <c r="AD577" i="7"/>
  <c r="M606" i="7"/>
  <c r="E255" i="7"/>
  <c r="Q205" i="7"/>
  <c r="Q114" i="7"/>
  <c r="Q94" i="7"/>
  <c r="Q106" i="7"/>
  <c r="Q215" i="7"/>
  <c r="E490" i="7"/>
  <c r="Q433" i="7"/>
  <c r="Q188" i="7"/>
  <c r="Q142" i="7"/>
  <c r="Q208" i="7"/>
  <c r="Q331" i="7"/>
  <c r="Q37" i="7"/>
  <c r="Q69" i="7"/>
  <c r="Q101" i="7"/>
  <c r="Q133" i="7"/>
  <c r="Q165" i="7"/>
  <c r="Q182" i="7"/>
  <c r="Q437" i="7"/>
  <c r="Q320" i="7"/>
  <c r="Q338" i="7"/>
  <c r="Q312" i="7"/>
  <c r="Q288" i="7"/>
  <c r="Q220" i="7"/>
  <c r="Q418" i="7"/>
  <c r="Q287" i="7"/>
  <c r="Q319" i="7"/>
  <c r="Q436" i="7"/>
  <c r="Q387" i="7"/>
  <c r="Q310" i="7"/>
  <c r="Q373" i="7"/>
  <c r="Q377" i="7"/>
  <c r="Q273" i="7"/>
  <c r="Q305" i="7"/>
  <c r="Q368" i="7"/>
  <c r="Q420" i="7"/>
  <c r="Q425" i="7"/>
  <c r="Q398" i="7"/>
  <c r="Q546" i="7"/>
  <c r="Q422" i="7"/>
  <c r="Q480" i="7"/>
  <c r="Q477" i="7"/>
  <c r="Q486" i="7"/>
  <c r="Q410" i="7"/>
  <c r="Q513" i="7"/>
  <c r="Q534" i="7"/>
  <c r="Q435" i="7"/>
  <c r="Q559" i="7"/>
  <c r="Q584" i="7"/>
  <c r="Q593" i="7"/>
  <c r="Q423" i="7"/>
  <c r="Q471" i="7"/>
  <c r="Q515" i="7"/>
  <c r="Q496" i="7"/>
  <c r="Q528" i="7"/>
  <c r="Q597" i="7"/>
  <c r="Q548" i="7"/>
  <c r="Q63" i="7"/>
  <c r="U170" i="7"/>
  <c r="U346" i="7"/>
  <c r="U198" i="7"/>
  <c r="L490" i="7"/>
  <c r="Q48" i="7"/>
  <c r="Q102" i="7"/>
  <c r="Q82" i="7"/>
  <c r="AE65" i="7"/>
  <c r="AE62" i="7"/>
  <c r="AE54" i="7"/>
  <c r="AE52" i="7"/>
  <c r="AE94" i="7"/>
  <c r="AE67" i="7"/>
  <c r="AE28" i="7"/>
  <c r="AE135" i="7"/>
  <c r="AE167" i="7"/>
  <c r="AE95" i="7"/>
  <c r="AE82" i="7"/>
  <c r="AE119" i="7"/>
  <c r="AE106" i="7"/>
  <c r="AE187" i="7"/>
  <c r="AE322" i="7"/>
  <c r="AE241" i="7"/>
  <c r="AE89" i="7"/>
  <c r="AE121" i="7"/>
  <c r="AE153" i="7"/>
  <c r="AE178" i="7"/>
  <c r="AE152" i="7"/>
  <c r="AE179" i="7"/>
  <c r="AE287" i="7"/>
  <c r="AE372" i="7"/>
  <c r="AE265" i="7"/>
  <c r="AE323" i="7"/>
  <c r="AE319" i="7"/>
  <c r="AE296" i="7"/>
  <c r="AE305" i="7"/>
  <c r="S255" i="7"/>
  <c r="AE205" i="7"/>
  <c r="AE251" i="7"/>
  <c r="AE402" i="7"/>
  <c r="AE300" i="7"/>
  <c r="AE427" i="7"/>
  <c r="AE228" i="7"/>
  <c r="AE340" i="7"/>
  <c r="AE387" i="7"/>
  <c r="AE379" i="7"/>
  <c r="AE358" i="7"/>
  <c r="AE324" i="7"/>
  <c r="AE254" i="7"/>
  <c r="AE422" i="7"/>
  <c r="AE474" i="7"/>
  <c r="AE454" i="7"/>
  <c r="AE380" i="7"/>
  <c r="AE448" i="7"/>
  <c r="AE396" i="7"/>
  <c r="AE511" i="7"/>
  <c r="AE407" i="7"/>
  <c r="AE542" i="7"/>
  <c r="AE502" i="7"/>
  <c r="AE475" i="7"/>
  <c r="AE419" i="7"/>
  <c r="AE470" i="7"/>
  <c r="AE504" i="7"/>
  <c r="AE544" i="7"/>
  <c r="AE451" i="7"/>
  <c r="AE585" i="7"/>
  <c r="AE569" i="7"/>
  <c r="AE513" i="7"/>
  <c r="AE559" i="7"/>
  <c r="AE541" i="7"/>
  <c r="AE535" i="7"/>
  <c r="AE445" i="7"/>
  <c r="AE477" i="7"/>
  <c r="AE571" i="7"/>
  <c r="AE604" i="7"/>
  <c r="J429" i="7"/>
  <c r="I606" i="7"/>
  <c r="AE25" i="7"/>
  <c r="AE13" i="7"/>
  <c r="T255" i="7"/>
  <c r="W198" i="7"/>
  <c r="W577" i="7"/>
  <c r="N606" i="7"/>
  <c r="L80" i="1"/>
  <c r="L48" i="1"/>
  <c r="AH23" i="11"/>
  <c r="K185" i="6"/>
  <c r="AH185" i="7"/>
  <c r="F185" i="6"/>
  <c r="AH228" i="7"/>
  <c r="F228" i="6"/>
  <c r="H228" i="6" s="1"/>
  <c r="K228" i="6"/>
  <c r="AH308" i="7"/>
  <c r="F308" i="6"/>
  <c r="H308" i="6" s="1"/>
  <c r="K308" i="6"/>
  <c r="AH343" i="7"/>
  <c r="K343" i="6"/>
  <c r="F343" i="6"/>
  <c r="H343" i="6" s="1"/>
  <c r="AH358" i="7"/>
  <c r="K358" i="6"/>
  <c r="F358" i="6"/>
  <c r="H358" i="6" s="1"/>
  <c r="AH572" i="7"/>
  <c r="K572" i="6"/>
  <c r="F572" i="6"/>
  <c r="H572" i="6" s="1"/>
  <c r="AH416" i="7"/>
  <c r="F416" i="6"/>
  <c r="H416" i="6" s="1"/>
  <c r="K416" i="6"/>
  <c r="AH585" i="7"/>
  <c r="K585" i="6"/>
  <c r="F585" i="6"/>
  <c r="H585" i="6" s="1"/>
  <c r="X255" i="7"/>
  <c r="W62" i="11"/>
  <c r="Z62" i="11" s="1"/>
  <c r="AG12" i="11"/>
  <c r="AH12" i="11" s="1"/>
  <c r="W11" i="11"/>
  <c r="AG13" i="11"/>
  <c r="AH13" i="11" s="1"/>
  <c r="AH21" i="11"/>
  <c r="AG60" i="11"/>
  <c r="AH60" i="11" s="1"/>
  <c r="AG20" i="11"/>
  <c r="AH20" i="11" s="1"/>
  <c r="AH283" i="7"/>
  <c r="K283" i="6"/>
  <c r="F283" i="6"/>
  <c r="H283" i="6" s="1"/>
  <c r="AH234" i="7"/>
  <c r="K234" i="6"/>
  <c r="F234" i="6"/>
  <c r="H234" i="6" s="1"/>
  <c r="C177" i="9"/>
  <c r="J184" i="6"/>
  <c r="K154" i="6"/>
  <c r="AH154" i="7"/>
  <c r="F154" i="6"/>
  <c r="H154" i="6" s="1"/>
  <c r="K138" i="6"/>
  <c r="AH138" i="7"/>
  <c r="F138" i="6"/>
  <c r="H138" i="6" s="1"/>
  <c r="K122" i="6"/>
  <c r="AH122" i="7"/>
  <c r="F122" i="6"/>
  <c r="H122" i="6" s="1"/>
  <c r="K106" i="6"/>
  <c r="AH106" i="7"/>
  <c r="F106" i="6"/>
  <c r="H106" i="6" s="1"/>
  <c r="K90" i="6"/>
  <c r="AH90" i="7"/>
  <c r="F90" i="6"/>
  <c r="H90" i="6" s="1"/>
  <c r="K74" i="6"/>
  <c r="AH74" i="7"/>
  <c r="F74" i="6"/>
  <c r="H74" i="6" s="1"/>
  <c r="K58" i="6"/>
  <c r="AH58" i="7"/>
  <c r="F58" i="6"/>
  <c r="H58" i="6" s="1"/>
  <c r="AH42" i="7"/>
  <c r="K42" i="6"/>
  <c r="F42" i="6"/>
  <c r="H42" i="6" s="1"/>
  <c r="AH26" i="7"/>
  <c r="F26" i="6"/>
  <c r="H26" i="6" s="1"/>
  <c r="K26" i="6"/>
  <c r="M26" i="6" s="1"/>
  <c r="AH10" i="7"/>
  <c r="F10" i="6"/>
  <c r="K10" i="6"/>
  <c r="L10" i="6" s="1"/>
  <c r="AH313" i="7"/>
  <c r="F313" i="6"/>
  <c r="H313" i="6" s="1"/>
  <c r="K313" i="6"/>
  <c r="AH305" i="7"/>
  <c r="K305" i="6"/>
  <c r="F305" i="6"/>
  <c r="H305" i="6" s="1"/>
  <c r="AH230" i="7"/>
  <c r="K230" i="6"/>
  <c r="F230" i="6"/>
  <c r="H230" i="6" s="1"/>
  <c r="AH280" i="7"/>
  <c r="F280" i="6"/>
  <c r="H280" i="6" s="1"/>
  <c r="K280" i="6"/>
  <c r="AH359" i="7"/>
  <c r="K359" i="6"/>
  <c r="F359" i="6"/>
  <c r="H359" i="6" s="1"/>
  <c r="AH291" i="7"/>
  <c r="K291" i="6"/>
  <c r="F291" i="6"/>
  <c r="H291" i="6" s="1"/>
  <c r="AH381" i="7"/>
  <c r="K381" i="6"/>
  <c r="F381" i="6"/>
  <c r="H381" i="6" s="1"/>
  <c r="AH278" i="7"/>
  <c r="K278" i="6"/>
  <c r="F278" i="6"/>
  <c r="H278" i="6" s="1"/>
  <c r="AH377" i="7"/>
  <c r="F377" i="6"/>
  <c r="H377" i="6" s="1"/>
  <c r="K377" i="6"/>
  <c r="AH455" i="7"/>
  <c r="F455" i="6"/>
  <c r="H455" i="6" s="1"/>
  <c r="K455" i="6"/>
  <c r="F403" i="6"/>
  <c r="K403" i="6"/>
  <c r="AH484" i="7"/>
  <c r="F484" i="6"/>
  <c r="H484" i="6" s="1"/>
  <c r="K484" i="6"/>
  <c r="AH518" i="7"/>
  <c r="F518" i="6"/>
  <c r="H518" i="6" s="1"/>
  <c r="K518" i="6"/>
  <c r="AH448" i="7"/>
  <c r="F448" i="6"/>
  <c r="H448" i="6" s="1"/>
  <c r="K448" i="6"/>
  <c r="AH595" i="7"/>
  <c r="K595" i="6"/>
  <c r="F595" i="6"/>
  <c r="H595" i="6" s="1"/>
  <c r="AH526" i="7"/>
  <c r="F526" i="6"/>
  <c r="H526" i="6" s="1"/>
  <c r="K526" i="6"/>
  <c r="AH597" i="7"/>
  <c r="F597" i="6"/>
  <c r="H597" i="6" s="1"/>
  <c r="K597" i="6"/>
  <c r="AH478" i="7"/>
  <c r="K478" i="6"/>
  <c r="F478" i="6"/>
  <c r="H478" i="6" s="1"/>
  <c r="AH548" i="7"/>
  <c r="F548" i="6"/>
  <c r="H548" i="6" s="1"/>
  <c r="K548" i="6"/>
  <c r="AH552" i="7"/>
  <c r="K552" i="6"/>
  <c r="F552" i="6"/>
  <c r="H552" i="6" s="1"/>
  <c r="AH557" i="7"/>
  <c r="F557" i="6"/>
  <c r="H557" i="6" s="1"/>
  <c r="K557" i="6"/>
  <c r="X606" i="7"/>
  <c r="O388" i="7"/>
  <c r="G346" i="7"/>
  <c r="AH254" i="7"/>
  <c r="K254" i="6"/>
  <c r="F254" i="6"/>
  <c r="H254" i="6" s="1"/>
  <c r="K215" i="6"/>
  <c r="AH215" i="7"/>
  <c r="F215" i="6"/>
  <c r="H215" i="6" s="1"/>
  <c r="C189" i="9"/>
  <c r="J196" i="6"/>
  <c r="C181" i="9"/>
  <c r="J188" i="6"/>
  <c r="C186" i="9"/>
  <c r="J193" i="6"/>
  <c r="AD170" i="7"/>
  <c r="W61" i="11"/>
  <c r="Z61" i="11" s="1"/>
  <c r="AH14" i="11"/>
  <c r="V68" i="11"/>
  <c r="AH16" i="11"/>
  <c r="AG59" i="11"/>
  <c r="AH59" i="11" s="1"/>
  <c r="AG15" i="11"/>
  <c r="AH15" i="11" s="1"/>
  <c r="O65" i="11"/>
  <c r="O68" i="11" s="1"/>
  <c r="AH273" i="7"/>
  <c r="K273" i="6"/>
  <c r="F273" i="6"/>
  <c r="H273" i="6" s="1"/>
  <c r="C184" i="9"/>
  <c r="J191" i="6"/>
  <c r="AH331" i="7"/>
  <c r="K331" i="6"/>
  <c r="F331" i="6"/>
  <c r="H331" i="6" s="1"/>
  <c r="AH218" i="7"/>
  <c r="F218" i="6"/>
  <c r="H218" i="6" s="1"/>
  <c r="K218" i="6"/>
  <c r="C174" i="9"/>
  <c r="J181" i="6"/>
  <c r="AH240" i="7"/>
  <c r="K240" i="6"/>
  <c r="F240" i="6"/>
  <c r="H240" i="6" s="1"/>
  <c r="AH344" i="7"/>
  <c r="K344" i="6"/>
  <c r="F344" i="6"/>
  <c r="H344" i="6" s="1"/>
  <c r="AH332" i="7"/>
  <c r="K332" i="6"/>
  <c r="F332" i="6"/>
  <c r="H332" i="6" s="1"/>
  <c r="AH309" i="7"/>
  <c r="K309" i="6"/>
  <c r="F309" i="6"/>
  <c r="H309" i="6" s="1"/>
  <c r="AH245" i="7"/>
  <c r="K245" i="6"/>
  <c r="F245" i="6"/>
  <c r="H245" i="6" s="1"/>
  <c r="K233" i="6"/>
  <c r="F233" i="6"/>
  <c r="AH422" i="7"/>
  <c r="K422" i="6"/>
  <c r="F422" i="6"/>
  <c r="H422" i="6" s="1"/>
  <c r="AH284" i="7"/>
  <c r="F284" i="6"/>
  <c r="H284" i="6" s="1"/>
  <c r="K284" i="6"/>
  <c r="AH316" i="7"/>
  <c r="F316" i="6"/>
  <c r="H316" i="6" s="1"/>
  <c r="K316" i="6"/>
  <c r="AH367" i="7"/>
  <c r="F367" i="6"/>
  <c r="H367" i="6" s="1"/>
  <c r="K367" i="6"/>
  <c r="AH363" i="7"/>
  <c r="K363" i="6"/>
  <c r="F363" i="6"/>
  <c r="H363" i="6" s="1"/>
  <c r="AH295" i="7"/>
  <c r="K295" i="6"/>
  <c r="F295" i="6"/>
  <c r="H295" i="6" s="1"/>
  <c r="AH327" i="7"/>
  <c r="K327" i="6"/>
  <c r="F327" i="6"/>
  <c r="H327" i="6" s="1"/>
  <c r="AH382" i="7"/>
  <c r="K382" i="6"/>
  <c r="F382" i="6"/>
  <c r="H382" i="6" s="1"/>
  <c r="AH371" i="7"/>
  <c r="K371" i="6"/>
  <c r="F371" i="6"/>
  <c r="H371" i="6" s="1"/>
  <c r="AH282" i="7"/>
  <c r="F282" i="6"/>
  <c r="H282" i="6" s="1"/>
  <c r="K282" i="6"/>
  <c r="AH314" i="7"/>
  <c r="F314" i="6"/>
  <c r="H314" i="6" s="1"/>
  <c r="K314" i="6"/>
  <c r="AH436" i="7"/>
  <c r="F436" i="6"/>
  <c r="H436" i="6" s="1"/>
  <c r="K436" i="6"/>
  <c r="AH406" i="7"/>
  <c r="F406" i="6"/>
  <c r="H406" i="6" s="1"/>
  <c r="K406" i="6"/>
  <c r="AH457" i="7"/>
  <c r="K457" i="6"/>
  <c r="F457" i="6"/>
  <c r="H457" i="6" s="1"/>
  <c r="AH503" i="7"/>
  <c r="K503" i="6"/>
  <c r="F503" i="6"/>
  <c r="H503" i="6" s="1"/>
  <c r="AH418" i="7"/>
  <c r="K418" i="6"/>
  <c r="F418" i="6"/>
  <c r="H418" i="6" s="1"/>
  <c r="AH366" i="7"/>
  <c r="F366" i="6"/>
  <c r="H366" i="6" s="1"/>
  <c r="K366" i="6"/>
  <c r="AH386" i="7"/>
  <c r="K386" i="6"/>
  <c r="F386" i="6"/>
  <c r="H386" i="6" s="1"/>
  <c r="AH542" i="7"/>
  <c r="F542" i="6"/>
  <c r="H542" i="6" s="1"/>
  <c r="K542" i="6"/>
  <c r="AH460" i="7"/>
  <c r="K460" i="6"/>
  <c r="F460" i="6"/>
  <c r="H460" i="6" s="1"/>
  <c r="AH489" i="7"/>
  <c r="F489" i="6"/>
  <c r="H489" i="6" s="1"/>
  <c r="K489" i="6"/>
  <c r="AH450" i="7"/>
  <c r="F450" i="6"/>
  <c r="H450" i="6" s="1"/>
  <c r="K450" i="6"/>
  <c r="AH586" i="7"/>
  <c r="K586" i="6"/>
  <c r="F586" i="6"/>
  <c r="H586" i="6" s="1"/>
  <c r="AH527" i="7"/>
  <c r="F527" i="6"/>
  <c r="H527" i="6" s="1"/>
  <c r="K527" i="6"/>
  <c r="AH453" i="7"/>
  <c r="K453" i="6"/>
  <c r="F453" i="6"/>
  <c r="H453" i="6" s="1"/>
  <c r="AH531" i="7"/>
  <c r="F531" i="6"/>
  <c r="H531" i="6" s="1"/>
  <c r="K531" i="6"/>
  <c r="AH523" i="7"/>
  <c r="F523" i="6"/>
  <c r="H523" i="6" s="1"/>
  <c r="K523" i="6"/>
  <c r="AH392" i="7"/>
  <c r="AF429" i="7"/>
  <c r="F392" i="6"/>
  <c r="K392" i="6"/>
  <c r="AH424" i="7"/>
  <c r="F424" i="6"/>
  <c r="H424" i="6" s="1"/>
  <c r="K424" i="6"/>
  <c r="AH508" i="7"/>
  <c r="K508" i="6"/>
  <c r="F508" i="6"/>
  <c r="H508" i="6" s="1"/>
  <c r="AH535" i="7"/>
  <c r="F535" i="6"/>
  <c r="H535" i="6" s="1"/>
  <c r="K535" i="6"/>
  <c r="AH555" i="7"/>
  <c r="K555" i="6"/>
  <c r="F555" i="6"/>
  <c r="H555" i="6" s="1"/>
  <c r="K509" i="6"/>
  <c r="F509" i="6"/>
  <c r="AH559" i="7"/>
  <c r="K559" i="6"/>
  <c r="F559" i="6"/>
  <c r="H559" i="6" s="1"/>
  <c r="AH601" i="7"/>
  <c r="K601" i="6"/>
  <c r="F601" i="6"/>
  <c r="H601" i="6" s="1"/>
  <c r="AH561" i="7"/>
  <c r="K561" i="6"/>
  <c r="F561" i="6"/>
  <c r="H561" i="6" s="1"/>
  <c r="O606" i="7"/>
  <c r="AH221" i="7"/>
  <c r="K221" i="6"/>
  <c r="F221" i="6"/>
  <c r="H221" i="6" s="1"/>
  <c r="C169" i="9"/>
  <c r="J176" i="6"/>
  <c r="Q19" i="7"/>
  <c r="AD255" i="7"/>
  <c r="M198" i="7"/>
  <c r="M490" i="7"/>
  <c r="M429" i="7"/>
  <c r="Q260" i="7"/>
  <c r="Q112" i="7"/>
  <c r="Q190" i="7"/>
  <c r="Q156" i="7"/>
  <c r="Q217" i="7"/>
  <c r="Q143" i="7"/>
  <c r="Q193" i="7"/>
  <c r="Q180" i="7"/>
  <c r="Q146" i="7"/>
  <c r="Q334" i="7"/>
  <c r="Q230" i="7"/>
  <c r="E170" i="7"/>
  <c r="Q9" i="7"/>
  <c r="Q41" i="7"/>
  <c r="Q73" i="7"/>
  <c r="Q105" i="7"/>
  <c r="Q137" i="7"/>
  <c r="Q169" i="7"/>
  <c r="Q186" i="7"/>
  <c r="Q221" i="7"/>
  <c r="E388" i="7"/>
  <c r="Q350" i="7"/>
  <c r="Q341" i="7"/>
  <c r="Q351" i="7"/>
  <c r="Q358" i="7"/>
  <c r="Q223" i="7"/>
  <c r="E346" i="7"/>
  <c r="Q259" i="7"/>
  <c r="Q291" i="7"/>
  <c r="Q323" i="7"/>
  <c r="Q329" i="7"/>
  <c r="Q394" i="7"/>
  <c r="Q314" i="7"/>
  <c r="Q386" i="7"/>
  <c r="Q380" i="7"/>
  <c r="Q277" i="7"/>
  <c r="Q309" i="7"/>
  <c r="Q381" i="7"/>
  <c r="Q428" i="7"/>
  <c r="Q473" i="7"/>
  <c r="Q453" i="7"/>
  <c r="Q400" i="7"/>
  <c r="Q554" i="7"/>
  <c r="Q441" i="7"/>
  <c r="Q483" i="7"/>
  <c r="Q482" i="7"/>
  <c r="Q530" i="7"/>
  <c r="Q417" i="7"/>
  <c r="Q605" i="7"/>
  <c r="Q550" i="7"/>
  <c r="Q438" i="7"/>
  <c r="Q574" i="7"/>
  <c r="Q601" i="7"/>
  <c r="Q395" i="7"/>
  <c r="Q427" i="7"/>
  <c r="Q481" i="7"/>
  <c r="Q539" i="7"/>
  <c r="Q531" i="7"/>
  <c r="Q500" i="7"/>
  <c r="Q532" i="7"/>
  <c r="Q588" i="7"/>
  <c r="Q552" i="7"/>
  <c r="L429" i="7"/>
  <c r="Q148" i="7"/>
  <c r="Q72" i="7"/>
  <c r="AA490" i="7"/>
  <c r="AA606" i="7"/>
  <c r="AE79" i="7"/>
  <c r="AE45" i="7"/>
  <c r="AE55" i="7"/>
  <c r="AE71" i="7"/>
  <c r="AE53" i="7"/>
  <c r="AE10" i="7"/>
  <c r="AE75" i="7"/>
  <c r="AE49" i="7"/>
  <c r="AE139" i="7"/>
  <c r="AE196" i="7"/>
  <c r="AE102" i="7"/>
  <c r="AE88" i="7"/>
  <c r="AE126" i="7"/>
  <c r="AE112" i="7"/>
  <c r="AE233" i="7"/>
  <c r="AE177" i="7"/>
  <c r="AE245" i="7"/>
  <c r="AE93" i="7"/>
  <c r="AE125" i="7"/>
  <c r="AE157" i="7"/>
  <c r="AE182" i="7"/>
  <c r="AE156" i="7"/>
  <c r="AE183" i="7"/>
  <c r="AE306" i="7"/>
  <c r="AE374" i="7"/>
  <c r="AE276" i="7"/>
  <c r="AE333" i="7"/>
  <c r="AE352" i="7"/>
  <c r="AE299" i="7"/>
  <c r="AE308" i="7"/>
  <c r="AE215" i="7"/>
  <c r="AE268" i="7"/>
  <c r="AE425" i="7"/>
  <c r="AE303" i="7"/>
  <c r="AE434" i="7"/>
  <c r="AE232" i="7"/>
  <c r="AE343" i="7"/>
  <c r="AE403" i="7"/>
  <c r="AE386" i="7"/>
  <c r="AE371" i="7"/>
  <c r="AE355" i="7"/>
  <c r="AE329" i="7"/>
  <c r="AE395" i="7"/>
  <c r="AE404" i="7"/>
  <c r="AE455" i="7"/>
  <c r="AE385" i="7"/>
  <c r="AE478" i="7"/>
  <c r="AE411" i="7"/>
  <c r="AE365" i="7"/>
  <c r="AE424" i="7"/>
  <c r="AE499" i="7"/>
  <c r="AE520" i="7"/>
  <c r="AE482" i="7"/>
  <c r="AE426" i="7"/>
  <c r="AE479" i="7"/>
  <c r="AE518" i="7"/>
  <c r="AE554" i="7"/>
  <c r="AE463" i="7"/>
  <c r="AE586" i="7"/>
  <c r="AE573" i="7"/>
  <c r="AE521" i="7"/>
  <c r="AE563" i="7"/>
  <c r="AE545" i="7"/>
  <c r="AE546" i="7"/>
  <c r="AE449" i="7"/>
  <c r="AE481" i="7"/>
  <c r="AE599" i="7"/>
  <c r="AE32" i="7"/>
  <c r="AE22" i="7"/>
  <c r="I429" i="7"/>
  <c r="I490" i="7"/>
  <c r="H346" i="7"/>
  <c r="AE37" i="7"/>
  <c r="AB606" i="7"/>
  <c r="T346" i="7"/>
  <c r="T577" i="7"/>
  <c r="K490" i="7"/>
  <c r="W606" i="7"/>
  <c r="J427" i="1"/>
  <c r="H12" i="1"/>
  <c r="L260" i="1"/>
  <c r="L36" i="1"/>
  <c r="J294" i="1"/>
  <c r="AE32" i="11"/>
  <c r="AD32" i="11"/>
  <c r="AC32" i="11"/>
  <c r="AB32" i="11"/>
  <c r="AF32" i="11"/>
  <c r="S32" i="11"/>
  <c r="AH289" i="7"/>
  <c r="K289" i="6"/>
  <c r="F289" i="6"/>
  <c r="H289" i="6" s="1"/>
  <c r="AH186" i="7"/>
  <c r="F186" i="6"/>
  <c r="H186" i="6" s="1"/>
  <c r="K186" i="6"/>
  <c r="M186" i="6" s="1"/>
  <c r="AH275" i="7"/>
  <c r="K275" i="6"/>
  <c r="F275" i="6"/>
  <c r="H275" i="6" s="1"/>
  <c r="AH398" i="7"/>
  <c r="K398" i="6"/>
  <c r="F398" i="6"/>
  <c r="H398" i="6" s="1"/>
  <c r="AH380" i="7"/>
  <c r="F380" i="6"/>
  <c r="H380" i="6" s="1"/>
  <c r="K380" i="6"/>
  <c r="AH385" i="7"/>
  <c r="F385" i="6"/>
  <c r="H385" i="6" s="1"/>
  <c r="K385" i="6"/>
  <c r="AH393" i="7"/>
  <c r="F393" i="6"/>
  <c r="H393" i="6" s="1"/>
  <c r="K393" i="6"/>
  <c r="AH435" i="7"/>
  <c r="K435" i="6"/>
  <c r="F435" i="6"/>
  <c r="H435" i="6" s="1"/>
  <c r="AH588" i="7"/>
  <c r="K588" i="6"/>
  <c r="F588" i="6"/>
  <c r="H588" i="6" s="1"/>
  <c r="AH501" i="7"/>
  <c r="K501" i="6"/>
  <c r="F501" i="6"/>
  <c r="H501" i="6" s="1"/>
  <c r="AH222" i="7"/>
  <c r="F222" i="6"/>
  <c r="H222" i="6" s="1"/>
  <c r="K222" i="6"/>
  <c r="F197" i="6"/>
  <c r="H197" i="6" s="1"/>
  <c r="AH197" i="7"/>
  <c r="K197" i="6"/>
  <c r="M197" i="6" s="1"/>
  <c r="C171" i="9"/>
  <c r="J178" i="6"/>
  <c r="V170" i="7"/>
  <c r="AH461" i="7"/>
  <c r="K461" i="6"/>
  <c r="F461" i="6"/>
  <c r="H461" i="6" s="1"/>
  <c r="AH263" i="7"/>
  <c r="K263" i="6"/>
  <c r="F263" i="6"/>
  <c r="H263" i="6" s="1"/>
  <c r="AH288" i="7"/>
  <c r="K288" i="6"/>
  <c r="F288" i="6"/>
  <c r="H288" i="6" s="1"/>
  <c r="AH365" i="7"/>
  <c r="K365" i="6"/>
  <c r="F365" i="6"/>
  <c r="H365" i="6" s="1"/>
  <c r="F395" i="6"/>
  <c r="K395" i="6"/>
  <c r="AH318" i="7"/>
  <c r="K318" i="6"/>
  <c r="F318" i="6"/>
  <c r="H318" i="6" s="1"/>
  <c r="AH544" i="7"/>
  <c r="K544" i="6"/>
  <c r="F544" i="6"/>
  <c r="H544" i="6" s="1"/>
  <c r="AH379" i="7"/>
  <c r="F379" i="6"/>
  <c r="H379" i="6" s="1"/>
  <c r="K379" i="6"/>
  <c r="AH514" i="7"/>
  <c r="K514" i="6"/>
  <c r="F514" i="6"/>
  <c r="H514" i="6" s="1"/>
  <c r="AH454" i="7"/>
  <c r="K454" i="6"/>
  <c r="F454" i="6"/>
  <c r="H454" i="6" s="1"/>
  <c r="AH530" i="7"/>
  <c r="K530" i="6"/>
  <c r="F530" i="6"/>
  <c r="H530" i="6" s="1"/>
  <c r="AH539" i="7"/>
  <c r="F539" i="6"/>
  <c r="H539" i="6" s="1"/>
  <c r="K539" i="6"/>
  <c r="AH533" i="7"/>
  <c r="F533" i="6"/>
  <c r="H533" i="6" s="1"/>
  <c r="K533" i="6"/>
  <c r="G429" i="7"/>
  <c r="F211" i="6"/>
  <c r="H211" i="6" s="1"/>
  <c r="AH211" i="7"/>
  <c r="K211" i="6"/>
  <c r="AF198" i="7"/>
  <c r="C179" i="9"/>
  <c r="J186" i="6"/>
  <c r="Q262" i="7"/>
  <c r="Q219" i="7"/>
  <c r="Q150" i="7"/>
  <c r="Q237" i="7"/>
  <c r="Q365" i="7"/>
  <c r="Q263" i="7"/>
  <c r="Q281" i="7"/>
  <c r="Q501" i="7"/>
  <c r="Q424" i="7"/>
  <c r="E606" i="7"/>
  <c r="Q581" i="7"/>
  <c r="Q585" i="7"/>
  <c r="Q591" i="7"/>
  <c r="AC606" i="7"/>
  <c r="L606" i="7"/>
  <c r="Q78" i="7"/>
  <c r="AE60" i="7"/>
  <c r="AE56" i="7"/>
  <c r="AE83" i="7"/>
  <c r="AE70" i="7"/>
  <c r="AE17" i="7"/>
  <c r="AE80" i="7"/>
  <c r="AE50" i="7"/>
  <c r="AE154" i="7"/>
  <c r="AE41" i="7"/>
  <c r="AE108" i="7"/>
  <c r="AE131" i="7"/>
  <c r="AE207" i="7"/>
  <c r="AE249" i="7"/>
  <c r="AE97" i="7"/>
  <c r="AE192" i="7"/>
  <c r="AE223" i="7"/>
  <c r="AE281" i="7"/>
  <c r="AE336" i="7"/>
  <c r="AE414" i="7"/>
  <c r="AE311" i="7"/>
  <c r="AE356" i="7"/>
  <c r="AE273" i="7"/>
  <c r="AE262" i="7"/>
  <c r="AE309" i="7"/>
  <c r="AE524" i="7"/>
  <c r="AE236" i="7"/>
  <c r="AE350" i="7"/>
  <c r="S388" i="7"/>
  <c r="AE428" i="7"/>
  <c r="AE400" i="7"/>
  <c r="AE393" i="7"/>
  <c r="AE362" i="7"/>
  <c r="AE332" i="7"/>
  <c r="AE397" i="7"/>
  <c r="AE406" i="7"/>
  <c r="AE458" i="7"/>
  <c r="AE409" i="7"/>
  <c r="AE488" i="7"/>
  <c r="AE413" i="7"/>
  <c r="AE460" i="7"/>
  <c r="AE540" i="7"/>
  <c r="AE532" i="7"/>
  <c r="AE433" i="7"/>
  <c r="S490" i="7"/>
  <c r="AE498" i="7"/>
  <c r="AE529" i="7"/>
  <c r="AE562" i="7"/>
  <c r="AE472" i="7"/>
  <c r="AE595" i="7"/>
  <c r="AE593" i="7"/>
  <c r="AE528" i="7"/>
  <c r="AE594" i="7"/>
  <c r="AE549" i="7"/>
  <c r="AE553" i="7"/>
  <c r="AE453" i="7"/>
  <c r="AE601" i="7"/>
  <c r="J490" i="7"/>
  <c r="Z255" i="7"/>
  <c r="Z577" i="7"/>
  <c r="I346" i="7"/>
  <c r="Y490" i="7"/>
  <c r="Y606" i="7"/>
  <c r="T198" i="7"/>
  <c r="K198" i="7"/>
  <c r="W388" i="7"/>
  <c r="N198" i="7"/>
  <c r="N255" i="7"/>
  <c r="F346" i="7"/>
  <c r="L276" i="1"/>
  <c r="L72" i="1"/>
  <c r="L40" i="1"/>
  <c r="AH217" i="7"/>
  <c r="K217" i="6"/>
  <c r="F217" i="6"/>
  <c r="H217" i="6" s="1"/>
  <c r="AH276" i="7"/>
  <c r="K276" i="6"/>
  <c r="F276" i="6"/>
  <c r="H276" i="6" s="1"/>
  <c r="AH319" i="7"/>
  <c r="F319" i="6"/>
  <c r="H319" i="6" s="1"/>
  <c r="K319" i="6"/>
  <c r="AH306" i="7"/>
  <c r="F306" i="6"/>
  <c r="H306" i="6" s="1"/>
  <c r="K306" i="6"/>
  <c r="AH452" i="7"/>
  <c r="F452" i="6"/>
  <c r="H452" i="6" s="1"/>
  <c r="K452" i="6"/>
  <c r="AH482" i="7"/>
  <c r="K482" i="6"/>
  <c r="F482" i="6"/>
  <c r="H482" i="6" s="1"/>
  <c r="AH504" i="7"/>
  <c r="K504" i="6"/>
  <c r="F504" i="6"/>
  <c r="H504" i="6" s="1"/>
  <c r="AH534" i="7"/>
  <c r="F534" i="6"/>
  <c r="H534" i="6" s="1"/>
  <c r="K534" i="6"/>
  <c r="AE45" i="11"/>
  <c r="AD45" i="11"/>
  <c r="AC45" i="11"/>
  <c r="AB45" i="11"/>
  <c r="AF45" i="11"/>
  <c r="S45" i="11"/>
  <c r="AG24" i="11"/>
  <c r="AH24" i="11" s="1"/>
  <c r="C170" i="9"/>
  <c r="J177" i="6"/>
  <c r="AH241" i="7"/>
  <c r="K241" i="6"/>
  <c r="F241" i="6"/>
  <c r="H241" i="6" s="1"/>
  <c r="AH252" i="7"/>
  <c r="F252" i="6"/>
  <c r="H252" i="6" s="1"/>
  <c r="K252" i="6"/>
  <c r="AH441" i="7"/>
  <c r="F441" i="6"/>
  <c r="H441" i="6" s="1"/>
  <c r="K441" i="6"/>
  <c r="AH299" i="7"/>
  <c r="F299" i="6"/>
  <c r="H299" i="6" s="1"/>
  <c r="K299" i="6"/>
  <c r="AH286" i="7"/>
  <c r="K286" i="6"/>
  <c r="F286" i="6"/>
  <c r="H286" i="6" s="1"/>
  <c r="AH464" i="7"/>
  <c r="K464" i="6"/>
  <c r="F464" i="6"/>
  <c r="H464" i="6" s="1"/>
  <c r="AH438" i="7"/>
  <c r="K438" i="6"/>
  <c r="F438" i="6"/>
  <c r="H438" i="6" s="1"/>
  <c r="AH471" i="7"/>
  <c r="F471" i="6"/>
  <c r="H471" i="6" s="1"/>
  <c r="K471" i="6"/>
  <c r="AH466" i="7"/>
  <c r="K466" i="6"/>
  <c r="F466" i="6"/>
  <c r="H466" i="6" s="1"/>
  <c r="AH540" i="7"/>
  <c r="F540" i="6"/>
  <c r="H540" i="6" s="1"/>
  <c r="K540" i="6"/>
  <c r="AH515" i="7"/>
  <c r="K515" i="6"/>
  <c r="F515" i="6"/>
  <c r="H515" i="6" s="1"/>
  <c r="AH566" i="7"/>
  <c r="F566" i="6"/>
  <c r="H566" i="6" s="1"/>
  <c r="K566" i="6"/>
  <c r="AH250" i="7"/>
  <c r="K250" i="6"/>
  <c r="F250" i="6"/>
  <c r="H250" i="6" s="1"/>
  <c r="V490" i="7"/>
  <c r="Q195" i="7"/>
  <c r="Q226" i="7"/>
  <c r="Q332" i="7"/>
  <c r="Q313" i="7"/>
  <c r="Q353" i="7"/>
  <c r="Q556" i="7"/>
  <c r="AC490" i="7"/>
  <c r="AH248" i="7"/>
  <c r="F248" i="6"/>
  <c r="H248" i="6" s="1"/>
  <c r="K248" i="6"/>
  <c r="AH207" i="7"/>
  <c r="K207" i="6"/>
  <c r="F207" i="6"/>
  <c r="AH260" i="7"/>
  <c r="F260" i="6"/>
  <c r="H260" i="6" s="1"/>
  <c r="K260" i="6"/>
  <c r="AH292" i="7"/>
  <c r="K292" i="6"/>
  <c r="F292" i="6"/>
  <c r="H292" i="6" s="1"/>
  <c r="AH383" i="7"/>
  <c r="F383" i="6"/>
  <c r="H383" i="6" s="1"/>
  <c r="K383" i="6"/>
  <c r="AH397" i="7"/>
  <c r="K397" i="6"/>
  <c r="F397" i="6"/>
  <c r="H397" i="6" s="1"/>
  <c r="AH322" i="7"/>
  <c r="F322" i="6"/>
  <c r="H322" i="6" s="1"/>
  <c r="K322" i="6"/>
  <c r="AH477" i="7"/>
  <c r="K477" i="6"/>
  <c r="F477" i="6"/>
  <c r="H477" i="6" s="1"/>
  <c r="AH474" i="7"/>
  <c r="F474" i="6"/>
  <c r="H474" i="6" s="1"/>
  <c r="K474" i="6"/>
  <c r="AH426" i="7"/>
  <c r="F426" i="6"/>
  <c r="H426" i="6" s="1"/>
  <c r="K426" i="6"/>
  <c r="AH550" i="7"/>
  <c r="F550" i="6"/>
  <c r="H550" i="6" s="1"/>
  <c r="K550" i="6"/>
  <c r="AH568" i="7"/>
  <c r="K568" i="6"/>
  <c r="F568" i="6"/>
  <c r="H568" i="6" s="1"/>
  <c r="AH563" i="7"/>
  <c r="K563" i="6"/>
  <c r="F563" i="6"/>
  <c r="H563" i="6" s="1"/>
  <c r="AH400" i="7"/>
  <c r="F400" i="6"/>
  <c r="H400" i="6" s="1"/>
  <c r="K400" i="6"/>
  <c r="AH443" i="7"/>
  <c r="K443" i="6"/>
  <c r="F443" i="6"/>
  <c r="H443" i="6" s="1"/>
  <c r="AH516" i="7"/>
  <c r="K516" i="6"/>
  <c r="F516" i="6"/>
  <c r="H516" i="6" s="1"/>
  <c r="AH517" i="7"/>
  <c r="F517" i="6"/>
  <c r="H517" i="6" s="1"/>
  <c r="K517" i="6"/>
  <c r="AH581" i="7"/>
  <c r="AF606" i="7"/>
  <c r="F581" i="6"/>
  <c r="K581" i="6"/>
  <c r="AH537" i="7"/>
  <c r="F537" i="6"/>
  <c r="H537" i="6" s="1"/>
  <c r="K537" i="6"/>
  <c r="AH569" i="7"/>
  <c r="K569" i="6"/>
  <c r="F569" i="6"/>
  <c r="H569" i="6" s="1"/>
  <c r="X490" i="7"/>
  <c r="O577" i="7"/>
  <c r="G490" i="7"/>
  <c r="AH209" i="7"/>
  <c r="K209" i="6"/>
  <c r="F209" i="6"/>
  <c r="H209" i="6" s="1"/>
  <c r="Q62" i="7"/>
  <c r="V198" i="7"/>
  <c r="V388" i="7"/>
  <c r="M170" i="7"/>
  <c r="Q126" i="7"/>
  <c r="Q164" i="7"/>
  <c r="Q98" i="7"/>
  <c r="Q152" i="7"/>
  <c r="Q238" i="7"/>
  <c r="Q151" i="7"/>
  <c r="Q227" i="7"/>
  <c r="Q197" i="7"/>
  <c r="Q154" i="7"/>
  <c r="Q181" i="7"/>
  <c r="Q243" i="7"/>
  <c r="Q218" i="7"/>
  <c r="Q224" i="7"/>
  <c r="Q245" i="7"/>
  <c r="Q244" i="7"/>
  <c r="Q284" i="7"/>
  <c r="Q213" i="7"/>
  <c r="Q374" i="7"/>
  <c r="Q240" i="7"/>
  <c r="Q267" i="7"/>
  <c r="Q299" i="7"/>
  <c r="Q335" i="7"/>
  <c r="Q342" i="7"/>
  <c r="Q330" i="7"/>
  <c r="Q412" i="7"/>
  <c r="Q285" i="7"/>
  <c r="Q317" i="7"/>
  <c r="Q416" i="7"/>
  <c r="Q406" i="7"/>
  <c r="Q458" i="7"/>
  <c r="Q357" i="7"/>
  <c r="Q426" i="7"/>
  <c r="Q382" i="7"/>
  <c r="Q479" i="7"/>
  <c r="Q499" i="7"/>
  <c r="Q506" i="7"/>
  <c r="Q497" i="7"/>
  <c r="Q454" i="7"/>
  <c r="Q503" i="7"/>
  <c r="Q582" i="7"/>
  <c r="Q469" i="7"/>
  <c r="Q592" i="7"/>
  <c r="Q514" i="7"/>
  <c r="Q403" i="7"/>
  <c r="Q449" i="7"/>
  <c r="Q487" i="7"/>
  <c r="Q543" i="7"/>
  <c r="Q603" i="7"/>
  <c r="Q508" i="7"/>
  <c r="Q555" i="7"/>
  <c r="Q594" i="7"/>
  <c r="Q560" i="7"/>
  <c r="U490" i="7"/>
  <c r="L388" i="7"/>
  <c r="Q83" i="7"/>
  <c r="Q88" i="7"/>
  <c r="Q74" i="7"/>
  <c r="Q58" i="7"/>
  <c r="AE27" i="7"/>
  <c r="AA346" i="7"/>
  <c r="AA388" i="7"/>
  <c r="AE104" i="7"/>
  <c r="AE74" i="7"/>
  <c r="AE57" i="7"/>
  <c r="AE86" i="7"/>
  <c r="AE72" i="7"/>
  <c r="AE24" i="7"/>
  <c r="AE84" i="7"/>
  <c r="AE68" i="7"/>
  <c r="AE180" i="7"/>
  <c r="AE48" i="7"/>
  <c r="AE127" i="7"/>
  <c r="AE114" i="7"/>
  <c r="AE138" i="7"/>
  <c r="AE136" i="7"/>
  <c r="AE209" i="7"/>
  <c r="AE186" i="7"/>
  <c r="AE253" i="7"/>
  <c r="AE101" i="7"/>
  <c r="AE133" i="7"/>
  <c r="AE165" i="7"/>
  <c r="AE206" i="7"/>
  <c r="AE164" i="7"/>
  <c r="AE210" i="7"/>
  <c r="AE225" i="7"/>
  <c r="AE226" i="7"/>
  <c r="AE298" i="7"/>
  <c r="AE339" i="7"/>
  <c r="AE269" i="7"/>
  <c r="AE313" i="7"/>
  <c r="AE363" i="7"/>
  <c r="AE221" i="7"/>
  <c r="AE284" i="7"/>
  <c r="AE267" i="7"/>
  <c r="AE326" i="7"/>
  <c r="AE208" i="7"/>
  <c r="AE240" i="7"/>
  <c r="AE357" i="7"/>
  <c r="AE317" i="7"/>
  <c r="AE328" i="7"/>
  <c r="AE410" i="7"/>
  <c r="AE382" i="7"/>
  <c r="AE335" i="7"/>
  <c r="AE399" i="7"/>
  <c r="AE421" i="7"/>
  <c r="AE467" i="7"/>
  <c r="AE418" i="7"/>
  <c r="AE330" i="7"/>
  <c r="AE437" i="7"/>
  <c r="AE373" i="7"/>
  <c r="AE468" i="7"/>
  <c r="AE581" i="7"/>
  <c r="S606" i="7"/>
  <c r="AE568" i="7"/>
  <c r="AE497" i="7"/>
  <c r="AE443" i="7"/>
  <c r="AE514" i="7"/>
  <c r="AE548" i="7"/>
  <c r="AE570" i="7"/>
  <c r="AE483" i="7"/>
  <c r="AE587" i="7"/>
  <c r="AE597" i="7"/>
  <c r="AE533" i="7"/>
  <c r="AE598" i="7"/>
  <c r="AE589" i="7"/>
  <c r="AE560" i="7"/>
  <c r="AE457" i="7"/>
  <c r="AE489" i="7"/>
  <c r="AE584" i="7"/>
  <c r="J198" i="7"/>
  <c r="J346" i="7"/>
  <c r="AE29" i="7"/>
  <c r="I388" i="7"/>
  <c r="I577" i="7"/>
  <c r="Y388" i="7"/>
  <c r="Y346" i="7"/>
  <c r="P388" i="7"/>
  <c r="P429" i="7"/>
  <c r="P490" i="7"/>
  <c r="H388" i="7"/>
  <c r="H490" i="7"/>
  <c r="H577" i="7"/>
  <c r="AB170" i="7"/>
  <c r="AB388" i="7"/>
  <c r="T429" i="7"/>
  <c r="W170" i="7"/>
  <c r="N346" i="7"/>
  <c r="F606" i="7"/>
  <c r="J609" i="6"/>
  <c r="L88" i="1"/>
  <c r="AG194" i="2" l="1"/>
  <c r="E481" i="1"/>
  <c r="G481" i="1" s="1"/>
  <c r="AG52" i="2"/>
  <c r="F201" i="2"/>
  <c r="F678" i="2" s="1"/>
  <c r="L256" i="1"/>
  <c r="E93" i="1"/>
  <c r="G93" i="1" s="1"/>
  <c r="AG239" i="2"/>
  <c r="E23" i="1"/>
  <c r="G23" i="1" s="1"/>
  <c r="AG142" i="2"/>
  <c r="L320" i="1"/>
  <c r="L269" i="1"/>
  <c r="AG229" i="2"/>
  <c r="AG605" i="2"/>
  <c r="AG275" i="2"/>
  <c r="L193" i="1"/>
  <c r="E288" i="1"/>
  <c r="G288" i="1" s="1"/>
  <c r="AG45" i="2"/>
  <c r="E131" i="1"/>
  <c r="G131" i="1" s="1"/>
  <c r="AG32" i="2"/>
  <c r="AG432" i="2"/>
  <c r="AH432" i="2" s="1"/>
  <c r="AG353" i="2"/>
  <c r="AH353" i="2" s="1"/>
  <c r="G102" i="1"/>
  <c r="M30" i="1"/>
  <c r="G197" i="1"/>
  <c r="E39" i="1"/>
  <c r="G39" i="1" s="1"/>
  <c r="AG516" i="2"/>
  <c r="E244" i="1"/>
  <c r="G244" i="1" s="1"/>
  <c r="E319" i="1"/>
  <c r="G319" i="1" s="1"/>
  <c r="L310" i="1"/>
  <c r="AG535" i="2"/>
  <c r="L53" i="1"/>
  <c r="E639" i="1"/>
  <c r="G639" i="1" s="1"/>
  <c r="AG57" i="2"/>
  <c r="AG612" i="2"/>
  <c r="E475" i="1"/>
  <c r="G475" i="1" s="1"/>
  <c r="E622" i="1"/>
  <c r="G622" i="1" s="1"/>
  <c r="AB201" i="2"/>
  <c r="AB241" i="2" s="1"/>
  <c r="AG205" i="2"/>
  <c r="AH205" i="2" s="1"/>
  <c r="AG18" i="2"/>
  <c r="E647" i="1"/>
  <c r="G647" i="1" s="1"/>
  <c r="E588" i="1"/>
  <c r="G588" i="1" s="1"/>
  <c r="H588" i="1" s="1"/>
  <c r="AG455" i="2"/>
  <c r="AH455" i="2" s="1"/>
  <c r="E685" i="1"/>
  <c r="G685" i="1" s="1"/>
  <c r="E425" i="1"/>
  <c r="G425" i="1" s="1"/>
  <c r="E267" i="1"/>
  <c r="G267" i="1" s="1"/>
  <c r="E463" i="1"/>
  <c r="G463" i="1" s="1"/>
  <c r="E452" i="1"/>
  <c r="G452" i="1" s="1"/>
  <c r="L248" i="1"/>
  <c r="M363" i="1"/>
  <c r="N201" i="2"/>
  <c r="E568" i="1"/>
  <c r="G568" i="1" s="1"/>
  <c r="O201" i="2"/>
  <c r="O199" i="2" s="1"/>
  <c r="E126" i="1"/>
  <c r="G126" i="1" s="1"/>
  <c r="E101" i="1"/>
  <c r="G101" i="1" s="1"/>
  <c r="G201" i="2"/>
  <c r="G202" i="2" s="1"/>
  <c r="L264" i="1"/>
  <c r="L143" i="1"/>
  <c r="G349" i="1"/>
  <c r="G162" i="1"/>
  <c r="L28" i="1"/>
  <c r="L411" i="1"/>
  <c r="L22" i="1"/>
  <c r="E320" i="1"/>
  <c r="G320" i="1" s="1"/>
  <c r="E118" i="1"/>
  <c r="G118" i="1" s="1"/>
  <c r="AG43" i="2"/>
  <c r="AH43" i="2" s="1"/>
  <c r="AG577" i="2"/>
  <c r="AG119" i="2"/>
  <c r="H705" i="2"/>
  <c r="AG633" i="2"/>
  <c r="E449" i="1"/>
  <c r="G449" i="1" s="1"/>
  <c r="AG589" i="2"/>
  <c r="AC705" i="2"/>
  <c r="AG33" i="2"/>
  <c r="E262" i="1"/>
  <c r="G262" i="1" s="1"/>
  <c r="Q198" i="2"/>
  <c r="P201" i="2"/>
  <c r="P428" i="2" s="1"/>
  <c r="L201" i="2"/>
  <c r="L628" i="2" s="1"/>
  <c r="I201" i="2"/>
  <c r="I386" i="2" s="1"/>
  <c r="J705" i="2"/>
  <c r="J201" i="2"/>
  <c r="J530" i="2" s="1"/>
  <c r="AG66" i="2"/>
  <c r="AG517" i="2"/>
  <c r="E601" i="1"/>
  <c r="G601" i="1" s="1"/>
  <c r="AG349" i="2"/>
  <c r="E264" i="1"/>
  <c r="G264" i="1" s="1"/>
  <c r="E617" i="1"/>
  <c r="G617" i="1" s="1"/>
  <c r="AG389" i="2"/>
  <c r="AG70" i="2"/>
  <c r="AG195" i="2"/>
  <c r="E212" i="1"/>
  <c r="G212" i="1" s="1"/>
  <c r="Q427" i="2"/>
  <c r="L705" i="2"/>
  <c r="Q170" i="2"/>
  <c r="AG80" i="2"/>
  <c r="AG261" i="2"/>
  <c r="L252" i="1"/>
  <c r="E442" i="1"/>
  <c r="G442" i="1" s="1"/>
  <c r="U201" i="2"/>
  <c r="U703" i="2" s="1"/>
  <c r="E201" i="2"/>
  <c r="E386" i="2" s="1"/>
  <c r="K705" i="2"/>
  <c r="F705" i="2"/>
  <c r="G175" i="1"/>
  <c r="H175" i="1" s="1"/>
  <c r="AG74" i="2"/>
  <c r="E128" i="1"/>
  <c r="G128" i="1" s="1"/>
  <c r="E209" i="1"/>
  <c r="G209" i="1" s="1"/>
  <c r="E456" i="1"/>
  <c r="G456" i="1" s="1"/>
  <c r="AG143" i="2"/>
  <c r="E431" i="1"/>
  <c r="G431" i="1" s="1"/>
  <c r="E311" i="1"/>
  <c r="G311" i="1" s="1"/>
  <c r="E290" i="1"/>
  <c r="G290" i="1" s="1"/>
  <c r="E352" i="1"/>
  <c r="G352" i="1" s="1"/>
  <c r="AG82" i="2"/>
  <c r="E641" i="1"/>
  <c r="G641" i="1" s="1"/>
  <c r="AG693" i="2"/>
  <c r="E491" i="1"/>
  <c r="G491" i="1" s="1"/>
  <c r="E46" i="1"/>
  <c r="G46" i="1" s="1"/>
  <c r="E674" i="1"/>
  <c r="G674" i="1" s="1"/>
  <c r="E426" i="1"/>
  <c r="G426" i="1" s="1"/>
  <c r="AG115" i="2"/>
  <c r="AG684" i="2"/>
  <c r="AG689" i="2"/>
  <c r="AH689" i="2" s="1"/>
  <c r="E581" i="1"/>
  <c r="G581" i="1" s="1"/>
  <c r="AG283" i="2"/>
  <c r="AH283" i="2" s="1"/>
  <c r="E156" i="1"/>
  <c r="G156" i="1" s="1"/>
  <c r="E260" i="1"/>
  <c r="G260" i="1" s="1"/>
  <c r="E30" i="1"/>
  <c r="G30" i="1" s="1"/>
  <c r="E497" i="1"/>
  <c r="G497" i="1" s="1"/>
  <c r="AC201" i="2"/>
  <c r="AC241" i="2" s="1"/>
  <c r="AG574" i="2"/>
  <c r="E67" i="1"/>
  <c r="G67" i="1" s="1"/>
  <c r="E220" i="1"/>
  <c r="G220" i="1" s="1"/>
  <c r="H220" i="1" s="1"/>
  <c r="Y201" i="2"/>
  <c r="Y428" i="2" s="1"/>
  <c r="E423" i="1"/>
  <c r="G423" i="1" s="1"/>
  <c r="AG299" i="2"/>
  <c r="AH299" i="2" s="1"/>
  <c r="E190" i="1"/>
  <c r="G190" i="1" s="1"/>
  <c r="E575" i="1"/>
  <c r="G575" i="1" s="1"/>
  <c r="E340" i="1"/>
  <c r="G340" i="1" s="1"/>
  <c r="E237" i="1"/>
  <c r="G237" i="1" s="1"/>
  <c r="E271" i="1"/>
  <c r="G271" i="1" s="1"/>
  <c r="AG72" i="2"/>
  <c r="AG191" i="2"/>
  <c r="E298" i="1"/>
  <c r="G298" i="1" s="1"/>
  <c r="AG102" i="2"/>
  <c r="AG402" i="2"/>
  <c r="AG174" i="2"/>
  <c r="AG306" i="2"/>
  <c r="E521" i="1"/>
  <c r="G521" i="1" s="1"/>
  <c r="AG522" i="2"/>
  <c r="AG147" i="2"/>
  <c r="AG494" i="2"/>
  <c r="E282" i="1"/>
  <c r="G282" i="1" s="1"/>
  <c r="H282" i="1" s="1"/>
  <c r="Y705" i="2"/>
  <c r="E383" i="1"/>
  <c r="G383" i="1" s="1"/>
  <c r="AG390" i="2"/>
  <c r="AG635" i="2"/>
  <c r="E215" i="1"/>
  <c r="G215" i="1" s="1"/>
  <c r="AG583" i="2"/>
  <c r="E446" i="1"/>
  <c r="G446" i="1" s="1"/>
  <c r="E413" i="1"/>
  <c r="G413" i="1" s="1"/>
  <c r="E314" i="1"/>
  <c r="G314" i="1" s="1"/>
  <c r="E55" i="1"/>
  <c r="G55" i="1" s="1"/>
  <c r="E263" i="1"/>
  <c r="G263" i="1" s="1"/>
  <c r="E699" i="1"/>
  <c r="G699" i="1" s="1"/>
  <c r="AG166" i="2"/>
  <c r="E247" i="1"/>
  <c r="G247" i="1" s="1"/>
  <c r="AG86" i="2"/>
  <c r="AG410" i="2"/>
  <c r="E125" i="1"/>
  <c r="G125" i="1" s="1"/>
  <c r="E61" i="1"/>
  <c r="G61" i="1" s="1"/>
  <c r="AG227" i="2"/>
  <c r="Q240" i="2"/>
  <c r="M705" i="2"/>
  <c r="Q468" i="2"/>
  <c r="Q529" i="2"/>
  <c r="P705" i="2"/>
  <c r="Q702" i="2"/>
  <c r="Q294" i="2"/>
  <c r="Q677" i="2"/>
  <c r="G705" i="2"/>
  <c r="N705" i="2"/>
  <c r="L73" i="1"/>
  <c r="G338" i="1"/>
  <c r="G607" i="1"/>
  <c r="J201" i="7"/>
  <c r="J491" i="7" s="1"/>
  <c r="H201" i="2"/>
  <c r="H703" i="2" s="1"/>
  <c r="Q627" i="2"/>
  <c r="E705" i="2"/>
  <c r="G122" i="1"/>
  <c r="G253" i="1"/>
  <c r="H253" i="1" s="1"/>
  <c r="G600" i="1"/>
  <c r="AG59" i="7"/>
  <c r="G58" i="1"/>
  <c r="G633" i="1"/>
  <c r="AG159" i="2"/>
  <c r="AG197" i="2"/>
  <c r="E672" i="1"/>
  <c r="G672" i="1" s="1"/>
  <c r="E308" i="1"/>
  <c r="G308" i="1" s="1"/>
  <c r="AG88" i="2"/>
  <c r="AG185" i="2"/>
  <c r="E420" i="1"/>
  <c r="G420" i="1" s="1"/>
  <c r="E561" i="1"/>
  <c r="G561" i="1" s="1"/>
  <c r="E496" i="1"/>
  <c r="G496" i="1" s="1"/>
  <c r="E619" i="1"/>
  <c r="G619" i="1" s="1"/>
  <c r="E620" i="1"/>
  <c r="G620" i="1" s="1"/>
  <c r="E474" i="1"/>
  <c r="G474" i="1" s="1"/>
  <c r="E17" i="1"/>
  <c r="G17" i="1" s="1"/>
  <c r="AG183" i="2"/>
  <c r="AG184" i="2"/>
  <c r="E251" i="1"/>
  <c r="G251" i="1" s="1"/>
  <c r="H251" i="1" s="1"/>
  <c r="E660" i="1"/>
  <c r="G660" i="1" s="1"/>
  <c r="AG331" i="2"/>
  <c r="E493" i="1"/>
  <c r="G493" i="1" s="1"/>
  <c r="AG192" i="2"/>
  <c r="AG351" i="2"/>
  <c r="E108" i="1"/>
  <c r="G108" i="1" s="1"/>
  <c r="E655" i="1"/>
  <c r="G655" i="1" s="1"/>
  <c r="E330" i="1"/>
  <c r="G330" i="1" s="1"/>
  <c r="E380" i="1"/>
  <c r="G380" i="1" s="1"/>
  <c r="E415" i="1"/>
  <c r="G415" i="1" s="1"/>
  <c r="AG10" i="2"/>
  <c r="E9" i="1"/>
  <c r="G9" i="1" s="1"/>
  <c r="E307" i="1"/>
  <c r="G307" i="1" s="1"/>
  <c r="E84" i="1"/>
  <c r="G84" i="1" s="1"/>
  <c r="AG511" i="2"/>
  <c r="E596" i="1"/>
  <c r="G596" i="1" s="1"/>
  <c r="M268" i="1"/>
  <c r="E648" i="1"/>
  <c r="G648" i="1" s="1"/>
  <c r="E332" i="1"/>
  <c r="G332" i="1" s="1"/>
  <c r="E418" i="1"/>
  <c r="G418" i="1" s="1"/>
  <c r="E48" i="1"/>
  <c r="G48" i="1" s="1"/>
  <c r="E484" i="1"/>
  <c r="G484" i="1" s="1"/>
  <c r="E154" i="1"/>
  <c r="G154" i="1" s="1"/>
  <c r="E76" i="1"/>
  <c r="G76" i="1" s="1"/>
  <c r="E318" i="1"/>
  <c r="G318" i="1" s="1"/>
  <c r="M390" i="1"/>
  <c r="E186" i="1"/>
  <c r="G186" i="1" s="1"/>
  <c r="AG124" i="2"/>
  <c r="AG248" i="2"/>
  <c r="L371" i="1"/>
  <c r="AG175" i="2"/>
  <c r="AH175" i="2" s="1"/>
  <c r="AG58" i="2"/>
  <c r="E249" i="1"/>
  <c r="G249" i="1" s="1"/>
  <c r="H249" i="1" s="1"/>
  <c r="E434" i="1"/>
  <c r="G434" i="1" s="1"/>
  <c r="E667" i="1"/>
  <c r="G667" i="1" s="1"/>
  <c r="E36" i="1"/>
  <c r="G36" i="1" s="1"/>
  <c r="AG600" i="2"/>
  <c r="AG146" i="2"/>
  <c r="AG559" i="2"/>
  <c r="AH559" i="2" s="1"/>
  <c r="E518" i="1"/>
  <c r="G518" i="1" s="1"/>
  <c r="E116" i="1"/>
  <c r="G116" i="1" s="1"/>
  <c r="E618" i="1"/>
  <c r="G618" i="1" s="1"/>
  <c r="E123" i="1"/>
  <c r="G123" i="1" s="1"/>
  <c r="E562" i="1"/>
  <c r="G562" i="1" s="1"/>
  <c r="H562" i="1" s="1"/>
  <c r="E399" i="1"/>
  <c r="G399" i="1" s="1"/>
  <c r="S201" i="2"/>
  <c r="S628" i="2" s="1"/>
  <c r="AG259" i="2"/>
  <c r="E408" i="1"/>
  <c r="G408" i="1" s="1"/>
  <c r="AG213" i="2"/>
  <c r="AG168" i="2"/>
  <c r="E284" i="1"/>
  <c r="G284" i="1" s="1"/>
  <c r="E292" i="1"/>
  <c r="G292" i="1" s="1"/>
  <c r="AG112" i="2"/>
  <c r="E107" i="1"/>
  <c r="G107" i="1" s="1"/>
  <c r="AG514" i="2"/>
  <c r="E546" i="1"/>
  <c r="G546" i="1" s="1"/>
  <c r="E29" i="1"/>
  <c r="G29" i="1" s="1"/>
  <c r="E41" i="1"/>
  <c r="G41" i="1" s="1"/>
  <c r="E322" i="1"/>
  <c r="G322" i="1" s="1"/>
  <c r="E528" i="1"/>
  <c r="G528" i="1" s="1"/>
  <c r="E164" i="1"/>
  <c r="G164" i="1" s="1"/>
  <c r="E149" i="1"/>
  <c r="G149" i="1" s="1"/>
  <c r="AG139" i="2"/>
  <c r="E228" i="1"/>
  <c r="G228" i="1" s="1"/>
  <c r="H228" i="1" s="1"/>
  <c r="X201" i="2"/>
  <c r="X241" i="2" s="1"/>
  <c r="Z201" i="2"/>
  <c r="E472" i="1"/>
  <c r="G472" i="1" s="1"/>
  <c r="AG382" i="2"/>
  <c r="E439" i="1"/>
  <c r="G439" i="1" s="1"/>
  <c r="AG658" i="2"/>
  <c r="E626" i="1"/>
  <c r="G626" i="1" s="1"/>
  <c r="AG576" i="2"/>
  <c r="E484" i="6"/>
  <c r="G484" i="6" s="1"/>
  <c r="AG181" i="7"/>
  <c r="L244" i="1"/>
  <c r="L24" i="1"/>
  <c r="E20" i="6"/>
  <c r="G20" i="6" s="1"/>
  <c r="G390" i="1"/>
  <c r="L57" i="1"/>
  <c r="L95" i="1"/>
  <c r="L181" i="1"/>
  <c r="E160" i="6"/>
  <c r="G160" i="6" s="1"/>
  <c r="AG103" i="7"/>
  <c r="G115" i="1"/>
  <c r="G583" i="1"/>
  <c r="E64" i="1"/>
  <c r="G64" i="1" s="1"/>
  <c r="AG659" i="2"/>
  <c r="E465" i="1"/>
  <c r="G465" i="1" s="1"/>
  <c r="AG670" i="2"/>
  <c r="AG279" i="2"/>
  <c r="AG464" i="2"/>
  <c r="G689" i="1"/>
  <c r="H689" i="1" s="1"/>
  <c r="G545" i="1"/>
  <c r="I705" i="2"/>
  <c r="L49" i="1"/>
  <c r="E153" i="1"/>
  <c r="G153" i="1" s="1"/>
  <c r="AD705" i="2"/>
  <c r="G602" i="1"/>
  <c r="G66" i="1"/>
  <c r="G194" i="1"/>
  <c r="AG323" i="2"/>
  <c r="E585" i="1"/>
  <c r="G585" i="1" s="1"/>
  <c r="AG99" i="2"/>
  <c r="E534" i="1"/>
  <c r="G534" i="1" s="1"/>
  <c r="AG653" i="2"/>
  <c r="AB705" i="2"/>
  <c r="E397" i="1"/>
  <c r="G397" i="1" s="1"/>
  <c r="L12" i="1"/>
  <c r="E265" i="1"/>
  <c r="G265" i="1" s="1"/>
  <c r="E657" i="1"/>
  <c r="G657" i="1" s="1"/>
  <c r="E570" i="1"/>
  <c r="G570" i="1" s="1"/>
  <c r="E232" i="1"/>
  <c r="G232" i="1" s="1"/>
  <c r="E479" i="1"/>
  <c r="G479" i="1" s="1"/>
  <c r="E196" i="1"/>
  <c r="G196" i="1" s="1"/>
  <c r="AF705" i="2"/>
  <c r="AF708" i="2" s="1"/>
  <c r="AF709" i="2" s="1"/>
  <c r="G283" i="1"/>
  <c r="H283" i="1" s="1"/>
  <c r="L20" i="1"/>
  <c r="AA705" i="2"/>
  <c r="O705" i="2"/>
  <c r="AG549" i="2"/>
  <c r="E31" i="1"/>
  <c r="G31" i="1" s="1"/>
  <c r="E305" i="1"/>
  <c r="G305" i="1" s="1"/>
  <c r="AG405" i="2"/>
  <c r="AG252" i="2"/>
  <c r="Q385" i="2"/>
  <c r="M201" i="2"/>
  <c r="E21" i="1"/>
  <c r="G21" i="1" s="1"/>
  <c r="AG339" i="2"/>
  <c r="E231" i="1"/>
  <c r="G231" i="1" s="1"/>
  <c r="AG404" i="2"/>
  <c r="E590" i="1"/>
  <c r="G590" i="1" s="1"/>
  <c r="AG211" i="2"/>
  <c r="E78" i="1"/>
  <c r="G78" i="1" s="1"/>
  <c r="E20" i="1"/>
  <c r="G20" i="1" s="1"/>
  <c r="E533" i="1"/>
  <c r="G533" i="1" s="1"/>
  <c r="AG15" i="2"/>
  <c r="AG419" i="2"/>
  <c r="AG569" i="2"/>
  <c r="G684" i="1"/>
  <c r="K201" i="2"/>
  <c r="G86" i="1"/>
  <c r="G438" i="1"/>
  <c r="G525" i="1"/>
  <c r="G453" i="1"/>
  <c r="H453" i="1" s="1"/>
  <c r="G184" i="1"/>
  <c r="G333" i="1"/>
  <c r="G337" i="1"/>
  <c r="G261" i="1"/>
  <c r="G477" i="1"/>
  <c r="G670" i="1"/>
  <c r="G350" i="1"/>
  <c r="G113" i="1"/>
  <c r="G347" i="1"/>
  <c r="G640" i="1"/>
  <c r="G106" i="1"/>
  <c r="L343" i="1"/>
  <c r="G577" i="1"/>
  <c r="G574" i="1"/>
  <c r="G275" i="1"/>
  <c r="G331" i="1"/>
  <c r="G279" i="1"/>
  <c r="G455" i="1"/>
  <c r="H455" i="1" s="1"/>
  <c r="G519" i="1"/>
  <c r="L403" i="1"/>
  <c r="E62" i="1"/>
  <c r="G62" i="1" s="1"/>
  <c r="AG62" i="2"/>
  <c r="AG371" i="2"/>
  <c r="E371" i="1"/>
  <c r="G371" i="1" s="1"/>
  <c r="E189" i="1"/>
  <c r="G189" i="1" s="1"/>
  <c r="H189" i="1" s="1"/>
  <c r="AG189" i="2"/>
  <c r="AH189" i="2" s="1"/>
  <c r="AG504" i="2"/>
  <c r="E504" i="1"/>
  <c r="G504" i="1" s="1"/>
  <c r="E95" i="1"/>
  <c r="G95" i="1" s="1"/>
  <c r="AG95" i="2"/>
  <c r="AG476" i="2"/>
  <c r="E476" i="1"/>
  <c r="G476" i="1" s="1"/>
  <c r="AG63" i="2"/>
  <c r="E63" i="1"/>
  <c r="G63" i="1" s="1"/>
  <c r="Z705" i="2"/>
  <c r="AG492" i="2"/>
  <c r="E492" i="1"/>
  <c r="G492" i="1" s="1"/>
  <c r="M281" i="1"/>
  <c r="L281" i="1"/>
  <c r="E140" i="1"/>
  <c r="G140" i="1" s="1"/>
  <c r="AG140" i="2"/>
  <c r="AG400" i="2"/>
  <c r="E400" i="1"/>
  <c r="G400" i="1" s="1"/>
  <c r="E94" i="1"/>
  <c r="G94" i="1" s="1"/>
  <c r="AG94" i="2"/>
  <c r="E97" i="1"/>
  <c r="G97" i="1" s="1"/>
  <c r="AG97" i="2"/>
  <c r="AG503" i="2"/>
  <c r="E503" i="1"/>
  <c r="G503" i="1" s="1"/>
  <c r="AD201" i="2"/>
  <c r="AG396" i="2"/>
  <c r="AH396" i="2" s="1"/>
  <c r="E396" i="1"/>
  <c r="G396" i="1" s="1"/>
  <c r="H396" i="1" s="1"/>
  <c r="AG698" i="2"/>
  <c r="E698" i="1"/>
  <c r="G698" i="1" s="1"/>
  <c r="E177" i="1"/>
  <c r="G177" i="1" s="1"/>
  <c r="AG644" i="2"/>
  <c r="AH644" i="2" s="1"/>
  <c r="E644" i="1"/>
  <c r="G644" i="1" s="1"/>
  <c r="H644" i="1" s="1"/>
  <c r="E557" i="1"/>
  <c r="G557" i="1" s="1"/>
  <c r="H557" i="1" s="1"/>
  <c r="AG557" i="2"/>
  <c r="AH557" i="2" s="1"/>
  <c r="E687" i="1"/>
  <c r="G687" i="1" s="1"/>
  <c r="AG687" i="2"/>
  <c r="U705" i="2"/>
  <c r="E478" i="1"/>
  <c r="G478" i="1" s="1"/>
  <c r="AG478" i="2"/>
  <c r="AG483" i="2"/>
  <c r="E483" i="1"/>
  <c r="G483" i="1" s="1"/>
  <c r="L287" i="1"/>
  <c r="AG632" i="2"/>
  <c r="AH632" i="2" s="1"/>
  <c r="E632" i="1"/>
  <c r="G632" i="1" s="1"/>
  <c r="H632" i="1" s="1"/>
  <c r="E176" i="1"/>
  <c r="G176" i="1" s="1"/>
  <c r="AG176" i="2"/>
  <c r="E317" i="1"/>
  <c r="G317" i="1" s="1"/>
  <c r="AG317" i="2"/>
  <c r="E234" i="1"/>
  <c r="G234" i="1" s="1"/>
  <c r="AG234" i="2"/>
  <c r="AG636" i="2"/>
  <c r="E636" i="1"/>
  <c r="G636" i="1" s="1"/>
  <c r="AG586" i="2"/>
  <c r="AH586" i="2" s="1"/>
  <c r="E586" i="1"/>
  <c r="G586" i="1" s="1"/>
  <c r="H586" i="1" s="1"/>
  <c r="AG645" i="2"/>
  <c r="E645" i="1"/>
  <c r="G645" i="1" s="1"/>
  <c r="AG537" i="2"/>
  <c r="E537" i="1"/>
  <c r="G537" i="1" s="1"/>
  <c r="E656" i="1"/>
  <c r="G656" i="1" s="1"/>
  <c r="AG551" i="2"/>
  <c r="E551" i="1"/>
  <c r="G551" i="1" s="1"/>
  <c r="E488" i="1"/>
  <c r="G488" i="1" s="1"/>
  <c r="AG488" i="2"/>
  <c r="E412" i="1"/>
  <c r="G412" i="1" s="1"/>
  <c r="M115" i="1"/>
  <c r="L115" i="1"/>
  <c r="E480" i="1"/>
  <c r="G480" i="1" s="1"/>
  <c r="AG480" i="2"/>
  <c r="E127" i="1"/>
  <c r="G127" i="1" s="1"/>
  <c r="AG127" i="2"/>
  <c r="E654" i="1"/>
  <c r="G654" i="1" s="1"/>
  <c r="AG654" i="2"/>
  <c r="E540" i="1"/>
  <c r="G540" i="1" s="1"/>
  <c r="AG540" i="2"/>
  <c r="AG443" i="2"/>
  <c r="E443" i="1"/>
  <c r="G443" i="1" s="1"/>
  <c r="AG302" i="2"/>
  <c r="E302" i="1"/>
  <c r="G302" i="1" s="1"/>
  <c r="AG188" i="2"/>
  <c r="E188" i="1"/>
  <c r="G188" i="1" s="1"/>
  <c r="AG624" i="2"/>
  <c r="E624" i="1"/>
  <c r="G624" i="1" s="1"/>
  <c r="AG395" i="2"/>
  <c r="AH395" i="2" s="1"/>
  <c r="E395" i="1"/>
  <c r="G395" i="1" s="1"/>
  <c r="H395" i="1" s="1"/>
  <c r="E293" i="1"/>
  <c r="G293" i="1" s="1"/>
  <c r="AG293" i="2"/>
  <c r="E623" i="1"/>
  <c r="G623" i="1" s="1"/>
  <c r="AG623" i="2"/>
  <c r="G124" i="1"/>
  <c r="E16" i="1"/>
  <c r="G16" i="1" s="1"/>
  <c r="AG347" i="2"/>
  <c r="E312" i="1"/>
  <c r="G312" i="1" s="1"/>
  <c r="E375" i="1"/>
  <c r="G375" i="1" s="1"/>
  <c r="AG253" i="2"/>
  <c r="AH253" i="2" s="1"/>
  <c r="E100" i="1"/>
  <c r="G100" i="1" s="1"/>
  <c r="E515" i="1"/>
  <c r="G515" i="1" s="1"/>
  <c r="E671" i="1"/>
  <c r="G671" i="1" s="1"/>
  <c r="AG467" i="2"/>
  <c r="E467" i="1"/>
  <c r="G467" i="1" s="1"/>
  <c r="E616" i="1"/>
  <c r="G616" i="1" s="1"/>
  <c r="AG616" i="2"/>
  <c r="AG287" i="2"/>
  <c r="E287" i="1"/>
  <c r="G287" i="1" s="1"/>
  <c r="E342" i="1"/>
  <c r="G342" i="1" s="1"/>
  <c r="AG342" i="2"/>
  <c r="E269" i="1"/>
  <c r="G269" i="1" s="1"/>
  <c r="AG269" i="2"/>
  <c r="AG79" i="2"/>
  <c r="E79" i="1"/>
  <c r="G79" i="1" s="1"/>
  <c r="E513" i="1"/>
  <c r="G513" i="1" s="1"/>
  <c r="AG513" i="2"/>
  <c r="E233" i="1"/>
  <c r="G233" i="1" s="1"/>
  <c r="AG233" i="2"/>
  <c r="E281" i="1"/>
  <c r="G281" i="1" s="1"/>
  <c r="AG281" i="2"/>
  <c r="AG377" i="2"/>
  <c r="E272" i="1"/>
  <c r="G272" i="1" s="1"/>
  <c r="E40" i="1"/>
  <c r="G40" i="1" s="1"/>
  <c r="E374" i="1"/>
  <c r="G374" i="1" s="1"/>
  <c r="AG221" i="2"/>
  <c r="E591" i="1"/>
  <c r="G591" i="1" s="1"/>
  <c r="AG602" i="2"/>
  <c r="E255" i="1"/>
  <c r="G255" i="1" s="1"/>
  <c r="E610" i="1"/>
  <c r="G610" i="1" s="1"/>
  <c r="AG421" i="2"/>
  <c r="AG691" i="2"/>
  <c r="AH691" i="2" s="1"/>
  <c r="AG700" i="2"/>
  <c r="E700" i="1"/>
  <c r="G700" i="1" s="1"/>
  <c r="AG280" i="2"/>
  <c r="E280" i="1"/>
  <c r="G280" i="1" s="1"/>
  <c r="AG482" i="2"/>
  <c r="AG137" i="2"/>
  <c r="E257" i="1"/>
  <c r="G257" i="1" s="1"/>
  <c r="E214" i="1"/>
  <c r="G214" i="1" s="1"/>
  <c r="H214" i="1" s="1"/>
  <c r="AG214" i="2"/>
  <c r="AH214" i="2" s="1"/>
  <c r="E512" i="1"/>
  <c r="G512" i="1" s="1"/>
  <c r="AG512" i="2"/>
  <c r="E594" i="1"/>
  <c r="G594" i="1" s="1"/>
  <c r="AG594" i="2"/>
  <c r="AG268" i="2"/>
  <c r="AH268" i="2" s="1"/>
  <c r="E268" i="1"/>
  <c r="G268" i="1" s="1"/>
  <c r="H268" i="1" s="1"/>
  <c r="E27" i="1"/>
  <c r="G27" i="1" s="1"/>
  <c r="AG27" i="2"/>
  <c r="G549" i="1"/>
  <c r="AG460" i="2"/>
  <c r="E460" i="1"/>
  <c r="G460" i="1" s="1"/>
  <c r="AG245" i="2"/>
  <c r="E245" i="1"/>
  <c r="G245" i="1" s="1"/>
  <c r="AG163" i="2"/>
  <c r="E163" i="1"/>
  <c r="G163" i="1" s="1"/>
  <c r="AG273" i="2"/>
  <c r="E273" i="1"/>
  <c r="G273" i="1" s="1"/>
  <c r="E98" i="1"/>
  <c r="G98" i="1" s="1"/>
  <c r="AG98" i="2"/>
  <c r="AG701" i="2"/>
  <c r="E701" i="1"/>
  <c r="G701" i="1" s="1"/>
  <c r="E361" i="1"/>
  <c r="G361" i="1" s="1"/>
  <c r="AG361" i="2"/>
  <c r="AG235" i="2"/>
  <c r="AH235" i="2" s="1"/>
  <c r="E235" i="1"/>
  <c r="G235" i="1" s="1"/>
  <c r="H235" i="1" s="1"/>
  <c r="AG51" i="2"/>
  <c r="E51" i="1"/>
  <c r="G51" i="1" s="1"/>
  <c r="E218" i="1"/>
  <c r="G218" i="1" s="1"/>
  <c r="H218" i="1" s="1"/>
  <c r="AG218" i="2"/>
  <c r="AH218" i="2" s="1"/>
  <c r="E90" i="1"/>
  <c r="G90" i="1" s="1"/>
  <c r="AG90" i="2"/>
  <c r="AG552" i="2"/>
  <c r="E552" i="1"/>
  <c r="G552" i="1" s="1"/>
  <c r="E206" i="1"/>
  <c r="G206" i="1" s="1"/>
  <c r="AG206" i="2"/>
  <c r="AG277" i="2"/>
  <c r="E277" i="1"/>
  <c r="G277" i="1" s="1"/>
  <c r="E11" i="1"/>
  <c r="G11" i="1" s="1"/>
  <c r="E179" i="1"/>
  <c r="G179" i="1" s="1"/>
  <c r="AG179" i="2"/>
  <c r="E278" i="1"/>
  <c r="G278" i="1" s="1"/>
  <c r="AG634" i="2"/>
  <c r="E634" i="1"/>
  <c r="G634" i="1" s="1"/>
  <c r="AG461" i="2"/>
  <c r="E461" i="1"/>
  <c r="G461" i="1" s="1"/>
  <c r="E523" i="1"/>
  <c r="G523" i="1" s="1"/>
  <c r="AG523" i="2"/>
  <c r="AG303" i="2"/>
  <c r="E303" i="1"/>
  <c r="G303" i="1" s="1"/>
  <c r="E178" i="1"/>
  <c r="G178" i="1" s="1"/>
  <c r="AG178" i="2"/>
  <c r="AG363" i="2"/>
  <c r="AH363" i="2" s="1"/>
  <c r="E363" i="1"/>
  <c r="G363" i="1" s="1"/>
  <c r="H363" i="1" s="1"/>
  <c r="AG599" i="2"/>
  <c r="E599" i="1"/>
  <c r="G599" i="1" s="1"/>
  <c r="AG109" i="2"/>
  <c r="E109" i="1"/>
  <c r="G109" i="1" s="1"/>
  <c r="E370" i="1"/>
  <c r="G370" i="1" s="1"/>
  <c r="L32" i="1"/>
  <c r="E486" i="1"/>
  <c r="G486" i="1" s="1"/>
  <c r="AG607" i="2"/>
  <c r="E495" i="1"/>
  <c r="G495" i="1" s="1"/>
  <c r="AG337" i="2"/>
  <c r="E394" i="1"/>
  <c r="G394" i="1" s="1"/>
  <c r="AG394" i="2"/>
  <c r="AG315" i="2"/>
  <c r="AG130" i="2"/>
  <c r="AG54" i="2"/>
  <c r="E510" i="1"/>
  <c r="G510" i="1" s="1"/>
  <c r="E665" i="1"/>
  <c r="G665" i="1" s="1"/>
  <c r="E60" i="1"/>
  <c r="G60" i="1" s="1"/>
  <c r="E274" i="1"/>
  <c r="G274" i="1" s="1"/>
  <c r="G360" i="1"/>
  <c r="K198" i="1"/>
  <c r="L232" i="1"/>
  <c r="E148" i="1"/>
  <c r="G148" i="1" s="1"/>
  <c r="G432" i="1"/>
  <c r="H432" i="1" s="1"/>
  <c r="G548" i="1"/>
  <c r="G489" i="1"/>
  <c r="G345" i="1"/>
  <c r="G157" i="1"/>
  <c r="G526" i="1"/>
  <c r="L163" i="1"/>
  <c r="K170" i="1"/>
  <c r="L65" i="1"/>
  <c r="AE240" i="2"/>
  <c r="G299" i="1"/>
  <c r="H299" i="1" s="1"/>
  <c r="G516" i="1"/>
  <c r="E85" i="1"/>
  <c r="G85" i="1" s="1"/>
  <c r="G593" i="1"/>
  <c r="H593" i="1" s="1"/>
  <c r="G160" i="1"/>
  <c r="G183" i="1"/>
  <c r="G161" i="1"/>
  <c r="G637" i="1"/>
  <c r="G334" i="1"/>
  <c r="G132" i="1"/>
  <c r="G405" i="1"/>
  <c r="G10" i="1"/>
  <c r="G168" i="1"/>
  <c r="G635" i="1"/>
  <c r="G421" i="1"/>
  <c r="G114" i="1"/>
  <c r="G166" i="1"/>
  <c r="L16" i="1"/>
  <c r="G18" i="1"/>
  <c r="G659" i="1"/>
  <c r="G146" i="1"/>
  <c r="G494" i="1"/>
  <c r="G589" i="1"/>
  <c r="G520" i="1"/>
  <c r="G381" i="1"/>
  <c r="L35" i="1"/>
  <c r="L59" i="1"/>
  <c r="L29" i="1"/>
  <c r="G229" i="1"/>
  <c r="G382" i="1"/>
  <c r="G419" i="1"/>
  <c r="G191" i="1"/>
  <c r="G32" i="1"/>
  <c r="G306" i="1"/>
  <c r="G323" i="1"/>
  <c r="G507" i="1"/>
  <c r="G137" i="1"/>
  <c r="G559" i="1"/>
  <c r="H559" i="1" s="1"/>
  <c r="G511" i="1"/>
  <c r="G514" i="1"/>
  <c r="G576" i="1"/>
  <c r="G152" i="1"/>
  <c r="G192" i="1"/>
  <c r="G145" i="1"/>
  <c r="G509" i="1"/>
  <c r="G71" i="1"/>
  <c r="G605" i="1"/>
  <c r="G223" i="1"/>
  <c r="H223" i="1" s="1"/>
  <c r="L23" i="1"/>
  <c r="G33" i="1"/>
  <c r="G339" i="1"/>
  <c r="G522" i="1"/>
  <c r="G239" i="1"/>
  <c r="L131" i="1"/>
  <c r="G15" i="1"/>
  <c r="L25" i="1"/>
  <c r="L41" i="1"/>
  <c r="G547" i="1"/>
  <c r="G43" i="1"/>
  <c r="H43" i="1" s="1"/>
  <c r="G373" i="1"/>
  <c r="G517" i="1"/>
  <c r="L14" i="1"/>
  <c r="G315" i="1"/>
  <c r="G130" i="1"/>
  <c r="G221" i="1"/>
  <c r="G34" i="1"/>
  <c r="G50" i="1"/>
  <c r="G653" i="1"/>
  <c r="G643" i="1"/>
  <c r="G286" i="1"/>
  <c r="G73" i="1"/>
  <c r="G499" i="1"/>
  <c r="G219" i="1"/>
  <c r="G676" i="1"/>
  <c r="G259" i="1"/>
  <c r="G351" i="1"/>
  <c r="L51" i="1"/>
  <c r="L75" i="1"/>
  <c r="M686" i="1"/>
  <c r="L686" i="1"/>
  <c r="M651" i="1"/>
  <c r="L651" i="1"/>
  <c r="M412" i="1"/>
  <c r="L412" i="1"/>
  <c r="M551" i="1"/>
  <c r="L551" i="1"/>
  <c r="M374" i="1"/>
  <c r="L374" i="1"/>
  <c r="M211" i="1"/>
  <c r="L211" i="1"/>
  <c r="M440" i="1"/>
  <c r="L440" i="1"/>
  <c r="M159" i="1"/>
  <c r="L159" i="1"/>
  <c r="M683" i="1"/>
  <c r="L683" i="1"/>
  <c r="M458" i="1"/>
  <c r="L458" i="1"/>
  <c r="M207" i="1"/>
  <c r="L207" i="1"/>
  <c r="M62" i="1"/>
  <c r="L62" i="1"/>
  <c r="M674" i="1"/>
  <c r="L674" i="1"/>
  <c r="M580" i="1"/>
  <c r="L580" i="1"/>
  <c r="M574" i="1"/>
  <c r="L574" i="1"/>
  <c r="M10" i="1"/>
  <c r="L10" i="1"/>
  <c r="M188" i="1"/>
  <c r="L188" i="1"/>
  <c r="M623" i="1"/>
  <c r="L623" i="1"/>
  <c r="M518" i="1"/>
  <c r="L518" i="1"/>
  <c r="M328" i="1"/>
  <c r="L328" i="1"/>
  <c r="F294" i="1"/>
  <c r="E692" i="1"/>
  <c r="G692" i="1" s="1"/>
  <c r="M662" i="1"/>
  <c r="L662" i="1"/>
  <c r="M277" i="1"/>
  <c r="L277" i="1"/>
  <c r="M60" i="1"/>
  <c r="L60" i="1"/>
  <c r="M307" i="1"/>
  <c r="L307" i="1"/>
  <c r="M473" i="1"/>
  <c r="L473" i="1"/>
  <c r="M231" i="1"/>
  <c r="L231" i="1"/>
  <c r="M407" i="1"/>
  <c r="L407" i="1"/>
  <c r="M227" i="1"/>
  <c r="L227" i="1"/>
  <c r="M85" i="1"/>
  <c r="L85" i="1"/>
  <c r="M230" i="1"/>
  <c r="L230" i="1"/>
  <c r="M316" i="1"/>
  <c r="L316" i="1"/>
  <c r="M195" i="1"/>
  <c r="L195" i="1"/>
  <c r="M332" i="1"/>
  <c r="L332" i="1"/>
  <c r="M114" i="1"/>
  <c r="L114" i="1"/>
  <c r="M650" i="1"/>
  <c r="L650" i="1"/>
  <c r="M373" i="1"/>
  <c r="L373" i="1"/>
  <c r="M624" i="1"/>
  <c r="L624" i="1"/>
  <c r="M119" i="1"/>
  <c r="L119" i="1"/>
  <c r="M90" i="1"/>
  <c r="L90" i="1"/>
  <c r="M245" i="1"/>
  <c r="L245" i="1"/>
  <c r="M410" i="1"/>
  <c r="L410" i="1"/>
  <c r="M484" i="1"/>
  <c r="L484" i="1"/>
  <c r="M605" i="1"/>
  <c r="L605" i="1"/>
  <c r="G80" i="1"/>
  <c r="E367" i="1"/>
  <c r="G367" i="1" s="1"/>
  <c r="H367" i="1" s="1"/>
  <c r="E451" i="1"/>
  <c r="G451" i="1" s="1"/>
  <c r="H451" i="1" s="1"/>
  <c r="G693" i="1"/>
  <c r="AG22" i="2"/>
  <c r="AG520" i="2"/>
  <c r="AG333" i="2"/>
  <c r="X705" i="2"/>
  <c r="AE427" i="2"/>
  <c r="E151" i="1"/>
  <c r="G151" i="1" s="1"/>
  <c r="E348" i="1"/>
  <c r="G348" i="1" s="1"/>
  <c r="M502" i="1"/>
  <c r="L502" i="1"/>
  <c r="M611" i="1"/>
  <c r="L611" i="1"/>
  <c r="M672" i="1"/>
  <c r="L672" i="1"/>
  <c r="M514" i="1"/>
  <c r="L514" i="1"/>
  <c r="M481" i="1"/>
  <c r="L481" i="1"/>
  <c r="M665" i="1"/>
  <c r="L665" i="1"/>
  <c r="M464" i="1"/>
  <c r="L464" i="1"/>
  <c r="L66" i="1"/>
  <c r="M66" i="1"/>
  <c r="M568" i="1"/>
  <c r="L568" i="1"/>
  <c r="M626" i="1"/>
  <c r="L626" i="1"/>
  <c r="M652" i="1"/>
  <c r="L652" i="1"/>
  <c r="M578" i="1"/>
  <c r="L578" i="1"/>
  <c r="M478" i="1"/>
  <c r="L478" i="1"/>
  <c r="M190" i="1"/>
  <c r="L190" i="1"/>
  <c r="G142" i="1"/>
  <c r="M74" i="1"/>
  <c r="L74" i="1"/>
  <c r="M68" i="1"/>
  <c r="L68" i="1"/>
  <c r="M141" i="1"/>
  <c r="L141" i="1"/>
  <c r="M103" i="1"/>
  <c r="L103" i="1"/>
  <c r="AG24" i="2"/>
  <c r="AG676" i="2"/>
  <c r="G485" i="1"/>
  <c r="S705" i="2"/>
  <c r="M658" i="1"/>
  <c r="L658" i="1"/>
  <c r="M84" i="1"/>
  <c r="L84" i="1"/>
  <c r="F240" i="1"/>
  <c r="M47" i="1"/>
  <c r="L47" i="1"/>
  <c r="M417" i="1"/>
  <c r="L417" i="1"/>
  <c r="M664" i="1"/>
  <c r="L664" i="1"/>
  <c r="M576" i="1"/>
  <c r="L576" i="1"/>
  <c r="M535" i="1"/>
  <c r="L535" i="1"/>
  <c r="M439" i="1"/>
  <c r="L439" i="1"/>
  <c r="M182" i="1"/>
  <c r="L182" i="1"/>
  <c r="M369" i="1"/>
  <c r="L369" i="1"/>
  <c r="M594" i="1"/>
  <c r="L594" i="1"/>
  <c r="M178" i="1"/>
  <c r="L178" i="1"/>
  <c r="M63" i="1"/>
  <c r="L63" i="1"/>
  <c r="M133" i="1"/>
  <c r="L133" i="1"/>
  <c r="M89" i="1"/>
  <c r="L89" i="1"/>
  <c r="M449" i="1"/>
  <c r="L449" i="1"/>
  <c r="M537" i="1"/>
  <c r="L537" i="1"/>
  <c r="M575" i="1"/>
  <c r="L575" i="1"/>
  <c r="M86" i="1"/>
  <c r="L86" i="1"/>
  <c r="M156" i="1"/>
  <c r="L156" i="1"/>
  <c r="M106" i="1"/>
  <c r="L106" i="1"/>
  <c r="G404" i="1"/>
  <c r="E181" i="1"/>
  <c r="G181" i="1" s="1"/>
  <c r="G82" i="1"/>
  <c r="E459" i="1"/>
  <c r="G459" i="1" s="1"/>
  <c r="E555" i="1"/>
  <c r="G555" i="1" s="1"/>
  <c r="E662" i="1"/>
  <c r="G662" i="1" s="1"/>
  <c r="E83" i="1"/>
  <c r="G83" i="1" s="1"/>
  <c r="E14" i="1"/>
  <c r="G14" i="1" s="1"/>
  <c r="AG525" i="2"/>
  <c r="AG547" i="2"/>
  <c r="E87" i="1"/>
  <c r="G87" i="1" s="1"/>
  <c r="E250" i="1"/>
  <c r="G250" i="1" s="1"/>
  <c r="AG157" i="2"/>
  <c r="AG161" i="2"/>
  <c r="E110" i="1"/>
  <c r="G110" i="1" s="1"/>
  <c r="M641" i="1"/>
  <c r="L641" i="1"/>
  <c r="M636" i="1"/>
  <c r="L636" i="1"/>
  <c r="M347" i="1"/>
  <c r="L347" i="1"/>
  <c r="M234" i="1"/>
  <c r="L234" i="1"/>
  <c r="M158" i="1"/>
  <c r="L158" i="1"/>
  <c r="M618" i="1"/>
  <c r="L618" i="1"/>
  <c r="M545" i="1"/>
  <c r="L545" i="1"/>
  <c r="M355" i="1"/>
  <c r="L355" i="1"/>
  <c r="M157" i="1"/>
  <c r="L157" i="1"/>
  <c r="M352" i="1"/>
  <c r="L352" i="1"/>
  <c r="M100" i="1"/>
  <c r="L100" i="1"/>
  <c r="M148" i="1"/>
  <c r="L148" i="1"/>
  <c r="L11" i="1"/>
  <c r="M600" i="1"/>
  <c r="L600" i="1"/>
  <c r="M39" i="1"/>
  <c r="L39" i="1"/>
  <c r="M69" i="1"/>
  <c r="L69" i="1"/>
  <c r="M476" i="1"/>
  <c r="L476" i="1"/>
  <c r="M608" i="1"/>
  <c r="L608" i="1"/>
  <c r="M380" i="1"/>
  <c r="L380" i="1"/>
  <c r="M186" i="1"/>
  <c r="L186" i="1"/>
  <c r="L31" i="1"/>
  <c r="E335" i="1"/>
  <c r="G335" i="1" s="1"/>
  <c r="E406" i="1"/>
  <c r="G406" i="1" s="1"/>
  <c r="H406" i="1" s="1"/>
  <c r="G88" i="1"/>
  <c r="E150" i="1"/>
  <c r="G150" i="1" s="1"/>
  <c r="F170" i="1"/>
  <c r="E355" i="1"/>
  <c r="G355" i="1" s="1"/>
  <c r="E138" i="1"/>
  <c r="G138" i="1" s="1"/>
  <c r="E366" i="1"/>
  <c r="G366" i="1" s="1"/>
  <c r="AG640" i="2"/>
  <c r="AG152" i="2"/>
  <c r="E225" i="1"/>
  <c r="G225" i="1" s="1"/>
  <c r="AG162" i="2"/>
  <c r="AG373" i="2"/>
  <c r="G70" i="1"/>
  <c r="AG507" i="2"/>
  <c r="E663" i="1"/>
  <c r="G663" i="1" s="1"/>
  <c r="AG132" i="2"/>
  <c r="AG453" i="2"/>
  <c r="AH453" i="2" s="1"/>
  <c r="AG509" i="2"/>
  <c r="E19" i="1"/>
  <c r="G19" i="1" s="1"/>
  <c r="AG438" i="2"/>
  <c r="AG489" i="2"/>
  <c r="AG593" i="2"/>
  <c r="AH593" i="2" s="1"/>
  <c r="AG381" i="2"/>
  <c r="AG637" i="2"/>
  <c r="E217" i="1"/>
  <c r="G217" i="1" s="1"/>
  <c r="E445" i="1"/>
  <c r="G445" i="1" s="1"/>
  <c r="E414" i="1"/>
  <c r="G414" i="1" s="1"/>
  <c r="E558" i="1"/>
  <c r="G558" i="1" s="1"/>
  <c r="H558" i="1" s="1"/>
  <c r="G535" i="1"/>
  <c r="E554" i="1"/>
  <c r="G554" i="1" s="1"/>
  <c r="AG223" i="2"/>
  <c r="AH223" i="2" s="1"/>
  <c r="E587" i="1"/>
  <c r="G587" i="1" s="1"/>
  <c r="E649" i="1"/>
  <c r="G649" i="1" s="1"/>
  <c r="E580" i="1"/>
  <c r="G580" i="1" s="1"/>
  <c r="AG477" i="2"/>
  <c r="E92" i="1"/>
  <c r="G92" i="1" s="1"/>
  <c r="E91" i="1"/>
  <c r="G91" i="1" s="1"/>
  <c r="E447" i="1"/>
  <c r="G447" i="1" s="1"/>
  <c r="E457" i="1"/>
  <c r="G457" i="1" s="1"/>
  <c r="E696" i="1"/>
  <c r="G696" i="1" s="1"/>
  <c r="G658" i="1"/>
  <c r="E686" i="1"/>
  <c r="G686" i="1" s="1"/>
  <c r="E38" i="1"/>
  <c r="G38" i="1" s="1"/>
  <c r="E437" i="1"/>
  <c r="G437" i="1" s="1"/>
  <c r="H437" i="1" s="1"/>
  <c r="AG548" i="2"/>
  <c r="AG519" i="2"/>
  <c r="AG643" i="2"/>
  <c r="E354" i="1"/>
  <c r="G354" i="1" s="1"/>
  <c r="V201" i="2"/>
  <c r="V241" i="2" s="1"/>
  <c r="E289" i="1"/>
  <c r="G289" i="1" s="1"/>
  <c r="E409" i="1"/>
  <c r="G409" i="1" s="1"/>
  <c r="AG334" i="2"/>
  <c r="AG526" i="2"/>
  <c r="AG350" i="2"/>
  <c r="G213" i="1"/>
  <c r="E53" i="1"/>
  <c r="G53" i="1" s="1"/>
  <c r="G159" i="1"/>
  <c r="E321" i="1"/>
  <c r="G321" i="1" s="1"/>
  <c r="G112" i="1"/>
  <c r="E254" i="1"/>
  <c r="G254" i="1" s="1"/>
  <c r="AG230" i="2"/>
  <c r="E104" i="1"/>
  <c r="G104" i="1" s="1"/>
  <c r="M612" i="1"/>
  <c r="L612" i="1"/>
  <c r="M619" i="1"/>
  <c r="L619" i="1"/>
  <c r="M466" i="1"/>
  <c r="L466" i="1"/>
  <c r="M444" i="1"/>
  <c r="L444" i="1"/>
  <c r="M221" i="1"/>
  <c r="L221" i="1"/>
  <c r="M222" i="1"/>
  <c r="L222" i="1"/>
  <c r="M425" i="1"/>
  <c r="L425" i="1"/>
  <c r="M298" i="1"/>
  <c r="L298" i="1"/>
  <c r="M659" i="1"/>
  <c r="L659" i="1"/>
  <c r="M638" i="1"/>
  <c r="L638" i="1"/>
  <c r="M488" i="1"/>
  <c r="L488" i="1"/>
  <c r="M547" i="1"/>
  <c r="L547" i="1"/>
  <c r="M661" i="1"/>
  <c r="L661" i="1"/>
  <c r="L45" i="1"/>
  <c r="M45" i="1"/>
  <c r="L290" i="1"/>
  <c r="M290" i="1"/>
  <c r="L123" i="1"/>
  <c r="M656" i="1"/>
  <c r="L656" i="1"/>
  <c r="M503" i="1"/>
  <c r="L503" i="1"/>
  <c r="M333" i="1"/>
  <c r="L333" i="1"/>
  <c r="M318" i="1"/>
  <c r="L318" i="1"/>
  <c r="M121" i="1"/>
  <c r="L121" i="1"/>
  <c r="M334" i="1"/>
  <c r="L334" i="1"/>
  <c r="M517" i="1"/>
  <c r="L517" i="1"/>
  <c r="L384" i="1"/>
  <c r="M384" i="1"/>
  <c r="M348" i="1"/>
  <c r="L348" i="1"/>
  <c r="M421" i="1"/>
  <c r="L421" i="1"/>
  <c r="M125" i="1"/>
  <c r="L125" i="1"/>
  <c r="M635" i="1"/>
  <c r="L635" i="1"/>
  <c r="M555" i="1"/>
  <c r="L555" i="1"/>
  <c r="M573" i="1"/>
  <c r="L573" i="1"/>
  <c r="M653" i="1"/>
  <c r="L653" i="1"/>
  <c r="M329" i="1"/>
  <c r="L329" i="1"/>
  <c r="M215" i="1"/>
  <c r="L215" i="1"/>
  <c r="L117" i="1"/>
  <c r="M117" i="1"/>
  <c r="M94" i="1"/>
  <c r="L94" i="1"/>
  <c r="M599" i="1"/>
  <c r="L599" i="1"/>
  <c r="M459" i="1"/>
  <c r="L459" i="1"/>
  <c r="M492" i="1"/>
  <c r="L492" i="1"/>
  <c r="M284" i="1"/>
  <c r="L284" i="1"/>
  <c r="M184" i="1"/>
  <c r="L184" i="1"/>
  <c r="M340" i="1"/>
  <c r="L340" i="1"/>
  <c r="M38" i="1"/>
  <c r="L38" i="1"/>
  <c r="M98" i="1"/>
  <c r="L98" i="1"/>
  <c r="M671" i="1"/>
  <c r="L671" i="1"/>
  <c r="M454" i="1"/>
  <c r="L454" i="1"/>
  <c r="M330" i="1"/>
  <c r="L330" i="1"/>
  <c r="M361" i="1"/>
  <c r="L361" i="1"/>
  <c r="M300" i="1"/>
  <c r="L300" i="1"/>
  <c r="M587" i="1"/>
  <c r="L587" i="1"/>
  <c r="M331" i="1"/>
  <c r="L331" i="1"/>
  <c r="M315" i="1"/>
  <c r="L315" i="1"/>
  <c r="M97" i="1"/>
  <c r="L97" i="1"/>
  <c r="M130" i="1"/>
  <c r="L130" i="1"/>
  <c r="M647" i="1"/>
  <c r="L647" i="1"/>
  <c r="L91" i="1"/>
  <c r="L319" i="1"/>
  <c r="M467" i="1"/>
  <c r="L467" i="1"/>
  <c r="M511" i="1"/>
  <c r="L511" i="1"/>
  <c r="M596" i="1"/>
  <c r="L596" i="1"/>
  <c r="L67" i="1"/>
  <c r="M552" i="1"/>
  <c r="L552" i="1"/>
  <c r="M270" i="1"/>
  <c r="L270" i="1"/>
  <c r="M524" i="1"/>
  <c r="L524" i="1"/>
  <c r="M259" i="1"/>
  <c r="L259" i="1"/>
  <c r="L111" i="1"/>
  <c r="M480" i="1"/>
  <c r="L480" i="1"/>
  <c r="M566" i="1"/>
  <c r="L566" i="1"/>
  <c r="M339" i="1"/>
  <c r="L339" i="1"/>
  <c r="M431" i="1"/>
  <c r="K468" i="1"/>
  <c r="L431" i="1"/>
  <c r="M118" i="1"/>
  <c r="L118" i="1"/>
  <c r="M336" i="1"/>
  <c r="L336" i="1"/>
  <c r="M477" i="1"/>
  <c r="L477" i="1"/>
  <c r="M405" i="1"/>
  <c r="L405" i="1"/>
  <c r="M108" i="1"/>
  <c r="L108" i="1"/>
  <c r="M570" i="1"/>
  <c r="L570" i="1"/>
  <c r="AA201" i="2"/>
  <c r="M337" i="1"/>
  <c r="L337" i="1"/>
  <c r="M152" i="1"/>
  <c r="L152" i="1"/>
  <c r="M360" i="1"/>
  <c r="L360" i="1"/>
  <c r="L99" i="1"/>
  <c r="M76" i="1"/>
  <c r="L76" i="1"/>
  <c r="M341" i="1"/>
  <c r="L341" i="1"/>
  <c r="M136" i="1"/>
  <c r="L136" i="1"/>
  <c r="M55" i="1"/>
  <c r="L55" i="1"/>
  <c r="E141" i="1"/>
  <c r="G141" i="1" s="1"/>
  <c r="AG141" i="2"/>
  <c r="M279" i="1"/>
  <c r="L279" i="1"/>
  <c r="M365" i="1"/>
  <c r="L365" i="1"/>
  <c r="M483" i="1"/>
  <c r="L483" i="1"/>
  <c r="M590" i="1"/>
  <c r="L590" i="1"/>
  <c r="M603" i="1"/>
  <c r="L603" i="1"/>
  <c r="M166" i="1"/>
  <c r="L166" i="1"/>
  <c r="M129" i="1"/>
  <c r="L129" i="1"/>
  <c r="M236" i="1"/>
  <c r="L236" i="1"/>
  <c r="AG538" i="2"/>
  <c r="E538" i="1"/>
  <c r="G538" i="1" s="1"/>
  <c r="AG144" i="2"/>
  <c r="E144" i="1"/>
  <c r="G144" i="1" s="1"/>
  <c r="M554" i="1"/>
  <c r="L554" i="1"/>
  <c r="M489" i="1"/>
  <c r="L489" i="1"/>
  <c r="M438" i="1"/>
  <c r="L438" i="1"/>
  <c r="H533" i="1"/>
  <c r="F627" i="1"/>
  <c r="M637" i="1"/>
  <c r="L637" i="1"/>
  <c r="M161" i="1"/>
  <c r="L161" i="1"/>
  <c r="M414" i="1"/>
  <c r="L414" i="1"/>
  <c r="M546" i="1"/>
  <c r="L546" i="1"/>
  <c r="M442" i="1"/>
  <c r="L442" i="1"/>
  <c r="M344" i="1"/>
  <c r="L344" i="1"/>
  <c r="M226" i="1"/>
  <c r="L226" i="1"/>
  <c r="AG114" i="2"/>
  <c r="E372" i="1"/>
  <c r="G372" i="1" s="1"/>
  <c r="M308" i="1"/>
  <c r="L308" i="1"/>
  <c r="M443" i="1"/>
  <c r="L443" i="1"/>
  <c r="M377" i="1"/>
  <c r="L377" i="1"/>
  <c r="M482" i="1"/>
  <c r="L482" i="1"/>
  <c r="M500" i="1"/>
  <c r="L500" i="1"/>
  <c r="M306" i="1"/>
  <c r="L306" i="1"/>
  <c r="M105" i="1"/>
  <c r="L105" i="1"/>
  <c r="M642" i="1"/>
  <c r="L642" i="1"/>
  <c r="M491" i="1"/>
  <c r="L491" i="1"/>
  <c r="M153" i="1"/>
  <c r="L153" i="1"/>
  <c r="M169" i="1"/>
  <c r="L169" i="1"/>
  <c r="M540" i="1"/>
  <c r="L540" i="1"/>
  <c r="M313" i="1"/>
  <c r="L313" i="1"/>
  <c r="K627" i="1"/>
  <c r="L533" i="1"/>
  <c r="M533" i="1"/>
  <c r="AG106" i="2"/>
  <c r="G464" i="1"/>
  <c r="E121" i="1"/>
  <c r="G121" i="1" s="1"/>
  <c r="AE170" i="2"/>
  <c r="M521" i="1"/>
  <c r="L521" i="1"/>
  <c r="M649" i="1"/>
  <c r="L649" i="1"/>
  <c r="M460" i="1"/>
  <c r="L460" i="1"/>
  <c r="M288" i="1"/>
  <c r="L288" i="1"/>
  <c r="M584" i="1"/>
  <c r="L584" i="1"/>
  <c r="M436" i="1"/>
  <c r="L436" i="1"/>
  <c r="M262" i="1"/>
  <c r="L262" i="1"/>
  <c r="M160" i="1"/>
  <c r="L160" i="1"/>
  <c r="M274" i="1"/>
  <c r="L274" i="1"/>
  <c r="M592" i="1"/>
  <c r="L592" i="1"/>
  <c r="M422" i="1"/>
  <c r="L422" i="1"/>
  <c r="M567" i="1"/>
  <c r="L567" i="1"/>
  <c r="M145" i="1"/>
  <c r="L145" i="1"/>
  <c r="M448" i="1"/>
  <c r="L448" i="1"/>
  <c r="L139" i="1"/>
  <c r="E379" i="1"/>
  <c r="G379" i="1" s="1"/>
  <c r="E344" i="1"/>
  <c r="G344" i="1" s="1"/>
  <c r="E650" i="1"/>
  <c r="G650" i="1" s="1"/>
  <c r="AG219" i="2"/>
  <c r="E365" i="1"/>
  <c r="G365" i="1" s="1"/>
  <c r="E369" i="1"/>
  <c r="G369" i="1" s="1"/>
  <c r="G147" i="1"/>
  <c r="E675" i="1"/>
  <c r="G675" i="1" s="1"/>
  <c r="E604" i="1"/>
  <c r="G604" i="1" s="1"/>
  <c r="E216" i="1"/>
  <c r="G216" i="1" s="1"/>
  <c r="V705" i="2"/>
  <c r="E135" i="1"/>
  <c r="G135" i="1" s="1"/>
  <c r="M263" i="1"/>
  <c r="L263" i="1"/>
  <c r="M289" i="1"/>
  <c r="L289" i="1"/>
  <c r="M643" i="1"/>
  <c r="L643" i="1"/>
  <c r="M293" i="1"/>
  <c r="L293" i="1"/>
  <c r="M345" i="1"/>
  <c r="L345" i="1"/>
  <c r="M401" i="1"/>
  <c r="L401" i="1"/>
  <c r="M250" i="1"/>
  <c r="L250" i="1"/>
  <c r="M404" i="1"/>
  <c r="L404" i="1"/>
  <c r="M358" i="1"/>
  <c r="L358" i="1"/>
  <c r="M379" i="1"/>
  <c r="L379" i="1"/>
  <c r="M217" i="1"/>
  <c r="L217" i="1"/>
  <c r="M622" i="1"/>
  <c r="L622" i="1"/>
  <c r="M695" i="1"/>
  <c r="L695" i="1"/>
  <c r="M312" i="1"/>
  <c r="L312" i="1"/>
  <c r="M645" i="1"/>
  <c r="L645" i="1"/>
  <c r="M525" i="1"/>
  <c r="L525" i="1"/>
  <c r="M124" i="1"/>
  <c r="L124" i="1"/>
  <c r="M225" i="1"/>
  <c r="L225" i="1"/>
  <c r="M350" i="1"/>
  <c r="L350" i="1"/>
  <c r="M472" i="1"/>
  <c r="L472" i="1"/>
  <c r="K529" i="1"/>
  <c r="M529" i="1" s="1"/>
  <c r="M408" i="1"/>
  <c r="L408" i="1"/>
  <c r="M92" i="1"/>
  <c r="L92" i="1"/>
  <c r="M183" i="1"/>
  <c r="L183" i="1"/>
  <c r="E42" i="1"/>
  <c r="G42" i="1" s="1"/>
  <c r="H42" i="1" s="1"/>
  <c r="K427" i="1"/>
  <c r="AG360" i="2"/>
  <c r="G74" i="1"/>
  <c r="G54" i="1"/>
  <c r="G569" i="1"/>
  <c r="AG545" i="2"/>
  <c r="AG499" i="2"/>
  <c r="AG338" i="2"/>
  <c r="T201" i="2"/>
  <c r="T428" i="2" s="1"/>
  <c r="G139" i="1"/>
  <c r="G377" i="1"/>
  <c r="E230" i="1"/>
  <c r="G230" i="1" s="1"/>
  <c r="M26" i="1"/>
  <c r="L26" i="1"/>
  <c r="M93" i="1"/>
  <c r="L93" i="1"/>
  <c r="M233" i="1"/>
  <c r="L233" i="1"/>
  <c r="M304" i="1"/>
  <c r="L304" i="1"/>
  <c r="M690" i="1"/>
  <c r="L690" i="1"/>
  <c r="M54" i="1"/>
  <c r="L54" i="1"/>
  <c r="M418" i="1"/>
  <c r="L418" i="1"/>
  <c r="M135" i="1"/>
  <c r="L135" i="1"/>
  <c r="M326" i="1"/>
  <c r="L326" i="1"/>
  <c r="M122" i="1"/>
  <c r="L122" i="1"/>
  <c r="M595" i="1"/>
  <c r="L595" i="1"/>
  <c r="L147" i="1"/>
  <c r="M550" i="1"/>
  <c r="L550" i="1"/>
  <c r="M687" i="1"/>
  <c r="L687" i="1"/>
  <c r="M463" i="1"/>
  <c r="L463" i="1"/>
  <c r="M536" i="1"/>
  <c r="L536" i="1"/>
  <c r="L81" i="1"/>
  <c r="M81" i="1"/>
  <c r="M523" i="1"/>
  <c r="L523" i="1"/>
  <c r="L104" i="1"/>
  <c r="E343" i="1"/>
  <c r="G343" i="1" s="1"/>
  <c r="F198" i="1"/>
  <c r="E328" i="1"/>
  <c r="G328" i="1" s="1"/>
  <c r="E411" i="1"/>
  <c r="G411" i="1" s="1"/>
  <c r="G185" i="1"/>
  <c r="E646" i="1"/>
  <c r="G646" i="1" s="1"/>
  <c r="E403" i="1"/>
  <c r="G403" i="1" s="1"/>
  <c r="E642" i="1"/>
  <c r="G642" i="1" s="1"/>
  <c r="E690" i="1"/>
  <c r="G690" i="1" s="1"/>
  <c r="AG122" i="2"/>
  <c r="E398" i="1"/>
  <c r="G398" i="1" s="1"/>
  <c r="E573" i="1"/>
  <c r="G573" i="1" s="1"/>
  <c r="E572" i="1"/>
  <c r="G572" i="1" s="1"/>
  <c r="E542" i="1"/>
  <c r="G542" i="1" s="1"/>
  <c r="E697" i="1"/>
  <c r="G697" i="1" s="1"/>
  <c r="E500" i="1"/>
  <c r="G500" i="1" s="1"/>
  <c r="G612" i="1"/>
  <c r="E508" i="1"/>
  <c r="G508" i="1" s="1"/>
  <c r="E621" i="1"/>
  <c r="G621" i="1" s="1"/>
  <c r="E556" i="1"/>
  <c r="G556" i="1" s="1"/>
  <c r="E683" i="1"/>
  <c r="G683" i="1" s="1"/>
  <c r="E615" i="1"/>
  <c r="G615" i="1" s="1"/>
  <c r="E625" i="1"/>
  <c r="G625" i="1" s="1"/>
  <c r="E571" i="1"/>
  <c r="G571" i="1" s="1"/>
  <c r="E694" i="1"/>
  <c r="G694" i="1" s="1"/>
  <c r="E638" i="1"/>
  <c r="G638" i="1" s="1"/>
  <c r="E564" i="1"/>
  <c r="G564" i="1" s="1"/>
  <c r="E688" i="1"/>
  <c r="G688" i="1" s="1"/>
  <c r="H688" i="1" s="1"/>
  <c r="E441" i="1"/>
  <c r="G441" i="1" s="1"/>
  <c r="H441" i="1" s="1"/>
  <c r="E326" i="1"/>
  <c r="G326" i="1" s="1"/>
  <c r="E362" i="1"/>
  <c r="G362" i="1" s="1"/>
  <c r="G119" i="1"/>
  <c r="G353" i="1"/>
  <c r="H353" i="1" s="1"/>
  <c r="E258" i="1"/>
  <c r="G258" i="1" s="1"/>
  <c r="G99" i="1"/>
  <c r="T705" i="2"/>
  <c r="E316" i="1"/>
  <c r="G316" i="1" s="1"/>
  <c r="AG71" i="2"/>
  <c r="G482" i="1"/>
  <c r="E77" i="1"/>
  <c r="G77" i="1" s="1"/>
  <c r="AG286" i="2"/>
  <c r="E25" i="1"/>
  <c r="G25" i="1" s="1"/>
  <c r="AG345" i="2"/>
  <c r="AG145" i="2"/>
  <c r="L13" i="1"/>
  <c r="H681" i="1"/>
  <c r="F702" i="1"/>
  <c r="M561" i="1"/>
  <c r="L561" i="1"/>
  <c r="M323" i="1"/>
  <c r="L323" i="1"/>
  <c r="M278" i="1"/>
  <c r="L278" i="1"/>
  <c r="M640" i="1"/>
  <c r="L640" i="1"/>
  <c r="M495" i="1"/>
  <c r="L495" i="1"/>
  <c r="M229" i="1"/>
  <c r="L229" i="1"/>
  <c r="M79" i="1"/>
  <c r="L79" i="1"/>
  <c r="L165" i="1"/>
  <c r="M165" i="1"/>
  <c r="M487" i="1"/>
  <c r="L487" i="1"/>
  <c r="M607" i="1"/>
  <c r="L607" i="1"/>
  <c r="M15" i="1"/>
  <c r="L15" i="1"/>
  <c r="M138" i="1"/>
  <c r="L138" i="1"/>
  <c r="AG276" i="2"/>
  <c r="E276" i="1"/>
  <c r="G276" i="1" s="1"/>
  <c r="M639" i="1"/>
  <c r="L639" i="1"/>
  <c r="M563" i="1"/>
  <c r="L563" i="1"/>
  <c r="M452" i="1"/>
  <c r="L452" i="1"/>
  <c r="M219" i="1"/>
  <c r="L219" i="1"/>
  <c r="M409" i="1"/>
  <c r="L409" i="1"/>
  <c r="M239" i="1"/>
  <c r="L239" i="1"/>
  <c r="M113" i="1"/>
  <c r="L113" i="1"/>
  <c r="M381" i="1"/>
  <c r="L381" i="1"/>
  <c r="M420" i="1"/>
  <c r="L420" i="1"/>
  <c r="M526" i="1"/>
  <c r="L526" i="1"/>
  <c r="M378" i="1"/>
  <c r="L378" i="1"/>
  <c r="M508" i="1"/>
  <c r="L508" i="1"/>
  <c r="M321" i="1"/>
  <c r="L321" i="1"/>
  <c r="M675" i="1"/>
  <c r="L675" i="1"/>
  <c r="M692" i="1"/>
  <c r="L692" i="1"/>
  <c r="M666" i="1"/>
  <c r="L666" i="1"/>
  <c r="M694" i="1"/>
  <c r="L694" i="1"/>
  <c r="M657" i="1"/>
  <c r="L657" i="1"/>
  <c r="M507" i="1"/>
  <c r="L507" i="1"/>
  <c r="M338" i="1"/>
  <c r="L338" i="1"/>
  <c r="M46" i="1"/>
  <c r="L46" i="1"/>
  <c r="M87" i="1"/>
  <c r="L87" i="1"/>
  <c r="M305" i="1"/>
  <c r="L305" i="1"/>
  <c r="M383" i="1"/>
  <c r="L383" i="1"/>
  <c r="L224" i="1"/>
  <c r="M50" i="1"/>
  <c r="L50" i="1"/>
  <c r="M663" i="1"/>
  <c r="L663" i="1"/>
  <c r="M685" i="1"/>
  <c r="L685" i="1"/>
  <c r="M465" i="1"/>
  <c r="L465" i="1"/>
  <c r="M265" i="1"/>
  <c r="L265" i="1"/>
  <c r="M604" i="1"/>
  <c r="L604" i="1"/>
  <c r="M577" i="1"/>
  <c r="L577" i="1"/>
  <c r="M110" i="1"/>
  <c r="L110" i="1"/>
  <c r="M617" i="1"/>
  <c r="L617" i="1"/>
  <c r="M572" i="1"/>
  <c r="L572" i="1"/>
  <c r="M149" i="1"/>
  <c r="L149" i="1"/>
  <c r="L359" i="1"/>
  <c r="L351" i="1"/>
  <c r="M120" i="1"/>
  <c r="L120" i="1"/>
  <c r="M34" i="1"/>
  <c r="L34" i="1"/>
  <c r="M398" i="1"/>
  <c r="L398" i="1"/>
  <c r="M616" i="1"/>
  <c r="L616" i="1"/>
  <c r="M494" i="1"/>
  <c r="L494" i="1"/>
  <c r="M548" i="1"/>
  <c r="L548" i="1"/>
  <c r="M191" i="1"/>
  <c r="L191" i="1"/>
  <c r="M167" i="1"/>
  <c r="L167" i="1"/>
  <c r="L37" i="1"/>
  <c r="M591" i="1"/>
  <c r="L591" i="1"/>
  <c r="M544" i="1"/>
  <c r="L544" i="1"/>
  <c r="M510" i="1"/>
  <c r="L510" i="1"/>
  <c r="H431" i="1"/>
  <c r="F468" i="1"/>
  <c r="M179" i="1"/>
  <c r="L179" i="1"/>
  <c r="M435" i="1"/>
  <c r="L435" i="1"/>
  <c r="M206" i="1"/>
  <c r="L206" i="1"/>
  <c r="L216" i="1"/>
  <c r="M237" i="1"/>
  <c r="L237" i="1"/>
  <c r="M322" i="1"/>
  <c r="L322" i="1"/>
  <c r="M273" i="1"/>
  <c r="L273" i="1"/>
  <c r="M446" i="1"/>
  <c r="L446" i="1"/>
  <c r="M389" i="1"/>
  <c r="L389" i="1"/>
  <c r="G45" i="1"/>
  <c r="M581" i="1"/>
  <c r="L581" i="1"/>
  <c r="M126" i="1"/>
  <c r="L126" i="1"/>
  <c r="M602" i="1"/>
  <c r="L602" i="1"/>
  <c r="M71" i="1"/>
  <c r="L71" i="1"/>
  <c r="M646" i="1"/>
  <c r="L646" i="1"/>
  <c r="M275" i="1"/>
  <c r="L275" i="1"/>
  <c r="M286" i="1"/>
  <c r="L286" i="1"/>
  <c r="M280" i="1"/>
  <c r="L280" i="1"/>
  <c r="M127" i="1"/>
  <c r="L127" i="1"/>
  <c r="M486" i="1"/>
  <c r="L486" i="1"/>
  <c r="M445" i="1"/>
  <c r="L445" i="1"/>
  <c r="M146" i="1"/>
  <c r="L146" i="1"/>
  <c r="M697" i="1"/>
  <c r="L697" i="1"/>
  <c r="M267" i="1"/>
  <c r="L267" i="1"/>
  <c r="M655" i="1"/>
  <c r="L655" i="1"/>
  <c r="M415" i="1"/>
  <c r="L415" i="1"/>
  <c r="M597" i="1"/>
  <c r="L597" i="1"/>
  <c r="M372" i="1"/>
  <c r="L372" i="1"/>
  <c r="L17" i="1"/>
  <c r="M499" i="1"/>
  <c r="L499" i="1"/>
  <c r="M625" i="1"/>
  <c r="L625" i="1"/>
  <c r="M485" i="1"/>
  <c r="L485" i="1"/>
  <c r="M266" i="1"/>
  <c r="L266" i="1"/>
  <c r="M479" i="1"/>
  <c r="L479" i="1"/>
  <c r="M497" i="1"/>
  <c r="L497" i="1"/>
  <c r="M528" i="1"/>
  <c r="L528" i="1"/>
  <c r="AE198" i="2"/>
  <c r="E56" i="1"/>
  <c r="G56" i="1" s="1"/>
  <c r="AG113" i="2"/>
  <c r="M660" i="1"/>
  <c r="L660" i="1"/>
  <c r="M400" i="1"/>
  <c r="L400" i="1"/>
  <c r="M174" i="1"/>
  <c r="L174" i="1"/>
  <c r="M151" i="1"/>
  <c r="L151" i="1"/>
  <c r="M317" i="1"/>
  <c r="L317" i="1"/>
  <c r="L180" i="1"/>
  <c r="M180" i="1"/>
  <c r="M569" i="1"/>
  <c r="L569" i="1"/>
  <c r="L311" i="1"/>
  <c r="H631" i="1"/>
  <c r="F677" i="1"/>
  <c r="M342" i="1"/>
  <c r="L342" i="1"/>
  <c r="M58" i="1"/>
  <c r="L58" i="1"/>
  <c r="M614" i="1"/>
  <c r="L614" i="1"/>
  <c r="M615" i="1"/>
  <c r="L615" i="1"/>
  <c r="M346" i="1"/>
  <c r="L346" i="1"/>
  <c r="M325" i="1"/>
  <c r="L325" i="1"/>
  <c r="G410" i="1"/>
  <c r="M176" i="1"/>
  <c r="L176" i="1"/>
  <c r="M402" i="1"/>
  <c r="L402" i="1"/>
  <c r="M654" i="1"/>
  <c r="L654" i="1"/>
  <c r="M209" i="1"/>
  <c r="L209" i="1"/>
  <c r="M144" i="1"/>
  <c r="L144" i="1"/>
  <c r="M669" i="1"/>
  <c r="L669" i="1"/>
  <c r="M515" i="1"/>
  <c r="L515" i="1"/>
  <c r="M314" i="1"/>
  <c r="L314" i="1"/>
  <c r="M673" i="1"/>
  <c r="L673" i="1"/>
  <c r="L21" i="1"/>
  <c r="M601" i="1"/>
  <c r="L601" i="1"/>
  <c r="M682" i="1"/>
  <c r="L682" i="1"/>
  <c r="E541" i="1"/>
  <c r="G541" i="1" s="1"/>
  <c r="E527" i="1"/>
  <c r="G527" i="1" s="1"/>
  <c r="F427" i="1"/>
  <c r="G134" i="1"/>
  <c r="E466" i="1"/>
  <c r="G466" i="1" s="1"/>
  <c r="G52" i="1"/>
  <c r="M620" i="1"/>
  <c r="L620" i="1"/>
  <c r="M324" i="1"/>
  <c r="L324" i="1"/>
  <c r="M527" i="1"/>
  <c r="L527" i="1"/>
  <c r="M631" i="1"/>
  <c r="K677" i="1"/>
  <c r="L631" i="1"/>
  <c r="M82" i="1"/>
  <c r="L82" i="1"/>
  <c r="M490" i="1"/>
  <c r="L490" i="1"/>
  <c r="M238" i="1"/>
  <c r="L238" i="1"/>
  <c r="M506" i="1"/>
  <c r="L506" i="1"/>
  <c r="M116" i="1"/>
  <c r="L116" i="1"/>
  <c r="M356" i="1"/>
  <c r="L356" i="1"/>
  <c r="M150" i="1"/>
  <c r="L150" i="1"/>
  <c r="M699" i="1"/>
  <c r="L699" i="1"/>
  <c r="M426" i="1"/>
  <c r="L426" i="1"/>
  <c r="M634" i="1"/>
  <c r="L634" i="1"/>
  <c r="M493" i="1"/>
  <c r="L493" i="1"/>
  <c r="M684" i="1"/>
  <c r="L684" i="1"/>
  <c r="L423" i="1"/>
  <c r="M423" i="1"/>
  <c r="M52" i="1"/>
  <c r="L52" i="1"/>
  <c r="H472" i="1"/>
  <c r="F529" i="1"/>
  <c r="H529" i="1" s="1"/>
  <c r="M585" i="1"/>
  <c r="L585" i="1"/>
  <c r="AG160" i="2"/>
  <c r="F385" i="1"/>
  <c r="E462" i="1"/>
  <c r="G462" i="1" s="1"/>
  <c r="E502" i="1"/>
  <c r="G502" i="1" s="1"/>
  <c r="G195" i="1"/>
  <c r="E393" i="1"/>
  <c r="G393" i="1" s="1"/>
  <c r="G227" i="1"/>
  <c r="M498" i="1"/>
  <c r="L498" i="1"/>
  <c r="M565" i="1"/>
  <c r="L565" i="1"/>
  <c r="M257" i="1"/>
  <c r="L257" i="1"/>
  <c r="M667" i="1"/>
  <c r="L667" i="1"/>
  <c r="M621" i="1"/>
  <c r="L621" i="1"/>
  <c r="M258" i="1"/>
  <c r="L258" i="1"/>
  <c r="M255" i="1"/>
  <c r="L255" i="1"/>
  <c r="M474" i="1"/>
  <c r="L474" i="1"/>
  <c r="M44" i="1"/>
  <c r="L44" i="1"/>
  <c r="M509" i="1"/>
  <c r="L509" i="1"/>
  <c r="M582" i="1"/>
  <c r="L582" i="1"/>
  <c r="M698" i="1"/>
  <c r="L698" i="1"/>
  <c r="M137" i="1"/>
  <c r="L137" i="1"/>
  <c r="M254" i="1"/>
  <c r="L254" i="1"/>
  <c r="AG384" i="2"/>
  <c r="E384" i="1"/>
  <c r="G384" i="1" s="1"/>
  <c r="M462" i="1"/>
  <c r="L462" i="1"/>
  <c r="M560" i="1"/>
  <c r="L560" i="1"/>
  <c r="M456" i="1"/>
  <c r="L456" i="1"/>
  <c r="M447" i="1"/>
  <c r="L447" i="1"/>
  <c r="M18" i="1"/>
  <c r="L18" i="1"/>
  <c r="M512" i="1"/>
  <c r="L512" i="1"/>
  <c r="L155" i="1"/>
  <c r="M434" i="1"/>
  <c r="L434" i="1"/>
  <c r="G402" i="1"/>
  <c r="K294" i="1"/>
  <c r="AG73" i="2"/>
  <c r="M613" i="1"/>
  <c r="L613" i="1"/>
  <c r="M564" i="1"/>
  <c r="L564" i="1"/>
  <c r="K240" i="1"/>
  <c r="L205" i="1"/>
  <c r="M112" i="1"/>
  <c r="L112" i="1"/>
  <c r="M301" i="1"/>
  <c r="L301" i="1"/>
  <c r="M696" i="1"/>
  <c r="L696" i="1"/>
  <c r="M538" i="1"/>
  <c r="L538" i="1"/>
  <c r="M700" i="1"/>
  <c r="L700" i="1"/>
  <c r="M513" i="1"/>
  <c r="L513" i="1"/>
  <c r="M392" i="1"/>
  <c r="L392" i="1"/>
  <c r="M394" i="1"/>
  <c r="L394" i="1"/>
  <c r="L416" i="1"/>
  <c r="M416" i="1"/>
  <c r="L368" i="1"/>
  <c r="M368" i="1"/>
  <c r="M549" i="1"/>
  <c r="L549" i="1"/>
  <c r="M302" i="1"/>
  <c r="L302" i="1"/>
  <c r="L212" i="1"/>
  <c r="G72" i="1"/>
  <c r="K385" i="1"/>
  <c r="G691" i="1"/>
  <c r="H691" i="1" s="1"/>
  <c r="E448" i="1"/>
  <c r="G448" i="1" s="1"/>
  <c r="E167" i="1"/>
  <c r="G167" i="1" s="1"/>
  <c r="E444" i="1"/>
  <c r="G444" i="1" s="1"/>
  <c r="E44" i="1"/>
  <c r="G44" i="1" s="1"/>
  <c r="W201" i="2"/>
  <c r="W295" i="2" s="1"/>
  <c r="M681" i="1"/>
  <c r="K702" i="1"/>
  <c r="L681" i="1"/>
  <c r="M633" i="1"/>
  <c r="L633" i="1"/>
  <c r="M701" i="1"/>
  <c r="L701" i="1"/>
  <c r="M676" i="1"/>
  <c r="L676" i="1"/>
  <c r="M519" i="1"/>
  <c r="L519" i="1"/>
  <c r="M541" i="1"/>
  <c r="L541" i="1"/>
  <c r="M475" i="1"/>
  <c r="L475" i="1"/>
  <c r="M285" i="1"/>
  <c r="L285" i="1"/>
  <c r="M213" i="1"/>
  <c r="L213" i="1"/>
  <c r="M78" i="1"/>
  <c r="L78" i="1"/>
  <c r="M693" i="1"/>
  <c r="L693" i="1"/>
  <c r="M579" i="1"/>
  <c r="L579" i="1"/>
  <c r="M292" i="1"/>
  <c r="L292" i="1"/>
  <c r="M457" i="1"/>
  <c r="L457" i="1"/>
  <c r="M461" i="1"/>
  <c r="L461" i="1"/>
  <c r="M571" i="1"/>
  <c r="L571" i="1"/>
  <c r="M271" i="1"/>
  <c r="L271" i="1"/>
  <c r="M194" i="1"/>
  <c r="L194" i="1"/>
  <c r="M505" i="1"/>
  <c r="L505" i="1"/>
  <c r="M140" i="1"/>
  <c r="L140" i="1"/>
  <c r="G211" i="1"/>
  <c r="L107" i="1"/>
  <c r="M610" i="1"/>
  <c r="L610" i="1"/>
  <c r="M534" i="1"/>
  <c r="L534" i="1"/>
  <c r="M393" i="1"/>
  <c r="L393" i="1"/>
  <c r="M247" i="1"/>
  <c r="L247" i="1"/>
  <c r="M589" i="1"/>
  <c r="L589" i="1"/>
  <c r="M101" i="1"/>
  <c r="L101" i="1"/>
  <c r="M542" i="1"/>
  <c r="L542" i="1"/>
  <c r="M134" i="1"/>
  <c r="L134" i="1"/>
  <c r="M187" i="1"/>
  <c r="L187" i="1"/>
  <c r="M648" i="1"/>
  <c r="L648" i="1"/>
  <c r="M504" i="1"/>
  <c r="L504" i="1"/>
  <c r="M539" i="1"/>
  <c r="L539" i="1"/>
  <c r="M397" i="1"/>
  <c r="L397" i="1"/>
  <c r="M520" i="1"/>
  <c r="L520" i="1"/>
  <c r="M261" i="1"/>
  <c r="L261" i="1"/>
  <c r="M109" i="1"/>
  <c r="L109" i="1"/>
  <c r="M168" i="1"/>
  <c r="L168" i="1"/>
  <c r="M413" i="1"/>
  <c r="L413" i="1"/>
  <c r="M164" i="1"/>
  <c r="L164" i="1"/>
  <c r="M192" i="1"/>
  <c r="L192" i="1"/>
  <c r="L399" i="1"/>
  <c r="M399" i="1"/>
  <c r="M370" i="1"/>
  <c r="L370" i="1"/>
  <c r="M382" i="1"/>
  <c r="L382" i="1"/>
  <c r="M366" i="1"/>
  <c r="L366" i="1"/>
  <c r="L19" i="1"/>
  <c r="M354" i="1"/>
  <c r="L354" i="1"/>
  <c r="M303" i="1"/>
  <c r="L303" i="1"/>
  <c r="M670" i="1"/>
  <c r="L670" i="1"/>
  <c r="L335" i="1"/>
  <c r="M583" i="1"/>
  <c r="L583" i="1"/>
  <c r="L33" i="1"/>
  <c r="M128" i="1"/>
  <c r="L128" i="1"/>
  <c r="L27" i="1"/>
  <c r="M668" i="1"/>
  <c r="L668" i="1"/>
  <c r="M496" i="1"/>
  <c r="L496" i="1"/>
  <c r="M419" i="1"/>
  <c r="L419" i="1"/>
  <c r="L208" i="1"/>
  <c r="M556" i="1"/>
  <c r="L556" i="1"/>
  <c r="M132" i="1"/>
  <c r="L132" i="1"/>
  <c r="M142" i="1"/>
  <c r="L142" i="1"/>
  <c r="M609" i="1"/>
  <c r="L609" i="1"/>
  <c r="M424" i="1"/>
  <c r="L424" i="1"/>
  <c r="M516" i="1"/>
  <c r="L516" i="1"/>
  <c r="M70" i="1"/>
  <c r="L70" i="1"/>
  <c r="L83" i="1"/>
  <c r="M598" i="1"/>
  <c r="L598" i="1"/>
  <c r="M362" i="1"/>
  <c r="L362" i="1"/>
  <c r="M501" i="1"/>
  <c r="L501" i="1"/>
  <c r="M154" i="1"/>
  <c r="L154" i="1"/>
  <c r="M606" i="1"/>
  <c r="L606" i="1"/>
  <c r="M522" i="1"/>
  <c r="L522" i="1"/>
  <c r="L176" i="6"/>
  <c r="L201" i="7"/>
  <c r="L578" i="7" s="1"/>
  <c r="O201" i="7"/>
  <c r="O430" i="7" s="1"/>
  <c r="M201" i="7"/>
  <c r="M347" i="7" s="1"/>
  <c r="E23" i="6"/>
  <c r="G23" i="6" s="1"/>
  <c r="E107" i="6"/>
  <c r="G107" i="6" s="1"/>
  <c r="AG44" i="7"/>
  <c r="G59" i="6"/>
  <c r="AG132" i="7"/>
  <c r="L184" i="6"/>
  <c r="AG188" i="7"/>
  <c r="X201" i="7"/>
  <c r="X578" i="7" s="1"/>
  <c r="AG129" i="7"/>
  <c r="AB201" i="7"/>
  <c r="AB389" i="7" s="1"/>
  <c r="Y201" i="7"/>
  <c r="Y491" i="7" s="1"/>
  <c r="W201" i="7"/>
  <c r="W347" i="7" s="1"/>
  <c r="L67" i="6"/>
  <c r="E161" i="6"/>
  <c r="G161" i="6" s="1"/>
  <c r="E201" i="7"/>
  <c r="E256" i="7" s="1"/>
  <c r="L187" i="6"/>
  <c r="H201" i="7"/>
  <c r="H607" i="7" s="1"/>
  <c r="F201" i="7"/>
  <c r="F347" i="7" s="1"/>
  <c r="E18" i="6"/>
  <c r="G18" i="6" s="1"/>
  <c r="AD201" i="7"/>
  <c r="AD430" i="7" s="1"/>
  <c r="AC201" i="7"/>
  <c r="AC491" i="7" s="1"/>
  <c r="L180" i="6"/>
  <c r="AG140" i="7"/>
  <c r="AA201" i="7"/>
  <c r="AA607" i="7" s="1"/>
  <c r="E485" i="6"/>
  <c r="G485" i="6" s="1"/>
  <c r="E194" i="6"/>
  <c r="G194" i="6" s="1"/>
  <c r="L192" i="6"/>
  <c r="G181" i="6"/>
  <c r="L195" i="6"/>
  <c r="G43" i="6"/>
  <c r="L20" i="6"/>
  <c r="L194" i="6"/>
  <c r="L75" i="6"/>
  <c r="G188" i="6"/>
  <c r="G103" i="6"/>
  <c r="L139" i="6"/>
  <c r="G11" i="6"/>
  <c r="L115" i="6"/>
  <c r="L34" i="6"/>
  <c r="G201" i="7"/>
  <c r="L155" i="6"/>
  <c r="AD609" i="7"/>
  <c r="E36" i="6"/>
  <c r="G36" i="6" s="1"/>
  <c r="E26" i="6"/>
  <c r="G26" i="6" s="1"/>
  <c r="G47" i="6"/>
  <c r="L99" i="6"/>
  <c r="G132" i="6"/>
  <c r="G140" i="6"/>
  <c r="AG505" i="2"/>
  <c r="E505" i="1"/>
  <c r="G505" i="1" s="1"/>
  <c r="AG103" i="2"/>
  <c r="E103" i="1"/>
  <c r="G103" i="1" s="1"/>
  <c r="AG579" i="2"/>
  <c r="E579" i="1"/>
  <c r="G579" i="1" s="1"/>
  <c r="E238" i="1"/>
  <c r="G238" i="1" s="1"/>
  <c r="AG238" i="2"/>
  <c r="AG346" i="2"/>
  <c r="E346" i="1"/>
  <c r="G346" i="1" s="1"/>
  <c r="AG313" i="2"/>
  <c r="E313" i="1"/>
  <c r="G313" i="1" s="1"/>
  <c r="AE385" i="2"/>
  <c r="AG458" i="2"/>
  <c r="E458" i="1"/>
  <c r="G458" i="1" s="1"/>
  <c r="AG89" i="2"/>
  <c r="E89" i="1"/>
  <c r="G89" i="1" s="1"/>
  <c r="AG69" i="2"/>
  <c r="E69" i="1"/>
  <c r="G69" i="1" s="1"/>
  <c r="E270" i="1"/>
  <c r="G270" i="1" s="1"/>
  <c r="AG270" i="2"/>
  <c r="E631" i="1"/>
  <c r="G631" i="1" s="1"/>
  <c r="AG631" i="2"/>
  <c r="AG364" i="2"/>
  <c r="AH364" i="2" s="1"/>
  <c r="E364" i="1"/>
  <c r="G364" i="1" s="1"/>
  <c r="H364" i="1" s="1"/>
  <c r="W705" i="2"/>
  <c r="AG485" i="2"/>
  <c r="E668" i="1"/>
  <c r="G668" i="1" s="1"/>
  <c r="AG550" i="2"/>
  <c r="E550" i="1"/>
  <c r="G550" i="1" s="1"/>
  <c r="AG13" i="2"/>
  <c r="E13" i="1"/>
  <c r="G13" i="1" s="1"/>
  <c r="E47" i="1"/>
  <c r="G47" i="1" s="1"/>
  <c r="AG47" i="2"/>
  <c r="E222" i="1"/>
  <c r="G222" i="1" s="1"/>
  <c r="AG222" i="2"/>
  <c r="AG187" i="2"/>
  <c r="E187" i="1"/>
  <c r="G187" i="1" s="1"/>
  <c r="E417" i="1"/>
  <c r="G417" i="1" s="1"/>
  <c r="AG417" i="2"/>
  <c r="E391" i="1"/>
  <c r="G391" i="1" s="1"/>
  <c r="H391" i="1" s="1"/>
  <c r="AG391" i="2"/>
  <c r="AH391" i="2" s="1"/>
  <c r="AG180" i="2"/>
  <c r="E180" i="1"/>
  <c r="G180" i="1" s="1"/>
  <c r="AE627" i="2"/>
  <c r="AG134" i="2"/>
  <c r="E96" i="1"/>
  <c r="G96" i="1" s="1"/>
  <c r="E301" i="1"/>
  <c r="G301" i="1" s="1"/>
  <c r="E327" i="1"/>
  <c r="G327" i="1" s="1"/>
  <c r="H327" i="1" s="1"/>
  <c r="E609" i="1"/>
  <c r="G609" i="1" s="1"/>
  <c r="E584" i="1"/>
  <c r="G584" i="1" s="1"/>
  <c r="AG487" i="2"/>
  <c r="E487" i="1"/>
  <c r="G487" i="1" s="1"/>
  <c r="E49" i="1"/>
  <c r="G49" i="1" s="1"/>
  <c r="AG49" i="2"/>
  <c r="E324" i="1"/>
  <c r="G324" i="1" s="1"/>
  <c r="AG324" i="2"/>
  <c r="AG651" i="2"/>
  <c r="E651" i="1"/>
  <c r="G651" i="1" s="1"/>
  <c r="E359" i="1"/>
  <c r="G359" i="1" s="1"/>
  <c r="E498" i="1"/>
  <c r="G498" i="1" s="1"/>
  <c r="E603" i="1"/>
  <c r="G603" i="1" s="1"/>
  <c r="E578" i="1"/>
  <c r="G578" i="1" s="1"/>
  <c r="E300" i="1"/>
  <c r="G300" i="1" s="1"/>
  <c r="AG611" i="2"/>
  <c r="E611" i="1"/>
  <c r="G611" i="1" s="1"/>
  <c r="AG75" i="2"/>
  <c r="E75" i="1"/>
  <c r="G75" i="1" s="1"/>
  <c r="AG435" i="2"/>
  <c r="E435" i="1"/>
  <c r="G435" i="1" s="1"/>
  <c r="AG582" i="2"/>
  <c r="E582" i="1"/>
  <c r="G582" i="1" s="1"/>
  <c r="AG224" i="2"/>
  <c r="E224" i="1"/>
  <c r="G224" i="1" s="1"/>
  <c r="E65" i="1"/>
  <c r="G65" i="1" s="1"/>
  <c r="AG65" i="2"/>
  <c r="AG117" i="2"/>
  <c r="E117" i="1"/>
  <c r="G117" i="1" s="1"/>
  <c r="AG246" i="2"/>
  <c r="AH246" i="2" s="1"/>
  <c r="E246" i="1"/>
  <c r="G246" i="1" s="1"/>
  <c r="H246" i="1" s="1"/>
  <c r="E325" i="1"/>
  <c r="G325" i="1" s="1"/>
  <c r="AG325" i="2"/>
  <c r="AG136" i="2"/>
  <c r="E136" i="1"/>
  <c r="G136" i="1" s="1"/>
  <c r="AG208" i="2"/>
  <c r="E208" i="1"/>
  <c r="G208" i="1" s="1"/>
  <c r="AG490" i="2"/>
  <c r="E490" i="1"/>
  <c r="G490" i="1" s="1"/>
  <c r="E266" i="1"/>
  <c r="G266" i="1" s="1"/>
  <c r="AG266" i="2"/>
  <c r="E358" i="1"/>
  <c r="G358" i="1" s="1"/>
  <c r="AG358" i="2"/>
  <c r="AG356" i="2"/>
  <c r="E356" i="1"/>
  <c r="G356" i="1" s="1"/>
  <c r="AG37" i="2"/>
  <c r="E37" i="1"/>
  <c r="G37" i="1" s="1"/>
  <c r="E26" i="1"/>
  <c r="G26" i="1" s="1"/>
  <c r="E506" i="1"/>
  <c r="G506" i="1" s="1"/>
  <c r="AG539" i="2"/>
  <c r="E539" i="1"/>
  <c r="G539" i="1" s="1"/>
  <c r="E341" i="1"/>
  <c r="G341" i="1" s="1"/>
  <c r="AG341" i="2"/>
  <c r="E120" i="1"/>
  <c r="G120" i="1" s="1"/>
  <c r="AG120" i="2"/>
  <c r="AG35" i="2"/>
  <c r="E35" i="1"/>
  <c r="G35" i="1" s="1"/>
  <c r="E226" i="1"/>
  <c r="G226" i="1" s="1"/>
  <c r="AG226" i="2"/>
  <c r="E681" i="1"/>
  <c r="G681" i="1" s="1"/>
  <c r="AG681" i="2"/>
  <c r="AG473" i="2"/>
  <c r="E473" i="1"/>
  <c r="G473" i="1" s="1"/>
  <c r="AG392" i="2"/>
  <c r="E392" i="1"/>
  <c r="G392" i="1" s="1"/>
  <c r="AG329" i="2"/>
  <c r="E329" i="1"/>
  <c r="G329" i="1" s="1"/>
  <c r="AG598" i="2"/>
  <c r="E598" i="1"/>
  <c r="G598" i="1" s="1"/>
  <c r="AG401" i="2"/>
  <c r="E401" i="1"/>
  <c r="G401" i="1" s="1"/>
  <c r="AG673" i="2"/>
  <c r="E673" i="1"/>
  <c r="G673" i="1" s="1"/>
  <c r="AG433" i="2"/>
  <c r="AH433" i="2" s="1"/>
  <c r="E433" i="1"/>
  <c r="G433" i="1" s="1"/>
  <c r="H433" i="1" s="1"/>
  <c r="AG291" i="2"/>
  <c r="AH291" i="2" s="1"/>
  <c r="E291" i="1"/>
  <c r="G291" i="1" s="1"/>
  <c r="H291" i="1" s="1"/>
  <c r="AG368" i="2"/>
  <c r="E368" i="1"/>
  <c r="G368" i="1" s="1"/>
  <c r="AG614" i="2"/>
  <c r="E614" i="1"/>
  <c r="G614" i="1" s="1"/>
  <c r="AE677" i="2"/>
  <c r="AE529" i="2"/>
  <c r="E682" i="1"/>
  <c r="G682" i="1" s="1"/>
  <c r="AG50" i="2"/>
  <c r="AG34" i="2"/>
  <c r="E378" i="1"/>
  <c r="G378" i="1" s="1"/>
  <c r="E567" i="1"/>
  <c r="G567" i="1" s="1"/>
  <c r="E440" i="1"/>
  <c r="G440" i="1" s="1"/>
  <c r="E416" i="1"/>
  <c r="G416" i="1" s="1"/>
  <c r="E454" i="1"/>
  <c r="G454" i="1" s="1"/>
  <c r="E544" i="1"/>
  <c r="G544" i="1" s="1"/>
  <c r="E12" i="1"/>
  <c r="G12" i="1" s="1"/>
  <c r="E606" i="1"/>
  <c r="G606" i="1" s="1"/>
  <c r="E407" i="1"/>
  <c r="G407" i="1" s="1"/>
  <c r="E669" i="1"/>
  <c r="G669" i="1" s="1"/>
  <c r="AG613" i="2"/>
  <c r="E613" i="1"/>
  <c r="G613" i="1" s="1"/>
  <c r="AG608" i="2"/>
  <c r="E608" i="1"/>
  <c r="G608" i="1" s="1"/>
  <c r="E310" i="1"/>
  <c r="G310" i="1" s="1"/>
  <c r="AG310" i="2"/>
  <c r="AG560" i="2"/>
  <c r="E560" i="1"/>
  <c r="G560" i="1" s="1"/>
  <c r="E309" i="1"/>
  <c r="G309" i="1" s="1"/>
  <c r="H309" i="1" s="1"/>
  <c r="AG309" i="2"/>
  <c r="AH309" i="2" s="1"/>
  <c r="E285" i="1"/>
  <c r="G285" i="1" s="1"/>
  <c r="AG285" i="2"/>
  <c r="AG661" i="2"/>
  <c r="E661" i="1"/>
  <c r="G661" i="1" s="1"/>
  <c r="E193" i="1"/>
  <c r="G193" i="1" s="1"/>
  <c r="AG193" i="2"/>
  <c r="AG536" i="2"/>
  <c r="E536" i="1"/>
  <c r="G536" i="1" s="1"/>
  <c r="AG81" i="2"/>
  <c r="E81" i="1"/>
  <c r="G81" i="1" s="1"/>
  <c r="AG376" i="2"/>
  <c r="AH376" i="2" s="1"/>
  <c r="E376" i="1"/>
  <c r="G376" i="1" s="1"/>
  <c r="H376" i="1" s="1"/>
  <c r="AE294" i="2"/>
  <c r="AE702" i="2"/>
  <c r="AG597" i="2"/>
  <c r="E597" i="1"/>
  <c r="G597" i="1" s="1"/>
  <c r="AG566" i="2"/>
  <c r="E566" i="1"/>
  <c r="G566" i="1" s="1"/>
  <c r="AG592" i="2"/>
  <c r="E592" i="1"/>
  <c r="G592" i="1" s="1"/>
  <c r="AG666" i="2"/>
  <c r="E666" i="1"/>
  <c r="G666" i="1" s="1"/>
  <c r="AG236" i="2"/>
  <c r="E236" i="1"/>
  <c r="G236" i="1" s="1"/>
  <c r="AG165" i="2"/>
  <c r="E165" i="1"/>
  <c r="G165" i="1" s="1"/>
  <c r="E357" i="1"/>
  <c r="G357" i="1" s="1"/>
  <c r="H357" i="1" s="1"/>
  <c r="AG357" i="2"/>
  <c r="AH357" i="2" s="1"/>
  <c r="E422" i="1"/>
  <c r="G422" i="1" s="1"/>
  <c r="AE468" i="2"/>
  <c r="E256" i="1"/>
  <c r="G256" i="1" s="1"/>
  <c r="E450" i="1"/>
  <c r="G450" i="1" s="1"/>
  <c r="H450" i="1" s="1"/>
  <c r="E652" i="1"/>
  <c r="G652" i="1" s="1"/>
  <c r="E501" i="1"/>
  <c r="G501" i="1" s="1"/>
  <c r="AG436" i="2"/>
  <c r="E436" i="1"/>
  <c r="G436" i="1" s="1"/>
  <c r="AG59" i="2"/>
  <c r="E59" i="1"/>
  <c r="G59" i="1" s="1"/>
  <c r="AG563" i="2"/>
  <c r="E563" i="1"/>
  <c r="G563" i="1" s="1"/>
  <c r="E105" i="1"/>
  <c r="G105" i="1" s="1"/>
  <c r="AG105" i="2"/>
  <c r="AG524" i="2"/>
  <c r="E524" i="1"/>
  <c r="G524" i="1" s="1"/>
  <c r="AG424" i="2"/>
  <c r="E424" i="1"/>
  <c r="G424" i="1" s="1"/>
  <c r="AG68" i="2"/>
  <c r="E68" i="1"/>
  <c r="G68" i="1" s="1"/>
  <c r="AG210" i="2"/>
  <c r="AH210" i="2" s="1"/>
  <c r="E210" i="1"/>
  <c r="G210" i="1" s="1"/>
  <c r="H210" i="1" s="1"/>
  <c r="E207" i="1"/>
  <c r="G207" i="1" s="1"/>
  <c r="AG207" i="2"/>
  <c r="E169" i="1"/>
  <c r="G169" i="1" s="1"/>
  <c r="AG169" i="2"/>
  <c r="AG155" i="2"/>
  <c r="E155" i="1"/>
  <c r="G155" i="1" s="1"/>
  <c r="AG565" i="2"/>
  <c r="E565" i="1"/>
  <c r="G565" i="1" s="1"/>
  <c r="AG595" i="2"/>
  <c r="E595" i="1"/>
  <c r="G595" i="1" s="1"/>
  <c r="AG28" i="2"/>
  <c r="E28" i="1"/>
  <c r="G28" i="1" s="1"/>
  <c r="AG664" i="2"/>
  <c r="E664" i="1"/>
  <c r="G664" i="1" s="1"/>
  <c r="AG553" i="2"/>
  <c r="E553" i="1"/>
  <c r="G553" i="1" s="1"/>
  <c r="AG336" i="2"/>
  <c r="E336" i="1"/>
  <c r="G336" i="1" s="1"/>
  <c r="E158" i="1"/>
  <c r="G158" i="1" s="1"/>
  <c r="AG158" i="2"/>
  <c r="AG129" i="2"/>
  <c r="E129" i="1"/>
  <c r="G129" i="1" s="1"/>
  <c r="AG304" i="2"/>
  <c r="E304" i="1"/>
  <c r="G304" i="1" s="1"/>
  <c r="AG133" i="2"/>
  <c r="E133" i="1"/>
  <c r="G133" i="1" s="1"/>
  <c r="AG182" i="2"/>
  <c r="E182" i="1"/>
  <c r="G182" i="1" s="1"/>
  <c r="E695" i="1"/>
  <c r="G695" i="1" s="1"/>
  <c r="AG695" i="2"/>
  <c r="AG111" i="2"/>
  <c r="E111" i="1"/>
  <c r="G111" i="1" s="1"/>
  <c r="M143" i="6"/>
  <c r="L143" i="6"/>
  <c r="M48" i="6"/>
  <c r="L48" i="6"/>
  <c r="M43" i="6"/>
  <c r="L43" i="6"/>
  <c r="M15" i="6"/>
  <c r="L15" i="6"/>
  <c r="M127" i="6"/>
  <c r="L127" i="6"/>
  <c r="M92" i="6"/>
  <c r="L92" i="6"/>
  <c r="M16" i="6"/>
  <c r="L16" i="6"/>
  <c r="M28" i="6"/>
  <c r="L28" i="6"/>
  <c r="O609" i="7"/>
  <c r="M105" i="6"/>
  <c r="L105" i="6"/>
  <c r="L123" i="6"/>
  <c r="M124" i="6"/>
  <c r="L124" i="6"/>
  <c r="M120" i="6"/>
  <c r="L120" i="6"/>
  <c r="M23" i="6"/>
  <c r="L23" i="6"/>
  <c r="M117" i="6"/>
  <c r="L117" i="6"/>
  <c r="M72" i="6"/>
  <c r="L72" i="6"/>
  <c r="E12" i="6"/>
  <c r="G12" i="6" s="1"/>
  <c r="M132" i="6"/>
  <c r="L132" i="6"/>
  <c r="M95" i="6"/>
  <c r="L95" i="6"/>
  <c r="M140" i="6"/>
  <c r="L140" i="6"/>
  <c r="M141" i="6"/>
  <c r="L141" i="6"/>
  <c r="M219" i="6"/>
  <c r="L219" i="6"/>
  <c r="M76" i="6"/>
  <c r="L76" i="6"/>
  <c r="M136" i="6"/>
  <c r="L136" i="6"/>
  <c r="M69" i="6"/>
  <c r="L69" i="6"/>
  <c r="M135" i="6"/>
  <c r="L135" i="6"/>
  <c r="M56" i="6"/>
  <c r="L56" i="6"/>
  <c r="M85" i="6"/>
  <c r="L85" i="6"/>
  <c r="M153" i="6"/>
  <c r="L153" i="6"/>
  <c r="M71" i="6"/>
  <c r="L71" i="6"/>
  <c r="M31" i="6"/>
  <c r="L31" i="6"/>
  <c r="M44" i="6"/>
  <c r="L44" i="6"/>
  <c r="M24" i="6"/>
  <c r="L24" i="6"/>
  <c r="M53" i="6"/>
  <c r="L53" i="6"/>
  <c r="M151" i="6"/>
  <c r="L151" i="6"/>
  <c r="M21" i="6"/>
  <c r="L21" i="6"/>
  <c r="M60" i="6"/>
  <c r="L60" i="6"/>
  <c r="E369" i="6"/>
  <c r="G369" i="6" s="1"/>
  <c r="L183" i="6"/>
  <c r="I201" i="7"/>
  <c r="I256" i="7" s="1"/>
  <c r="M149" i="6"/>
  <c r="L149" i="6"/>
  <c r="M84" i="6"/>
  <c r="L84" i="6"/>
  <c r="M112" i="6"/>
  <c r="L112" i="6"/>
  <c r="M224" i="6"/>
  <c r="L224" i="6"/>
  <c r="L147" i="6"/>
  <c r="M119" i="6"/>
  <c r="L119" i="6"/>
  <c r="M49" i="6"/>
  <c r="L49" i="6"/>
  <c r="M208" i="6"/>
  <c r="L208" i="6"/>
  <c r="M129" i="6"/>
  <c r="L129" i="6"/>
  <c r="M35" i="6"/>
  <c r="L35" i="6"/>
  <c r="M205" i="6"/>
  <c r="L205" i="6"/>
  <c r="M33" i="6"/>
  <c r="L33" i="6"/>
  <c r="M40" i="6"/>
  <c r="L40" i="6"/>
  <c r="M159" i="6"/>
  <c r="L159" i="6"/>
  <c r="M36" i="6"/>
  <c r="L36" i="6"/>
  <c r="Z609" i="7"/>
  <c r="M80" i="6"/>
  <c r="L80" i="6"/>
  <c r="L177" i="6"/>
  <c r="E16" i="6"/>
  <c r="G16" i="6" s="1"/>
  <c r="G44" i="6"/>
  <c r="M87" i="6"/>
  <c r="L87" i="6"/>
  <c r="M89" i="6"/>
  <c r="L89" i="6"/>
  <c r="M52" i="6"/>
  <c r="L52" i="6"/>
  <c r="M125" i="6"/>
  <c r="L125" i="6"/>
  <c r="M96" i="6"/>
  <c r="L96" i="6"/>
  <c r="M145" i="6"/>
  <c r="L145" i="6"/>
  <c r="M9" i="6"/>
  <c r="L9" i="6"/>
  <c r="M32" i="6"/>
  <c r="L32" i="6"/>
  <c r="M104" i="6"/>
  <c r="L104" i="6"/>
  <c r="M267" i="6"/>
  <c r="L267" i="6"/>
  <c r="M73" i="6"/>
  <c r="L73" i="6"/>
  <c r="L163" i="6"/>
  <c r="M108" i="6"/>
  <c r="L108" i="6"/>
  <c r="M55" i="6"/>
  <c r="L55" i="6"/>
  <c r="M88" i="6"/>
  <c r="L88" i="6"/>
  <c r="M11" i="6"/>
  <c r="L11" i="6"/>
  <c r="M165" i="6"/>
  <c r="L165" i="6"/>
  <c r="M97" i="6"/>
  <c r="L97" i="6"/>
  <c r="M47" i="6"/>
  <c r="L47" i="6"/>
  <c r="M61" i="6"/>
  <c r="L61" i="6"/>
  <c r="M232" i="6"/>
  <c r="L232" i="6"/>
  <c r="L131" i="6"/>
  <c r="M157" i="6"/>
  <c r="L157" i="6"/>
  <c r="AG43" i="7"/>
  <c r="E30" i="6"/>
  <c r="G30" i="6" s="1"/>
  <c r="AG11" i="7"/>
  <c r="E19" i="6"/>
  <c r="G19" i="6" s="1"/>
  <c r="AG47" i="7"/>
  <c r="L83" i="6"/>
  <c r="M164" i="6"/>
  <c r="L164" i="6"/>
  <c r="M68" i="6"/>
  <c r="L68" i="6"/>
  <c r="M27" i="6"/>
  <c r="L27" i="6"/>
  <c r="M65" i="6"/>
  <c r="L65" i="6"/>
  <c r="M81" i="6"/>
  <c r="L81" i="6"/>
  <c r="M13" i="6"/>
  <c r="L13" i="6"/>
  <c r="M148" i="6"/>
  <c r="L148" i="6"/>
  <c r="M101" i="6"/>
  <c r="L101" i="6"/>
  <c r="M206" i="6"/>
  <c r="L206" i="6"/>
  <c r="M116" i="6"/>
  <c r="L116" i="6"/>
  <c r="M113" i="6"/>
  <c r="L113" i="6"/>
  <c r="M160" i="6"/>
  <c r="L160" i="6"/>
  <c r="M12" i="6"/>
  <c r="L12" i="6"/>
  <c r="L59" i="6"/>
  <c r="M19" i="6"/>
  <c r="L19" i="6"/>
  <c r="M100" i="6"/>
  <c r="L100" i="6"/>
  <c r="M137" i="6"/>
  <c r="L137" i="6"/>
  <c r="M57" i="6"/>
  <c r="L57" i="6"/>
  <c r="L193" i="6"/>
  <c r="M109" i="6"/>
  <c r="L109" i="6"/>
  <c r="M168" i="6"/>
  <c r="L168" i="6"/>
  <c r="M121" i="6"/>
  <c r="L121" i="6"/>
  <c r="M64" i="6"/>
  <c r="L64" i="6"/>
  <c r="M169" i="6"/>
  <c r="L169" i="6"/>
  <c r="M161" i="6"/>
  <c r="L161" i="6"/>
  <c r="M144" i="6"/>
  <c r="L144" i="6"/>
  <c r="M79" i="6"/>
  <c r="L79" i="6"/>
  <c r="M45" i="6"/>
  <c r="L45" i="6"/>
  <c r="M41" i="6"/>
  <c r="L41" i="6"/>
  <c r="L182" i="6"/>
  <c r="E218" i="6"/>
  <c r="G218" i="6" s="1"/>
  <c r="L178" i="6"/>
  <c r="L188" i="6"/>
  <c r="G129" i="6"/>
  <c r="L181" i="6"/>
  <c r="Z201" i="7"/>
  <c r="Z607" i="7" s="1"/>
  <c r="L179" i="6"/>
  <c r="M133" i="6"/>
  <c r="L133" i="6"/>
  <c r="L39" i="6"/>
  <c r="M39" i="6" s="1"/>
  <c r="M77" i="6"/>
  <c r="L77" i="6"/>
  <c r="M128" i="6"/>
  <c r="L128" i="6"/>
  <c r="M93" i="6"/>
  <c r="L93" i="6"/>
  <c r="L107" i="6"/>
  <c r="M226" i="6"/>
  <c r="L226" i="6"/>
  <c r="M152" i="6"/>
  <c r="L152" i="6"/>
  <c r="M25" i="6"/>
  <c r="L25" i="6"/>
  <c r="M156" i="6"/>
  <c r="L156" i="6"/>
  <c r="M103" i="6"/>
  <c r="L103" i="6"/>
  <c r="M167" i="6"/>
  <c r="L167" i="6"/>
  <c r="M63" i="6"/>
  <c r="L63" i="6"/>
  <c r="L91" i="6"/>
  <c r="L186" i="6"/>
  <c r="L191" i="6"/>
  <c r="L196" i="6"/>
  <c r="L190" i="6"/>
  <c r="AG114" i="7"/>
  <c r="E114" i="6"/>
  <c r="G114" i="6" s="1"/>
  <c r="M550" i="6"/>
  <c r="L550" i="6"/>
  <c r="M397" i="6"/>
  <c r="L397" i="6"/>
  <c r="M260" i="6"/>
  <c r="L260" i="6"/>
  <c r="M515" i="6"/>
  <c r="L515" i="6"/>
  <c r="M471" i="6"/>
  <c r="L471" i="6"/>
  <c r="M482" i="6"/>
  <c r="L482" i="6"/>
  <c r="M319" i="6"/>
  <c r="L319" i="6"/>
  <c r="AG453" i="7"/>
  <c r="E453" i="6"/>
  <c r="G453" i="6" s="1"/>
  <c r="AG562" i="7"/>
  <c r="E562" i="6"/>
  <c r="G562" i="6" s="1"/>
  <c r="AG540" i="7"/>
  <c r="E540" i="6"/>
  <c r="G540" i="6" s="1"/>
  <c r="AG406" i="7"/>
  <c r="E406" i="6"/>
  <c r="G406" i="6" s="1"/>
  <c r="AG350" i="7"/>
  <c r="AE388" i="7"/>
  <c r="E350" i="6"/>
  <c r="AG356" i="7"/>
  <c r="E356" i="6"/>
  <c r="G356" i="6" s="1"/>
  <c r="E17" i="6"/>
  <c r="G17" i="6" s="1"/>
  <c r="AG17" i="7"/>
  <c r="M454" i="6"/>
  <c r="L454" i="6"/>
  <c r="L263" i="6"/>
  <c r="M263" i="6"/>
  <c r="AG481" i="7"/>
  <c r="E481" i="6"/>
  <c r="G481" i="6" s="1"/>
  <c r="AG463" i="7"/>
  <c r="E463" i="6"/>
  <c r="G463" i="6" s="1"/>
  <c r="AG424" i="7"/>
  <c r="E424" i="6"/>
  <c r="G424" i="6" s="1"/>
  <c r="AG329" i="7"/>
  <c r="E329" i="6"/>
  <c r="G329" i="6" s="1"/>
  <c r="AG303" i="7"/>
  <c r="E303" i="6"/>
  <c r="G303" i="6" s="1"/>
  <c r="AG276" i="7"/>
  <c r="E276" i="6"/>
  <c r="G276" i="6" s="1"/>
  <c r="AG93" i="7"/>
  <c r="E93" i="6"/>
  <c r="G93" i="6" s="1"/>
  <c r="AG196" i="7"/>
  <c r="E196" i="6"/>
  <c r="G196" i="6" s="1"/>
  <c r="AG45" i="7"/>
  <c r="E45" i="6"/>
  <c r="G45" i="6" s="1"/>
  <c r="Q170" i="7"/>
  <c r="K429" i="6"/>
  <c r="M392" i="6"/>
  <c r="L392" i="6"/>
  <c r="M386" i="6"/>
  <c r="L386" i="6"/>
  <c r="M448" i="6"/>
  <c r="L448" i="6"/>
  <c r="L74" i="6"/>
  <c r="M74" i="6"/>
  <c r="X609" i="7"/>
  <c r="L572" i="6"/>
  <c r="M572" i="6"/>
  <c r="M308" i="6"/>
  <c r="L308" i="6"/>
  <c r="M185" i="6"/>
  <c r="K198" i="6"/>
  <c r="AG571" i="7"/>
  <c r="E571" i="6"/>
  <c r="G571" i="6" s="1"/>
  <c r="AG585" i="7"/>
  <c r="E585" i="6"/>
  <c r="G585" i="6" s="1"/>
  <c r="AG542" i="7"/>
  <c r="E542" i="6"/>
  <c r="G542" i="6" s="1"/>
  <c r="AG422" i="7"/>
  <c r="E422" i="6"/>
  <c r="G422" i="6" s="1"/>
  <c r="AG427" i="7"/>
  <c r="E427" i="6"/>
  <c r="G427" i="6" s="1"/>
  <c r="AG319" i="7"/>
  <c r="E319" i="6"/>
  <c r="G319" i="6" s="1"/>
  <c r="AG153" i="7"/>
  <c r="E153" i="6"/>
  <c r="G153" i="6" s="1"/>
  <c r="AG82" i="7"/>
  <c r="E82" i="6"/>
  <c r="G82" i="6" s="1"/>
  <c r="AG54" i="7"/>
  <c r="E54" i="6"/>
  <c r="G54" i="6" s="1"/>
  <c r="L174" i="6"/>
  <c r="M495" i="6"/>
  <c r="L495" i="6"/>
  <c r="M401" i="6"/>
  <c r="L401" i="6"/>
  <c r="M293" i="6"/>
  <c r="L293" i="6"/>
  <c r="L146" i="6"/>
  <c r="M146" i="6"/>
  <c r="K609" i="7"/>
  <c r="AG531" i="7"/>
  <c r="E531" i="6"/>
  <c r="G531" i="6" s="1"/>
  <c r="AG496" i="7"/>
  <c r="E496" i="6"/>
  <c r="G496" i="6" s="1"/>
  <c r="AG383" i="7"/>
  <c r="E383" i="6"/>
  <c r="G383" i="6" s="1"/>
  <c r="AG351" i="7"/>
  <c r="E351" i="6"/>
  <c r="G351" i="6" s="1"/>
  <c r="AE429" i="7"/>
  <c r="AG392" i="7"/>
  <c r="E392" i="6"/>
  <c r="AG327" i="7"/>
  <c r="E327" i="6"/>
  <c r="G327" i="6" s="1"/>
  <c r="AG85" i="7"/>
  <c r="E85" i="6"/>
  <c r="G85" i="6" s="1"/>
  <c r="AG150" i="7"/>
  <c r="E150" i="6"/>
  <c r="G150" i="6" s="1"/>
  <c r="AG61" i="7"/>
  <c r="E61" i="6"/>
  <c r="G61" i="6" s="1"/>
  <c r="AG15" i="7"/>
  <c r="E15" i="6"/>
  <c r="G15" i="6" s="1"/>
  <c r="AG551" i="7"/>
  <c r="E551" i="6"/>
  <c r="G551" i="6" s="1"/>
  <c r="AG459" i="7"/>
  <c r="E459" i="6"/>
  <c r="G459" i="6" s="1"/>
  <c r="AG446" i="7"/>
  <c r="E446" i="6"/>
  <c r="G446" i="6" s="1"/>
  <c r="AG354" i="7"/>
  <c r="E354" i="6"/>
  <c r="G354" i="6" s="1"/>
  <c r="AG193" i="7"/>
  <c r="E193" i="6"/>
  <c r="G193" i="6" s="1"/>
  <c r="AG360" i="7"/>
  <c r="E360" i="6"/>
  <c r="G360" i="6" s="1"/>
  <c r="AG166" i="7"/>
  <c r="E166" i="6"/>
  <c r="G166" i="6" s="1"/>
  <c r="AG40" i="7"/>
  <c r="E40" i="6"/>
  <c r="G40" i="6" s="1"/>
  <c r="M590" i="6"/>
  <c r="L590" i="6"/>
  <c r="M587" i="6"/>
  <c r="L587" i="6"/>
  <c r="M472" i="6"/>
  <c r="L472" i="6"/>
  <c r="M387" i="6"/>
  <c r="L387" i="6"/>
  <c r="M302" i="6"/>
  <c r="L302" i="6"/>
  <c r="M214" i="6"/>
  <c r="L214" i="6"/>
  <c r="L467" i="6"/>
  <c r="M467" i="6"/>
  <c r="M583" i="6"/>
  <c r="L583" i="6"/>
  <c r="M298" i="6"/>
  <c r="L298" i="6"/>
  <c r="AG523" i="7"/>
  <c r="E523" i="6"/>
  <c r="G523" i="6" s="1"/>
  <c r="AG552" i="7"/>
  <c r="E552" i="6"/>
  <c r="G552" i="6" s="1"/>
  <c r="AG338" i="7"/>
  <c r="E338" i="6"/>
  <c r="G338" i="6" s="1"/>
  <c r="AG341" i="7"/>
  <c r="E341" i="6"/>
  <c r="G341" i="6" s="1"/>
  <c r="AG234" i="7"/>
  <c r="E234" i="6"/>
  <c r="G234" i="6" s="1"/>
  <c r="AG272" i="7"/>
  <c r="E272" i="6"/>
  <c r="G272" i="6" s="1"/>
  <c r="AG227" i="7"/>
  <c r="E227" i="6"/>
  <c r="G227" i="6" s="1"/>
  <c r="AG142" i="7"/>
  <c r="E142" i="6"/>
  <c r="G142" i="6" s="1"/>
  <c r="G609" i="7"/>
  <c r="M525" i="6"/>
  <c r="L525" i="6"/>
  <c r="M538" i="6"/>
  <c r="L538" i="6"/>
  <c r="K490" i="6"/>
  <c r="M490" i="6" s="1"/>
  <c r="M433" i="6"/>
  <c r="L433" i="6"/>
  <c r="M360" i="6"/>
  <c r="L360" i="6"/>
  <c r="M375" i="6"/>
  <c r="L375" i="6"/>
  <c r="L602" i="6"/>
  <c r="M602" i="6" s="1"/>
  <c r="L437" i="6"/>
  <c r="M437" i="6"/>
  <c r="M296" i="6"/>
  <c r="L296" i="6"/>
  <c r="M70" i="6"/>
  <c r="L70" i="6"/>
  <c r="M427" i="6"/>
  <c r="L427" i="6"/>
  <c r="M253" i="6"/>
  <c r="L253" i="6"/>
  <c r="M428" i="6"/>
  <c r="L428" i="6"/>
  <c r="M599" i="6"/>
  <c r="L599" i="6"/>
  <c r="AG588" i="7"/>
  <c r="E588" i="6"/>
  <c r="G588" i="6" s="1"/>
  <c r="AG565" i="7"/>
  <c r="E565" i="6"/>
  <c r="G565" i="6" s="1"/>
  <c r="AG503" i="7"/>
  <c r="E503" i="6"/>
  <c r="G503" i="6" s="1"/>
  <c r="AG408" i="7"/>
  <c r="E408" i="6"/>
  <c r="G408" i="6" s="1"/>
  <c r="AG212" i="7"/>
  <c r="E212" i="6"/>
  <c r="G212" i="6" s="1"/>
  <c r="AE346" i="7"/>
  <c r="AG259" i="7"/>
  <c r="E259" i="6"/>
  <c r="AG169" i="7"/>
  <c r="E169" i="6"/>
  <c r="G169" i="6" s="1"/>
  <c r="AG146" i="7"/>
  <c r="E146" i="6"/>
  <c r="G146" i="6" s="1"/>
  <c r="AG35" i="7"/>
  <c r="E35" i="6"/>
  <c r="G35" i="6" s="1"/>
  <c r="M246" i="6"/>
  <c r="L246" i="6"/>
  <c r="M521" i="6"/>
  <c r="L521" i="6"/>
  <c r="M411" i="6"/>
  <c r="L411" i="6"/>
  <c r="M264" i="6"/>
  <c r="L264" i="6"/>
  <c r="M126" i="6"/>
  <c r="L126" i="6"/>
  <c r="M479" i="6"/>
  <c r="L479" i="6"/>
  <c r="M333" i="6"/>
  <c r="L333" i="6"/>
  <c r="M368" i="6"/>
  <c r="L368" i="6"/>
  <c r="M481" i="6"/>
  <c r="L481" i="6"/>
  <c r="AG63" i="11"/>
  <c r="AG31" i="11"/>
  <c r="AG35" i="11"/>
  <c r="J168" i="8"/>
  <c r="AP175" i="7"/>
  <c r="AP198" i="2"/>
  <c r="G168" i="8"/>
  <c r="AM175" i="7"/>
  <c r="AM198" i="2"/>
  <c r="M534" i="6"/>
  <c r="L534" i="6"/>
  <c r="AG397" i="7"/>
  <c r="E397" i="6"/>
  <c r="G397" i="6" s="1"/>
  <c r="AG70" i="7"/>
  <c r="E70" i="6"/>
  <c r="G70" i="6" s="1"/>
  <c r="M544" i="6"/>
  <c r="L544" i="6"/>
  <c r="M398" i="6"/>
  <c r="L398" i="6"/>
  <c r="E37" i="6"/>
  <c r="G37" i="6" s="1"/>
  <c r="AG37" i="7"/>
  <c r="AG365" i="7"/>
  <c r="E365" i="6"/>
  <c r="G365" i="6" s="1"/>
  <c r="AG425" i="7"/>
  <c r="E425" i="6"/>
  <c r="G425" i="6" s="1"/>
  <c r="AG245" i="7"/>
  <c r="E245" i="6"/>
  <c r="G245" i="6" s="1"/>
  <c r="Q346" i="7"/>
  <c r="M561" i="6"/>
  <c r="L561" i="6"/>
  <c r="H392" i="6"/>
  <c r="F429" i="6"/>
  <c r="M586" i="6"/>
  <c r="L586" i="6"/>
  <c r="M503" i="6"/>
  <c r="L503" i="6"/>
  <c r="L327" i="6"/>
  <c r="M327" i="6"/>
  <c r="M245" i="6"/>
  <c r="L245" i="6"/>
  <c r="M218" i="6"/>
  <c r="L218" i="6"/>
  <c r="M548" i="6"/>
  <c r="L548" i="6"/>
  <c r="L403" i="6"/>
  <c r="M403" i="6" s="1"/>
  <c r="M291" i="6"/>
  <c r="L291" i="6"/>
  <c r="M42" i="6"/>
  <c r="L42" i="6"/>
  <c r="L122" i="6"/>
  <c r="M122" i="6"/>
  <c r="T609" i="7"/>
  <c r="AG477" i="7"/>
  <c r="E477" i="6"/>
  <c r="G477" i="6" s="1"/>
  <c r="AG451" i="7"/>
  <c r="E451" i="6"/>
  <c r="G451" i="6" s="1"/>
  <c r="AG407" i="7"/>
  <c r="E407" i="6"/>
  <c r="G407" i="6" s="1"/>
  <c r="AG254" i="7"/>
  <c r="E254" i="6"/>
  <c r="G254" i="6" s="1"/>
  <c r="AG300" i="7"/>
  <c r="AH300" i="7" s="1"/>
  <c r="E300" i="6"/>
  <c r="G300" i="6" s="1"/>
  <c r="H300" i="6" s="1"/>
  <c r="AG323" i="7"/>
  <c r="E323" i="6"/>
  <c r="G323" i="6" s="1"/>
  <c r="AG121" i="7"/>
  <c r="E121" i="6"/>
  <c r="G121" i="6" s="1"/>
  <c r="E95" i="6"/>
  <c r="G95" i="6" s="1"/>
  <c r="AG95" i="7"/>
  <c r="L420" i="6"/>
  <c r="M420" i="6"/>
  <c r="L66" i="6"/>
  <c r="M66" i="6"/>
  <c r="M339" i="6"/>
  <c r="L339" i="6"/>
  <c r="I609" i="7"/>
  <c r="AG537" i="7"/>
  <c r="E537" i="6"/>
  <c r="G537" i="6" s="1"/>
  <c r="AG466" i="7"/>
  <c r="E466" i="6"/>
  <c r="G466" i="6" s="1"/>
  <c r="AG447" i="7"/>
  <c r="E447" i="6"/>
  <c r="G447" i="6" s="1"/>
  <c r="AG361" i="7"/>
  <c r="E361" i="6"/>
  <c r="G361" i="6" s="1"/>
  <c r="AG243" i="7"/>
  <c r="E243" i="6"/>
  <c r="G243" i="6" s="1"/>
  <c r="AG282" i="7"/>
  <c r="E282" i="6"/>
  <c r="G282" i="6" s="1"/>
  <c r="AG237" i="7"/>
  <c r="E237" i="6"/>
  <c r="G237" i="6" s="1"/>
  <c r="AG116" i="7"/>
  <c r="E116" i="6"/>
  <c r="G116" i="6" s="1"/>
  <c r="AG64" i="7"/>
  <c r="E64" i="6"/>
  <c r="G64" i="6" s="1"/>
  <c r="W609" i="7"/>
  <c r="J609" i="7"/>
  <c r="AG495" i="7"/>
  <c r="E495" i="6"/>
  <c r="G495" i="6" s="1"/>
  <c r="AG405" i="7"/>
  <c r="E405" i="6"/>
  <c r="G405" i="6" s="1"/>
  <c r="AG536" i="7"/>
  <c r="E536" i="6"/>
  <c r="G536" i="6" s="1"/>
  <c r="AG376" i="7"/>
  <c r="E376" i="6"/>
  <c r="G376" i="6" s="1"/>
  <c r="AG279" i="7"/>
  <c r="E279" i="6"/>
  <c r="G279" i="6" s="1"/>
  <c r="AG264" i="7"/>
  <c r="E264" i="6"/>
  <c r="G264" i="6" s="1"/>
  <c r="AG155" i="7"/>
  <c r="E155" i="6"/>
  <c r="G155" i="6" s="1"/>
  <c r="AG91" i="7"/>
  <c r="E91" i="6"/>
  <c r="G91" i="6" s="1"/>
  <c r="M560" i="6"/>
  <c r="L560" i="6"/>
  <c r="L480" i="6"/>
  <c r="M480" i="6"/>
  <c r="M364" i="6"/>
  <c r="L364" i="6"/>
  <c r="M594" i="6"/>
  <c r="L594" i="6"/>
  <c r="L413" i="6"/>
  <c r="M413" i="6"/>
  <c r="M321" i="6"/>
  <c r="L321" i="6"/>
  <c r="AG510" i="7"/>
  <c r="E510" i="6"/>
  <c r="G510" i="6" s="1"/>
  <c r="AG452" i="7"/>
  <c r="E452" i="6"/>
  <c r="G452" i="6" s="1"/>
  <c r="AG442" i="7"/>
  <c r="E442" i="6"/>
  <c r="G442" i="6" s="1"/>
  <c r="AG325" i="7"/>
  <c r="E325" i="6"/>
  <c r="G325" i="6" s="1"/>
  <c r="AG189" i="7"/>
  <c r="AH189" i="7" s="1"/>
  <c r="E189" i="6"/>
  <c r="G189" i="6" s="1"/>
  <c r="H189" i="6" s="1"/>
  <c r="AG184" i="7"/>
  <c r="E184" i="6"/>
  <c r="G184" i="6" s="1"/>
  <c r="E151" i="6"/>
  <c r="G151" i="6" s="1"/>
  <c r="AG151" i="7"/>
  <c r="E38" i="6"/>
  <c r="G38" i="6" s="1"/>
  <c r="AG38" i="7"/>
  <c r="M213" i="6"/>
  <c r="L213" i="6"/>
  <c r="F490" i="6"/>
  <c r="H490" i="6" s="1"/>
  <c r="H433" i="6"/>
  <c r="L243" i="6"/>
  <c r="M243" i="6"/>
  <c r="M404" i="6"/>
  <c r="L404" i="6"/>
  <c r="K577" i="6"/>
  <c r="M494" i="6"/>
  <c r="L494" i="6"/>
  <c r="M118" i="6"/>
  <c r="L118" i="6"/>
  <c r="M564" i="6"/>
  <c r="L564" i="6"/>
  <c r="M439" i="6"/>
  <c r="L439" i="6"/>
  <c r="AH58" i="11"/>
  <c r="M458" i="6"/>
  <c r="L458" i="6"/>
  <c r="AG54" i="11"/>
  <c r="AB65" i="11"/>
  <c r="M445" i="6"/>
  <c r="L445" i="6"/>
  <c r="AG539" i="7"/>
  <c r="E539" i="6"/>
  <c r="G539" i="6" s="1"/>
  <c r="AG500" i="7"/>
  <c r="E500" i="6"/>
  <c r="G500" i="6" s="1"/>
  <c r="AG476" i="7"/>
  <c r="E476" i="6"/>
  <c r="G476" i="6" s="1"/>
  <c r="AG345" i="7"/>
  <c r="E345" i="6"/>
  <c r="G345" i="6" s="1"/>
  <c r="AG353" i="7"/>
  <c r="E353" i="6"/>
  <c r="G353" i="6" s="1"/>
  <c r="AG137" i="7"/>
  <c r="E137" i="6"/>
  <c r="G137" i="6" s="1"/>
  <c r="AG120" i="7"/>
  <c r="E120" i="6"/>
  <c r="G120" i="6" s="1"/>
  <c r="AG78" i="7"/>
  <c r="E78" i="6"/>
  <c r="G78" i="6" s="1"/>
  <c r="M567" i="6"/>
  <c r="L567" i="6"/>
  <c r="M326" i="6"/>
  <c r="L326" i="6"/>
  <c r="M249" i="6"/>
  <c r="L249" i="6"/>
  <c r="M46" i="6"/>
  <c r="L46" i="6"/>
  <c r="M373" i="6"/>
  <c r="L373" i="6"/>
  <c r="M301" i="6"/>
  <c r="L301" i="6"/>
  <c r="AG38" i="11"/>
  <c r="AG44" i="11"/>
  <c r="AG39" i="11"/>
  <c r="K168" i="8"/>
  <c r="AQ175" i="7"/>
  <c r="AQ198" i="2"/>
  <c r="O168" i="8"/>
  <c r="AU175" i="7"/>
  <c r="AU198" i="2"/>
  <c r="AF609" i="7"/>
  <c r="AG584" i="7"/>
  <c r="E584" i="6"/>
  <c r="G584" i="6" s="1"/>
  <c r="AG587" i="7"/>
  <c r="E587" i="6"/>
  <c r="G587" i="6" s="1"/>
  <c r="AG240" i="7"/>
  <c r="E240" i="6"/>
  <c r="G240" i="6" s="1"/>
  <c r="AG165" i="7"/>
  <c r="E165" i="6"/>
  <c r="G165" i="6" s="1"/>
  <c r="AG86" i="7"/>
  <c r="E86" i="6"/>
  <c r="G86" i="6" s="1"/>
  <c r="AG489" i="7"/>
  <c r="E489" i="6"/>
  <c r="G489" i="6" s="1"/>
  <c r="AG483" i="7"/>
  <c r="E483" i="6"/>
  <c r="G483" i="6" s="1"/>
  <c r="AG581" i="7"/>
  <c r="AE606" i="7"/>
  <c r="E581" i="6"/>
  <c r="AG399" i="7"/>
  <c r="E399" i="6"/>
  <c r="G399" i="6" s="1"/>
  <c r="AG339" i="7"/>
  <c r="E339" i="6"/>
  <c r="G339" i="6" s="1"/>
  <c r="AG133" i="7"/>
  <c r="E133" i="6"/>
  <c r="G133" i="6" s="1"/>
  <c r="E127" i="6"/>
  <c r="G127" i="6" s="1"/>
  <c r="AG127" i="7"/>
  <c r="AG57" i="7"/>
  <c r="E57" i="6"/>
  <c r="G57" i="6" s="1"/>
  <c r="AG553" i="7"/>
  <c r="E553" i="6"/>
  <c r="G553" i="6" s="1"/>
  <c r="AG529" i="7"/>
  <c r="E529" i="6"/>
  <c r="G529" i="6" s="1"/>
  <c r="AG460" i="7"/>
  <c r="E460" i="6"/>
  <c r="G460" i="6" s="1"/>
  <c r="AG236" i="7"/>
  <c r="E236" i="6"/>
  <c r="G236" i="6" s="1"/>
  <c r="AG311" i="7"/>
  <c r="E311" i="6"/>
  <c r="G311" i="6" s="1"/>
  <c r="AG97" i="7"/>
  <c r="E97" i="6"/>
  <c r="G97" i="6" s="1"/>
  <c r="M539" i="6"/>
  <c r="L539" i="6"/>
  <c r="AG449" i="7"/>
  <c r="E449" i="6"/>
  <c r="G449" i="6" s="1"/>
  <c r="AG554" i="7"/>
  <c r="E554" i="6"/>
  <c r="G554" i="6" s="1"/>
  <c r="AG355" i="7"/>
  <c r="E355" i="6"/>
  <c r="G355" i="6" s="1"/>
  <c r="AG374" i="7"/>
  <c r="E374" i="6"/>
  <c r="G374" i="6" s="1"/>
  <c r="AG139" i="7"/>
  <c r="E139" i="6"/>
  <c r="G139" i="6" s="1"/>
  <c r="E79" i="6"/>
  <c r="G79" i="6" s="1"/>
  <c r="AG79" i="7"/>
  <c r="M436" i="6"/>
  <c r="L436" i="6"/>
  <c r="M367" i="6"/>
  <c r="L367" i="6"/>
  <c r="AG457" i="7"/>
  <c r="E457" i="6"/>
  <c r="G457" i="6" s="1"/>
  <c r="AG570" i="7"/>
  <c r="E570" i="6"/>
  <c r="G570" i="6" s="1"/>
  <c r="AG468" i="7"/>
  <c r="E468" i="6"/>
  <c r="G468" i="6" s="1"/>
  <c r="AG335" i="7"/>
  <c r="E335" i="6"/>
  <c r="G335" i="6" s="1"/>
  <c r="AG326" i="7"/>
  <c r="E326" i="6"/>
  <c r="G326" i="6" s="1"/>
  <c r="AG298" i="7"/>
  <c r="E298" i="6"/>
  <c r="G298" i="6" s="1"/>
  <c r="AG101" i="7"/>
  <c r="E101" i="6"/>
  <c r="G101" i="6" s="1"/>
  <c r="AG48" i="7"/>
  <c r="E48" i="6"/>
  <c r="G48" i="6" s="1"/>
  <c r="AG74" i="7"/>
  <c r="E74" i="6"/>
  <c r="G74" i="6" s="1"/>
  <c r="M581" i="6"/>
  <c r="K606" i="6"/>
  <c r="L581" i="6"/>
  <c r="M516" i="6"/>
  <c r="L516" i="6"/>
  <c r="M477" i="6"/>
  <c r="L477" i="6"/>
  <c r="L383" i="6"/>
  <c r="M383" i="6"/>
  <c r="M250" i="6"/>
  <c r="L250" i="6"/>
  <c r="M540" i="6"/>
  <c r="L540" i="6"/>
  <c r="M286" i="6"/>
  <c r="L286" i="6"/>
  <c r="M252" i="6"/>
  <c r="L252" i="6"/>
  <c r="M452" i="6"/>
  <c r="L452" i="6"/>
  <c r="AG549" i="7"/>
  <c r="E549" i="6"/>
  <c r="G549" i="6" s="1"/>
  <c r="AG498" i="7"/>
  <c r="E498" i="6"/>
  <c r="G498" i="6" s="1"/>
  <c r="AG332" i="7"/>
  <c r="E332" i="6"/>
  <c r="G332" i="6" s="1"/>
  <c r="AG524" i="7"/>
  <c r="E524" i="6"/>
  <c r="G524" i="6" s="1"/>
  <c r="AG414" i="7"/>
  <c r="E414" i="6"/>
  <c r="G414" i="6" s="1"/>
  <c r="AG249" i="7"/>
  <c r="E249" i="6"/>
  <c r="G249" i="6" s="1"/>
  <c r="AG83" i="7"/>
  <c r="E83" i="6"/>
  <c r="G83" i="6" s="1"/>
  <c r="M211" i="6"/>
  <c r="L211" i="6"/>
  <c r="M365" i="6"/>
  <c r="L365" i="6"/>
  <c r="M588" i="6"/>
  <c r="L588" i="6"/>
  <c r="M385" i="6"/>
  <c r="L385" i="6"/>
  <c r="M289" i="6"/>
  <c r="L289" i="6"/>
  <c r="AG546" i="7"/>
  <c r="E546" i="6"/>
  <c r="G546" i="6" s="1"/>
  <c r="AG518" i="7"/>
  <c r="E518" i="6"/>
  <c r="G518" i="6" s="1"/>
  <c r="AG411" i="7"/>
  <c r="E411" i="6"/>
  <c r="G411" i="6" s="1"/>
  <c r="AG371" i="7"/>
  <c r="E371" i="6"/>
  <c r="G371" i="6" s="1"/>
  <c r="AG268" i="7"/>
  <c r="AH268" i="7" s="1"/>
  <c r="E268" i="6"/>
  <c r="G268" i="6" s="1"/>
  <c r="H268" i="6" s="1"/>
  <c r="AG306" i="7"/>
  <c r="E306" i="6"/>
  <c r="G306" i="6" s="1"/>
  <c r="AG177" i="7"/>
  <c r="E177" i="6"/>
  <c r="G177" i="6" s="1"/>
  <c r="AG49" i="7"/>
  <c r="E49" i="6"/>
  <c r="G49" i="6" s="1"/>
  <c r="L509" i="6"/>
  <c r="M509" i="6" s="1"/>
  <c r="L460" i="6"/>
  <c r="M460" i="6"/>
  <c r="L366" i="6"/>
  <c r="M366" i="6"/>
  <c r="M344" i="6"/>
  <c r="L344" i="6"/>
  <c r="M273" i="6"/>
  <c r="L273" i="6"/>
  <c r="M526" i="6"/>
  <c r="L526" i="6"/>
  <c r="M230" i="6"/>
  <c r="L230" i="6"/>
  <c r="K170" i="6"/>
  <c r="M10" i="6"/>
  <c r="M585" i="6"/>
  <c r="L585" i="6"/>
  <c r="AF703" i="2"/>
  <c r="AF628" i="2"/>
  <c r="AF530" i="2"/>
  <c r="AF469" i="2"/>
  <c r="AF386" i="2"/>
  <c r="AF428" i="2"/>
  <c r="AF678" i="2"/>
  <c r="AF202" i="2"/>
  <c r="AF171" i="2"/>
  <c r="AF199" i="2"/>
  <c r="AF241" i="2"/>
  <c r="AF295" i="2"/>
  <c r="G205" i="1"/>
  <c r="AG13" i="7"/>
  <c r="E13" i="6"/>
  <c r="G13" i="6" s="1"/>
  <c r="AG445" i="7"/>
  <c r="E445" i="6"/>
  <c r="G445" i="6" s="1"/>
  <c r="AG544" i="7"/>
  <c r="E544" i="6"/>
  <c r="G544" i="6" s="1"/>
  <c r="AG511" i="7"/>
  <c r="E511" i="6"/>
  <c r="G511" i="6" s="1"/>
  <c r="AG324" i="7"/>
  <c r="E324" i="6"/>
  <c r="G324" i="6" s="1"/>
  <c r="AG402" i="7"/>
  <c r="E402" i="6"/>
  <c r="G402" i="6" s="1"/>
  <c r="AG265" i="7"/>
  <c r="E265" i="6"/>
  <c r="G265" i="6" s="1"/>
  <c r="AG89" i="7"/>
  <c r="E89" i="6"/>
  <c r="G89" i="6" s="1"/>
  <c r="E167" i="6"/>
  <c r="G167" i="6" s="1"/>
  <c r="AG167" i="7"/>
  <c r="M554" i="6"/>
  <c r="L554" i="6"/>
  <c r="M323" i="6"/>
  <c r="L323" i="6"/>
  <c r="L114" i="6"/>
  <c r="M114" i="6"/>
  <c r="M553" i="6"/>
  <c r="L553" i="6"/>
  <c r="M488" i="6"/>
  <c r="L488" i="6"/>
  <c r="AB609" i="7"/>
  <c r="AG555" i="7"/>
  <c r="E555" i="6"/>
  <c r="G555" i="6" s="1"/>
  <c r="AG412" i="7"/>
  <c r="E412" i="6"/>
  <c r="G412" i="6" s="1"/>
  <c r="AG370" i="7"/>
  <c r="E370" i="6"/>
  <c r="G370" i="6" s="1"/>
  <c r="AG378" i="7"/>
  <c r="E378" i="6"/>
  <c r="G378" i="6" s="1"/>
  <c r="AG197" i="7"/>
  <c r="E197" i="6"/>
  <c r="G197" i="6" s="1"/>
  <c r="AG175" i="7"/>
  <c r="AH175" i="7" s="1"/>
  <c r="E175" i="6"/>
  <c r="G175" i="6" s="1"/>
  <c r="H175" i="6" s="1"/>
  <c r="AG263" i="7"/>
  <c r="E263" i="6"/>
  <c r="G263" i="6" s="1"/>
  <c r="AG21" i="7"/>
  <c r="E21" i="6"/>
  <c r="G21" i="6" s="1"/>
  <c r="H609" i="7"/>
  <c r="AG596" i="7"/>
  <c r="E596" i="6"/>
  <c r="G596" i="6" s="1"/>
  <c r="AG509" i="7"/>
  <c r="AH509" i="7" s="1"/>
  <c r="E509" i="6"/>
  <c r="G509" i="6" s="1"/>
  <c r="H509" i="6" s="1"/>
  <c r="AG462" i="7"/>
  <c r="E462" i="6"/>
  <c r="G462" i="6" s="1"/>
  <c r="AG486" i="7"/>
  <c r="E486" i="6"/>
  <c r="G486" i="6" s="1"/>
  <c r="AG252" i="7"/>
  <c r="E252" i="6"/>
  <c r="G252" i="6" s="1"/>
  <c r="AG290" i="7"/>
  <c r="E290" i="6"/>
  <c r="G290" i="6" s="1"/>
  <c r="AG217" i="7"/>
  <c r="E217" i="6"/>
  <c r="G217" i="6" s="1"/>
  <c r="AG176" i="7"/>
  <c r="E176" i="6"/>
  <c r="G176" i="6" s="1"/>
  <c r="AG31" i="7"/>
  <c r="E31" i="6"/>
  <c r="G31" i="6" s="1"/>
  <c r="M529" i="6"/>
  <c r="L529" i="6"/>
  <c r="M412" i="6"/>
  <c r="L412" i="6"/>
  <c r="M463" i="6"/>
  <c r="L463" i="6"/>
  <c r="M378" i="6"/>
  <c r="L378" i="6"/>
  <c r="M336" i="6"/>
  <c r="L336" i="6"/>
  <c r="M341" i="6"/>
  <c r="L341" i="6"/>
  <c r="M524" i="6"/>
  <c r="L524" i="6"/>
  <c r="M447" i="6"/>
  <c r="L447" i="6"/>
  <c r="M423" i="6"/>
  <c r="L423" i="6"/>
  <c r="AG547" i="7"/>
  <c r="E547" i="6"/>
  <c r="G547" i="6" s="1"/>
  <c r="AG522" i="7"/>
  <c r="E522" i="6"/>
  <c r="G522" i="6" s="1"/>
  <c r="AG444" i="7"/>
  <c r="E444" i="6"/>
  <c r="G444" i="6" s="1"/>
  <c r="AG366" i="7"/>
  <c r="E366" i="6"/>
  <c r="G366" i="6" s="1"/>
  <c r="AG274" i="7"/>
  <c r="E274" i="6"/>
  <c r="G274" i="6" s="1"/>
  <c r="AG230" i="7"/>
  <c r="E230" i="6"/>
  <c r="G230" i="6" s="1"/>
  <c r="AG147" i="7"/>
  <c r="E147" i="6"/>
  <c r="G147" i="6" s="1"/>
  <c r="AG90" i="7"/>
  <c r="E90" i="6"/>
  <c r="G90" i="6" s="1"/>
  <c r="M571" i="6"/>
  <c r="M577" i="6" s="1"/>
  <c r="L571" i="6"/>
  <c r="L268" i="6"/>
  <c r="M268" i="6" s="1"/>
  <c r="H494" i="6"/>
  <c r="F577" i="6"/>
  <c r="M415" i="6"/>
  <c r="L415" i="6"/>
  <c r="M307" i="6"/>
  <c r="L307" i="6"/>
  <c r="M287" i="6"/>
  <c r="L287" i="6"/>
  <c r="M38" i="6"/>
  <c r="L38" i="6"/>
  <c r="M166" i="6"/>
  <c r="L166" i="6"/>
  <c r="M247" i="6"/>
  <c r="L247" i="6"/>
  <c r="M303" i="6"/>
  <c r="L303" i="6"/>
  <c r="M536" i="6"/>
  <c r="L536" i="6"/>
  <c r="M335" i="6"/>
  <c r="L335" i="6"/>
  <c r="AC65" i="11"/>
  <c r="S27" i="11"/>
  <c r="P201" i="7"/>
  <c r="AG461" i="7"/>
  <c r="E461" i="6"/>
  <c r="G461" i="6" s="1"/>
  <c r="AG517" i="7"/>
  <c r="E517" i="6"/>
  <c r="G517" i="6" s="1"/>
  <c r="AG377" i="7"/>
  <c r="E377" i="6"/>
  <c r="G377" i="6" s="1"/>
  <c r="AG238" i="7"/>
  <c r="E238" i="6"/>
  <c r="G238" i="6" s="1"/>
  <c r="AG278" i="7"/>
  <c r="E278" i="6"/>
  <c r="G278" i="6" s="1"/>
  <c r="AG301" i="7"/>
  <c r="E301" i="6"/>
  <c r="G301" i="6" s="1"/>
  <c r="AG105" i="7"/>
  <c r="E105" i="6"/>
  <c r="G105" i="6" s="1"/>
  <c r="AG134" i="7"/>
  <c r="E134" i="6"/>
  <c r="G134" i="6" s="1"/>
  <c r="AG98" i="7"/>
  <c r="E98" i="6"/>
  <c r="G98" i="6" s="1"/>
  <c r="M547" i="6"/>
  <c r="L547" i="6"/>
  <c r="M407" i="6"/>
  <c r="L407" i="6"/>
  <c r="M369" i="6"/>
  <c r="L369" i="6"/>
  <c r="M399" i="6"/>
  <c r="L399" i="6"/>
  <c r="M94" i="6"/>
  <c r="L94" i="6"/>
  <c r="M543" i="6"/>
  <c r="L543" i="6"/>
  <c r="M442" i="6"/>
  <c r="L442" i="6"/>
  <c r="M562" i="6"/>
  <c r="L562" i="6"/>
  <c r="M409" i="6"/>
  <c r="L409" i="6"/>
  <c r="R51" i="11"/>
  <c r="AE30" i="11"/>
  <c r="AE51" i="11" s="1"/>
  <c r="AD30" i="11"/>
  <c r="AD51" i="11" s="1"/>
  <c r="AC30" i="11"/>
  <c r="AC51" i="11" s="1"/>
  <c r="AC68" i="11" s="1"/>
  <c r="AB30" i="11"/>
  <c r="AF30" i="11"/>
  <c r="AF51" i="11" s="1"/>
  <c r="S30" i="11"/>
  <c r="W30" i="11"/>
  <c r="AG57" i="11"/>
  <c r="AH57" i="11" s="1"/>
  <c r="D168" i="8"/>
  <c r="AJ175" i="7"/>
  <c r="AV175" i="2"/>
  <c r="AJ198" i="2"/>
  <c r="H168" i="8"/>
  <c r="AN175" i="7"/>
  <c r="AN198" i="2"/>
  <c r="AG208" i="7"/>
  <c r="E208" i="6"/>
  <c r="G208" i="6" s="1"/>
  <c r="AG560" i="7"/>
  <c r="E560" i="6"/>
  <c r="G560" i="6" s="1"/>
  <c r="AG548" i="7"/>
  <c r="E548" i="6"/>
  <c r="G548" i="6" s="1"/>
  <c r="AG373" i="7"/>
  <c r="E373" i="6"/>
  <c r="G373" i="6" s="1"/>
  <c r="AG382" i="7"/>
  <c r="E382" i="6"/>
  <c r="G382" i="6" s="1"/>
  <c r="AG267" i="7"/>
  <c r="E267" i="6"/>
  <c r="G267" i="6" s="1"/>
  <c r="AG226" i="7"/>
  <c r="E226" i="6"/>
  <c r="G226" i="6" s="1"/>
  <c r="AG253" i="7"/>
  <c r="E253" i="6"/>
  <c r="G253" i="6" s="1"/>
  <c r="AG180" i="7"/>
  <c r="E180" i="6"/>
  <c r="G180" i="6" s="1"/>
  <c r="AG104" i="7"/>
  <c r="E104" i="6"/>
  <c r="G104" i="6" s="1"/>
  <c r="F606" i="6"/>
  <c r="H581" i="6"/>
  <c r="L563" i="6"/>
  <c r="M563" i="6"/>
  <c r="M426" i="6"/>
  <c r="L426" i="6"/>
  <c r="H207" i="6"/>
  <c r="F255" i="6"/>
  <c r="AG594" i="7"/>
  <c r="E594" i="6"/>
  <c r="G594" i="6" s="1"/>
  <c r="E362" i="6"/>
  <c r="G362" i="6" s="1"/>
  <c r="AG362" i="7"/>
  <c r="AG309" i="7"/>
  <c r="E309" i="6"/>
  <c r="G309" i="6" s="1"/>
  <c r="AG336" i="7"/>
  <c r="E336" i="6"/>
  <c r="G336" i="6" s="1"/>
  <c r="AG108" i="7"/>
  <c r="E108" i="6"/>
  <c r="G108" i="6" s="1"/>
  <c r="AG56" i="7"/>
  <c r="E56" i="6"/>
  <c r="G56" i="6" s="1"/>
  <c r="M514" i="6"/>
  <c r="L514" i="6"/>
  <c r="M461" i="6"/>
  <c r="L461" i="6"/>
  <c r="M222" i="6"/>
  <c r="L222" i="6"/>
  <c r="AG545" i="7"/>
  <c r="E545" i="6"/>
  <c r="G545" i="6" s="1"/>
  <c r="AG479" i="7"/>
  <c r="E479" i="6"/>
  <c r="G479" i="6" s="1"/>
  <c r="AG478" i="7"/>
  <c r="E478" i="6"/>
  <c r="G478" i="6" s="1"/>
  <c r="AG386" i="7"/>
  <c r="E386" i="6"/>
  <c r="G386" i="6" s="1"/>
  <c r="AG215" i="7"/>
  <c r="E215" i="6"/>
  <c r="G215" i="6" s="1"/>
  <c r="AG183" i="7"/>
  <c r="E183" i="6"/>
  <c r="G183" i="6" s="1"/>
  <c r="AG233" i="7"/>
  <c r="AH233" i="7" s="1"/>
  <c r="E233" i="6"/>
  <c r="G233" i="6" s="1"/>
  <c r="H233" i="6" s="1"/>
  <c r="AG75" i="7"/>
  <c r="E75" i="6"/>
  <c r="G75" i="6" s="1"/>
  <c r="M508" i="6"/>
  <c r="L508" i="6"/>
  <c r="M453" i="6"/>
  <c r="L453" i="6"/>
  <c r="M450" i="6"/>
  <c r="L450" i="6"/>
  <c r="M371" i="6"/>
  <c r="L371" i="6"/>
  <c r="M422" i="6"/>
  <c r="L422" i="6"/>
  <c r="M557" i="6"/>
  <c r="L557" i="6"/>
  <c r="M518" i="6"/>
  <c r="L518" i="6"/>
  <c r="M278" i="6"/>
  <c r="L278" i="6"/>
  <c r="H10" i="6"/>
  <c r="F170" i="6"/>
  <c r="L90" i="6"/>
  <c r="M90" i="6"/>
  <c r="M234" i="6"/>
  <c r="L234" i="6"/>
  <c r="M358" i="6"/>
  <c r="L358" i="6"/>
  <c r="M228" i="6"/>
  <c r="L228" i="6"/>
  <c r="L26" i="6"/>
  <c r="AG535" i="7"/>
  <c r="E535" i="6"/>
  <c r="G535" i="6" s="1"/>
  <c r="AG504" i="7"/>
  <c r="E504" i="6"/>
  <c r="G504" i="6" s="1"/>
  <c r="AG396" i="7"/>
  <c r="E396" i="6"/>
  <c r="G396" i="6" s="1"/>
  <c r="AG358" i="7"/>
  <c r="E358" i="6"/>
  <c r="G358" i="6" s="1"/>
  <c r="AG251" i="7"/>
  <c r="E251" i="6"/>
  <c r="G251" i="6" s="1"/>
  <c r="AG372" i="7"/>
  <c r="E372" i="6"/>
  <c r="G372" i="6" s="1"/>
  <c r="AG241" i="7"/>
  <c r="E241" i="6"/>
  <c r="G241" i="6" s="1"/>
  <c r="E135" i="6"/>
  <c r="G135" i="6" s="1"/>
  <c r="AG135" i="7"/>
  <c r="AG62" i="7"/>
  <c r="E62" i="6"/>
  <c r="G62" i="6" s="1"/>
  <c r="U201" i="7"/>
  <c r="M505" i="6"/>
  <c r="L505" i="6"/>
  <c r="M362" i="6"/>
  <c r="L362" i="6"/>
  <c r="M410" i="6"/>
  <c r="L410" i="6"/>
  <c r="M162" i="6"/>
  <c r="L162" i="6"/>
  <c r="M281" i="6"/>
  <c r="L281" i="6"/>
  <c r="AG34" i="7"/>
  <c r="E34" i="6"/>
  <c r="G34" i="6" s="1"/>
  <c r="AG506" i="7"/>
  <c r="E506" i="6"/>
  <c r="G506" i="6" s="1"/>
  <c r="AG464" i="7"/>
  <c r="E464" i="6"/>
  <c r="G464" i="6" s="1"/>
  <c r="AG576" i="7"/>
  <c r="E576" i="6"/>
  <c r="G576" i="6" s="1"/>
  <c r="AG337" i="7"/>
  <c r="E337" i="6"/>
  <c r="G337" i="6" s="1"/>
  <c r="AG302" i="7"/>
  <c r="E302" i="6"/>
  <c r="G302" i="6" s="1"/>
  <c r="AG266" i="7"/>
  <c r="E266" i="6"/>
  <c r="G266" i="6" s="1"/>
  <c r="AG162" i="7"/>
  <c r="E162" i="6"/>
  <c r="G162" i="6" s="1"/>
  <c r="AG51" i="7"/>
  <c r="E51" i="6"/>
  <c r="G51" i="6" s="1"/>
  <c r="AG557" i="7"/>
  <c r="E557" i="6"/>
  <c r="G557" i="6" s="1"/>
  <c r="AG507" i="7"/>
  <c r="E507" i="6"/>
  <c r="G507" i="6" s="1"/>
  <c r="AG574" i="7"/>
  <c r="E574" i="6"/>
  <c r="G574" i="6" s="1"/>
  <c r="AG420" i="7"/>
  <c r="E420" i="6"/>
  <c r="G420" i="6" s="1"/>
  <c r="AG220" i="7"/>
  <c r="E220" i="6"/>
  <c r="G220" i="6" s="1"/>
  <c r="AG275" i="7"/>
  <c r="E275" i="6"/>
  <c r="G275" i="6" s="1"/>
  <c r="AG145" i="7"/>
  <c r="E145" i="6"/>
  <c r="G145" i="6" s="1"/>
  <c r="AG163" i="7"/>
  <c r="E163" i="6"/>
  <c r="G163" i="6" s="1"/>
  <c r="AG124" i="7"/>
  <c r="E124" i="6"/>
  <c r="G124" i="6" s="1"/>
  <c r="M507" i="6"/>
  <c r="L507" i="6"/>
  <c r="L270" i="6"/>
  <c r="M270" i="6" s="1"/>
  <c r="M272" i="6"/>
  <c r="L272" i="6"/>
  <c r="M225" i="6"/>
  <c r="L225" i="6"/>
  <c r="U609" i="7"/>
  <c r="M449" i="6"/>
  <c r="L449" i="6"/>
  <c r="M502" i="6"/>
  <c r="L502" i="6"/>
  <c r="M223" i="6"/>
  <c r="L223" i="6"/>
  <c r="AG435" i="7"/>
  <c r="E435" i="6"/>
  <c r="G435" i="6" s="1"/>
  <c r="AG572" i="7"/>
  <c r="E572" i="6"/>
  <c r="G572" i="6" s="1"/>
  <c r="AG456" i="7"/>
  <c r="E456" i="6"/>
  <c r="G456" i="6" s="1"/>
  <c r="AG248" i="7"/>
  <c r="E248" i="6"/>
  <c r="G248" i="6" s="1"/>
  <c r="AG285" i="7"/>
  <c r="E285" i="6"/>
  <c r="G285" i="6" s="1"/>
  <c r="AG190" i="7"/>
  <c r="E190" i="6"/>
  <c r="G190" i="6" s="1"/>
  <c r="E159" i="6"/>
  <c r="G159" i="6" s="1"/>
  <c r="AG159" i="7"/>
  <c r="AG100" i="7"/>
  <c r="E100" i="6"/>
  <c r="G100" i="6" s="1"/>
  <c r="M414" i="6"/>
  <c r="L414" i="6"/>
  <c r="M334" i="6"/>
  <c r="L334" i="6"/>
  <c r="M261" i="6"/>
  <c r="L261" i="6"/>
  <c r="Q429" i="7"/>
  <c r="Q198" i="7"/>
  <c r="M593" i="6"/>
  <c r="L593" i="6"/>
  <c r="M297" i="6"/>
  <c r="L297" i="6"/>
  <c r="M86" i="6"/>
  <c r="L86" i="6"/>
  <c r="AG55" i="11"/>
  <c r="M330" i="6"/>
  <c r="L330" i="6"/>
  <c r="AD65" i="11"/>
  <c r="AG37" i="11"/>
  <c r="AH37" i="11" s="1"/>
  <c r="M520" i="6"/>
  <c r="L520" i="6"/>
  <c r="M440" i="6"/>
  <c r="L440" i="6"/>
  <c r="AD68" i="11"/>
  <c r="AG40" i="11"/>
  <c r="AH40" i="11" s="1"/>
  <c r="AG567" i="7"/>
  <c r="E567" i="6"/>
  <c r="G567" i="6" s="1"/>
  <c r="AG561" i="7"/>
  <c r="E561" i="6"/>
  <c r="G561" i="6" s="1"/>
  <c r="AG438" i="7"/>
  <c r="E438" i="6"/>
  <c r="G438" i="6" s="1"/>
  <c r="AG508" i="7"/>
  <c r="E508" i="6"/>
  <c r="G508" i="6" s="1"/>
  <c r="AG289" i="7"/>
  <c r="E289" i="6"/>
  <c r="G289" i="6" s="1"/>
  <c r="AG229" i="7"/>
  <c r="E229" i="6"/>
  <c r="G229" i="6" s="1"/>
  <c r="AG288" i="7"/>
  <c r="E288" i="6"/>
  <c r="G288" i="6" s="1"/>
  <c r="AG58" i="7"/>
  <c r="E58" i="6"/>
  <c r="G58" i="6" s="1"/>
  <c r="M485" i="6"/>
  <c r="L485" i="6"/>
  <c r="M269" i="6"/>
  <c r="L269" i="6"/>
  <c r="M14" i="6"/>
  <c r="L14" i="6"/>
  <c r="M142" i="6"/>
  <c r="L142" i="6"/>
  <c r="M376" i="6"/>
  <c r="L376" i="6"/>
  <c r="L235" i="6"/>
  <c r="M235" i="6"/>
  <c r="M522" i="6"/>
  <c r="L522" i="6"/>
  <c r="M274" i="6"/>
  <c r="L274" i="6"/>
  <c r="L168" i="8"/>
  <c r="AR175" i="7"/>
  <c r="AR198" i="2"/>
  <c r="AH36" i="11"/>
  <c r="AG589" i="7"/>
  <c r="E589" i="6"/>
  <c r="G589" i="6" s="1"/>
  <c r="AG514" i="7"/>
  <c r="E514" i="6"/>
  <c r="G514" i="6" s="1"/>
  <c r="AG410" i="7"/>
  <c r="E410" i="6"/>
  <c r="G410" i="6" s="1"/>
  <c r="AG225" i="7"/>
  <c r="E225" i="6"/>
  <c r="G225" i="6" s="1"/>
  <c r="AG186" i="7"/>
  <c r="E186" i="6"/>
  <c r="G186" i="6" s="1"/>
  <c r="M322" i="6"/>
  <c r="L322" i="6"/>
  <c r="L207" i="6"/>
  <c r="M207" i="6"/>
  <c r="K255" i="6"/>
  <c r="M566" i="6"/>
  <c r="L566" i="6"/>
  <c r="M438" i="6"/>
  <c r="L438" i="6"/>
  <c r="M299" i="6"/>
  <c r="L299" i="6"/>
  <c r="M276" i="6"/>
  <c r="L276" i="6"/>
  <c r="AG528" i="7"/>
  <c r="E528" i="6"/>
  <c r="G528" i="6" s="1"/>
  <c r="AE490" i="7"/>
  <c r="AG433" i="7"/>
  <c r="E433" i="6"/>
  <c r="AG413" i="7"/>
  <c r="E413" i="6"/>
  <c r="G413" i="6" s="1"/>
  <c r="AG393" i="7"/>
  <c r="E393" i="6"/>
  <c r="G393" i="6" s="1"/>
  <c r="AG262" i="7"/>
  <c r="E262" i="6"/>
  <c r="G262" i="6" s="1"/>
  <c r="AG281" i="7"/>
  <c r="E281" i="6"/>
  <c r="G281" i="6" s="1"/>
  <c r="AG41" i="7"/>
  <c r="E41" i="6"/>
  <c r="G41" i="6" s="1"/>
  <c r="AG60" i="7"/>
  <c r="E60" i="6"/>
  <c r="G60" i="6" s="1"/>
  <c r="Q606" i="7"/>
  <c r="M318" i="6"/>
  <c r="L318" i="6"/>
  <c r="M275" i="6"/>
  <c r="L275" i="6"/>
  <c r="AG563" i="7"/>
  <c r="E563" i="6"/>
  <c r="G563" i="6" s="1"/>
  <c r="AG426" i="7"/>
  <c r="E426" i="6"/>
  <c r="G426" i="6" s="1"/>
  <c r="AG385" i="7"/>
  <c r="E385" i="6"/>
  <c r="G385" i="6" s="1"/>
  <c r="AG403" i="7"/>
  <c r="AH403" i="7" s="1"/>
  <c r="E403" i="6"/>
  <c r="G403" i="6" s="1"/>
  <c r="H403" i="6" s="1"/>
  <c r="AG308" i="7"/>
  <c r="E308" i="6"/>
  <c r="G308" i="6" s="1"/>
  <c r="AG156" i="7"/>
  <c r="E156" i="6"/>
  <c r="G156" i="6" s="1"/>
  <c r="AG112" i="7"/>
  <c r="E112" i="6"/>
  <c r="G112" i="6" s="1"/>
  <c r="AG10" i="7"/>
  <c r="E10" i="6"/>
  <c r="G10" i="6" s="1"/>
  <c r="M601" i="6"/>
  <c r="L601" i="6"/>
  <c r="M523" i="6"/>
  <c r="L523" i="6"/>
  <c r="M542" i="6"/>
  <c r="L542" i="6"/>
  <c r="M457" i="6"/>
  <c r="L457" i="6"/>
  <c r="L314" i="6"/>
  <c r="M314" i="6"/>
  <c r="L295" i="6"/>
  <c r="M295" i="6"/>
  <c r="M316" i="6"/>
  <c r="L316" i="6"/>
  <c r="M309" i="6"/>
  <c r="L309" i="6"/>
  <c r="M215" i="6"/>
  <c r="L215" i="6"/>
  <c r="M455" i="6"/>
  <c r="L455" i="6"/>
  <c r="M359" i="6"/>
  <c r="L359" i="6"/>
  <c r="L138" i="6"/>
  <c r="M138" i="6"/>
  <c r="M416" i="6"/>
  <c r="L416" i="6"/>
  <c r="AG25" i="7"/>
  <c r="E25" i="6"/>
  <c r="G25" i="6" s="1"/>
  <c r="AG541" i="7"/>
  <c r="E541" i="6"/>
  <c r="G541" i="6" s="1"/>
  <c r="AG470" i="7"/>
  <c r="E470" i="6"/>
  <c r="G470" i="6" s="1"/>
  <c r="AG448" i="7"/>
  <c r="E448" i="6"/>
  <c r="G448" i="6" s="1"/>
  <c r="AG379" i="7"/>
  <c r="E379" i="6"/>
  <c r="G379" i="6" s="1"/>
  <c r="AE255" i="7"/>
  <c r="AG205" i="7"/>
  <c r="E205" i="6"/>
  <c r="AG287" i="7"/>
  <c r="E287" i="6"/>
  <c r="G287" i="6" s="1"/>
  <c r="AG322" i="7"/>
  <c r="E322" i="6"/>
  <c r="G322" i="6" s="1"/>
  <c r="AG28" i="7"/>
  <c r="E28" i="6"/>
  <c r="G28" i="6" s="1"/>
  <c r="AG65" i="7"/>
  <c r="E65" i="6"/>
  <c r="G65" i="6" s="1"/>
  <c r="Q255" i="7"/>
  <c r="M238" i="6"/>
  <c r="L238" i="6"/>
  <c r="L511" i="6"/>
  <c r="M511" i="6"/>
  <c r="M310" i="6"/>
  <c r="L310" i="6"/>
  <c r="M356" i="6"/>
  <c r="L356" i="6"/>
  <c r="L82" i="6"/>
  <c r="M82" i="6"/>
  <c r="L185" i="6"/>
  <c r="N201" i="7"/>
  <c r="AG600" i="7"/>
  <c r="AH600" i="7" s="1"/>
  <c r="E600" i="6"/>
  <c r="G600" i="6" s="1"/>
  <c r="H600" i="6" s="1"/>
  <c r="AG516" i="7"/>
  <c r="E516" i="6"/>
  <c r="G516" i="6" s="1"/>
  <c r="AG487" i="7"/>
  <c r="E487" i="6"/>
  <c r="G487" i="6" s="1"/>
  <c r="AG417" i="7"/>
  <c r="E417" i="6"/>
  <c r="G417" i="6" s="1"/>
  <c r="AG224" i="7"/>
  <c r="E224" i="6"/>
  <c r="G224" i="6" s="1"/>
  <c r="AG293" i="7"/>
  <c r="E293" i="6"/>
  <c r="G293" i="6" s="1"/>
  <c r="E174" i="6"/>
  <c r="AG174" i="7"/>
  <c r="AE198" i="7"/>
  <c r="AG99" i="7"/>
  <c r="E99" i="6"/>
  <c r="G99" i="6" s="1"/>
  <c r="AG92" i="7"/>
  <c r="E92" i="6"/>
  <c r="G92" i="6" s="1"/>
  <c r="G174" i="1"/>
  <c r="T201" i="7"/>
  <c r="AG469" i="7"/>
  <c r="E469" i="6"/>
  <c r="G469" i="6" s="1"/>
  <c r="AG566" i="7"/>
  <c r="E566" i="6"/>
  <c r="G566" i="6" s="1"/>
  <c r="AG530" i="7"/>
  <c r="E530" i="6"/>
  <c r="G530" i="6" s="1"/>
  <c r="AG375" i="7"/>
  <c r="E375" i="6"/>
  <c r="G375" i="6" s="1"/>
  <c r="AG368" i="7"/>
  <c r="E368" i="6"/>
  <c r="G368" i="6" s="1"/>
  <c r="AG307" i="7"/>
  <c r="E307" i="6"/>
  <c r="G307" i="6" s="1"/>
  <c r="AG113" i="7"/>
  <c r="E113" i="6"/>
  <c r="G113" i="6" s="1"/>
  <c r="AG73" i="7"/>
  <c r="E73" i="6"/>
  <c r="G73" i="6" s="1"/>
  <c r="E143" i="6"/>
  <c r="G143" i="6" s="1"/>
  <c r="AG143" i="7"/>
  <c r="L609" i="7"/>
  <c r="Q577" i="7"/>
  <c r="M549" i="6"/>
  <c r="L549" i="6"/>
  <c r="M512" i="6"/>
  <c r="L512" i="6"/>
  <c r="L506" i="6"/>
  <c r="M506" i="6"/>
  <c r="M451" i="6"/>
  <c r="L451" i="6"/>
  <c r="M315" i="6"/>
  <c r="L315" i="6"/>
  <c r="M236" i="6"/>
  <c r="L236" i="6"/>
  <c r="M603" i="6"/>
  <c r="L603" i="6"/>
  <c r="M408" i="6"/>
  <c r="L408" i="6"/>
  <c r="L300" i="6"/>
  <c r="M300" i="6" s="1"/>
  <c r="AG592" i="7"/>
  <c r="E592" i="6"/>
  <c r="G592" i="6" s="1"/>
  <c r="AG575" i="7"/>
  <c r="E575" i="6"/>
  <c r="G575" i="6" s="1"/>
  <c r="AG512" i="7"/>
  <c r="E512" i="6"/>
  <c r="G512" i="6" s="1"/>
  <c r="AG416" i="7"/>
  <c r="E416" i="6"/>
  <c r="G416" i="6" s="1"/>
  <c r="AG216" i="7"/>
  <c r="E216" i="6"/>
  <c r="G216" i="6" s="1"/>
  <c r="AG270" i="7"/>
  <c r="AH270" i="7" s="1"/>
  <c r="E270" i="6"/>
  <c r="G270" i="6" s="1"/>
  <c r="H270" i="6" s="1"/>
  <c r="AG141" i="7"/>
  <c r="E141" i="6"/>
  <c r="G141" i="6" s="1"/>
  <c r="AG144" i="7"/>
  <c r="E144" i="6"/>
  <c r="G144" i="6" s="1"/>
  <c r="AG96" i="7"/>
  <c r="E96" i="6"/>
  <c r="G96" i="6" s="1"/>
  <c r="M551" i="6"/>
  <c r="L551" i="6"/>
  <c r="L486" i="6"/>
  <c r="M486" i="6"/>
  <c r="L425" i="6"/>
  <c r="M425" i="6"/>
  <c r="L570" i="6"/>
  <c r="M570" i="6"/>
  <c r="M470" i="6"/>
  <c r="L470" i="6"/>
  <c r="M317" i="6"/>
  <c r="L317" i="6"/>
  <c r="M134" i="6"/>
  <c r="L134" i="6"/>
  <c r="M596" i="6"/>
  <c r="L596" i="6"/>
  <c r="M271" i="6"/>
  <c r="L271" i="6"/>
  <c r="AE68" i="11"/>
  <c r="AG519" i="7"/>
  <c r="E519" i="6"/>
  <c r="G519" i="6" s="1"/>
  <c r="AG525" i="7"/>
  <c r="E525" i="6"/>
  <c r="G525" i="6" s="1"/>
  <c r="AG334" i="7"/>
  <c r="E334" i="6"/>
  <c r="G334" i="6" s="1"/>
  <c r="AG331" i="7"/>
  <c r="E331" i="6"/>
  <c r="G331" i="6" s="1"/>
  <c r="AG231" i="7"/>
  <c r="E231" i="6"/>
  <c r="G231" i="6" s="1"/>
  <c r="AG292" i="7"/>
  <c r="E292" i="6"/>
  <c r="G292" i="6" s="1"/>
  <c r="AG195" i="7"/>
  <c r="E195" i="6"/>
  <c r="G195" i="6" s="1"/>
  <c r="E111" i="6"/>
  <c r="G111" i="6" s="1"/>
  <c r="AG111" i="7"/>
  <c r="M541" i="6"/>
  <c r="L541" i="6"/>
  <c r="M556" i="6"/>
  <c r="L556" i="6"/>
  <c r="M262" i="6"/>
  <c r="L262" i="6"/>
  <c r="M329" i="6"/>
  <c r="L329" i="6"/>
  <c r="M62" i="6"/>
  <c r="L62" i="6"/>
  <c r="M212" i="6"/>
  <c r="L212" i="6"/>
  <c r="M483" i="6"/>
  <c r="L483" i="6"/>
  <c r="M290" i="6"/>
  <c r="L290" i="6"/>
  <c r="M374" i="6"/>
  <c r="L374" i="6"/>
  <c r="AG56" i="11"/>
  <c r="AH56" i="11" s="1"/>
  <c r="AG42" i="11"/>
  <c r="AH42" i="11" s="1"/>
  <c r="AH63" i="11"/>
  <c r="E168" i="8"/>
  <c r="AK175" i="7"/>
  <c r="AK198" i="2"/>
  <c r="AG46" i="11"/>
  <c r="AH46" i="11" s="1"/>
  <c r="AG47" i="11"/>
  <c r="AH47" i="11" s="1"/>
  <c r="AG421" i="7"/>
  <c r="E421" i="6"/>
  <c r="G421" i="6" s="1"/>
  <c r="AG269" i="7"/>
  <c r="E269" i="6"/>
  <c r="G269" i="6" s="1"/>
  <c r="AG284" i="7"/>
  <c r="E284" i="6"/>
  <c r="G284" i="6" s="1"/>
  <c r="M443" i="6"/>
  <c r="L443" i="6"/>
  <c r="AG45" i="11"/>
  <c r="AH45" i="11" s="1"/>
  <c r="M504" i="6"/>
  <c r="L504" i="6"/>
  <c r="M306" i="6"/>
  <c r="L306" i="6"/>
  <c r="AG601" i="7"/>
  <c r="E601" i="6"/>
  <c r="G601" i="6" s="1"/>
  <c r="AG593" i="7"/>
  <c r="E593" i="6"/>
  <c r="G593" i="6" s="1"/>
  <c r="AG488" i="7"/>
  <c r="E488" i="6"/>
  <c r="G488" i="6" s="1"/>
  <c r="AG400" i="7"/>
  <c r="E400" i="6"/>
  <c r="G400" i="6" s="1"/>
  <c r="AG273" i="7"/>
  <c r="E273" i="6"/>
  <c r="G273" i="6" s="1"/>
  <c r="AG223" i="7"/>
  <c r="E223" i="6"/>
  <c r="G223" i="6" s="1"/>
  <c r="AG207" i="7"/>
  <c r="E207" i="6"/>
  <c r="G207" i="6" s="1"/>
  <c r="AG154" i="7"/>
  <c r="E154" i="6"/>
  <c r="G154" i="6" s="1"/>
  <c r="M530" i="6"/>
  <c r="L530" i="6"/>
  <c r="M379" i="6"/>
  <c r="L379" i="6"/>
  <c r="M288" i="6"/>
  <c r="L288" i="6"/>
  <c r="V201" i="7"/>
  <c r="L435" i="6"/>
  <c r="M435" i="6"/>
  <c r="M380" i="6"/>
  <c r="L380" i="6"/>
  <c r="E22" i="6"/>
  <c r="G22" i="6" s="1"/>
  <c r="AG22" i="7"/>
  <c r="AG521" i="7"/>
  <c r="E521" i="6"/>
  <c r="G521" i="6" s="1"/>
  <c r="AG482" i="7"/>
  <c r="E482" i="6"/>
  <c r="G482" i="6" s="1"/>
  <c r="AG455" i="7"/>
  <c r="E455" i="6"/>
  <c r="G455" i="6" s="1"/>
  <c r="AG343" i="7"/>
  <c r="E343" i="6"/>
  <c r="G343" i="6" s="1"/>
  <c r="AG299" i="7"/>
  <c r="E299" i="6"/>
  <c r="G299" i="6" s="1"/>
  <c r="E182" i="6"/>
  <c r="G182" i="6" s="1"/>
  <c r="AG182" i="7"/>
  <c r="AG126" i="7"/>
  <c r="E126" i="6"/>
  <c r="G126" i="6" s="1"/>
  <c r="AG53" i="7"/>
  <c r="E53" i="6"/>
  <c r="G53" i="6" s="1"/>
  <c r="M221" i="6"/>
  <c r="L221" i="6"/>
  <c r="M555" i="6"/>
  <c r="L555" i="6"/>
  <c r="M424" i="6"/>
  <c r="L424" i="6"/>
  <c r="M527" i="6"/>
  <c r="L527" i="6"/>
  <c r="M240" i="6"/>
  <c r="L240" i="6"/>
  <c r="M331" i="6"/>
  <c r="L331" i="6"/>
  <c r="M478" i="6"/>
  <c r="L478" i="6"/>
  <c r="M305" i="6"/>
  <c r="L305" i="6"/>
  <c r="L58" i="6"/>
  <c r="M58" i="6"/>
  <c r="W27" i="11"/>
  <c r="Z11" i="11"/>
  <c r="Z27" i="11" s="1"/>
  <c r="AG559" i="7"/>
  <c r="E559" i="6"/>
  <c r="G559" i="6" s="1"/>
  <c r="AG419" i="7"/>
  <c r="E419" i="6"/>
  <c r="G419" i="6" s="1"/>
  <c r="AG380" i="7"/>
  <c r="E380" i="6"/>
  <c r="G380" i="6" s="1"/>
  <c r="AG387" i="7"/>
  <c r="E387" i="6"/>
  <c r="G387" i="6" s="1"/>
  <c r="S609" i="7"/>
  <c r="AG179" i="7"/>
  <c r="E179" i="6"/>
  <c r="G179" i="6" s="1"/>
  <c r="AG187" i="7"/>
  <c r="E187" i="6"/>
  <c r="G187" i="6" s="1"/>
  <c r="AG67" i="7"/>
  <c r="E67" i="6"/>
  <c r="G67" i="6" s="1"/>
  <c r="E609" i="7"/>
  <c r="M528" i="6"/>
  <c r="L528" i="6"/>
  <c r="M546" i="6"/>
  <c r="L546" i="6"/>
  <c r="M231" i="6"/>
  <c r="L231" i="6"/>
  <c r="L130" i="6"/>
  <c r="M130" i="6"/>
  <c r="L475" i="6"/>
  <c r="M475" i="6"/>
  <c r="M361" i="6"/>
  <c r="L361" i="6"/>
  <c r="AG564" i="7"/>
  <c r="E564" i="6"/>
  <c r="G564" i="6" s="1"/>
  <c r="AG556" i="7"/>
  <c r="E556" i="6"/>
  <c r="G556" i="6" s="1"/>
  <c r="AG534" i="7"/>
  <c r="E534" i="6"/>
  <c r="G534" i="6" s="1"/>
  <c r="AG401" i="7"/>
  <c r="E401" i="6"/>
  <c r="G401" i="6" s="1"/>
  <c r="AG415" i="7"/>
  <c r="E415" i="6"/>
  <c r="G415" i="6" s="1"/>
  <c r="AG286" i="7"/>
  <c r="E286" i="6"/>
  <c r="G286" i="6" s="1"/>
  <c r="AG191" i="7"/>
  <c r="E191" i="6"/>
  <c r="G191" i="6" s="1"/>
  <c r="AG39" i="7"/>
  <c r="AH39" i="7" s="1"/>
  <c r="E39" i="6"/>
  <c r="G39" i="6" s="1"/>
  <c r="H39" i="6" s="1"/>
  <c r="AG33" i="7"/>
  <c r="E33" i="6"/>
  <c r="G33" i="6" s="1"/>
  <c r="AE170" i="7"/>
  <c r="AG9" i="7"/>
  <c r="E9" i="6"/>
  <c r="AG602" i="7"/>
  <c r="AH602" i="7" s="1"/>
  <c r="E602" i="6"/>
  <c r="G602" i="6" s="1"/>
  <c r="H602" i="6" s="1"/>
  <c r="AG583" i="7"/>
  <c r="E583" i="6"/>
  <c r="G583" i="6" s="1"/>
  <c r="AG394" i="7"/>
  <c r="E394" i="6"/>
  <c r="G394" i="6" s="1"/>
  <c r="AG246" i="7"/>
  <c r="E246" i="6"/>
  <c r="G246" i="6" s="1"/>
  <c r="AG294" i="7"/>
  <c r="E294" i="6"/>
  <c r="G294" i="6" s="1"/>
  <c r="AG247" i="7"/>
  <c r="E247" i="6"/>
  <c r="G247" i="6" s="1"/>
  <c r="AG81" i="7"/>
  <c r="E81" i="6"/>
  <c r="G81" i="6" s="1"/>
  <c r="AG128" i="7"/>
  <c r="E128" i="6"/>
  <c r="G128" i="6" s="1"/>
  <c r="AG46" i="7"/>
  <c r="E46" i="6"/>
  <c r="G46" i="6" s="1"/>
  <c r="M575" i="6"/>
  <c r="L575" i="6"/>
  <c r="M532" i="6"/>
  <c r="L532" i="6"/>
  <c r="M496" i="6"/>
  <c r="L496" i="6"/>
  <c r="M354" i="6"/>
  <c r="L354" i="6"/>
  <c r="M337" i="6"/>
  <c r="L337" i="6"/>
  <c r="M345" i="6"/>
  <c r="L345" i="6"/>
  <c r="M277" i="6"/>
  <c r="L277" i="6"/>
  <c r="M338" i="6"/>
  <c r="L338" i="6"/>
  <c r="G389" i="1"/>
  <c r="F609" i="7"/>
  <c r="AG550" i="7"/>
  <c r="E550" i="6"/>
  <c r="G550" i="6" s="1"/>
  <c r="AG505" i="7"/>
  <c r="E505" i="6"/>
  <c r="G505" i="6" s="1"/>
  <c r="AG480" i="7"/>
  <c r="E480" i="6"/>
  <c r="G480" i="6" s="1"/>
  <c r="AG359" i="7"/>
  <c r="E359" i="6"/>
  <c r="G359" i="6" s="1"/>
  <c r="AG367" i="7"/>
  <c r="E367" i="6"/>
  <c r="G367" i="6" s="1"/>
  <c r="AG304" i="7"/>
  <c r="E304" i="6"/>
  <c r="G304" i="6" s="1"/>
  <c r="AG109" i="7"/>
  <c r="E109" i="6"/>
  <c r="G109" i="6" s="1"/>
  <c r="AG66" i="7"/>
  <c r="E66" i="6"/>
  <c r="G66" i="6" s="1"/>
  <c r="AG123" i="7"/>
  <c r="E123" i="6"/>
  <c r="G123" i="6" s="1"/>
  <c r="M229" i="6"/>
  <c r="L229" i="6"/>
  <c r="M487" i="6"/>
  <c r="L487" i="6"/>
  <c r="M372" i="6"/>
  <c r="L372" i="6"/>
  <c r="M266" i="6"/>
  <c r="L266" i="6"/>
  <c r="M285" i="6"/>
  <c r="L285" i="6"/>
  <c r="M259" i="6"/>
  <c r="K346" i="6"/>
  <c r="L259" i="6"/>
  <c r="L573" i="6"/>
  <c r="M573" i="6"/>
  <c r="M589" i="6"/>
  <c r="L589" i="6"/>
  <c r="M294" i="6"/>
  <c r="L294" i="6"/>
  <c r="M384" i="6"/>
  <c r="L384" i="6"/>
  <c r="M54" i="6"/>
  <c r="L54" i="6"/>
  <c r="M592" i="6"/>
  <c r="L592" i="6"/>
  <c r="M417" i="6"/>
  <c r="L417" i="6"/>
  <c r="M513" i="6"/>
  <c r="L513" i="6"/>
  <c r="S65" i="11"/>
  <c r="AH54" i="11"/>
  <c r="W54" i="11"/>
  <c r="M510" i="6"/>
  <c r="L510" i="6"/>
  <c r="AG603" i="7"/>
  <c r="E603" i="6"/>
  <c r="G603" i="6" s="1"/>
  <c r="AG450" i="7"/>
  <c r="E450" i="6"/>
  <c r="G450" i="6" s="1"/>
  <c r="AG436" i="7"/>
  <c r="E436" i="6"/>
  <c r="G436" i="6" s="1"/>
  <c r="AG321" i="7"/>
  <c r="E321" i="6"/>
  <c r="G321" i="6" s="1"/>
  <c r="AG185" i="7"/>
  <c r="E185" i="6"/>
  <c r="G185" i="6" s="1"/>
  <c r="AG214" i="7"/>
  <c r="E214" i="6"/>
  <c r="G214" i="6" s="1"/>
  <c r="AG219" i="7"/>
  <c r="E219" i="6"/>
  <c r="G219" i="6" s="1"/>
  <c r="AG115" i="7"/>
  <c r="E115" i="6"/>
  <c r="G115" i="6" s="1"/>
  <c r="AG118" i="7"/>
  <c r="E118" i="6"/>
  <c r="G118" i="6" s="1"/>
  <c r="L197" i="6"/>
  <c r="M110" i="6"/>
  <c r="L110" i="6"/>
  <c r="M279" i="6"/>
  <c r="L279" i="6"/>
  <c r="L396" i="6"/>
  <c r="M396" i="6"/>
  <c r="M558" i="6"/>
  <c r="L558" i="6"/>
  <c r="AG34" i="11"/>
  <c r="AH34" i="11" s="1"/>
  <c r="AH43" i="11"/>
  <c r="W32" i="11"/>
  <c r="Z32" i="11" s="1"/>
  <c r="M168" i="8"/>
  <c r="AS175" i="7"/>
  <c r="AS198" i="2"/>
  <c r="AG437" i="7"/>
  <c r="E437" i="6"/>
  <c r="G437" i="6" s="1"/>
  <c r="AG68" i="7"/>
  <c r="E68" i="6"/>
  <c r="G68" i="6" s="1"/>
  <c r="AG29" i="7"/>
  <c r="E29" i="6"/>
  <c r="G29" i="6" s="1"/>
  <c r="AG598" i="7"/>
  <c r="E598" i="6"/>
  <c r="G598" i="6" s="1"/>
  <c r="AG443" i="7"/>
  <c r="E443" i="6"/>
  <c r="G443" i="6" s="1"/>
  <c r="AG330" i="7"/>
  <c r="E330" i="6"/>
  <c r="G330" i="6" s="1"/>
  <c r="AG328" i="7"/>
  <c r="E328" i="6"/>
  <c r="G328" i="6" s="1"/>
  <c r="AG221" i="7"/>
  <c r="E221" i="6"/>
  <c r="G221" i="6" s="1"/>
  <c r="AG210" i="7"/>
  <c r="E210" i="6"/>
  <c r="G210" i="6" s="1"/>
  <c r="AG209" i="7"/>
  <c r="E209" i="6"/>
  <c r="G209" i="6" s="1"/>
  <c r="AG84" i="7"/>
  <c r="E84" i="6"/>
  <c r="G84" i="6" s="1"/>
  <c r="M569" i="6"/>
  <c r="L569" i="6"/>
  <c r="AG533" i="7"/>
  <c r="E533" i="6"/>
  <c r="G533" i="6" s="1"/>
  <c r="AG497" i="7"/>
  <c r="E497" i="6"/>
  <c r="G497" i="6" s="1"/>
  <c r="AG418" i="7"/>
  <c r="E418" i="6"/>
  <c r="G418" i="6" s="1"/>
  <c r="AG317" i="7"/>
  <c r="E317" i="6"/>
  <c r="G317" i="6" s="1"/>
  <c r="AG363" i="7"/>
  <c r="E363" i="6"/>
  <c r="G363" i="6" s="1"/>
  <c r="AG164" i="7"/>
  <c r="E164" i="6"/>
  <c r="G164" i="6" s="1"/>
  <c r="AG136" i="7"/>
  <c r="E136" i="6"/>
  <c r="G136" i="6" s="1"/>
  <c r="E24" i="6"/>
  <c r="G24" i="6" s="1"/>
  <c r="AG24" i="7"/>
  <c r="E27" i="6"/>
  <c r="G27" i="6" s="1"/>
  <c r="AG27" i="7"/>
  <c r="M517" i="6"/>
  <c r="L517" i="6"/>
  <c r="M568" i="6"/>
  <c r="L568" i="6"/>
  <c r="M474" i="6"/>
  <c r="L474" i="6"/>
  <c r="M292" i="6"/>
  <c r="L292" i="6"/>
  <c r="M248" i="6"/>
  <c r="L248" i="6"/>
  <c r="M466" i="6"/>
  <c r="L466" i="6"/>
  <c r="M241" i="6"/>
  <c r="L241" i="6"/>
  <c r="AG595" i="7"/>
  <c r="E595" i="6"/>
  <c r="G595" i="6" s="1"/>
  <c r="AG409" i="7"/>
  <c r="E409" i="6"/>
  <c r="G409" i="6" s="1"/>
  <c r="AG428" i="7"/>
  <c r="E428" i="6"/>
  <c r="G428" i="6" s="1"/>
  <c r="AG192" i="7"/>
  <c r="E192" i="6"/>
  <c r="G192" i="6" s="1"/>
  <c r="AG131" i="7"/>
  <c r="E131" i="6"/>
  <c r="G131" i="6" s="1"/>
  <c r="AG50" i="7"/>
  <c r="E50" i="6"/>
  <c r="G50" i="6" s="1"/>
  <c r="M533" i="6"/>
  <c r="L533" i="6"/>
  <c r="L395" i="6"/>
  <c r="M395" i="6" s="1"/>
  <c r="AG32" i="11"/>
  <c r="AH32" i="11" s="1"/>
  <c r="AG32" i="7"/>
  <c r="E32" i="6"/>
  <c r="G32" i="6" s="1"/>
  <c r="AG573" i="7"/>
  <c r="E573" i="6"/>
  <c r="G573" i="6" s="1"/>
  <c r="AG520" i="7"/>
  <c r="E520" i="6"/>
  <c r="G520" i="6" s="1"/>
  <c r="AG404" i="7"/>
  <c r="E404" i="6"/>
  <c r="G404" i="6" s="1"/>
  <c r="AG232" i="7"/>
  <c r="E232" i="6"/>
  <c r="G232" i="6" s="1"/>
  <c r="AG352" i="7"/>
  <c r="E352" i="6"/>
  <c r="G352" i="6" s="1"/>
  <c r="AG157" i="7"/>
  <c r="E157" i="6"/>
  <c r="G157" i="6" s="1"/>
  <c r="AG88" i="7"/>
  <c r="E88" i="6"/>
  <c r="G88" i="6" s="1"/>
  <c r="E71" i="6"/>
  <c r="G71" i="6" s="1"/>
  <c r="AG71" i="7"/>
  <c r="M489" i="6"/>
  <c r="L489" i="6"/>
  <c r="M418" i="6"/>
  <c r="L418" i="6"/>
  <c r="M406" i="6"/>
  <c r="L406" i="6"/>
  <c r="M382" i="6"/>
  <c r="L382" i="6"/>
  <c r="L233" i="6"/>
  <c r="M233" i="6" s="1"/>
  <c r="M254" i="6"/>
  <c r="L254" i="6"/>
  <c r="M595" i="6"/>
  <c r="L595" i="6"/>
  <c r="M484" i="6"/>
  <c r="L484" i="6"/>
  <c r="M381" i="6"/>
  <c r="L381" i="6"/>
  <c r="M280" i="6"/>
  <c r="L280" i="6"/>
  <c r="L106" i="6"/>
  <c r="M106" i="6"/>
  <c r="L283" i="6"/>
  <c r="M283" i="6"/>
  <c r="M343" i="6"/>
  <c r="L343" i="6"/>
  <c r="H185" i="6"/>
  <c r="F198" i="6"/>
  <c r="AG513" i="7"/>
  <c r="E513" i="6"/>
  <c r="G513" i="6" s="1"/>
  <c r="AG475" i="7"/>
  <c r="E475" i="6"/>
  <c r="G475" i="6" s="1"/>
  <c r="AG454" i="7"/>
  <c r="E454" i="6"/>
  <c r="G454" i="6" s="1"/>
  <c r="AG340" i="7"/>
  <c r="E340" i="6"/>
  <c r="G340" i="6" s="1"/>
  <c r="AG305" i="7"/>
  <c r="E305" i="6"/>
  <c r="G305" i="6" s="1"/>
  <c r="AG152" i="7"/>
  <c r="E152" i="6"/>
  <c r="G152" i="6" s="1"/>
  <c r="AG106" i="7"/>
  <c r="E106" i="6"/>
  <c r="G106" i="6" s="1"/>
  <c r="AG94" i="7"/>
  <c r="E94" i="6"/>
  <c r="G94" i="6" s="1"/>
  <c r="Q490" i="7"/>
  <c r="M469" i="6"/>
  <c r="L469" i="6"/>
  <c r="M244" i="6"/>
  <c r="L244" i="6"/>
  <c r="M18" i="6"/>
  <c r="L18" i="6"/>
  <c r="L50" i="6"/>
  <c r="M50" i="6"/>
  <c r="AG473" i="7"/>
  <c r="E473" i="6"/>
  <c r="G473" i="6" s="1"/>
  <c r="AG440" i="7"/>
  <c r="E440" i="6"/>
  <c r="G440" i="6" s="1"/>
  <c r="AG398" i="7"/>
  <c r="E398" i="6"/>
  <c r="G398" i="6" s="1"/>
  <c r="AG250" i="7"/>
  <c r="E250" i="6"/>
  <c r="G250" i="6" s="1"/>
  <c r="AG297" i="7"/>
  <c r="E297" i="6"/>
  <c r="G297" i="6" s="1"/>
  <c r="AG314" i="7"/>
  <c r="E314" i="6"/>
  <c r="G314" i="6" s="1"/>
  <c r="AG149" i="7"/>
  <c r="E149" i="6"/>
  <c r="G149" i="6" s="1"/>
  <c r="AG271" i="7"/>
  <c r="E271" i="6"/>
  <c r="G271" i="6" s="1"/>
  <c r="AG130" i="7"/>
  <c r="E130" i="6"/>
  <c r="G130" i="6" s="1"/>
  <c r="S201" i="7"/>
  <c r="AG527" i="7"/>
  <c r="E527" i="6"/>
  <c r="G527" i="6" s="1"/>
  <c r="AG558" i="7"/>
  <c r="E558" i="6"/>
  <c r="G558" i="6" s="1"/>
  <c r="AG316" i="7"/>
  <c r="E316" i="6"/>
  <c r="G316" i="6" s="1"/>
  <c r="AG310" i="7"/>
  <c r="E310" i="6"/>
  <c r="G310" i="6" s="1"/>
  <c r="AG318" i="7"/>
  <c r="E318" i="6"/>
  <c r="G318" i="6" s="1"/>
  <c r="AG213" i="7"/>
  <c r="E213" i="6"/>
  <c r="G213" i="6" s="1"/>
  <c r="AG110" i="7"/>
  <c r="E110" i="6"/>
  <c r="G110" i="6" s="1"/>
  <c r="E63" i="6"/>
  <c r="G63" i="6" s="1"/>
  <c r="AG63" i="7"/>
  <c r="M497" i="6"/>
  <c r="L497" i="6"/>
  <c r="M340" i="6"/>
  <c r="L340" i="6"/>
  <c r="M434" i="6"/>
  <c r="L434" i="6"/>
  <c r="M355" i="6"/>
  <c r="L355" i="6"/>
  <c r="AC609" i="7"/>
  <c r="M498" i="6"/>
  <c r="L498" i="6"/>
  <c r="K388" i="6"/>
  <c r="M388" i="6" s="1"/>
  <c r="M350" i="6"/>
  <c r="L350" i="6"/>
  <c r="L499" i="6"/>
  <c r="M499" i="6"/>
  <c r="M311" i="6"/>
  <c r="L311" i="6"/>
  <c r="M210" i="6"/>
  <c r="L210" i="6"/>
  <c r="AG465" i="7"/>
  <c r="E465" i="6"/>
  <c r="G465" i="6" s="1"/>
  <c r="AG538" i="7"/>
  <c r="E538" i="6"/>
  <c r="G538" i="6" s="1"/>
  <c r="AG381" i="7"/>
  <c r="E381" i="6"/>
  <c r="G381" i="6" s="1"/>
  <c r="AG242" i="7"/>
  <c r="E242" i="6"/>
  <c r="G242" i="6" s="1"/>
  <c r="AG283" i="7"/>
  <c r="E283" i="6"/>
  <c r="G283" i="6" s="1"/>
  <c r="AG239" i="7"/>
  <c r="E239" i="6"/>
  <c r="G239" i="6" s="1"/>
  <c r="AG77" i="7"/>
  <c r="E77" i="6"/>
  <c r="G77" i="6" s="1"/>
  <c r="AG122" i="7"/>
  <c r="E122" i="6"/>
  <c r="G122" i="6" s="1"/>
  <c r="AG148" i="7"/>
  <c r="E148" i="6"/>
  <c r="G148" i="6" s="1"/>
  <c r="M609" i="7"/>
  <c r="M545" i="6"/>
  <c r="L545" i="6"/>
  <c r="H259" i="6"/>
  <c r="F346" i="6"/>
  <c r="V609" i="7"/>
  <c r="M605" i="6"/>
  <c r="L605" i="6"/>
  <c r="M519" i="6"/>
  <c r="L519" i="6"/>
  <c r="M444" i="6"/>
  <c r="L444" i="6"/>
  <c r="M102" i="6"/>
  <c r="L102" i="6"/>
  <c r="M473" i="6"/>
  <c r="L473" i="6"/>
  <c r="M324" i="6"/>
  <c r="L324" i="6"/>
  <c r="M500" i="6"/>
  <c r="L500" i="6"/>
  <c r="M320" i="6"/>
  <c r="L320" i="6"/>
  <c r="M216" i="6"/>
  <c r="L216" i="6"/>
  <c r="AF65" i="11"/>
  <c r="AF68" i="11" s="1"/>
  <c r="R68" i="11"/>
  <c r="AG543" i="7"/>
  <c r="E543" i="6"/>
  <c r="G543" i="6" s="1"/>
  <c r="AG515" i="7"/>
  <c r="E515" i="6"/>
  <c r="G515" i="6" s="1"/>
  <c r="AG471" i="7"/>
  <c r="E471" i="6"/>
  <c r="G471" i="6" s="1"/>
  <c r="AG364" i="7"/>
  <c r="E364" i="6"/>
  <c r="G364" i="6" s="1"/>
  <c r="AG315" i="7"/>
  <c r="E315" i="6"/>
  <c r="G315" i="6" s="1"/>
  <c r="AG168" i="7"/>
  <c r="E168" i="6"/>
  <c r="G168" i="6" s="1"/>
  <c r="AG69" i="7"/>
  <c r="E69" i="6"/>
  <c r="G69" i="6" s="1"/>
  <c r="M446" i="6"/>
  <c r="L446" i="6"/>
  <c r="M419" i="6"/>
  <c r="L419" i="6"/>
  <c r="M353" i="6"/>
  <c r="L353" i="6"/>
  <c r="M370" i="6"/>
  <c r="L370" i="6"/>
  <c r="M158" i="6"/>
  <c r="L158" i="6"/>
  <c r="M465" i="6"/>
  <c r="L465" i="6"/>
  <c r="M251" i="6"/>
  <c r="L251" i="6"/>
  <c r="L476" i="6"/>
  <c r="M476" i="6"/>
  <c r="M352" i="6"/>
  <c r="L352" i="6"/>
  <c r="AG48" i="11"/>
  <c r="AH48" i="11" s="1"/>
  <c r="AH31" i="11"/>
  <c r="AH35" i="11"/>
  <c r="AF201" i="7"/>
  <c r="F168" i="8"/>
  <c r="AL175" i="7"/>
  <c r="AL198" i="2"/>
  <c r="W45" i="11"/>
  <c r="Z45" i="11" s="1"/>
  <c r="AH33" i="11"/>
  <c r="AG49" i="11"/>
  <c r="AH49" i="11" s="1"/>
  <c r="AG597" i="7"/>
  <c r="E597" i="6"/>
  <c r="G597" i="6" s="1"/>
  <c r="AG568" i="7"/>
  <c r="E568" i="6"/>
  <c r="G568" i="6" s="1"/>
  <c r="AG467" i="7"/>
  <c r="E467" i="6"/>
  <c r="G467" i="6" s="1"/>
  <c r="AG357" i="7"/>
  <c r="E357" i="6"/>
  <c r="G357" i="6" s="1"/>
  <c r="AG313" i="7"/>
  <c r="E313" i="6"/>
  <c r="G313" i="6" s="1"/>
  <c r="AG206" i="7"/>
  <c r="E206" i="6"/>
  <c r="G206" i="6" s="1"/>
  <c r="AG138" i="7"/>
  <c r="E138" i="6"/>
  <c r="G138" i="6" s="1"/>
  <c r="AG72" i="7"/>
  <c r="E72" i="6"/>
  <c r="G72" i="6" s="1"/>
  <c r="M209" i="6"/>
  <c r="L209" i="6"/>
  <c r="M537" i="6"/>
  <c r="L537" i="6"/>
  <c r="M400" i="6"/>
  <c r="L400" i="6"/>
  <c r="M464" i="6"/>
  <c r="L464" i="6"/>
  <c r="M441" i="6"/>
  <c r="L441" i="6"/>
  <c r="M217" i="6"/>
  <c r="L217" i="6"/>
  <c r="N609" i="7"/>
  <c r="AG472" i="7"/>
  <c r="E472" i="6"/>
  <c r="G472" i="6" s="1"/>
  <c r="AG532" i="7"/>
  <c r="E532" i="6"/>
  <c r="G532" i="6" s="1"/>
  <c r="AG458" i="7"/>
  <c r="E458" i="6"/>
  <c r="G458" i="6" s="1"/>
  <c r="AG80" i="7"/>
  <c r="E80" i="6"/>
  <c r="G80" i="6" s="1"/>
  <c r="M501" i="6"/>
  <c r="L501" i="6"/>
  <c r="M393" i="6"/>
  <c r="L393" i="6"/>
  <c r="AG599" i="7"/>
  <c r="E599" i="6"/>
  <c r="G599" i="6" s="1"/>
  <c r="AG586" i="7"/>
  <c r="E586" i="6"/>
  <c r="G586" i="6" s="1"/>
  <c r="AG499" i="7"/>
  <c r="E499" i="6"/>
  <c r="G499" i="6" s="1"/>
  <c r="AG395" i="7"/>
  <c r="AH395" i="7" s="1"/>
  <c r="E395" i="6"/>
  <c r="G395" i="6" s="1"/>
  <c r="H395" i="6" s="1"/>
  <c r="AG434" i="7"/>
  <c r="E434" i="6"/>
  <c r="G434" i="6" s="1"/>
  <c r="AG333" i="7"/>
  <c r="E333" i="6"/>
  <c r="G333" i="6" s="1"/>
  <c r="AG125" i="7"/>
  <c r="E125" i="6"/>
  <c r="G125" i="6" s="1"/>
  <c r="AG102" i="7"/>
  <c r="E102" i="6"/>
  <c r="G102" i="6" s="1"/>
  <c r="E55" i="6"/>
  <c r="G55" i="6" s="1"/>
  <c r="AG55" i="7"/>
  <c r="Q388" i="7"/>
  <c r="M559" i="6"/>
  <c r="L559" i="6"/>
  <c r="L535" i="6"/>
  <c r="M535" i="6"/>
  <c r="L531" i="6"/>
  <c r="M531" i="6"/>
  <c r="M282" i="6"/>
  <c r="L282" i="6"/>
  <c r="M363" i="6"/>
  <c r="L363" i="6"/>
  <c r="M284" i="6"/>
  <c r="L284" i="6"/>
  <c r="M332" i="6"/>
  <c r="L332" i="6"/>
  <c r="M552" i="6"/>
  <c r="L552" i="6"/>
  <c r="M597" i="6"/>
  <c r="L597" i="6"/>
  <c r="M377" i="6"/>
  <c r="L377" i="6"/>
  <c r="M313" i="6"/>
  <c r="L313" i="6"/>
  <c r="L154" i="6"/>
  <c r="M154" i="6"/>
  <c r="AG604" i="7"/>
  <c r="E604" i="6"/>
  <c r="G604" i="6" s="1"/>
  <c r="AG569" i="7"/>
  <c r="E569" i="6"/>
  <c r="G569" i="6" s="1"/>
  <c r="AG502" i="7"/>
  <c r="E502" i="6"/>
  <c r="G502" i="6" s="1"/>
  <c r="AG474" i="7"/>
  <c r="E474" i="6"/>
  <c r="G474" i="6" s="1"/>
  <c r="E228" i="6"/>
  <c r="G228" i="6" s="1"/>
  <c r="AG228" i="7"/>
  <c r="AG296" i="7"/>
  <c r="E296" i="6"/>
  <c r="G296" i="6" s="1"/>
  <c r="AG178" i="7"/>
  <c r="E178" i="6"/>
  <c r="G178" i="6" s="1"/>
  <c r="E119" i="6"/>
  <c r="G119" i="6" s="1"/>
  <c r="AG119" i="7"/>
  <c r="AG52" i="7"/>
  <c r="E52" i="6"/>
  <c r="G52" i="6" s="1"/>
  <c r="M598" i="6"/>
  <c r="L598" i="6"/>
  <c r="M576" i="6"/>
  <c r="L576" i="6"/>
  <c r="M357" i="6"/>
  <c r="L357" i="6"/>
  <c r="M312" i="6"/>
  <c r="L312" i="6"/>
  <c r="L98" i="6"/>
  <c r="M98" i="6"/>
  <c r="M574" i="6"/>
  <c r="L574" i="6"/>
  <c r="P609" i="7"/>
  <c r="AG441" i="7"/>
  <c r="E441" i="6"/>
  <c r="G441" i="6" s="1"/>
  <c r="AG605" i="7"/>
  <c r="E605" i="6"/>
  <c r="G605" i="6" s="1"/>
  <c r="AG501" i="7"/>
  <c r="E501" i="6"/>
  <c r="G501" i="6" s="1"/>
  <c r="AG320" i="7"/>
  <c r="E320" i="6"/>
  <c r="G320" i="6" s="1"/>
  <c r="AG260" i="7"/>
  <c r="E260" i="6"/>
  <c r="G260" i="6" s="1"/>
  <c r="AG117" i="7"/>
  <c r="E117" i="6"/>
  <c r="G117" i="6" s="1"/>
  <c r="AG76" i="7"/>
  <c r="E76" i="6"/>
  <c r="G76" i="6" s="1"/>
  <c r="AG42" i="7"/>
  <c r="E42" i="6"/>
  <c r="G42" i="6" s="1"/>
  <c r="AG526" i="7"/>
  <c r="E526" i="6"/>
  <c r="G526" i="6" s="1"/>
  <c r="AE577" i="7"/>
  <c r="AG494" i="7"/>
  <c r="E494" i="6"/>
  <c r="AG342" i="7"/>
  <c r="E342" i="6"/>
  <c r="G342" i="6" s="1"/>
  <c r="AG344" i="7"/>
  <c r="E344" i="6"/>
  <c r="G344" i="6" s="1"/>
  <c r="AG235" i="7"/>
  <c r="E235" i="6"/>
  <c r="G235" i="6" s="1"/>
  <c r="AG277" i="7"/>
  <c r="E277" i="6"/>
  <c r="G277" i="6" s="1"/>
  <c r="AG261" i="7"/>
  <c r="E261" i="6"/>
  <c r="G261" i="6" s="1"/>
  <c r="E14" i="6"/>
  <c r="G14" i="6" s="1"/>
  <c r="AG14" i="7"/>
  <c r="M242" i="6"/>
  <c r="L242" i="6"/>
  <c r="M582" i="6"/>
  <c r="L582" i="6"/>
  <c r="M462" i="6"/>
  <c r="L462" i="6"/>
  <c r="L421" i="6"/>
  <c r="M421" i="6"/>
  <c r="M468" i="6"/>
  <c r="L468" i="6"/>
  <c r="L304" i="6"/>
  <c r="M304" i="6"/>
  <c r="M394" i="6"/>
  <c r="L394" i="6"/>
  <c r="L239" i="6"/>
  <c r="M239" i="6"/>
  <c r="M604" i="6"/>
  <c r="L604" i="6"/>
  <c r="M584" i="6"/>
  <c r="L584" i="6"/>
  <c r="H350" i="6"/>
  <c r="F388" i="6"/>
  <c r="H388" i="6" s="1"/>
  <c r="M325" i="6"/>
  <c r="L325" i="6"/>
  <c r="Y609" i="7"/>
  <c r="AG590" i="7"/>
  <c r="E590" i="6"/>
  <c r="G590" i="6" s="1"/>
  <c r="AG582" i="7"/>
  <c r="E582" i="6"/>
  <c r="G582" i="6" s="1"/>
  <c r="AG439" i="7"/>
  <c r="E439" i="6"/>
  <c r="G439" i="6" s="1"/>
  <c r="AG312" i="7"/>
  <c r="E312" i="6"/>
  <c r="G312" i="6" s="1"/>
  <c r="AG291" i="7"/>
  <c r="E291" i="6"/>
  <c r="G291" i="6" s="1"/>
  <c r="AG295" i="7"/>
  <c r="E295" i="6"/>
  <c r="G295" i="6" s="1"/>
  <c r="AG211" i="7"/>
  <c r="E211" i="6"/>
  <c r="G211" i="6" s="1"/>
  <c r="AG158" i="7"/>
  <c r="E158" i="6"/>
  <c r="G158" i="6" s="1"/>
  <c r="M265" i="6"/>
  <c r="L265" i="6"/>
  <c r="M459" i="6"/>
  <c r="L459" i="6"/>
  <c r="M456" i="6"/>
  <c r="L456" i="6"/>
  <c r="L342" i="6"/>
  <c r="M342" i="6"/>
  <c r="M402" i="6"/>
  <c r="L402" i="6"/>
  <c r="M220" i="6"/>
  <c r="L220" i="6"/>
  <c r="M22" i="6"/>
  <c r="L22" i="6"/>
  <c r="M150" i="6"/>
  <c r="L150" i="6"/>
  <c r="AH55" i="11"/>
  <c r="M237" i="6"/>
  <c r="L237" i="6"/>
  <c r="AG11" i="11"/>
  <c r="AG27" i="11" s="1"/>
  <c r="AB27" i="11"/>
  <c r="K201" i="7"/>
  <c r="AG384" i="7"/>
  <c r="E384" i="6"/>
  <c r="G384" i="6" s="1"/>
  <c r="AG591" i="7"/>
  <c r="E591" i="6"/>
  <c r="G591" i="6" s="1"/>
  <c r="AG423" i="7"/>
  <c r="E423" i="6"/>
  <c r="G423" i="6" s="1"/>
  <c r="AG244" i="7"/>
  <c r="E244" i="6"/>
  <c r="G244" i="6" s="1"/>
  <c r="AG280" i="7"/>
  <c r="E280" i="6"/>
  <c r="G280" i="6" s="1"/>
  <c r="AG222" i="7"/>
  <c r="E222" i="6"/>
  <c r="G222" i="6" s="1"/>
  <c r="E87" i="6"/>
  <c r="G87" i="6" s="1"/>
  <c r="AG87" i="7"/>
  <c r="AA609" i="7"/>
  <c r="L600" i="6"/>
  <c r="M600" i="6" s="1"/>
  <c r="M30" i="6"/>
  <c r="L30" i="6"/>
  <c r="M78" i="6"/>
  <c r="L78" i="6"/>
  <c r="M328" i="6"/>
  <c r="L328" i="6"/>
  <c r="M405" i="6"/>
  <c r="L405" i="6"/>
  <c r="M565" i="6"/>
  <c r="L565" i="6"/>
  <c r="M591" i="6"/>
  <c r="L591" i="6"/>
  <c r="M351" i="6"/>
  <c r="L351" i="6"/>
  <c r="AH38" i="11"/>
  <c r="AH44" i="11"/>
  <c r="AH39" i="11"/>
  <c r="I168" i="8"/>
  <c r="AO175" i="7"/>
  <c r="AO198" i="2"/>
  <c r="N168" i="8"/>
  <c r="AT175" i="7"/>
  <c r="AT198" i="2"/>
  <c r="AG62" i="11"/>
  <c r="AH62" i="11" s="1"/>
  <c r="AG41" i="11"/>
  <c r="AH41" i="11" s="1"/>
  <c r="N706" i="2" l="1"/>
  <c r="F386" i="2"/>
  <c r="F202" i="2"/>
  <c r="F241" i="2"/>
  <c r="F171" i="2"/>
  <c r="F530" i="2"/>
  <c r="F295" i="2"/>
  <c r="F703" i="2"/>
  <c r="F199" i="2"/>
  <c r="F708" i="2"/>
  <c r="F709" i="2" s="1"/>
  <c r="F428" i="2"/>
  <c r="F469" i="2"/>
  <c r="F628" i="2"/>
  <c r="AF706" i="2"/>
  <c r="AC199" i="2"/>
  <c r="H241" i="2"/>
  <c r="AC469" i="2"/>
  <c r="N628" i="2"/>
  <c r="O678" i="2"/>
  <c r="O706" i="2"/>
  <c r="S428" i="2"/>
  <c r="S703" i="2"/>
  <c r="N428" i="2"/>
  <c r="N469" i="2"/>
  <c r="F706" i="2"/>
  <c r="H199" i="2"/>
  <c r="N295" i="2"/>
  <c r="N708" i="2"/>
  <c r="N241" i="2"/>
  <c r="N709" i="2"/>
  <c r="N703" i="2"/>
  <c r="N678" i="2"/>
  <c r="H469" i="2"/>
  <c r="N386" i="2"/>
  <c r="N171" i="2"/>
  <c r="O295" i="2"/>
  <c r="P530" i="2"/>
  <c r="N199" i="2"/>
  <c r="N202" i="2"/>
  <c r="H628" i="2"/>
  <c r="J202" i="2"/>
  <c r="J706" i="2"/>
  <c r="N530" i="2"/>
  <c r="Q705" i="2"/>
  <c r="J469" i="2"/>
  <c r="U386" i="2"/>
  <c r="AB171" i="7"/>
  <c r="AB295" i="2"/>
  <c r="O202" i="2"/>
  <c r="G428" i="2"/>
  <c r="O469" i="2"/>
  <c r="I703" i="2"/>
  <c r="AB199" i="2"/>
  <c r="AB530" i="2"/>
  <c r="AB703" i="2"/>
  <c r="Z708" i="2"/>
  <c r="C31" i="3" s="1"/>
  <c r="G31" i="3" s="1"/>
  <c r="O628" i="2"/>
  <c r="O241" i="2"/>
  <c r="AB171" i="2"/>
  <c r="E469" i="2"/>
  <c r="O171" i="2"/>
  <c r="AB469" i="2"/>
  <c r="O428" i="2"/>
  <c r="G295" i="2"/>
  <c r="I202" i="2"/>
  <c r="U428" i="2"/>
  <c r="AC428" i="2"/>
  <c r="E241" i="2"/>
  <c r="O703" i="2"/>
  <c r="O530" i="2"/>
  <c r="AB202" i="7"/>
  <c r="J256" i="7"/>
  <c r="G628" i="2"/>
  <c r="I469" i="2"/>
  <c r="G530" i="2"/>
  <c r="G241" i="2"/>
  <c r="K706" i="2"/>
  <c r="H295" i="2"/>
  <c r="P241" i="2"/>
  <c r="E628" i="2"/>
  <c r="E678" i="2"/>
  <c r="G469" i="2"/>
  <c r="H386" i="2"/>
  <c r="I708" i="2"/>
  <c r="I709" i="2" s="1"/>
  <c r="I171" i="2"/>
  <c r="E428" i="2"/>
  <c r="G706" i="2"/>
  <c r="L241" i="2"/>
  <c r="I628" i="2"/>
  <c r="L386" i="2"/>
  <c r="S295" i="2"/>
  <c r="S202" i="2"/>
  <c r="X703" i="2"/>
  <c r="Y199" i="2"/>
  <c r="AB202" i="2"/>
  <c r="X678" i="2"/>
  <c r="Y530" i="2"/>
  <c r="AD708" i="2"/>
  <c r="C35" i="3" s="1"/>
  <c r="G35" i="3" s="1"/>
  <c r="AB678" i="2"/>
  <c r="X295" i="2"/>
  <c r="AB386" i="2"/>
  <c r="AB428" i="2"/>
  <c r="AB628" i="2"/>
  <c r="AB706" i="2"/>
  <c r="J428" i="2"/>
  <c r="E171" i="2"/>
  <c r="J171" i="2"/>
  <c r="E530" i="2"/>
  <c r="E202" i="2"/>
  <c r="E199" i="2"/>
  <c r="E703" i="2"/>
  <c r="G678" i="2"/>
  <c r="I678" i="2"/>
  <c r="G708" i="2"/>
  <c r="G709" i="2" s="1"/>
  <c r="E295" i="2"/>
  <c r="G703" i="2"/>
  <c r="I241" i="2"/>
  <c r="I295" i="2"/>
  <c r="J295" i="2"/>
  <c r="Q201" i="2"/>
  <c r="G199" i="2"/>
  <c r="G386" i="2"/>
  <c r="I530" i="2"/>
  <c r="I428" i="2"/>
  <c r="J199" i="2"/>
  <c r="O386" i="2"/>
  <c r="J703" i="2"/>
  <c r="G171" i="2"/>
  <c r="I199" i="2"/>
  <c r="E708" i="2"/>
  <c r="E709" i="2" s="1"/>
  <c r="J678" i="2"/>
  <c r="F430" i="7"/>
  <c r="H256" i="7"/>
  <c r="J612" i="7"/>
  <c r="J613" i="7" s="1"/>
  <c r="AD491" i="7"/>
  <c r="F578" i="7"/>
  <c r="H199" i="7"/>
  <c r="F491" i="7"/>
  <c r="J389" i="7"/>
  <c r="AB491" i="7"/>
  <c r="Y389" i="7"/>
  <c r="AB578" i="7"/>
  <c r="Y199" i="7"/>
  <c r="AB607" i="7"/>
  <c r="AA389" i="7"/>
  <c r="X607" i="7"/>
  <c r="AA256" i="7"/>
  <c r="AA612" i="7"/>
  <c r="AA613" i="7" s="1"/>
  <c r="AB199" i="7"/>
  <c r="J347" i="7"/>
  <c r="L612" i="7"/>
  <c r="L613" i="7" s="1"/>
  <c r="J171" i="7"/>
  <c r="J607" i="7"/>
  <c r="J199" i="7"/>
  <c r="U202" i="2"/>
  <c r="U706" i="2"/>
  <c r="U295" i="2"/>
  <c r="L703" i="2"/>
  <c r="U708" i="2"/>
  <c r="U709" i="2" s="1"/>
  <c r="AC703" i="2"/>
  <c r="P469" i="2"/>
  <c r="U469" i="2"/>
  <c r="L295" i="2"/>
  <c r="AC678" i="2"/>
  <c r="AC202" i="2"/>
  <c r="AC171" i="2"/>
  <c r="P202" i="2"/>
  <c r="P386" i="2"/>
  <c r="U241" i="2"/>
  <c r="X706" i="2"/>
  <c r="U530" i="2"/>
  <c r="P706" i="2"/>
  <c r="U171" i="2"/>
  <c r="AC530" i="2"/>
  <c r="AC706" i="2"/>
  <c r="P678" i="2"/>
  <c r="P703" i="2"/>
  <c r="P171" i="2"/>
  <c r="X171" i="2"/>
  <c r="X386" i="2"/>
  <c r="X428" i="2"/>
  <c r="L678" i="2"/>
  <c r="AC295" i="2"/>
  <c r="P199" i="2"/>
  <c r="J386" i="2"/>
  <c r="L202" i="2"/>
  <c r="J628" i="2"/>
  <c r="P628" i="2"/>
  <c r="J708" i="2"/>
  <c r="J709" i="2" s="1"/>
  <c r="L708" i="2"/>
  <c r="L709" i="2" s="1"/>
  <c r="U678" i="2"/>
  <c r="L706" i="2"/>
  <c r="L469" i="2"/>
  <c r="P295" i="2"/>
  <c r="L428" i="2"/>
  <c r="U628" i="2"/>
  <c r="L530" i="2"/>
  <c r="U199" i="2"/>
  <c r="X708" i="2"/>
  <c r="X709" i="2" s="1"/>
  <c r="AC628" i="2"/>
  <c r="L171" i="2"/>
  <c r="L199" i="2"/>
  <c r="J241" i="2"/>
  <c r="P708" i="2"/>
  <c r="P709" i="2" s="1"/>
  <c r="Y202" i="2"/>
  <c r="Y241" i="2"/>
  <c r="Y295" i="2"/>
  <c r="X202" i="2"/>
  <c r="Y171" i="2"/>
  <c r="Y678" i="2"/>
  <c r="X469" i="2"/>
  <c r="Y703" i="2"/>
  <c r="Y386" i="2"/>
  <c r="AC386" i="2"/>
  <c r="AC708" i="2"/>
  <c r="Y708" i="2"/>
  <c r="C30" i="3" s="1"/>
  <c r="G30" i="3" s="1"/>
  <c r="Y628" i="2"/>
  <c r="Y469" i="2"/>
  <c r="Y706" i="2"/>
  <c r="H347" i="7"/>
  <c r="M199" i="7"/>
  <c r="J430" i="7"/>
  <c r="J578" i="7"/>
  <c r="J202" i="7"/>
  <c r="AC199" i="7"/>
  <c r="AB256" i="7"/>
  <c r="Y347" i="7"/>
  <c r="Y256" i="7"/>
  <c r="AB347" i="7"/>
  <c r="AB430" i="7"/>
  <c r="AB612" i="7"/>
  <c r="AB613" i="7" s="1"/>
  <c r="M578" i="7"/>
  <c r="L199" i="7"/>
  <c r="M430" i="7"/>
  <c r="M607" i="7"/>
  <c r="L389" i="7"/>
  <c r="M202" i="7"/>
  <c r="E347" i="7"/>
  <c r="L202" i="7"/>
  <c r="M491" i="7"/>
  <c r="M171" i="7"/>
  <c r="L347" i="7"/>
  <c r="H171" i="2"/>
  <c r="H530" i="2"/>
  <c r="I706" i="2"/>
  <c r="H678" i="2"/>
  <c r="E706" i="2"/>
  <c r="H202" i="2"/>
  <c r="H706" i="2"/>
  <c r="H708" i="2"/>
  <c r="H709" i="2" s="1"/>
  <c r="H428" i="2"/>
  <c r="W171" i="7"/>
  <c r="X171" i="7"/>
  <c r="S386" i="2"/>
  <c r="S199" i="2"/>
  <c r="T703" i="2"/>
  <c r="S171" i="2"/>
  <c r="T171" i="2"/>
  <c r="S469" i="2"/>
  <c r="Z628" i="2"/>
  <c r="Z295" i="2"/>
  <c r="Z530" i="2"/>
  <c r="Z386" i="2"/>
  <c r="Z171" i="2"/>
  <c r="Z678" i="2"/>
  <c r="Z199" i="2"/>
  <c r="Z241" i="2"/>
  <c r="Z469" i="2"/>
  <c r="Z428" i="2"/>
  <c r="Z202" i="2"/>
  <c r="Z703" i="2"/>
  <c r="S678" i="2"/>
  <c r="S530" i="2"/>
  <c r="S241" i="2"/>
  <c r="S708" i="2"/>
  <c r="S709" i="2" s="1"/>
  <c r="X199" i="2"/>
  <c r="X530" i="2"/>
  <c r="X628" i="2"/>
  <c r="O607" i="7"/>
  <c r="O612" i="7"/>
  <c r="O613" i="7" s="1"/>
  <c r="O389" i="7"/>
  <c r="O202" i="7"/>
  <c r="O199" i="7"/>
  <c r="O171" i="7"/>
  <c r="L491" i="7"/>
  <c r="O491" i="7"/>
  <c r="W578" i="7"/>
  <c r="W491" i="7"/>
  <c r="F612" i="7"/>
  <c r="F613" i="7" s="1"/>
  <c r="Y430" i="7"/>
  <c r="L430" i="7"/>
  <c r="O347" i="7"/>
  <c r="O256" i="7"/>
  <c r="Y607" i="7"/>
  <c r="L607" i="7"/>
  <c r="O578" i="7"/>
  <c r="K201" i="1"/>
  <c r="K386" i="1" s="1"/>
  <c r="W607" i="7"/>
  <c r="F171" i="7"/>
  <c r="W430" i="7"/>
  <c r="F389" i="7"/>
  <c r="AD389" i="7"/>
  <c r="G612" i="7"/>
  <c r="G613" i="7" s="1"/>
  <c r="L256" i="7"/>
  <c r="AA202" i="7"/>
  <c r="Z706" i="2"/>
  <c r="AB708" i="2"/>
  <c r="V386" i="2"/>
  <c r="M428" i="2"/>
  <c r="M171" i="2"/>
  <c r="M628" i="2"/>
  <c r="M295" i="2"/>
  <c r="M706" i="2"/>
  <c r="M241" i="2"/>
  <c r="M703" i="2"/>
  <c r="M202" i="2"/>
  <c r="M530" i="2"/>
  <c r="M469" i="2"/>
  <c r="M678" i="2"/>
  <c r="M386" i="2"/>
  <c r="M708" i="2"/>
  <c r="M709" i="2" s="1"/>
  <c r="M199" i="2"/>
  <c r="AE201" i="2"/>
  <c r="AE628" i="2" s="1"/>
  <c r="V295" i="2"/>
  <c r="O708" i="2"/>
  <c r="O709" i="2" s="1"/>
  <c r="K469" i="2"/>
  <c r="K241" i="2"/>
  <c r="K386" i="2"/>
  <c r="K428" i="2"/>
  <c r="K628" i="2"/>
  <c r="K295" i="2"/>
  <c r="K678" i="2"/>
  <c r="K202" i="2"/>
  <c r="K703" i="2"/>
  <c r="K171" i="2"/>
  <c r="K530" i="2"/>
  <c r="K199" i="2"/>
  <c r="K708" i="2"/>
  <c r="K709" i="2" s="1"/>
  <c r="K703" i="1"/>
  <c r="L385" i="1"/>
  <c r="M385" i="1" s="1"/>
  <c r="AG427" i="2"/>
  <c r="AH427" i="2" s="1"/>
  <c r="T199" i="2"/>
  <c r="V708" i="2"/>
  <c r="V709" i="2" s="1"/>
  <c r="T295" i="2"/>
  <c r="AG627" i="2"/>
  <c r="AH627" i="2" s="1"/>
  <c r="T530" i="2"/>
  <c r="T708" i="2"/>
  <c r="T709" i="2" s="1"/>
  <c r="AD469" i="2"/>
  <c r="AD199" i="2"/>
  <c r="AD678" i="2"/>
  <c r="AD295" i="2"/>
  <c r="AD628" i="2"/>
  <c r="AD530" i="2"/>
  <c r="AD241" i="2"/>
  <c r="AD386" i="2"/>
  <c r="AD202" i="2"/>
  <c r="AD171" i="2"/>
  <c r="AD706" i="2"/>
  <c r="AD703" i="2"/>
  <c r="AD428" i="2"/>
  <c r="W530" i="2"/>
  <c r="AG198" i="2"/>
  <c r="AH198" i="2" s="1"/>
  <c r="L294" i="1"/>
  <c r="M294" i="1" s="1"/>
  <c r="F705" i="1"/>
  <c r="F706" i="1" s="1"/>
  <c r="K705" i="1"/>
  <c r="F201" i="1"/>
  <c r="F386" i="1" s="1"/>
  <c r="AG702" i="2"/>
  <c r="AH702" i="2" s="1"/>
  <c r="T706" i="2"/>
  <c r="AG529" i="2"/>
  <c r="W428" i="2"/>
  <c r="V706" i="2"/>
  <c r="AG677" i="2"/>
  <c r="AH677" i="2" s="1"/>
  <c r="T386" i="2"/>
  <c r="T628" i="2"/>
  <c r="T241" i="2"/>
  <c r="T678" i="2"/>
  <c r="T469" i="2"/>
  <c r="T202" i="2"/>
  <c r="AA628" i="2"/>
  <c r="AA706" i="2"/>
  <c r="AA469" i="2"/>
  <c r="AA199" i="2"/>
  <c r="AA241" i="2"/>
  <c r="AA678" i="2"/>
  <c r="AA202" i="2"/>
  <c r="AA530" i="2"/>
  <c r="AA295" i="2"/>
  <c r="AA386" i="2"/>
  <c r="AA703" i="2"/>
  <c r="AA171" i="2"/>
  <c r="AA428" i="2"/>
  <c r="AA708" i="2"/>
  <c r="F703" i="1"/>
  <c r="AG240" i="2"/>
  <c r="AH240" i="2" s="1"/>
  <c r="L427" i="1"/>
  <c r="M427" i="1" s="1"/>
  <c r="AG170" i="2"/>
  <c r="AH170" i="2" s="1"/>
  <c r="L468" i="1"/>
  <c r="M468" i="1" s="1"/>
  <c r="W241" i="2"/>
  <c r="W199" i="2"/>
  <c r="W386" i="2"/>
  <c r="W703" i="2"/>
  <c r="W202" i="2"/>
  <c r="W171" i="2"/>
  <c r="W678" i="2"/>
  <c r="W628" i="2"/>
  <c r="W469" i="2"/>
  <c r="L529" i="1"/>
  <c r="AE705" i="2"/>
  <c r="AG385" i="2"/>
  <c r="AH385" i="2" s="1"/>
  <c r="S706" i="2"/>
  <c r="M205" i="1"/>
  <c r="L240" i="1"/>
  <c r="M240" i="1" s="1"/>
  <c r="L677" i="1"/>
  <c r="M677" i="1" s="1"/>
  <c r="V428" i="2"/>
  <c r="V199" i="2"/>
  <c r="V202" i="2"/>
  <c r="V171" i="2"/>
  <c r="V628" i="2"/>
  <c r="V678" i="2"/>
  <c r="V703" i="2"/>
  <c r="V530" i="2"/>
  <c r="V469" i="2"/>
  <c r="H389" i="7"/>
  <c r="H430" i="7"/>
  <c r="H612" i="7"/>
  <c r="H613" i="7" s="1"/>
  <c r="H491" i="7"/>
  <c r="M256" i="7"/>
  <c r="M612" i="7"/>
  <c r="M613" i="7" s="1"/>
  <c r="H202" i="7"/>
  <c r="H578" i="7"/>
  <c r="M389" i="7"/>
  <c r="H171" i="7"/>
  <c r="L171" i="7"/>
  <c r="AC612" i="7"/>
  <c r="AC613" i="7" s="1"/>
  <c r="X256" i="7"/>
  <c r="AC607" i="7"/>
  <c r="X430" i="7"/>
  <c r="X389" i="7"/>
  <c r="W256" i="7"/>
  <c r="X347" i="7"/>
  <c r="W612" i="7"/>
  <c r="W613" i="7" s="1"/>
  <c r="Y612" i="7"/>
  <c r="Y613" i="7" s="1"/>
  <c r="W389" i="7"/>
  <c r="AE201" i="7"/>
  <c r="AE347" i="7" s="1"/>
  <c r="X491" i="7"/>
  <c r="X612" i="7"/>
  <c r="X613" i="7" s="1"/>
  <c r="Y171" i="7"/>
  <c r="Y578" i="7"/>
  <c r="X199" i="7"/>
  <c r="X202" i="7"/>
  <c r="Y202" i="7"/>
  <c r="AC171" i="7"/>
  <c r="AD171" i="7"/>
  <c r="E491" i="7"/>
  <c r="AC256" i="7"/>
  <c r="AD199" i="7"/>
  <c r="E171" i="7"/>
  <c r="E607" i="7"/>
  <c r="AC347" i="7"/>
  <c r="F607" i="7"/>
  <c r="AC202" i="7"/>
  <c r="W202" i="7"/>
  <c r="F256" i="7"/>
  <c r="AD347" i="7"/>
  <c r="E202" i="7"/>
  <c r="E610" i="7"/>
  <c r="I202" i="7"/>
  <c r="AC389" i="7"/>
  <c r="E612" i="7"/>
  <c r="E613" i="7" s="1"/>
  <c r="AC578" i="7"/>
  <c r="AD578" i="7"/>
  <c r="AD610" i="7"/>
  <c r="F199" i="7"/>
  <c r="AD202" i="7"/>
  <c r="E578" i="7"/>
  <c r="W199" i="7"/>
  <c r="F202" i="7"/>
  <c r="AD256" i="7"/>
  <c r="E430" i="7"/>
  <c r="I171" i="7"/>
  <c r="AC430" i="7"/>
  <c r="E389" i="7"/>
  <c r="AD607" i="7"/>
  <c r="E199" i="7"/>
  <c r="X610" i="7"/>
  <c r="I199" i="7"/>
  <c r="I430" i="7"/>
  <c r="I612" i="7"/>
  <c r="I613" i="7" s="1"/>
  <c r="I389" i="7"/>
  <c r="I607" i="7"/>
  <c r="L610" i="7"/>
  <c r="I491" i="7"/>
  <c r="H610" i="7"/>
  <c r="J610" i="7"/>
  <c r="I578" i="7"/>
  <c r="AD612" i="7"/>
  <c r="AD613" i="7" s="1"/>
  <c r="AA347" i="7"/>
  <c r="AA430" i="7"/>
  <c r="AA491" i="7"/>
  <c r="AA199" i="7"/>
  <c r="AA578" i="7"/>
  <c r="AA171" i="7"/>
  <c r="M610" i="7"/>
  <c r="O610" i="7"/>
  <c r="G578" i="7"/>
  <c r="G171" i="7"/>
  <c r="G389" i="7"/>
  <c r="G607" i="7"/>
  <c r="G199" i="7"/>
  <c r="G491" i="7"/>
  <c r="G347" i="7"/>
  <c r="G430" i="7"/>
  <c r="G202" i="7"/>
  <c r="G256" i="7"/>
  <c r="G610" i="7"/>
  <c r="F610" i="7"/>
  <c r="G294" i="1"/>
  <c r="H294" i="1" s="1"/>
  <c r="E294" i="1"/>
  <c r="E529" i="1"/>
  <c r="AA610" i="7"/>
  <c r="G677" i="1"/>
  <c r="H677" i="1" s="1"/>
  <c r="W610" i="7"/>
  <c r="Z202" i="7"/>
  <c r="Z610" i="7"/>
  <c r="E170" i="1"/>
  <c r="Z389" i="7"/>
  <c r="Z347" i="7"/>
  <c r="Z491" i="7"/>
  <c r="E468" i="1"/>
  <c r="E627" i="1"/>
  <c r="E427" i="1"/>
  <c r="W706" i="2"/>
  <c r="W708" i="2"/>
  <c r="W709" i="2" s="1"/>
  <c r="E198" i="1"/>
  <c r="E240" i="1"/>
  <c r="G468" i="1"/>
  <c r="H468" i="1" s="1"/>
  <c r="E385" i="1"/>
  <c r="G427" i="1"/>
  <c r="H427" i="1" s="1"/>
  <c r="G198" i="1"/>
  <c r="H198" i="1" s="1"/>
  <c r="G385" i="1"/>
  <c r="H385" i="1" s="1"/>
  <c r="G627" i="1"/>
  <c r="H627" i="1" s="1"/>
  <c r="E702" i="1"/>
  <c r="AG294" i="2"/>
  <c r="AH294" i="2" s="1"/>
  <c r="E677" i="1"/>
  <c r="AG468" i="2"/>
  <c r="AH468" i="2" s="1"/>
  <c r="G529" i="1"/>
  <c r="G702" i="1"/>
  <c r="H702" i="1" s="1"/>
  <c r="AC610" i="7"/>
  <c r="Z612" i="7"/>
  <c r="Z613" i="7" s="1"/>
  <c r="AB610" i="7"/>
  <c r="Z256" i="7"/>
  <c r="Z199" i="7"/>
  <c r="Z578" i="7"/>
  <c r="I347" i="7"/>
  <c r="I610" i="7"/>
  <c r="Y610" i="7"/>
  <c r="Z430" i="7"/>
  <c r="Z171" i="7"/>
  <c r="G170" i="1"/>
  <c r="H170" i="1" s="1"/>
  <c r="H9" i="1"/>
  <c r="G240" i="1"/>
  <c r="H240" i="1" s="1"/>
  <c r="H205" i="1"/>
  <c r="L170" i="6"/>
  <c r="M170" i="6" s="1"/>
  <c r="G494" i="6"/>
  <c r="G577" i="6" s="1"/>
  <c r="H577" i="6" s="1"/>
  <c r="E577" i="6"/>
  <c r="AF612" i="7"/>
  <c r="AF613" i="7" s="1"/>
  <c r="AF578" i="7"/>
  <c r="AF389" i="7"/>
  <c r="AF607" i="7"/>
  <c r="AF610" i="7"/>
  <c r="AF430" i="7"/>
  <c r="AF491" i="7"/>
  <c r="AF347" i="7"/>
  <c r="AF256" i="7"/>
  <c r="AF202" i="7"/>
  <c r="AF199" i="7"/>
  <c r="AF171" i="7"/>
  <c r="G205" i="6"/>
  <c r="G255" i="6" s="1"/>
  <c r="E255" i="6"/>
  <c r="AH11" i="11"/>
  <c r="AH27" i="11" s="1"/>
  <c r="K201" i="6"/>
  <c r="F168" i="9"/>
  <c r="AL198" i="7"/>
  <c r="AL201" i="7" s="1"/>
  <c r="M168" i="9"/>
  <c r="AS198" i="7"/>
  <c r="AS201" i="7" s="1"/>
  <c r="AE609" i="7"/>
  <c r="V612" i="7"/>
  <c r="V613" i="7" s="1"/>
  <c r="V610" i="7"/>
  <c r="V607" i="7"/>
  <c r="V430" i="7"/>
  <c r="V578" i="7"/>
  <c r="V491" i="7"/>
  <c r="V389" i="7"/>
  <c r="V347" i="7"/>
  <c r="V256" i="7"/>
  <c r="V199" i="7"/>
  <c r="V202" i="7"/>
  <c r="V171" i="7"/>
  <c r="AG255" i="7"/>
  <c r="AH255" i="7" s="1"/>
  <c r="L255" i="6"/>
  <c r="M255" i="6" s="1"/>
  <c r="L168" i="9"/>
  <c r="AR198" i="7"/>
  <c r="AR201" i="7" s="1"/>
  <c r="F201" i="6"/>
  <c r="E606" i="6"/>
  <c r="G581" i="6"/>
  <c r="G606" i="6" s="1"/>
  <c r="H606" i="6" s="1"/>
  <c r="O168" i="9"/>
  <c r="AU198" i="7"/>
  <c r="AU201" i="7" s="1"/>
  <c r="L429" i="6"/>
  <c r="M429" i="6" s="1"/>
  <c r="AG388" i="7"/>
  <c r="I168" i="9"/>
  <c r="AO198" i="7"/>
  <c r="AO201" i="7" s="1"/>
  <c r="AG577" i="7"/>
  <c r="AH577" i="7" s="1"/>
  <c r="AT688" i="2"/>
  <c r="AL688" i="2"/>
  <c r="AS688" i="2"/>
  <c r="AK688" i="2"/>
  <c r="AR688" i="2"/>
  <c r="AJ688" i="2"/>
  <c r="AQ688" i="2"/>
  <c r="AP688" i="2"/>
  <c r="AO688" i="2"/>
  <c r="AN688" i="2"/>
  <c r="AU688" i="2"/>
  <c r="AM688" i="2"/>
  <c r="E168" i="9"/>
  <c r="AK198" i="7"/>
  <c r="AK201" i="7" s="1"/>
  <c r="E490" i="6"/>
  <c r="G433" i="6"/>
  <c r="G490" i="6" s="1"/>
  <c r="H168" i="9"/>
  <c r="AN198" i="7"/>
  <c r="AN201" i="7" s="1"/>
  <c r="W51" i="11"/>
  <c r="W68" i="11" s="1"/>
  <c r="Z30" i="11"/>
  <c r="Z51" i="11" s="1"/>
  <c r="Z68" i="11" s="1"/>
  <c r="L606" i="6"/>
  <c r="M606" i="6" s="1"/>
  <c r="AG65" i="11"/>
  <c r="G168" i="9"/>
  <c r="AM198" i="7"/>
  <c r="AM201" i="7" s="1"/>
  <c r="G9" i="6"/>
  <c r="G170" i="6" s="1"/>
  <c r="H170" i="6" s="1"/>
  <c r="E170" i="6"/>
  <c r="W28" i="11"/>
  <c r="N612" i="7"/>
  <c r="N613" i="7" s="1"/>
  <c r="N607" i="7"/>
  <c r="N578" i="7"/>
  <c r="N430" i="7"/>
  <c r="N610" i="7"/>
  <c r="N491" i="7"/>
  <c r="N389" i="7"/>
  <c r="N347" i="7"/>
  <c r="N202" i="7"/>
  <c r="N256" i="7"/>
  <c r="N199" i="7"/>
  <c r="N171" i="7"/>
  <c r="AG490" i="7"/>
  <c r="F609" i="6"/>
  <c r="S51" i="11"/>
  <c r="S68" i="11" s="1"/>
  <c r="AG606" i="7"/>
  <c r="AH606" i="7" s="1"/>
  <c r="G392" i="6"/>
  <c r="G429" i="6" s="1"/>
  <c r="H429" i="6" s="1"/>
  <c r="E429" i="6"/>
  <c r="K607" i="7"/>
  <c r="K612" i="7"/>
  <c r="K613" i="7" s="1"/>
  <c r="K578" i="7"/>
  <c r="K491" i="7"/>
  <c r="K610" i="7"/>
  <c r="K430" i="7"/>
  <c r="K389" i="7"/>
  <c r="K256" i="7"/>
  <c r="K347" i="7"/>
  <c r="K199" i="7"/>
  <c r="K171" i="7"/>
  <c r="K202" i="7"/>
  <c r="N168" i="9"/>
  <c r="AT198" i="7"/>
  <c r="AT201" i="7" s="1"/>
  <c r="S610" i="7"/>
  <c r="S578" i="7"/>
  <c r="S607" i="7"/>
  <c r="S612" i="7"/>
  <c r="S613" i="7" s="1"/>
  <c r="S430" i="7"/>
  <c r="S389" i="7"/>
  <c r="S491" i="7"/>
  <c r="S347" i="7"/>
  <c r="S202" i="7"/>
  <c r="S171" i="7"/>
  <c r="S199" i="7"/>
  <c r="S256" i="7"/>
  <c r="W65" i="11"/>
  <c r="Z54" i="11"/>
  <c r="Z65" i="11" s="1"/>
  <c r="AG170" i="7"/>
  <c r="AH170" i="7" s="1"/>
  <c r="T607" i="7"/>
  <c r="T578" i="7"/>
  <c r="T610" i="7"/>
  <c r="T612" i="7"/>
  <c r="T613" i="7" s="1"/>
  <c r="T389" i="7"/>
  <c r="T430" i="7"/>
  <c r="T491" i="7"/>
  <c r="T256" i="7"/>
  <c r="T347" i="7"/>
  <c r="T171" i="7"/>
  <c r="T199" i="7"/>
  <c r="T202" i="7"/>
  <c r="K168" i="9"/>
  <c r="AQ198" i="7"/>
  <c r="AQ201" i="7" s="1"/>
  <c r="L577" i="6"/>
  <c r="E346" i="6"/>
  <c r="G259" i="6"/>
  <c r="G346" i="6" s="1"/>
  <c r="H346" i="6" s="1"/>
  <c r="AG429" i="7"/>
  <c r="AH429" i="7" s="1"/>
  <c r="Q201" i="7"/>
  <c r="AH65" i="11"/>
  <c r="AG198" i="7"/>
  <c r="AH198" i="7" s="1"/>
  <c r="U578" i="7"/>
  <c r="U610" i="7"/>
  <c r="U612" i="7"/>
  <c r="U613" i="7" s="1"/>
  <c r="U607" i="7"/>
  <c r="U491" i="7"/>
  <c r="U430" i="7"/>
  <c r="U389" i="7"/>
  <c r="U202" i="7"/>
  <c r="U256" i="7"/>
  <c r="U347" i="7"/>
  <c r="U171" i="7"/>
  <c r="U199" i="7"/>
  <c r="C168" i="8"/>
  <c r="J175" i="1"/>
  <c r="AV198" i="2"/>
  <c r="AG30" i="11"/>
  <c r="AG51" i="11" s="1"/>
  <c r="AG68" i="11" s="1"/>
  <c r="AB51" i="11"/>
  <c r="AB68" i="11" s="1"/>
  <c r="J168" i="9"/>
  <c r="AP198" i="7"/>
  <c r="AP201" i="7" s="1"/>
  <c r="AG346" i="7"/>
  <c r="AH346" i="7" s="1"/>
  <c r="L388" i="6"/>
  <c r="E198" i="6"/>
  <c r="G174" i="6"/>
  <c r="G198" i="6" s="1"/>
  <c r="H198" i="6" s="1"/>
  <c r="D168" i="9"/>
  <c r="AV175" i="7"/>
  <c r="AJ198" i="7"/>
  <c r="AJ201" i="7" s="1"/>
  <c r="P607" i="7"/>
  <c r="P610" i="7"/>
  <c r="P578" i="7"/>
  <c r="P612" i="7"/>
  <c r="P613" i="7" s="1"/>
  <c r="P491" i="7"/>
  <c r="P430" i="7"/>
  <c r="P347" i="7"/>
  <c r="P389" i="7"/>
  <c r="P202" i="7"/>
  <c r="P171" i="7"/>
  <c r="P256" i="7"/>
  <c r="P199" i="7"/>
  <c r="L490" i="6"/>
  <c r="L346" i="6"/>
  <c r="M346" i="6" s="1"/>
  <c r="Q609" i="7"/>
  <c r="K609" i="6"/>
  <c r="E388" i="6"/>
  <c r="G350" i="6"/>
  <c r="G388" i="6" s="1"/>
  <c r="Q706" i="2" l="1"/>
  <c r="Z709" i="2"/>
  <c r="Q708" i="2"/>
  <c r="Q709" i="2" s="1"/>
  <c r="Q171" i="2"/>
  <c r="AD709" i="2"/>
  <c r="Q628" i="2"/>
  <c r="Q703" i="2"/>
  <c r="Q386" i="2"/>
  <c r="Q295" i="2"/>
  <c r="Q678" i="2"/>
  <c r="Q202" i="2"/>
  <c r="Q428" i="2"/>
  <c r="AE469" i="2"/>
  <c r="Q469" i="2"/>
  <c r="Q241" i="2"/>
  <c r="Q530" i="2"/>
  <c r="Q199" i="2"/>
  <c r="AE389" i="7"/>
  <c r="Y709" i="2"/>
  <c r="C34" i="3"/>
  <c r="G34" i="3" s="1"/>
  <c r="AC709" i="2"/>
  <c r="K295" i="1"/>
  <c r="AE491" i="7"/>
  <c r="K678" i="1"/>
  <c r="K530" i="1"/>
  <c r="F199" i="1"/>
  <c r="K171" i="1"/>
  <c r="K241" i="1"/>
  <c r="F428" i="1"/>
  <c r="K708" i="1"/>
  <c r="K709" i="1" s="1"/>
  <c r="K202" i="1"/>
  <c r="AE295" i="2"/>
  <c r="K199" i="1"/>
  <c r="K469" i="1"/>
  <c r="F530" i="1"/>
  <c r="K628" i="1"/>
  <c r="AE428" i="2"/>
  <c r="K428" i="1"/>
  <c r="AE607" i="7"/>
  <c r="AE430" i="7"/>
  <c r="K706" i="1"/>
  <c r="AE202" i="7"/>
  <c r="AE578" i="7"/>
  <c r="AE256" i="7"/>
  <c r="AE199" i="7"/>
  <c r="AE171" i="7"/>
  <c r="AE610" i="7"/>
  <c r="AE199" i="2"/>
  <c r="AE171" i="2"/>
  <c r="F708" i="1"/>
  <c r="F709" i="1" s="1"/>
  <c r="AE708" i="2"/>
  <c r="AE709" i="2" s="1"/>
  <c r="AE202" i="2"/>
  <c r="AE703" i="2"/>
  <c r="AE386" i="2"/>
  <c r="AE706" i="2"/>
  <c r="AE241" i="2"/>
  <c r="AE678" i="2"/>
  <c r="AE530" i="2"/>
  <c r="C33" i="3"/>
  <c r="G33" i="3" s="1"/>
  <c r="AB709" i="2"/>
  <c r="C32" i="3"/>
  <c r="AA709" i="2"/>
  <c r="F171" i="1"/>
  <c r="F295" i="1"/>
  <c r="F469" i="1"/>
  <c r="F202" i="1"/>
  <c r="F241" i="1"/>
  <c r="F628" i="1"/>
  <c r="F678" i="1"/>
  <c r="AG201" i="2"/>
  <c r="AH201" i="2" s="1"/>
  <c r="E201" i="1"/>
  <c r="E428" i="1" s="1"/>
  <c r="E705" i="1"/>
  <c r="G705" i="1" s="1"/>
  <c r="H705" i="1" s="1"/>
  <c r="E703" i="1"/>
  <c r="AG705" i="2"/>
  <c r="AH705" i="2" s="1"/>
  <c r="G201" i="1"/>
  <c r="H201" i="1" s="1"/>
  <c r="AG201" i="7"/>
  <c r="AH201" i="7" s="1"/>
  <c r="J681" i="8"/>
  <c r="AQ612" i="7"/>
  <c r="AQ613" i="7" s="1"/>
  <c r="AQ607" i="7"/>
  <c r="AQ610" i="7"/>
  <c r="AQ578" i="7"/>
  <c r="AQ389" i="7"/>
  <c r="AQ491" i="7"/>
  <c r="AQ430" i="7"/>
  <c r="AQ347" i="7"/>
  <c r="AQ202" i="7"/>
  <c r="AQ199" i="7"/>
  <c r="AQ256" i="7"/>
  <c r="AQ171" i="7"/>
  <c r="AR691" i="2"/>
  <c r="L684" i="8" s="1"/>
  <c r="AJ691" i="2"/>
  <c r="AQ691" i="2"/>
  <c r="K684" i="8" s="1"/>
  <c r="AP691" i="2"/>
  <c r="J684" i="8" s="1"/>
  <c r="AO691" i="2"/>
  <c r="I684" i="8" s="1"/>
  <c r="AN691" i="2"/>
  <c r="H684" i="8" s="1"/>
  <c r="AU691" i="2"/>
  <c r="O684" i="8" s="1"/>
  <c r="AM691" i="2"/>
  <c r="G684" i="8" s="1"/>
  <c r="AT691" i="2"/>
  <c r="N684" i="8" s="1"/>
  <c r="AL691" i="2"/>
  <c r="F684" i="8" s="1"/>
  <c r="AK691" i="2"/>
  <c r="E684" i="8" s="1"/>
  <c r="AS691" i="2"/>
  <c r="M684" i="8" s="1"/>
  <c r="AT578" i="7"/>
  <c r="AT612" i="7"/>
  <c r="AT613" i="7" s="1"/>
  <c r="AT607" i="7"/>
  <c r="AT610" i="7"/>
  <c r="AT491" i="7"/>
  <c r="AT430" i="7"/>
  <c r="AT347" i="7"/>
  <c r="AT256" i="7"/>
  <c r="AT389" i="7"/>
  <c r="AT202" i="7"/>
  <c r="AT199" i="7"/>
  <c r="AT171" i="7"/>
  <c r="K681" i="8"/>
  <c r="AQ702" i="2"/>
  <c r="AR612" i="7"/>
  <c r="AR613" i="7" s="1"/>
  <c r="AR610" i="7"/>
  <c r="AR578" i="7"/>
  <c r="AR607" i="7"/>
  <c r="AR491" i="7"/>
  <c r="AR430" i="7"/>
  <c r="AR389" i="7"/>
  <c r="AR347" i="7"/>
  <c r="AR256" i="7"/>
  <c r="AR202" i="7"/>
  <c r="AR199" i="7"/>
  <c r="AR171" i="7"/>
  <c r="AK610" i="7"/>
  <c r="AK491" i="7"/>
  <c r="AK607" i="7"/>
  <c r="AK578" i="7"/>
  <c r="AK612" i="7"/>
  <c r="AK613" i="7" s="1"/>
  <c r="AK430" i="7"/>
  <c r="AK256" i="7"/>
  <c r="AK347" i="7"/>
  <c r="AK389" i="7"/>
  <c r="AK199" i="7"/>
  <c r="AK171" i="7"/>
  <c r="AK202" i="7"/>
  <c r="D681" i="8"/>
  <c r="AV688" i="2"/>
  <c r="AP612" i="7"/>
  <c r="AP613" i="7" s="1"/>
  <c r="AP607" i="7"/>
  <c r="AP610" i="7"/>
  <c r="AP430" i="7"/>
  <c r="AP578" i="7"/>
  <c r="AP491" i="7"/>
  <c r="AP389" i="7"/>
  <c r="AP199" i="7"/>
  <c r="AP347" i="7"/>
  <c r="AP202" i="7"/>
  <c r="AP256" i="7"/>
  <c r="AP171" i="7"/>
  <c r="AE612" i="7"/>
  <c r="AE613" i="7" s="1"/>
  <c r="L681" i="8"/>
  <c r="AU607" i="7"/>
  <c r="AU578" i="7"/>
  <c r="AU612" i="7"/>
  <c r="AU613" i="7" s="1"/>
  <c r="AU491" i="7"/>
  <c r="AU610" i="7"/>
  <c r="AU430" i="7"/>
  <c r="AU389" i="7"/>
  <c r="AU347" i="7"/>
  <c r="AU202" i="7"/>
  <c r="AU199" i="7"/>
  <c r="AU171" i="7"/>
  <c r="AU256" i="7"/>
  <c r="L609" i="6"/>
  <c r="M609" i="6" s="1"/>
  <c r="AS610" i="7"/>
  <c r="AS612" i="7"/>
  <c r="AS613" i="7" s="1"/>
  <c r="AS491" i="7"/>
  <c r="AS578" i="7"/>
  <c r="AS607" i="7"/>
  <c r="AS430" i="7"/>
  <c r="AS256" i="7"/>
  <c r="AS347" i="7"/>
  <c r="AS202" i="7"/>
  <c r="AS389" i="7"/>
  <c r="AS199" i="7"/>
  <c r="AS171" i="7"/>
  <c r="K610" i="6"/>
  <c r="K430" i="6"/>
  <c r="K202" i="6"/>
  <c r="K578" i="6"/>
  <c r="K389" i="6"/>
  <c r="K607" i="6"/>
  <c r="K199" i="6"/>
  <c r="K491" i="6"/>
  <c r="K256" i="6"/>
  <c r="K347" i="6"/>
  <c r="K171" i="6"/>
  <c r="K612" i="6"/>
  <c r="K613" i="6" s="1"/>
  <c r="AJ607" i="7"/>
  <c r="AJ610" i="7"/>
  <c r="AJ578" i="7"/>
  <c r="AJ612" i="7"/>
  <c r="AJ430" i="7"/>
  <c r="AJ491" i="7"/>
  <c r="AJ347" i="7"/>
  <c r="AJ389" i="7"/>
  <c r="AJ202" i="7"/>
  <c r="AJ256" i="7"/>
  <c r="AJ199" i="7"/>
  <c r="AJ171" i="7"/>
  <c r="Q612" i="7"/>
  <c r="Q613" i="7" s="1"/>
  <c r="Q610" i="7"/>
  <c r="Q607" i="7"/>
  <c r="Q491" i="7"/>
  <c r="Q578" i="7"/>
  <c r="Q389" i="7"/>
  <c r="Q347" i="7"/>
  <c r="Q256" i="7"/>
  <c r="Q430" i="7"/>
  <c r="Q202" i="7"/>
  <c r="Q171" i="7"/>
  <c r="Q199" i="7"/>
  <c r="AR689" i="2"/>
  <c r="L682" i="8" s="1"/>
  <c r="AJ689" i="2"/>
  <c r="AJ702" i="2" s="1"/>
  <c r="AQ689" i="2"/>
  <c r="K682" i="8" s="1"/>
  <c r="AP689" i="2"/>
  <c r="J682" i="8" s="1"/>
  <c r="AO689" i="2"/>
  <c r="I682" i="8" s="1"/>
  <c r="AN689" i="2"/>
  <c r="H682" i="8" s="1"/>
  <c r="AU689" i="2"/>
  <c r="O682" i="8" s="1"/>
  <c r="AM689" i="2"/>
  <c r="G682" i="8" s="1"/>
  <c r="AT689" i="2"/>
  <c r="N682" i="8" s="1"/>
  <c r="AL689" i="2"/>
  <c r="F682" i="8" s="1"/>
  <c r="AS689" i="2"/>
  <c r="M682" i="8" s="1"/>
  <c r="AK689" i="2"/>
  <c r="E682" i="8" s="1"/>
  <c r="G681" i="8"/>
  <c r="AM702" i="2"/>
  <c r="E681" i="8"/>
  <c r="AG609" i="7"/>
  <c r="AH609" i="7" s="1"/>
  <c r="AH30" i="11"/>
  <c r="AH51" i="11" s="1"/>
  <c r="E201" i="6"/>
  <c r="O681" i="8"/>
  <c r="M681" i="8"/>
  <c r="AS702" i="2"/>
  <c r="AL610" i="7"/>
  <c r="AL491" i="7"/>
  <c r="AL607" i="7"/>
  <c r="AL578" i="7"/>
  <c r="AL612" i="7"/>
  <c r="AL613" i="7" s="1"/>
  <c r="AL430" i="7"/>
  <c r="AL347" i="7"/>
  <c r="AL389" i="7"/>
  <c r="AL199" i="7"/>
  <c r="AL171" i="7"/>
  <c r="AL202" i="7"/>
  <c r="AL256" i="7"/>
  <c r="AH68" i="11"/>
  <c r="C168" i="9"/>
  <c r="J175" i="6"/>
  <c r="AV198" i="7"/>
  <c r="AV201" i="7" s="1"/>
  <c r="G201" i="6"/>
  <c r="H201" i="6" s="1"/>
  <c r="AN578" i="7"/>
  <c r="AN610" i="7"/>
  <c r="AN607" i="7"/>
  <c r="AN612" i="7"/>
  <c r="AN613" i="7" s="1"/>
  <c r="AN491" i="7"/>
  <c r="AN389" i="7"/>
  <c r="AN430" i="7"/>
  <c r="AN202" i="7"/>
  <c r="AN347" i="7"/>
  <c r="AN256" i="7"/>
  <c r="AN171" i="7"/>
  <c r="AN199" i="7"/>
  <c r="H681" i="8"/>
  <c r="F681" i="8"/>
  <c r="AL702" i="2"/>
  <c r="E609" i="6"/>
  <c r="L175" i="1"/>
  <c r="J198" i="1"/>
  <c r="AM607" i="7"/>
  <c r="AM610" i="7"/>
  <c r="AM612" i="7"/>
  <c r="AM613" i="7" s="1"/>
  <c r="AM491" i="7"/>
  <c r="AM578" i="7"/>
  <c r="AM347" i="7"/>
  <c r="AM389" i="7"/>
  <c r="AM430" i="7"/>
  <c r="AM256" i="7"/>
  <c r="AM171" i="7"/>
  <c r="AM202" i="7"/>
  <c r="AM199" i="7"/>
  <c r="I681" i="8"/>
  <c r="AO702" i="2"/>
  <c r="N681" i="8"/>
  <c r="AT702" i="2"/>
  <c r="AO578" i="7"/>
  <c r="AO612" i="7"/>
  <c r="AO613" i="7" s="1"/>
  <c r="AO607" i="7"/>
  <c r="AO610" i="7"/>
  <c r="AO491" i="7"/>
  <c r="AO430" i="7"/>
  <c r="AO389" i="7"/>
  <c r="AO256" i="7"/>
  <c r="AO347" i="7"/>
  <c r="AO202" i="7"/>
  <c r="AO199" i="7"/>
  <c r="AO171" i="7"/>
  <c r="F610" i="6"/>
  <c r="F491" i="6"/>
  <c r="F612" i="6"/>
  <c r="F613" i="6" s="1"/>
  <c r="F578" i="6"/>
  <c r="F607" i="6"/>
  <c r="F171" i="6"/>
  <c r="F202" i="6"/>
  <c r="F199" i="6"/>
  <c r="F389" i="6"/>
  <c r="F256" i="6"/>
  <c r="F430" i="6"/>
  <c r="F347" i="6"/>
  <c r="G609" i="6"/>
  <c r="H609" i="6" s="1"/>
  <c r="E530" i="1" l="1"/>
  <c r="G32" i="3"/>
  <c r="G37" i="3" s="1"/>
  <c r="G40" i="3" s="1"/>
  <c r="C37" i="3"/>
  <c r="C40" i="3" s="1"/>
  <c r="E628" i="1"/>
  <c r="E295" i="1"/>
  <c r="E171" i="1"/>
  <c r="E241" i="1"/>
  <c r="E386" i="1"/>
  <c r="E199" i="1"/>
  <c r="E469" i="1"/>
  <c r="E678" i="1"/>
  <c r="E202" i="1"/>
  <c r="E708" i="1"/>
  <c r="E709" i="1" s="1"/>
  <c r="AG708" i="2"/>
  <c r="AH708" i="2" s="1"/>
  <c r="E706" i="1"/>
  <c r="G708" i="1"/>
  <c r="H708" i="1" s="1"/>
  <c r="L198" i="1"/>
  <c r="M198" i="1" s="1"/>
  <c r="M175" i="1"/>
  <c r="AV612" i="7"/>
  <c r="AV613" i="7" s="1"/>
  <c r="AJ613" i="7"/>
  <c r="AR702" i="2"/>
  <c r="C681" i="8"/>
  <c r="J688" i="1"/>
  <c r="G612" i="6"/>
  <c r="H612" i="6" s="1"/>
  <c r="AN702" i="2"/>
  <c r="AV578" i="7"/>
  <c r="AV607" i="7"/>
  <c r="AV610" i="7"/>
  <c r="AV491" i="7"/>
  <c r="AV430" i="7"/>
  <c r="AV347" i="7"/>
  <c r="AV202" i="7"/>
  <c r="AV389" i="7"/>
  <c r="AV199" i="7"/>
  <c r="AV171" i="7"/>
  <c r="AV256" i="7"/>
  <c r="AK702" i="2"/>
  <c r="L175" i="6"/>
  <c r="J198" i="6"/>
  <c r="J201" i="6" s="1"/>
  <c r="AP702" i="2"/>
  <c r="E347" i="6"/>
  <c r="E430" i="6"/>
  <c r="E612" i="6"/>
  <c r="E613" i="6" s="1"/>
  <c r="E578" i="6"/>
  <c r="E610" i="6"/>
  <c r="E171" i="6"/>
  <c r="E202" i="6"/>
  <c r="E491" i="6"/>
  <c r="E199" i="6"/>
  <c r="E389" i="6"/>
  <c r="E607" i="6"/>
  <c r="E256" i="6"/>
  <c r="D684" i="8"/>
  <c r="AV691" i="2"/>
  <c r="AU702" i="2"/>
  <c r="D682" i="8"/>
  <c r="AV689" i="2"/>
  <c r="AV702" i="2" s="1"/>
  <c r="AG612" i="7"/>
  <c r="AH612" i="7" s="1"/>
  <c r="F44" i="3" l="1"/>
  <c r="F51" i="3" s="1"/>
  <c r="L198" i="6"/>
  <c r="M175" i="6"/>
  <c r="C684" i="8"/>
  <c r="J691" i="1"/>
  <c r="L691" i="1" s="1"/>
  <c r="M691" i="1" s="1"/>
  <c r="L688" i="1"/>
  <c r="M688" i="1" s="1"/>
  <c r="C682" i="8"/>
  <c r="J689" i="1"/>
  <c r="L689" i="1" s="1"/>
  <c r="M689" i="1" s="1"/>
  <c r="J610" i="6"/>
  <c r="J491" i="6"/>
  <c r="J256" i="6"/>
  <c r="J171" i="6"/>
  <c r="J578" i="6"/>
  <c r="J607" i="6"/>
  <c r="J612" i="6"/>
  <c r="J613" i="6" s="1"/>
  <c r="J202" i="6"/>
  <c r="J199" i="6"/>
  <c r="J389" i="6"/>
  <c r="J430" i="6"/>
  <c r="J347" i="6"/>
  <c r="AT553" i="2" l="1"/>
  <c r="AQ553" i="2"/>
  <c r="AS553" i="2"/>
  <c r="AM553" i="2"/>
  <c r="AP553" i="2"/>
  <c r="AR553" i="2"/>
  <c r="AU553" i="2"/>
  <c r="AJ553" i="2"/>
  <c r="AK553" i="2"/>
  <c r="AL553" i="2"/>
  <c r="AN553" i="2"/>
  <c r="AO553" i="2"/>
  <c r="L201" i="6"/>
  <c r="M198" i="6"/>
  <c r="L702" i="1"/>
  <c r="M702" i="1" s="1"/>
  <c r="J702" i="1"/>
  <c r="AL627" i="2" l="1"/>
  <c r="AL705" i="2" s="1"/>
  <c r="F546" i="8"/>
  <c r="K546" i="8"/>
  <c r="AQ627" i="2"/>
  <c r="AQ705" i="2" s="1"/>
  <c r="E546" i="8"/>
  <c r="AK627" i="2"/>
  <c r="AK705" i="2" s="1"/>
  <c r="AU627" i="2"/>
  <c r="AU705" i="2" s="1"/>
  <c r="O546" i="8"/>
  <c r="J546" i="8"/>
  <c r="AP627" i="2"/>
  <c r="AP705" i="2" s="1"/>
  <c r="AN627" i="2"/>
  <c r="AN705" i="2" s="1"/>
  <c r="H546" i="8"/>
  <c r="AS627" i="2"/>
  <c r="AS705" i="2" s="1"/>
  <c r="M546" i="8"/>
  <c r="AT627" i="2"/>
  <c r="AT705" i="2" s="1"/>
  <c r="N546" i="8"/>
  <c r="D546" i="8"/>
  <c r="AJ627" i="2"/>
  <c r="AJ705" i="2" s="1"/>
  <c r="AV553" i="2"/>
  <c r="L546" i="8"/>
  <c r="AR627" i="2"/>
  <c r="AR705" i="2" s="1"/>
  <c r="I546" i="8"/>
  <c r="AO627" i="2"/>
  <c r="AO705" i="2" s="1"/>
  <c r="G546" i="8"/>
  <c r="AM627" i="2"/>
  <c r="AM705" i="2" s="1"/>
  <c r="L612" i="6"/>
  <c r="M612" i="6" s="1"/>
  <c r="M201" i="6"/>
  <c r="AV705" i="2" l="1"/>
  <c r="AV627" i="2"/>
  <c r="C546" i="8"/>
  <c r="J553" i="1"/>
  <c r="L553" i="1" l="1"/>
  <c r="L627" i="1" s="1"/>
  <c r="M627" i="1" s="1"/>
  <c r="J627" i="1"/>
  <c r="J705" i="1" s="1"/>
  <c r="L705" i="1" s="1"/>
  <c r="M705" i="1" s="1"/>
  <c r="AT9" i="2"/>
  <c r="AK9" i="2"/>
  <c r="AO9" i="2"/>
  <c r="AL9" i="2"/>
  <c r="AP9" i="2"/>
  <c r="AS9" i="2"/>
  <c r="AM9" i="2"/>
  <c r="AN9" i="2"/>
  <c r="AJ9" i="2"/>
  <c r="AR9" i="2"/>
  <c r="AQ9" i="2"/>
  <c r="AU9" i="2"/>
  <c r="J2" i="8" l="1"/>
  <c r="AP170" i="2"/>
  <c r="AP201" i="2" s="1"/>
  <c r="O2" i="8"/>
  <c r="AU170" i="2"/>
  <c r="AU201" i="2" s="1"/>
  <c r="F2" i="8"/>
  <c r="AL170" i="2"/>
  <c r="AL201" i="2" s="1"/>
  <c r="K2" i="8"/>
  <c r="AQ170" i="2"/>
  <c r="AQ201" i="2" s="1"/>
  <c r="I2" i="8"/>
  <c r="AO170" i="2"/>
  <c r="AO201" i="2" s="1"/>
  <c r="N2" i="8"/>
  <c r="AT170" i="2"/>
  <c r="AT201" i="2" s="1"/>
  <c r="H2" i="8"/>
  <c r="AN170" i="2"/>
  <c r="AN201" i="2" s="1"/>
  <c r="M2" i="8"/>
  <c r="AS170" i="2"/>
  <c r="AS201" i="2" s="1"/>
  <c r="L2" i="8"/>
  <c r="AR170" i="2"/>
  <c r="AR201" i="2" s="1"/>
  <c r="E2" i="8"/>
  <c r="AK170" i="2"/>
  <c r="AK201" i="2" s="1"/>
  <c r="D2" i="8"/>
  <c r="AJ170" i="2"/>
  <c r="AJ201" i="2" s="1"/>
  <c r="AV9" i="2"/>
  <c r="AM170" i="2"/>
  <c r="AM201" i="2" s="1"/>
  <c r="G2" i="8"/>
  <c r="AR706" i="2" l="1"/>
  <c r="AR199" i="2"/>
  <c r="AR628" i="2"/>
  <c r="AR241" i="2"/>
  <c r="AR469" i="2"/>
  <c r="AR428" i="2"/>
  <c r="AR703" i="2"/>
  <c r="AR202" i="2"/>
  <c r="AR708" i="2"/>
  <c r="AR709" i="2" s="1"/>
  <c r="AR171" i="2"/>
  <c r="AR678" i="2"/>
  <c r="AR386" i="2"/>
  <c r="AR530" i="2"/>
  <c r="AR295" i="2"/>
  <c r="AS530" i="2"/>
  <c r="AS295" i="2"/>
  <c r="AS469" i="2"/>
  <c r="AS703" i="2"/>
  <c r="AS428" i="2"/>
  <c r="AS708" i="2"/>
  <c r="AS709" i="2" s="1"/>
  <c r="AS202" i="2"/>
  <c r="AS628" i="2"/>
  <c r="AS171" i="2"/>
  <c r="AS678" i="2"/>
  <c r="AS199" i="2"/>
  <c r="AS706" i="2"/>
  <c r="AS241" i="2"/>
  <c r="AS386" i="2"/>
  <c r="AJ703" i="2"/>
  <c r="AJ386" i="2"/>
  <c r="AJ708" i="2"/>
  <c r="AJ202" i="2"/>
  <c r="AJ628" i="2"/>
  <c r="AJ199" i="2"/>
  <c r="AJ706" i="2"/>
  <c r="AJ295" i="2"/>
  <c r="AJ530" i="2"/>
  <c r="AJ241" i="2"/>
  <c r="AJ469" i="2"/>
  <c r="AJ428" i="2"/>
  <c r="AJ678" i="2"/>
  <c r="AJ171" i="2"/>
  <c r="AL530" i="2"/>
  <c r="AL703" i="2"/>
  <c r="AL428" i="2"/>
  <c r="AL202" i="2"/>
  <c r="AL171" i="2"/>
  <c r="AL708" i="2"/>
  <c r="AL709" i="2" s="1"/>
  <c r="AL678" i="2"/>
  <c r="AL706" i="2"/>
  <c r="AL628" i="2"/>
  <c r="AL386" i="2"/>
  <c r="AL469" i="2"/>
  <c r="AL199" i="2"/>
  <c r="AL295" i="2"/>
  <c r="AL241" i="2"/>
  <c r="AO530" i="2"/>
  <c r="AO469" i="2"/>
  <c r="AO678" i="2"/>
  <c r="AO241" i="2"/>
  <c r="AO706" i="2"/>
  <c r="AO295" i="2"/>
  <c r="AO703" i="2"/>
  <c r="AO202" i="2"/>
  <c r="AO428" i="2"/>
  <c r="AO386" i="2"/>
  <c r="AO628" i="2"/>
  <c r="AO171" i="2"/>
  <c r="AO708" i="2"/>
  <c r="AO709" i="2" s="1"/>
  <c r="AO199" i="2"/>
  <c r="AP428" i="2"/>
  <c r="AP678" i="2"/>
  <c r="AP241" i="2"/>
  <c r="AP703" i="2"/>
  <c r="AP202" i="2"/>
  <c r="AP708" i="2"/>
  <c r="AP709" i="2" s="1"/>
  <c r="AP386" i="2"/>
  <c r="AP628" i="2"/>
  <c r="AP171" i="2"/>
  <c r="AP530" i="2"/>
  <c r="AP199" i="2"/>
  <c r="AP469" i="2"/>
  <c r="AP706" i="2"/>
  <c r="AP295" i="2"/>
  <c r="AM428" i="2"/>
  <c r="AM708" i="2"/>
  <c r="AM709" i="2" s="1"/>
  <c r="AM628" i="2"/>
  <c r="AM706" i="2"/>
  <c r="AM171" i="2"/>
  <c r="AM703" i="2"/>
  <c r="AM199" i="2"/>
  <c r="AM530" i="2"/>
  <c r="AM295" i="2"/>
  <c r="AM469" i="2"/>
  <c r="AM241" i="2"/>
  <c r="AM386" i="2"/>
  <c r="AM678" i="2"/>
  <c r="AM202" i="2"/>
  <c r="AQ469" i="2"/>
  <c r="AQ241" i="2"/>
  <c r="AQ386" i="2"/>
  <c r="AQ706" i="2"/>
  <c r="AQ428" i="2"/>
  <c r="AQ703" i="2"/>
  <c r="AQ295" i="2"/>
  <c r="AQ708" i="2"/>
  <c r="AQ709" i="2" s="1"/>
  <c r="AQ202" i="2"/>
  <c r="AQ628" i="2"/>
  <c r="AQ171" i="2"/>
  <c r="AQ530" i="2"/>
  <c r="AQ199" i="2"/>
  <c r="AQ678" i="2"/>
  <c r="C2" i="8"/>
  <c r="AV170" i="2"/>
  <c r="AV201" i="2" s="1"/>
  <c r="L78" i="4"/>
  <c r="J9" i="1"/>
  <c r="AN386" i="2"/>
  <c r="AN241" i="2"/>
  <c r="AN708" i="2"/>
  <c r="AN709" i="2" s="1"/>
  <c r="AN428" i="2"/>
  <c r="AN530" i="2"/>
  <c r="AN706" i="2"/>
  <c r="AN628" i="2"/>
  <c r="AN199" i="2"/>
  <c r="AN469" i="2"/>
  <c r="AN171" i="2"/>
  <c r="AN202" i="2"/>
  <c r="AN678" i="2"/>
  <c r="AN703" i="2"/>
  <c r="AN295" i="2"/>
  <c r="AK708" i="2"/>
  <c r="AK709" i="2" s="1"/>
  <c r="AK202" i="2"/>
  <c r="AK628" i="2"/>
  <c r="AK171" i="2"/>
  <c r="AK706" i="2"/>
  <c r="AK295" i="2"/>
  <c r="AK530" i="2"/>
  <c r="AK241" i="2"/>
  <c r="AK469" i="2"/>
  <c r="AK386" i="2"/>
  <c r="AK703" i="2"/>
  <c r="AK428" i="2"/>
  <c r="AK678" i="2"/>
  <c r="AK199" i="2"/>
  <c r="AT628" i="2"/>
  <c r="AT199" i="2"/>
  <c r="AT530" i="2"/>
  <c r="AT241" i="2"/>
  <c r="AT469" i="2"/>
  <c r="AT386" i="2"/>
  <c r="AT708" i="2"/>
  <c r="AT709" i="2" s="1"/>
  <c r="AT428" i="2"/>
  <c r="AT678" i="2"/>
  <c r="AT202" i="2"/>
  <c r="AT706" i="2"/>
  <c r="AT171" i="2"/>
  <c r="AT703" i="2"/>
  <c r="AT295" i="2"/>
  <c r="AU678" i="2"/>
  <c r="AU202" i="2"/>
  <c r="AU706" i="2"/>
  <c r="AU171" i="2"/>
  <c r="AU241" i="2"/>
  <c r="AU530" i="2"/>
  <c r="AU469" i="2"/>
  <c r="AU295" i="2"/>
  <c r="AU386" i="2"/>
  <c r="AU428" i="2"/>
  <c r="AU708" i="2"/>
  <c r="AU709" i="2" s="1"/>
  <c r="AU628" i="2"/>
  <c r="AU703" i="2"/>
  <c r="AU199" i="2"/>
  <c r="AJ709" i="2" l="1"/>
  <c r="AV708" i="2"/>
  <c r="AV709" i="2" s="1"/>
  <c r="J170" i="1"/>
  <c r="L9" i="1"/>
  <c r="AV386" i="2"/>
  <c r="AV295" i="2"/>
  <c r="AV530" i="2"/>
  <c r="AV628" i="2"/>
  <c r="AV678" i="2"/>
  <c r="AV171" i="2"/>
  <c r="AV241" i="2"/>
  <c r="AV428" i="2"/>
  <c r="AV706" i="2"/>
  <c r="AV199" i="2"/>
  <c r="AV703" i="2"/>
  <c r="AV469" i="2"/>
  <c r="AV202" i="2"/>
  <c r="J201" i="1" l="1"/>
  <c r="J703" i="1"/>
  <c r="J706" i="1"/>
  <c r="L170" i="1"/>
  <c r="M9" i="1"/>
  <c r="J428" i="1" l="1"/>
  <c r="J628" i="1"/>
  <c r="J241" i="1"/>
  <c r="J202" i="1"/>
  <c r="J708" i="1"/>
  <c r="J709" i="1" s="1"/>
  <c r="J199" i="1"/>
  <c r="J386" i="1"/>
  <c r="J678" i="1"/>
  <c r="J530" i="1"/>
  <c r="J469" i="1"/>
  <c r="J295" i="1"/>
  <c r="J171" i="1"/>
  <c r="L201" i="1"/>
  <c r="M170" i="1"/>
  <c r="L708" i="1" l="1"/>
  <c r="M708" i="1" s="1"/>
  <c r="M20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Natalie Wong Guillet</author>
  </authors>
  <commentList>
    <comment ref="AU688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Natalie Wong Guillet:
Formula same for all months except for Dec which includes the Bonus payout for the year</t>
        </r>
      </text>
    </comment>
    <comment ref="AU689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Natalie Wong Guillet:
Formula same for all months except for Dec which includes the Bonus payout for the year</t>
        </r>
      </text>
    </comment>
    <comment ref="AU69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Natalie Wong Guillet:
Formual differs from Maintenance &amp; Concierge. 
Bonus is budgetted for each month and not for a December payout.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Natalie Wong Guillet</author>
  </authors>
  <commentList>
    <comment ref="L8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Natalie Wong Guillet:
For TPR ONLY  -  Insert formula to add all of the Reseve A/C's together (#2404X).</t>
        </r>
      </text>
    </comment>
    <comment ref="K16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Natalie Wong Guillet:
Entera as a negative</t>
        </r>
      </text>
    </comment>
    <comment ref="K34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Natalie Wong Guillet:
Entera as a negative</t>
        </r>
      </text>
    </comment>
    <comment ref="K58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Natalie Wong Guillet:
Entera as a negative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Natalie Wong Guillet</author>
  </authors>
  <commentList>
    <comment ref="X10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Natalie Wong Guillet:
Select 3-pay period month to reverse PY P/R accrual
Enter dollar amount as a negative number</t>
        </r>
      </text>
    </comment>
    <comment ref="X26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Natalie Wong Guillet:
Enter a Negative Amount</t>
        </r>
      </text>
    </comment>
    <comment ref="X29" authorId="0" shapeId="0" xr:uid="{00000000-0006-0000-0A00-000003000000}">
      <text>
        <r>
          <rPr>
            <sz val="11"/>
            <color theme="1"/>
            <rFont val="Calibri"/>
            <family val="2"/>
            <scheme val="minor"/>
          </rPr>
          <t>Natalie Wong Guillet:
Select 3-pay period month to reverse PY P/R accrual
Enter dollar amount as a negative number</t>
        </r>
      </text>
    </comment>
    <comment ref="X50" authorId="0" shapeId="0" xr:uid="{00000000-0006-0000-0A00-000004000000}">
      <text>
        <r>
          <rPr>
            <sz val="11"/>
            <color theme="1"/>
            <rFont val="Calibri"/>
            <family val="2"/>
            <scheme val="minor"/>
          </rPr>
          <t>Natalie Wong Guillet:
Enter a Negative Amount</t>
        </r>
      </text>
    </comment>
    <comment ref="X53" authorId="0" shapeId="0" xr:uid="{00000000-0006-0000-0A00-000005000000}">
      <text>
        <r>
          <rPr>
            <sz val="11"/>
            <color theme="1"/>
            <rFont val="Calibri"/>
            <family val="2"/>
            <scheme val="minor"/>
          </rPr>
          <t>Natalie Wong Guillet:
Select 3-pay period month to reverse PY P/R accrual
Enter dollar amount as a negative number</t>
        </r>
      </text>
    </comment>
    <comment ref="X64" authorId="0" shapeId="0" xr:uid="{00000000-0006-0000-0A00-000006000000}">
      <text>
        <r>
          <rPr>
            <sz val="11"/>
            <color theme="1"/>
            <rFont val="Calibri"/>
            <family val="2"/>
            <scheme val="minor"/>
          </rPr>
          <t>Natalie Wong Guillet:
Enter a Negative Amount</t>
        </r>
      </text>
    </comment>
  </commentList>
</comments>
</file>

<file path=xl/sharedStrings.xml><?xml version="1.0" encoding="utf-8"?>
<sst xmlns="http://schemas.openxmlformats.org/spreadsheetml/2006/main" count="7568" uniqueCount="2010">
  <si>
    <t>Property:</t>
  </si>
  <si>
    <t>Entity No.</t>
  </si>
  <si>
    <t>Total</t>
  </si>
  <si>
    <t>Fcst vs. Bud</t>
  </si>
  <si>
    <t>Account</t>
  </si>
  <si>
    <t>Variance</t>
  </si>
  <si>
    <t>KEY</t>
  </si>
  <si>
    <t>Number</t>
  </si>
  <si>
    <t>Description</t>
  </si>
  <si>
    <t>Forecast</t>
  </si>
  <si>
    <t>Budget</t>
  </si>
  <si>
    <t>Dollars</t>
  </si>
  <si>
    <t>%</t>
  </si>
  <si>
    <t>Comments / Notes</t>
  </si>
  <si>
    <t>REVENUE</t>
  </si>
  <si>
    <t>Association Fees</t>
  </si>
  <si>
    <t>Association Fees - Quarterly</t>
  </si>
  <si>
    <t>Association Fees - Semi-Annually</t>
  </si>
  <si>
    <t>Association Fees - Annually</t>
  </si>
  <si>
    <t>Association Fees - Townhomes</t>
  </si>
  <si>
    <t>Association Fees - Condo</t>
  </si>
  <si>
    <t>Association Fees - Villas</t>
  </si>
  <si>
    <t>Association Fees - Recreational Dues</t>
  </si>
  <si>
    <t>Association Fees - SFR</t>
  </si>
  <si>
    <t>Association Fees - Commercial</t>
  </si>
  <si>
    <t>Association Fees - Reserves Funds</t>
  </si>
  <si>
    <t>Association Fees - Other</t>
  </si>
  <si>
    <t>Special Assessment</t>
  </si>
  <si>
    <t>Special Assessment - Admin Fee</t>
  </si>
  <si>
    <t>Special Assessment - Annually</t>
  </si>
  <si>
    <t>Special Assessment - Semi-Annually</t>
  </si>
  <si>
    <t>Special Assessment - Quarterly</t>
  </si>
  <si>
    <t>Special Assessment - Down Payments</t>
  </si>
  <si>
    <t>Special Assessment - Upfront / Full Charge</t>
  </si>
  <si>
    <t>Special Assessment - Monthly</t>
  </si>
  <si>
    <t>Unit Spec Assment - Monthly Payment</t>
  </si>
  <si>
    <t>Repayment Assment - Monthly</t>
  </si>
  <si>
    <t>Special Assessment #03-Combined</t>
  </si>
  <si>
    <t>Special Assessment #04</t>
  </si>
  <si>
    <t>Specific Assessment</t>
  </si>
  <si>
    <t>Initiation Fees</t>
  </si>
  <si>
    <t>Capital Contributions</t>
  </si>
  <si>
    <t>Capital Contributions - Specific Funds #1</t>
  </si>
  <si>
    <t>Capital Contributions - Specific Funds #2</t>
  </si>
  <si>
    <t>Interest Income</t>
  </si>
  <si>
    <t>Investment Gains/(Losses)</t>
  </si>
  <si>
    <t>Investment Change in Value</t>
  </si>
  <si>
    <t>Late Fee</t>
  </si>
  <si>
    <t>Late Fee Interest</t>
  </si>
  <si>
    <t>Late Fee Interest - SpA</t>
  </si>
  <si>
    <t>NSF/Bank Fees</t>
  </si>
  <si>
    <t>Collection Income</t>
  </si>
  <si>
    <t>Violations/Fines</t>
  </si>
  <si>
    <t>Fair Rental Value Fee</t>
  </si>
  <si>
    <t>Move in/out Fee</t>
  </si>
  <si>
    <t>Move Out Fee</t>
  </si>
  <si>
    <t>Elevator Fee</t>
  </si>
  <si>
    <t>Lease Admin Fee</t>
  </si>
  <si>
    <t>Lease Admin Fee - Additional</t>
  </si>
  <si>
    <t>Storage Fee</t>
  </si>
  <si>
    <t>Parking Fee</t>
  </si>
  <si>
    <t>Carport Fee</t>
  </si>
  <si>
    <t>EVC (Electronic Vehicle) Fee</t>
  </si>
  <si>
    <t>Access Card/FOB Purchase</t>
  </si>
  <si>
    <t>Key Purchase</t>
  </si>
  <si>
    <t>Parking Device/Transponders</t>
  </si>
  <si>
    <t>Parking Validations</t>
  </si>
  <si>
    <t>Pet Fee</t>
  </si>
  <si>
    <t>Resident Chargebacks</t>
  </si>
  <si>
    <t>HVAC Filter Program</t>
  </si>
  <si>
    <t>Lightbulbs</t>
  </si>
  <si>
    <t>Recycling Fee</t>
  </si>
  <si>
    <t>Janitorial Chargback</t>
  </si>
  <si>
    <t>Janitorial Supplies Chargeback</t>
  </si>
  <si>
    <t>In-Unit Maintenance</t>
  </si>
  <si>
    <t>In-Unit Supllies</t>
  </si>
  <si>
    <t>Work Order Income</t>
  </si>
  <si>
    <t>Dryer Vent Cleaning Chargeback</t>
  </si>
  <si>
    <t>Antenna/Roof Income - General</t>
  </si>
  <si>
    <t>Antenna/Roof Income</t>
  </si>
  <si>
    <t>Antenna/Roof Income #1</t>
  </si>
  <si>
    <t>Antenna/Roof Income #2</t>
  </si>
  <si>
    <t>3rd Party Income - OPEN #1</t>
  </si>
  <si>
    <t>3rd Party Income - OPEN #2</t>
  </si>
  <si>
    <t>3rd Party Income - OPEN #3</t>
  </si>
  <si>
    <t>3rd Party Income - OPEN #4</t>
  </si>
  <si>
    <t>Filming Income</t>
  </si>
  <si>
    <t>Cable/Internet Income</t>
  </si>
  <si>
    <t>Marketing/Advertising Income</t>
  </si>
  <si>
    <t>Laundry Income</t>
  </si>
  <si>
    <t>Vending Machine Income</t>
  </si>
  <si>
    <t>Fresh N Fit Comm</t>
  </si>
  <si>
    <t>ATM Income</t>
  </si>
  <si>
    <t>Services Income</t>
  </si>
  <si>
    <t>Services Income - ARS - In-Unit Services</t>
  </si>
  <si>
    <t>Services Income - ARS - Property Maintenance</t>
  </si>
  <si>
    <t>Services Income - ARS - Janitorial Services</t>
  </si>
  <si>
    <t>Services Income - ARS - Janitorial Supplies</t>
  </si>
  <si>
    <t>Services Income - ARS - Projects</t>
  </si>
  <si>
    <t>Amenities Income</t>
  </si>
  <si>
    <t>Clubroom / Club House Reservation</t>
  </si>
  <si>
    <t>Facility Rental</t>
  </si>
  <si>
    <t>Guest Suite</t>
  </si>
  <si>
    <t>Damages</t>
  </si>
  <si>
    <t>Membership Fees</t>
  </si>
  <si>
    <t>Membership - Pool</t>
  </si>
  <si>
    <t>Membership - Tennis</t>
  </si>
  <si>
    <t>Membership - Golf</t>
  </si>
  <si>
    <t>Membership - Fitness</t>
  </si>
  <si>
    <t>Team Income</t>
  </si>
  <si>
    <t>Team Income - Swim</t>
  </si>
  <si>
    <t>Team Income - Tennis</t>
  </si>
  <si>
    <t>Green Fees</t>
  </si>
  <si>
    <t>CAM Fees</t>
  </si>
  <si>
    <t>Lease Rent</t>
  </si>
  <si>
    <t>Café Lease Rent</t>
  </si>
  <si>
    <t>Fitness Center Rent</t>
  </si>
  <si>
    <t>Pro Shop - Merchandise Sales</t>
  </si>
  <si>
    <t>CU1 Rental Income</t>
  </si>
  <si>
    <t>Lenox Village Income</t>
  </si>
  <si>
    <t>Events Income</t>
  </si>
  <si>
    <t>Events Income - #1</t>
  </si>
  <si>
    <t>Events Income - #2</t>
  </si>
  <si>
    <t>Events Income - #3</t>
  </si>
  <si>
    <t>Events Income - #4</t>
  </si>
  <si>
    <t>Events Income - #5</t>
  </si>
  <si>
    <t>Events Income - #6</t>
  </si>
  <si>
    <t>Events Income - #7</t>
  </si>
  <si>
    <t>Events Income - #8</t>
  </si>
  <si>
    <t>Events Income - #9</t>
  </si>
  <si>
    <t>Events Income - #10</t>
  </si>
  <si>
    <t>Management Fee</t>
  </si>
  <si>
    <t>Management Fee - Special Assessment</t>
  </si>
  <si>
    <t>Management Fee - Project Management</t>
  </si>
  <si>
    <t>Management Fee - Leasing Management</t>
  </si>
  <si>
    <t>Management Fee #1</t>
  </si>
  <si>
    <t>Management Fee #2</t>
  </si>
  <si>
    <t>Utility Billing Fee</t>
  </si>
  <si>
    <t>Utility Billing Fee - Meter Read Services</t>
  </si>
  <si>
    <t>Utility Billing Fee - Odevo N.A.</t>
  </si>
  <si>
    <t>ARS Services Income</t>
  </si>
  <si>
    <t>ARS Services Income - In-Unit Services</t>
  </si>
  <si>
    <t>ARS Services Income - Property Maintenance</t>
  </si>
  <si>
    <t>ARS Services Income - Janitorial Services</t>
  </si>
  <si>
    <t>ARS Services Income - Janitorial Supplies</t>
  </si>
  <si>
    <t>ARS Services Income - Projects</t>
  </si>
  <si>
    <t>Billing Rate Payroll</t>
  </si>
  <si>
    <t>Billing Rate Payroll - Maintenance</t>
  </si>
  <si>
    <t>Billing Rate Payroll - Concierge</t>
  </si>
  <si>
    <t>Billing Rate Payroll - Field Mgmt</t>
  </si>
  <si>
    <t>Billing Rate Payroll - Office Mgmt</t>
  </si>
  <si>
    <t>Billing Rate Payroll - Accounting</t>
  </si>
  <si>
    <t>3rd Party Income</t>
  </si>
  <si>
    <t>Payoff Letter Income</t>
  </si>
  <si>
    <t>Banking ECR</t>
  </si>
  <si>
    <t>Construction Management</t>
  </si>
  <si>
    <t>Referral Fees</t>
  </si>
  <si>
    <t>3rd Party Income - CORP</t>
  </si>
  <si>
    <t>Sales Commission</t>
  </si>
  <si>
    <t>Brokerage Activity Income</t>
  </si>
  <si>
    <t>FMLS Rebates</t>
  </si>
  <si>
    <t>Miscellaneous Income - General</t>
  </si>
  <si>
    <t>Miscellaneous Income</t>
  </si>
  <si>
    <t>Miscellaneous Income - #1</t>
  </si>
  <si>
    <t>Miscellaneous Income - #2</t>
  </si>
  <si>
    <t>Miscellaneous Income - #3</t>
  </si>
  <si>
    <t>Miscellaneous Income - #4</t>
  </si>
  <si>
    <t>Miscellaneous Income - #5</t>
  </si>
  <si>
    <t>Miscellaneous Income - #6</t>
  </si>
  <si>
    <t>Miscellaneous Income - #7</t>
  </si>
  <si>
    <t>Miscellaneous Income - #8</t>
  </si>
  <si>
    <t>Legal/Arbritration Income</t>
  </si>
  <si>
    <t>Insurance Proceeds/Award</t>
  </si>
  <si>
    <t>Rebates/Discounts</t>
  </si>
  <si>
    <t>Developer Funding</t>
  </si>
  <si>
    <t xml:space="preserve">     % of Revenue</t>
  </si>
  <si>
    <t>FUNDS TRANSFERS</t>
  </si>
  <si>
    <t>Funds Transfers</t>
  </si>
  <si>
    <t>Funds Transfers - Operating to Reserves</t>
  </si>
  <si>
    <t>Funds Transfers - Common</t>
  </si>
  <si>
    <t>Funds Transfers - Townhomes</t>
  </si>
  <si>
    <t>Funds Transfers - Villas</t>
  </si>
  <si>
    <t>Funds Transfers - Special Assessments</t>
  </si>
  <si>
    <t>Funds Transfers - Special Assessments #1</t>
  </si>
  <si>
    <t>Funds Transfers - Special Assessments #2</t>
  </si>
  <si>
    <t>Funds Transfers - Special Assessments #3</t>
  </si>
  <si>
    <t>Funds Transfers - Capital Contributions</t>
  </si>
  <si>
    <t>Funds Transfers - Working Capital</t>
  </si>
  <si>
    <t>Funds Transfers - Initiation Fees</t>
  </si>
  <si>
    <t>Funds Transfers - Insurance</t>
  </si>
  <si>
    <t>Funds Transfers - Interest</t>
  </si>
  <si>
    <t>Funds Transfers - OP Surplus/Carryover</t>
  </si>
  <si>
    <t>Funds Transfers - Loan/Reimbursements</t>
  </si>
  <si>
    <t>Funds Transfers - Rental Income</t>
  </si>
  <si>
    <t>Funds Transfers - Amenities</t>
  </si>
  <si>
    <t>Funds Transfers - Other</t>
  </si>
  <si>
    <t>Funds Transfers - Other #1</t>
  </si>
  <si>
    <t>Funds Transfers - Other #2</t>
  </si>
  <si>
    <t>Funds Transfers - Other #3</t>
  </si>
  <si>
    <t>Funds Transfers - Elevator Fund</t>
  </si>
  <si>
    <t>Funds Transfers - Reserves to Operating</t>
  </si>
  <si>
    <t>TOTAL INCOME</t>
  </si>
  <si>
    <t>Utilities</t>
  </si>
  <si>
    <t>Electricity</t>
  </si>
  <si>
    <t>Electricity - Common</t>
  </si>
  <si>
    <t>Electricity - Villas</t>
  </si>
  <si>
    <t>Electricity - Exterior Lighting</t>
  </si>
  <si>
    <t>Electricity - Other</t>
  </si>
  <si>
    <t>Electricity Recoveries</t>
  </si>
  <si>
    <t>Electricity Recovery - Master Xfer</t>
  </si>
  <si>
    <t>Electricity Recoveries - Other #1</t>
  </si>
  <si>
    <t>Electricity Recoveries - Other #2</t>
  </si>
  <si>
    <t>Water &amp; Sewer</t>
  </si>
  <si>
    <t>Water &amp; Sewer - Irrigation</t>
  </si>
  <si>
    <t>Water &amp; Sewer - Other #1</t>
  </si>
  <si>
    <t>Water &amp; Sewer - Other #2</t>
  </si>
  <si>
    <t>Water &amp; Sewer Recoveries</t>
  </si>
  <si>
    <t>Water &amp; Sewer Recoveries - Master Xfer</t>
  </si>
  <si>
    <t>Gas</t>
  </si>
  <si>
    <t>Gas - Other #1</t>
  </si>
  <si>
    <t>Gas - Other #2</t>
  </si>
  <si>
    <t>Gas Recoveries</t>
  </si>
  <si>
    <t>Gas Recoveries - Master Xfer</t>
  </si>
  <si>
    <t>Cable Service</t>
  </si>
  <si>
    <t>Internet Service Provider</t>
  </si>
  <si>
    <t>Internet/Cable TV Recoveries</t>
  </si>
  <si>
    <t>Trash Service - Main</t>
  </si>
  <si>
    <t>Trash Removable - Exterior</t>
  </si>
  <si>
    <t>Recycling</t>
  </si>
  <si>
    <t>Trash Service-Main</t>
  </si>
  <si>
    <t>Chilled Water Loop</t>
  </si>
  <si>
    <t>Chilled Water Loop Recovery</t>
  </si>
  <si>
    <t>Chilled Water Loop Recovery - Master Xfer</t>
  </si>
  <si>
    <t>Office Phones / Data Lines</t>
  </si>
  <si>
    <t>Cell Phones</t>
  </si>
  <si>
    <t>Utility Billing Charge</t>
  </si>
  <si>
    <t>Utility Billing Charge Recovery</t>
  </si>
  <si>
    <t>DBS Amenity Tech Maintenance</t>
  </si>
  <si>
    <t>R&amp;M - Mechanical</t>
  </si>
  <si>
    <t>Repairs &amp; Maintenance - Mechanicals</t>
  </si>
  <si>
    <t>Mech - Electrical</t>
  </si>
  <si>
    <t>Mechanical - Electrical R&amp;M</t>
  </si>
  <si>
    <t>Mechancial - Electrical Supplies</t>
  </si>
  <si>
    <t>Mechancial - Electrical Room</t>
  </si>
  <si>
    <t>Generator</t>
  </si>
  <si>
    <t>Circuit Breakers</t>
  </si>
  <si>
    <t>Lighting</t>
  </si>
  <si>
    <t>Electrical - Villas</t>
  </si>
  <si>
    <t>Plumbing</t>
  </si>
  <si>
    <t>Plumbing Supplies</t>
  </si>
  <si>
    <t>Sewer R&amp;M</t>
  </si>
  <si>
    <t>Water Meters</t>
  </si>
  <si>
    <t>Pipes</t>
  </si>
  <si>
    <t>Irrigation</t>
  </si>
  <si>
    <t>Water/Mold Remediation</t>
  </si>
  <si>
    <t>Backflow</t>
  </si>
  <si>
    <t>Water Treatment</t>
  </si>
  <si>
    <t>Plumbing - Villas</t>
  </si>
  <si>
    <t>Water Heaters</t>
  </si>
  <si>
    <t>Gas R&amp;M</t>
  </si>
  <si>
    <t>Gas - Repairs</t>
  </si>
  <si>
    <t>HVAC / Corridor</t>
  </si>
  <si>
    <t>HVAC - Service Contract</t>
  </si>
  <si>
    <t>HVAC - Repairs</t>
  </si>
  <si>
    <t>HVAC - Supplies</t>
  </si>
  <si>
    <t>HVAC - Air Filters</t>
  </si>
  <si>
    <t>HVAC - Villas</t>
  </si>
  <si>
    <t>Exhaust Fans</t>
  </si>
  <si>
    <t>Boilers</t>
  </si>
  <si>
    <t>Elevators</t>
  </si>
  <si>
    <t>Elevators - Service Contract</t>
  </si>
  <si>
    <t>Elevators - Repairs</t>
  </si>
  <si>
    <t>Elevators - Supplies</t>
  </si>
  <si>
    <t>Elevators - Inspections</t>
  </si>
  <si>
    <t>Elevators - CABs</t>
  </si>
  <si>
    <t>Elevators - Villas</t>
  </si>
  <si>
    <t>Trash R&amp;M Compactors</t>
  </si>
  <si>
    <t>Trash R&amp;M - Chute Maintenance</t>
  </si>
  <si>
    <t>Trash R&amp;M - Chute Cleaning</t>
  </si>
  <si>
    <t>Trash R&amp;M - Waste/Recycle</t>
  </si>
  <si>
    <t>Trash R&amp;M - Waste Disposal</t>
  </si>
  <si>
    <t>Trash R&amp;M - Waste Recovery</t>
  </si>
  <si>
    <t>Trash R&amp;M - Service Recovery</t>
  </si>
  <si>
    <t>Other Mechanical R&amp;M</t>
  </si>
  <si>
    <t>Submeter Project - Supplies</t>
  </si>
  <si>
    <t>Submeter Project - Other</t>
  </si>
  <si>
    <t>Misc Supplies - Mechanical R&amp;M</t>
  </si>
  <si>
    <t>Appliance Service &amp; Repairs</t>
  </si>
  <si>
    <t>Antenna</t>
  </si>
  <si>
    <t>R&amp;M - Building</t>
  </si>
  <si>
    <t>Repairs &amp; Maintenance - Building</t>
  </si>
  <si>
    <t>Exterior Maintenance</t>
  </si>
  <si>
    <t>Interior Maintenance</t>
  </si>
  <si>
    <t>Maintenance Reimbursement</t>
  </si>
  <si>
    <t>Maintenance - Townehomes</t>
  </si>
  <si>
    <t>Maintenance - Villas</t>
  </si>
  <si>
    <t>Foundation</t>
  </si>
  <si>
    <t>EIFS/Stucco</t>
  </si>
  <si>
    <t>Balconies / Patios / Decks</t>
  </si>
  <si>
    <t>Concrete Repairs</t>
  </si>
  <si>
    <t>Waterproofing</t>
  </si>
  <si>
    <t>Roof</t>
  </si>
  <si>
    <t>Roof - Inspections</t>
  </si>
  <si>
    <t>Roof - Anchors &amp; Falls Protection</t>
  </si>
  <si>
    <t>Roof - Lightening Protection</t>
  </si>
  <si>
    <t>Roof - Repairs &amp; Maintenance</t>
  </si>
  <si>
    <t>Gutters</t>
  </si>
  <si>
    <t>Drainage</t>
  </si>
  <si>
    <t>Garage &amp; Parking</t>
  </si>
  <si>
    <t>Garage &amp; Parking - Cleaning</t>
  </si>
  <si>
    <t>Garage &amp; Parking - Repairs</t>
  </si>
  <si>
    <t>Parking Restriping</t>
  </si>
  <si>
    <t>EVC (Electrical Vehicle)</t>
  </si>
  <si>
    <t>Loading Docks</t>
  </si>
  <si>
    <t>Loading Docks #1</t>
  </si>
  <si>
    <t>Loading Docks - Cleaning</t>
  </si>
  <si>
    <t>Loading Docks - Repairs</t>
  </si>
  <si>
    <t>Entrances</t>
  </si>
  <si>
    <t>Mat Service</t>
  </si>
  <si>
    <t>Gates</t>
  </si>
  <si>
    <t>Commercial Doors</t>
  </si>
  <si>
    <t>Doors &amp; Hardware - Exterior</t>
  </si>
  <si>
    <t>Doors &amp; Hardware - Interior</t>
  </si>
  <si>
    <t>Locks &amp; Keys</t>
  </si>
  <si>
    <t>Windows</t>
  </si>
  <si>
    <t>Window Cleaning</t>
  </si>
  <si>
    <t>Window Repairs</t>
  </si>
  <si>
    <t>Skylights</t>
  </si>
  <si>
    <t>Signage</t>
  </si>
  <si>
    <t>Emergency Signage</t>
  </si>
  <si>
    <t>Common Areas</t>
  </si>
  <si>
    <t>Common Areas Maintenance</t>
  </si>
  <si>
    <t>Common Areas Repairs</t>
  </si>
  <si>
    <t>Lobby</t>
  </si>
  <si>
    <t>Restrooms</t>
  </si>
  <si>
    <t>Hallways</t>
  </si>
  <si>
    <t>Flooring</t>
  </si>
  <si>
    <t>Floor Polishing/Waxing</t>
  </si>
  <si>
    <t>Carpet Cleaning</t>
  </si>
  <si>
    <t>Carpet/Floor Repairs</t>
  </si>
  <si>
    <t>Light Fixtures</t>
  </si>
  <si>
    <t>Management Office</t>
  </si>
  <si>
    <t>Concierge / Front Desk</t>
  </si>
  <si>
    <t>Painting</t>
  </si>
  <si>
    <t>Painting - Exterior</t>
  </si>
  <si>
    <t>Pressure Washing</t>
  </si>
  <si>
    <t>Painting - Interior</t>
  </si>
  <si>
    <t>Wallcoverings</t>
  </si>
  <si>
    <t>Other Bldg R&amp;M</t>
  </si>
  <si>
    <t>Misc Supplies - Bldg R&amp;M</t>
  </si>
  <si>
    <t>Café R&amp;M</t>
  </si>
  <si>
    <t>Misc Bldg Expense #2</t>
  </si>
  <si>
    <t>Misc Bldg Expense #3</t>
  </si>
  <si>
    <t>Misc Bldg Expense #4</t>
  </si>
  <si>
    <t>Misc Bldg Expense #5</t>
  </si>
  <si>
    <t>Janitorial - Service Contracts</t>
  </si>
  <si>
    <t>Janitorial - Supplies</t>
  </si>
  <si>
    <t>Porter Services</t>
  </si>
  <si>
    <t>Janitorial - Service - Villas</t>
  </si>
  <si>
    <t>Pest Control - Contract</t>
  </si>
  <si>
    <t>Pest Control - Services</t>
  </si>
  <si>
    <t>Termite Bond</t>
  </si>
  <si>
    <t>Wildlife Extraction</t>
  </si>
  <si>
    <t>Mosquito</t>
  </si>
  <si>
    <t>Pet Sanitation / Cleaning</t>
  </si>
  <si>
    <t>Pet Sanitation Bags</t>
  </si>
  <si>
    <t>Aquarium Maintenance</t>
  </si>
  <si>
    <t>Bldg - Misc Supplies</t>
  </si>
  <si>
    <t>Air Freshener</t>
  </si>
  <si>
    <t>Airfilter Purchases</t>
  </si>
  <si>
    <t>In-Unit Supplies</t>
  </si>
  <si>
    <t>Light Bulbs</t>
  </si>
  <si>
    <t>Uniforms</t>
  </si>
  <si>
    <t>Crisis Supplies</t>
  </si>
  <si>
    <t>Resident Supplies</t>
  </si>
  <si>
    <t>Resident Supplies Reimbursements</t>
  </si>
  <si>
    <t>Dryer Vent Cleaning</t>
  </si>
  <si>
    <t>Grounds</t>
  </si>
  <si>
    <t>Grounds - General</t>
  </si>
  <si>
    <t>Landscaping - General</t>
  </si>
  <si>
    <t>Landscaping - Contract</t>
  </si>
  <si>
    <t>Landscaping - Supplies</t>
  </si>
  <si>
    <t>Landscaping - Interior Plants &amp; Flowers</t>
  </si>
  <si>
    <t>Landscaping - Exterior Plants &amp; Flowers</t>
  </si>
  <si>
    <t>Landscaping - Seasonal Color</t>
  </si>
  <si>
    <t>Landscaping - Pinestraw/Mulch</t>
  </si>
  <si>
    <t>Landscaping - Tree Maintenance</t>
  </si>
  <si>
    <t>Landscaping - Pruning &amp; Trimming</t>
  </si>
  <si>
    <t>Landscaping - Storm Damages</t>
  </si>
  <si>
    <t>Landscaping - Improvements</t>
  </si>
  <si>
    <t>Holiday Decorations</t>
  </si>
  <si>
    <t>Entrance Maintenance</t>
  </si>
  <si>
    <t>Landcaping - Nature Trails</t>
  </si>
  <si>
    <t>Landcaping - Fields</t>
  </si>
  <si>
    <t>Irrigation Repairs &amp; Maintenance</t>
  </si>
  <si>
    <t>Erosion Control</t>
  </si>
  <si>
    <t>Lakes &amp; Ponds - General</t>
  </si>
  <si>
    <t>Lakes &amp; Ponds - Dredging</t>
  </si>
  <si>
    <t>Lakes &amp; Ponds - Repairs</t>
  </si>
  <si>
    <t>Detention/Retention Ponds</t>
  </si>
  <si>
    <t>Fencing</t>
  </si>
  <si>
    <t>Retaining Walls</t>
  </si>
  <si>
    <t>Railways</t>
  </si>
  <si>
    <t>Streets &amp; Sidewalk Repairs</t>
  </si>
  <si>
    <t>Paths &amp; Walkways</t>
  </si>
  <si>
    <t>Step Repairs</t>
  </si>
  <si>
    <t>Porch/Deck Repairs</t>
  </si>
  <si>
    <t>Bridges &amp; Docks</t>
  </si>
  <si>
    <t>Mailboxes</t>
  </si>
  <si>
    <t>Fountains &amp; Monuments</t>
  </si>
  <si>
    <t>Courtyard Areas</t>
  </si>
  <si>
    <t>Parks &amp; Playgrounds</t>
  </si>
  <si>
    <t>Playground Equipment</t>
  </si>
  <si>
    <t>Outdoor Dining Areas</t>
  </si>
  <si>
    <t>Outdoor Dining Equipment</t>
  </si>
  <si>
    <t>Access Control &amp; Life Safety</t>
  </si>
  <si>
    <t>Access Control - Service Contracts</t>
  </si>
  <si>
    <t>Access Control - R&amp;M</t>
  </si>
  <si>
    <t>Access Control - Key Management Systems</t>
  </si>
  <si>
    <t>Access Devices - Cards / FOBs</t>
  </si>
  <si>
    <t>Access Devices - Keys</t>
  </si>
  <si>
    <t>Access Devices - Transponders</t>
  </si>
  <si>
    <t>Access Devices - Parking Validations</t>
  </si>
  <si>
    <t>Alarms &amp; Monitoring - General</t>
  </si>
  <si>
    <t>Alarms &amp; Monitoring - Contracts</t>
  </si>
  <si>
    <t>Alarms &amp; Monitoring - R&amp;M</t>
  </si>
  <si>
    <t>Alarms &amp; Monitoring - Cameras</t>
  </si>
  <si>
    <t>Alarms &amp; Monitoring - Systems</t>
  </si>
  <si>
    <t>Alarms &amp; Monitoring - Pools</t>
  </si>
  <si>
    <t>Alarms &amp; Monitoring - Villas</t>
  </si>
  <si>
    <t>Alarms &amp; Monitoring - Audio/Visual Equipment</t>
  </si>
  <si>
    <t>Alarms &amp; Monitoring - Clubroom/Clubhouse</t>
  </si>
  <si>
    <t>Life Safety - General</t>
  </si>
  <si>
    <t>Life Safety - Contracts</t>
  </si>
  <si>
    <t>Life Safety - R&amp;M</t>
  </si>
  <si>
    <t>Life Safety - Inspections</t>
  </si>
  <si>
    <t>Fire Safety - General</t>
  </si>
  <si>
    <t>Fire Safety - Contracts</t>
  </si>
  <si>
    <t>Fire Safety - Service/Supplies</t>
  </si>
  <si>
    <t>Fire Safety - R&amp;M</t>
  </si>
  <si>
    <t>Fire Sprinkler System</t>
  </si>
  <si>
    <t>Fire Extinguishers &amp; Equipment</t>
  </si>
  <si>
    <t>Fire Safety - Villas</t>
  </si>
  <si>
    <t>Security Services - General</t>
  </si>
  <si>
    <t>Security Services - Contracts</t>
  </si>
  <si>
    <t>Security Services - Patrol Services</t>
  </si>
  <si>
    <t>Gate Attendants</t>
  </si>
  <si>
    <t>Valet Services</t>
  </si>
  <si>
    <t>Valet Access Fee</t>
  </si>
  <si>
    <t>Whatever / Whenever Concierge</t>
  </si>
  <si>
    <t>Brand Standard Requirements</t>
  </si>
  <si>
    <t>Homeowners Services</t>
  </si>
  <si>
    <t>Amenities</t>
  </si>
  <si>
    <t>Amenities - General</t>
  </si>
  <si>
    <t>Pools - General</t>
  </si>
  <si>
    <t>Pools - Licenses &amp; Inspections</t>
  </si>
  <si>
    <t>Pools - Service Contracts</t>
  </si>
  <si>
    <t>Pools - Maintenance</t>
  </si>
  <si>
    <t>Pools - Maintenance - Secondary Pool</t>
  </si>
  <si>
    <t>Pools - Repairs</t>
  </si>
  <si>
    <t>Pools - Repairs - Secondary Pool</t>
  </si>
  <si>
    <t>Pools - Chemicals &amp; Supplies</t>
  </si>
  <si>
    <t>Pools - Furniture Repairs</t>
  </si>
  <si>
    <t>Pools - Supplies</t>
  </si>
  <si>
    <t>Pools - Phones</t>
  </si>
  <si>
    <t>Tennis Courts - General</t>
  </si>
  <si>
    <t>Tennis - Management Fee</t>
  </si>
  <si>
    <t>Tennis - Pest Control</t>
  </si>
  <si>
    <t>Tennis - Maintenance &amp; Repairs</t>
  </si>
  <si>
    <t>Tennis - Supplies</t>
  </si>
  <si>
    <t>Tennis - Access &amp; Security Systems</t>
  </si>
  <si>
    <t>Tennis - Court Maintenance</t>
  </si>
  <si>
    <t>Tennis - Lighting</t>
  </si>
  <si>
    <t>Tennis - Operating Expense</t>
  </si>
  <si>
    <t>Tennis - Social</t>
  </si>
  <si>
    <t>Golf Course - General</t>
  </si>
  <si>
    <t>Golf Course - Repairs &amp; Maintenance</t>
  </si>
  <si>
    <t>Golf Course - Maintenance Supplies</t>
  </si>
  <si>
    <t>Golf Course - Landscape Improvements</t>
  </si>
  <si>
    <t>Golf Course - Equipment R&amp;M</t>
  </si>
  <si>
    <t>Golf Course - Advertising</t>
  </si>
  <si>
    <t>Golf Course - Vehicle</t>
  </si>
  <si>
    <t>Clubroom/Clubhouse - General</t>
  </si>
  <si>
    <t>C/C - Management Services</t>
  </si>
  <si>
    <t>C/C - Maintenance &amp; Repairs</t>
  </si>
  <si>
    <t>C/C - Supplies</t>
  </si>
  <si>
    <t>C/C - Furnishings</t>
  </si>
  <si>
    <t>C/C - Design</t>
  </si>
  <si>
    <t>Guest Suite Expense</t>
  </si>
  <si>
    <t>Fitness Center - General</t>
  </si>
  <si>
    <t>Fitness Center - Repairs &amp; Maintenance</t>
  </si>
  <si>
    <t>Fitness Equipment</t>
  </si>
  <si>
    <t>Fitness Equipment - Repairs &amp; Maintenance</t>
  </si>
  <si>
    <t>Swim Team - General</t>
  </si>
  <si>
    <t>Swim Team - Misc Expenses</t>
  </si>
  <si>
    <t>Swim Team - Coaches &amp; Lifeguards</t>
  </si>
  <si>
    <t>Swim Team - Café</t>
  </si>
  <si>
    <t>Swim Team - Leauge Expenses</t>
  </si>
  <si>
    <t>Swim Team - Adult Swim</t>
  </si>
  <si>
    <t>Events Expense</t>
  </si>
  <si>
    <t>Events Expense - #1</t>
  </si>
  <si>
    <t>Events Expense - #2</t>
  </si>
  <si>
    <t>Events Expense - #3</t>
  </si>
  <si>
    <t>Events Expense - #4</t>
  </si>
  <si>
    <t>Events Expense - #5</t>
  </si>
  <si>
    <t>Events Expense - #6</t>
  </si>
  <si>
    <t>Events Expense - #7</t>
  </si>
  <si>
    <t>Events Expense - #8</t>
  </si>
  <si>
    <t>Events Expense - #9</t>
  </si>
  <si>
    <t>Events Expense - #10</t>
  </si>
  <si>
    <t>General &amp; Administrative</t>
  </si>
  <si>
    <t>General &amp; Administrative Expenses</t>
  </si>
  <si>
    <t>Association Dues</t>
  </si>
  <si>
    <t>Association Dues - Master</t>
  </si>
  <si>
    <t>ATL Station DOA CAM Exp</t>
  </si>
  <si>
    <t>ATL Station DOA Cap. Improv</t>
  </si>
  <si>
    <t>ATL Station DOA Parking Exp</t>
  </si>
  <si>
    <t>ATL Station Master Dues</t>
  </si>
  <si>
    <t>ATL Station Retail Exp</t>
  </si>
  <si>
    <t>Cost Sharing Agreement</t>
  </si>
  <si>
    <t>Office Rent / Lease</t>
  </si>
  <si>
    <t>Clubroom Rental Expense</t>
  </si>
  <si>
    <t>Lease Admin Rental Fee</t>
  </si>
  <si>
    <t>Parking - 3rd party expense</t>
  </si>
  <si>
    <t>Parking Validation Cost</t>
  </si>
  <si>
    <t>Spot Share</t>
  </si>
  <si>
    <t>Bank Fees / Late Fees</t>
  </si>
  <si>
    <t>Merchant/Credit Card Fees</t>
  </si>
  <si>
    <t>Pro Shop - COGS</t>
  </si>
  <si>
    <t>Closing Costs</t>
  </si>
  <si>
    <t>Bad Debt</t>
  </si>
  <si>
    <t>Cash Shortfall</t>
  </si>
  <si>
    <t>Cash Surplus</t>
  </si>
  <si>
    <t>Contingency Expense</t>
  </si>
  <si>
    <t>Professional Services</t>
  </si>
  <si>
    <t>Audit and Tax Service</t>
  </si>
  <si>
    <t>Legal</t>
  </si>
  <si>
    <t>Legal - Retainer</t>
  </si>
  <si>
    <t>Legal - Collections Expense</t>
  </si>
  <si>
    <t>Legal - Owner Recoveries</t>
  </si>
  <si>
    <t>Engineering Consultants</t>
  </si>
  <si>
    <t>Reserve Study</t>
  </si>
  <si>
    <t>FHA Recertification</t>
  </si>
  <si>
    <t>Design Services</t>
  </si>
  <si>
    <t>Real Estate Brokerage Fees</t>
  </si>
  <si>
    <t>Marketing &amp; Advertising</t>
  </si>
  <si>
    <t>Community Relations</t>
  </si>
  <si>
    <t>Annual Meeting</t>
  </si>
  <si>
    <t>Election Committee</t>
  </si>
  <si>
    <t>President's Fee</t>
  </si>
  <si>
    <t>Board of Directors Compensation</t>
  </si>
  <si>
    <t>Board of Directors Funds</t>
  </si>
  <si>
    <t>Board Meeting Expenses</t>
  </si>
  <si>
    <t>Tenant Relations</t>
  </si>
  <si>
    <t>Social Committee</t>
  </si>
  <si>
    <t>Finance Committee</t>
  </si>
  <si>
    <t>Architectural Committee</t>
  </si>
  <si>
    <t>Welcome Committee</t>
  </si>
  <si>
    <t>Committee - Meals &amp; Refreshments</t>
  </si>
  <si>
    <t>Committee - Supplies</t>
  </si>
  <si>
    <t>Membership Fees &amp; Subscriptions</t>
  </si>
  <si>
    <t>Licenses, Fees &amp; Permits</t>
  </si>
  <si>
    <t>Secretary of State</t>
  </si>
  <si>
    <t>Midtown Alliance</t>
  </si>
  <si>
    <t>Office Equipment &amp; Supplies</t>
  </si>
  <si>
    <t>Office Equipment - Copiers</t>
  </si>
  <si>
    <t>Office Equipment - Leases</t>
  </si>
  <si>
    <t>Computers - IT Services</t>
  </si>
  <si>
    <t>Computers - Supplies</t>
  </si>
  <si>
    <t>Portal/Technology</t>
  </si>
  <si>
    <t>Web Site Expense</t>
  </si>
  <si>
    <t>Building Link</t>
  </si>
  <si>
    <t>Office Supplies</t>
  </si>
  <si>
    <t>Stationary</t>
  </si>
  <si>
    <t>Printing &amp; Copy Services</t>
  </si>
  <si>
    <t>Postage &amp; Delivery</t>
  </si>
  <si>
    <t>Refreshments - Snacks &amp; Drinks</t>
  </si>
  <si>
    <t>Kitchen Supplies</t>
  </si>
  <si>
    <t>Other G&amp;A - General</t>
  </si>
  <si>
    <t>Other G&amp;A</t>
  </si>
  <si>
    <t>Other G&amp;A - #1</t>
  </si>
  <si>
    <t>Other G&amp;A - #2</t>
  </si>
  <si>
    <t>Other G&amp;A - #3</t>
  </si>
  <si>
    <t>Other G&amp;A - #4</t>
  </si>
  <si>
    <t>Other G&amp;A - #5</t>
  </si>
  <si>
    <t>Other G&amp;A - #6</t>
  </si>
  <si>
    <t>Other G&amp;A - #7</t>
  </si>
  <si>
    <t>Other G&amp;A - #8</t>
  </si>
  <si>
    <t>Other G&amp;A - #9</t>
  </si>
  <si>
    <t>Other G&amp;A - #10</t>
  </si>
  <si>
    <t>Employee Relations</t>
  </si>
  <si>
    <t>Employee - Recruiting Fees</t>
  </si>
  <si>
    <t>Employee - Background</t>
  </si>
  <si>
    <t>Employee - Drug Screen</t>
  </si>
  <si>
    <t>Employee - Contract Services</t>
  </si>
  <si>
    <t>Employee - Training &amp; Development</t>
  </si>
  <si>
    <t>Employee - Licensing Reimbursement</t>
  </si>
  <si>
    <t>Meals Reimbursement</t>
  </si>
  <si>
    <t>Travel Expenses</t>
  </si>
  <si>
    <t>Entertainment</t>
  </si>
  <si>
    <t>Client Relations</t>
  </si>
  <si>
    <t>Inurance, Taxes, &amp; Other</t>
  </si>
  <si>
    <t>Other Operating Expenses</t>
  </si>
  <si>
    <t>Insurance Premium</t>
  </si>
  <si>
    <t>Insurance Premium - D&amp;O</t>
  </si>
  <si>
    <t>Insurance Premium - Umbrella</t>
  </si>
  <si>
    <t>Insurance Premium - General Liability</t>
  </si>
  <si>
    <t>Insurance Premium - Fidelity Bond</t>
  </si>
  <si>
    <t>Insurance Premium - Property</t>
  </si>
  <si>
    <t>Insurance Premium - Flood</t>
  </si>
  <si>
    <t>Insurance Premium - Workers Comp</t>
  </si>
  <si>
    <t>Insurance Deductible</t>
  </si>
  <si>
    <t>Uninsured Losses</t>
  </si>
  <si>
    <t>Insurance Claim Expense</t>
  </si>
  <si>
    <t>Real Estate / Property Taxes</t>
  </si>
  <si>
    <t>Income Tax</t>
  </si>
  <si>
    <t>Federal Income Taxes</t>
  </si>
  <si>
    <t>State Income Taxes</t>
  </si>
  <si>
    <t>Tax Recoveries / Refunds</t>
  </si>
  <si>
    <t>Excise/Franchise Tax</t>
  </si>
  <si>
    <t>Loan Costs</t>
  </si>
  <si>
    <t>Loans - Principal #1</t>
  </si>
  <si>
    <t>Loans - Principal #2</t>
  </si>
  <si>
    <t>Loans - Interest Exp #1</t>
  </si>
  <si>
    <t>Loans - Interest Exp #2</t>
  </si>
  <si>
    <t>Prior Year Expense</t>
  </si>
  <si>
    <t>Deprec Exp - Land</t>
  </si>
  <si>
    <t>Deprec Exp - Land Improvements</t>
  </si>
  <si>
    <t>Deprec Exp - Building</t>
  </si>
  <si>
    <t>Deprec Exp - Building #1</t>
  </si>
  <si>
    <t>Deprec Exp - Building #2</t>
  </si>
  <si>
    <t>Deprec Exp - Building Improvements</t>
  </si>
  <si>
    <t>Deprec Exp - Building Improvements  #1</t>
  </si>
  <si>
    <t>Deprec Exp - Building Improvements  #2</t>
  </si>
  <si>
    <t>Deprec Exp - Tenant Improvements</t>
  </si>
  <si>
    <t>Deprec Exp - Furniture &amp; Fixtures - General</t>
  </si>
  <si>
    <t>Deprec Exp - Furniture &amp; Fixtures</t>
  </si>
  <si>
    <t>Deprec Exp - Furniture &amp; Fixtures #1</t>
  </si>
  <si>
    <t>Deprec Exp - Furniture &amp; Fixtures #2</t>
  </si>
  <si>
    <t>Deprec Exp - Furniture &amp; Fixtures #3</t>
  </si>
  <si>
    <t>Deprec Exp - Furniture &amp; Fixtures #4</t>
  </si>
  <si>
    <t>Deprec Exp - Computer Equipment</t>
  </si>
  <si>
    <t>Software</t>
  </si>
  <si>
    <t>Internal Development Software</t>
  </si>
  <si>
    <t>Deprec Exp - Leasehold Improvements</t>
  </si>
  <si>
    <t>Amort Exp - Goodwill</t>
  </si>
  <si>
    <t>Amort Exp - Goodwill - Acquisition Costs</t>
  </si>
  <si>
    <t>Amort Exp - Loan Fees</t>
  </si>
  <si>
    <t>Salary &amp; Wages</t>
  </si>
  <si>
    <t>Salary, Wages &amp; Benefits</t>
  </si>
  <si>
    <t>Contract Payroll</t>
  </si>
  <si>
    <t>Gross Salary &amp; Wages</t>
  </si>
  <si>
    <t>Employer Taxes - FICA Liability</t>
  </si>
  <si>
    <t>Employer Taxes - FUTA</t>
  </si>
  <si>
    <t>Employer Taxes - SUTA</t>
  </si>
  <si>
    <t>Employer Benefits</t>
  </si>
  <si>
    <t>Maintenance</t>
  </si>
  <si>
    <t>Concierge</t>
  </si>
  <si>
    <t>Field Management</t>
  </si>
  <si>
    <t>Office Management</t>
  </si>
  <si>
    <t>Office Management - Reimburse from Master</t>
  </si>
  <si>
    <t>Accounting</t>
  </si>
  <si>
    <t>Part Time Employees</t>
  </si>
  <si>
    <t>Bonuses / Incentive Comp</t>
  </si>
  <si>
    <t>Benefits</t>
  </si>
  <si>
    <t>Mileage</t>
  </si>
  <si>
    <t>Personnel Costs - Other</t>
  </si>
  <si>
    <t>Crisis Payroll - Law</t>
  </si>
  <si>
    <t>Crisis Payroll - NV</t>
  </si>
  <si>
    <t>TOTAL OPERATING EXPENSES</t>
  </si>
  <si>
    <t>NET OPERATING INCOME / (LOSS)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</si>
  <si>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</si>
  <si>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</si>
  <si>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</si>
  <si>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</si>
  <si>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</si>
  <si>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</si>
  <si>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</si>
  <si>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</si>
  <si>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</si>
  <si>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</si>
  <si>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</si>
  <si>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</si>
  <si>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Actuals</t>
  </si>
  <si>
    <t>Calculated = Exp - Funds Xfer - Other Rev</t>
  </si>
  <si>
    <t>CASH SHORTFALL</t>
  </si>
  <si>
    <t>METHODOLOGY 1</t>
  </si>
  <si>
    <t>METHODOLOGY 2</t>
  </si>
  <si>
    <t>Balance</t>
  </si>
  <si>
    <t>as of</t>
  </si>
  <si>
    <t>Account Description</t>
  </si>
  <si>
    <t>Total Cash - Operating</t>
  </si>
  <si>
    <t>Total Accounts Receivable</t>
  </si>
  <si>
    <t>Total Accounts Payable</t>
  </si>
  <si>
    <t>Total Prepaid Dues</t>
  </si>
  <si>
    <t>Total Other Accruals</t>
  </si>
  <si>
    <t>Total Insurance Claims Liabilities</t>
  </si>
  <si>
    <t>Total Other Liabilities</t>
  </si>
  <si>
    <t>Total Notes Payables &amp; Long Term Debts</t>
  </si>
  <si>
    <t>Total Due To Liabilities</t>
  </si>
  <si>
    <t>Projected Cash Balance</t>
  </si>
  <si>
    <t>Total Retained Earnings</t>
  </si>
  <si>
    <t>Remaining Monthly Budgets</t>
  </si>
  <si>
    <t>Total Remaining Monthly Budgets</t>
  </si>
  <si>
    <t>Budget Rate</t>
  </si>
  <si>
    <t>Comments about the rate used:</t>
  </si>
  <si>
    <t>RESERVE TRANSFER CALCULATION</t>
  </si>
  <si>
    <t>Balance as of</t>
  </si>
  <si>
    <t>Total Cash - Reserves</t>
  </si>
  <si>
    <t>Add:</t>
  </si>
  <si>
    <t>Monthly Reserve Transfer Amount</t>
  </si>
  <si>
    <t>Number of Outstanding Months</t>
  </si>
  <si>
    <t>Less:</t>
  </si>
  <si>
    <t>Expense</t>
  </si>
  <si>
    <t>Month</t>
  </si>
  <si>
    <t>Amount</t>
  </si>
  <si>
    <t>Deferred Maintenance / Capital Projects - Income / (Expense)</t>
  </si>
  <si>
    <t>Year</t>
  </si>
  <si>
    <t>Other Adjustements - Increase / (Decrease)</t>
  </si>
  <si>
    <t>(A)</t>
  </si>
  <si>
    <t>(B)</t>
  </si>
  <si>
    <t>If this cell is RED then there is a problem</t>
  </si>
  <si>
    <t>Intentional Blank Page</t>
  </si>
  <si>
    <t>Excel Tabs/Worksheets to the LEFT of this BLANK Page represent</t>
  </si>
  <si>
    <t>OPERATIONAL Income &amp; Expenses.</t>
  </si>
  <si>
    <t>Excel Tabs/Worksheets to the RIGHT of this BLANK Page represent</t>
  </si>
  <si>
    <t>RESERVE Income &amp; Expenses.</t>
  </si>
  <si>
    <t>RSV - Mechanical</t>
  </si>
  <si>
    <t>RSV-Repairs &amp; Maintenance - Mechanicals</t>
  </si>
  <si>
    <t>RSV-Mech - Electrical</t>
  </si>
  <si>
    <t>RSV-Mechancial - Electrical R&amp;M</t>
  </si>
  <si>
    <t>RSV-Mechancial - Electrical Supplies</t>
  </si>
  <si>
    <t>RSV-Mechancial - Electrical Room</t>
  </si>
  <si>
    <t>RSV-Generator</t>
  </si>
  <si>
    <t>RSV-Circuit Breakers</t>
  </si>
  <si>
    <t>RSV-Lighting</t>
  </si>
  <si>
    <t>RSV-Electrical - Villas</t>
  </si>
  <si>
    <t>RSV-Plumbing</t>
  </si>
  <si>
    <t>RSV-Plumbing Supplies</t>
  </si>
  <si>
    <t>RSV-Sewer</t>
  </si>
  <si>
    <t>RSV-Water Meters</t>
  </si>
  <si>
    <t>RSV-Pipes</t>
  </si>
  <si>
    <t>RSV-Irrigation</t>
  </si>
  <si>
    <t>RSV-Water/Mold Remediation</t>
  </si>
  <si>
    <t>RSV-Backflow</t>
  </si>
  <si>
    <t>RSV-Water Treatment</t>
  </si>
  <si>
    <t>RSV-Plumbing - Villas</t>
  </si>
  <si>
    <t>RSV-Water Heaters</t>
  </si>
  <si>
    <t>RSV-Gas Related</t>
  </si>
  <si>
    <t>RSV-Gas - Repairs</t>
  </si>
  <si>
    <t>RSV-HVAC / Corridor</t>
  </si>
  <si>
    <t>RSV-HVAC - Service Contract</t>
  </si>
  <si>
    <t>RSV-HVAC - Repairs</t>
  </si>
  <si>
    <t>RSV-HVAC - Supplies</t>
  </si>
  <si>
    <t>RSV-HVAC - Air Filters</t>
  </si>
  <si>
    <t>RSV-HVAC - Villas</t>
  </si>
  <si>
    <t>RSV-Exhaust Fans</t>
  </si>
  <si>
    <t>RSV-Boilers</t>
  </si>
  <si>
    <t>RSV-Elevators</t>
  </si>
  <si>
    <t>RSV-Elevators - Service Contrract</t>
  </si>
  <si>
    <t>RSV-Elevators - Repairs</t>
  </si>
  <si>
    <t>RSV-Elevators - Supplies</t>
  </si>
  <si>
    <t>RSV-Elevators - Inspections</t>
  </si>
  <si>
    <t>RSV-Elevators - CABs</t>
  </si>
  <si>
    <t>RSV-Elevators - Villas</t>
  </si>
  <si>
    <t>RSV-Trash Compactors</t>
  </si>
  <si>
    <t>RSV-Trash - Chute Maintenance</t>
  </si>
  <si>
    <t>RSV-Trash - Chute Cleaning</t>
  </si>
  <si>
    <t>RSV-Trash - Waste/Recycle</t>
  </si>
  <si>
    <t>RSV-Trash - Waste Disposal</t>
  </si>
  <si>
    <t>RSV-Trash - Waste Recovery</t>
  </si>
  <si>
    <t>RSV-Trash - Service Recovery</t>
  </si>
  <si>
    <t>RSV-Other Mechanical R&amp;M</t>
  </si>
  <si>
    <t>RSV-Submeter Project - Supplies</t>
  </si>
  <si>
    <t>RSV-Submeter Project - Other</t>
  </si>
  <si>
    <t>RSV-Misc Supplies - Mechanical</t>
  </si>
  <si>
    <t>RSV-Appliance Service &amp; Repairs</t>
  </si>
  <si>
    <t>RSV-Antenna</t>
  </si>
  <si>
    <t>RSV - Building</t>
  </si>
  <si>
    <t>RSV-Repairs &amp; Maintenance - Building</t>
  </si>
  <si>
    <t>RSV-Exterior Maintenance</t>
  </si>
  <si>
    <t>RSV-Interior Maintenance</t>
  </si>
  <si>
    <t>RSV-Maintenance Reimbursement</t>
  </si>
  <si>
    <t>RSV-Maintenance - Townehomes</t>
  </si>
  <si>
    <t>RSV-Maintenance - Villas</t>
  </si>
  <si>
    <t>RSV-Foundation</t>
  </si>
  <si>
    <t>RSV-EIFS/Stucco</t>
  </si>
  <si>
    <t>RSV-Balconies / Patios / Decks</t>
  </si>
  <si>
    <t>RSV-Concrete Repairs</t>
  </si>
  <si>
    <t>RSV-Waterproofing</t>
  </si>
  <si>
    <t>RSV-Roof</t>
  </si>
  <si>
    <t>RSV-Roof - Inspections</t>
  </si>
  <si>
    <t>RSV-Roof - Anchors &amp; Falls Protection</t>
  </si>
  <si>
    <t>RSV-Roof - Lightening Protection</t>
  </si>
  <si>
    <t>RSV-Roof - Repairs &amp; Maintenance</t>
  </si>
  <si>
    <t>RSV-Gutters</t>
  </si>
  <si>
    <t>RSV-Drainage</t>
  </si>
  <si>
    <t>RSV-Garage &amp; Parking</t>
  </si>
  <si>
    <t>RSV-Garage &amp; Parking - Cleaning</t>
  </si>
  <si>
    <t>RSV-Garage &amp; Parking - Repairs</t>
  </si>
  <si>
    <t>RSV-Parking Restriping</t>
  </si>
  <si>
    <t>RSV-EVC (Electrical Vehicle)</t>
  </si>
  <si>
    <t>RSV-Loading Docks</t>
  </si>
  <si>
    <t>RSV-Loading Docks #1</t>
  </si>
  <si>
    <t>RSV-Loading Docks - Cleaning</t>
  </si>
  <si>
    <t>RSV-Loading Docks - Repairs</t>
  </si>
  <si>
    <t>RSV-Entrances</t>
  </si>
  <si>
    <t>RSV-Mat Service</t>
  </si>
  <si>
    <t>RSV-Gates</t>
  </si>
  <si>
    <t>RSV-Commercial Doors</t>
  </si>
  <si>
    <t>RSV-Doors &amp; Hardware - Exterior</t>
  </si>
  <si>
    <t>RSV-Doors &amp; Hardware - Interior</t>
  </si>
  <si>
    <t>RSV-Locks &amp; Keys</t>
  </si>
  <si>
    <t>RSV-Windows</t>
  </si>
  <si>
    <t>RSV-Window Cleaning</t>
  </si>
  <si>
    <t>RSV-Window Repairs</t>
  </si>
  <si>
    <t>RSV-Skylights</t>
  </si>
  <si>
    <t>RSV-Signage</t>
  </si>
  <si>
    <t>RSV-Blgdg - Emergency Signage</t>
  </si>
  <si>
    <t>RSV-Common Areas</t>
  </si>
  <si>
    <t>RSV-Common Areas Maintenance</t>
  </si>
  <si>
    <t>RSV-Common Areas Repairs</t>
  </si>
  <si>
    <t>RSV-Lobby</t>
  </si>
  <si>
    <t>RSV-Restrooms</t>
  </si>
  <si>
    <t>RSV-Hallways</t>
  </si>
  <si>
    <t>RSV-Flooring</t>
  </si>
  <si>
    <t>RSV-Floor Polishing/Waxing</t>
  </si>
  <si>
    <t>RSV-Carpet Cleaning</t>
  </si>
  <si>
    <t>RSV-Carpet/Floor Repairs</t>
  </si>
  <si>
    <t>RSV-Light Fixtures</t>
  </si>
  <si>
    <t>RSV-Management Office</t>
  </si>
  <si>
    <t>RSV-Concierge / Front Desk</t>
  </si>
  <si>
    <t>RSV-Painting</t>
  </si>
  <si>
    <t>RSV-Painting - Exterior</t>
  </si>
  <si>
    <t>RSV-Pressure Washing</t>
  </si>
  <si>
    <t>RSV-Painting - Interior</t>
  </si>
  <si>
    <t>RSV-Wallcoverings</t>
  </si>
  <si>
    <t>RSV-Other Bldg Maintenance</t>
  </si>
  <si>
    <t>RSV-Misc Supplies - Bldg R&amp;M</t>
  </si>
  <si>
    <t>RSV-Café R&amp;M</t>
  </si>
  <si>
    <t>RSV-Misc Expense</t>
  </si>
  <si>
    <t>RSV-Misc Expense #1</t>
  </si>
  <si>
    <t>RSV-Misc Expense #2</t>
  </si>
  <si>
    <t>RSV-Misc Expense #3</t>
  </si>
  <si>
    <t>RSV-Janitorial - Service Contracts</t>
  </si>
  <si>
    <t>RSV-Janitorial - Supplies</t>
  </si>
  <si>
    <t>RSV-Porter Services</t>
  </si>
  <si>
    <t>RSV-Janitorial - Service - Villas</t>
  </si>
  <si>
    <t>RSV-Pest Control - Contract</t>
  </si>
  <si>
    <t>RSV-Pest Control - Services</t>
  </si>
  <si>
    <t>RSV-Termite Bond</t>
  </si>
  <si>
    <t>RSV-Wildlife Extraction</t>
  </si>
  <si>
    <t>RSV-Mosquito</t>
  </si>
  <si>
    <t>RSV-Pet Sanitation / Cleaning</t>
  </si>
  <si>
    <t>RSV-Pet Sanitation Bags</t>
  </si>
  <si>
    <t>RSV-Aquarium Maintenance</t>
  </si>
  <si>
    <t>RSV-Bldg - Misc Supplies</t>
  </si>
  <si>
    <t>RSV-Air Freshener</t>
  </si>
  <si>
    <t>RSV-Airfilter Purchases</t>
  </si>
  <si>
    <t>RSV-In-Unit Supplies</t>
  </si>
  <si>
    <t>RSV-Light Bulbs</t>
  </si>
  <si>
    <t>RSV-Uniforms</t>
  </si>
  <si>
    <t>RSV-Crisis Supplies</t>
  </si>
  <si>
    <t>RSV-Resident Supplies</t>
  </si>
  <si>
    <t>RSV-Resident Supplies Reimbursements</t>
  </si>
  <si>
    <t>RSV-Dryer Vent Cleaning</t>
  </si>
  <si>
    <t>RSV - Grounds</t>
  </si>
  <si>
    <t>RSV-Grounds - General</t>
  </si>
  <si>
    <t>RSV-Landscaping - General</t>
  </si>
  <si>
    <t>RSV-Landscaping - Contract</t>
  </si>
  <si>
    <t>RSV-Landscaping - Supplies</t>
  </si>
  <si>
    <t>RSV-Landscaping - Interior Plants &amp; Flowers</t>
  </si>
  <si>
    <t>RSV-Landscaping - Exterior Plants &amp; Flowers</t>
  </si>
  <si>
    <t>RSV-Landscaping - Seasonal Color</t>
  </si>
  <si>
    <t>RSV-Landscaping - Pinestraw/Mulch</t>
  </si>
  <si>
    <t>RSV-Landscaping - Tree Maintenance</t>
  </si>
  <si>
    <t>RSV-Landscaping - Pruning &amp; Trimming</t>
  </si>
  <si>
    <t>RSV-Landscaping - Storm Damages</t>
  </si>
  <si>
    <t>RSV-Landscaping - Improvements</t>
  </si>
  <si>
    <t>RSV-Holiday Decorations</t>
  </si>
  <si>
    <t>RSV-Entrance Maintenance</t>
  </si>
  <si>
    <t>RSV-Landcaping - Nature Trails</t>
  </si>
  <si>
    <t>RSV-Landcaping - Fields</t>
  </si>
  <si>
    <t>RSV-Irrigation Repairs &amp; Maintenace</t>
  </si>
  <si>
    <t>RSV-Erosion Control</t>
  </si>
  <si>
    <t>RSV-Lakes &amp; Ponds - General</t>
  </si>
  <si>
    <t>RSV-Lakes &amp; Ponds - Dredging</t>
  </si>
  <si>
    <t>RSV-Lakes &amp; Ponds - Repairs</t>
  </si>
  <si>
    <t>RSV-Detention/Retention Ponds</t>
  </si>
  <si>
    <t>RSV-Fencing</t>
  </si>
  <si>
    <t>RSV-Retaining Walls</t>
  </si>
  <si>
    <t>RSV-Railways</t>
  </si>
  <si>
    <t>RSV-Streets &amp; Sidewalk Repairs</t>
  </si>
  <si>
    <t>RSV-Paths &amp; Walkways</t>
  </si>
  <si>
    <t>RSV-Step Repairs</t>
  </si>
  <si>
    <t>RSV-Porch/Deck Repairs</t>
  </si>
  <si>
    <t>RSV-Bridges &amp; Docks</t>
  </si>
  <si>
    <t>RSV-Mailboxes</t>
  </si>
  <si>
    <t>RSV-Fountains &amp; Monuments</t>
  </si>
  <si>
    <t>RSV-Courtyard Areas</t>
  </si>
  <si>
    <t>RSV-Parks &amp; Playgrounds</t>
  </si>
  <si>
    <t>RSV-Playground Equipment</t>
  </si>
  <si>
    <t>RSV-Picnic Areas</t>
  </si>
  <si>
    <t>RSV-Picnic Equipment</t>
  </si>
  <si>
    <t>RSV - Access Control &amp; Life Safety</t>
  </si>
  <si>
    <t>RSV-Access Control &amp; Life Safety</t>
  </si>
  <si>
    <t>RSV-Access Control - Service Contracts</t>
  </si>
  <si>
    <t>RSV-Access Control - R&amp;M</t>
  </si>
  <si>
    <t>RSV-Access Control - Key Management Systems</t>
  </si>
  <si>
    <t>RSV-Access Devices - Cards / FOBs</t>
  </si>
  <si>
    <t>RSV-Access Devices - Keys</t>
  </si>
  <si>
    <t>RSV-Access Devices - Transponders</t>
  </si>
  <si>
    <t>RSV-Access Devices - Parking Validations</t>
  </si>
  <si>
    <t>RSV-Alarms &amp; Monitoring - General</t>
  </si>
  <si>
    <t>RSV-Alarms &amp; Monitoring - Contracts</t>
  </si>
  <si>
    <t>RSV-Alarms &amp; Monitoring - R&amp;M</t>
  </si>
  <si>
    <t>RSV-Alarms &amp; Monitoring - Cameras</t>
  </si>
  <si>
    <t>RSV-Alarms &amp; Monitoring - Systems</t>
  </si>
  <si>
    <t>RSV-Alarms &amp; Monitoring - Pools</t>
  </si>
  <si>
    <t>RSV-Alarms &amp; Monitoring - Villas</t>
  </si>
  <si>
    <t>RSV-Mech - Audio/Visual Equipment</t>
  </si>
  <si>
    <t>RSV-Alarms &amp; Monitoring - Clubroom/Clubhouse</t>
  </si>
  <si>
    <t>RSV-Life Safety - General</t>
  </si>
  <si>
    <t>RSV-Life Safety - Contracts</t>
  </si>
  <si>
    <t>RSV-Life Safety - R&amp;M</t>
  </si>
  <si>
    <t>RSV-Life Safety - Inspections</t>
  </si>
  <si>
    <t>RSV-Fire Safety - General</t>
  </si>
  <si>
    <t>RSV-Fire Safety - Contracts</t>
  </si>
  <si>
    <t>RSV-Fire Safety - Service/Supplies</t>
  </si>
  <si>
    <t>RSV-Fire Safety - R&amp;M</t>
  </si>
  <si>
    <t>RSV-Fire Sprinkler System</t>
  </si>
  <si>
    <t>RSV-Fire Extinguishers &amp; Equipment</t>
  </si>
  <si>
    <t>RSV-Fire Safety - Villas</t>
  </si>
  <si>
    <t>RSV-Security Services - General</t>
  </si>
  <si>
    <t>RSV-Security Services - Contracts</t>
  </si>
  <si>
    <t>RSV-Security Services - Patrol Services</t>
  </si>
  <si>
    <t>RSV-Gate Attendants</t>
  </si>
  <si>
    <t>RSV-Valet Services</t>
  </si>
  <si>
    <t>RSV-Valet Access Fee</t>
  </si>
  <si>
    <t>RSV-Whatever / Whenever Concierge</t>
  </si>
  <si>
    <t>RSV-Brand Standard Requirements</t>
  </si>
  <si>
    <t>RSV-Homeowners Services</t>
  </si>
  <si>
    <t>RSV - Amenities</t>
  </si>
  <si>
    <t>RSV-Amenities - General</t>
  </si>
  <si>
    <t>RSV-Pools - General</t>
  </si>
  <si>
    <t>RSV-Pools - Licenses &amp; Inspections</t>
  </si>
  <si>
    <t>RSV-Pools - Service Contracts</t>
  </si>
  <si>
    <t>RSV-Pools - Maintenance</t>
  </si>
  <si>
    <t>RSV-Pools - Maintenance - Secondary Pool</t>
  </si>
  <si>
    <t>RSV-Pools - Repairs</t>
  </si>
  <si>
    <t>RSV-Pools - Repairs - Secondary Pool</t>
  </si>
  <si>
    <t>RSV-Pools - Chemicals &amp; Supplies</t>
  </si>
  <si>
    <t>RSV-Pools - Furniture</t>
  </si>
  <si>
    <t>RSV-Pools - Supplies</t>
  </si>
  <si>
    <t>RSV-Pools - Phones</t>
  </si>
  <si>
    <t>RSV-Tennis Courts - General</t>
  </si>
  <si>
    <t>RSV-Tennis - Management Fee</t>
  </si>
  <si>
    <t>RSV-Tennis - Pest Control</t>
  </si>
  <si>
    <t>RSV-Tennis - Maintenance &amp; Repairs</t>
  </si>
  <si>
    <t>RSV-Tennis - Supplies</t>
  </si>
  <si>
    <t>RSV-Tennis - Access &amp; Security Systems</t>
  </si>
  <si>
    <t>RSV-Tennis - Court Maintenance</t>
  </si>
  <si>
    <t>RSV-Tennis - Lighting</t>
  </si>
  <si>
    <t>RSV-Tennis - Operating Expense</t>
  </si>
  <si>
    <t>RSV-Tennis - Social</t>
  </si>
  <si>
    <t>RSV-Golf Course - General</t>
  </si>
  <si>
    <t>RSV-Golf Course - Repairs &amp; Maintenance</t>
  </si>
  <si>
    <t>RSV-Golf Course - Maintenance Supplies</t>
  </si>
  <si>
    <t>RSV-Golf Course - Landscape Improvements</t>
  </si>
  <si>
    <t>RSV-Golf Course - Equipment R&amp;M</t>
  </si>
  <si>
    <t>RSV-Golf Course - Advertising</t>
  </si>
  <si>
    <t>RSV-Golf Course - Vehicle</t>
  </si>
  <si>
    <t>RSV-Clubroom/Clubhouse - General</t>
  </si>
  <si>
    <t>RSV-C/C - Management Services</t>
  </si>
  <si>
    <t>RSV-C/C - Maintenance &amp; Repairs</t>
  </si>
  <si>
    <t>RSV-C/C - Supplies</t>
  </si>
  <si>
    <t>RSV-C/C - Furniture &amp; Fixtures</t>
  </si>
  <si>
    <t>RSV-C/C - Design</t>
  </si>
  <si>
    <t>RSV-Guest Suite Expense</t>
  </si>
  <si>
    <t>RSV-Fitness Center - General</t>
  </si>
  <si>
    <t>RSV-Fitness Center - Repairs &amp; Maintenance</t>
  </si>
  <si>
    <t>RSV-Fitness Equipment</t>
  </si>
  <si>
    <t>RSV-Fitness Equipment - Repairs &amp; Maintenance</t>
  </si>
  <si>
    <t>RSV-Swim Team - General</t>
  </si>
  <si>
    <t>RSV-Swim Team - Misc Expenses</t>
  </si>
  <si>
    <t>RSV-Swim Team - Coaches &amp; Lifeguards</t>
  </si>
  <si>
    <t>RSV-Swim Team - Café</t>
  </si>
  <si>
    <t>RSV-Swim Team - Leauge Expenses</t>
  </si>
  <si>
    <t>RSV-Swim Team - Adult Swim</t>
  </si>
  <si>
    <t>RSV-Events Expense</t>
  </si>
  <si>
    <t>RSV-Events Expense - #1</t>
  </si>
  <si>
    <t>RSV-Events Expense - #2</t>
  </si>
  <si>
    <t>RSV-Events Expense - #3</t>
  </si>
  <si>
    <t>RSV-Events Expense - #4</t>
  </si>
  <si>
    <t>RSV-Events Expense - #5</t>
  </si>
  <si>
    <t>RSV-Events Expense - #6</t>
  </si>
  <si>
    <t>RSV-Events Expense - #7</t>
  </si>
  <si>
    <t>RSV-Events Expense - #8</t>
  </si>
  <si>
    <t>RSV-Events Expense - #9</t>
  </si>
  <si>
    <t>RSV-Events Expense - #10</t>
  </si>
  <si>
    <t>RSV - Gen &amp; Admin</t>
  </si>
  <si>
    <t>RSV-General &amp; Administrative Expenses</t>
  </si>
  <si>
    <t>RSV-Association Dues</t>
  </si>
  <si>
    <t>RSV-Association Dues - Master</t>
  </si>
  <si>
    <t>RSV-Atl Station DOA CAM Exp</t>
  </si>
  <si>
    <t>RSV-Atl Station DOA Cap. Improv</t>
  </si>
  <si>
    <t>RSV-Atl Station DOA Parking Exp</t>
  </si>
  <si>
    <t>RSV-Atl Station Master Dues</t>
  </si>
  <si>
    <t>RSV-Atl Station Retail Exp</t>
  </si>
  <si>
    <t>RSV-Cost Sharing Agreement</t>
  </si>
  <si>
    <t>RSV-Office Rent / Lease</t>
  </si>
  <si>
    <t>RSV-Clubroom Rental Expense</t>
  </si>
  <si>
    <t>RSV-Lease Admin Rental Fee</t>
  </si>
  <si>
    <t>RSV-Parking - 3rd party expense</t>
  </si>
  <si>
    <t>RSV-Parking Valid Cost - think from Corp standpoint</t>
  </si>
  <si>
    <t>RSV-Spot Share</t>
  </si>
  <si>
    <t>RSV-Bank Fees</t>
  </si>
  <si>
    <t>RSV-Merchant/Credit Card Fees</t>
  </si>
  <si>
    <t>RSV-Pro Shop - COGS</t>
  </si>
  <si>
    <t>RSV-Closing Costs</t>
  </si>
  <si>
    <t>RSV-Bad Debt</t>
  </si>
  <si>
    <t>RSV-Cash Shortfall</t>
  </si>
  <si>
    <t>RSV-Cash Surplus</t>
  </si>
  <si>
    <t>RSV-Contingency Expense</t>
  </si>
  <si>
    <t>RSV-Professional Services</t>
  </si>
  <si>
    <t>RSV-Audit and Tax Srvce</t>
  </si>
  <si>
    <t>RSV-Legal</t>
  </si>
  <si>
    <t>RSV-Legal - Retainer</t>
  </si>
  <si>
    <t>RSV-Legal - Collections Expense</t>
  </si>
  <si>
    <t>RSV-Legal - Owner Recoveries</t>
  </si>
  <si>
    <t>RSV-Management Fee</t>
  </si>
  <si>
    <t>RSV-Management Fee - Special Assessment</t>
  </si>
  <si>
    <t>RSV-Management Fee - Project Management</t>
  </si>
  <si>
    <t>RSV-Management Fee - Leasing Management</t>
  </si>
  <si>
    <t>RSV-Engineering Consultants</t>
  </si>
  <si>
    <t>RSV-Reserve Study</t>
  </si>
  <si>
    <t>RSV-FHA Recertification</t>
  </si>
  <si>
    <t>RSV-Design Services</t>
  </si>
  <si>
    <t>RSV-Real Estate Brokerage Fees</t>
  </si>
  <si>
    <t>RSV-Marketing &amp; Advertising</t>
  </si>
  <si>
    <t>RSV-Community Relations</t>
  </si>
  <si>
    <t>RSV-Annual Meeting</t>
  </si>
  <si>
    <t>RSV-Election Committee</t>
  </si>
  <si>
    <t>RSV-President's Fee</t>
  </si>
  <si>
    <t>RSV-Board of Directors Compensation</t>
  </si>
  <si>
    <t>RSV-Board of Directors Funds</t>
  </si>
  <si>
    <t>RSV-Board Meeting Expenses</t>
  </si>
  <si>
    <t>RSV-Tenant Relations</t>
  </si>
  <si>
    <t>RSV-Social Committee</t>
  </si>
  <si>
    <t>RSV-Finance Committee</t>
  </si>
  <si>
    <t>RSV-Architectural Committee</t>
  </si>
  <si>
    <t>RSV-Welcome Committee</t>
  </si>
  <si>
    <t>RSV-Committee - Meals &amp; Refreshments</t>
  </si>
  <si>
    <t>RSV-Committee - Supplies</t>
  </si>
  <si>
    <t>RSV-Membership Fees &amp; Subscriptions</t>
  </si>
  <si>
    <t>RSV-Licenses</t>
  </si>
  <si>
    <t>RSV-Secretary of State</t>
  </si>
  <si>
    <t>RSV-Midtown Alliance</t>
  </si>
  <si>
    <t>RSV-Office Equipment &amp; Supplies</t>
  </si>
  <si>
    <t>RSV-Office Equipment - Copiers</t>
  </si>
  <si>
    <t>RSV-Office Equipment - Leases</t>
  </si>
  <si>
    <t>RSV-Computers - IT Services</t>
  </si>
  <si>
    <t>RSV-Computers - Supplies</t>
  </si>
  <si>
    <t>RSV-Portal/Technology</t>
  </si>
  <si>
    <t>RSV-Web Site Expense</t>
  </si>
  <si>
    <t>RSV-Building Link</t>
  </si>
  <si>
    <t>RSV-Office Supplies</t>
  </si>
  <si>
    <t>RSV-Stationary</t>
  </si>
  <si>
    <t>RSV-Printing &amp; Copy Services</t>
  </si>
  <si>
    <t>RSV-Postage &amp; Delivery</t>
  </si>
  <si>
    <t>RSV-Refreshments/Water Cooler</t>
  </si>
  <si>
    <t>RSV-Kitchen Supplies</t>
  </si>
  <si>
    <t>RSV-Other G&amp;A - General</t>
  </si>
  <si>
    <t>RSV-Other G&amp;A</t>
  </si>
  <si>
    <t>RSV-Other G&amp;A - #1</t>
  </si>
  <si>
    <t>RSV-Other G&amp;A - #2</t>
  </si>
  <si>
    <t>RSV-Other G&amp;A - #3</t>
  </si>
  <si>
    <t>RSV-Other G&amp;A - #4</t>
  </si>
  <si>
    <t>RSV-Other G&amp;A - #5</t>
  </si>
  <si>
    <t>RSV-Other G&amp;A - #6</t>
  </si>
  <si>
    <t>RSV-Other G&amp;A - #7</t>
  </si>
  <si>
    <t>RSV-Other G&amp;A - #8</t>
  </si>
  <si>
    <t>RSV-Other G&amp;A - #9</t>
  </si>
  <si>
    <t>RSV-Other G&amp;A - #10</t>
  </si>
  <si>
    <t>RSV - Other</t>
  </si>
  <si>
    <t>RSV-Other Operating Expenses</t>
  </si>
  <si>
    <t>RSV-Insurance Premium</t>
  </si>
  <si>
    <t>RSV-Insurance Premium - D&amp;O</t>
  </si>
  <si>
    <t>RSV-Insurance Premium - Umbrella</t>
  </si>
  <si>
    <t>RSV-Insurance Premium - General Liability</t>
  </si>
  <si>
    <t>RSV-Insurance Premium - Fidelity Bond</t>
  </si>
  <si>
    <t>RSV-Insurance Premium - Property</t>
  </si>
  <si>
    <t>RSV-Insurance Premium - Flood</t>
  </si>
  <si>
    <t>RSV-Insurance Premium - Workers Comp</t>
  </si>
  <si>
    <t>RSV-Insurance Deductible</t>
  </si>
  <si>
    <t>RSV-Uninsured Losses</t>
  </si>
  <si>
    <t>RSV-Insurance Claim Expense</t>
  </si>
  <si>
    <t>RSV-Real Estate / Property Taxes</t>
  </si>
  <si>
    <t>RSV-Income Tax</t>
  </si>
  <si>
    <t>RSV-Federal Income Taxes</t>
  </si>
  <si>
    <t>RSV-State Income Taxes</t>
  </si>
  <si>
    <t>RSV-Tax Recoveries / Refunds</t>
  </si>
  <si>
    <t>RSV-Excise/Franchise Tax</t>
  </si>
  <si>
    <t>RSV-Loan Costs</t>
  </si>
  <si>
    <t>RSV-Loans - Principal #1</t>
  </si>
  <si>
    <t>RSV-Loans - Principal #2</t>
  </si>
  <si>
    <t>RSV-Loans - Interest Exp #1</t>
  </si>
  <si>
    <t>RSV-Loans - Interest Exp #2</t>
  </si>
  <si>
    <t>RSV-Prior Year Expense</t>
  </si>
  <si>
    <t>RSV-Salary, Wages &amp; Benefits</t>
  </si>
  <si>
    <t>TOTAL RESERVE EXPENSES</t>
  </si>
  <si>
    <t>NET RESERVE INCOME / (LOSS)</t>
  </si>
  <si>
    <t>See RSV Xfer Calc tab</t>
  </si>
  <si>
    <t>RSV-Irrigation Repairs &amp; Maintenance</t>
  </si>
  <si>
    <t>GLAccount</t>
  </si>
  <si>
    <t>Annual</t>
  </si>
  <si>
    <t>ACCOUNTING CHECK</t>
  </si>
  <si>
    <t>Exempt or</t>
  </si>
  <si>
    <t>FT or</t>
  </si>
  <si>
    <t>Hourly</t>
  </si>
  <si>
    <t>OT</t>
  </si>
  <si>
    <t>Salary</t>
  </si>
  <si>
    <t>Medical</t>
  </si>
  <si>
    <t>PTO</t>
  </si>
  <si>
    <t>Reverse</t>
  </si>
  <si>
    <t>Adjusted</t>
  </si>
  <si>
    <t>Remaining</t>
  </si>
  <si>
    <t>Position</t>
  </si>
  <si>
    <t>Last</t>
  </si>
  <si>
    <t>First</t>
  </si>
  <si>
    <t>Non-Exempt</t>
  </si>
  <si>
    <t>PT</t>
  </si>
  <si>
    <t>Rate</t>
  </si>
  <si>
    <t>Base</t>
  </si>
  <si>
    <t>Inc %</t>
  </si>
  <si>
    <t>Hours</t>
  </si>
  <si>
    <t>OT Hours</t>
  </si>
  <si>
    <t>Base + OT</t>
  </si>
  <si>
    <t>Bonus</t>
  </si>
  <si>
    <t>Sub-Total</t>
  </si>
  <si>
    <t>Load</t>
  </si>
  <si>
    <t>Premium</t>
  </si>
  <si>
    <t>$</t>
  </si>
  <si>
    <t>PY Accrual</t>
  </si>
  <si>
    <t>Adjustment</t>
  </si>
  <si>
    <t>FUTA</t>
  </si>
  <si>
    <t>SUTA</t>
  </si>
  <si>
    <t>Medicare</t>
  </si>
  <si>
    <t>FICA</t>
  </si>
  <si>
    <t>GA State</t>
  </si>
  <si>
    <t>ER Taxes</t>
  </si>
  <si>
    <t>REVERSE PRIOR YEAR PAYROLL ACCRUAL</t>
  </si>
  <si>
    <t>TOTAL MAINTENANCE</t>
  </si>
  <si>
    <t>CONCIERGE</t>
  </si>
  <si>
    <t>TOTAL CONCIERGE</t>
  </si>
  <si>
    <t>OFFICE MANAGEMENT</t>
  </si>
  <si>
    <t>Manager</t>
  </si>
  <si>
    <t>APM</t>
  </si>
  <si>
    <t>RSC</t>
  </si>
  <si>
    <t>Admin Assistant</t>
  </si>
  <si>
    <t>TOTAL OFFICE MANAGEMENT</t>
  </si>
  <si>
    <t>TOTAL PAYROLL</t>
  </si>
  <si>
    <t>Excel Tabs/Worksheets to the RIGHT of this DIVIDER Page represent</t>
  </si>
  <si>
    <t>downloads of information from Vantaca.  These downloads help populate</t>
  </si>
  <si>
    <t>the Budget files.</t>
  </si>
  <si>
    <t xml:space="preserve">Before files are given to Managers, these tabs to the RIGHT of this </t>
  </si>
  <si>
    <t>DIVIDER Page and the DIVIDER Page are hidden.</t>
  </si>
  <si>
    <t>Plan Assumptions</t>
  </si>
  <si>
    <t>OPERATING</t>
  </si>
  <si>
    <t>Property Name</t>
  </si>
  <si>
    <t>Plan Year</t>
  </si>
  <si>
    <t>2026</t>
  </si>
  <si>
    <t>Current Year</t>
  </si>
  <si>
    <t>Prior Year</t>
  </si>
  <si>
    <t>Inflation Rate</t>
  </si>
  <si>
    <t>Monthly Spread</t>
  </si>
  <si>
    <t>Days/Month</t>
  </si>
  <si>
    <t>Weeks/Month</t>
  </si>
  <si>
    <t>P/R Fundings /Month</t>
  </si>
  <si>
    <t>Range Names</t>
  </si>
  <si>
    <t>AssocFees</t>
  </si>
  <si>
    <t>=OP!$AV$9</t>
  </si>
  <si>
    <t>='OP-Association Fees'!$J$18</t>
  </si>
  <si>
    <t>PrYr1</t>
  </si>
  <si>
    <t>=Assumptions!$C$10</t>
  </si>
  <si>
    <t>Basic</t>
  </si>
  <si>
    <t>=Vantaca!$B$6:$D$762</t>
  </si>
  <si>
    <t>=Vantaca!$B$6:$D$767</t>
  </si>
  <si>
    <t>AssocFeesTH</t>
  </si>
  <si>
    <t>='OP-Income'!$AV$10</t>
  </si>
  <si>
    <t>PY</t>
  </si>
  <si>
    <t>BSDate</t>
  </si>
  <si>
    <t>=CYBalSheet!$E$2</t>
  </si>
  <si>
    <t>=CYBalSheet!$A$2</t>
  </si>
  <si>
    <t>=Jenark!$B$6:$D$762</t>
  </si>
  <si>
    <t>EntityNo</t>
  </si>
  <si>
    <t>=Assumptions!$C$4</t>
  </si>
  <si>
    <t>COA</t>
  </si>
  <si>
    <t>=Vantaca!$B$6:$D$1275</t>
  </si>
  <si>
    <t>=Vantaca!$B$6:$D$1292</t>
  </si>
  <si>
    <t>=Vantaca!$B$6:$D$1276</t>
  </si>
  <si>
    <t>BldgNo</t>
  </si>
  <si>
    <t>=Jenark!$X$6:$AA$155</t>
  </si>
  <si>
    <t>OP_Entity</t>
  </si>
  <si>
    <t>CY</t>
  </si>
  <si>
    <t>=Assumptions!$C$9</t>
  </si>
  <si>
    <t>BldgNo_Entity</t>
  </si>
  <si>
    <t>=Jenark!$W$6:$Z$155</t>
  </si>
  <si>
    <t>EntityName</t>
  </si>
  <si>
    <t>=Assumptions!$C$5</t>
  </si>
  <si>
    <t>CYBS</t>
  </si>
  <si>
    <t>=CYBalSheet!$A$5:$E$500</t>
  </si>
  <si>
    <t>=CYBalSheet!$A$5:$F$500</t>
  </si>
  <si>
    <t>BookList</t>
  </si>
  <si>
    <t>=Assumptions!$H$5:$H$6</t>
  </si>
  <si>
    <t>PlnYr</t>
  </si>
  <si>
    <t>=Assumptions!$C$8</t>
  </si>
  <si>
    <t>CYBSDtl</t>
  </si>
  <si>
    <t>=CYBalSheet!$B$5:$E$500</t>
  </si>
  <si>
    <t>=CYBalSheet!$B$5:$F$500</t>
  </si>
  <si>
    <t>BookType</t>
  </si>
  <si>
    <t>=Capital!$L$17</t>
  </si>
  <si>
    <t>CYBUDOP</t>
  </si>
  <si>
    <t>=CYBudOP!$A$2:$Q$500</t>
  </si>
  <si>
    <t>=CYBudOP!$A$2:$T$500</t>
  </si>
  <si>
    <t>=CYBudOP!$A$2:$T$472</t>
  </si>
  <si>
    <t>CapCont</t>
  </si>
  <si>
    <t>=Capital!$H$17</t>
  </si>
  <si>
    <t>CYBUDRSV</t>
  </si>
  <si>
    <t>=CYBudRSV!$A$2:$R$500</t>
  </si>
  <si>
    <t>=CYBudRSV!$A$2:$T$500</t>
  </si>
  <si>
    <t>ChgCode</t>
  </si>
  <si>
    <t>='Charge Codes'!$A$7:$A$121</t>
  </si>
  <si>
    <t>CYOP</t>
  </si>
  <si>
    <t>=CYActOP!$A$5:$Q$500</t>
  </si>
  <si>
    <t>=Assumptions!$C$13</t>
  </si>
  <si>
    <t>CYRSV</t>
  </si>
  <si>
    <t>=CYActRSV!$A$5:$Q$500</t>
  </si>
  <si>
    <t>=CYActRSV!$A$5:$Q$217</t>
  </si>
  <si>
    <t>Entity</t>
  </si>
  <si>
    <t>=Jenark!$L$6:$U$155</t>
  </si>
  <si>
    <t>Short</t>
  </si>
  <si>
    <t>=CashShortfall!$F$50</t>
  </si>
  <si>
    <t>=Vantaca!$I$6:$K$155</t>
  </si>
  <si>
    <t>EntityRSV</t>
  </si>
  <si>
    <t>=CYActOP!$A$5:$Q$225</t>
  </si>
  <si>
    <t>Masked</t>
  </si>
  <si>
    <t>=Jenark!$F$6:$I$1270</t>
  </si>
  <si>
    <t>OP_CY_Actuals</t>
  </si>
  <si>
    <t>=CYActOP!$B$7:$Q$300</t>
  </si>
  <si>
    <t>OP_1Dtls</t>
  </si>
  <si>
    <t>='OP-Details'!$B$6:$AV$617</t>
  </si>
  <si>
    <t>=CYActRSV!$A$5:$Q$367</t>
  </si>
  <si>
    <t>OP_2Inc</t>
  </si>
  <si>
    <t>='OP-Income'!$B$6:$AW$96</t>
  </si>
  <si>
    <t>RSV_CY_Actuals</t>
  </si>
  <si>
    <t>=CYActRSV!$B$7:$Q$300</t>
  </si>
  <si>
    <t>OP</t>
  </si>
  <si>
    <t>=OP!$B$9:$AV$1000</t>
  </si>
  <si>
    <t>=OP!$B$9:$AW$1011</t>
  </si>
  <si>
    <t>=OP!$B$9:$AV$1003</t>
  </si>
  <si>
    <t>OP_3Utl</t>
  </si>
  <si>
    <t>='OP-Utilities'!$B$6:$AW$34</t>
  </si>
  <si>
    <t>=CYBalSheet!$A$5:$E$69</t>
  </si>
  <si>
    <t>OP_PrintBUD</t>
  </si>
  <si>
    <t>=OP!$AI$8:$AW$685</t>
  </si>
  <si>
    <t>OP_4RM</t>
  </si>
  <si>
    <t>='OP-RepMaint'!$B$6:$AW$86</t>
  </si>
  <si>
    <t>=CYBalSheet!$B$5:$E$71</t>
  </si>
  <si>
    <t>OP_5Gr</t>
  </si>
  <si>
    <t>='OP-Grounds'!$B$6:$AW$75</t>
  </si>
  <si>
    <t>OP_BalanceSheet</t>
  </si>
  <si>
    <t>=CYBalSheet!$B$7:$D$300</t>
  </si>
  <si>
    <t>PYOP</t>
  </si>
  <si>
    <t>=PYActOP!$A$5:$Q$500</t>
  </si>
  <si>
    <t>OP_6Con</t>
  </si>
  <si>
    <t>='OP-Concierge'!$B$6:$AW$24</t>
  </si>
  <si>
    <t>OP_BalSht_Date</t>
  </si>
  <si>
    <t>=CYBalSheet!$D$7</t>
  </si>
  <si>
    <t>PYRSV</t>
  </si>
  <si>
    <t>=PYActRSV!$A$5:$Q$500</t>
  </si>
  <si>
    <t>=PYActRSV!$A$5:$Q$357</t>
  </si>
  <si>
    <t>OP_7GA</t>
  </si>
  <si>
    <t>='OP-GenAdmin'!$B$6:$AW$97</t>
  </si>
  <si>
    <t>=CYBudOP!$A$2:$Q$178</t>
  </si>
  <si>
    <t>RSV</t>
  </si>
  <si>
    <t>=RSV!$B$9:$AV$1000</t>
  </si>
  <si>
    <t>=RSV!$B$9:$AV$1002</t>
  </si>
  <si>
    <t>OP_8Fix</t>
  </si>
  <si>
    <t>='OP-Fixed'!$B$6:$AW$16</t>
  </si>
  <si>
    <t>OP_Budget</t>
  </si>
  <si>
    <t>=CYBudOP!$B$7:$Q$300</t>
  </si>
  <si>
    <t>RSVXfer</t>
  </si>
  <si>
    <t>='Reserve Xfer Calc'!$J$50</t>
  </si>
  <si>
    <t>=RSV!$B$9:$AW$1010</t>
  </si>
  <si>
    <t>='Reserve Xfer Calc'!$L$75</t>
  </si>
  <si>
    <t>OP_9Oth</t>
  </si>
  <si>
    <t>='OP-Other'!$B$6:$AW$200</t>
  </si>
  <si>
    <t>=CYBudRSV!$A$2:$R$134</t>
  </si>
  <si>
    <t>=CashShortfall!$F$48</t>
  </si>
  <si>
    <t>=CashShortfall!$F$51</t>
  </si>
  <si>
    <t>=OP_BalSh!$B$7:$D$300</t>
  </si>
  <si>
    <t>RSV_Budget</t>
  </si>
  <si>
    <t>=CYBudRSV!$B$7:$Q$300</t>
  </si>
  <si>
    <t>ValidEntities</t>
  </si>
  <si>
    <t>=Vantaca!$I$6:$I$122</t>
  </si>
  <si>
    <t>=OP_BalSh!$D$7</t>
  </si>
  <si>
    <t>=OP!$B$6:$AW$8</t>
  </si>
  <si>
    <t>='OP-CYBudget'!$B$7:$Q$300</t>
  </si>
  <si>
    <t>=OP!$B$9:$AV$674</t>
  </si>
  <si>
    <t>='OP-CYActuals'!$B$7:$Q$300</t>
  </si>
  <si>
    <t>=PYActOP!$A$5:$Q$225</t>
  </si>
  <si>
    <t>OP_PrYr1_Actuals</t>
  </si>
  <si>
    <t>=PYActOP!$B$7:$Q$300</t>
  </si>
  <si>
    <t>='OP-PrYr1Actuals'!$B$7:$Q$300</t>
  </si>
  <si>
    <t>=PYActRSV!$A$5:$Q$115</t>
  </si>
  <si>
    <t>=Assumptions!$C$12</t>
  </si>
  <si>
    <t>RSV_PrYr1_Actuals</t>
  </si>
  <si>
    <t>=PYActRSV!$B$7:$Q$300</t>
  </si>
  <si>
    <t>=Assumptions!$C$14</t>
  </si>
  <si>
    <t>='Reserve Xfer Calc'!$J$51</t>
  </si>
  <si>
    <t>RSV_1Dtls</t>
  </si>
  <si>
    <t>='RSV-Details'!$B$6:$AV$314</t>
  </si>
  <si>
    <t>RSV_2Inc</t>
  </si>
  <si>
    <t>=RSV!$B$6:$AW$8</t>
  </si>
  <si>
    <t>='RSV-Income'!$B$6:$AW$96</t>
  </si>
  <si>
    <t>=RSV!$B$9:$AV$577</t>
  </si>
  <si>
    <t>RSV_3OTH</t>
  </si>
  <si>
    <t>='RSV-Other'!$B$6:$AW$217</t>
  </si>
  <si>
    <t>RSV_BalanceSheet</t>
  </si>
  <si>
    <t>=RSV_BalSh!$B$7:$D$300</t>
  </si>
  <si>
    <t>RSV_BalShCategory</t>
  </si>
  <si>
    <t>=RSV_BalSh!$C$7:$D$300</t>
  </si>
  <si>
    <t>RSV_BalSht_Date</t>
  </si>
  <si>
    <t>=RSV_BalSh!$D$7</t>
  </si>
  <si>
    <t>='RSV-CYBudget'!$B$7:$Q$300</t>
  </si>
  <si>
    <t>='RSV-CYActuals'!$B$7:$Q$300</t>
  </si>
  <si>
    <t>RSV_Entity</t>
  </si>
  <si>
    <t>='RSV-PrYr1Actuals'!$B$7:$Q$300</t>
  </si>
  <si>
    <t>TH_Maint</t>
  </si>
  <si>
    <t>='OP-RepMaint'!$AV$22</t>
  </si>
  <si>
    <t>TH_RsvXfer</t>
  </si>
  <si>
    <t>='OP-Other'!$AV$37</t>
  </si>
  <si>
    <t>=Jenark!$L$6:$L$122</t>
  </si>
  <si>
    <t>VANTACA</t>
  </si>
  <si>
    <t>Systems Information</t>
  </si>
  <si>
    <t>BASIC ACCOUNTS</t>
  </si>
  <si>
    <t>ASSOCIATION INFORMATION</t>
  </si>
  <si>
    <t>Acct #</t>
  </si>
  <si>
    <t>Type</t>
  </si>
  <si>
    <t>Assoc #</t>
  </si>
  <si>
    <t>Legal Name</t>
  </si>
  <si>
    <t>Nick Name</t>
  </si>
  <si>
    <t>Operating</t>
  </si>
  <si>
    <t>Asset</t>
  </si>
  <si>
    <t>Emerson Overlook Residential Condominium Association, Inc.</t>
  </si>
  <si>
    <t>Em Overlook-Residential</t>
  </si>
  <si>
    <t>Operating - Pacific Premier</t>
  </si>
  <si>
    <t>Emerson Overlook Master Condominium Association, Inc.</t>
  </si>
  <si>
    <t>Em Overlook-Master</t>
  </si>
  <si>
    <t>Operating - Other #1</t>
  </si>
  <si>
    <t>Halten Hall Condominium Association, Inc.</t>
  </si>
  <si>
    <t>Halten Hall</t>
  </si>
  <si>
    <t>Operating - Other #2</t>
  </si>
  <si>
    <t>Mayfair Renaissance Condominium Association, Inc.</t>
  </si>
  <si>
    <t>Mayfair Renaissance</t>
  </si>
  <si>
    <t>Operating - Other #3</t>
  </si>
  <si>
    <t>The Plaza Midtown Residential Condominium Association, Inc.</t>
  </si>
  <si>
    <t>Plz Midtown-Residential</t>
  </si>
  <si>
    <t>Operating - Other #4</t>
  </si>
  <si>
    <t>The Plaza Midtown Master Condominium Association, Inc.</t>
  </si>
  <si>
    <t>Plz Midtown-Master</t>
  </si>
  <si>
    <t>Operating - Other #5</t>
  </si>
  <si>
    <t>12 Midtown Residential Association (dba) - Atlantic 17th Residential Condominium Association, Inc.</t>
  </si>
  <si>
    <t>12 Midtown (TAS)-Residential</t>
  </si>
  <si>
    <t>Operating - Other #6</t>
  </si>
  <si>
    <t>12 Midtown Master Association (dba) - Atlantic 17th Master Condominium Association, Inc.</t>
  </si>
  <si>
    <t>12 Midtown (TAS)-Master</t>
  </si>
  <si>
    <t>Operating - Other #7</t>
  </si>
  <si>
    <t>Twelve Centennial Park Residential Association (dba) - 400 West Peachtree Residential Condominium Association, Inc.</t>
  </si>
  <si>
    <t>Twelve Cent Park (TCP)-RES</t>
  </si>
  <si>
    <t>Operating - Other #8</t>
  </si>
  <si>
    <t>Twelve Centennial Park Master Association (dba) - 400 West Peachtree Master Condominium Association, Inc.</t>
  </si>
  <si>
    <t>Twelve Cent Park (TCP)-Master</t>
  </si>
  <si>
    <t>Operating - Other #9</t>
  </si>
  <si>
    <t>Vinings View Condominium Association, Inc.</t>
  </si>
  <si>
    <t>Vinings View</t>
  </si>
  <si>
    <t>Operating - Other #10</t>
  </si>
  <si>
    <t>The Winston Condominium Association, Inc.</t>
  </si>
  <si>
    <t>The Winston</t>
  </si>
  <si>
    <t>Operating - First Citizens Bank (FCB)</t>
  </si>
  <si>
    <t>Villa Sonoma at Perimeter Summit Condominium Assocation, Inc.</t>
  </si>
  <si>
    <t>Villa Sonoma</t>
  </si>
  <si>
    <t>The Greystone at Vinings Condominium Association, Inc.</t>
  </si>
  <si>
    <t>Greystone at Vinings</t>
  </si>
  <si>
    <t>The Peachtree Malone Lofts Condominium Association, Inc.</t>
  </si>
  <si>
    <t>Peachtree Malone</t>
  </si>
  <si>
    <t>The Peachtree Residences Unit Owners' Association, Inc.</t>
  </si>
  <si>
    <t>Ptree Residences</t>
  </si>
  <si>
    <t>1000U2</t>
  </si>
  <si>
    <t>Union Bank Operating</t>
  </si>
  <si>
    <t>The Dakota, A Condominium Association, Inc.</t>
  </si>
  <si>
    <t>Dakota</t>
  </si>
  <si>
    <t>1000UB</t>
  </si>
  <si>
    <t>Operating - UB</t>
  </si>
  <si>
    <t>Ansley Above the Park Condominium Association, Inc.</t>
  </si>
  <si>
    <t>Ansley Above the Park</t>
  </si>
  <si>
    <t>Operating - ICS - ZBA Acct - PPB</t>
  </si>
  <si>
    <t>One Brookhaven Drive Condominium Association, Inc.</t>
  </si>
  <si>
    <t>One Brookhaven</t>
  </si>
  <si>
    <t>Operating - ICS - Pacific Premier</t>
  </si>
  <si>
    <t>Lenox Heights Condominium Association, Inc.</t>
  </si>
  <si>
    <t>Lenox Heights</t>
  </si>
  <si>
    <t>Operating - ICS - First Citizens Bank</t>
  </si>
  <si>
    <t>Cross Creek Condominium Association Inc.</t>
  </si>
  <si>
    <t>Cross Creek Condominium</t>
  </si>
  <si>
    <t>Operating - ICS - Condo</t>
  </si>
  <si>
    <t>The Wilburn House Condominium Association, Inc</t>
  </si>
  <si>
    <t>Wilburn House</t>
  </si>
  <si>
    <t>Operating - ICS REC</t>
  </si>
  <si>
    <t>The W Residences (dba) - The Residences at 45 Allen Plaza Condominium Association, Inc.</t>
  </si>
  <si>
    <t>The W-45Allen</t>
  </si>
  <si>
    <t>Debit Card</t>
  </si>
  <si>
    <t>Meridian Buckhead (dba) - One Buckhead Loop Condominium Association, Inc.</t>
  </si>
  <si>
    <t>Meridian Buckhead (OBL)</t>
  </si>
  <si>
    <t>1010UB</t>
  </si>
  <si>
    <t>Debit Card - UB</t>
  </si>
  <si>
    <t>Two West Wesley Homeowners Association, Inc.</t>
  </si>
  <si>
    <t>Two West Wesley</t>
  </si>
  <si>
    <t>Petty Cash</t>
  </si>
  <si>
    <t>The Manor House at 50 Biscayne Condominium Association, Inc.</t>
  </si>
  <si>
    <t>Manor House</t>
  </si>
  <si>
    <t>Security Deposits</t>
  </si>
  <si>
    <t>Somerset Heights Condominium Association, Inc.</t>
  </si>
  <si>
    <t>Somerset Heights</t>
  </si>
  <si>
    <t>Security Deposits - First Citizens Bank</t>
  </si>
  <si>
    <t>The Factory Lofts Condominium Association, Inc.</t>
  </si>
  <si>
    <t>Factory Lofts</t>
  </si>
  <si>
    <t>Operating - Working Capital</t>
  </si>
  <si>
    <t>Citywalk Heights Condominium Association, Inc.</t>
  </si>
  <si>
    <t>Citywalk Heights</t>
  </si>
  <si>
    <t>Operating - Working Capital - First Citizens Bank</t>
  </si>
  <si>
    <t>The Reynolds Residential Condominium Association, Inc.</t>
  </si>
  <si>
    <t>Reynolds Residential</t>
  </si>
  <si>
    <t>Insurance Funds</t>
  </si>
  <si>
    <t>The View @ Chastain Condominium Association, Inc.</t>
  </si>
  <si>
    <t>View at Chastain</t>
  </si>
  <si>
    <t>Insurance Funds - First Citizens Funds</t>
  </si>
  <si>
    <t>The Astoria Condominium Association, Inc.</t>
  </si>
  <si>
    <t>Astoria - Residential</t>
  </si>
  <si>
    <t>ICS Insurance Funds</t>
  </si>
  <si>
    <t>The Astoria at the Aramore Master Condominium Association, Inc.</t>
  </si>
  <si>
    <t>Astoria - Master</t>
  </si>
  <si>
    <t>Water Savings</t>
  </si>
  <si>
    <t>The Astoria at the Aramore Office Condominium Association, Inc.</t>
  </si>
  <si>
    <t>Astoria - Office</t>
  </si>
  <si>
    <t>Retail Operating</t>
  </si>
  <si>
    <t>Luxe Condominium Association, Inc.</t>
  </si>
  <si>
    <t>Luxe</t>
  </si>
  <si>
    <t>Operating - CD</t>
  </si>
  <si>
    <t>Park Central Condominium Association, Inc.</t>
  </si>
  <si>
    <t>Park Central</t>
  </si>
  <si>
    <t>Operating - CD - Pacific Premier</t>
  </si>
  <si>
    <t>Arizona Lofts Condominium Association, Inc.</t>
  </si>
  <si>
    <t>Arizona Lofts</t>
  </si>
  <si>
    <t>Operating - CD #1</t>
  </si>
  <si>
    <t>The Retreat at Old Vinings Lake HOA Inc.</t>
  </si>
  <si>
    <t>ROVL - Retreat at Old Vinings Lake</t>
  </si>
  <si>
    <t>Operating - CD #2</t>
  </si>
  <si>
    <t>Peachtree Battle Condominium Association Inc</t>
  </si>
  <si>
    <t>Peachtree Battle</t>
  </si>
  <si>
    <t>Operating - CD #3</t>
  </si>
  <si>
    <t>Spire Residential Condominium Association, Inc.</t>
  </si>
  <si>
    <t>Spire Residential</t>
  </si>
  <si>
    <t>Operating - CD #4</t>
  </si>
  <si>
    <t>Spire Master Condominium Association, Inc.</t>
  </si>
  <si>
    <t>Spire Master</t>
  </si>
  <si>
    <t>Operating - CD #5</t>
  </si>
  <si>
    <t>Atlanta Georgetown Condominium Association, Inc.</t>
  </si>
  <si>
    <t>Atlanta Georgetown</t>
  </si>
  <si>
    <t>Operating - CD #6</t>
  </si>
  <si>
    <t>Element Condominium Association, Inc.</t>
  </si>
  <si>
    <t>Element COA</t>
  </si>
  <si>
    <t>Operating - CD #7</t>
  </si>
  <si>
    <t>The Variations Condominium Association Inc</t>
  </si>
  <si>
    <t>The Variations</t>
  </si>
  <si>
    <t>Operating - CD #8</t>
  </si>
  <si>
    <t>The Aramore Condominium Association Inc</t>
  </si>
  <si>
    <t>The Aramore COA</t>
  </si>
  <si>
    <t>Operating - CD #9</t>
  </si>
  <si>
    <t>Reid House Condominium Association Inc</t>
  </si>
  <si>
    <t>Reid House COA</t>
  </si>
  <si>
    <t>Operating - CD #10</t>
  </si>
  <si>
    <t>Brookwood Park Condominium Association Inc</t>
  </si>
  <si>
    <t>Brookwood Park COA</t>
  </si>
  <si>
    <t>Operating - CDARS #1</t>
  </si>
  <si>
    <t>Piedmont Crest Condominium Association Inc</t>
  </si>
  <si>
    <t>Piedmont Crest</t>
  </si>
  <si>
    <t>Operating - CDARS #2</t>
  </si>
  <si>
    <t>M West Homeowners Association Inc</t>
  </si>
  <si>
    <t>M West</t>
  </si>
  <si>
    <t>Operating - CDARS #3</t>
  </si>
  <si>
    <t>Realm Condominium Association Inc</t>
  </si>
  <si>
    <t>Realm - Residential</t>
  </si>
  <si>
    <t>Operating - CDARS #4</t>
  </si>
  <si>
    <t>Realm Master Condominium Association Inc</t>
  </si>
  <si>
    <t>Realm - Master</t>
  </si>
  <si>
    <t>Operating - CDARS #5</t>
  </si>
  <si>
    <t>The Barclay Condominium Association Inc</t>
  </si>
  <si>
    <t>The Barclay</t>
  </si>
  <si>
    <t>Operating - CDARS #6</t>
  </si>
  <si>
    <t>Waldorf</t>
  </si>
  <si>
    <t>Operating - CDARS #7</t>
  </si>
  <si>
    <t>Operating - CDARS #8</t>
  </si>
  <si>
    <t>Operating - CDARS #9</t>
  </si>
  <si>
    <t>Operating - CDARS #10</t>
  </si>
  <si>
    <t>Rental Operating</t>
  </si>
  <si>
    <t>Advantage Management Group</t>
  </si>
  <si>
    <t>AMG</t>
  </si>
  <si>
    <t>Rental - Security Deposits</t>
  </si>
  <si>
    <t>Advantage Residential Services</t>
  </si>
  <si>
    <t>ARS</t>
  </si>
  <si>
    <t>Payroll</t>
  </si>
  <si>
    <t>HomeOwners Advantage LLC</t>
  </si>
  <si>
    <t>Payroll - #01</t>
  </si>
  <si>
    <t>Stratus Realty Group</t>
  </si>
  <si>
    <t>Stratus</t>
  </si>
  <si>
    <t>Operating - Trust Account</t>
  </si>
  <si>
    <t>Advantage Management Holdings Inc</t>
  </si>
  <si>
    <t>AMH</t>
  </si>
  <si>
    <t>Pacific Premier-Trust</t>
  </si>
  <si>
    <t>Reserves - General</t>
  </si>
  <si>
    <t>Reserves - Pacific Premier</t>
  </si>
  <si>
    <t>Reserves - Other #1</t>
  </si>
  <si>
    <t>Reserves - Ameris</t>
  </si>
  <si>
    <t>Reserves - Other #3</t>
  </si>
  <si>
    <t>Reserves - Other #4</t>
  </si>
  <si>
    <t>Reserves - Other #5</t>
  </si>
  <si>
    <t>Reserves - Other #6</t>
  </si>
  <si>
    <t>Reserves - Other #7</t>
  </si>
  <si>
    <t>Reserves - Other #8</t>
  </si>
  <si>
    <t>Reserves - Other #9</t>
  </si>
  <si>
    <t>Reserves - Other #10</t>
  </si>
  <si>
    <t>Reserves - First Citizens Bank</t>
  </si>
  <si>
    <t>Reserves - Other #2</t>
  </si>
  <si>
    <t>1110U2</t>
  </si>
  <si>
    <t>Union Bank Reserves</t>
  </si>
  <si>
    <t>1110UB</t>
  </si>
  <si>
    <t>Reserves - UB</t>
  </si>
  <si>
    <t>Reserves - ICS - ZBA Acct - PPB</t>
  </si>
  <si>
    <t>Reserves - ICS - Pacific Premier</t>
  </si>
  <si>
    <t>Reserves - ICS - First Citizens Bank</t>
  </si>
  <si>
    <t>Reserves - ICS - Working Capital</t>
  </si>
  <si>
    <t>Reserves - ICS - Account #3</t>
  </si>
  <si>
    <t>Reserves - ICS - Account #4</t>
  </si>
  <si>
    <t>Reserves - ICS - Account #5</t>
  </si>
  <si>
    <t>Reserves - Working Capital</t>
  </si>
  <si>
    <t>Reserves - Working Capital - First Citizens Bank</t>
  </si>
  <si>
    <t>Reserves - Insurance</t>
  </si>
  <si>
    <t>Reserves - Insurance - First Citizens Bank</t>
  </si>
  <si>
    <t>Loan Proceeds</t>
  </si>
  <si>
    <t>Loan Proceeds - First Citizens Bank</t>
  </si>
  <si>
    <t>FCB - ICS Loan Proceeds</t>
  </si>
  <si>
    <t>Loan Collaterol</t>
  </si>
  <si>
    <t>Loan Collaterol - First Citizens Bank</t>
  </si>
  <si>
    <t>Special Assessment - #2</t>
  </si>
  <si>
    <t>Special Assessment - First Citizens Bank</t>
  </si>
  <si>
    <t>Special Assessment - FCB - ICS</t>
  </si>
  <si>
    <t>Special Assessment - Stucco Project</t>
  </si>
  <si>
    <t>1150UB</t>
  </si>
  <si>
    <t>Special Assessment - UB</t>
  </si>
  <si>
    <t>Special Assessment - Upfront</t>
  </si>
  <si>
    <t>1151UB</t>
  </si>
  <si>
    <t>Special Assessment - Upfront -UB</t>
  </si>
  <si>
    <t>1152UB</t>
  </si>
  <si>
    <t>Special Assessment - Monthly - UB</t>
  </si>
  <si>
    <t>Reserve - CD</t>
  </si>
  <si>
    <t>Reserves - CD - Pacific Premier</t>
  </si>
  <si>
    <t>Reserves - CD #1</t>
  </si>
  <si>
    <t>Reserves - CD #2</t>
  </si>
  <si>
    <t>Reserves - CD #3</t>
  </si>
  <si>
    <t>Reserves - CD #4</t>
  </si>
  <si>
    <t>Reserves - CD #5</t>
  </si>
  <si>
    <t>Reserves - CD #6</t>
  </si>
  <si>
    <t>Reserves - CD #7</t>
  </si>
  <si>
    <t>Reserves - CD #8</t>
  </si>
  <si>
    <t>Reserves - CD #9</t>
  </si>
  <si>
    <t>Reserves - CD #10</t>
  </si>
  <si>
    <t>Reserves - CDARS #1</t>
  </si>
  <si>
    <t>Reserves - CDARS #2</t>
  </si>
  <si>
    <t>Reserves - CDARS #3</t>
  </si>
  <si>
    <t>Reserves - CDARS #4</t>
  </si>
  <si>
    <t>Reserves - CDARS #5</t>
  </si>
  <si>
    <t>Reserves - CDARS #6</t>
  </si>
  <si>
    <t>Reserves - CDARS #7</t>
  </si>
  <si>
    <t>Reserves - CDARS #8</t>
  </si>
  <si>
    <t>Reserves - CDARS #9</t>
  </si>
  <si>
    <t>Reserves - CDARS #10</t>
  </si>
  <si>
    <t>Reserves - CDARS #11</t>
  </si>
  <si>
    <t>Reserves - CDARS #12</t>
  </si>
  <si>
    <t>Reserves - CDARS #13</t>
  </si>
  <si>
    <t>Reserves - CDARS #14</t>
  </si>
  <si>
    <t>Reserves - CDARS #15</t>
  </si>
  <si>
    <t>Investment</t>
  </si>
  <si>
    <t>Investment #1</t>
  </si>
  <si>
    <t>Investment #2</t>
  </si>
  <si>
    <t>Investment #3</t>
  </si>
  <si>
    <t>Investment #4</t>
  </si>
  <si>
    <t>Investment #5</t>
  </si>
  <si>
    <t>Reserves - Trust Account</t>
  </si>
  <si>
    <t>Accounts Receivable</t>
  </si>
  <si>
    <t>A/R - Prior Management Co</t>
  </si>
  <si>
    <t>Allowance for Doubtful Accounts</t>
  </si>
  <si>
    <t>Allowance for Doubtful Accounts-Prior Mgmt</t>
  </si>
  <si>
    <t>A/R - Special Assessment</t>
  </si>
  <si>
    <t>A/R - Special Assessment - Upfront</t>
  </si>
  <si>
    <t>A/R - Special Assessment - Monthly</t>
  </si>
  <si>
    <t>A/R - Special Assessment - Quarterly</t>
  </si>
  <si>
    <t>A/R - Special Assessment - Annually</t>
  </si>
  <si>
    <t>A/R - Developer Funding</t>
  </si>
  <si>
    <t>A/R - Other</t>
  </si>
  <si>
    <t>A/R - Other - HOAdv</t>
  </si>
  <si>
    <t>A/R - Other #1</t>
  </si>
  <si>
    <t>A/R - Other #2</t>
  </si>
  <si>
    <t>A/R - Other #3</t>
  </si>
  <si>
    <t>A/R - Other #4</t>
  </si>
  <si>
    <t>A/R - Service Fusion</t>
  </si>
  <si>
    <t>A/R - Utilities Recoveries</t>
  </si>
  <si>
    <t>Inventory</t>
  </si>
  <si>
    <t>Inventory - Retail</t>
  </si>
  <si>
    <t>Inventory #2</t>
  </si>
  <si>
    <t>Inventory #3</t>
  </si>
  <si>
    <t>Prepaid Expenses</t>
  </si>
  <si>
    <t>Prepaid Insurance</t>
  </si>
  <si>
    <t>Prepaid Payroll</t>
  </si>
  <si>
    <t>Prepaid Taxes</t>
  </si>
  <si>
    <t>Prepaid Other</t>
  </si>
  <si>
    <t>Loan Fees</t>
  </si>
  <si>
    <t>Notes Receivable</t>
  </si>
  <si>
    <t>Utility Deposits</t>
  </si>
  <si>
    <t>Utility Deposits - Electricity</t>
  </si>
  <si>
    <t>Utility Deposits - Water</t>
  </si>
  <si>
    <t>Utility Deposits - Gas</t>
  </si>
  <si>
    <t>Other Deposits</t>
  </si>
  <si>
    <t>Other Assets</t>
  </si>
  <si>
    <t>Due From Intercompany</t>
  </si>
  <si>
    <t>Due From Operating</t>
  </si>
  <si>
    <t>Due From Reserves</t>
  </si>
  <si>
    <t>Due From Master</t>
  </si>
  <si>
    <t>Due From Residential</t>
  </si>
  <si>
    <t>Due From Working Capital</t>
  </si>
  <si>
    <t>Due From Insurance</t>
  </si>
  <si>
    <t>Due From Other</t>
  </si>
  <si>
    <t>Due From AMG</t>
  </si>
  <si>
    <t>Due From ARS</t>
  </si>
  <si>
    <t>Due From HOAdv</t>
  </si>
  <si>
    <t>Due From Stratus</t>
  </si>
  <si>
    <t>Participations in Group Companies</t>
  </si>
  <si>
    <t>Land</t>
  </si>
  <si>
    <t>Land Improvements</t>
  </si>
  <si>
    <t>Building</t>
  </si>
  <si>
    <t>Building #1</t>
  </si>
  <si>
    <t>Building #2</t>
  </si>
  <si>
    <t>Building Improvements</t>
  </si>
  <si>
    <t>Building Improvements  #1</t>
  </si>
  <si>
    <t>Building Improvements  #2</t>
  </si>
  <si>
    <t>Tenant Improvements</t>
  </si>
  <si>
    <t>Furniture &amp; Fixtures - General</t>
  </si>
  <si>
    <t>Furniture &amp; Fixtures</t>
  </si>
  <si>
    <t>Furniture &amp; Fixtures #1</t>
  </si>
  <si>
    <t>Furniture &amp; Fixtures #2</t>
  </si>
  <si>
    <t>Furniture &amp; Fixtures #3</t>
  </si>
  <si>
    <t>Furniture &amp; Fixtures #4</t>
  </si>
  <si>
    <t>Computer Equipment</t>
  </si>
  <si>
    <t>Leasehold Improvements</t>
  </si>
  <si>
    <t>Goodwill</t>
  </si>
  <si>
    <t>Goodwill - Acquisition Costs</t>
  </si>
  <si>
    <t>Accum Deprec - Land</t>
  </si>
  <si>
    <t>Accum Deprec - Land Improvements</t>
  </si>
  <si>
    <t>Accum Deprec - Tenant Improvements</t>
  </si>
  <si>
    <t>Accum Deprec - Furniture &amp; Fixtures - General</t>
  </si>
  <si>
    <t>Accum Deprec - Furniture &amp; Fixtures</t>
  </si>
  <si>
    <t>Accum Deprec - Furniture &amp; Fixtures #1</t>
  </si>
  <si>
    <t>Accum Deprec - Furniture &amp; Fixtures #2</t>
  </si>
  <si>
    <t>Accum Deprec - Furniture &amp; Fixtures #3</t>
  </si>
  <si>
    <t>Accum Deprec - Furniture &amp; Fixtures #4</t>
  </si>
  <si>
    <t>Accum Deprec - Computer Equipment</t>
  </si>
  <si>
    <t>Accum Deprec - Leasehold Improvements</t>
  </si>
  <si>
    <t>Accum Deprec - Goodwill</t>
  </si>
  <si>
    <t>Accum Deprec - Goodwill - Acquisition Costs</t>
  </si>
  <si>
    <t>Accum Deprec - Loan Fees</t>
  </si>
  <si>
    <t>Systems Suspense Account</t>
  </si>
  <si>
    <t>Accounts Payable</t>
  </si>
  <si>
    <t>Liability</t>
  </si>
  <si>
    <t>2000CM</t>
  </si>
  <si>
    <t>Accounts Payable - Credit Memos</t>
  </si>
  <si>
    <t>2000JN</t>
  </si>
  <si>
    <t>Accounts Payable - Jenark</t>
  </si>
  <si>
    <t>Accounts Payable - Other</t>
  </si>
  <si>
    <t>Accounts Payable - Gift Cards</t>
  </si>
  <si>
    <t>Accounts Payable - Payroll</t>
  </si>
  <si>
    <t>A/P Cash to New Management</t>
  </si>
  <si>
    <t>Prepaid Dues</t>
  </si>
  <si>
    <t>Prepaid Dues - Prior Mngment</t>
  </si>
  <si>
    <t>Prepaid Dues - Developer Funding</t>
  </si>
  <si>
    <t>Sales Tax Collected</t>
  </si>
  <si>
    <t>State Withholding Payable</t>
  </si>
  <si>
    <t>FICA Tax Payable</t>
  </si>
  <si>
    <t>Medicare Tax Payable</t>
  </si>
  <si>
    <t>FUTA Tax Payable</t>
  </si>
  <si>
    <t>SUTA Tax Payable</t>
  </si>
  <si>
    <t>Accrued Property Taxes</t>
  </si>
  <si>
    <t>Accrued Income Tax</t>
  </si>
  <si>
    <t>Deferred Income Tax Liability</t>
  </si>
  <si>
    <t>Deferred Employee Compensation</t>
  </si>
  <si>
    <t>Benefit Premium</t>
  </si>
  <si>
    <t>Benefit Premium - Medical</t>
  </si>
  <si>
    <t>Benefit Premium - Dental</t>
  </si>
  <si>
    <t>Benefit Premium - Vision</t>
  </si>
  <si>
    <t>Benefit Premium - Workers Comp</t>
  </si>
  <si>
    <t>FSA Medical Clearing - Discovery B</t>
  </si>
  <si>
    <t>FSA Medical Clearing - Allied</t>
  </si>
  <si>
    <t>HSA Clearing</t>
  </si>
  <si>
    <t>HSA Clearing - Allied</t>
  </si>
  <si>
    <t>401(k) Liability</t>
  </si>
  <si>
    <t>Garnishments Payable</t>
  </si>
  <si>
    <t>Benefit Claims</t>
  </si>
  <si>
    <t>Benefit Claims - Medical</t>
  </si>
  <si>
    <t>Accrued Expenses</t>
  </si>
  <si>
    <t>Accrued Insurance</t>
  </si>
  <si>
    <t>Accrued Payroll</t>
  </si>
  <si>
    <t>Accrued - Other</t>
  </si>
  <si>
    <t>Accrued - Other #1</t>
  </si>
  <si>
    <t>Accrued - Other #2</t>
  </si>
  <si>
    <t>Accrued - Other #3</t>
  </si>
  <si>
    <t>Accrued - Incentives</t>
  </si>
  <si>
    <t>Accrued - Interest</t>
  </si>
  <si>
    <t>Accured - Insurance</t>
  </si>
  <si>
    <t>Accrued - Taxes</t>
  </si>
  <si>
    <t>Lockbox Transfer Clearing</t>
  </si>
  <si>
    <t>Lockbox Transfer Clearing #1</t>
  </si>
  <si>
    <t>Debit Card Clearing</t>
  </si>
  <si>
    <t>Expense Report Clearing</t>
  </si>
  <si>
    <t>Returnable Deposits</t>
  </si>
  <si>
    <t>Returnable Deposits - Clubroom</t>
  </si>
  <si>
    <t>Returnable Deposits - Elevator</t>
  </si>
  <si>
    <t>Returnable Deposits - Parking/Building</t>
  </si>
  <si>
    <t>Returnable Deposits - Events</t>
  </si>
  <si>
    <t>Returnable Deposits - Tenants</t>
  </si>
  <si>
    <t>Returnable Deposits - Capital Contributions</t>
  </si>
  <si>
    <t>Returnable Deposits - Move-In</t>
  </si>
  <si>
    <t>Tenant Deposits-Clearing</t>
  </si>
  <si>
    <t>Holiday Funds</t>
  </si>
  <si>
    <t>Team Appreciation Funds</t>
  </si>
  <si>
    <t>Insurance Claims</t>
  </si>
  <si>
    <t>Insurance Claims #1</t>
  </si>
  <si>
    <t>Insurance Claims - 3rd Party Vendors</t>
  </si>
  <si>
    <t>Insurance Reserve</t>
  </si>
  <si>
    <t>Capital Reserve Account</t>
  </si>
  <si>
    <t>CAPEX - Project #1</t>
  </si>
  <si>
    <t>CAPEX - Project #2</t>
  </si>
  <si>
    <t>CAPEX - Project #3</t>
  </si>
  <si>
    <t>Capital Reserve Interest</t>
  </si>
  <si>
    <t>Capital Contributions Xfers</t>
  </si>
  <si>
    <t>Capital Reserve - Prior Year Balances</t>
  </si>
  <si>
    <t>Capital Reserve Expenditures - PY Bal</t>
  </si>
  <si>
    <t>Reserve Transfers</t>
  </si>
  <si>
    <t>Special Assessment - #1</t>
  </si>
  <si>
    <t>Special Assessment - #3</t>
  </si>
  <si>
    <t>Special Assessment - #4</t>
  </si>
  <si>
    <t>Owner Ledger Refunds</t>
  </si>
  <si>
    <t>Starting Balance - Ledgers</t>
  </si>
  <si>
    <t>Deferred Revenue</t>
  </si>
  <si>
    <t>Notes Payable</t>
  </si>
  <si>
    <t>Notes Payable #1</t>
  </si>
  <si>
    <t>Notes Payable #2</t>
  </si>
  <si>
    <t>Notes Payable #3</t>
  </si>
  <si>
    <t>Interest Payable</t>
  </si>
  <si>
    <t>Due To Intercompany</t>
  </si>
  <si>
    <t>Due To Operating</t>
  </si>
  <si>
    <t>Due To Reserves</t>
  </si>
  <si>
    <t>Due To Master</t>
  </si>
  <si>
    <t>Due To Residential</t>
  </si>
  <si>
    <t>Due To Working Capital</t>
  </si>
  <si>
    <t>Due To Insurance</t>
  </si>
  <si>
    <t>Due To Other</t>
  </si>
  <si>
    <t>Due To AMG</t>
  </si>
  <si>
    <t>Due To ARS</t>
  </si>
  <si>
    <t>Due To HOAdv</t>
  </si>
  <si>
    <t>Due To Stratus</t>
  </si>
  <si>
    <t>Retained Earnings/Funds Balance</t>
  </si>
  <si>
    <t>Equity</t>
  </si>
  <si>
    <t>RE/Funds Balance - Other Adjustments</t>
  </si>
  <si>
    <t>RE/Funds Balance - PY Close Out</t>
  </si>
  <si>
    <t>Net Income - Current Year</t>
  </si>
  <si>
    <t>RE - Equity Investor</t>
  </si>
  <si>
    <t>RE - Contributions / (Distributions)</t>
  </si>
  <si>
    <t>Equity - Odevo</t>
  </si>
  <si>
    <t>XXXX</t>
  </si>
  <si>
    <t>Income</t>
  </si>
  <si>
    <t>Gross Earnings</t>
  </si>
  <si>
    <t>Gross Earnings-Covid19 Related</t>
  </si>
  <si>
    <t>ER-Gross P/R Taxes</t>
  </si>
  <si>
    <t>ER-401K Contribution</t>
  </si>
  <si>
    <t>Incentive Comp</t>
  </si>
  <si>
    <t>Payroll Admin Fee</t>
  </si>
  <si>
    <t>RCLS - P/R Expenses</t>
  </si>
  <si>
    <t>RCLS - P/R Expenses - Corp</t>
  </si>
  <si>
    <t>RCLS - P/R Expenses - Field</t>
  </si>
  <si>
    <t>RCLS - P/R Expenses - Onsite</t>
  </si>
  <si>
    <t>Sweep-P/R Recoveries</t>
  </si>
  <si>
    <t>ER-P/R Tax Credit-Covid19</t>
  </si>
  <si>
    <t>RCLS - P/R Recoveries</t>
  </si>
  <si>
    <t>RCLS - P/R Recoveries - Corp</t>
  </si>
  <si>
    <t>RCLS - P/R Recoveries - Field</t>
  </si>
  <si>
    <t>RCLS - P/R Recoveries - Onsite</t>
  </si>
  <si>
    <t>Medical - Claims</t>
  </si>
  <si>
    <t>Medical - Rebates</t>
  </si>
  <si>
    <t>Vision</t>
  </si>
  <si>
    <t>Dental</t>
  </si>
  <si>
    <t>Life</t>
  </si>
  <si>
    <t>Workers Comp</t>
  </si>
  <si>
    <t>RCLS - P/R Benefit Exp</t>
  </si>
  <si>
    <t>RCLS - P/R Benefit Exp - Corp</t>
  </si>
  <si>
    <t>RCLS - P/R Benefit Exp - Field/Onsite</t>
  </si>
  <si>
    <t>EE Withholdings - Medical</t>
  </si>
  <si>
    <t>EE Withholdings - Vision</t>
  </si>
  <si>
    <t>EE Withholdings - Dental</t>
  </si>
  <si>
    <t>EE Withholdings - Life</t>
  </si>
  <si>
    <t>Sweep - Benefits Recovery</t>
  </si>
  <si>
    <t>Sweep - Benefits Recovery - Medical</t>
  </si>
  <si>
    <t>Sweep - Benefits Recovery - LTD &amp; STD</t>
  </si>
  <si>
    <t>Sweep - Benefits Recovery - Workers Comp</t>
  </si>
  <si>
    <t>Sweep - Benefits Recovery - Other</t>
  </si>
  <si>
    <t>Employee Contributions/Cobra Pymts</t>
  </si>
  <si>
    <t>RCLS - P/R Benefit Recoveries</t>
  </si>
  <si>
    <t>RCLS - P/R Benefit Recoveries - Corp</t>
  </si>
  <si>
    <t>RCLS - P/R Benefit Recoveries - Field/Onsite</t>
  </si>
  <si>
    <t>Key</t>
  </si>
  <si>
    <t>Balance Sheet as of 6/30/2025</t>
  </si>
  <si>
    <t>Assets</t>
  </si>
  <si>
    <t>Reserve</t>
  </si>
  <si>
    <t xml:space="preserve">Total </t>
  </si>
  <si>
    <t>Cash - Operating</t>
  </si>
  <si>
    <t>100010 - Operating - Pacific Premier</t>
  </si>
  <si>
    <t>-</t>
  </si>
  <si>
    <t>100030 - Operating - First Citizens Bank (FCB)</t>
  </si>
  <si>
    <t>Cash - Reserves</t>
  </si>
  <si>
    <t>111010 - Reserves - Pacific Premier</t>
  </si>
  <si>
    <t>111011 - Reserves - Barrington Bank &amp; Trust Co</t>
  </si>
  <si>
    <t>111030 - Reserves - First Citizens Bank</t>
  </si>
  <si>
    <t>111511 - Reserves - ICS - First Citizens Bank</t>
  </si>
  <si>
    <t>123011 - A/R - Utilities Recovery</t>
  </si>
  <si>
    <t>140000 - Prepaid Expenses</t>
  </si>
  <si>
    <t>Total Prepaid Expenses</t>
  </si>
  <si>
    <t>151010 - Utility Deposits - Electricity</t>
  </si>
  <si>
    <t>Total Other Assets</t>
  </si>
  <si>
    <t>Due From Receivables</t>
  </si>
  <si>
    <t>161000 - Due From Operating</t>
  </si>
  <si>
    <t>164000 - Due From Residential</t>
  </si>
  <si>
    <t>Total Due From Receivables</t>
  </si>
  <si>
    <t>Total Assets</t>
  </si>
  <si>
    <t>Liabilities / Equity</t>
  </si>
  <si>
    <t>200000 - Accounts Payable</t>
  </si>
  <si>
    <t>202000 - Prepaid Dues</t>
  </si>
  <si>
    <t>Other Accruals</t>
  </si>
  <si>
    <t>230000 - Accrued Expenses</t>
  </si>
  <si>
    <t>Clearing Accounts</t>
  </si>
  <si>
    <t>240000 - Lockbox Transfer Clearing</t>
  </si>
  <si>
    <t>Total Clearing Accounts</t>
  </si>
  <si>
    <t>Notes Payables &amp; Long Term Debts</t>
  </si>
  <si>
    <t>250000 - Notes Payable</t>
  </si>
  <si>
    <t>Due To Liabilities</t>
  </si>
  <si>
    <t>262000 - Due To Reserves</t>
  </si>
  <si>
    <t>Retained Earnings</t>
  </si>
  <si>
    <t>300000 - Retained Earnings/Funds Balance</t>
  </si>
  <si>
    <t>309000 - Net Income - Current Year</t>
  </si>
  <si>
    <t>Total Liabilities / Equity</t>
  </si>
  <si>
    <t>GL Account</t>
  </si>
  <si>
    <t>2024 Budget</t>
  </si>
  <si>
    <t>2024 YTD Actual (Dec)</t>
  </si>
  <si>
    <t>2025 YTD Actual (Jun)</t>
  </si>
  <si>
    <t>Net Change</t>
  </si>
  <si>
    <t>Notes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</si>
  <si>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</si>
  <si>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</si>
  <si>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</si>
  <si>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</si>
  <si>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</si>
  <si>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</si>
  <si>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</si>
  <si>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</si>
  <si>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</si>
  <si>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</si>
  <si>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</si>
  <si>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400000 - Association Fees</t>
  </si>
  <si>
    <t>430000 - Late Fee</t>
  </si>
  <si>
    <t>430010 - Late Fee Interest</t>
  </si>
  <si>
    <t>491000 - Funds Transfers - Operating to Reserves</t>
  </si>
  <si>
    <t>491557 - Funds Transfers - Loan/Reimbursements</t>
  </si>
  <si>
    <t>500000 - Electricity</t>
  </si>
  <si>
    <t>500500 - Electricity Recoveries</t>
  </si>
  <si>
    <t>501000 - Water &amp; Sewer</t>
  </si>
  <si>
    <t>501500 - Water &amp; Sewer Recoveries</t>
  </si>
  <si>
    <t>502000 - Gas</t>
  </si>
  <si>
    <t>502500 - Gas Recoveries</t>
  </si>
  <si>
    <t>504000 - Trash Service - Main</t>
  </si>
  <si>
    <t>506000 - Office Phones / Data Lines</t>
  </si>
  <si>
    <t>511010 - Mechanical - Electrical R&amp;M</t>
  </si>
  <si>
    <t>511013 - Generator</t>
  </si>
  <si>
    <t>511015 - Lighting</t>
  </si>
  <si>
    <t>512000 - Plumbing</t>
  </si>
  <si>
    <t>514011 - HVAC - Repairs</t>
  </si>
  <si>
    <t>516010 - Trash R&amp;M - Chute Maintenance</t>
  </si>
  <si>
    <t>516011 - Trash R&amp;M - Chute Cleaning</t>
  </si>
  <si>
    <t>519010 - Misc Supplies - Mechanical R&amp;M</t>
  </si>
  <si>
    <t>520001 - Exterior Maintenance</t>
  </si>
  <si>
    <t>522000 - Roof</t>
  </si>
  <si>
    <t>524100 - Gates</t>
  </si>
  <si>
    <t>526110 - Pressure Washing</t>
  </si>
  <si>
    <t>527010 - Misc Supplies - Bldg R&amp;M</t>
  </si>
  <si>
    <t>527100 - Janitorial - Service Contracts</t>
  </si>
  <si>
    <t>527101 - Janitorial - Supplies</t>
  </si>
  <si>
    <t>527200 - Pest Control - Contract</t>
  </si>
  <si>
    <t>528100 - Air Freshener</t>
  </si>
  <si>
    <t>531010 - Landscaping - Contract</t>
  </si>
  <si>
    <t>531014 - Landscaping - Seasonal Color</t>
  </si>
  <si>
    <t>531015 - Landscaping - Pinestraw/Mulch</t>
  </si>
  <si>
    <t>532010 - Irrigation Repairs &amp; Maintenance</t>
  </si>
  <si>
    <t>540010 - Access Control - Service Contracts</t>
  </si>
  <si>
    <t>540011 - Access Control - R&amp;M</t>
  </si>
  <si>
    <t>541011 - Access Devices - Transponders</t>
  </si>
  <si>
    <t>542011 - Alarms &amp; Monitoring - R&amp;M</t>
  </si>
  <si>
    <t>543011 - Life Safety - R&amp;M</t>
  </si>
  <si>
    <t>543012 - Life Safety - Inspections</t>
  </si>
  <si>
    <t>544010 - Fire Safety - Contracts</t>
  </si>
  <si>
    <t>544012 - Fire Safety - R&amp;M</t>
  </si>
  <si>
    <t>564100 - Audit and Tax Service</t>
  </si>
  <si>
    <t>564200 - Legal</t>
  </si>
  <si>
    <t>564201 - Legal - Retainer</t>
  </si>
  <si>
    <t>564300 - Management Fee</t>
  </si>
  <si>
    <t>566000 - Membership Fees &amp; Subscriptions</t>
  </si>
  <si>
    <t>566002 - Secretary of State</t>
  </si>
  <si>
    <t>567100 - Computers - IT Services</t>
  </si>
  <si>
    <t>571000 - Insurance Premium</t>
  </si>
  <si>
    <t>572100 - Income Tax</t>
  </si>
  <si>
    <t>592000 - Maintenance</t>
  </si>
  <si>
    <t>592010 - Concierge</t>
  </si>
  <si>
    <t>592012 - Office Management</t>
  </si>
  <si>
    <t>420000 - Interest Income</t>
  </si>
  <si>
    <t>614015 - RSV-Exhaust Fans</t>
  </si>
  <si>
    <t>621012 - RSV-Concrete Repairs</t>
  </si>
  <si>
    <t>622000 - RSV-Roof</t>
  </si>
  <si>
    <t>625010 - RSV-Common Areas Maintenance</t>
  </si>
  <si>
    <t>640012 - RSV-Access Control - Key Management Systems</t>
  </si>
  <si>
    <t>642012 - RSV-Alarms &amp; Monitoring - Cameras</t>
  </si>
  <si>
    <t>663000 - RSV-Bank Fees</t>
  </si>
  <si>
    <t>673100 - RSV-Loans - Principal #1</t>
  </si>
  <si>
    <t>673200 - RSV-Loans - Interest Exp #1</t>
  </si>
  <si>
    <t>Summary Statement of Revenues and Expenses For 12/31/2025</t>
  </si>
  <si>
    <t>Operating Income</t>
  </si>
  <si>
    <t>Revenues</t>
  </si>
  <si>
    <t>Total Revenues</t>
  </si>
  <si>
    <t>Total Funds Transfers</t>
  </si>
  <si>
    <t>Total Income</t>
  </si>
  <si>
    <t>Operating Expense</t>
  </si>
  <si>
    <t>507000 - Utility Billing Charge</t>
  </si>
  <si>
    <t>Total Utilities</t>
  </si>
  <si>
    <t>Repairs &amp; Maintenance - Mechanical</t>
  </si>
  <si>
    <t>514010 - HVAC - Service Contract</t>
  </si>
  <si>
    <t>Total Repairs &amp; Maintenance - Mechanical</t>
  </si>
  <si>
    <t>Total Repairs &amp; Maintenance - Building</t>
  </si>
  <si>
    <t>Total Grounds</t>
  </si>
  <si>
    <t>Total Access Control &amp; Life Safety</t>
  </si>
  <si>
    <t>565400 - Social Committee</t>
  </si>
  <si>
    <t>568002 - Printing &amp; Copy Services</t>
  </si>
  <si>
    <t>568100 - Postage &amp; Delivery</t>
  </si>
  <si>
    <t>568900 - Other G&amp;A - General</t>
  </si>
  <si>
    <t>Total General &amp; Administrative</t>
  </si>
  <si>
    <t>Insurance, Taxes, Debt &amp; Depreciation</t>
  </si>
  <si>
    <t>579000 - Prior Year Expense</t>
  </si>
  <si>
    <t>Total Insurance, Taxes, Debt &amp; Depreciation</t>
  </si>
  <si>
    <t>Salaries &amp; Wages</t>
  </si>
  <si>
    <t>Total Salaries &amp; Wages</t>
  </si>
  <si>
    <t>Total Expense</t>
  </si>
  <si>
    <t xml:space="preserve">Operating Net Total </t>
  </si>
  <si>
    <t>Reserve Expense</t>
  </si>
  <si>
    <t>563000 - Bank Fees</t>
  </si>
  <si>
    <t>Capital Expenditures - Mechanical</t>
  </si>
  <si>
    <t>612000 - RSV-Plumbing</t>
  </si>
  <si>
    <t>Total Capital Expenditures - Mechanical</t>
  </si>
  <si>
    <t>Capital Expenditures - Building</t>
  </si>
  <si>
    <t>Total Capital Expenditures - Building</t>
  </si>
  <si>
    <t>Capital Expenditures - Access Control &amp; Life Safety</t>
  </si>
  <si>
    <t>Total Capital Expenditures - Access Control &amp; Life Safety</t>
  </si>
  <si>
    <t>Capital Expenditures - General &amp; Administrative</t>
  </si>
  <si>
    <t>Total Capital Expenditures - General &amp; Administrative</t>
  </si>
  <si>
    <t>Capital Expenditures - Other</t>
  </si>
  <si>
    <t>Total Capital Expenditures - Other</t>
  </si>
  <si>
    <t xml:space="preserve">Reserve Net Total </t>
  </si>
  <si>
    <t xml:space="preserve">Net Total </t>
  </si>
  <si>
    <t>Reserve Income</t>
  </si>
  <si>
    <t>Summary Statement of Revenues and Expenses For 12/31/2024</t>
  </si>
  <si>
    <t>444000 - Resident Chargebacks</t>
  </si>
  <si>
    <t>542012 - Alarms &amp; Monitoring - Cameras</t>
  </si>
  <si>
    <t>563011 - Bad Debt</t>
  </si>
  <si>
    <t>568000 - Office Supplies</t>
  </si>
  <si>
    <t>611015 - RSV-Lighting</t>
  </si>
  <si>
    <t>624100 - RSV-Gates</t>
  </si>
  <si>
    <t>644014 - RSV-Fire Extinguishers &amp;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</si>
</sst>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_(&quot;$&quot;* #,##0_);_(&quot;$&quot;* \(#,##0\);_(&quot;$&quot;* &quot;-&quot;??_);_(@_)"/>
    <numFmt numFmtId="167" formatCode="mmm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"/>
      <family val="2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sz val="9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thick">
        <color rgb="FFFF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</borders>
  <cellStyleXfs count="15">
    <xf numFmtId="0" fontId="0" fillId="0" borderId="0"/>
    <xf numFmtId="43" fontId="1" fillId="0" borderId="0"/>
    <xf numFmtId="9" fontId="1" fillId="0" borderId="0"/>
    <xf numFmtId="0" fontId="19" fillId="0" borderId="0"/>
    <xf numFmtId="44" fontId="1" fillId="0" borderId="0"/>
    <xf numFmtId="0" fontId="19" fillId="0" borderId="0"/>
    <xf numFmtId="0" fontId="14" fillId="0" borderId="0"/>
    <xf numFmtId="0" fontId="15" fillId="4" borderId="0"/>
    <xf numFmtId="0" fontId="13" fillId="5" borderId="0"/>
    <xf numFmtId="0" fontId="13" fillId="6" borderId="0"/>
    <xf numFmtId="0" fontId="13" fillId="7" borderId="0"/>
    <xf numFmtId="0" fontId="13" fillId="8" borderId="0"/>
    <xf numFmtId="0" fontId="13" fillId="9" borderId="0"/>
    <xf numFmtId="0" fontId="13" fillId="10" borderId="0"/>
    <xf numFmtId="0" fontId="19" fillId="0" borderId="0"/>
  </cellStyleXfs>
  <cellXfs count="358">
    <xf numFmtId="0" fontId="0" fillId="0" borderId="0" xfId="0"/>
    <xf numFmtId="0" fontId="3" fillId="0" borderId="0" xfId="0" applyFont="1"/>
    <xf numFmtId="164" fontId="0" fillId="0" borderId="0" xfId="2" applyNumberFormat="1" applyFont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164" fontId="2" fillId="2" borderId="1" xfId="2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2" xfId="2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3" xfId="2" applyNumberFormat="1" applyFont="1" applyFill="1" applyBorder="1" applyAlignment="1">
      <alignment horizontal="center"/>
    </xf>
    <xf numFmtId="165" fontId="0" fillId="0" borderId="0" xfId="1" applyNumberFormat="1" applyFont="1"/>
    <xf numFmtId="0" fontId="4" fillId="0" borderId="0" xfId="0" applyFont="1"/>
    <xf numFmtId="164" fontId="4" fillId="0" borderId="0" xfId="2" applyNumberFormat="1" applyFont="1"/>
    <xf numFmtId="0" fontId="2" fillId="0" borderId="0" xfId="0" applyFont="1"/>
    <xf numFmtId="164" fontId="2" fillId="0" borderId="0" xfId="2" applyNumberFormat="1" applyFont="1"/>
    <xf numFmtId="0" fontId="5" fillId="0" borderId="0" xfId="0" applyFont="1" applyAlignment="1">
      <alignment horizontal="center"/>
    </xf>
    <xf numFmtId="0" fontId="0" fillId="3" borderId="0" xfId="0" applyFill="1"/>
    <xf numFmtId="49" fontId="6" fillId="2" borderId="4" xfId="0" applyNumberFormat="1" applyFont="1" applyFill="1" applyBorder="1" applyAlignment="1">
      <alignment horizontal="center"/>
    </xf>
    <xf numFmtId="49" fontId="6" fillId="2" borderId="5" xfId="0" applyNumberFormat="1" applyFont="1" applyFill="1" applyBorder="1" applyAlignment="1">
      <alignment horizontal="center"/>
    </xf>
    <xf numFmtId="49" fontId="6" fillId="2" borderId="6" xfId="0" applyNumberFormat="1" applyFont="1" applyFill="1" applyBorder="1" applyAlignment="1">
      <alignment horizontal="center"/>
    </xf>
    <xf numFmtId="0" fontId="7" fillId="2" borderId="4" xfId="3" applyFont="1" applyFill="1" applyBorder="1"/>
    <xf numFmtId="0" fontId="7" fillId="2" borderId="5" xfId="3" applyFont="1" applyFill="1" applyBorder="1" applyAlignment="1">
      <alignment horizontal="left"/>
    </xf>
    <xf numFmtId="166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2" xfId="0" applyBorder="1"/>
    <xf numFmtId="164" fontId="0" fillId="0" borderId="2" xfId="2" applyNumberFormat="1" applyFont="1" applyBorder="1"/>
    <xf numFmtId="166" fontId="2" fillId="2" borderId="2" xfId="1" applyNumberFormat="1" applyFont="1" applyFill="1" applyBorder="1"/>
    <xf numFmtId="164" fontId="2" fillId="2" borderId="2" xfId="2" applyNumberFormat="1" applyFont="1" applyFill="1" applyBorder="1"/>
    <xf numFmtId="164" fontId="4" fillId="0" borderId="2" xfId="2" applyNumberFormat="1" applyFont="1" applyBorder="1"/>
    <xf numFmtId="165" fontId="0" fillId="0" borderId="2" xfId="1" applyNumberFormat="1" applyFont="1" applyBorder="1"/>
    <xf numFmtId="0" fontId="8" fillId="0" borderId="0" xfId="0" applyFont="1"/>
    <xf numFmtId="0" fontId="9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3" borderId="0" xfId="0" applyNumberFormat="1" applyFill="1" applyProtection="1">
      <protection locked="0"/>
    </xf>
    <xf numFmtId="0" fontId="10" fillId="0" borderId="0" xfId="0" applyFont="1"/>
    <xf numFmtId="165" fontId="0" fillId="0" borderId="0" xfId="0" applyNumberFormat="1"/>
    <xf numFmtId="164" fontId="16" fillId="3" borderId="0" xfId="0" applyNumberFormat="1" applyFont="1" applyFill="1" applyProtection="1">
      <protection locked="0"/>
    </xf>
    <xf numFmtId="164" fontId="18" fillId="3" borderId="0" xfId="0" applyNumberFormat="1" applyFont="1" applyFill="1" applyProtection="1">
      <protection locked="0"/>
    </xf>
    <xf numFmtId="0" fontId="7" fillId="2" borderId="5" xfId="3" applyFon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2" xfId="1" applyNumberFormat="1" applyFont="1" applyBorder="1" applyAlignment="1">
      <alignment horizontal="right"/>
    </xf>
    <xf numFmtId="164" fontId="0" fillId="0" borderId="2" xfId="2" applyNumberFormat="1" applyFont="1" applyBorder="1" applyAlignment="1">
      <alignment horizontal="right"/>
    </xf>
    <xf numFmtId="0" fontId="22" fillId="0" borderId="0" xfId="0" applyFont="1"/>
    <xf numFmtId="164" fontId="22" fillId="0" borderId="2" xfId="2" applyNumberFormat="1" applyFont="1" applyBorder="1"/>
    <xf numFmtId="0" fontId="21" fillId="0" borderId="0" xfId="0" applyFont="1"/>
    <xf numFmtId="43" fontId="0" fillId="0" borderId="0" xfId="1" applyFont="1"/>
    <xf numFmtId="0" fontId="2" fillId="2" borderId="12" xfId="0" applyFont="1" applyFill="1" applyBorder="1" applyAlignment="1">
      <alignment horizontal="center"/>
    </xf>
    <xf numFmtId="0" fontId="0" fillId="0" borderId="13" xfId="0" applyBorder="1"/>
    <xf numFmtId="166" fontId="2" fillId="2" borderId="13" xfId="1" applyNumberFormat="1" applyFont="1" applyFill="1" applyBorder="1"/>
    <xf numFmtId="164" fontId="22" fillId="0" borderId="13" xfId="2" applyNumberFormat="1" applyFont="1" applyBorder="1"/>
    <xf numFmtId="164" fontId="4" fillId="0" borderId="13" xfId="2" applyNumberFormat="1" applyFont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6" fontId="0" fillId="0" borderId="13" xfId="0" applyNumberFormat="1" applyBorder="1"/>
    <xf numFmtId="0" fontId="22" fillId="0" borderId="13" xfId="0" applyFont="1" applyBorder="1"/>
    <xf numFmtId="164" fontId="4" fillId="0" borderId="8" xfId="2" applyNumberFormat="1" applyFont="1" applyBorder="1"/>
    <xf numFmtId="0" fontId="4" fillId="0" borderId="13" xfId="0" applyFont="1" applyBorder="1"/>
    <xf numFmtId="165" fontId="0" fillId="0" borderId="8" xfId="1" applyNumberFormat="1" applyFont="1" applyBorder="1"/>
    <xf numFmtId="164" fontId="4" fillId="0" borderId="3" xfId="2" applyNumberFormat="1" applyFont="1" applyBorder="1"/>
    <xf numFmtId="164" fontId="22" fillId="0" borderId="3" xfId="2" applyNumberFormat="1" applyFont="1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5" fontId="0" fillId="0" borderId="8" xfId="1" applyNumberFormat="1" applyFont="1" applyBorder="1" applyAlignment="1">
      <alignment horizontal="right"/>
    </xf>
    <xf numFmtId="166" fontId="2" fillId="2" borderId="8" xfId="1" applyNumberFormat="1" applyFont="1" applyFill="1" applyBorder="1"/>
    <xf numFmtId="166" fontId="2" fillId="2" borderId="0" xfId="1" applyNumberFormat="1" applyFont="1" applyFill="1"/>
    <xf numFmtId="164" fontId="22" fillId="0" borderId="8" xfId="2" applyNumberFormat="1" applyFont="1" applyBorder="1"/>
    <xf numFmtId="164" fontId="22" fillId="0" borderId="0" xfId="2" applyNumberFormat="1" applyFont="1"/>
    <xf numFmtId="165" fontId="0" fillId="0" borderId="13" xfId="1" applyNumberFormat="1" applyFont="1" applyBorder="1"/>
    <xf numFmtId="164" fontId="22" fillId="0" borderId="9" xfId="2" applyNumberFormat="1" applyFont="1" applyBorder="1"/>
    <xf numFmtId="164" fontId="22" fillId="0" borderId="10" xfId="2" applyNumberFormat="1" applyFont="1" applyBorder="1"/>
    <xf numFmtId="164" fontId="22" fillId="0" borderId="14" xfId="2" applyNumberFormat="1" applyFont="1" applyBorder="1"/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165" fontId="0" fillId="0" borderId="8" xfId="1" applyNumberFormat="1" applyFont="1" applyBorder="1" applyProtection="1">
      <protection locked="0"/>
    </xf>
    <xf numFmtId="165" fontId="0" fillId="0" borderId="13" xfId="1" applyNumberFormat="1" applyFont="1" applyBorder="1" applyAlignment="1" applyProtection="1">
      <alignment horizontal="left" vertical="top" wrapText="1"/>
      <protection locked="0"/>
    </xf>
    <xf numFmtId="165" fontId="0" fillId="3" borderId="8" xfId="1" applyNumberFormat="1" applyFont="1" applyFill="1" applyBorder="1" applyProtection="1">
      <protection locked="0"/>
    </xf>
    <xf numFmtId="165" fontId="0" fillId="3" borderId="0" xfId="1" applyNumberFormat="1" applyFont="1" applyFill="1" applyProtection="1">
      <protection locked="0"/>
    </xf>
    <xf numFmtId="165" fontId="0" fillId="3" borderId="13" xfId="1" applyNumberFormat="1" applyFont="1" applyFill="1" applyBorder="1" applyAlignment="1" applyProtection="1">
      <alignment horizontal="left" vertical="top" wrapText="1"/>
      <protection locked="0"/>
    </xf>
    <xf numFmtId="0" fontId="22" fillId="0" borderId="14" xfId="0" applyFont="1" applyBorder="1"/>
    <xf numFmtId="165" fontId="0" fillId="3" borderId="0" xfId="1" applyNumberFormat="1" applyFont="1" applyFill="1" applyAlignment="1" applyProtection="1">
      <alignment wrapText="1"/>
      <protection locked="0"/>
    </xf>
    <xf numFmtId="164" fontId="24" fillId="2" borderId="2" xfId="2" applyNumberFormat="1" applyFont="1" applyFill="1" applyBorder="1"/>
    <xf numFmtId="164" fontId="25" fillId="2" borderId="2" xfId="2" applyNumberFormat="1" applyFont="1" applyFill="1" applyBorder="1"/>
    <xf numFmtId="0" fontId="23" fillId="3" borderId="0" xfId="0" applyFont="1" applyFill="1"/>
    <xf numFmtId="0" fontId="0" fillId="0" borderId="0" xfId="0" applyAlignment="1" applyProtection="1">
      <alignment wrapText="1"/>
      <protection hidden="1"/>
    </xf>
    <xf numFmtId="0" fontId="0" fillId="0" borderId="0" xfId="0" applyProtection="1">
      <protection hidden="1"/>
    </xf>
    <xf numFmtId="0" fontId="21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/>
      <protection hidden="1"/>
    </xf>
    <xf numFmtId="0" fontId="2" fillId="2" borderId="14" xfId="0" applyFont="1" applyFill="1" applyBorder="1" applyAlignment="1" applyProtection="1">
      <alignment horizontal="center"/>
      <protection hidden="1"/>
    </xf>
    <xf numFmtId="166" fontId="0" fillId="0" borderId="0" xfId="0" applyNumberFormat="1" applyAlignment="1" applyProtection="1">
      <alignment wrapText="1"/>
      <protection hidden="1"/>
    </xf>
    <xf numFmtId="0" fontId="22" fillId="0" borderId="0" xfId="0" applyFont="1" applyAlignment="1" applyProtection="1">
      <alignment wrapText="1"/>
      <protection hidden="1"/>
    </xf>
    <xf numFmtId="0" fontId="4" fillId="0" borderId="0" xfId="0" applyFont="1" applyAlignment="1" applyProtection="1">
      <alignment wrapText="1"/>
      <protection hidden="1"/>
    </xf>
    <xf numFmtId="166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164" fontId="0" fillId="0" borderId="8" xfId="2" applyNumberFormat="1" applyFont="1" applyBorder="1" applyAlignment="1">
      <alignment horizontal="right"/>
    </xf>
    <xf numFmtId="165" fontId="0" fillId="0" borderId="8" xfId="1" applyNumberFormat="1" applyFont="1" applyBorder="1" applyAlignment="1" applyProtection="1">
      <alignment horizontal="right"/>
      <protection hidden="1"/>
    </xf>
    <xf numFmtId="165" fontId="0" fillId="0" borderId="0" xfId="1" applyNumberFormat="1" applyFont="1" applyAlignment="1" applyProtection="1">
      <alignment horizontal="right"/>
      <protection hidden="1"/>
    </xf>
    <xf numFmtId="165" fontId="0" fillId="0" borderId="13" xfId="1" applyNumberFormat="1" applyFont="1" applyBorder="1" applyAlignment="1" applyProtection="1">
      <alignment horizontal="right"/>
      <protection hidden="1"/>
    </xf>
    <xf numFmtId="0" fontId="2" fillId="2" borderId="2" xfId="0" applyFont="1" applyFill="1" applyBorder="1" applyAlignment="1" applyProtection="1">
      <alignment horizontal="center"/>
      <protection hidden="1"/>
    </xf>
    <xf numFmtId="0" fontId="2" fillId="2" borderId="8" xfId="0" applyFont="1" applyFill="1" applyBorder="1" applyAlignment="1" applyProtection="1">
      <alignment horizontal="center"/>
      <protection hidden="1"/>
    </xf>
    <xf numFmtId="165" fontId="0" fillId="0" borderId="2" xfId="1" applyNumberFormat="1" applyFont="1" applyBorder="1" applyAlignment="1" applyProtection="1">
      <alignment horizontal="right"/>
      <protection hidden="1"/>
    </xf>
    <xf numFmtId="165" fontId="0" fillId="0" borderId="8" xfId="1" applyNumberFormat="1" applyFont="1" applyBorder="1" applyProtection="1">
      <protection hidden="1"/>
    </xf>
    <xf numFmtId="165" fontId="0" fillId="0" borderId="0" xfId="1" applyNumberFormat="1" applyFont="1" applyProtection="1">
      <protection hidden="1"/>
    </xf>
    <xf numFmtId="165" fontId="0" fillId="0" borderId="13" xfId="1" applyNumberFormat="1" applyFont="1" applyBorder="1" applyProtection="1">
      <protection hidden="1"/>
    </xf>
    <xf numFmtId="165" fontId="20" fillId="0" borderId="8" xfId="1" applyNumberFormat="1" applyFont="1" applyBorder="1" applyProtection="1">
      <protection hidden="1"/>
    </xf>
    <xf numFmtId="165" fontId="20" fillId="0" borderId="0" xfId="1" applyNumberFormat="1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2" borderId="1" xfId="0" applyFont="1" applyFill="1" applyBorder="1" applyAlignment="1" applyProtection="1">
      <alignment horizontal="center"/>
      <protection hidden="1"/>
    </xf>
    <xf numFmtId="0" fontId="2" fillId="2" borderId="3" xfId="0" applyFont="1" applyFill="1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0" fontId="3" fillId="0" borderId="13" xfId="0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166" fontId="2" fillId="2" borderId="8" xfId="0" applyNumberFormat="1" applyFont="1" applyFill="1" applyBorder="1" applyAlignment="1" applyProtection="1">
      <alignment horizontal="center"/>
      <protection hidden="1"/>
    </xf>
    <xf numFmtId="166" fontId="2" fillId="2" borderId="13" xfId="0" applyNumberFormat="1" applyFont="1" applyFill="1" applyBorder="1" applyProtection="1">
      <protection hidden="1"/>
    </xf>
    <xf numFmtId="0" fontId="22" fillId="0" borderId="8" xfId="0" applyFont="1" applyBorder="1" applyAlignment="1" applyProtection="1">
      <alignment horizontal="center"/>
      <protection hidden="1"/>
    </xf>
    <xf numFmtId="0" fontId="22" fillId="0" borderId="13" xfId="0" applyFont="1" applyBorder="1" applyProtection="1">
      <protection hidden="1"/>
    </xf>
    <xf numFmtId="0" fontId="4" fillId="0" borderId="8" xfId="0" applyFont="1" applyBorder="1" applyAlignment="1" applyProtection="1">
      <alignment horizontal="center"/>
      <protection hidden="1"/>
    </xf>
    <xf numFmtId="0" fontId="4" fillId="0" borderId="13" xfId="0" applyFont="1" applyBorder="1" applyProtection="1">
      <protection hidden="1"/>
    </xf>
    <xf numFmtId="0" fontId="4" fillId="0" borderId="9" xfId="0" applyFont="1" applyBorder="1" applyAlignment="1" applyProtection="1">
      <alignment horizontal="center"/>
      <protection hidden="1"/>
    </xf>
    <xf numFmtId="0" fontId="4" fillId="0" borderId="14" xfId="0" applyFont="1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66" fontId="2" fillId="2" borderId="0" xfId="0" applyNumberFormat="1" applyFont="1" applyFill="1" applyAlignment="1" applyProtection="1">
      <alignment horizontal="center"/>
      <protection hidden="1"/>
    </xf>
    <xf numFmtId="166" fontId="2" fillId="2" borderId="0" xfId="0" applyNumberFormat="1" applyFont="1" applyFill="1" applyProtection="1"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2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5" fontId="2" fillId="2" borderId="2" xfId="1" applyNumberFormat="1" applyFont="1" applyFill="1" applyBorder="1" applyAlignment="1" applyProtection="1">
      <alignment horizontal="center"/>
      <protection hidden="1"/>
    </xf>
    <xf numFmtId="14" fontId="2" fillId="2" borderId="3" xfId="0" applyNumberFormat="1" applyFont="1" applyFill="1" applyBorder="1" applyAlignment="1" applyProtection="1">
      <alignment horizontal="center"/>
      <protection hidden="1"/>
    </xf>
    <xf numFmtId="14" fontId="2" fillId="2" borderId="3" xfId="1" applyNumberFormat="1" applyFont="1" applyFill="1" applyBorder="1" applyAlignment="1" applyProtection="1">
      <alignment horizontal="center"/>
      <protection hidden="1"/>
    </xf>
    <xf numFmtId="167" fontId="2" fillId="2" borderId="3" xfId="0" applyNumberFormat="1" applyFont="1" applyFill="1" applyBorder="1" applyAlignment="1" applyProtection="1">
      <alignment horizontal="center"/>
      <protection hidden="1"/>
    </xf>
    <xf numFmtId="14" fontId="3" fillId="0" borderId="0" xfId="0" applyNumberFormat="1" applyFont="1" applyAlignment="1" applyProtection="1">
      <alignment horizontal="center" vertical="center"/>
      <protection hidden="1"/>
    </xf>
    <xf numFmtId="43" fontId="0" fillId="0" borderId="0" xfId="1" applyFont="1" applyProtection="1">
      <protection hidden="1"/>
    </xf>
    <xf numFmtId="43" fontId="0" fillId="0" borderId="0" xfId="1" quotePrefix="1" applyFont="1" applyProtection="1">
      <protection hidden="1"/>
    </xf>
    <xf numFmtId="14" fontId="0" fillId="0" borderId="0" xfId="1" quotePrefix="1" applyNumberFormat="1" applyFont="1" applyProtection="1">
      <protection hidden="1"/>
    </xf>
    <xf numFmtId="0" fontId="2" fillId="2" borderId="4" xfId="0" applyFont="1" applyFill="1" applyBorder="1" applyProtection="1">
      <protection hidden="1"/>
    </xf>
    <xf numFmtId="0" fontId="2" fillId="2" borderId="5" xfId="0" applyFont="1" applyFill="1" applyBorder="1" applyProtection="1">
      <protection hidden="1"/>
    </xf>
    <xf numFmtId="44" fontId="2" fillId="2" borderId="6" xfId="4" applyFont="1" applyFill="1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9" fontId="0" fillId="0" borderId="0" xfId="0" applyNumberFormat="1" applyProtection="1">
      <protection hidden="1"/>
    </xf>
    <xf numFmtId="0" fontId="0" fillId="0" borderId="0" xfId="0" quotePrefix="1" applyProtection="1">
      <protection hidden="1"/>
    </xf>
    <xf numFmtId="166" fontId="12" fillId="0" borderId="0" xfId="1" applyNumberFormat="1" applyFont="1" applyProtection="1">
      <protection hidden="1"/>
    </xf>
    <xf numFmtId="166" fontId="0" fillId="0" borderId="0" xfId="1" applyNumberFormat="1" applyFont="1" applyProtection="1">
      <protection hidden="1"/>
    </xf>
    <xf numFmtId="165" fontId="11" fillId="3" borderId="0" xfId="1" applyNumberFormat="1" applyFont="1" applyFill="1" applyProtection="1">
      <protection locked="0" hidden="1"/>
    </xf>
    <xf numFmtId="0" fontId="3" fillId="0" borderId="0" xfId="0" applyFont="1" applyAlignment="1" applyProtection="1">
      <alignment horizontal="center"/>
      <protection hidden="1"/>
    </xf>
    <xf numFmtId="165" fontId="16" fillId="3" borderId="0" xfId="1" applyNumberFormat="1" applyFont="1" applyFill="1" applyAlignment="1" applyProtection="1">
      <alignment horizontal="left"/>
      <protection locked="0" hidden="1"/>
    </xf>
    <xf numFmtId="165" fontId="16" fillId="3" borderId="0" xfId="1" applyNumberFormat="1" applyFont="1" applyFill="1" applyAlignment="1" applyProtection="1">
      <alignment horizontal="center"/>
      <protection locked="0" hidden="1"/>
    </xf>
    <xf numFmtId="165" fontId="1" fillId="3" borderId="0" xfId="1" applyNumberFormat="1" applyFill="1" applyProtection="1">
      <protection locked="0" hidden="1"/>
    </xf>
    <xf numFmtId="166" fontId="2" fillId="2" borderId="4" xfId="1" applyNumberFormat="1" applyFont="1" applyFill="1" applyBorder="1" applyProtection="1">
      <protection hidden="1"/>
    </xf>
    <xf numFmtId="166" fontId="2" fillId="2" borderId="5" xfId="1" applyNumberFormat="1" applyFont="1" applyFill="1" applyBorder="1" applyProtection="1">
      <protection hidden="1"/>
    </xf>
    <xf numFmtId="166" fontId="2" fillId="2" borderId="6" xfId="1" applyNumberFormat="1" applyFont="1" applyFill="1" applyBorder="1" applyProtection="1">
      <protection hidden="1"/>
    </xf>
    <xf numFmtId="165" fontId="0" fillId="0" borderId="0" xfId="0" applyNumberFormat="1" applyProtection="1">
      <protection hidden="1"/>
    </xf>
    <xf numFmtId="165" fontId="1" fillId="0" borderId="0" xfId="1" applyNumberFormat="1" applyProtection="1">
      <protection hidden="1"/>
    </xf>
    <xf numFmtId="165" fontId="11" fillId="0" borderId="0" xfId="1" applyNumberFormat="1" applyFont="1" applyProtection="1">
      <protection hidden="1"/>
    </xf>
    <xf numFmtId="166" fontId="2" fillId="3" borderId="6" xfId="1" applyNumberFormat="1" applyFont="1" applyFill="1" applyBorder="1" applyProtection="1">
      <protection locked="0" hidden="1"/>
    </xf>
    <xf numFmtId="165" fontId="17" fillId="3" borderId="0" xfId="1" applyNumberFormat="1" applyFont="1" applyFill="1" applyProtection="1">
      <protection locked="0" hidden="1"/>
    </xf>
    <xf numFmtId="165" fontId="0" fillId="3" borderId="0" xfId="1" applyNumberFormat="1" applyFont="1" applyFill="1" applyProtection="1">
      <protection locked="0" hidden="1"/>
    </xf>
    <xf numFmtId="0" fontId="16" fillId="0" borderId="0" xfId="0" applyFont="1" applyAlignment="1" applyProtection="1">
      <alignment horizontal="center"/>
      <protection hidden="1"/>
    </xf>
    <xf numFmtId="0" fontId="16" fillId="0" borderId="0" xfId="0" applyFont="1" applyProtection="1">
      <protection hidden="1"/>
    </xf>
    <xf numFmtId="166" fontId="16" fillId="0" borderId="0" xfId="4" applyNumberFormat="1" applyFont="1" applyProtection="1">
      <protection hidden="1"/>
    </xf>
    <xf numFmtId="0" fontId="2" fillId="2" borderId="7" xfId="0" applyFont="1" applyFill="1" applyBorder="1" applyAlignment="1" applyProtection="1">
      <alignment horizontal="center"/>
      <protection hidden="1"/>
    </xf>
    <xf numFmtId="0" fontId="2" fillId="2" borderId="9" xfId="0" applyFont="1" applyFill="1" applyBorder="1" applyAlignment="1" applyProtection="1">
      <alignment horizontal="center"/>
      <protection hidden="1"/>
    </xf>
    <xf numFmtId="164" fontId="2" fillId="0" borderId="0" xfId="2" applyNumberFormat="1" applyFont="1" applyProtection="1">
      <protection hidden="1"/>
    </xf>
    <xf numFmtId="0" fontId="0" fillId="0" borderId="8" xfId="0" applyBorder="1" applyProtection="1">
      <protection hidden="1"/>
    </xf>
    <xf numFmtId="0" fontId="0" fillId="0" borderId="2" xfId="0" applyBorder="1" applyProtection="1">
      <protection hidden="1"/>
    </xf>
    <xf numFmtId="164" fontId="0" fillId="0" borderId="2" xfId="2" applyNumberFormat="1" applyFont="1" applyBorder="1" applyProtection="1">
      <protection hidden="1"/>
    </xf>
    <xf numFmtId="164" fontId="0" fillId="0" borderId="2" xfId="2" applyNumberFormat="1" applyFont="1" applyBorder="1" applyAlignment="1" applyProtection="1">
      <alignment horizontal="right"/>
      <protection hidden="1"/>
    </xf>
    <xf numFmtId="166" fontId="2" fillId="2" borderId="8" xfId="1" applyNumberFormat="1" applyFont="1" applyFill="1" applyBorder="1" applyProtection="1">
      <protection hidden="1"/>
    </xf>
    <xf numFmtId="166" fontId="2" fillId="2" borderId="0" xfId="1" applyNumberFormat="1" applyFont="1" applyFill="1" applyProtection="1">
      <protection hidden="1"/>
    </xf>
    <xf numFmtId="166" fontId="2" fillId="2" borderId="2" xfId="1" applyNumberFormat="1" applyFont="1" applyFill="1" applyBorder="1" applyProtection="1">
      <protection hidden="1"/>
    </xf>
    <xf numFmtId="164" fontId="2" fillId="2" borderId="2" xfId="2" applyNumberFormat="1" applyFont="1" applyFill="1" applyBorder="1" applyProtection="1">
      <protection hidden="1"/>
    </xf>
    <xf numFmtId="164" fontId="22" fillId="0" borderId="8" xfId="2" applyNumberFormat="1" applyFont="1" applyBorder="1" applyProtection="1">
      <protection hidden="1"/>
    </xf>
    <xf numFmtId="164" fontId="22" fillId="0" borderId="0" xfId="2" applyNumberFormat="1" applyFont="1" applyProtection="1">
      <protection hidden="1"/>
    </xf>
    <xf numFmtId="164" fontId="22" fillId="0" borderId="2" xfId="2" applyNumberFormat="1" applyFont="1" applyBorder="1" applyProtection="1">
      <protection hidden="1"/>
    </xf>
    <xf numFmtId="164" fontId="4" fillId="0" borderId="8" xfId="2" applyNumberFormat="1" applyFont="1" applyBorder="1" applyProtection="1">
      <protection hidden="1"/>
    </xf>
    <xf numFmtId="164" fontId="4" fillId="0" borderId="0" xfId="2" applyNumberFormat="1" applyFont="1" applyProtection="1">
      <protection hidden="1"/>
    </xf>
    <xf numFmtId="164" fontId="4" fillId="0" borderId="2" xfId="2" applyNumberFormat="1" applyFont="1" applyBorder="1" applyProtection="1">
      <protection hidden="1"/>
    </xf>
    <xf numFmtId="165" fontId="0" fillId="0" borderId="2" xfId="1" applyNumberFormat="1" applyFont="1" applyBorder="1" applyProtection="1">
      <protection hidden="1"/>
    </xf>
    <xf numFmtId="164" fontId="22" fillId="0" borderId="9" xfId="2" applyNumberFormat="1" applyFont="1" applyBorder="1" applyProtection="1">
      <protection hidden="1"/>
    </xf>
    <xf numFmtId="164" fontId="22" fillId="0" borderId="10" xfId="2" applyNumberFormat="1" applyFont="1" applyBorder="1" applyProtection="1">
      <protection hidden="1"/>
    </xf>
    <xf numFmtId="164" fontId="22" fillId="0" borderId="3" xfId="2" applyNumberFormat="1" applyFont="1" applyBorder="1" applyProtection="1">
      <protection hidden="1"/>
    </xf>
    <xf numFmtId="164" fontId="0" fillId="0" borderId="0" xfId="2" applyNumberFormat="1" applyFont="1" applyProtection="1">
      <protection hidden="1"/>
    </xf>
    <xf numFmtId="0" fontId="10" fillId="3" borderId="0" xfId="0" applyFont="1" applyFill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/>
    <xf numFmtId="49" fontId="12" fillId="0" borderId="0" xfId="0" applyNumberFormat="1" applyFont="1" applyAlignment="1">
      <alignment horizontal="center"/>
    </xf>
    <xf numFmtId="49" fontId="12" fillId="0" borderId="0" xfId="0" applyNumberFormat="1" applyFont="1" applyAlignment="1">
      <alignment horizontal="left"/>
    </xf>
    <xf numFmtId="0" fontId="26" fillId="0" borderId="0" xfId="0" applyFont="1" applyAlignment="1">
      <alignment horizontal="center"/>
    </xf>
    <xf numFmtId="0" fontId="12" fillId="3" borderId="0" xfId="0" applyFont="1" applyFill="1" applyAlignment="1">
      <alignment horizontal="center"/>
    </xf>
    <xf numFmtId="49" fontId="12" fillId="3" borderId="0" xfId="0" applyNumberFormat="1" applyFont="1" applyFill="1" applyAlignment="1">
      <alignment horizontal="left"/>
    </xf>
    <xf numFmtId="49" fontId="12" fillId="3" borderId="0" xfId="0" applyNumberFormat="1" applyFont="1" applyFill="1" applyAlignment="1">
      <alignment horizontal="center"/>
    </xf>
    <xf numFmtId="0" fontId="12" fillId="3" borderId="15" xfId="0" applyFont="1" applyFill="1" applyBorder="1" applyAlignment="1">
      <alignment horizontal="center"/>
    </xf>
    <xf numFmtId="49" fontId="12" fillId="3" borderId="15" xfId="0" applyNumberFormat="1" applyFont="1" applyFill="1" applyBorder="1" applyAlignment="1">
      <alignment horizontal="left"/>
    </xf>
    <xf numFmtId="49" fontId="12" fillId="3" borderId="15" xfId="0" applyNumberFormat="1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49" fontId="12" fillId="3" borderId="16" xfId="0" applyNumberFormat="1" applyFont="1" applyFill="1" applyBorder="1" applyAlignment="1">
      <alignment horizontal="left"/>
    </xf>
    <xf numFmtId="49" fontId="12" fillId="3" borderId="16" xfId="0" applyNumberFormat="1" applyFont="1" applyFill="1" applyBorder="1" applyAlignment="1">
      <alignment horizontal="center"/>
    </xf>
    <xf numFmtId="44" fontId="0" fillId="0" borderId="0" xfId="4" applyFont="1"/>
    <xf numFmtId="166" fontId="0" fillId="0" borderId="0" xfId="4" applyNumberFormat="1" applyFont="1"/>
    <xf numFmtId="0" fontId="0" fillId="0" borderId="0" xfId="4" applyNumberFormat="1" applyFont="1"/>
    <xf numFmtId="44" fontId="2" fillId="11" borderId="17" xfId="4" applyFont="1" applyFill="1" applyBorder="1" applyAlignment="1">
      <alignment horizontal="center"/>
    </xf>
    <xf numFmtId="0" fontId="2" fillId="11" borderId="18" xfId="4" applyNumberFormat="1" applyFont="1" applyFill="1" applyBorder="1" applyAlignment="1">
      <alignment horizontal="center"/>
    </xf>
    <xf numFmtId="166" fontId="2" fillId="11" borderId="19" xfId="4" applyNumberFormat="1" applyFont="1" applyFill="1" applyBorder="1" applyAlignment="1">
      <alignment horizontal="center"/>
    </xf>
    <xf numFmtId="164" fontId="0" fillId="0" borderId="0" xfId="2" applyNumberFormat="1" applyFont="1" applyAlignment="1">
      <alignment horizontal="center"/>
    </xf>
    <xf numFmtId="0" fontId="0" fillId="11" borderId="17" xfId="4" applyNumberFormat="1" applyFont="1" applyFill="1" applyBorder="1" applyAlignment="1">
      <alignment horizontal="center"/>
    </xf>
    <xf numFmtId="0" fontId="0" fillId="11" borderId="18" xfId="4" applyNumberFormat="1" applyFont="1" applyFill="1" applyBorder="1" applyAlignment="1">
      <alignment horizontal="center"/>
    </xf>
    <xf numFmtId="165" fontId="0" fillId="11" borderId="18" xfId="1" applyNumberFormat="1" applyFont="1" applyFill="1" applyBorder="1" applyAlignment="1">
      <alignment horizontal="center"/>
    </xf>
    <xf numFmtId="166" fontId="0" fillId="11" borderId="18" xfId="4" applyNumberFormat="1" applyFont="1" applyFill="1" applyBorder="1" applyAlignment="1">
      <alignment horizontal="center"/>
    </xf>
    <xf numFmtId="44" fontId="0" fillId="11" borderId="18" xfId="4" applyFont="1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2" fillId="11" borderId="18" xfId="0" applyFont="1" applyFill="1" applyBorder="1" applyAlignment="1">
      <alignment horizontal="center"/>
    </xf>
    <xf numFmtId="0" fontId="0" fillId="11" borderId="18" xfId="0" applyFill="1" applyBorder="1"/>
    <xf numFmtId="0" fontId="0" fillId="11" borderId="19" xfId="0" applyFill="1" applyBorder="1" applyAlignment="1">
      <alignment horizontal="center"/>
    </xf>
    <xf numFmtId="6" fontId="0" fillId="0" borderId="0" xfId="0" applyNumberFormat="1" applyAlignment="1">
      <alignment horizontal="center"/>
    </xf>
    <xf numFmtId="0" fontId="2" fillId="11" borderId="20" xfId="0" applyFont="1" applyFill="1" applyBorder="1" applyAlignment="1">
      <alignment horizontal="center"/>
    </xf>
    <xf numFmtId="0" fontId="2" fillId="11" borderId="21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44" fontId="2" fillId="11" borderId="20" xfId="4" applyFont="1" applyFill="1" applyBorder="1" applyAlignment="1">
      <alignment horizontal="center"/>
    </xf>
    <xf numFmtId="44" fontId="2" fillId="11" borderId="21" xfId="4" applyFont="1" applyFill="1" applyBorder="1" applyAlignment="1">
      <alignment horizontal="center"/>
    </xf>
    <xf numFmtId="166" fontId="2" fillId="11" borderId="23" xfId="4" applyNumberFormat="1" applyFont="1" applyFill="1" applyBorder="1" applyAlignment="1">
      <alignment horizontal="center"/>
    </xf>
    <xf numFmtId="164" fontId="2" fillId="11" borderId="24" xfId="2" applyNumberFormat="1" applyFont="1" applyFill="1" applyBorder="1" applyAlignment="1">
      <alignment horizontal="center"/>
    </xf>
    <xf numFmtId="165" fontId="2" fillId="11" borderId="21" xfId="1" applyNumberFormat="1" applyFont="1" applyFill="1" applyBorder="1" applyAlignment="1">
      <alignment horizontal="center"/>
    </xf>
    <xf numFmtId="166" fontId="2" fillId="11" borderId="21" xfId="4" applyNumberFormat="1" applyFont="1" applyFill="1" applyBorder="1" applyAlignment="1">
      <alignment horizontal="center"/>
    </xf>
    <xf numFmtId="0" fontId="2" fillId="11" borderId="23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2" fillId="11" borderId="25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center"/>
    </xf>
    <xf numFmtId="0" fontId="2" fillId="11" borderId="27" xfId="0" applyFont="1" applyFill="1" applyBorder="1" applyAlignment="1">
      <alignment horizontal="center"/>
    </xf>
    <xf numFmtId="44" fontId="2" fillId="11" borderId="25" xfId="4" applyFont="1" applyFill="1" applyBorder="1" applyAlignment="1">
      <alignment horizontal="center"/>
    </xf>
    <xf numFmtId="44" fontId="2" fillId="11" borderId="26" xfId="4" applyFont="1" applyFill="1" applyBorder="1" applyAlignment="1">
      <alignment horizontal="center"/>
    </xf>
    <xf numFmtId="166" fontId="2" fillId="11" borderId="28" xfId="4" applyNumberFormat="1" applyFont="1" applyFill="1" applyBorder="1" applyAlignment="1">
      <alignment horizontal="center"/>
    </xf>
    <xf numFmtId="164" fontId="2" fillId="11" borderId="29" xfId="2" applyNumberFormat="1" applyFont="1" applyFill="1" applyBorder="1" applyAlignment="1">
      <alignment horizontal="center"/>
    </xf>
    <xf numFmtId="165" fontId="2" fillId="11" borderId="26" xfId="1" applyNumberFormat="1" applyFont="1" applyFill="1" applyBorder="1" applyAlignment="1">
      <alignment horizontal="center"/>
    </xf>
    <xf numFmtId="166" fontId="2" fillId="11" borderId="26" xfId="4" applyNumberFormat="1" applyFont="1" applyFill="1" applyBorder="1" applyAlignment="1">
      <alignment horizontal="center"/>
    </xf>
    <xf numFmtId="0" fontId="2" fillId="11" borderId="28" xfId="0" applyFont="1" applyFill="1" applyBorder="1" applyAlignment="1">
      <alignment horizontal="center"/>
    </xf>
    <xf numFmtId="0" fontId="0" fillId="0" borderId="30" xfId="0" applyBorder="1"/>
    <xf numFmtId="44" fontId="0" fillId="0" borderId="30" xfId="4" applyFont="1" applyBorder="1"/>
    <xf numFmtId="44" fontId="0" fillId="0" borderId="2" xfId="4" applyFont="1" applyBorder="1"/>
    <xf numFmtId="166" fontId="0" fillId="0" borderId="31" xfId="4" applyNumberFormat="1" applyFont="1" applyBorder="1"/>
    <xf numFmtId="166" fontId="0" fillId="0" borderId="2" xfId="4" applyNumberFormat="1" applyFont="1" applyBorder="1"/>
    <xf numFmtId="0" fontId="0" fillId="0" borderId="31" xfId="0" applyBorder="1"/>
    <xf numFmtId="0" fontId="2" fillId="11" borderId="32" xfId="0" applyFont="1" applyFill="1" applyBorder="1"/>
    <xf numFmtId="0" fontId="2" fillId="11" borderId="33" xfId="0" applyFont="1" applyFill="1" applyBorder="1"/>
    <xf numFmtId="0" fontId="2" fillId="11" borderId="34" xfId="0" applyFont="1" applyFill="1" applyBorder="1"/>
    <xf numFmtId="44" fontId="2" fillId="11" borderId="32" xfId="4" applyFont="1" applyFill="1" applyBorder="1"/>
    <xf numFmtId="44" fontId="2" fillId="11" borderId="33" xfId="4" applyFont="1" applyFill="1" applyBorder="1"/>
    <xf numFmtId="166" fontId="2" fillId="11" borderId="35" xfId="4" applyNumberFormat="1" applyFont="1" applyFill="1" applyBorder="1"/>
    <xf numFmtId="164" fontId="2" fillId="11" borderId="18" xfId="2" applyNumberFormat="1" applyFont="1" applyFill="1" applyBorder="1"/>
    <xf numFmtId="165" fontId="2" fillId="11" borderId="33" xfId="1" applyNumberFormat="1" applyFont="1" applyFill="1" applyBorder="1"/>
    <xf numFmtId="166" fontId="2" fillId="11" borderId="33" xfId="4" applyNumberFormat="1" applyFont="1" applyFill="1" applyBorder="1"/>
    <xf numFmtId="164" fontId="2" fillId="3" borderId="33" xfId="2" applyNumberFormat="1" applyFont="1" applyFill="1" applyBorder="1" applyProtection="1">
      <protection locked="0"/>
    </xf>
    <xf numFmtId="0" fontId="2" fillId="11" borderId="35" xfId="0" applyFont="1" applyFill="1" applyBorder="1"/>
    <xf numFmtId="44" fontId="0" fillId="0" borderId="0" xfId="0" applyNumberFormat="1"/>
    <xf numFmtId="0" fontId="0" fillId="0" borderId="36" xfId="0" applyBorder="1" applyAlignment="1">
      <alignment horizontal="center"/>
    </xf>
    <xf numFmtId="0" fontId="0" fillId="3" borderId="37" xfId="0" applyFill="1" applyBorder="1" applyProtection="1">
      <protection locked="0"/>
    </xf>
    <xf numFmtId="0" fontId="0" fillId="3" borderId="38" xfId="0" applyFill="1" applyBorder="1" applyProtection="1">
      <protection locked="0"/>
    </xf>
    <xf numFmtId="44" fontId="0" fillId="3" borderId="36" xfId="4" applyFont="1" applyFill="1" applyBorder="1" applyProtection="1">
      <protection locked="0"/>
    </xf>
    <xf numFmtId="44" fontId="0" fillId="0" borderId="39" xfId="4" applyFont="1" applyBorder="1"/>
    <xf numFmtId="164" fontId="0" fillId="3" borderId="41" xfId="2" applyNumberFormat="1" applyFont="1" applyFill="1" applyBorder="1" applyProtection="1">
      <protection locked="0"/>
    </xf>
    <xf numFmtId="44" fontId="0" fillId="0" borderId="36" xfId="4" applyFont="1" applyBorder="1"/>
    <xf numFmtId="44" fontId="0" fillId="0" borderId="37" xfId="4" applyFont="1" applyBorder="1"/>
    <xf numFmtId="165" fontId="0" fillId="3" borderId="37" xfId="1" applyNumberFormat="1" applyFont="1" applyFill="1" applyBorder="1" applyProtection="1">
      <protection locked="0"/>
    </xf>
    <xf numFmtId="166" fontId="0" fillId="0" borderId="37" xfId="4" applyNumberFormat="1" applyFont="1" applyBorder="1"/>
    <xf numFmtId="166" fontId="0" fillId="12" borderId="37" xfId="4" applyNumberFormat="1" applyFont="1" applyFill="1" applyBorder="1"/>
    <xf numFmtId="166" fontId="0" fillId="3" borderId="37" xfId="4" applyNumberFormat="1" applyFont="1" applyFill="1" applyBorder="1" applyProtection="1">
      <protection locked="0"/>
    </xf>
    <xf numFmtId="166" fontId="0" fillId="0" borderId="40" xfId="0" applyNumberFormat="1" applyBorder="1"/>
    <xf numFmtId="0" fontId="0" fillId="0" borderId="42" xfId="0" applyBorder="1" applyAlignment="1">
      <alignment horizontal="center"/>
    </xf>
    <xf numFmtId="0" fontId="0" fillId="3" borderId="39" xfId="0" applyFill="1" applyBorder="1" applyProtection="1">
      <protection locked="0"/>
    </xf>
    <xf numFmtId="0" fontId="0" fillId="3" borderId="43" xfId="0" applyFill="1" applyBorder="1" applyProtection="1">
      <protection locked="0"/>
    </xf>
    <xf numFmtId="44" fontId="0" fillId="3" borderId="42" xfId="4" applyFont="1" applyFill="1" applyBorder="1" applyProtection="1">
      <protection locked="0"/>
    </xf>
    <xf numFmtId="164" fontId="0" fillId="3" borderId="45" xfId="2" applyNumberFormat="1" applyFont="1" applyFill="1" applyBorder="1" applyProtection="1">
      <protection locked="0"/>
    </xf>
    <xf numFmtId="44" fontId="0" fillId="0" borderId="42" xfId="4" applyFont="1" applyBorder="1"/>
    <xf numFmtId="165" fontId="0" fillId="3" borderId="39" xfId="1" applyNumberFormat="1" applyFont="1" applyFill="1" applyBorder="1" applyProtection="1">
      <protection locked="0"/>
    </xf>
    <xf numFmtId="166" fontId="0" fillId="0" borderId="39" xfId="4" applyNumberFormat="1" applyFont="1" applyBorder="1"/>
    <xf numFmtId="166" fontId="0" fillId="12" borderId="39" xfId="4" applyNumberFormat="1" applyFont="1" applyFill="1" applyBorder="1"/>
    <xf numFmtId="166" fontId="0" fillId="3" borderId="39" xfId="4" applyNumberFormat="1" applyFont="1" applyFill="1" applyBorder="1" applyProtection="1">
      <protection locked="0"/>
    </xf>
    <xf numFmtId="166" fontId="0" fillId="0" borderId="44" xfId="0" applyNumberFormat="1" applyBorder="1"/>
    <xf numFmtId="0" fontId="0" fillId="0" borderId="46" xfId="0" applyBorder="1" applyAlignment="1">
      <alignment horizontal="center"/>
    </xf>
    <xf numFmtId="0" fontId="0" fillId="3" borderId="47" xfId="0" applyFill="1" applyBorder="1" applyProtection="1">
      <protection locked="0"/>
    </xf>
    <xf numFmtId="0" fontId="0" fillId="3" borderId="48" xfId="0" applyFill="1" applyBorder="1" applyProtection="1">
      <protection locked="0"/>
    </xf>
    <xf numFmtId="44" fontId="0" fillId="3" borderId="46" xfId="4" applyFont="1" applyFill="1" applyBorder="1" applyProtection="1">
      <protection locked="0"/>
    </xf>
    <xf numFmtId="164" fontId="0" fillId="3" borderId="50" xfId="2" applyNumberFormat="1" applyFont="1" applyFill="1" applyBorder="1" applyProtection="1">
      <protection locked="0"/>
    </xf>
    <xf numFmtId="44" fontId="0" fillId="0" borderId="46" xfId="4" applyFont="1" applyBorder="1"/>
    <xf numFmtId="44" fontId="0" fillId="0" borderId="47" xfId="4" applyFont="1" applyBorder="1"/>
    <xf numFmtId="165" fontId="0" fillId="3" borderId="47" xfId="1" applyNumberFormat="1" applyFont="1" applyFill="1" applyBorder="1" applyProtection="1">
      <protection locked="0"/>
    </xf>
    <xf numFmtId="166" fontId="0" fillId="0" borderId="47" xfId="4" applyNumberFormat="1" applyFont="1" applyBorder="1"/>
    <xf numFmtId="166" fontId="0" fillId="12" borderId="47" xfId="4" applyNumberFormat="1" applyFont="1" applyFill="1" applyBorder="1"/>
    <xf numFmtId="166" fontId="0" fillId="3" borderId="47" xfId="4" applyNumberFormat="1" applyFont="1" applyFill="1" applyBorder="1" applyProtection="1">
      <protection locked="0"/>
    </xf>
    <xf numFmtId="166" fontId="0" fillId="0" borderId="49" xfId="0" applyNumberFormat="1" applyBorder="1"/>
    <xf numFmtId="0" fontId="2" fillId="11" borderId="17" xfId="0" applyFont="1" applyFill="1" applyBorder="1"/>
    <xf numFmtId="0" fontId="2" fillId="11" borderId="18" xfId="0" applyFont="1" applyFill="1" applyBorder="1"/>
    <xf numFmtId="0" fontId="0" fillId="0" borderId="42" xfId="0" applyBorder="1"/>
    <xf numFmtId="0" fontId="0" fillId="0" borderId="39" xfId="0" applyBorder="1"/>
    <xf numFmtId="0" fontId="0" fillId="0" borderId="43" xfId="0" applyBorder="1"/>
    <xf numFmtId="166" fontId="0" fillId="0" borderId="44" xfId="4" applyNumberFormat="1" applyFont="1" applyBorder="1"/>
    <xf numFmtId="164" fontId="0" fillId="0" borderId="45" xfId="2" applyNumberFormat="1" applyFont="1" applyBorder="1"/>
    <xf numFmtId="165" fontId="0" fillId="0" borderId="39" xfId="1" applyNumberFormat="1" applyFont="1" applyBorder="1"/>
    <xf numFmtId="0" fontId="0" fillId="0" borderId="44" xfId="0" applyBorder="1"/>
    <xf numFmtId="166" fontId="0" fillId="12" borderId="44" xfId="4" applyNumberFormat="1" applyFont="1" applyFill="1" applyBorder="1"/>
    <xf numFmtId="166" fontId="0" fillId="13" borderId="39" xfId="4" applyNumberFormat="1" applyFont="1" applyFill="1" applyBorder="1"/>
    <xf numFmtId="166" fontId="0" fillId="3" borderId="44" xfId="4" applyNumberFormat="1" applyFont="1" applyFill="1" applyBorder="1" applyProtection="1">
      <protection locked="0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166" fontId="0" fillId="0" borderId="49" xfId="4" applyNumberFormat="1" applyFont="1" applyBorder="1"/>
    <xf numFmtId="164" fontId="0" fillId="0" borderId="50" xfId="2" applyNumberFormat="1" applyFont="1" applyBorder="1"/>
    <xf numFmtId="165" fontId="0" fillId="0" borderId="47" xfId="1" applyNumberFormat="1" applyFont="1" applyBorder="1"/>
    <xf numFmtId="0" fontId="0" fillId="0" borderId="49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166" fontId="0" fillId="0" borderId="40" xfId="4" applyNumberFormat="1" applyFont="1" applyBorder="1"/>
    <xf numFmtId="164" fontId="0" fillId="0" borderId="41" xfId="2" applyNumberFormat="1" applyFont="1" applyBorder="1"/>
    <xf numFmtId="165" fontId="0" fillId="0" borderId="37" xfId="1" applyNumberFormat="1" applyFont="1" applyBorder="1"/>
    <xf numFmtId="0" fontId="0" fillId="0" borderId="40" xfId="0" applyBorder="1"/>
    <xf numFmtId="166" fontId="0" fillId="12" borderId="40" xfId="4" applyNumberFormat="1" applyFont="1" applyFill="1" applyBorder="1"/>
    <xf numFmtId="166" fontId="0" fillId="12" borderId="49" xfId="4" applyNumberFormat="1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0" xfId="0" applyFill="1" applyAlignment="1" applyProtection="1">
      <alignment horizontal="right"/>
      <protection locked="0"/>
    </xf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49" fontId="10" fillId="3" borderId="0" xfId="0" applyNumberFormat="1" applyFont="1" applyFill="1" applyAlignment="1">
      <alignment horizontal="left"/>
    </xf>
    <xf numFmtId="49" fontId="10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3" fontId="0" fillId="3" borderId="0" xfId="0" applyNumberFormat="1" applyFill="1" applyAlignment="1" applyProtection="1">
      <alignment horizontal="right"/>
      <protection locked="0"/>
    </xf>
    <xf numFmtId="0" fontId="23" fillId="3" borderId="0" xfId="0" applyFont="1" applyFill="1" applyAlignment="1" applyProtection="1">
      <alignment horizontal="right"/>
      <protection locked="0"/>
    </xf>
    <xf numFmtId="43" fontId="0" fillId="3" borderId="0" xfId="1" applyFont="1" applyFill="1" applyProtection="1">
      <protection locked="0"/>
    </xf>
    <xf numFmtId="43" fontId="0" fillId="0" borderId="0" xfId="1" applyFont="1" applyProtection="1">
      <protection locked="0"/>
    </xf>
    <xf numFmtId="0" fontId="0" fillId="3" borderId="0" xfId="0" applyFill="1" applyAlignment="1" applyProtection="1">
      <alignment wrapText="1"/>
      <protection locked="0"/>
    </xf>
    <xf numFmtId="49" fontId="0" fillId="3" borderId="0" xfId="0" applyNumberFormat="1" applyFill="1" applyAlignment="1">
      <alignment horizontal="right"/>
    </xf>
    <xf numFmtId="164" fontId="0" fillId="3" borderId="0" xfId="0" applyNumberFormat="1" applyFill="1"/>
    <xf numFmtId="0" fontId="0" fillId="3" borderId="51" xfId="0" applyFill="1" applyBorder="1" applyProtection="1">
      <protection locked="0"/>
    </xf>
    <xf numFmtId="0" fontId="0" fillId="3" borderId="52" xfId="0" applyFill="1" applyBorder="1" applyProtection="1">
      <protection locked="0"/>
    </xf>
    <xf numFmtId="0" fontId="0" fillId="3" borderId="53" xfId="0" applyFill="1" applyBorder="1" applyProtection="1">
      <protection locked="0"/>
    </xf>
    <xf numFmtId="44" fontId="0" fillId="12" borderId="42" xfId="4" applyFont="1" applyFill="1" applyBorder="1" applyProtection="1">
      <protection locked="0"/>
    </xf>
    <xf numFmtId="44" fontId="0" fillId="12" borderId="39" xfId="4" applyFont="1" applyFill="1" applyBorder="1"/>
    <xf numFmtId="164" fontId="0" fillId="12" borderId="45" xfId="2" applyNumberFormat="1" applyFont="1" applyFill="1" applyBorder="1" applyProtection="1">
      <protection locked="0"/>
    </xf>
    <xf numFmtId="44" fontId="0" fillId="12" borderId="42" xfId="4" applyFont="1" applyFill="1" applyBorder="1"/>
    <xf numFmtId="165" fontId="0" fillId="12" borderId="39" xfId="1" applyNumberFormat="1" applyFont="1" applyFill="1" applyBorder="1" applyProtection="1">
      <protection locked="0"/>
    </xf>
    <xf numFmtId="166" fontId="0" fillId="12" borderId="39" xfId="4" applyNumberFormat="1" applyFont="1" applyFill="1" applyBorder="1" applyProtection="1">
      <protection locked="0"/>
    </xf>
    <xf numFmtId="0" fontId="2" fillId="3" borderId="33" xfId="0" applyFont="1" applyFill="1" applyBorder="1" applyProtection="1">
      <protection locked="0"/>
    </xf>
    <xf numFmtId="166" fontId="0" fillId="0" borderId="39" xfId="0" applyNumberFormat="1" applyBorder="1"/>
    <xf numFmtId="0" fontId="2" fillId="3" borderId="33" xfId="0" applyFont="1" applyFill="1" applyBorder="1" applyAlignment="1" applyProtection="1">
      <alignment horizontal="center"/>
      <protection locked="0"/>
    </xf>
    <xf numFmtId="0" fontId="16" fillId="3" borderId="0" xfId="1" applyNumberFormat="1" applyFont="1" applyFill="1" applyAlignment="1" applyProtection="1">
      <alignment horizontal="center"/>
      <protection locked="0" hidden="1"/>
    </xf>
    <xf numFmtId="8" fontId="0" fillId="3" borderId="0" xfId="0" applyNumberFormat="1" applyFill="1" applyAlignment="1" applyProtection="1">
      <alignment horizontal="right"/>
      <protection locked="0"/>
    </xf>
    <xf numFmtId="8" fontId="0" fillId="3" borderId="0" xfId="0" applyNumberFormat="1" applyFill="1" applyProtection="1">
      <protection locked="0"/>
    </xf>
  </cellXfs>
  <cellStyles count="15">
    <cellStyle name="60% - Accent1 2" xfId="8" xr:uid="{00000000-0005-0000-0000-000029000000}"/>
    <cellStyle name="60% - Accent2 2" xfId="9" xr:uid="{00000000-0005-0000-0000-00002A000000}"/>
    <cellStyle name="60% - Accent3 2" xfId="10" xr:uid="{00000000-0005-0000-0000-00002B000000}"/>
    <cellStyle name="60% - Accent4 2" xfId="11" xr:uid="{00000000-0005-0000-0000-00002C000000}"/>
    <cellStyle name="60% - Accent5 2" xfId="12" xr:uid="{00000000-0005-0000-0000-00002D000000}"/>
    <cellStyle name="60% - Accent6 2" xfId="13" xr:uid="{00000000-0005-0000-0000-00002E000000}"/>
    <cellStyle name="Comma" xfId="1" builtinId="3"/>
    <cellStyle name="Currency" xfId="4" builtinId="4"/>
    <cellStyle name="Neutral 2" xfId="7" xr:uid="{00000000-0005-0000-0000-000028000000}"/>
    <cellStyle name="Normal" xfId="0" builtinId="0"/>
    <cellStyle name="Normal 2" xfId="3" xr:uid="{00000000-0005-0000-0000-000003000000}"/>
    <cellStyle name="Normal 3" xfId="5" xr:uid="{00000000-0005-0000-0000-000026000000}"/>
    <cellStyle name="Normal 4" xfId="14" xr:uid="{00000000-0005-0000-0000-000037000000}"/>
    <cellStyle name="Percent" xfId="2" builtinId="5"/>
    <cellStyle name="Title 2" xfId="6" xr:uid="{00000000-0005-0000-0000-000027000000}"/>
  </cellStyles>
  <dxfs count="27">
    <dxf>
      <font>
        <color rgb="FF9C0006"/>
      </font>
      <fill>
        <patternFill>
          <bgColor rgb="FFFFC7CE"/>
        </patternFill>
      </fill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</font>
      <fill>
        <patternFill>
          <bgColor rgb="FFFF0000"/>
        </patternFill>
      </fill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0</xdr:row>
          <xdr:rowOff>76200</xdr:rowOff>
        </xdr:from>
        <xdr:to>
          <xdr:col>6</xdr:col>
          <xdr:colOff>495300</xdr:colOff>
          <xdr:row>2</xdr:row>
          <xdr:rowOff>50800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0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76200</xdr:rowOff>
        </xdr:from>
        <xdr:to>
          <xdr:col>9</xdr:col>
          <xdr:colOff>1003300</xdr:colOff>
          <xdr:row>2</xdr:row>
          <xdr:rowOff>38100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0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76200</xdr:rowOff>
        </xdr:from>
        <xdr:to>
          <xdr:col>12</xdr:col>
          <xdr:colOff>698500</xdr:colOff>
          <xdr:row>2</xdr:row>
          <xdr:rowOff>25400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0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OP-SUMM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0</xdr:row>
          <xdr:rowOff>38100</xdr:rowOff>
        </xdr:from>
        <xdr:to>
          <xdr:col>21</xdr:col>
          <xdr:colOff>101600</xdr:colOff>
          <xdr:row>2</xdr:row>
          <xdr:rowOff>12700</xdr:rowOff>
        </xdr:to>
        <xdr:sp macro="" textlink="">
          <xdr:nvSpPr>
            <xdr:cNvPr id="19471" name="Button 1039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165100</xdr:colOff>
          <xdr:row>0</xdr:row>
          <xdr:rowOff>38100</xdr:rowOff>
        </xdr:from>
        <xdr:to>
          <xdr:col>24</xdr:col>
          <xdr:colOff>165100</xdr:colOff>
          <xdr:row>1</xdr:row>
          <xdr:rowOff>241300</xdr:rowOff>
        </xdr:to>
        <xdr:sp macro="" textlink="">
          <xdr:nvSpPr>
            <xdr:cNvPr id="19473" name="Button 1041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0</xdr:row>
          <xdr:rowOff>38100</xdr:rowOff>
        </xdr:from>
        <xdr:to>
          <xdr:col>27</xdr:col>
          <xdr:colOff>749300</xdr:colOff>
          <xdr:row>2</xdr:row>
          <xdr:rowOff>38100</xdr:rowOff>
        </xdr:to>
        <xdr:sp macro="" textlink="">
          <xdr:nvSpPr>
            <xdr:cNvPr id="19474" name="Button 1042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OP Detail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0</xdr:row>
          <xdr:rowOff>114300</xdr:rowOff>
        </xdr:from>
        <xdr:to>
          <xdr:col>6</xdr:col>
          <xdr:colOff>939800</xdr:colOff>
          <xdr:row>2</xdr:row>
          <xdr:rowOff>76200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5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63500</xdr:rowOff>
        </xdr:from>
        <xdr:to>
          <xdr:col>10</xdr:col>
          <xdr:colOff>469900</xdr:colOff>
          <xdr:row>2</xdr:row>
          <xdr:rowOff>63500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5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50800</xdr:rowOff>
        </xdr:from>
        <xdr:to>
          <xdr:col>14</xdr:col>
          <xdr:colOff>838200</xdr:colOff>
          <xdr:row>2</xdr:row>
          <xdr:rowOff>25400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5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RSV-SUMM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0</xdr:row>
          <xdr:rowOff>38100</xdr:rowOff>
        </xdr:from>
        <xdr:to>
          <xdr:col>21</xdr:col>
          <xdr:colOff>101600</xdr:colOff>
          <xdr:row>2</xdr:row>
          <xdr:rowOff>12700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165100</xdr:colOff>
          <xdr:row>0</xdr:row>
          <xdr:rowOff>38100</xdr:rowOff>
        </xdr:from>
        <xdr:to>
          <xdr:col>24</xdr:col>
          <xdr:colOff>165100</xdr:colOff>
          <xdr:row>1</xdr:row>
          <xdr:rowOff>241300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28</xdr:col>
          <xdr:colOff>152400</xdr:colOff>
          <xdr:row>1</xdr:row>
          <xdr:rowOff>241300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RSV - Detail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2</xdr:row>
          <xdr:rowOff>0</xdr:rowOff>
        </xdr:from>
        <xdr:to>
          <xdr:col>8</xdr:col>
          <xdr:colOff>279400</xdr:colOff>
          <xdr:row>3</xdr:row>
          <xdr:rowOff>228600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9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5</xdr:row>
          <xdr:rowOff>241300</xdr:rowOff>
        </xdr:from>
        <xdr:to>
          <xdr:col>8</xdr:col>
          <xdr:colOff>304800</xdr:colOff>
          <xdr:row>7</xdr:row>
          <xdr:rowOff>215900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9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Accounting 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10</xdr:row>
          <xdr:rowOff>241300</xdr:rowOff>
        </xdr:from>
        <xdr:to>
          <xdr:col>8</xdr:col>
          <xdr:colOff>304800</xdr:colOff>
          <xdr:row>12</xdr:row>
          <xdr:rowOff>215900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9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Accounting 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215900</xdr:rowOff>
        </xdr:from>
        <xdr:to>
          <xdr:col>4</xdr:col>
          <xdr:colOff>139700</xdr:colOff>
          <xdr:row>2</xdr:row>
          <xdr:rowOff>177800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A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Payroll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7" tint="0.59999389629810485"/>
  </sheetPr>
  <dimension ref="A1:O730"/>
  <sheetViews>
    <sheetView tabSelected="1" zoomScaleNormal="100" workbookViewId="0">
      <pane xSplit="3" ySplit="6" topLeftCell="D34" activePane="bottomRight" state="frozen"/>
      <selection activeCell="E293" sqref="E293"/>
      <selection pane="topRight" activeCell="E293" sqref="E293"/>
      <selection pane="bottomLeft" activeCell="E293" sqref="E293"/>
      <selection pane="bottomRight" activeCell="C47" sqref="C47"/>
    </sheetView>
  </sheetViews>
  <sheetFormatPr defaultColWidth="8.81640625" defaultRowHeight="14.5" outlineLevelCol="1" x14ac:dyDescent="0.35"/>
  <cols>
    <col min="1" max="1" width="10.6328125" hidden="1" customWidth="1" outlineLevel="1"/>
    <col min="2" max="2" width="9.36328125" style="87" bestFit="1" customWidth="1" collapsed="1"/>
    <col min="3" max="3" width="39.36328125" style="87" bestFit="1" customWidth="1"/>
    <col min="4" max="4" width="1.6328125" customWidth="1"/>
    <col min="5" max="7" width="12.7265625" customWidth="1"/>
    <col min="8" max="8" width="10.6328125" style="2" customWidth="1"/>
    <col min="9" max="9" width="1.6328125" customWidth="1"/>
    <col min="10" max="12" width="12.7265625" customWidth="1"/>
    <col min="13" max="13" width="10.6328125" style="2" customWidth="1"/>
    <col min="14" max="14" width="1.6328125" customWidth="1"/>
    <col min="15" max="15" width="40.7265625" style="87" customWidth="1"/>
  </cols>
  <sheetData>
    <row r="1" spans="1:15" s="13" customFormat="1" x14ac:dyDescent="0.35">
      <c r="B1" s="89" t="s">
        <v>0</v>
      </c>
      <c r="C1" s="110" t="str">
        <f>+EntityName</f>
        <v>Mayfair Renaissance</v>
      </c>
      <c r="H1" s="14"/>
      <c r="M1" s="14"/>
      <c r="O1" s="89"/>
    </row>
    <row r="2" spans="1:15" s="13" customFormat="1" x14ac:dyDescent="0.35">
      <c r="B2" s="89" t="s">
        <v>1</v>
      </c>
      <c r="C2" s="110">
        <f>+EntityNo</f>
        <v>115211</v>
      </c>
      <c r="H2" s="14"/>
      <c r="M2" s="14"/>
      <c r="O2" s="89"/>
    </row>
    <row r="4" spans="1:15" s="3" customFormat="1" x14ac:dyDescent="0.35">
      <c r="B4" s="111"/>
      <c r="C4" s="111"/>
      <c r="E4" s="4" t="s">
        <v>2</v>
      </c>
      <c r="F4" s="4" t="s">
        <v>2</v>
      </c>
      <c r="G4" s="4" t="s">
        <v>3</v>
      </c>
      <c r="H4" s="5"/>
      <c r="I4" s="53"/>
      <c r="J4" s="4" t="s">
        <v>2</v>
      </c>
      <c r="K4" s="4" t="s">
        <v>2</v>
      </c>
      <c r="L4" s="4" t="s">
        <v>3</v>
      </c>
      <c r="M4" s="5"/>
      <c r="N4" s="53"/>
      <c r="O4" s="90"/>
    </row>
    <row r="5" spans="1:15" s="3" customFormat="1" x14ac:dyDescent="0.35">
      <c r="B5" s="102" t="s">
        <v>4</v>
      </c>
      <c r="C5" s="102" t="s">
        <v>4</v>
      </c>
      <c r="E5" s="102">
        <f>+CY</f>
        <v>2025</v>
      </c>
      <c r="F5" s="102">
        <f>+CY</f>
        <v>2025</v>
      </c>
      <c r="G5" s="6" t="s">
        <v>5</v>
      </c>
      <c r="H5" s="7" t="s">
        <v>5</v>
      </c>
      <c r="I5" s="54"/>
      <c r="J5" s="102" t="str">
        <f>+PlnYr</f>
        <v>2026</v>
      </c>
      <c r="K5" s="102">
        <f>+CY</f>
        <v>2025</v>
      </c>
      <c r="L5" s="6" t="s">
        <v>5</v>
      </c>
      <c r="M5" s="7" t="s">
        <v>5</v>
      </c>
      <c r="N5" s="54"/>
      <c r="O5" s="91"/>
    </row>
    <row r="6" spans="1:15" s="3" customFormat="1" x14ac:dyDescent="0.35">
      <c r="A6" s="3" t="s">
        <v>6</v>
      </c>
      <c r="B6" s="112" t="s">
        <v>7</v>
      </c>
      <c r="C6" s="112" t="s">
        <v>8</v>
      </c>
      <c r="E6" s="8" t="s">
        <v>9</v>
      </c>
      <c r="F6" s="8" t="s">
        <v>10</v>
      </c>
      <c r="G6" s="8" t="s">
        <v>11</v>
      </c>
      <c r="H6" s="9" t="s">
        <v>12</v>
      </c>
      <c r="I6" s="54"/>
      <c r="J6" s="8" t="s">
        <v>10</v>
      </c>
      <c r="K6" s="8" t="s">
        <v>10</v>
      </c>
      <c r="L6" s="8" t="s">
        <v>11</v>
      </c>
      <c r="M6" s="9" t="s">
        <v>12</v>
      </c>
      <c r="N6" s="54"/>
      <c r="O6" s="92" t="s">
        <v>13</v>
      </c>
    </row>
    <row r="7" spans="1:15" ht="8.15" customHeight="1" x14ac:dyDescent="0.35">
      <c r="B7" s="113"/>
      <c r="C7" s="114"/>
      <c r="E7" s="25"/>
      <c r="F7" s="25"/>
      <c r="G7" s="25"/>
      <c r="H7" s="26"/>
      <c r="I7" s="49"/>
      <c r="J7" s="25"/>
      <c r="K7" s="25"/>
      <c r="L7" s="25"/>
      <c r="M7" s="26"/>
      <c r="N7" s="49"/>
    </row>
    <row r="8" spans="1:15" x14ac:dyDescent="0.35">
      <c r="B8" s="113"/>
      <c r="C8" s="115" t="s">
        <v>14</v>
      </c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5" x14ac:dyDescent="0.35">
      <c r="B9" s="113">
        <v>400000</v>
      </c>
      <c r="C9" s="114" t="s">
        <v>15</v>
      </c>
      <c r="E9" s="104">
        <f t="shared" ref="E9:E40" si="0">VLOOKUP($B9,OP,30,FALSE)</f>
        <v>1396686</v>
      </c>
      <c r="F9" s="104">
        <f t="shared" ref="F9:F40" si="1">VLOOKUP($B9,OP,31,FALSE)</f>
        <v>1396644</v>
      </c>
      <c r="G9" s="104">
        <f t="shared" ref="G9:G40" si="2">+E9-F9</f>
        <v>42</v>
      </c>
      <c r="H9" s="43">
        <f t="shared" ref="H9:H40" si="3">IF(F9=0,0,G9/F9)</f>
        <v>3.0072087088764209E-5</v>
      </c>
      <c r="I9" s="49"/>
      <c r="J9" s="104">
        <f t="shared" ref="J9:J40" si="4">VLOOKUP($B9,OP,47,FALSE)</f>
        <v>9631128</v>
      </c>
      <c r="K9" s="104">
        <f t="shared" ref="K9:K40" si="5">VLOOKUP($B9,OP,31,FALSE)</f>
        <v>1396644</v>
      </c>
      <c r="L9" s="104">
        <f t="shared" ref="L9:L40" si="6">+J9-K9</f>
        <v>8234484</v>
      </c>
      <c r="M9" s="43">
        <f t="shared" ref="M9:M40" si="7">IF(K9=0,0,L9/K9)</f>
        <v>5.8959076185484633</v>
      </c>
      <c r="N9" s="49"/>
      <c r="O9" s="86" t="str">
        <f t="shared" ref="O9:O40" si="8">IF(ISBLANK(VLOOKUP(B9,OP,48,FALSE))=TRUE,"",VLOOKUP(B9,OP,48,FALSE))</f>
        <v>Calculated = Exp - Funds Xfer - Other Rev</v>
      </c>
    </row>
    <row r="10" spans="1:15" x14ac:dyDescent="0.35">
      <c r="B10" s="113">
        <v>400010</v>
      </c>
      <c r="C10" s="114" t="s">
        <v>16</v>
      </c>
      <c r="E10" s="104">
        <f t="shared" si="0"/>
        <v>0</v>
      </c>
      <c r="F10" s="104">
        <f t="shared" si="1"/>
        <v>0</v>
      </c>
      <c r="G10" s="104">
        <f t="shared" si="2"/>
        <v>0</v>
      </c>
      <c r="H10" s="43">
        <f t="shared" si="3"/>
        <v>0</v>
      </c>
      <c r="I10" s="49"/>
      <c r="J10" s="104">
        <f t="shared" si="4"/>
        <v>0</v>
      </c>
      <c r="K10" s="104">
        <f t="shared" si="5"/>
        <v>0</v>
      </c>
      <c r="L10" s="104">
        <f t="shared" si="6"/>
        <v>0</v>
      </c>
      <c r="M10" s="43">
        <f t="shared" si="7"/>
        <v>0</v>
      </c>
      <c r="N10" s="49"/>
      <c r="O10" s="86" t="str">
        <f t="shared" si="8"/>
        <v/>
      </c>
    </row>
    <row r="11" spans="1:15" x14ac:dyDescent="0.35">
      <c r="B11" s="113">
        <v>400011</v>
      </c>
      <c r="C11" s="114" t="s">
        <v>17</v>
      </c>
      <c r="E11" s="104">
        <f t="shared" si="0"/>
        <v>0</v>
      </c>
      <c r="F11" s="104">
        <f t="shared" si="1"/>
        <v>0</v>
      </c>
      <c r="G11" s="104">
        <f t="shared" si="2"/>
        <v>0</v>
      </c>
      <c r="H11" s="43">
        <f t="shared" si="3"/>
        <v>0</v>
      </c>
      <c r="I11" s="49"/>
      <c r="J11" s="104">
        <f t="shared" si="4"/>
        <v>0</v>
      </c>
      <c r="K11" s="104">
        <f t="shared" si="5"/>
        <v>0</v>
      </c>
      <c r="L11" s="104">
        <f t="shared" si="6"/>
        <v>0</v>
      </c>
      <c r="M11" s="43">
        <f t="shared" si="7"/>
        <v>0</v>
      </c>
      <c r="N11" s="49"/>
      <c r="O11" s="86" t="str">
        <f t="shared" si="8"/>
        <v/>
      </c>
    </row>
    <row r="12" spans="1:15" x14ac:dyDescent="0.35">
      <c r="B12" s="113">
        <v>400012</v>
      </c>
      <c r="C12" s="114" t="s">
        <v>18</v>
      </c>
      <c r="E12" s="104">
        <f t="shared" si="0"/>
        <v>0</v>
      </c>
      <c r="F12" s="104">
        <f t="shared" si="1"/>
        <v>0</v>
      </c>
      <c r="G12" s="104">
        <f t="shared" si="2"/>
        <v>0</v>
      </c>
      <c r="H12" s="43">
        <f t="shared" si="3"/>
        <v>0</v>
      </c>
      <c r="I12" s="49"/>
      <c r="J12" s="104">
        <f t="shared" si="4"/>
        <v>0</v>
      </c>
      <c r="K12" s="104">
        <f t="shared" si="5"/>
        <v>0</v>
      </c>
      <c r="L12" s="104">
        <f t="shared" si="6"/>
        <v>0</v>
      </c>
      <c r="M12" s="43">
        <f t="shared" si="7"/>
        <v>0</v>
      </c>
      <c r="N12" s="49"/>
      <c r="O12" s="86" t="str">
        <f t="shared" si="8"/>
        <v/>
      </c>
    </row>
    <row r="13" spans="1:15" x14ac:dyDescent="0.35">
      <c r="B13" s="113">
        <v>400013</v>
      </c>
      <c r="C13" s="114" t="s">
        <v>19</v>
      </c>
      <c r="E13" s="104">
        <f t="shared" si="0"/>
        <v>0</v>
      </c>
      <c r="F13" s="104">
        <f t="shared" si="1"/>
        <v>0</v>
      </c>
      <c r="G13" s="104">
        <f t="shared" si="2"/>
        <v>0</v>
      </c>
      <c r="H13" s="43">
        <f t="shared" si="3"/>
        <v>0</v>
      </c>
      <c r="I13" s="49"/>
      <c r="J13" s="104">
        <f t="shared" si="4"/>
        <v>0</v>
      </c>
      <c r="K13" s="104">
        <f t="shared" si="5"/>
        <v>0</v>
      </c>
      <c r="L13" s="104">
        <f t="shared" si="6"/>
        <v>0</v>
      </c>
      <c r="M13" s="43">
        <f t="shared" si="7"/>
        <v>0</v>
      </c>
      <c r="N13" s="49"/>
      <c r="O13" s="86" t="str">
        <f t="shared" si="8"/>
        <v/>
      </c>
    </row>
    <row r="14" spans="1:15" x14ac:dyDescent="0.35">
      <c r="B14" s="113">
        <v>400014</v>
      </c>
      <c r="C14" s="114" t="s">
        <v>20</v>
      </c>
      <c r="E14" s="104">
        <f t="shared" si="0"/>
        <v>0</v>
      </c>
      <c r="F14" s="104">
        <f t="shared" si="1"/>
        <v>0</v>
      </c>
      <c r="G14" s="104">
        <f t="shared" si="2"/>
        <v>0</v>
      </c>
      <c r="H14" s="43">
        <f t="shared" si="3"/>
        <v>0</v>
      </c>
      <c r="I14" s="49"/>
      <c r="J14" s="104">
        <f t="shared" si="4"/>
        <v>0</v>
      </c>
      <c r="K14" s="104">
        <f t="shared" si="5"/>
        <v>0</v>
      </c>
      <c r="L14" s="104">
        <f t="shared" si="6"/>
        <v>0</v>
      </c>
      <c r="M14" s="43">
        <f t="shared" si="7"/>
        <v>0</v>
      </c>
      <c r="N14" s="49"/>
      <c r="O14" s="86" t="str">
        <f t="shared" si="8"/>
        <v/>
      </c>
    </row>
    <row r="15" spans="1:15" x14ac:dyDescent="0.35">
      <c r="B15" s="113">
        <v>400015</v>
      </c>
      <c r="C15" s="114" t="s">
        <v>21</v>
      </c>
      <c r="E15" s="104">
        <f t="shared" si="0"/>
        <v>0</v>
      </c>
      <c r="F15" s="104">
        <f t="shared" si="1"/>
        <v>0</v>
      </c>
      <c r="G15" s="104">
        <f t="shared" si="2"/>
        <v>0</v>
      </c>
      <c r="H15" s="43">
        <f t="shared" si="3"/>
        <v>0</v>
      </c>
      <c r="I15" s="49"/>
      <c r="J15" s="104">
        <f t="shared" si="4"/>
        <v>0</v>
      </c>
      <c r="K15" s="104">
        <f t="shared" si="5"/>
        <v>0</v>
      </c>
      <c r="L15" s="104">
        <f t="shared" si="6"/>
        <v>0</v>
      </c>
      <c r="M15" s="43">
        <f t="shared" si="7"/>
        <v>0</v>
      </c>
      <c r="N15" s="49"/>
      <c r="O15" s="86" t="str">
        <f t="shared" si="8"/>
        <v/>
      </c>
    </row>
    <row r="16" spans="1:15" x14ac:dyDescent="0.35">
      <c r="B16" s="113">
        <v>400016</v>
      </c>
      <c r="C16" s="114" t="s">
        <v>22</v>
      </c>
      <c r="E16" s="104">
        <f t="shared" si="0"/>
        <v>0</v>
      </c>
      <c r="F16" s="104">
        <f t="shared" si="1"/>
        <v>0</v>
      </c>
      <c r="G16" s="104">
        <f t="shared" si="2"/>
        <v>0</v>
      </c>
      <c r="H16" s="43">
        <f t="shared" si="3"/>
        <v>0</v>
      </c>
      <c r="I16" s="49"/>
      <c r="J16" s="104">
        <f t="shared" si="4"/>
        <v>0</v>
      </c>
      <c r="K16" s="104">
        <f t="shared" si="5"/>
        <v>0</v>
      </c>
      <c r="L16" s="104">
        <f t="shared" si="6"/>
        <v>0</v>
      </c>
      <c r="M16" s="43">
        <f t="shared" si="7"/>
        <v>0</v>
      </c>
      <c r="N16" s="49"/>
      <c r="O16" s="86" t="str">
        <f t="shared" si="8"/>
        <v/>
      </c>
    </row>
    <row r="17" spans="2:15" x14ac:dyDescent="0.35">
      <c r="B17" s="113">
        <v>400017</v>
      </c>
      <c r="C17" s="114" t="s">
        <v>23</v>
      </c>
      <c r="E17" s="104">
        <f t="shared" si="0"/>
        <v>0</v>
      </c>
      <c r="F17" s="104">
        <f t="shared" si="1"/>
        <v>0</v>
      </c>
      <c r="G17" s="104">
        <f t="shared" si="2"/>
        <v>0</v>
      </c>
      <c r="H17" s="43">
        <f t="shared" si="3"/>
        <v>0</v>
      </c>
      <c r="I17" s="49"/>
      <c r="J17" s="104">
        <f t="shared" si="4"/>
        <v>0</v>
      </c>
      <c r="K17" s="104">
        <f t="shared" si="5"/>
        <v>0</v>
      </c>
      <c r="L17" s="104">
        <f t="shared" si="6"/>
        <v>0</v>
      </c>
      <c r="M17" s="43">
        <f t="shared" si="7"/>
        <v>0</v>
      </c>
      <c r="N17" s="49"/>
      <c r="O17" s="86" t="str">
        <f t="shared" si="8"/>
        <v/>
      </c>
    </row>
    <row r="18" spans="2:15" x14ac:dyDescent="0.35">
      <c r="B18" s="113">
        <v>400018</v>
      </c>
      <c r="C18" s="114" t="s">
        <v>24</v>
      </c>
      <c r="E18" s="104">
        <f t="shared" si="0"/>
        <v>0</v>
      </c>
      <c r="F18" s="104">
        <f t="shared" si="1"/>
        <v>0</v>
      </c>
      <c r="G18" s="104">
        <f t="shared" si="2"/>
        <v>0</v>
      </c>
      <c r="H18" s="43">
        <f t="shared" si="3"/>
        <v>0</v>
      </c>
      <c r="I18" s="49"/>
      <c r="J18" s="104">
        <f t="shared" si="4"/>
        <v>0</v>
      </c>
      <c r="K18" s="104">
        <f t="shared" si="5"/>
        <v>0</v>
      </c>
      <c r="L18" s="104">
        <f t="shared" si="6"/>
        <v>0</v>
      </c>
      <c r="M18" s="43">
        <f t="shared" si="7"/>
        <v>0</v>
      </c>
      <c r="N18" s="49"/>
      <c r="O18" s="86" t="str">
        <f t="shared" si="8"/>
        <v/>
      </c>
    </row>
    <row r="19" spans="2:15" x14ac:dyDescent="0.35">
      <c r="B19" s="113">
        <v>400019</v>
      </c>
      <c r="C19" s="114" t="s">
        <v>25</v>
      </c>
      <c r="E19" s="104">
        <f t="shared" si="0"/>
        <v>0</v>
      </c>
      <c r="F19" s="104">
        <f t="shared" si="1"/>
        <v>0</v>
      </c>
      <c r="G19" s="104">
        <f t="shared" si="2"/>
        <v>0</v>
      </c>
      <c r="H19" s="43">
        <f t="shared" si="3"/>
        <v>0</v>
      </c>
      <c r="I19" s="49"/>
      <c r="J19" s="104">
        <f t="shared" si="4"/>
        <v>0</v>
      </c>
      <c r="K19" s="104">
        <f t="shared" si="5"/>
        <v>0</v>
      </c>
      <c r="L19" s="104">
        <f t="shared" si="6"/>
        <v>0</v>
      </c>
      <c r="M19" s="43">
        <f t="shared" si="7"/>
        <v>0</v>
      </c>
      <c r="N19" s="49"/>
      <c r="O19" s="86" t="str">
        <f t="shared" si="8"/>
        <v/>
      </c>
    </row>
    <row r="20" spans="2:15" x14ac:dyDescent="0.35">
      <c r="B20" s="113">
        <v>400020</v>
      </c>
      <c r="C20" s="114" t="s">
        <v>26</v>
      </c>
      <c r="E20" s="104">
        <f t="shared" si="0"/>
        <v>0</v>
      </c>
      <c r="F20" s="104">
        <f t="shared" si="1"/>
        <v>0</v>
      </c>
      <c r="G20" s="104">
        <f t="shared" si="2"/>
        <v>0</v>
      </c>
      <c r="H20" s="43">
        <f t="shared" si="3"/>
        <v>0</v>
      </c>
      <c r="I20" s="49"/>
      <c r="J20" s="104">
        <f t="shared" si="4"/>
        <v>0</v>
      </c>
      <c r="K20" s="104">
        <f t="shared" si="5"/>
        <v>0</v>
      </c>
      <c r="L20" s="104">
        <f t="shared" si="6"/>
        <v>0</v>
      </c>
      <c r="M20" s="43">
        <f t="shared" si="7"/>
        <v>0</v>
      </c>
      <c r="N20" s="49"/>
      <c r="O20" s="86" t="str">
        <f t="shared" si="8"/>
        <v/>
      </c>
    </row>
    <row r="21" spans="2:15" x14ac:dyDescent="0.35">
      <c r="B21" s="113">
        <v>401000</v>
      </c>
      <c r="C21" s="114" t="s">
        <v>27</v>
      </c>
      <c r="E21" s="104">
        <f t="shared" si="0"/>
        <v>0</v>
      </c>
      <c r="F21" s="104">
        <f t="shared" si="1"/>
        <v>0</v>
      </c>
      <c r="G21" s="104">
        <f t="shared" si="2"/>
        <v>0</v>
      </c>
      <c r="H21" s="43">
        <f t="shared" si="3"/>
        <v>0</v>
      </c>
      <c r="I21" s="49"/>
      <c r="J21" s="104">
        <f t="shared" si="4"/>
        <v>0</v>
      </c>
      <c r="K21" s="104">
        <f t="shared" si="5"/>
        <v>0</v>
      </c>
      <c r="L21" s="104">
        <f t="shared" si="6"/>
        <v>0</v>
      </c>
      <c r="M21" s="43">
        <f t="shared" si="7"/>
        <v>0</v>
      </c>
      <c r="N21" s="49"/>
      <c r="O21" s="86" t="str">
        <f t="shared" si="8"/>
        <v/>
      </c>
    </row>
    <row r="22" spans="2:15" x14ac:dyDescent="0.35">
      <c r="B22" s="113">
        <v>401009</v>
      </c>
      <c r="C22" s="114" t="s">
        <v>28</v>
      </c>
      <c r="E22" s="104">
        <f t="shared" si="0"/>
        <v>0</v>
      </c>
      <c r="F22" s="104">
        <f t="shared" si="1"/>
        <v>0</v>
      </c>
      <c r="G22" s="104">
        <f t="shared" si="2"/>
        <v>0</v>
      </c>
      <c r="H22" s="43">
        <f t="shared" si="3"/>
        <v>0</v>
      </c>
      <c r="I22" s="49"/>
      <c r="J22" s="104">
        <f t="shared" si="4"/>
        <v>0</v>
      </c>
      <c r="K22" s="104">
        <f t="shared" si="5"/>
        <v>0</v>
      </c>
      <c r="L22" s="104">
        <f t="shared" si="6"/>
        <v>0</v>
      </c>
      <c r="M22" s="43">
        <f t="shared" si="7"/>
        <v>0</v>
      </c>
      <c r="N22" s="49"/>
      <c r="O22" s="86" t="str">
        <f t="shared" si="8"/>
        <v/>
      </c>
    </row>
    <row r="23" spans="2:15" x14ac:dyDescent="0.35">
      <c r="B23" s="113">
        <v>401010</v>
      </c>
      <c r="C23" s="114" t="s">
        <v>29</v>
      </c>
      <c r="E23" s="104">
        <f t="shared" si="0"/>
        <v>0</v>
      </c>
      <c r="F23" s="104">
        <f t="shared" si="1"/>
        <v>0</v>
      </c>
      <c r="G23" s="104">
        <f t="shared" si="2"/>
        <v>0</v>
      </c>
      <c r="H23" s="43">
        <f t="shared" si="3"/>
        <v>0</v>
      </c>
      <c r="I23" s="49"/>
      <c r="J23" s="104">
        <f t="shared" si="4"/>
        <v>0</v>
      </c>
      <c r="K23" s="104">
        <f t="shared" si="5"/>
        <v>0</v>
      </c>
      <c r="L23" s="104">
        <f t="shared" si="6"/>
        <v>0</v>
      </c>
      <c r="M23" s="43">
        <f t="shared" si="7"/>
        <v>0</v>
      </c>
      <c r="N23" s="49"/>
      <c r="O23" s="86" t="str">
        <f t="shared" si="8"/>
        <v/>
      </c>
    </row>
    <row r="24" spans="2:15" x14ac:dyDescent="0.35">
      <c r="B24" s="113">
        <v>401011</v>
      </c>
      <c r="C24" s="114" t="s">
        <v>30</v>
      </c>
      <c r="E24" s="104">
        <f t="shared" si="0"/>
        <v>0</v>
      </c>
      <c r="F24" s="104">
        <f t="shared" si="1"/>
        <v>0</v>
      </c>
      <c r="G24" s="104">
        <f t="shared" si="2"/>
        <v>0</v>
      </c>
      <c r="H24" s="43">
        <f t="shared" si="3"/>
        <v>0</v>
      </c>
      <c r="I24" s="49"/>
      <c r="J24" s="104">
        <f t="shared" si="4"/>
        <v>0</v>
      </c>
      <c r="K24" s="104">
        <f t="shared" si="5"/>
        <v>0</v>
      </c>
      <c r="L24" s="104">
        <f t="shared" si="6"/>
        <v>0</v>
      </c>
      <c r="M24" s="43">
        <f t="shared" si="7"/>
        <v>0</v>
      </c>
      <c r="N24" s="49"/>
      <c r="O24" s="86" t="str">
        <f t="shared" si="8"/>
        <v/>
      </c>
    </row>
    <row r="25" spans="2:15" x14ac:dyDescent="0.35">
      <c r="B25" s="113">
        <v>401012</v>
      </c>
      <c r="C25" s="114" t="s">
        <v>31</v>
      </c>
      <c r="E25" s="104">
        <f t="shared" si="0"/>
        <v>0</v>
      </c>
      <c r="F25" s="104">
        <f t="shared" si="1"/>
        <v>0</v>
      </c>
      <c r="G25" s="104">
        <f t="shared" si="2"/>
        <v>0</v>
      </c>
      <c r="H25" s="43">
        <f t="shared" si="3"/>
        <v>0</v>
      </c>
      <c r="I25" s="49"/>
      <c r="J25" s="104">
        <f t="shared" si="4"/>
        <v>0</v>
      </c>
      <c r="K25" s="104">
        <f t="shared" si="5"/>
        <v>0</v>
      </c>
      <c r="L25" s="104">
        <f t="shared" si="6"/>
        <v>0</v>
      </c>
      <c r="M25" s="43">
        <f t="shared" si="7"/>
        <v>0</v>
      </c>
      <c r="N25" s="49"/>
      <c r="O25" s="86" t="str">
        <f t="shared" si="8"/>
        <v/>
      </c>
    </row>
    <row r="26" spans="2:15" x14ac:dyDescent="0.35">
      <c r="B26" s="113">
        <v>401013</v>
      </c>
      <c r="C26" s="114" t="s">
        <v>32</v>
      </c>
      <c r="E26" s="104">
        <f t="shared" si="0"/>
        <v>0</v>
      </c>
      <c r="F26" s="104">
        <f t="shared" si="1"/>
        <v>0</v>
      </c>
      <c r="G26" s="104">
        <f t="shared" si="2"/>
        <v>0</v>
      </c>
      <c r="H26" s="43">
        <f t="shared" si="3"/>
        <v>0</v>
      </c>
      <c r="I26" s="49"/>
      <c r="J26" s="104">
        <f t="shared" si="4"/>
        <v>0</v>
      </c>
      <c r="K26" s="104">
        <f t="shared" si="5"/>
        <v>0</v>
      </c>
      <c r="L26" s="104">
        <f t="shared" si="6"/>
        <v>0</v>
      </c>
      <c r="M26" s="43">
        <f t="shared" si="7"/>
        <v>0</v>
      </c>
      <c r="N26" s="49"/>
      <c r="O26" s="86" t="str">
        <f t="shared" si="8"/>
        <v/>
      </c>
    </row>
    <row r="27" spans="2:15" x14ac:dyDescent="0.35">
      <c r="B27" s="113">
        <v>401014</v>
      </c>
      <c r="C27" s="114" t="s">
        <v>33</v>
      </c>
      <c r="E27" s="104">
        <f t="shared" si="0"/>
        <v>0</v>
      </c>
      <c r="F27" s="104">
        <f t="shared" si="1"/>
        <v>0</v>
      </c>
      <c r="G27" s="104">
        <f t="shared" si="2"/>
        <v>0</v>
      </c>
      <c r="H27" s="43">
        <f t="shared" si="3"/>
        <v>0</v>
      </c>
      <c r="I27" s="49"/>
      <c r="J27" s="104">
        <f t="shared" si="4"/>
        <v>0</v>
      </c>
      <c r="K27" s="104">
        <f t="shared" si="5"/>
        <v>0</v>
      </c>
      <c r="L27" s="104">
        <f t="shared" si="6"/>
        <v>0</v>
      </c>
      <c r="M27" s="43">
        <f t="shared" si="7"/>
        <v>0</v>
      </c>
      <c r="N27" s="49"/>
      <c r="O27" s="86" t="str">
        <f t="shared" si="8"/>
        <v/>
      </c>
    </row>
    <row r="28" spans="2:15" x14ac:dyDescent="0.35">
      <c r="B28" s="113">
        <v>401015</v>
      </c>
      <c r="C28" s="114" t="s">
        <v>34</v>
      </c>
      <c r="E28" s="104">
        <f t="shared" si="0"/>
        <v>0</v>
      </c>
      <c r="F28" s="104">
        <f t="shared" si="1"/>
        <v>0</v>
      </c>
      <c r="G28" s="104">
        <f t="shared" si="2"/>
        <v>0</v>
      </c>
      <c r="H28" s="43">
        <f t="shared" si="3"/>
        <v>0</v>
      </c>
      <c r="I28" s="49"/>
      <c r="J28" s="104">
        <f t="shared" si="4"/>
        <v>0</v>
      </c>
      <c r="K28" s="104">
        <f t="shared" si="5"/>
        <v>0</v>
      </c>
      <c r="L28" s="104">
        <f t="shared" si="6"/>
        <v>0</v>
      </c>
      <c r="M28" s="43">
        <f t="shared" si="7"/>
        <v>0</v>
      </c>
      <c r="N28" s="49"/>
      <c r="O28" s="86" t="str">
        <f t="shared" si="8"/>
        <v/>
      </c>
    </row>
    <row r="29" spans="2:15" x14ac:dyDescent="0.35">
      <c r="B29" s="113">
        <v>401016</v>
      </c>
      <c r="C29" s="114" t="s">
        <v>34</v>
      </c>
      <c r="E29" s="104">
        <f t="shared" si="0"/>
        <v>0</v>
      </c>
      <c r="F29" s="104">
        <f t="shared" si="1"/>
        <v>0</v>
      </c>
      <c r="G29" s="104">
        <f t="shared" si="2"/>
        <v>0</v>
      </c>
      <c r="H29" s="43">
        <f t="shared" si="3"/>
        <v>0</v>
      </c>
      <c r="I29" s="49"/>
      <c r="J29" s="104">
        <f t="shared" si="4"/>
        <v>0</v>
      </c>
      <c r="K29" s="104">
        <f t="shared" si="5"/>
        <v>0</v>
      </c>
      <c r="L29" s="104">
        <f t="shared" si="6"/>
        <v>0</v>
      </c>
      <c r="M29" s="43">
        <f t="shared" si="7"/>
        <v>0</v>
      </c>
      <c r="N29" s="49"/>
      <c r="O29" s="86" t="str">
        <f t="shared" si="8"/>
        <v/>
      </c>
    </row>
    <row r="30" spans="2:15" x14ac:dyDescent="0.35">
      <c r="B30" s="113">
        <v>401017</v>
      </c>
      <c r="C30" s="114" t="s">
        <v>35</v>
      </c>
      <c r="E30" s="104">
        <f t="shared" si="0"/>
        <v>0</v>
      </c>
      <c r="F30" s="104">
        <f t="shared" si="1"/>
        <v>0</v>
      </c>
      <c r="G30" s="104">
        <f t="shared" si="2"/>
        <v>0</v>
      </c>
      <c r="H30" s="43">
        <f t="shared" si="3"/>
        <v>0</v>
      </c>
      <c r="I30" s="49"/>
      <c r="J30" s="104">
        <f t="shared" si="4"/>
        <v>0</v>
      </c>
      <c r="K30" s="104">
        <f t="shared" si="5"/>
        <v>0</v>
      </c>
      <c r="L30" s="104">
        <f t="shared" si="6"/>
        <v>0</v>
      </c>
      <c r="M30" s="43">
        <f t="shared" si="7"/>
        <v>0</v>
      </c>
      <c r="N30" s="49"/>
      <c r="O30" s="86" t="str">
        <f t="shared" si="8"/>
        <v/>
      </c>
    </row>
    <row r="31" spans="2:15" x14ac:dyDescent="0.35">
      <c r="B31" s="113">
        <v>401018</v>
      </c>
      <c r="C31" s="114" t="s">
        <v>36</v>
      </c>
      <c r="E31" s="104">
        <f t="shared" si="0"/>
        <v>0</v>
      </c>
      <c r="F31" s="104">
        <f t="shared" si="1"/>
        <v>0</v>
      </c>
      <c r="G31" s="104">
        <f t="shared" si="2"/>
        <v>0</v>
      </c>
      <c r="H31" s="43">
        <f t="shared" si="3"/>
        <v>0</v>
      </c>
      <c r="I31" s="49"/>
      <c r="J31" s="104">
        <f t="shared" si="4"/>
        <v>0</v>
      </c>
      <c r="K31" s="104">
        <f t="shared" si="5"/>
        <v>0</v>
      </c>
      <c r="L31" s="104">
        <f t="shared" si="6"/>
        <v>0</v>
      </c>
      <c r="M31" s="43">
        <f t="shared" si="7"/>
        <v>0</v>
      </c>
      <c r="N31" s="49"/>
      <c r="O31" s="86" t="str">
        <f t="shared" si="8"/>
        <v/>
      </c>
    </row>
    <row r="32" spans="2:15" x14ac:dyDescent="0.35">
      <c r="B32" s="113">
        <v>401019</v>
      </c>
      <c r="C32" s="114" t="s">
        <v>37</v>
      </c>
      <c r="E32" s="104">
        <f t="shared" si="0"/>
        <v>0</v>
      </c>
      <c r="F32" s="104">
        <f t="shared" si="1"/>
        <v>0</v>
      </c>
      <c r="G32" s="104">
        <f t="shared" si="2"/>
        <v>0</v>
      </c>
      <c r="H32" s="43">
        <f t="shared" si="3"/>
        <v>0</v>
      </c>
      <c r="I32" s="49"/>
      <c r="J32" s="104">
        <f t="shared" si="4"/>
        <v>0</v>
      </c>
      <c r="K32" s="104">
        <f t="shared" si="5"/>
        <v>0</v>
      </c>
      <c r="L32" s="104">
        <f t="shared" si="6"/>
        <v>0</v>
      </c>
      <c r="M32" s="43">
        <f t="shared" si="7"/>
        <v>0</v>
      </c>
      <c r="N32" s="49"/>
      <c r="O32" s="86" t="str">
        <f t="shared" si="8"/>
        <v/>
      </c>
    </row>
    <row r="33" spans="2:15" x14ac:dyDescent="0.35">
      <c r="B33" s="113">
        <v>401020</v>
      </c>
      <c r="C33" s="114" t="s">
        <v>38</v>
      </c>
      <c r="E33" s="104">
        <f t="shared" si="0"/>
        <v>0</v>
      </c>
      <c r="F33" s="104">
        <f t="shared" si="1"/>
        <v>0</v>
      </c>
      <c r="G33" s="104">
        <f t="shared" si="2"/>
        <v>0</v>
      </c>
      <c r="H33" s="43">
        <f t="shared" si="3"/>
        <v>0</v>
      </c>
      <c r="I33" s="49"/>
      <c r="J33" s="104">
        <f t="shared" si="4"/>
        <v>0</v>
      </c>
      <c r="K33" s="104">
        <f t="shared" si="5"/>
        <v>0</v>
      </c>
      <c r="L33" s="104">
        <f t="shared" si="6"/>
        <v>0</v>
      </c>
      <c r="M33" s="43">
        <f t="shared" si="7"/>
        <v>0</v>
      </c>
      <c r="N33" s="49"/>
      <c r="O33" s="86" t="str">
        <f t="shared" si="8"/>
        <v/>
      </c>
    </row>
    <row r="34" spans="2:15" x14ac:dyDescent="0.35">
      <c r="B34" s="113">
        <v>402000</v>
      </c>
      <c r="C34" s="114" t="s">
        <v>39</v>
      </c>
      <c r="E34" s="104">
        <f t="shared" si="0"/>
        <v>0</v>
      </c>
      <c r="F34" s="104">
        <f t="shared" si="1"/>
        <v>0</v>
      </c>
      <c r="G34" s="104">
        <f t="shared" si="2"/>
        <v>0</v>
      </c>
      <c r="H34" s="43">
        <f t="shared" si="3"/>
        <v>0</v>
      </c>
      <c r="I34" s="49"/>
      <c r="J34" s="104">
        <f t="shared" si="4"/>
        <v>0</v>
      </c>
      <c r="K34" s="104">
        <f t="shared" si="5"/>
        <v>0</v>
      </c>
      <c r="L34" s="104">
        <f t="shared" si="6"/>
        <v>0</v>
      </c>
      <c r="M34" s="43">
        <f t="shared" si="7"/>
        <v>0</v>
      </c>
      <c r="N34" s="49"/>
      <c r="O34" s="86" t="str">
        <f t="shared" si="8"/>
        <v/>
      </c>
    </row>
    <row r="35" spans="2:15" x14ac:dyDescent="0.35">
      <c r="B35" s="113">
        <v>410000</v>
      </c>
      <c r="C35" s="114" t="s">
        <v>40</v>
      </c>
      <c r="E35" s="104">
        <f t="shared" si="0"/>
        <v>0</v>
      </c>
      <c r="F35" s="104">
        <f t="shared" si="1"/>
        <v>0</v>
      </c>
      <c r="G35" s="104">
        <f t="shared" si="2"/>
        <v>0</v>
      </c>
      <c r="H35" s="43">
        <f t="shared" si="3"/>
        <v>0</v>
      </c>
      <c r="I35" s="49"/>
      <c r="J35" s="104">
        <f t="shared" si="4"/>
        <v>0</v>
      </c>
      <c r="K35" s="104">
        <f t="shared" si="5"/>
        <v>0</v>
      </c>
      <c r="L35" s="104">
        <f t="shared" si="6"/>
        <v>0</v>
      </c>
      <c r="M35" s="43">
        <f t="shared" si="7"/>
        <v>0</v>
      </c>
      <c r="N35" s="49"/>
      <c r="O35" s="86" t="str">
        <f t="shared" si="8"/>
        <v/>
      </c>
    </row>
    <row r="36" spans="2:15" x14ac:dyDescent="0.35">
      <c r="B36" s="113">
        <v>411000</v>
      </c>
      <c r="C36" s="114" t="s">
        <v>41</v>
      </c>
      <c r="E36" s="104">
        <f t="shared" si="0"/>
        <v>0</v>
      </c>
      <c r="F36" s="104">
        <f t="shared" si="1"/>
        <v>0</v>
      </c>
      <c r="G36" s="104">
        <f t="shared" si="2"/>
        <v>0</v>
      </c>
      <c r="H36" s="43">
        <f t="shared" si="3"/>
        <v>0</v>
      </c>
      <c r="I36" s="49"/>
      <c r="J36" s="104">
        <f t="shared" si="4"/>
        <v>0</v>
      </c>
      <c r="K36" s="104">
        <f t="shared" si="5"/>
        <v>0</v>
      </c>
      <c r="L36" s="104">
        <f t="shared" si="6"/>
        <v>0</v>
      </c>
      <c r="M36" s="43">
        <f t="shared" si="7"/>
        <v>0</v>
      </c>
      <c r="N36" s="49"/>
      <c r="O36" s="86" t="str">
        <f t="shared" si="8"/>
        <v/>
      </c>
    </row>
    <row r="37" spans="2:15" x14ac:dyDescent="0.35">
      <c r="B37" s="113">
        <v>411010</v>
      </c>
      <c r="C37" s="114" t="s">
        <v>42</v>
      </c>
      <c r="E37" s="104">
        <f t="shared" si="0"/>
        <v>0</v>
      </c>
      <c r="F37" s="104">
        <f t="shared" si="1"/>
        <v>0</v>
      </c>
      <c r="G37" s="104">
        <f t="shared" si="2"/>
        <v>0</v>
      </c>
      <c r="H37" s="43">
        <f t="shared" si="3"/>
        <v>0</v>
      </c>
      <c r="I37" s="49"/>
      <c r="J37" s="104">
        <f t="shared" si="4"/>
        <v>0</v>
      </c>
      <c r="K37" s="104">
        <f t="shared" si="5"/>
        <v>0</v>
      </c>
      <c r="L37" s="104">
        <f t="shared" si="6"/>
        <v>0</v>
      </c>
      <c r="M37" s="43">
        <f t="shared" si="7"/>
        <v>0</v>
      </c>
      <c r="N37" s="49"/>
      <c r="O37" s="86" t="str">
        <f t="shared" si="8"/>
        <v/>
      </c>
    </row>
    <row r="38" spans="2:15" x14ac:dyDescent="0.35">
      <c r="B38" s="113">
        <v>411011</v>
      </c>
      <c r="C38" s="114" t="s">
        <v>43</v>
      </c>
      <c r="E38" s="104">
        <f t="shared" si="0"/>
        <v>0</v>
      </c>
      <c r="F38" s="104">
        <f t="shared" si="1"/>
        <v>0</v>
      </c>
      <c r="G38" s="104">
        <f t="shared" si="2"/>
        <v>0</v>
      </c>
      <c r="H38" s="43">
        <f t="shared" si="3"/>
        <v>0</v>
      </c>
      <c r="I38" s="49"/>
      <c r="J38" s="104">
        <f t="shared" si="4"/>
        <v>0</v>
      </c>
      <c r="K38" s="104">
        <f t="shared" si="5"/>
        <v>0</v>
      </c>
      <c r="L38" s="104">
        <f t="shared" si="6"/>
        <v>0</v>
      </c>
      <c r="M38" s="43">
        <f t="shared" si="7"/>
        <v>0</v>
      </c>
      <c r="N38" s="49"/>
      <c r="O38" s="86" t="str">
        <f t="shared" si="8"/>
        <v/>
      </c>
    </row>
    <row r="39" spans="2:15" x14ac:dyDescent="0.35">
      <c r="B39" s="113">
        <v>420000</v>
      </c>
      <c r="C39" s="114" t="s">
        <v>44</v>
      </c>
      <c r="E39" s="104">
        <f t="shared" si="0"/>
        <v>9.68</v>
      </c>
      <c r="F39" s="104">
        <f t="shared" si="1"/>
        <v>0</v>
      </c>
      <c r="G39" s="104">
        <f t="shared" si="2"/>
        <v>9.68</v>
      </c>
      <c r="H39" s="43">
        <f t="shared" si="3"/>
        <v>0</v>
      </c>
      <c r="I39" s="49"/>
      <c r="J39" s="104">
        <f t="shared" si="4"/>
        <v>0</v>
      </c>
      <c r="K39" s="104">
        <f t="shared" si="5"/>
        <v>0</v>
      </c>
      <c r="L39" s="104">
        <f t="shared" si="6"/>
        <v>0</v>
      </c>
      <c r="M39" s="43">
        <f t="shared" si="7"/>
        <v>0</v>
      </c>
      <c r="N39" s="49"/>
      <c r="O39" s="86" t="str">
        <f t="shared" si="8"/>
        <v/>
      </c>
    </row>
    <row r="40" spans="2:15" x14ac:dyDescent="0.35">
      <c r="B40" s="113">
        <v>420010</v>
      </c>
      <c r="C40" s="114" t="s">
        <v>45</v>
      </c>
      <c r="E40" s="104">
        <f t="shared" si="0"/>
        <v>0</v>
      </c>
      <c r="F40" s="104">
        <f t="shared" si="1"/>
        <v>0</v>
      </c>
      <c r="G40" s="104">
        <f t="shared" si="2"/>
        <v>0</v>
      </c>
      <c r="H40" s="43">
        <f t="shared" si="3"/>
        <v>0</v>
      </c>
      <c r="I40" s="49"/>
      <c r="J40" s="104">
        <f t="shared" si="4"/>
        <v>0</v>
      </c>
      <c r="K40" s="104">
        <f t="shared" si="5"/>
        <v>0</v>
      </c>
      <c r="L40" s="104">
        <f t="shared" si="6"/>
        <v>0</v>
      </c>
      <c r="M40" s="43">
        <f t="shared" si="7"/>
        <v>0</v>
      </c>
      <c r="N40" s="49"/>
      <c r="O40" s="86" t="str">
        <f t="shared" si="8"/>
        <v/>
      </c>
    </row>
    <row r="41" spans="2:15" x14ac:dyDescent="0.35">
      <c r="B41" s="113">
        <v>420011</v>
      </c>
      <c r="C41" s="114" t="s">
        <v>46</v>
      </c>
      <c r="E41" s="104">
        <f t="shared" ref="E41:E72" si="9">VLOOKUP($B41,OP,30,FALSE)</f>
        <v>0</v>
      </c>
      <c r="F41" s="104">
        <f t="shared" ref="F41:F72" si="10">VLOOKUP($B41,OP,31,FALSE)</f>
        <v>0</v>
      </c>
      <c r="G41" s="104">
        <f t="shared" ref="G41:G72" si="11">+E41-F41</f>
        <v>0</v>
      </c>
      <c r="H41" s="43">
        <f t="shared" ref="H41:H72" si="12">IF(F41=0,0,G41/F41)</f>
        <v>0</v>
      </c>
      <c r="I41" s="49"/>
      <c r="J41" s="104">
        <f t="shared" ref="J41:J72" si="13">VLOOKUP($B41,OP,47,FALSE)</f>
        <v>0</v>
      </c>
      <c r="K41" s="104">
        <f t="shared" ref="K41:K72" si="14">VLOOKUP($B41,OP,31,FALSE)</f>
        <v>0</v>
      </c>
      <c r="L41" s="104">
        <f t="shared" ref="L41:L72" si="15">+J41-K41</f>
        <v>0</v>
      </c>
      <c r="M41" s="43">
        <f t="shared" ref="M41:M72" si="16">IF(K41=0,0,L41/K41)</f>
        <v>0</v>
      </c>
      <c r="N41" s="49"/>
      <c r="O41" s="86" t="str">
        <f t="shared" ref="O41:O72" si="17">IF(ISBLANK(VLOOKUP(B41,OP,48,FALSE))=TRUE,"",VLOOKUP(B41,OP,48,FALSE))</f>
        <v/>
      </c>
    </row>
    <row r="42" spans="2:15" x14ac:dyDescent="0.35">
      <c r="B42" s="113">
        <v>430000</v>
      </c>
      <c r="C42" s="114" t="s">
        <v>47</v>
      </c>
      <c r="E42" s="104">
        <f t="shared" si="9"/>
        <v>395.7</v>
      </c>
      <c r="F42" s="104">
        <f t="shared" si="10"/>
        <v>1</v>
      </c>
      <c r="G42" s="104">
        <f t="shared" si="11"/>
        <v>394.7</v>
      </c>
      <c r="H42" s="43">
        <f t="shared" si="12"/>
        <v>394.7</v>
      </c>
      <c r="I42" s="49"/>
      <c r="J42" s="104">
        <f t="shared" si="13"/>
        <v>0</v>
      </c>
      <c r="K42" s="104">
        <f t="shared" si="14"/>
        <v>1</v>
      </c>
      <c r="L42" s="104">
        <f t="shared" si="15"/>
        <v>-1</v>
      </c>
      <c r="M42" s="43">
        <f t="shared" si="16"/>
        <v>-1</v>
      </c>
      <c r="N42" s="49"/>
      <c r="O42" s="86" t="str">
        <f t="shared" si="17"/>
        <v/>
      </c>
    </row>
    <row r="43" spans="2:15" x14ac:dyDescent="0.35">
      <c r="B43" s="113">
        <v>430010</v>
      </c>
      <c r="C43" s="114" t="s">
        <v>48</v>
      </c>
      <c r="E43" s="104">
        <f t="shared" si="9"/>
        <v>127.49000000000001</v>
      </c>
      <c r="F43" s="104">
        <f t="shared" si="10"/>
        <v>1</v>
      </c>
      <c r="G43" s="104">
        <f t="shared" si="11"/>
        <v>126.49000000000001</v>
      </c>
      <c r="H43" s="43">
        <f t="shared" si="12"/>
        <v>126.49000000000001</v>
      </c>
      <c r="I43" s="49"/>
      <c r="J43" s="104">
        <f t="shared" si="13"/>
        <v>0</v>
      </c>
      <c r="K43" s="104">
        <f t="shared" si="14"/>
        <v>1</v>
      </c>
      <c r="L43" s="104">
        <f t="shared" si="15"/>
        <v>-1</v>
      </c>
      <c r="M43" s="43">
        <f t="shared" si="16"/>
        <v>-1</v>
      </c>
      <c r="N43" s="49"/>
      <c r="O43" s="86" t="str">
        <f t="shared" si="17"/>
        <v/>
      </c>
    </row>
    <row r="44" spans="2:15" x14ac:dyDescent="0.35">
      <c r="B44" s="113">
        <v>430011</v>
      </c>
      <c r="C44" s="114" t="s">
        <v>49</v>
      </c>
      <c r="E44" s="104">
        <f t="shared" si="9"/>
        <v>0</v>
      </c>
      <c r="F44" s="104">
        <f t="shared" si="10"/>
        <v>0</v>
      </c>
      <c r="G44" s="104">
        <f t="shared" si="11"/>
        <v>0</v>
      </c>
      <c r="H44" s="43">
        <f t="shared" si="12"/>
        <v>0</v>
      </c>
      <c r="I44" s="49"/>
      <c r="J44" s="104">
        <f t="shared" si="13"/>
        <v>0</v>
      </c>
      <c r="K44" s="104">
        <f t="shared" si="14"/>
        <v>0</v>
      </c>
      <c r="L44" s="104">
        <f t="shared" si="15"/>
        <v>0</v>
      </c>
      <c r="M44" s="43">
        <f t="shared" si="16"/>
        <v>0</v>
      </c>
      <c r="N44" s="49"/>
      <c r="O44" s="86" t="str">
        <f t="shared" si="17"/>
        <v/>
      </c>
    </row>
    <row r="45" spans="2:15" x14ac:dyDescent="0.35">
      <c r="B45" s="113">
        <v>431000</v>
      </c>
      <c r="C45" s="114" t="s">
        <v>50</v>
      </c>
      <c r="E45" s="104">
        <f t="shared" si="9"/>
        <v>0</v>
      </c>
      <c r="F45" s="104">
        <f t="shared" si="10"/>
        <v>0</v>
      </c>
      <c r="G45" s="104">
        <f t="shared" si="11"/>
        <v>0</v>
      </c>
      <c r="H45" s="43">
        <f t="shared" si="12"/>
        <v>0</v>
      </c>
      <c r="I45" s="49"/>
      <c r="J45" s="104">
        <f t="shared" si="13"/>
        <v>0</v>
      </c>
      <c r="K45" s="104">
        <f t="shared" si="14"/>
        <v>0</v>
      </c>
      <c r="L45" s="104">
        <f t="shared" si="15"/>
        <v>0</v>
      </c>
      <c r="M45" s="43">
        <f t="shared" si="16"/>
        <v>0</v>
      </c>
      <c r="N45" s="49"/>
      <c r="O45" s="86" t="str">
        <f t="shared" si="17"/>
        <v/>
      </c>
    </row>
    <row r="46" spans="2:15" x14ac:dyDescent="0.35">
      <c r="B46" s="113">
        <v>431010</v>
      </c>
      <c r="C46" s="114" t="s">
        <v>51</v>
      </c>
      <c r="E46" s="104">
        <f t="shared" si="9"/>
        <v>0</v>
      </c>
      <c r="F46" s="104">
        <f t="shared" si="10"/>
        <v>0</v>
      </c>
      <c r="G46" s="104">
        <f t="shared" si="11"/>
        <v>0</v>
      </c>
      <c r="H46" s="43">
        <f t="shared" si="12"/>
        <v>0</v>
      </c>
      <c r="I46" s="49"/>
      <c r="J46" s="104">
        <f t="shared" si="13"/>
        <v>0</v>
      </c>
      <c r="K46" s="104">
        <f t="shared" si="14"/>
        <v>0</v>
      </c>
      <c r="L46" s="104">
        <f t="shared" si="15"/>
        <v>0</v>
      </c>
      <c r="M46" s="43">
        <f t="shared" si="16"/>
        <v>0</v>
      </c>
      <c r="N46" s="49"/>
      <c r="O46" s="86" t="str">
        <f t="shared" si="17"/>
        <v/>
      </c>
    </row>
    <row r="47" spans="2:15" x14ac:dyDescent="0.35">
      <c r="B47" s="113">
        <v>432000</v>
      </c>
      <c r="C47" s="114" t="s">
        <v>52</v>
      </c>
      <c r="E47" s="104">
        <f t="shared" si="9"/>
        <v>0</v>
      </c>
      <c r="F47" s="104">
        <f t="shared" si="10"/>
        <v>0</v>
      </c>
      <c r="G47" s="104">
        <f t="shared" si="11"/>
        <v>0</v>
      </c>
      <c r="H47" s="43">
        <f t="shared" si="12"/>
        <v>0</v>
      </c>
      <c r="I47" s="49"/>
      <c r="J47" s="104">
        <f t="shared" si="13"/>
        <v>0</v>
      </c>
      <c r="K47" s="104">
        <f t="shared" si="14"/>
        <v>0</v>
      </c>
      <c r="L47" s="104">
        <f t="shared" si="15"/>
        <v>0</v>
      </c>
      <c r="M47" s="43">
        <f t="shared" si="16"/>
        <v>0</v>
      </c>
      <c r="N47" s="49"/>
      <c r="O47" s="86" t="str">
        <f t="shared" si="17"/>
        <v/>
      </c>
    </row>
    <row r="48" spans="2:15" x14ac:dyDescent="0.35">
      <c r="B48" s="113">
        <v>432010</v>
      </c>
      <c r="C48" s="114" t="s">
        <v>53</v>
      </c>
      <c r="E48" s="104">
        <f t="shared" si="9"/>
        <v>0</v>
      </c>
      <c r="F48" s="104">
        <f t="shared" si="10"/>
        <v>0</v>
      </c>
      <c r="G48" s="104">
        <f t="shared" si="11"/>
        <v>0</v>
      </c>
      <c r="H48" s="43">
        <f t="shared" si="12"/>
        <v>0</v>
      </c>
      <c r="I48" s="49"/>
      <c r="J48" s="104">
        <f t="shared" si="13"/>
        <v>0</v>
      </c>
      <c r="K48" s="104">
        <f t="shared" si="14"/>
        <v>0</v>
      </c>
      <c r="L48" s="104">
        <f t="shared" si="15"/>
        <v>0</v>
      </c>
      <c r="M48" s="43">
        <f t="shared" si="16"/>
        <v>0</v>
      </c>
      <c r="N48" s="49"/>
      <c r="O48" s="86" t="str">
        <f t="shared" si="17"/>
        <v/>
      </c>
    </row>
    <row r="49" spans="2:15" x14ac:dyDescent="0.35">
      <c r="B49" s="113">
        <v>440000</v>
      </c>
      <c r="C49" s="114" t="s">
        <v>54</v>
      </c>
      <c r="E49" s="104">
        <f t="shared" si="9"/>
        <v>0</v>
      </c>
      <c r="F49" s="104">
        <f t="shared" si="10"/>
        <v>0</v>
      </c>
      <c r="G49" s="104">
        <f t="shared" si="11"/>
        <v>0</v>
      </c>
      <c r="H49" s="43">
        <f t="shared" si="12"/>
        <v>0</v>
      </c>
      <c r="I49" s="49"/>
      <c r="J49" s="104">
        <f t="shared" si="13"/>
        <v>0</v>
      </c>
      <c r="K49" s="104">
        <f t="shared" si="14"/>
        <v>0</v>
      </c>
      <c r="L49" s="104">
        <f t="shared" si="15"/>
        <v>0</v>
      </c>
      <c r="M49" s="43">
        <f t="shared" si="16"/>
        <v>0</v>
      </c>
      <c r="N49" s="49"/>
      <c r="O49" s="86" t="str">
        <f t="shared" si="17"/>
        <v/>
      </c>
    </row>
    <row r="50" spans="2:15" x14ac:dyDescent="0.35">
      <c r="B50" s="113">
        <v>440010</v>
      </c>
      <c r="C50" s="114" t="s">
        <v>55</v>
      </c>
      <c r="E50" s="104">
        <f t="shared" si="9"/>
        <v>0</v>
      </c>
      <c r="F50" s="104">
        <f t="shared" si="10"/>
        <v>0</v>
      </c>
      <c r="G50" s="104">
        <f t="shared" si="11"/>
        <v>0</v>
      </c>
      <c r="H50" s="43">
        <f t="shared" si="12"/>
        <v>0</v>
      </c>
      <c r="I50" s="49"/>
      <c r="J50" s="104">
        <f t="shared" si="13"/>
        <v>0</v>
      </c>
      <c r="K50" s="104">
        <f t="shared" si="14"/>
        <v>0</v>
      </c>
      <c r="L50" s="104">
        <f t="shared" si="15"/>
        <v>0</v>
      </c>
      <c r="M50" s="43">
        <f t="shared" si="16"/>
        <v>0</v>
      </c>
      <c r="N50" s="49"/>
      <c r="O50" s="86" t="str">
        <f t="shared" si="17"/>
        <v/>
      </c>
    </row>
    <row r="51" spans="2:15" x14ac:dyDescent="0.35">
      <c r="B51" s="113">
        <v>440011</v>
      </c>
      <c r="C51" s="114" t="s">
        <v>56</v>
      </c>
      <c r="E51" s="104">
        <f t="shared" si="9"/>
        <v>0</v>
      </c>
      <c r="F51" s="104">
        <f t="shared" si="10"/>
        <v>0</v>
      </c>
      <c r="G51" s="104">
        <f t="shared" si="11"/>
        <v>0</v>
      </c>
      <c r="H51" s="43">
        <f t="shared" si="12"/>
        <v>0</v>
      </c>
      <c r="I51" s="49"/>
      <c r="J51" s="104">
        <f t="shared" si="13"/>
        <v>0</v>
      </c>
      <c r="K51" s="104">
        <f t="shared" si="14"/>
        <v>0</v>
      </c>
      <c r="L51" s="104">
        <f t="shared" si="15"/>
        <v>0</v>
      </c>
      <c r="M51" s="43">
        <f t="shared" si="16"/>
        <v>0</v>
      </c>
      <c r="N51" s="49"/>
      <c r="O51" s="86" t="str">
        <f t="shared" si="17"/>
        <v/>
      </c>
    </row>
    <row r="52" spans="2:15" x14ac:dyDescent="0.35">
      <c r="B52" s="113">
        <v>441000</v>
      </c>
      <c r="C52" s="114" t="s">
        <v>57</v>
      </c>
      <c r="E52" s="104">
        <f t="shared" si="9"/>
        <v>0</v>
      </c>
      <c r="F52" s="104">
        <f t="shared" si="10"/>
        <v>0</v>
      </c>
      <c r="G52" s="104">
        <f t="shared" si="11"/>
        <v>0</v>
      </c>
      <c r="H52" s="43">
        <f t="shared" si="12"/>
        <v>0</v>
      </c>
      <c r="I52" s="49"/>
      <c r="J52" s="104">
        <f t="shared" si="13"/>
        <v>0</v>
      </c>
      <c r="K52" s="104">
        <f t="shared" si="14"/>
        <v>0</v>
      </c>
      <c r="L52" s="104">
        <f t="shared" si="15"/>
        <v>0</v>
      </c>
      <c r="M52" s="43">
        <f t="shared" si="16"/>
        <v>0</v>
      </c>
      <c r="N52" s="49"/>
      <c r="O52" s="86" t="str">
        <f t="shared" si="17"/>
        <v/>
      </c>
    </row>
    <row r="53" spans="2:15" x14ac:dyDescent="0.35">
      <c r="B53" s="113">
        <v>441001</v>
      </c>
      <c r="C53" s="114" t="s">
        <v>58</v>
      </c>
      <c r="E53" s="104">
        <f t="shared" si="9"/>
        <v>0</v>
      </c>
      <c r="F53" s="104">
        <f t="shared" si="10"/>
        <v>0</v>
      </c>
      <c r="G53" s="104">
        <f t="shared" si="11"/>
        <v>0</v>
      </c>
      <c r="H53" s="43">
        <f t="shared" si="12"/>
        <v>0</v>
      </c>
      <c r="I53" s="49"/>
      <c r="J53" s="104">
        <f t="shared" si="13"/>
        <v>0</v>
      </c>
      <c r="K53" s="104">
        <f t="shared" si="14"/>
        <v>0</v>
      </c>
      <c r="L53" s="104">
        <f t="shared" si="15"/>
        <v>0</v>
      </c>
      <c r="M53" s="43">
        <f t="shared" si="16"/>
        <v>0</v>
      </c>
      <c r="N53" s="49"/>
      <c r="O53" s="86" t="str">
        <f t="shared" si="17"/>
        <v/>
      </c>
    </row>
    <row r="54" spans="2:15" x14ac:dyDescent="0.35">
      <c r="B54" s="113">
        <v>441010</v>
      </c>
      <c r="C54" s="114" t="s">
        <v>59</v>
      </c>
      <c r="E54" s="104">
        <f t="shared" si="9"/>
        <v>0</v>
      </c>
      <c r="F54" s="104">
        <f t="shared" si="10"/>
        <v>0</v>
      </c>
      <c r="G54" s="104">
        <f t="shared" si="11"/>
        <v>0</v>
      </c>
      <c r="H54" s="43">
        <f t="shared" si="12"/>
        <v>0</v>
      </c>
      <c r="I54" s="49"/>
      <c r="J54" s="104">
        <f t="shared" si="13"/>
        <v>0</v>
      </c>
      <c r="K54" s="104">
        <f t="shared" si="14"/>
        <v>0</v>
      </c>
      <c r="L54" s="104">
        <f t="shared" si="15"/>
        <v>0</v>
      </c>
      <c r="M54" s="43">
        <f t="shared" si="16"/>
        <v>0</v>
      </c>
      <c r="N54" s="49"/>
      <c r="O54" s="86" t="str">
        <f t="shared" si="17"/>
        <v/>
      </c>
    </row>
    <row r="55" spans="2:15" x14ac:dyDescent="0.35">
      <c r="B55" s="113">
        <v>442000</v>
      </c>
      <c r="C55" s="114" t="s">
        <v>60</v>
      </c>
      <c r="E55" s="104">
        <f t="shared" si="9"/>
        <v>0</v>
      </c>
      <c r="F55" s="104">
        <f t="shared" si="10"/>
        <v>0</v>
      </c>
      <c r="G55" s="104">
        <f t="shared" si="11"/>
        <v>0</v>
      </c>
      <c r="H55" s="43">
        <f t="shared" si="12"/>
        <v>0</v>
      </c>
      <c r="I55" s="49"/>
      <c r="J55" s="104">
        <f t="shared" si="13"/>
        <v>0</v>
      </c>
      <c r="K55" s="104">
        <f t="shared" si="14"/>
        <v>0</v>
      </c>
      <c r="L55" s="104">
        <f t="shared" si="15"/>
        <v>0</v>
      </c>
      <c r="M55" s="43">
        <f t="shared" si="16"/>
        <v>0</v>
      </c>
      <c r="N55" s="49"/>
      <c r="O55" s="86" t="str">
        <f t="shared" si="17"/>
        <v/>
      </c>
    </row>
    <row r="56" spans="2:15" x14ac:dyDescent="0.35">
      <c r="B56" s="113">
        <v>442010</v>
      </c>
      <c r="C56" s="114" t="s">
        <v>61</v>
      </c>
      <c r="E56" s="104">
        <f t="shared" si="9"/>
        <v>0</v>
      </c>
      <c r="F56" s="104">
        <f t="shared" si="10"/>
        <v>0</v>
      </c>
      <c r="G56" s="104">
        <f t="shared" si="11"/>
        <v>0</v>
      </c>
      <c r="H56" s="43">
        <f t="shared" si="12"/>
        <v>0</v>
      </c>
      <c r="I56" s="49"/>
      <c r="J56" s="104">
        <f t="shared" si="13"/>
        <v>0</v>
      </c>
      <c r="K56" s="104">
        <f t="shared" si="14"/>
        <v>0</v>
      </c>
      <c r="L56" s="104">
        <f t="shared" si="15"/>
        <v>0</v>
      </c>
      <c r="M56" s="43">
        <f t="shared" si="16"/>
        <v>0</v>
      </c>
      <c r="N56" s="49"/>
      <c r="O56" s="86" t="str">
        <f t="shared" si="17"/>
        <v/>
      </c>
    </row>
    <row r="57" spans="2:15" x14ac:dyDescent="0.35">
      <c r="B57" s="113">
        <v>442011</v>
      </c>
      <c r="C57" s="114" t="s">
        <v>62</v>
      </c>
      <c r="E57" s="104">
        <f t="shared" si="9"/>
        <v>0</v>
      </c>
      <c r="F57" s="104">
        <f t="shared" si="10"/>
        <v>0</v>
      </c>
      <c r="G57" s="104">
        <f t="shared" si="11"/>
        <v>0</v>
      </c>
      <c r="H57" s="43">
        <f t="shared" si="12"/>
        <v>0</v>
      </c>
      <c r="I57" s="49"/>
      <c r="J57" s="104">
        <f t="shared" si="13"/>
        <v>0</v>
      </c>
      <c r="K57" s="104">
        <f t="shared" si="14"/>
        <v>0</v>
      </c>
      <c r="L57" s="104">
        <f t="shared" si="15"/>
        <v>0</v>
      </c>
      <c r="M57" s="43">
        <f t="shared" si="16"/>
        <v>0</v>
      </c>
      <c r="N57" s="49"/>
      <c r="O57" s="86" t="str">
        <f t="shared" si="17"/>
        <v/>
      </c>
    </row>
    <row r="58" spans="2:15" x14ac:dyDescent="0.35">
      <c r="B58" s="113">
        <v>442012</v>
      </c>
      <c r="C58" s="114" t="s">
        <v>63</v>
      </c>
      <c r="E58" s="104">
        <f t="shared" si="9"/>
        <v>0</v>
      </c>
      <c r="F58" s="104">
        <f t="shared" si="10"/>
        <v>0</v>
      </c>
      <c r="G58" s="104">
        <f t="shared" si="11"/>
        <v>0</v>
      </c>
      <c r="H58" s="43">
        <f t="shared" si="12"/>
        <v>0</v>
      </c>
      <c r="I58" s="49"/>
      <c r="J58" s="104">
        <f t="shared" si="13"/>
        <v>0</v>
      </c>
      <c r="K58" s="104">
        <f t="shared" si="14"/>
        <v>0</v>
      </c>
      <c r="L58" s="104">
        <f t="shared" si="15"/>
        <v>0</v>
      </c>
      <c r="M58" s="43">
        <f t="shared" si="16"/>
        <v>0</v>
      </c>
      <c r="N58" s="49"/>
      <c r="O58" s="86" t="str">
        <f t="shared" si="17"/>
        <v/>
      </c>
    </row>
    <row r="59" spans="2:15" x14ac:dyDescent="0.35">
      <c r="B59" s="113">
        <v>442013</v>
      </c>
      <c r="C59" s="114" t="s">
        <v>64</v>
      </c>
      <c r="E59" s="104">
        <f t="shared" si="9"/>
        <v>0</v>
      </c>
      <c r="F59" s="104">
        <f t="shared" si="10"/>
        <v>0</v>
      </c>
      <c r="G59" s="104">
        <f t="shared" si="11"/>
        <v>0</v>
      </c>
      <c r="H59" s="43">
        <f t="shared" si="12"/>
        <v>0</v>
      </c>
      <c r="I59" s="49"/>
      <c r="J59" s="104">
        <f t="shared" si="13"/>
        <v>0</v>
      </c>
      <c r="K59" s="104">
        <f t="shared" si="14"/>
        <v>0</v>
      </c>
      <c r="L59" s="104">
        <f t="shared" si="15"/>
        <v>0</v>
      </c>
      <c r="M59" s="43">
        <f t="shared" si="16"/>
        <v>0</v>
      </c>
      <c r="N59" s="49"/>
      <c r="O59" s="86" t="str">
        <f t="shared" si="17"/>
        <v/>
      </c>
    </row>
    <row r="60" spans="2:15" x14ac:dyDescent="0.35">
      <c r="B60" s="113">
        <v>442014</v>
      </c>
      <c r="C60" s="114" t="s">
        <v>65</v>
      </c>
      <c r="E60" s="104">
        <f t="shared" si="9"/>
        <v>0</v>
      </c>
      <c r="F60" s="104">
        <f t="shared" si="10"/>
        <v>0</v>
      </c>
      <c r="G60" s="104">
        <f t="shared" si="11"/>
        <v>0</v>
      </c>
      <c r="H60" s="43">
        <f t="shared" si="12"/>
        <v>0</v>
      </c>
      <c r="I60" s="49"/>
      <c r="J60" s="104">
        <f t="shared" si="13"/>
        <v>0</v>
      </c>
      <c r="K60" s="104">
        <f t="shared" si="14"/>
        <v>0</v>
      </c>
      <c r="L60" s="104">
        <f t="shared" si="15"/>
        <v>0</v>
      </c>
      <c r="M60" s="43">
        <f t="shared" si="16"/>
        <v>0</v>
      </c>
      <c r="N60" s="49"/>
      <c r="O60" s="86" t="str">
        <f t="shared" si="17"/>
        <v/>
      </c>
    </row>
    <row r="61" spans="2:15" x14ac:dyDescent="0.35">
      <c r="B61" s="113">
        <v>442015</v>
      </c>
      <c r="C61" s="114" t="s">
        <v>66</v>
      </c>
      <c r="E61" s="104">
        <f t="shared" si="9"/>
        <v>0</v>
      </c>
      <c r="F61" s="104">
        <f t="shared" si="10"/>
        <v>0</v>
      </c>
      <c r="G61" s="104">
        <f t="shared" si="11"/>
        <v>0</v>
      </c>
      <c r="H61" s="43">
        <f t="shared" si="12"/>
        <v>0</v>
      </c>
      <c r="I61" s="49"/>
      <c r="J61" s="104">
        <f t="shared" si="13"/>
        <v>0</v>
      </c>
      <c r="K61" s="104">
        <f t="shared" si="14"/>
        <v>0</v>
      </c>
      <c r="L61" s="104">
        <f t="shared" si="15"/>
        <v>0</v>
      </c>
      <c r="M61" s="43">
        <f t="shared" si="16"/>
        <v>0</v>
      </c>
      <c r="N61" s="49"/>
      <c r="O61" s="86" t="str">
        <f t="shared" si="17"/>
        <v/>
      </c>
    </row>
    <row r="62" spans="2:15" x14ac:dyDescent="0.35">
      <c r="B62" s="113">
        <v>443000</v>
      </c>
      <c r="C62" s="114" t="s">
        <v>67</v>
      </c>
      <c r="E62" s="104">
        <f t="shared" si="9"/>
        <v>0</v>
      </c>
      <c r="F62" s="104">
        <f t="shared" si="10"/>
        <v>0</v>
      </c>
      <c r="G62" s="104">
        <f t="shared" si="11"/>
        <v>0</v>
      </c>
      <c r="H62" s="43">
        <f t="shared" si="12"/>
        <v>0</v>
      </c>
      <c r="I62" s="49"/>
      <c r="J62" s="104">
        <f t="shared" si="13"/>
        <v>0</v>
      </c>
      <c r="K62" s="104">
        <f t="shared" si="14"/>
        <v>0</v>
      </c>
      <c r="L62" s="104">
        <f t="shared" si="15"/>
        <v>0</v>
      </c>
      <c r="M62" s="43">
        <f t="shared" si="16"/>
        <v>0</v>
      </c>
      <c r="N62" s="49"/>
      <c r="O62" s="86" t="str">
        <f t="shared" si="17"/>
        <v/>
      </c>
    </row>
    <row r="63" spans="2:15" x14ac:dyDescent="0.35">
      <c r="B63" s="113">
        <v>444000</v>
      </c>
      <c r="C63" s="114" t="s">
        <v>68</v>
      </c>
      <c r="E63" s="104">
        <f t="shared" si="9"/>
        <v>0</v>
      </c>
      <c r="F63" s="104">
        <f t="shared" si="10"/>
        <v>0</v>
      </c>
      <c r="G63" s="104">
        <f t="shared" si="11"/>
        <v>0</v>
      </c>
      <c r="H63" s="43">
        <f t="shared" si="12"/>
        <v>0</v>
      </c>
      <c r="I63" s="49"/>
      <c r="J63" s="104">
        <f t="shared" si="13"/>
        <v>0</v>
      </c>
      <c r="K63" s="104">
        <f t="shared" si="14"/>
        <v>0</v>
      </c>
      <c r="L63" s="104">
        <f t="shared" si="15"/>
        <v>0</v>
      </c>
      <c r="M63" s="43">
        <f t="shared" si="16"/>
        <v>0</v>
      </c>
      <c r="N63" s="49"/>
      <c r="O63" s="86" t="str">
        <f t="shared" si="17"/>
        <v/>
      </c>
    </row>
    <row r="64" spans="2:15" x14ac:dyDescent="0.35">
      <c r="B64" s="113">
        <v>444010</v>
      </c>
      <c r="C64" s="114" t="s">
        <v>69</v>
      </c>
      <c r="E64" s="104">
        <f t="shared" si="9"/>
        <v>0</v>
      </c>
      <c r="F64" s="104">
        <f t="shared" si="10"/>
        <v>0</v>
      </c>
      <c r="G64" s="104">
        <f t="shared" si="11"/>
        <v>0</v>
      </c>
      <c r="H64" s="43">
        <f t="shared" si="12"/>
        <v>0</v>
      </c>
      <c r="I64" s="49"/>
      <c r="J64" s="104">
        <f t="shared" si="13"/>
        <v>0</v>
      </c>
      <c r="K64" s="104">
        <f t="shared" si="14"/>
        <v>0</v>
      </c>
      <c r="L64" s="104">
        <f t="shared" si="15"/>
        <v>0</v>
      </c>
      <c r="M64" s="43">
        <f t="shared" si="16"/>
        <v>0</v>
      </c>
      <c r="N64" s="49"/>
      <c r="O64" s="86" t="str">
        <f t="shared" si="17"/>
        <v/>
      </c>
    </row>
    <row r="65" spans="2:15" x14ac:dyDescent="0.35">
      <c r="B65" s="113">
        <v>444011</v>
      </c>
      <c r="C65" s="114" t="s">
        <v>70</v>
      </c>
      <c r="E65" s="104">
        <f t="shared" si="9"/>
        <v>0</v>
      </c>
      <c r="F65" s="104">
        <f t="shared" si="10"/>
        <v>0</v>
      </c>
      <c r="G65" s="104">
        <f t="shared" si="11"/>
        <v>0</v>
      </c>
      <c r="H65" s="43">
        <f t="shared" si="12"/>
        <v>0</v>
      </c>
      <c r="I65" s="49"/>
      <c r="J65" s="104">
        <f t="shared" si="13"/>
        <v>0</v>
      </c>
      <c r="K65" s="104">
        <f t="shared" si="14"/>
        <v>0</v>
      </c>
      <c r="L65" s="104">
        <f t="shared" si="15"/>
        <v>0</v>
      </c>
      <c r="M65" s="43">
        <f t="shared" si="16"/>
        <v>0</v>
      </c>
      <c r="N65" s="49"/>
      <c r="O65" s="86" t="str">
        <f t="shared" si="17"/>
        <v/>
      </c>
    </row>
    <row r="66" spans="2:15" x14ac:dyDescent="0.35">
      <c r="B66" s="113">
        <v>444012</v>
      </c>
      <c r="C66" s="114" t="s">
        <v>71</v>
      </c>
      <c r="E66" s="104">
        <f t="shared" si="9"/>
        <v>0</v>
      </c>
      <c r="F66" s="104">
        <f t="shared" si="10"/>
        <v>0</v>
      </c>
      <c r="G66" s="104">
        <f t="shared" si="11"/>
        <v>0</v>
      </c>
      <c r="H66" s="43">
        <f t="shared" si="12"/>
        <v>0</v>
      </c>
      <c r="I66" s="49"/>
      <c r="J66" s="104">
        <f t="shared" si="13"/>
        <v>0</v>
      </c>
      <c r="K66" s="104">
        <f t="shared" si="14"/>
        <v>0</v>
      </c>
      <c r="L66" s="104">
        <f t="shared" si="15"/>
        <v>0</v>
      </c>
      <c r="M66" s="43">
        <f t="shared" si="16"/>
        <v>0</v>
      </c>
      <c r="N66" s="49"/>
      <c r="O66" s="86" t="str">
        <f t="shared" si="17"/>
        <v/>
      </c>
    </row>
    <row r="67" spans="2:15" x14ac:dyDescent="0.35">
      <c r="B67" s="113">
        <v>444013</v>
      </c>
      <c r="C67" s="114" t="s">
        <v>72</v>
      </c>
      <c r="E67" s="104">
        <f t="shared" si="9"/>
        <v>0</v>
      </c>
      <c r="F67" s="104">
        <f t="shared" si="10"/>
        <v>0</v>
      </c>
      <c r="G67" s="104">
        <f t="shared" si="11"/>
        <v>0</v>
      </c>
      <c r="H67" s="43">
        <f t="shared" si="12"/>
        <v>0</v>
      </c>
      <c r="I67" s="49"/>
      <c r="J67" s="104">
        <f t="shared" si="13"/>
        <v>0</v>
      </c>
      <c r="K67" s="104">
        <f t="shared" si="14"/>
        <v>0</v>
      </c>
      <c r="L67" s="104">
        <f t="shared" si="15"/>
        <v>0</v>
      </c>
      <c r="M67" s="43">
        <f t="shared" si="16"/>
        <v>0</v>
      </c>
      <c r="N67" s="49"/>
      <c r="O67" s="86" t="str">
        <f t="shared" si="17"/>
        <v/>
      </c>
    </row>
    <row r="68" spans="2:15" x14ac:dyDescent="0.35">
      <c r="B68" s="113">
        <v>444014</v>
      </c>
      <c r="C68" s="114" t="s">
        <v>73</v>
      </c>
      <c r="E68" s="104">
        <f t="shared" si="9"/>
        <v>0</v>
      </c>
      <c r="F68" s="104">
        <f t="shared" si="10"/>
        <v>0</v>
      </c>
      <c r="G68" s="104">
        <f t="shared" si="11"/>
        <v>0</v>
      </c>
      <c r="H68" s="43">
        <f t="shared" si="12"/>
        <v>0</v>
      </c>
      <c r="I68" s="49"/>
      <c r="J68" s="104">
        <f t="shared" si="13"/>
        <v>0</v>
      </c>
      <c r="K68" s="104">
        <f t="shared" si="14"/>
        <v>0</v>
      </c>
      <c r="L68" s="104">
        <f t="shared" si="15"/>
        <v>0</v>
      </c>
      <c r="M68" s="43">
        <f t="shared" si="16"/>
        <v>0</v>
      </c>
      <c r="N68" s="49"/>
      <c r="O68" s="86" t="str">
        <f t="shared" si="17"/>
        <v/>
      </c>
    </row>
    <row r="69" spans="2:15" x14ac:dyDescent="0.35">
      <c r="B69" s="113">
        <v>444015</v>
      </c>
      <c r="C69" s="114" t="s">
        <v>74</v>
      </c>
      <c r="E69" s="104">
        <f t="shared" si="9"/>
        <v>0</v>
      </c>
      <c r="F69" s="104">
        <f t="shared" si="10"/>
        <v>0</v>
      </c>
      <c r="G69" s="104">
        <f t="shared" si="11"/>
        <v>0</v>
      </c>
      <c r="H69" s="43">
        <f t="shared" si="12"/>
        <v>0</v>
      </c>
      <c r="I69" s="49"/>
      <c r="J69" s="104">
        <f t="shared" si="13"/>
        <v>0</v>
      </c>
      <c r="K69" s="104">
        <f t="shared" si="14"/>
        <v>0</v>
      </c>
      <c r="L69" s="104">
        <f t="shared" si="15"/>
        <v>0</v>
      </c>
      <c r="M69" s="43">
        <f t="shared" si="16"/>
        <v>0</v>
      </c>
      <c r="N69" s="49"/>
      <c r="O69" s="86" t="str">
        <f t="shared" si="17"/>
        <v/>
      </c>
    </row>
    <row r="70" spans="2:15" x14ac:dyDescent="0.35">
      <c r="B70" s="113">
        <v>444016</v>
      </c>
      <c r="C70" s="114" t="s">
        <v>75</v>
      </c>
      <c r="E70" s="104">
        <f t="shared" si="9"/>
        <v>0</v>
      </c>
      <c r="F70" s="104">
        <f t="shared" si="10"/>
        <v>0</v>
      </c>
      <c r="G70" s="104">
        <f t="shared" si="11"/>
        <v>0</v>
      </c>
      <c r="H70" s="43">
        <f t="shared" si="12"/>
        <v>0</v>
      </c>
      <c r="I70" s="49"/>
      <c r="J70" s="104">
        <f t="shared" si="13"/>
        <v>0</v>
      </c>
      <c r="K70" s="104">
        <f t="shared" si="14"/>
        <v>0</v>
      </c>
      <c r="L70" s="104">
        <f t="shared" si="15"/>
        <v>0</v>
      </c>
      <c r="M70" s="43">
        <f t="shared" si="16"/>
        <v>0</v>
      </c>
      <c r="N70" s="49"/>
      <c r="O70" s="86" t="str">
        <f t="shared" si="17"/>
        <v/>
      </c>
    </row>
    <row r="71" spans="2:15" x14ac:dyDescent="0.35">
      <c r="B71" s="116">
        <v>444017</v>
      </c>
      <c r="C71" s="87" t="s">
        <v>76</v>
      </c>
      <c r="E71" s="104">
        <f t="shared" si="9"/>
        <v>0</v>
      </c>
      <c r="F71" s="104">
        <f t="shared" si="10"/>
        <v>0</v>
      </c>
      <c r="G71" s="104">
        <f t="shared" si="11"/>
        <v>0</v>
      </c>
      <c r="H71" s="43">
        <f t="shared" si="12"/>
        <v>0</v>
      </c>
      <c r="I71" s="49"/>
      <c r="J71" s="104">
        <f t="shared" si="13"/>
        <v>0</v>
      </c>
      <c r="K71" s="104">
        <f t="shared" si="14"/>
        <v>0</v>
      </c>
      <c r="L71" s="104">
        <f t="shared" si="15"/>
        <v>0</v>
      </c>
      <c r="M71" s="43">
        <f t="shared" si="16"/>
        <v>0</v>
      </c>
      <c r="N71" s="49"/>
      <c r="O71" s="86" t="str">
        <f t="shared" si="17"/>
        <v/>
      </c>
    </row>
    <row r="72" spans="2:15" x14ac:dyDescent="0.35">
      <c r="B72" s="113">
        <v>444018</v>
      </c>
      <c r="C72" s="114" t="s">
        <v>77</v>
      </c>
      <c r="E72" s="104">
        <f t="shared" si="9"/>
        <v>0</v>
      </c>
      <c r="F72" s="104">
        <f t="shared" si="10"/>
        <v>0</v>
      </c>
      <c r="G72" s="104">
        <f t="shared" si="11"/>
        <v>0</v>
      </c>
      <c r="H72" s="43">
        <f t="shared" si="12"/>
        <v>0</v>
      </c>
      <c r="I72" s="49"/>
      <c r="J72" s="104">
        <f t="shared" si="13"/>
        <v>0</v>
      </c>
      <c r="K72" s="104">
        <f t="shared" si="14"/>
        <v>0</v>
      </c>
      <c r="L72" s="104">
        <f t="shared" si="15"/>
        <v>0</v>
      </c>
      <c r="M72" s="43">
        <f t="shared" si="16"/>
        <v>0</v>
      </c>
      <c r="N72" s="49"/>
      <c r="O72" s="86" t="str">
        <f t="shared" si="17"/>
        <v/>
      </c>
    </row>
    <row r="73" spans="2:15" x14ac:dyDescent="0.35">
      <c r="B73" s="113">
        <v>450000</v>
      </c>
      <c r="C73" s="114" t="s">
        <v>78</v>
      </c>
      <c r="E73" s="104">
        <f t="shared" ref="E73:E104" si="18">VLOOKUP($B73,OP,30,FALSE)</f>
        <v>0</v>
      </c>
      <c r="F73" s="104">
        <f t="shared" ref="F73:F104" si="19">VLOOKUP($B73,OP,31,FALSE)</f>
        <v>0</v>
      </c>
      <c r="G73" s="104">
        <f t="shared" ref="G73:G104" si="20">+E73-F73</f>
        <v>0</v>
      </c>
      <c r="H73" s="43">
        <f t="shared" ref="H73:H104" si="21">IF(F73=0,0,G73/F73)</f>
        <v>0</v>
      </c>
      <c r="I73" s="49"/>
      <c r="J73" s="104">
        <f t="shared" ref="J73:J104" si="22">VLOOKUP($B73,OP,47,FALSE)</f>
        <v>0</v>
      </c>
      <c r="K73" s="104">
        <f t="shared" ref="K73:K104" si="23">VLOOKUP($B73,OP,31,FALSE)</f>
        <v>0</v>
      </c>
      <c r="L73" s="104">
        <f t="shared" ref="L73:L104" si="24">+J73-K73</f>
        <v>0</v>
      </c>
      <c r="M73" s="43">
        <f t="shared" ref="M73:M104" si="25">IF(K73=0,0,L73/K73)</f>
        <v>0</v>
      </c>
      <c r="N73" s="49"/>
      <c r="O73" s="86" t="str">
        <f t="shared" ref="O73:O104" si="26">IF(ISBLANK(VLOOKUP(B73,OP,48,FALSE))=TRUE,"",VLOOKUP(B73,OP,48,FALSE))</f>
        <v/>
      </c>
    </row>
    <row r="74" spans="2:15" x14ac:dyDescent="0.35">
      <c r="B74" s="113">
        <v>450010</v>
      </c>
      <c r="C74" s="114" t="s">
        <v>79</v>
      </c>
      <c r="E74" s="104">
        <f t="shared" si="18"/>
        <v>0</v>
      </c>
      <c r="F74" s="104">
        <f t="shared" si="19"/>
        <v>0</v>
      </c>
      <c r="G74" s="104">
        <f t="shared" si="20"/>
        <v>0</v>
      </c>
      <c r="H74" s="43">
        <f t="shared" si="21"/>
        <v>0</v>
      </c>
      <c r="I74" s="49"/>
      <c r="J74" s="104">
        <f t="shared" si="22"/>
        <v>0</v>
      </c>
      <c r="K74" s="104">
        <f t="shared" si="23"/>
        <v>0</v>
      </c>
      <c r="L74" s="104">
        <f t="shared" si="24"/>
        <v>0</v>
      </c>
      <c r="M74" s="43">
        <f t="shared" si="25"/>
        <v>0</v>
      </c>
      <c r="N74" s="49"/>
      <c r="O74" s="86" t="str">
        <f t="shared" si="26"/>
        <v/>
      </c>
    </row>
    <row r="75" spans="2:15" x14ac:dyDescent="0.35">
      <c r="B75" s="113">
        <v>450011</v>
      </c>
      <c r="C75" s="114" t="s">
        <v>80</v>
      </c>
      <c r="E75" s="104">
        <f t="shared" si="18"/>
        <v>0</v>
      </c>
      <c r="F75" s="104">
        <f t="shared" si="19"/>
        <v>0</v>
      </c>
      <c r="G75" s="104">
        <f t="shared" si="20"/>
        <v>0</v>
      </c>
      <c r="H75" s="43">
        <f t="shared" si="21"/>
        <v>0</v>
      </c>
      <c r="I75" s="49"/>
      <c r="J75" s="104">
        <f t="shared" si="22"/>
        <v>0</v>
      </c>
      <c r="K75" s="104">
        <f t="shared" si="23"/>
        <v>0</v>
      </c>
      <c r="L75" s="104">
        <f t="shared" si="24"/>
        <v>0</v>
      </c>
      <c r="M75" s="43">
        <f t="shared" si="25"/>
        <v>0</v>
      </c>
      <c r="N75" s="49"/>
      <c r="O75" s="86" t="str">
        <f t="shared" si="26"/>
        <v/>
      </c>
    </row>
    <row r="76" spans="2:15" x14ac:dyDescent="0.35">
      <c r="B76" s="113">
        <v>450012</v>
      </c>
      <c r="C76" s="114" t="s">
        <v>81</v>
      </c>
      <c r="E76" s="104">
        <f t="shared" si="18"/>
        <v>0</v>
      </c>
      <c r="F76" s="104">
        <f t="shared" si="19"/>
        <v>0</v>
      </c>
      <c r="G76" s="104">
        <f t="shared" si="20"/>
        <v>0</v>
      </c>
      <c r="H76" s="43">
        <f t="shared" si="21"/>
        <v>0</v>
      </c>
      <c r="I76" s="49"/>
      <c r="J76" s="104">
        <f t="shared" si="22"/>
        <v>0</v>
      </c>
      <c r="K76" s="104">
        <f t="shared" si="23"/>
        <v>0</v>
      </c>
      <c r="L76" s="104">
        <f t="shared" si="24"/>
        <v>0</v>
      </c>
      <c r="M76" s="43">
        <f t="shared" si="25"/>
        <v>0</v>
      </c>
      <c r="N76" s="49"/>
      <c r="O76" s="86" t="str">
        <f t="shared" si="26"/>
        <v/>
      </c>
    </row>
    <row r="77" spans="2:15" x14ac:dyDescent="0.35">
      <c r="B77" s="113">
        <v>451000</v>
      </c>
      <c r="C77" s="114" t="s">
        <v>82</v>
      </c>
      <c r="E77" s="104">
        <f t="shared" si="18"/>
        <v>0</v>
      </c>
      <c r="F77" s="104">
        <f t="shared" si="19"/>
        <v>0</v>
      </c>
      <c r="G77" s="104">
        <f t="shared" si="20"/>
        <v>0</v>
      </c>
      <c r="H77" s="43">
        <f t="shared" si="21"/>
        <v>0</v>
      </c>
      <c r="I77" s="49"/>
      <c r="J77" s="104">
        <f t="shared" si="22"/>
        <v>0</v>
      </c>
      <c r="K77" s="104">
        <f t="shared" si="23"/>
        <v>0</v>
      </c>
      <c r="L77" s="104">
        <f t="shared" si="24"/>
        <v>0</v>
      </c>
      <c r="M77" s="43">
        <f t="shared" si="25"/>
        <v>0</v>
      </c>
      <c r="N77" s="49"/>
      <c r="O77" s="86" t="str">
        <f t="shared" si="26"/>
        <v/>
      </c>
    </row>
    <row r="78" spans="2:15" x14ac:dyDescent="0.35">
      <c r="B78" s="113">
        <v>451010</v>
      </c>
      <c r="C78" s="114" t="s">
        <v>83</v>
      </c>
      <c r="E78" s="104">
        <f t="shared" si="18"/>
        <v>0</v>
      </c>
      <c r="F78" s="104">
        <f t="shared" si="19"/>
        <v>0</v>
      </c>
      <c r="G78" s="104">
        <f t="shared" si="20"/>
        <v>0</v>
      </c>
      <c r="H78" s="43">
        <f t="shared" si="21"/>
        <v>0</v>
      </c>
      <c r="I78" s="49"/>
      <c r="J78" s="104">
        <f t="shared" si="22"/>
        <v>0</v>
      </c>
      <c r="K78" s="104">
        <f t="shared" si="23"/>
        <v>0</v>
      </c>
      <c r="L78" s="104">
        <f t="shared" si="24"/>
        <v>0</v>
      </c>
      <c r="M78" s="43">
        <f t="shared" si="25"/>
        <v>0</v>
      </c>
      <c r="N78" s="49"/>
      <c r="O78" s="86" t="str">
        <f t="shared" si="26"/>
        <v/>
      </c>
    </row>
    <row r="79" spans="2:15" x14ac:dyDescent="0.35">
      <c r="B79" s="113">
        <v>451011</v>
      </c>
      <c r="C79" s="114" t="s">
        <v>84</v>
      </c>
      <c r="E79" s="104">
        <f t="shared" si="18"/>
        <v>0</v>
      </c>
      <c r="F79" s="104">
        <f t="shared" si="19"/>
        <v>0</v>
      </c>
      <c r="G79" s="104">
        <f t="shared" si="20"/>
        <v>0</v>
      </c>
      <c r="H79" s="43">
        <f t="shared" si="21"/>
        <v>0</v>
      </c>
      <c r="I79" s="49"/>
      <c r="J79" s="104">
        <f t="shared" si="22"/>
        <v>0</v>
      </c>
      <c r="K79" s="104">
        <f t="shared" si="23"/>
        <v>0</v>
      </c>
      <c r="L79" s="104">
        <f t="shared" si="24"/>
        <v>0</v>
      </c>
      <c r="M79" s="43">
        <f t="shared" si="25"/>
        <v>0</v>
      </c>
      <c r="N79" s="49"/>
      <c r="O79" s="86" t="str">
        <f t="shared" si="26"/>
        <v/>
      </c>
    </row>
    <row r="80" spans="2:15" x14ac:dyDescent="0.35">
      <c r="B80" s="113">
        <v>451012</v>
      </c>
      <c r="C80" s="114" t="s">
        <v>85</v>
      </c>
      <c r="E80" s="104">
        <f t="shared" si="18"/>
        <v>0</v>
      </c>
      <c r="F80" s="104">
        <f t="shared" si="19"/>
        <v>0</v>
      </c>
      <c r="G80" s="104">
        <f t="shared" si="20"/>
        <v>0</v>
      </c>
      <c r="H80" s="43">
        <f t="shared" si="21"/>
        <v>0</v>
      </c>
      <c r="I80" s="49"/>
      <c r="J80" s="104">
        <f t="shared" si="22"/>
        <v>0</v>
      </c>
      <c r="K80" s="104">
        <f t="shared" si="23"/>
        <v>0</v>
      </c>
      <c r="L80" s="104">
        <f t="shared" si="24"/>
        <v>0</v>
      </c>
      <c r="M80" s="43">
        <f t="shared" si="25"/>
        <v>0</v>
      </c>
      <c r="N80" s="49"/>
      <c r="O80" s="86" t="str">
        <f t="shared" si="26"/>
        <v/>
      </c>
    </row>
    <row r="81" spans="2:15" x14ac:dyDescent="0.35">
      <c r="B81" s="113">
        <v>452000</v>
      </c>
      <c r="C81" s="114" t="s">
        <v>86</v>
      </c>
      <c r="E81" s="104">
        <f t="shared" si="18"/>
        <v>0</v>
      </c>
      <c r="F81" s="104">
        <f t="shared" si="19"/>
        <v>0</v>
      </c>
      <c r="G81" s="104">
        <f t="shared" si="20"/>
        <v>0</v>
      </c>
      <c r="H81" s="43">
        <f t="shared" si="21"/>
        <v>0</v>
      </c>
      <c r="I81" s="49"/>
      <c r="J81" s="104">
        <f t="shared" si="22"/>
        <v>0</v>
      </c>
      <c r="K81" s="104">
        <f t="shared" si="23"/>
        <v>0</v>
      </c>
      <c r="L81" s="104">
        <f t="shared" si="24"/>
        <v>0</v>
      </c>
      <c r="M81" s="43">
        <f t="shared" si="25"/>
        <v>0</v>
      </c>
      <c r="N81" s="49"/>
      <c r="O81" s="86" t="str">
        <f t="shared" si="26"/>
        <v/>
      </c>
    </row>
    <row r="82" spans="2:15" x14ac:dyDescent="0.35">
      <c r="B82" s="113">
        <v>452010</v>
      </c>
      <c r="C82" s="114" t="s">
        <v>87</v>
      </c>
      <c r="E82" s="104">
        <f t="shared" si="18"/>
        <v>0</v>
      </c>
      <c r="F82" s="104">
        <f t="shared" si="19"/>
        <v>0</v>
      </c>
      <c r="G82" s="104">
        <f t="shared" si="20"/>
        <v>0</v>
      </c>
      <c r="H82" s="43">
        <f t="shared" si="21"/>
        <v>0</v>
      </c>
      <c r="I82" s="49"/>
      <c r="J82" s="104">
        <f t="shared" si="22"/>
        <v>0</v>
      </c>
      <c r="K82" s="104">
        <f t="shared" si="23"/>
        <v>0</v>
      </c>
      <c r="L82" s="104">
        <f t="shared" si="24"/>
        <v>0</v>
      </c>
      <c r="M82" s="43">
        <f t="shared" si="25"/>
        <v>0</v>
      </c>
      <c r="N82" s="49"/>
      <c r="O82" s="86" t="str">
        <f t="shared" si="26"/>
        <v/>
      </c>
    </row>
    <row r="83" spans="2:15" x14ac:dyDescent="0.35">
      <c r="B83" s="113">
        <v>453000</v>
      </c>
      <c r="C83" s="114" t="s">
        <v>88</v>
      </c>
      <c r="E83" s="104">
        <f t="shared" si="18"/>
        <v>0</v>
      </c>
      <c r="F83" s="104">
        <f t="shared" si="19"/>
        <v>0</v>
      </c>
      <c r="G83" s="104">
        <f t="shared" si="20"/>
        <v>0</v>
      </c>
      <c r="H83" s="43">
        <f t="shared" si="21"/>
        <v>0</v>
      </c>
      <c r="I83" s="49"/>
      <c r="J83" s="104">
        <f t="shared" si="22"/>
        <v>0</v>
      </c>
      <c r="K83" s="104">
        <f t="shared" si="23"/>
        <v>0</v>
      </c>
      <c r="L83" s="104">
        <f t="shared" si="24"/>
        <v>0</v>
      </c>
      <c r="M83" s="43">
        <f t="shared" si="25"/>
        <v>0</v>
      </c>
      <c r="N83" s="49"/>
      <c r="O83" s="86" t="str">
        <f t="shared" si="26"/>
        <v/>
      </c>
    </row>
    <row r="84" spans="2:15" x14ac:dyDescent="0.35">
      <c r="B84" s="113">
        <v>454000</v>
      </c>
      <c r="C84" s="114" t="s">
        <v>89</v>
      </c>
      <c r="E84" s="104">
        <f t="shared" si="18"/>
        <v>0</v>
      </c>
      <c r="F84" s="104">
        <f t="shared" si="19"/>
        <v>0</v>
      </c>
      <c r="G84" s="104">
        <f t="shared" si="20"/>
        <v>0</v>
      </c>
      <c r="H84" s="43">
        <f t="shared" si="21"/>
        <v>0</v>
      </c>
      <c r="I84" s="49"/>
      <c r="J84" s="104">
        <f t="shared" si="22"/>
        <v>0</v>
      </c>
      <c r="K84" s="104">
        <f t="shared" si="23"/>
        <v>0</v>
      </c>
      <c r="L84" s="104">
        <f t="shared" si="24"/>
        <v>0</v>
      </c>
      <c r="M84" s="43">
        <f t="shared" si="25"/>
        <v>0</v>
      </c>
      <c r="N84" s="49"/>
      <c r="O84" s="86" t="str">
        <f t="shared" si="26"/>
        <v/>
      </c>
    </row>
    <row r="85" spans="2:15" x14ac:dyDescent="0.35">
      <c r="B85" s="113">
        <v>454010</v>
      </c>
      <c r="C85" s="114" t="s">
        <v>90</v>
      </c>
      <c r="E85" s="104">
        <f t="shared" si="18"/>
        <v>0</v>
      </c>
      <c r="F85" s="104">
        <f t="shared" si="19"/>
        <v>0</v>
      </c>
      <c r="G85" s="104">
        <f t="shared" si="20"/>
        <v>0</v>
      </c>
      <c r="H85" s="43">
        <f t="shared" si="21"/>
        <v>0</v>
      </c>
      <c r="I85" s="49"/>
      <c r="J85" s="104">
        <f t="shared" si="22"/>
        <v>0</v>
      </c>
      <c r="K85" s="104">
        <f t="shared" si="23"/>
        <v>0</v>
      </c>
      <c r="L85" s="104">
        <f t="shared" si="24"/>
        <v>0</v>
      </c>
      <c r="M85" s="43">
        <f t="shared" si="25"/>
        <v>0</v>
      </c>
      <c r="N85" s="49"/>
      <c r="O85" s="86" t="str">
        <f t="shared" si="26"/>
        <v/>
      </c>
    </row>
    <row r="86" spans="2:15" x14ac:dyDescent="0.35">
      <c r="B86" s="113">
        <v>454011</v>
      </c>
      <c r="C86" s="114" t="s">
        <v>91</v>
      </c>
      <c r="E86" s="104">
        <f t="shared" si="18"/>
        <v>0</v>
      </c>
      <c r="F86" s="104">
        <f t="shared" si="19"/>
        <v>0</v>
      </c>
      <c r="G86" s="104">
        <f t="shared" si="20"/>
        <v>0</v>
      </c>
      <c r="H86" s="43">
        <f t="shared" si="21"/>
        <v>0</v>
      </c>
      <c r="I86" s="49"/>
      <c r="J86" s="104">
        <f t="shared" si="22"/>
        <v>0</v>
      </c>
      <c r="K86" s="104">
        <f t="shared" si="23"/>
        <v>0</v>
      </c>
      <c r="L86" s="104">
        <f t="shared" si="24"/>
        <v>0</v>
      </c>
      <c r="M86" s="43">
        <f t="shared" si="25"/>
        <v>0</v>
      </c>
      <c r="N86" s="49"/>
      <c r="O86" s="86" t="str">
        <f t="shared" si="26"/>
        <v/>
      </c>
    </row>
    <row r="87" spans="2:15" x14ac:dyDescent="0.35">
      <c r="B87" s="113">
        <v>454012</v>
      </c>
      <c r="C87" s="114" t="s">
        <v>92</v>
      </c>
      <c r="E87" s="104">
        <f t="shared" si="18"/>
        <v>0</v>
      </c>
      <c r="F87" s="104">
        <f t="shared" si="19"/>
        <v>0</v>
      </c>
      <c r="G87" s="104">
        <f t="shared" si="20"/>
        <v>0</v>
      </c>
      <c r="H87" s="43">
        <f t="shared" si="21"/>
        <v>0</v>
      </c>
      <c r="I87" s="49"/>
      <c r="J87" s="104">
        <f t="shared" si="22"/>
        <v>0</v>
      </c>
      <c r="K87" s="104">
        <f t="shared" si="23"/>
        <v>0</v>
      </c>
      <c r="L87" s="104">
        <f t="shared" si="24"/>
        <v>0</v>
      </c>
      <c r="M87" s="43">
        <f t="shared" si="25"/>
        <v>0</v>
      </c>
      <c r="N87" s="49"/>
      <c r="O87" s="86" t="str">
        <f t="shared" si="26"/>
        <v/>
      </c>
    </row>
    <row r="88" spans="2:15" x14ac:dyDescent="0.35">
      <c r="B88" s="113">
        <v>454500</v>
      </c>
      <c r="C88" s="114" t="s">
        <v>93</v>
      </c>
      <c r="E88" s="104">
        <f t="shared" si="18"/>
        <v>0</v>
      </c>
      <c r="F88" s="104">
        <f t="shared" si="19"/>
        <v>0</v>
      </c>
      <c r="G88" s="104">
        <f t="shared" si="20"/>
        <v>0</v>
      </c>
      <c r="H88" s="43">
        <f t="shared" si="21"/>
        <v>0</v>
      </c>
      <c r="I88" s="49"/>
      <c r="J88" s="104">
        <f t="shared" si="22"/>
        <v>0</v>
      </c>
      <c r="K88" s="104">
        <f t="shared" si="23"/>
        <v>0</v>
      </c>
      <c r="L88" s="104">
        <f t="shared" si="24"/>
        <v>0</v>
      </c>
      <c r="M88" s="43">
        <f t="shared" si="25"/>
        <v>0</v>
      </c>
      <c r="N88" s="49"/>
      <c r="O88" s="86" t="str">
        <f t="shared" si="26"/>
        <v/>
      </c>
    </row>
    <row r="89" spans="2:15" x14ac:dyDescent="0.35">
      <c r="B89" s="113">
        <v>454510</v>
      </c>
      <c r="C89" s="114" t="s">
        <v>94</v>
      </c>
      <c r="E89" s="104">
        <f t="shared" si="18"/>
        <v>0</v>
      </c>
      <c r="F89" s="104">
        <f t="shared" si="19"/>
        <v>0</v>
      </c>
      <c r="G89" s="104">
        <f t="shared" si="20"/>
        <v>0</v>
      </c>
      <c r="H89" s="43">
        <f t="shared" si="21"/>
        <v>0</v>
      </c>
      <c r="I89" s="49"/>
      <c r="J89" s="104">
        <f t="shared" si="22"/>
        <v>0</v>
      </c>
      <c r="K89" s="104">
        <f t="shared" si="23"/>
        <v>0</v>
      </c>
      <c r="L89" s="104">
        <f t="shared" si="24"/>
        <v>0</v>
      </c>
      <c r="M89" s="43">
        <f t="shared" si="25"/>
        <v>0</v>
      </c>
      <c r="N89" s="49"/>
      <c r="O89" s="86" t="str">
        <f t="shared" si="26"/>
        <v/>
      </c>
    </row>
    <row r="90" spans="2:15" x14ac:dyDescent="0.35">
      <c r="B90" s="113">
        <v>454511</v>
      </c>
      <c r="C90" s="114" t="s">
        <v>95</v>
      </c>
      <c r="E90" s="104">
        <f t="shared" si="18"/>
        <v>0</v>
      </c>
      <c r="F90" s="104">
        <f t="shared" si="19"/>
        <v>0</v>
      </c>
      <c r="G90" s="104">
        <f t="shared" si="20"/>
        <v>0</v>
      </c>
      <c r="H90" s="43">
        <f t="shared" si="21"/>
        <v>0</v>
      </c>
      <c r="I90" s="49"/>
      <c r="J90" s="104">
        <f t="shared" si="22"/>
        <v>0</v>
      </c>
      <c r="K90" s="104">
        <f t="shared" si="23"/>
        <v>0</v>
      </c>
      <c r="L90" s="104">
        <f t="shared" si="24"/>
        <v>0</v>
      </c>
      <c r="M90" s="43">
        <f t="shared" si="25"/>
        <v>0</v>
      </c>
      <c r="N90" s="49"/>
      <c r="O90" s="86" t="str">
        <f t="shared" si="26"/>
        <v/>
      </c>
    </row>
    <row r="91" spans="2:15" x14ac:dyDescent="0.35">
      <c r="B91" s="113">
        <v>454520</v>
      </c>
      <c r="C91" s="114" t="s">
        <v>96</v>
      </c>
      <c r="E91" s="104">
        <f t="shared" si="18"/>
        <v>0</v>
      </c>
      <c r="F91" s="104">
        <f t="shared" si="19"/>
        <v>0</v>
      </c>
      <c r="G91" s="104">
        <f t="shared" si="20"/>
        <v>0</v>
      </c>
      <c r="H91" s="43">
        <f t="shared" si="21"/>
        <v>0</v>
      </c>
      <c r="I91" s="49"/>
      <c r="J91" s="104">
        <f t="shared" si="22"/>
        <v>0</v>
      </c>
      <c r="K91" s="104">
        <f t="shared" si="23"/>
        <v>0</v>
      </c>
      <c r="L91" s="104">
        <f t="shared" si="24"/>
        <v>0</v>
      </c>
      <c r="M91" s="43">
        <f t="shared" si="25"/>
        <v>0</v>
      </c>
      <c r="N91" s="49"/>
      <c r="O91" s="86" t="str">
        <f t="shared" si="26"/>
        <v/>
      </c>
    </row>
    <row r="92" spans="2:15" x14ac:dyDescent="0.35">
      <c r="B92" s="113">
        <v>454521</v>
      </c>
      <c r="C92" s="114" t="s">
        <v>97</v>
      </c>
      <c r="E92" s="104">
        <f t="shared" si="18"/>
        <v>0</v>
      </c>
      <c r="F92" s="104">
        <f t="shared" si="19"/>
        <v>0</v>
      </c>
      <c r="G92" s="104">
        <f t="shared" si="20"/>
        <v>0</v>
      </c>
      <c r="H92" s="43">
        <f t="shared" si="21"/>
        <v>0</v>
      </c>
      <c r="I92" s="49"/>
      <c r="J92" s="104">
        <f t="shared" si="22"/>
        <v>0</v>
      </c>
      <c r="K92" s="104">
        <f t="shared" si="23"/>
        <v>0</v>
      </c>
      <c r="L92" s="104">
        <f t="shared" si="24"/>
        <v>0</v>
      </c>
      <c r="M92" s="43">
        <f t="shared" si="25"/>
        <v>0</v>
      </c>
      <c r="N92" s="49"/>
      <c r="O92" s="86" t="str">
        <f t="shared" si="26"/>
        <v/>
      </c>
    </row>
    <row r="93" spans="2:15" x14ac:dyDescent="0.35">
      <c r="B93" s="113">
        <v>454530</v>
      </c>
      <c r="C93" s="114" t="s">
        <v>98</v>
      </c>
      <c r="E93" s="104">
        <f t="shared" si="18"/>
        <v>0</v>
      </c>
      <c r="F93" s="104">
        <f t="shared" si="19"/>
        <v>0</v>
      </c>
      <c r="G93" s="104">
        <f t="shared" si="20"/>
        <v>0</v>
      </c>
      <c r="H93" s="43">
        <f t="shared" si="21"/>
        <v>0</v>
      </c>
      <c r="I93" s="49"/>
      <c r="J93" s="104">
        <f t="shared" si="22"/>
        <v>0</v>
      </c>
      <c r="K93" s="104">
        <f t="shared" si="23"/>
        <v>0</v>
      </c>
      <c r="L93" s="104">
        <f t="shared" si="24"/>
        <v>0</v>
      </c>
      <c r="M93" s="43">
        <f t="shared" si="25"/>
        <v>0</v>
      </c>
      <c r="N93" s="49"/>
      <c r="O93" s="86" t="str">
        <f t="shared" si="26"/>
        <v/>
      </c>
    </row>
    <row r="94" spans="2:15" x14ac:dyDescent="0.35">
      <c r="B94" s="113">
        <v>460000</v>
      </c>
      <c r="C94" s="114" t="s">
        <v>99</v>
      </c>
      <c r="E94" s="104">
        <f t="shared" si="18"/>
        <v>0</v>
      </c>
      <c r="F94" s="104">
        <f t="shared" si="19"/>
        <v>0</v>
      </c>
      <c r="G94" s="104">
        <f t="shared" si="20"/>
        <v>0</v>
      </c>
      <c r="H94" s="43">
        <f t="shared" si="21"/>
        <v>0</v>
      </c>
      <c r="I94" s="49"/>
      <c r="J94" s="104">
        <f t="shared" si="22"/>
        <v>0</v>
      </c>
      <c r="K94" s="104">
        <f t="shared" si="23"/>
        <v>0</v>
      </c>
      <c r="L94" s="104">
        <f t="shared" si="24"/>
        <v>0</v>
      </c>
      <c r="M94" s="43">
        <f t="shared" si="25"/>
        <v>0</v>
      </c>
      <c r="N94" s="49"/>
      <c r="O94" s="86" t="str">
        <f t="shared" si="26"/>
        <v/>
      </c>
    </row>
    <row r="95" spans="2:15" x14ac:dyDescent="0.35">
      <c r="B95" s="113">
        <v>461010</v>
      </c>
      <c r="C95" s="114" t="s">
        <v>100</v>
      </c>
      <c r="E95" s="104">
        <f t="shared" si="18"/>
        <v>0</v>
      </c>
      <c r="F95" s="104">
        <f t="shared" si="19"/>
        <v>0</v>
      </c>
      <c r="G95" s="104">
        <f t="shared" si="20"/>
        <v>0</v>
      </c>
      <c r="H95" s="43">
        <f t="shared" si="21"/>
        <v>0</v>
      </c>
      <c r="I95" s="49"/>
      <c r="J95" s="104">
        <f t="shared" si="22"/>
        <v>0</v>
      </c>
      <c r="K95" s="104">
        <f t="shared" si="23"/>
        <v>0</v>
      </c>
      <c r="L95" s="104">
        <f t="shared" si="24"/>
        <v>0</v>
      </c>
      <c r="M95" s="43">
        <f t="shared" si="25"/>
        <v>0</v>
      </c>
      <c r="N95" s="49"/>
      <c r="O95" s="86" t="str">
        <f t="shared" si="26"/>
        <v/>
      </c>
    </row>
    <row r="96" spans="2:15" x14ac:dyDescent="0.35">
      <c r="B96" s="113">
        <v>461011</v>
      </c>
      <c r="C96" s="114" t="s">
        <v>101</v>
      </c>
      <c r="E96" s="104">
        <f t="shared" si="18"/>
        <v>0</v>
      </c>
      <c r="F96" s="104">
        <f t="shared" si="19"/>
        <v>0</v>
      </c>
      <c r="G96" s="104">
        <f t="shared" si="20"/>
        <v>0</v>
      </c>
      <c r="H96" s="43">
        <f t="shared" si="21"/>
        <v>0</v>
      </c>
      <c r="I96" s="49"/>
      <c r="J96" s="104">
        <f t="shared" si="22"/>
        <v>0</v>
      </c>
      <c r="K96" s="104">
        <f t="shared" si="23"/>
        <v>0</v>
      </c>
      <c r="L96" s="104">
        <f t="shared" si="24"/>
        <v>0</v>
      </c>
      <c r="M96" s="43">
        <f t="shared" si="25"/>
        <v>0</v>
      </c>
      <c r="N96" s="49"/>
      <c r="O96" s="86" t="str">
        <f t="shared" si="26"/>
        <v/>
      </c>
    </row>
    <row r="97" spans="2:15" x14ac:dyDescent="0.35">
      <c r="B97" s="113">
        <v>461012</v>
      </c>
      <c r="C97" s="114" t="s">
        <v>102</v>
      </c>
      <c r="E97" s="104">
        <f t="shared" si="18"/>
        <v>0</v>
      </c>
      <c r="F97" s="104">
        <f t="shared" si="19"/>
        <v>0</v>
      </c>
      <c r="G97" s="104">
        <f t="shared" si="20"/>
        <v>0</v>
      </c>
      <c r="H97" s="43">
        <f t="shared" si="21"/>
        <v>0</v>
      </c>
      <c r="I97" s="49"/>
      <c r="J97" s="104">
        <f t="shared" si="22"/>
        <v>0</v>
      </c>
      <c r="K97" s="104">
        <f t="shared" si="23"/>
        <v>0</v>
      </c>
      <c r="L97" s="104">
        <f t="shared" si="24"/>
        <v>0</v>
      </c>
      <c r="M97" s="43">
        <f t="shared" si="25"/>
        <v>0</v>
      </c>
      <c r="N97" s="49"/>
      <c r="O97" s="86" t="str">
        <f t="shared" si="26"/>
        <v/>
      </c>
    </row>
    <row r="98" spans="2:15" x14ac:dyDescent="0.35">
      <c r="B98" s="113">
        <v>461013</v>
      </c>
      <c r="C98" s="114" t="s">
        <v>103</v>
      </c>
      <c r="E98" s="104">
        <f t="shared" si="18"/>
        <v>0</v>
      </c>
      <c r="F98" s="104">
        <f t="shared" si="19"/>
        <v>0</v>
      </c>
      <c r="G98" s="104">
        <f t="shared" si="20"/>
        <v>0</v>
      </c>
      <c r="H98" s="43">
        <f t="shared" si="21"/>
        <v>0</v>
      </c>
      <c r="I98" s="49"/>
      <c r="J98" s="104">
        <f t="shared" si="22"/>
        <v>0</v>
      </c>
      <c r="K98" s="104">
        <f t="shared" si="23"/>
        <v>0</v>
      </c>
      <c r="L98" s="104">
        <f t="shared" si="24"/>
        <v>0</v>
      </c>
      <c r="M98" s="43">
        <f t="shared" si="25"/>
        <v>0</v>
      </c>
      <c r="N98" s="49"/>
      <c r="O98" s="86" t="str">
        <f t="shared" si="26"/>
        <v/>
      </c>
    </row>
    <row r="99" spans="2:15" x14ac:dyDescent="0.35">
      <c r="B99" s="113">
        <v>462000</v>
      </c>
      <c r="C99" s="114" t="s">
        <v>104</v>
      </c>
      <c r="E99" s="104">
        <f t="shared" si="18"/>
        <v>0</v>
      </c>
      <c r="F99" s="104">
        <f t="shared" si="19"/>
        <v>0</v>
      </c>
      <c r="G99" s="104">
        <f t="shared" si="20"/>
        <v>0</v>
      </c>
      <c r="H99" s="43">
        <f t="shared" si="21"/>
        <v>0</v>
      </c>
      <c r="I99" s="49"/>
      <c r="J99" s="104">
        <f t="shared" si="22"/>
        <v>0</v>
      </c>
      <c r="K99" s="104">
        <f t="shared" si="23"/>
        <v>0</v>
      </c>
      <c r="L99" s="104">
        <f t="shared" si="24"/>
        <v>0</v>
      </c>
      <c r="M99" s="43">
        <f t="shared" si="25"/>
        <v>0</v>
      </c>
      <c r="N99" s="49"/>
      <c r="O99" s="86" t="str">
        <f t="shared" si="26"/>
        <v/>
      </c>
    </row>
    <row r="100" spans="2:15" x14ac:dyDescent="0.35">
      <c r="B100" s="113">
        <v>462010</v>
      </c>
      <c r="C100" s="114" t="s">
        <v>105</v>
      </c>
      <c r="E100" s="104">
        <f t="shared" si="18"/>
        <v>0</v>
      </c>
      <c r="F100" s="104">
        <f t="shared" si="19"/>
        <v>0</v>
      </c>
      <c r="G100" s="104">
        <f t="shared" si="20"/>
        <v>0</v>
      </c>
      <c r="H100" s="43">
        <f t="shared" si="21"/>
        <v>0</v>
      </c>
      <c r="I100" s="49"/>
      <c r="J100" s="104">
        <f t="shared" si="22"/>
        <v>0</v>
      </c>
      <c r="K100" s="104">
        <f t="shared" si="23"/>
        <v>0</v>
      </c>
      <c r="L100" s="104">
        <f t="shared" si="24"/>
        <v>0</v>
      </c>
      <c r="M100" s="43">
        <f t="shared" si="25"/>
        <v>0</v>
      </c>
      <c r="N100" s="49"/>
      <c r="O100" s="86" t="str">
        <f t="shared" si="26"/>
        <v/>
      </c>
    </row>
    <row r="101" spans="2:15" x14ac:dyDescent="0.35">
      <c r="B101" s="113">
        <v>462011</v>
      </c>
      <c r="C101" s="114" t="s">
        <v>106</v>
      </c>
      <c r="E101" s="104">
        <f t="shared" si="18"/>
        <v>0</v>
      </c>
      <c r="F101" s="104">
        <f t="shared" si="19"/>
        <v>0</v>
      </c>
      <c r="G101" s="104">
        <f t="shared" si="20"/>
        <v>0</v>
      </c>
      <c r="H101" s="43">
        <f t="shared" si="21"/>
        <v>0</v>
      </c>
      <c r="I101" s="49"/>
      <c r="J101" s="104">
        <f t="shared" si="22"/>
        <v>0</v>
      </c>
      <c r="K101" s="104">
        <f t="shared" si="23"/>
        <v>0</v>
      </c>
      <c r="L101" s="104">
        <f t="shared" si="24"/>
        <v>0</v>
      </c>
      <c r="M101" s="43">
        <f t="shared" si="25"/>
        <v>0</v>
      </c>
      <c r="N101" s="49"/>
      <c r="O101" s="86" t="str">
        <f t="shared" si="26"/>
        <v/>
      </c>
    </row>
    <row r="102" spans="2:15" x14ac:dyDescent="0.35">
      <c r="B102" s="113">
        <v>462012</v>
      </c>
      <c r="C102" s="114" t="s">
        <v>107</v>
      </c>
      <c r="E102" s="104">
        <f t="shared" si="18"/>
        <v>0</v>
      </c>
      <c r="F102" s="104">
        <f t="shared" si="19"/>
        <v>0</v>
      </c>
      <c r="G102" s="104">
        <f t="shared" si="20"/>
        <v>0</v>
      </c>
      <c r="H102" s="43">
        <f t="shared" si="21"/>
        <v>0</v>
      </c>
      <c r="I102" s="49"/>
      <c r="J102" s="104">
        <f t="shared" si="22"/>
        <v>0</v>
      </c>
      <c r="K102" s="104">
        <f t="shared" si="23"/>
        <v>0</v>
      </c>
      <c r="L102" s="104">
        <f t="shared" si="24"/>
        <v>0</v>
      </c>
      <c r="M102" s="43">
        <f t="shared" si="25"/>
        <v>0</v>
      </c>
      <c r="N102" s="49"/>
      <c r="O102" s="86" t="str">
        <f t="shared" si="26"/>
        <v/>
      </c>
    </row>
    <row r="103" spans="2:15" x14ac:dyDescent="0.35">
      <c r="B103" s="113">
        <v>462013</v>
      </c>
      <c r="C103" s="114" t="s">
        <v>108</v>
      </c>
      <c r="E103" s="104">
        <f t="shared" si="18"/>
        <v>0</v>
      </c>
      <c r="F103" s="104">
        <f t="shared" si="19"/>
        <v>0</v>
      </c>
      <c r="G103" s="104">
        <f t="shared" si="20"/>
        <v>0</v>
      </c>
      <c r="H103" s="43">
        <f t="shared" si="21"/>
        <v>0</v>
      </c>
      <c r="I103" s="49"/>
      <c r="J103" s="104">
        <f t="shared" si="22"/>
        <v>0</v>
      </c>
      <c r="K103" s="104">
        <f t="shared" si="23"/>
        <v>0</v>
      </c>
      <c r="L103" s="104">
        <f t="shared" si="24"/>
        <v>0</v>
      </c>
      <c r="M103" s="43">
        <f t="shared" si="25"/>
        <v>0</v>
      </c>
      <c r="N103" s="49"/>
      <c r="O103" s="86" t="str">
        <f t="shared" si="26"/>
        <v/>
      </c>
    </row>
    <row r="104" spans="2:15" x14ac:dyDescent="0.35">
      <c r="B104" s="113">
        <v>463000</v>
      </c>
      <c r="C104" s="114" t="s">
        <v>109</v>
      </c>
      <c r="E104" s="104">
        <f t="shared" si="18"/>
        <v>0</v>
      </c>
      <c r="F104" s="104">
        <f t="shared" si="19"/>
        <v>0</v>
      </c>
      <c r="G104" s="104">
        <f t="shared" si="20"/>
        <v>0</v>
      </c>
      <c r="H104" s="43">
        <f t="shared" si="21"/>
        <v>0</v>
      </c>
      <c r="I104" s="49"/>
      <c r="J104" s="104">
        <f t="shared" si="22"/>
        <v>0</v>
      </c>
      <c r="K104" s="104">
        <f t="shared" si="23"/>
        <v>0</v>
      </c>
      <c r="L104" s="104">
        <f t="shared" si="24"/>
        <v>0</v>
      </c>
      <c r="M104" s="43">
        <f t="shared" si="25"/>
        <v>0</v>
      </c>
      <c r="N104" s="49"/>
      <c r="O104" s="86" t="str">
        <f t="shared" si="26"/>
        <v/>
      </c>
    </row>
    <row r="105" spans="2:15" x14ac:dyDescent="0.35">
      <c r="B105" s="113">
        <v>463010</v>
      </c>
      <c r="C105" s="114" t="s">
        <v>110</v>
      </c>
      <c r="E105" s="104">
        <f t="shared" ref="E105:E136" si="27">VLOOKUP($B105,OP,30,FALSE)</f>
        <v>0</v>
      </c>
      <c r="F105" s="104">
        <f t="shared" ref="F105:F136" si="28">VLOOKUP($B105,OP,31,FALSE)</f>
        <v>0</v>
      </c>
      <c r="G105" s="104">
        <f t="shared" ref="G105:G136" si="29">+E105-F105</f>
        <v>0</v>
      </c>
      <c r="H105" s="43">
        <f t="shared" ref="H105:H136" si="30">IF(F105=0,0,G105/F105)</f>
        <v>0</v>
      </c>
      <c r="I105" s="49"/>
      <c r="J105" s="104">
        <f t="shared" ref="J105:J136" si="31">VLOOKUP($B105,OP,47,FALSE)</f>
        <v>0</v>
      </c>
      <c r="K105" s="104">
        <f t="shared" ref="K105:K136" si="32">VLOOKUP($B105,OP,31,FALSE)</f>
        <v>0</v>
      </c>
      <c r="L105" s="104">
        <f t="shared" ref="L105:L136" si="33">+J105-K105</f>
        <v>0</v>
      </c>
      <c r="M105" s="43">
        <f t="shared" ref="M105:M136" si="34">IF(K105=0,0,L105/K105)</f>
        <v>0</v>
      </c>
      <c r="N105" s="49"/>
      <c r="O105" s="86" t="str">
        <f t="shared" ref="O105:O136" si="35">IF(ISBLANK(VLOOKUP(B105,OP,48,FALSE))=TRUE,"",VLOOKUP(B105,OP,48,FALSE))</f>
        <v/>
      </c>
    </row>
    <row r="106" spans="2:15" x14ac:dyDescent="0.35">
      <c r="B106" s="113">
        <v>463011</v>
      </c>
      <c r="C106" s="114" t="s">
        <v>111</v>
      </c>
      <c r="E106" s="104">
        <f t="shared" si="27"/>
        <v>0</v>
      </c>
      <c r="F106" s="104">
        <f t="shared" si="28"/>
        <v>0</v>
      </c>
      <c r="G106" s="104">
        <f t="shared" si="29"/>
        <v>0</v>
      </c>
      <c r="H106" s="43">
        <f t="shared" si="30"/>
        <v>0</v>
      </c>
      <c r="I106" s="49"/>
      <c r="J106" s="104">
        <f t="shared" si="31"/>
        <v>0</v>
      </c>
      <c r="K106" s="104">
        <f t="shared" si="32"/>
        <v>0</v>
      </c>
      <c r="L106" s="104">
        <f t="shared" si="33"/>
        <v>0</v>
      </c>
      <c r="M106" s="43">
        <f t="shared" si="34"/>
        <v>0</v>
      </c>
      <c r="N106" s="49"/>
      <c r="O106" s="86" t="str">
        <f t="shared" si="35"/>
        <v/>
      </c>
    </row>
    <row r="107" spans="2:15" x14ac:dyDescent="0.35">
      <c r="B107" s="113">
        <v>463012</v>
      </c>
      <c r="C107" s="114" t="s">
        <v>112</v>
      </c>
      <c r="E107" s="104">
        <f t="shared" si="27"/>
        <v>0</v>
      </c>
      <c r="F107" s="104">
        <f t="shared" si="28"/>
        <v>0</v>
      </c>
      <c r="G107" s="104">
        <f t="shared" si="29"/>
        <v>0</v>
      </c>
      <c r="H107" s="43">
        <f t="shared" si="30"/>
        <v>0</v>
      </c>
      <c r="I107" s="49"/>
      <c r="J107" s="104">
        <f t="shared" si="31"/>
        <v>0</v>
      </c>
      <c r="K107" s="104">
        <f t="shared" si="32"/>
        <v>0</v>
      </c>
      <c r="L107" s="104">
        <f t="shared" si="33"/>
        <v>0</v>
      </c>
      <c r="M107" s="43">
        <f t="shared" si="34"/>
        <v>0</v>
      </c>
      <c r="N107" s="49"/>
      <c r="O107" s="86" t="str">
        <f t="shared" si="35"/>
        <v/>
      </c>
    </row>
    <row r="108" spans="2:15" x14ac:dyDescent="0.35">
      <c r="B108" s="113">
        <v>464000</v>
      </c>
      <c r="C108" s="114" t="s">
        <v>113</v>
      </c>
      <c r="E108" s="104">
        <f t="shared" si="27"/>
        <v>0</v>
      </c>
      <c r="F108" s="104">
        <f t="shared" si="28"/>
        <v>0</v>
      </c>
      <c r="G108" s="104">
        <f t="shared" si="29"/>
        <v>0</v>
      </c>
      <c r="H108" s="43">
        <f t="shared" si="30"/>
        <v>0</v>
      </c>
      <c r="I108" s="49"/>
      <c r="J108" s="104">
        <f t="shared" si="31"/>
        <v>0</v>
      </c>
      <c r="K108" s="104">
        <f t="shared" si="32"/>
        <v>0</v>
      </c>
      <c r="L108" s="104">
        <f t="shared" si="33"/>
        <v>0</v>
      </c>
      <c r="M108" s="43">
        <f t="shared" si="34"/>
        <v>0</v>
      </c>
      <c r="N108" s="49"/>
      <c r="O108" s="86" t="str">
        <f t="shared" si="35"/>
        <v/>
      </c>
    </row>
    <row r="109" spans="2:15" x14ac:dyDescent="0.35">
      <c r="B109" s="113">
        <v>465000</v>
      </c>
      <c r="C109" s="114" t="s">
        <v>114</v>
      </c>
      <c r="E109" s="104">
        <f t="shared" si="27"/>
        <v>0</v>
      </c>
      <c r="F109" s="104">
        <f t="shared" si="28"/>
        <v>0</v>
      </c>
      <c r="G109" s="104">
        <f t="shared" si="29"/>
        <v>0</v>
      </c>
      <c r="H109" s="43">
        <f t="shared" si="30"/>
        <v>0</v>
      </c>
      <c r="I109" s="49"/>
      <c r="J109" s="104">
        <f t="shared" si="31"/>
        <v>0</v>
      </c>
      <c r="K109" s="104">
        <f t="shared" si="32"/>
        <v>0</v>
      </c>
      <c r="L109" s="104">
        <f t="shared" si="33"/>
        <v>0</v>
      </c>
      <c r="M109" s="43">
        <f t="shared" si="34"/>
        <v>0</v>
      </c>
      <c r="N109" s="49"/>
      <c r="O109" s="86" t="str">
        <f t="shared" si="35"/>
        <v/>
      </c>
    </row>
    <row r="110" spans="2:15" x14ac:dyDescent="0.35">
      <c r="B110" s="113">
        <v>465010</v>
      </c>
      <c r="C110" s="114" t="s">
        <v>115</v>
      </c>
      <c r="E110" s="104">
        <f t="shared" si="27"/>
        <v>0</v>
      </c>
      <c r="F110" s="104">
        <f t="shared" si="28"/>
        <v>0</v>
      </c>
      <c r="G110" s="104">
        <f t="shared" si="29"/>
        <v>0</v>
      </c>
      <c r="H110" s="43">
        <f t="shared" si="30"/>
        <v>0</v>
      </c>
      <c r="I110" s="49"/>
      <c r="J110" s="104">
        <f t="shared" si="31"/>
        <v>0</v>
      </c>
      <c r="K110" s="104">
        <f t="shared" si="32"/>
        <v>0</v>
      </c>
      <c r="L110" s="104">
        <f t="shared" si="33"/>
        <v>0</v>
      </c>
      <c r="M110" s="43">
        <f t="shared" si="34"/>
        <v>0</v>
      </c>
      <c r="N110" s="49"/>
      <c r="O110" s="86" t="str">
        <f t="shared" si="35"/>
        <v/>
      </c>
    </row>
    <row r="111" spans="2:15" x14ac:dyDescent="0.35">
      <c r="B111" s="113">
        <v>465011</v>
      </c>
      <c r="C111" s="114" t="s">
        <v>116</v>
      </c>
      <c r="E111" s="104">
        <f t="shared" si="27"/>
        <v>0</v>
      </c>
      <c r="F111" s="104">
        <f t="shared" si="28"/>
        <v>0</v>
      </c>
      <c r="G111" s="104">
        <f t="shared" si="29"/>
        <v>0</v>
      </c>
      <c r="H111" s="43">
        <f t="shared" si="30"/>
        <v>0</v>
      </c>
      <c r="I111" s="49"/>
      <c r="J111" s="104">
        <f t="shared" si="31"/>
        <v>0</v>
      </c>
      <c r="K111" s="104">
        <f t="shared" si="32"/>
        <v>0</v>
      </c>
      <c r="L111" s="104">
        <f t="shared" si="33"/>
        <v>0</v>
      </c>
      <c r="M111" s="43">
        <f t="shared" si="34"/>
        <v>0</v>
      </c>
      <c r="N111" s="49"/>
      <c r="O111" s="86" t="str">
        <f t="shared" si="35"/>
        <v/>
      </c>
    </row>
    <row r="112" spans="2:15" x14ac:dyDescent="0.35">
      <c r="B112" s="113">
        <v>465200</v>
      </c>
      <c r="C112" s="114" t="s">
        <v>117</v>
      </c>
      <c r="E112" s="104">
        <f t="shared" si="27"/>
        <v>0</v>
      </c>
      <c r="F112" s="104">
        <f t="shared" si="28"/>
        <v>0</v>
      </c>
      <c r="G112" s="104">
        <f t="shared" si="29"/>
        <v>0</v>
      </c>
      <c r="H112" s="43">
        <f t="shared" si="30"/>
        <v>0</v>
      </c>
      <c r="I112" s="49"/>
      <c r="J112" s="104">
        <f t="shared" si="31"/>
        <v>0</v>
      </c>
      <c r="K112" s="104">
        <f t="shared" si="32"/>
        <v>0</v>
      </c>
      <c r="L112" s="104">
        <f t="shared" si="33"/>
        <v>0</v>
      </c>
      <c r="M112" s="43">
        <f t="shared" si="34"/>
        <v>0</v>
      </c>
      <c r="N112" s="49"/>
      <c r="O112" s="86" t="str">
        <f t="shared" si="35"/>
        <v/>
      </c>
    </row>
    <row r="113" spans="2:15" x14ac:dyDescent="0.35">
      <c r="B113" s="113">
        <v>465500</v>
      </c>
      <c r="C113" s="114" t="s">
        <v>118</v>
      </c>
      <c r="E113" s="104">
        <f t="shared" si="27"/>
        <v>0</v>
      </c>
      <c r="F113" s="104">
        <f t="shared" si="28"/>
        <v>0</v>
      </c>
      <c r="G113" s="104">
        <f t="shared" si="29"/>
        <v>0</v>
      </c>
      <c r="H113" s="43">
        <f t="shared" si="30"/>
        <v>0</v>
      </c>
      <c r="I113" s="49"/>
      <c r="J113" s="104">
        <f t="shared" si="31"/>
        <v>0</v>
      </c>
      <c r="K113" s="104">
        <f t="shared" si="32"/>
        <v>0</v>
      </c>
      <c r="L113" s="104">
        <f t="shared" si="33"/>
        <v>0</v>
      </c>
      <c r="M113" s="43">
        <f t="shared" si="34"/>
        <v>0</v>
      </c>
      <c r="N113" s="49"/>
      <c r="O113" s="86" t="str">
        <f t="shared" si="35"/>
        <v/>
      </c>
    </row>
    <row r="114" spans="2:15" x14ac:dyDescent="0.35">
      <c r="B114" s="113">
        <v>465510</v>
      </c>
      <c r="C114" s="114" t="s">
        <v>119</v>
      </c>
      <c r="E114" s="104">
        <f t="shared" si="27"/>
        <v>0</v>
      </c>
      <c r="F114" s="104">
        <f t="shared" si="28"/>
        <v>0</v>
      </c>
      <c r="G114" s="104">
        <f t="shared" si="29"/>
        <v>0</v>
      </c>
      <c r="H114" s="43">
        <f t="shared" si="30"/>
        <v>0</v>
      </c>
      <c r="I114" s="49"/>
      <c r="J114" s="104">
        <f t="shared" si="31"/>
        <v>0</v>
      </c>
      <c r="K114" s="104">
        <f t="shared" si="32"/>
        <v>0</v>
      </c>
      <c r="L114" s="104">
        <f t="shared" si="33"/>
        <v>0</v>
      </c>
      <c r="M114" s="43">
        <f t="shared" si="34"/>
        <v>0</v>
      </c>
      <c r="N114" s="49"/>
      <c r="O114" s="86" t="str">
        <f t="shared" si="35"/>
        <v/>
      </c>
    </row>
    <row r="115" spans="2:15" x14ac:dyDescent="0.35">
      <c r="B115" s="113">
        <v>470000</v>
      </c>
      <c r="C115" s="114" t="s">
        <v>120</v>
      </c>
      <c r="E115" s="104">
        <f t="shared" si="27"/>
        <v>0</v>
      </c>
      <c r="F115" s="104">
        <f t="shared" si="28"/>
        <v>0</v>
      </c>
      <c r="G115" s="104">
        <f t="shared" si="29"/>
        <v>0</v>
      </c>
      <c r="H115" s="43">
        <f t="shared" si="30"/>
        <v>0</v>
      </c>
      <c r="I115" s="49"/>
      <c r="J115" s="104">
        <f t="shared" si="31"/>
        <v>0</v>
      </c>
      <c r="K115" s="104">
        <f t="shared" si="32"/>
        <v>0</v>
      </c>
      <c r="L115" s="104">
        <f t="shared" si="33"/>
        <v>0</v>
      </c>
      <c r="M115" s="43">
        <f t="shared" si="34"/>
        <v>0</v>
      </c>
      <c r="N115" s="49"/>
      <c r="O115" s="86" t="str">
        <f t="shared" si="35"/>
        <v/>
      </c>
    </row>
    <row r="116" spans="2:15" x14ac:dyDescent="0.35">
      <c r="B116" s="113">
        <v>470001</v>
      </c>
      <c r="C116" s="114" t="s">
        <v>121</v>
      </c>
      <c r="E116" s="104">
        <f t="shared" si="27"/>
        <v>0</v>
      </c>
      <c r="F116" s="104">
        <f t="shared" si="28"/>
        <v>0</v>
      </c>
      <c r="G116" s="104">
        <f t="shared" si="29"/>
        <v>0</v>
      </c>
      <c r="H116" s="43">
        <f t="shared" si="30"/>
        <v>0</v>
      </c>
      <c r="I116" s="49"/>
      <c r="J116" s="104">
        <f t="shared" si="31"/>
        <v>0</v>
      </c>
      <c r="K116" s="104">
        <f t="shared" si="32"/>
        <v>0</v>
      </c>
      <c r="L116" s="104">
        <f t="shared" si="33"/>
        <v>0</v>
      </c>
      <c r="M116" s="43">
        <f t="shared" si="34"/>
        <v>0</v>
      </c>
      <c r="N116" s="49"/>
      <c r="O116" s="86" t="str">
        <f t="shared" si="35"/>
        <v/>
      </c>
    </row>
    <row r="117" spans="2:15" x14ac:dyDescent="0.35">
      <c r="B117" s="113">
        <v>470002</v>
      </c>
      <c r="C117" s="114" t="s">
        <v>122</v>
      </c>
      <c r="E117" s="104">
        <f t="shared" si="27"/>
        <v>0</v>
      </c>
      <c r="F117" s="104">
        <f t="shared" si="28"/>
        <v>0</v>
      </c>
      <c r="G117" s="104">
        <f t="shared" si="29"/>
        <v>0</v>
      </c>
      <c r="H117" s="43">
        <f t="shared" si="30"/>
        <v>0</v>
      </c>
      <c r="I117" s="49"/>
      <c r="J117" s="104">
        <f t="shared" si="31"/>
        <v>0</v>
      </c>
      <c r="K117" s="104">
        <f t="shared" si="32"/>
        <v>0</v>
      </c>
      <c r="L117" s="104">
        <f t="shared" si="33"/>
        <v>0</v>
      </c>
      <c r="M117" s="43">
        <f t="shared" si="34"/>
        <v>0</v>
      </c>
      <c r="N117" s="49"/>
      <c r="O117" s="86" t="str">
        <f t="shared" si="35"/>
        <v/>
      </c>
    </row>
    <row r="118" spans="2:15" x14ac:dyDescent="0.35">
      <c r="B118" s="113">
        <v>470003</v>
      </c>
      <c r="C118" s="114" t="s">
        <v>123</v>
      </c>
      <c r="E118" s="104">
        <f t="shared" si="27"/>
        <v>0</v>
      </c>
      <c r="F118" s="104">
        <f t="shared" si="28"/>
        <v>0</v>
      </c>
      <c r="G118" s="104">
        <f t="shared" si="29"/>
        <v>0</v>
      </c>
      <c r="H118" s="43">
        <f t="shared" si="30"/>
        <v>0</v>
      </c>
      <c r="I118" s="49"/>
      <c r="J118" s="104">
        <f t="shared" si="31"/>
        <v>0</v>
      </c>
      <c r="K118" s="104">
        <f t="shared" si="32"/>
        <v>0</v>
      </c>
      <c r="L118" s="104">
        <f t="shared" si="33"/>
        <v>0</v>
      </c>
      <c r="M118" s="43">
        <f t="shared" si="34"/>
        <v>0</v>
      </c>
      <c r="N118" s="49"/>
      <c r="O118" s="86" t="str">
        <f t="shared" si="35"/>
        <v/>
      </c>
    </row>
    <row r="119" spans="2:15" x14ac:dyDescent="0.35">
      <c r="B119" s="113">
        <v>470004</v>
      </c>
      <c r="C119" s="114" t="s">
        <v>124</v>
      </c>
      <c r="E119" s="104">
        <f t="shared" si="27"/>
        <v>0</v>
      </c>
      <c r="F119" s="104">
        <f t="shared" si="28"/>
        <v>0</v>
      </c>
      <c r="G119" s="104">
        <f t="shared" si="29"/>
        <v>0</v>
      </c>
      <c r="H119" s="43">
        <f t="shared" si="30"/>
        <v>0</v>
      </c>
      <c r="I119" s="49"/>
      <c r="J119" s="104">
        <f t="shared" si="31"/>
        <v>0</v>
      </c>
      <c r="K119" s="104">
        <f t="shared" si="32"/>
        <v>0</v>
      </c>
      <c r="L119" s="104">
        <f t="shared" si="33"/>
        <v>0</v>
      </c>
      <c r="M119" s="43">
        <f t="shared" si="34"/>
        <v>0</v>
      </c>
      <c r="N119" s="49"/>
      <c r="O119" s="86" t="str">
        <f t="shared" si="35"/>
        <v/>
      </c>
    </row>
    <row r="120" spans="2:15" x14ac:dyDescent="0.35">
      <c r="B120" s="113">
        <v>470005</v>
      </c>
      <c r="C120" s="114" t="s">
        <v>125</v>
      </c>
      <c r="E120" s="104">
        <f t="shared" si="27"/>
        <v>0</v>
      </c>
      <c r="F120" s="104">
        <f t="shared" si="28"/>
        <v>0</v>
      </c>
      <c r="G120" s="104">
        <f t="shared" si="29"/>
        <v>0</v>
      </c>
      <c r="H120" s="43">
        <f t="shared" si="30"/>
        <v>0</v>
      </c>
      <c r="I120" s="49"/>
      <c r="J120" s="104">
        <f t="shared" si="31"/>
        <v>0</v>
      </c>
      <c r="K120" s="104">
        <f t="shared" si="32"/>
        <v>0</v>
      </c>
      <c r="L120" s="104">
        <f t="shared" si="33"/>
        <v>0</v>
      </c>
      <c r="M120" s="43">
        <f t="shared" si="34"/>
        <v>0</v>
      </c>
      <c r="N120" s="49"/>
      <c r="O120" s="86" t="str">
        <f t="shared" si="35"/>
        <v/>
      </c>
    </row>
    <row r="121" spans="2:15" x14ac:dyDescent="0.35">
      <c r="B121" s="113">
        <v>470006</v>
      </c>
      <c r="C121" s="114" t="s">
        <v>126</v>
      </c>
      <c r="E121" s="104">
        <f t="shared" si="27"/>
        <v>0</v>
      </c>
      <c r="F121" s="104">
        <f t="shared" si="28"/>
        <v>0</v>
      </c>
      <c r="G121" s="104">
        <f t="shared" si="29"/>
        <v>0</v>
      </c>
      <c r="H121" s="43">
        <f t="shared" si="30"/>
        <v>0</v>
      </c>
      <c r="I121" s="49"/>
      <c r="J121" s="104">
        <f t="shared" si="31"/>
        <v>0</v>
      </c>
      <c r="K121" s="104">
        <f t="shared" si="32"/>
        <v>0</v>
      </c>
      <c r="L121" s="104">
        <f t="shared" si="33"/>
        <v>0</v>
      </c>
      <c r="M121" s="43">
        <f t="shared" si="34"/>
        <v>0</v>
      </c>
      <c r="N121" s="49"/>
      <c r="O121" s="86" t="str">
        <f t="shared" si="35"/>
        <v/>
      </c>
    </row>
    <row r="122" spans="2:15" x14ac:dyDescent="0.35">
      <c r="B122" s="113">
        <v>470007</v>
      </c>
      <c r="C122" s="114" t="s">
        <v>127</v>
      </c>
      <c r="E122" s="104">
        <f t="shared" si="27"/>
        <v>0</v>
      </c>
      <c r="F122" s="104">
        <f t="shared" si="28"/>
        <v>0</v>
      </c>
      <c r="G122" s="104">
        <f t="shared" si="29"/>
        <v>0</v>
      </c>
      <c r="H122" s="43">
        <f t="shared" si="30"/>
        <v>0</v>
      </c>
      <c r="I122" s="49"/>
      <c r="J122" s="104">
        <f t="shared" si="31"/>
        <v>0</v>
      </c>
      <c r="K122" s="104">
        <f t="shared" si="32"/>
        <v>0</v>
      </c>
      <c r="L122" s="104">
        <f t="shared" si="33"/>
        <v>0</v>
      </c>
      <c r="M122" s="43">
        <f t="shared" si="34"/>
        <v>0</v>
      </c>
      <c r="N122" s="49"/>
      <c r="O122" s="86" t="str">
        <f t="shared" si="35"/>
        <v/>
      </c>
    </row>
    <row r="123" spans="2:15" x14ac:dyDescent="0.35">
      <c r="B123" s="113">
        <v>470008</v>
      </c>
      <c r="C123" s="114" t="s">
        <v>128</v>
      </c>
      <c r="E123" s="104">
        <f t="shared" si="27"/>
        <v>0</v>
      </c>
      <c r="F123" s="104">
        <f t="shared" si="28"/>
        <v>0</v>
      </c>
      <c r="G123" s="104">
        <f t="shared" si="29"/>
        <v>0</v>
      </c>
      <c r="H123" s="43">
        <f t="shared" si="30"/>
        <v>0</v>
      </c>
      <c r="I123" s="49"/>
      <c r="J123" s="104">
        <f t="shared" si="31"/>
        <v>0</v>
      </c>
      <c r="K123" s="104">
        <f t="shared" si="32"/>
        <v>0</v>
      </c>
      <c r="L123" s="104">
        <f t="shared" si="33"/>
        <v>0</v>
      </c>
      <c r="M123" s="43">
        <f t="shared" si="34"/>
        <v>0</v>
      </c>
      <c r="N123" s="49"/>
      <c r="O123" s="86" t="str">
        <f t="shared" si="35"/>
        <v/>
      </c>
    </row>
    <row r="124" spans="2:15" x14ac:dyDescent="0.35">
      <c r="B124" s="113">
        <v>470009</v>
      </c>
      <c r="C124" s="114" t="s">
        <v>129</v>
      </c>
      <c r="E124" s="104">
        <f t="shared" si="27"/>
        <v>0</v>
      </c>
      <c r="F124" s="104">
        <f t="shared" si="28"/>
        <v>0</v>
      </c>
      <c r="G124" s="104">
        <f t="shared" si="29"/>
        <v>0</v>
      </c>
      <c r="H124" s="43">
        <f t="shared" si="30"/>
        <v>0</v>
      </c>
      <c r="I124" s="49"/>
      <c r="J124" s="104">
        <f t="shared" si="31"/>
        <v>0</v>
      </c>
      <c r="K124" s="104">
        <f t="shared" si="32"/>
        <v>0</v>
      </c>
      <c r="L124" s="104">
        <f t="shared" si="33"/>
        <v>0</v>
      </c>
      <c r="M124" s="43">
        <f t="shared" si="34"/>
        <v>0</v>
      </c>
      <c r="N124" s="49"/>
      <c r="O124" s="86" t="str">
        <f t="shared" si="35"/>
        <v/>
      </c>
    </row>
    <row r="125" spans="2:15" x14ac:dyDescent="0.35">
      <c r="B125" s="113">
        <v>470010</v>
      </c>
      <c r="C125" s="114" t="s">
        <v>130</v>
      </c>
      <c r="E125" s="104">
        <f t="shared" si="27"/>
        <v>0</v>
      </c>
      <c r="F125" s="104">
        <f t="shared" si="28"/>
        <v>0</v>
      </c>
      <c r="G125" s="104">
        <f t="shared" si="29"/>
        <v>0</v>
      </c>
      <c r="H125" s="43">
        <f t="shared" si="30"/>
        <v>0</v>
      </c>
      <c r="I125" s="49"/>
      <c r="J125" s="104">
        <f t="shared" si="31"/>
        <v>0</v>
      </c>
      <c r="K125" s="104">
        <f t="shared" si="32"/>
        <v>0</v>
      </c>
      <c r="L125" s="104">
        <f t="shared" si="33"/>
        <v>0</v>
      </c>
      <c r="M125" s="43">
        <f t="shared" si="34"/>
        <v>0</v>
      </c>
      <c r="N125" s="49"/>
      <c r="O125" s="86" t="str">
        <f t="shared" si="35"/>
        <v/>
      </c>
    </row>
    <row r="126" spans="2:15" x14ac:dyDescent="0.35">
      <c r="B126" s="113">
        <v>480000</v>
      </c>
      <c r="C126" s="114" t="s">
        <v>131</v>
      </c>
      <c r="E126" s="104">
        <f t="shared" si="27"/>
        <v>0</v>
      </c>
      <c r="F126" s="104">
        <f t="shared" si="28"/>
        <v>0</v>
      </c>
      <c r="G126" s="104">
        <f t="shared" si="29"/>
        <v>0</v>
      </c>
      <c r="H126" s="43">
        <f t="shared" si="30"/>
        <v>0</v>
      </c>
      <c r="I126" s="49"/>
      <c r="J126" s="104">
        <f t="shared" si="31"/>
        <v>0</v>
      </c>
      <c r="K126" s="104">
        <f t="shared" si="32"/>
        <v>0</v>
      </c>
      <c r="L126" s="104">
        <f t="shared" si="33"/>
        <v>0</v>
      </c>
      <c r="M126" s="43">
        <f t="shared" si="34"/>
        <v>0</v>
      </c>
      <c r="N126" s="49"/>
      <c r="O126" s="86" t="str">
        <f t="shared" si="35"/>
        <v/>
      </c>
    </row>
    <row r="127" spans="2:15" x14ac:dyDescent="0.35">
      <c r="B127" s="113">
        <v>480010</v>
      </c>
      <c r="C127" s="114" t="s">
        <v>132</v>
      </c>
      <c r="E127" s="104">
        <f t="shared" si="27"/>
        <v>0</v>
      </c>
      <c r="F127" s="104">
        <f t="shared" si="28"/>
        <v>0</v>
      </c>
      <c r="G127" s="104">
        <f t="shared" si="29"/>
        <v>0</v>
      </c>
      <c r="H127" s="43">
        <f t="shared" si="30"/>
        <v>0</v>
      </c>
      <c r="I127" s="49"/>
      <c r="J127" s="104">
        <f t="shared" si="31"/>
        <v>0</v>
      </c>
      <c r="K127" s="104">
        <f t="shared" si="32"/>
        <v>0</v>
      </c>
      <c r="L127" s="104">
        <f t="shared" si="33"/>
        <v>0</v>
      </c>
      <c r="M127" s="43">
        <f t="shared" si="34"/>
        <v>0</v>
      </c>
      <c r="N127" s="49"/>
      <c r="O127" s="86" t="str">
        <f t="shared" si="35"/>
        <v/>
      </c>
    </row>
    <row r="128" spans="2:15" x14ac:dyDescent="0.35">
      <c r="B128" s="113">
        <v>480011</v>
      </c>
      <c r="C128" s="114" t="s">
        <v>133</v>
      </c>
      <c r="E128" s="104">
        <f t="shared" si="27"/>
        <v>0</v>
      </c>
      <c r="F128" s="104">
        <f t="shared" si="28"/>
        <v>0</v>
      </c>
      <c r="G128" s="104">
        <f t="shared" si="29"/>
        <v>0</v>
      </c>
      <c r="H128" s="43">
        <f t="shared" si="30"/>
        <v>0</v>
      </c>
      <c r="I128" s="49"/>
      <c r="J128" s="104">
        <f t="shared" si="31"/>
        <v>0</v>
      </c>
      <c r="K128" s="104">
        <f t="shared" si="32"/>
        <v>0</v>
      </c>
      <c r="L128" s="104">
        <f t="shared" si="33"/>
        <v>0</v>
      </c>
      <c r="M128" s="43">
        <f t="shared" si="34"/>
        <v>0</v>
      </c>
      <c r="N128" s="49"/>
      <c r="O128" s="86" t="str">
        <f t="shared" si="35"/>
        <v/>
      </c>
    </row>
    <row r="129" spans="2:15" x14ac:dyDescent="0.35">
      <c r="B129" s="113">
        <v>480012</v>
      </c>
      <c r="C129" s="114" t="s">
        <v>134</v>
      </c>
      <c r="E129" s="104">
        <f t="shared" si="27"/>
        <v>0</v>
      </c>
      <c r="F129" s="104">
        <f t="shared" si="28"/>
        <v>0</v>
      </c>
      <c r="G129" s="104">
        <f t="shared" si="29"/>
        <v>0</v>
      </c>
      <c r="H129" s="43">
        <f t="shared" si="30"/>
        <v>0</v>
      </c>
      <c r="I129" s="49"/>
      <c r="J129" s="104">
        <f t="shared" si="31"/>
        <v>0</v>
      </c>
      <c r="K129" s="104">
        <f t="shared" si="32"/>
        <v>0</v>
      </c>
      <c r="L129" s="104">
        <f t="shared" si="33"/>
        <v>0</v>
      </c>
      <c r="M129" s="43">
        <f t="shared" si="34"/>
        <v>0</v>
      </c>
      <c r="N129" s="49"/>
      <c r="O129" s="86" t="str">
        <f t="shared" si="35"/>
        <v/>
      </c>
    </row>
    <row r="130" spans="2:15" x14ac:dyDescent="0.35">
      <c r="B130" s="113">
        <v>480013</v>
      </c>
      <c r="C130" s="114" t="s">
        <v>135</v>
      </c>
      <c r="E130" s="104">
        <f t="shared" si="27"/>
        <v>0</v>
      </c>
      <c r="F130" s="104">
        <f t="shared" si="28"/>
        <v>0</v>
      </c>
      <c r="G130" s="104">
        <f t="shared" si="29"/>
        <v>0</v>
      </c>
      <c r="H130" s="43">
        <f t="shared" si="30"/>
        <v>0</v>
      </c>
      <c r="I130" s="49"/>
      <c r="J130" s="104">
        <f t="shared" si="31"/>
        <v>0</v>
      </c>
      <c r="K130" s="104">
        <f t="shared" si="32"/>
        <v>0</v>
      </c>
      <c r="L130" s="104">
        <f t="shared" si="33"/>
        <v>0</v>
      </c>
      <c r="M130" s="43">
        <f t="shared" si="34"/>
        <v>0</v>
      </c>
      <c r="N130" s="49"/>
      <c r="O130" s="86" t="str">
        <f t="shared" si="35"/>
        <v/>
      </c>
    </row>
    <row r="131" spans="2:15" x14ac:dyDescent="0.35">
      <c r="B131" s="113">
        <v>480014</v>
      </c>
      <c r="C131" s="114" t="s">
        <v>136</v>
      </c>
      <c r="E131" s="104">
        <f t="shared" si="27"/>
        <v>0</v>
      </c>
      <c r="F131" s="104">
        <f t="shared" si="28"/>
        <v>0</v>
      </c>
      <c r="G131" s="104">
        <f t="shared" si="29"/>
        <v>0</v>
      </c>
      <c r="H131" s="43">
        <f t="shared" si="30"/>
        <v>0</v>
      </c>
      <c r="I131" s="49"/>
      <c r="J131" s="104">
        <f t="shared" si="31"/>
        <v>0</v>
      </c>
      <c r="K131" s="104">
        <f t="shared" si="32"/>
        <v>0</v>
      </c>
      <c r="L131" s="104">
        <f t="shared" si="33"/>
        <v>0</v>
      </c>
      <c r="M131" s="43">
        <f t="shared" si="34"/>
        <v>0</v>
      </c>
      <c r="N131" s="49"/>
      <c r="O131" s="86" t="str">
        <f t="shared" si="35"/>
        <v/>
      </c>
    </row>
    <row r="132" spans="2:15" x14ac:dyDescent="0.35">
      <c r="B132" s="113">
        <v>481000</v>
      </c>
      <c r="C132" s="114" t="s">
        <v>137</v>
      </c>
      <c r="E132" s="104">
        <f t="shared" si="27"/>
        <v>0</v>
      </c>
      <c r="F132" s="104">
        <f t="shared" si="28"/>
        <v>0</v>
      </c>
      <c r="G132" s="104">
        <f t="shared" si="29"/>
        <v>0</v>
      </c>
      <c r="H132" s="43">
        <f t="shared" si="30"/>
        <v>0</v>
      </c>
      <c r="I132" s="49"/>
      <c r="J132" s="104">
        <f t="shared" si="31"/>
        <v>0</v>
      </c>
      <c r="K132" s="104">
        <f t="shared" si="32"/>
        <v>0</v>
      </c>
      <c r="L132" s="104">
        <f t="shared" si="33"/>
        <v>0</v>
      </c>
      <c r="M132" s="43">
        <f t="shared" si="34"/>
        <v>0</v>
      </c>
      <c r="N132" s="49"/>
      <c r="O132" s="86" t="str">
        <f t="shared" si="35"/>
        <v/>
      </c>
    </row>
    <row r="133" spans="2:15" x14ac:dyDescent="0.35">
      <c r="B133" s="113">
        <v>481010</v>
      </c>
      <c r="C133" s="114" t="s">
        <v>138</v>
      </c>
      <c r="E133" s="104">
        <f t="shared" si="27"/>
        <v>0</v>
      </c>
      <c r="F133" s="104">
        <f t="shared" si="28"/>
        <v>0</v>
      </c>
      <c r="G133" s="104">
        <f t="shared" si="29"/>
        <v>0</v>
      </c>
      <c r="H133" s="43">
        <f t="shared" si="30"/>
        <v>0</v>
      </c>
      <c r="I133" s="49"/>
      <c r="J133" s="104">
        <f t="shared" si="31"/>
        <v>0</v>
      </c>
      <c r="K133" s="104">
        <f t="shared" si="32"/>
        <v>0</v>
      </c>
      <c r="L133" s="104">
        <f t="shared" si="33"/>
        <v>0</v>
      </c>
      <c r="M133" s="43">
        <f t="shared" si="34"/>
        <v>0</v>
      </c>
      <c r="N133" s="49"/>
      <c r="O133" s="86" t="str">
        <f t="shared" si="35"/>
        <v/>
      </c>
    </row>
    <row r="134" spans="2:15" x14ac:dyDescent="0.35">
      <c r="B134" s="113">
        <v>481020</v>
      </c>
      <c r="C134" s="114" t="s">
        <v>139</v>
      </c>
      <c r="E134" s="104">
        <f t="shared" si="27"/>
        <v>0</v>
      </c>
      <c r="F134" s="104">
        <f t="shared" si="28"/>
        <v>0</v>
      </c>
      <c r="G134" s="104">
        <f t="shared" si="29"/>
        <v>0</v>
      </c>
      <c r="H134" s="43">
        <f t="shared" si="30"/>
        <v>0</v>
      </c>
      <c r="I134" s="49"/>
      <c r="J134" s="104">
        <f t="shared" si="31"/>
        <v>0</v>
      </c>
      <c r="K134" s="104">
        <f t="shared" si="32"/>
        <v>0</v>
      </c>
      <c r="L134" s="104">
        <f t="shared" si="33"/>
        <v>0</v>
      </c>
      <c r="M134" s="43">
        <f t="shared" si="34"/>
        <v>0</v>
      </c>
      <c r="N134" s="49"/>
      <c r="O134" s="86" t="str">
        <f t="shared" si="35"/>
        <v/>
      </c>
    </row>
    <row r="135" spans="2:15" x14ac:dyDescent="0.35">
      <c r="B135" s="113">
        <v>482000</v>
      </c>
      <c r="C135" s="114" t="s">
        <v>140</v>
      </c>
      <c r="E135" s="104">
        <f t="shared" si="27"/>
        <v>0</v>
      </c>
      <c r="F135" s="104">
        <f t="shared" si="28"/>
        <v>0</v>
      </c>
      <c r="G135" s="104">
        <f t="shared" si="29"/>
        <v>0</v>
      </c>
      <c r="H135" s="43">
        <f t="shared" si="30"/>
        <v>0</v>
      </c>
      <c r="I135" s="49"/>
      <c r="J135" s="104">
        <f t="shared" si="31"/>
        <v>0</v>
      </c>
      <c r="K135" s="104">
        <f t="shared" si="32"/>
        <v>0</v>
      </c>
      <c r="L135" s="104">
        <f t="shared" si="33"/>
        <v>0</v>
      </c>
      <c r="M135" s="43">
        <f t="shared" si="34"/>
        <v>0</v>
      </c>
      <c r="N135" s="49"/>
      <c r="O135" s="86" t="str">
        <f t="shared" si="35"/>
        <v/>
      </c>
    </row>
    <row r="136" spans="2:15" x14ac:dyDescent="0.35">
      <c r="B136" s="113">
        <v>482010</v>
      </c>
      <c r="C136" s="114" t="s">
        <v>141</v>
      </c>
      <c r="E136" s="104">
        <f t="shared" si="27"/>
        <v>0</v>
      </c>
      <c r="F136" s="104">
        <f t="shared" si="28"/>
        <v>0</v>
      </c>
      <c r="G136" s="104">
        <f t="shared" si="29"/>
        <v>0</v>
      </c>
      <c r="H136" s="43">
        <f t="shared" si="30"/>
        <v>0</v>
      </c>
      <c r="I136" s="49"/>
      <c r="J136" s="104">
        <f t="shared" si="31"/>
        <v>0</v>
      </c>
      <c r="K136" s="104">
        <f t="shared" si="32"/>
        <v>0</v>
      </c>
      <c r="L136" s="104">
        <f t="shared" si="33"/>
        <v>0</v>
      </c>
      <c r="M136" s="43">
        <f t="shared" si="34"/>
        <v>0</v>
      </c>
      <c r="N136" s="49"/>
      <c r="O136" s="86" t="str">
        <f t="shared" si="35"/>
        <v/>
      </c>
    </row>
    <row r="137" spans="2:15" x14ac:dyDescent="0.35">
      <c r="B137" s="113">
        <v>482011</v>
      </c>
      <c r="C137" s="114" t="s">
        <v>142</v>
      </c>
      <c r="E137" s="104">
        <f t="shared" ref="E137:E169" si="36">VLOOKUP($B137,OP,30,FALSE)</f>
        <v>0</v>
      </c>
      <c r="F137" s="104">
        <f t="shared" ref="F137:F169" si="37">VLOOKUP($B137,OP,31,FALSE)</f>
        <v>0</v>
      </c>
      <c r="G137" s="104">
        <f t="shared" ref="G137:G168" si="38">+E137-F137</f>
        <v>0</v>
      </c>
      <c r="H137" s="43">
        <f t="shared" ref="H137:H168" si="39">IF(F137=0,0,G137/F137)</f>
        <v>0</v>
      </c>
      <c r="I137" s="49"/>
      <c r="J137" s="104">
        <f t="shared" ref="J137:J169" si="40">VLOOKUP($B137,OP,47,FALSE)</f>
        <v>0</v>
      </c>
      <c r="K137" s="104">
        <f t="shared" ref="K137:K169" si="41">VLOOKUP($B137,OP,31,FALSE)</f>
        <v>0</v>
      </c>
      <c r="L137" s="104">
        <f t="shared" ref="L137:L168" si="42">+J137-K137</f>
        <v>0</v>
      </c>
      <c r="M137" s="43">
        <f t="shared" ref="M137:M168" si="43">IF(K137=0,0,L137/K137)</f>
        <v>0</v>
      </c>
      <c r="N137" s="49"/>
      <c r="O137" s="86" t="str">
        <f t="shared" ref="O137:O169" si="44">IF(ISBLANK(VLOOKUP(B137,OP,48,FALSE))=TRUE,"",VLOOKUP(B137,OP,48,FALSE))</f>
        <v/>
      </c>
    </row>
    <row r="138" spans="2:15" x14ac:dyDescent="0.35">
      <c r="B138" s="113">
        <v>482020</v>
      </c>
      <c r="C138" s="114" t="s">
        <v>143</v>
      </c>
      <c r="E138" s="104">
        <f t="shared" si="36"/>
        <v>0</v>
      </c>
      <c r="F138" s="104">
        <f t="shared" si="37"/>
        <v>0</v>
      </c>
      <c r="G138" s="104">
        <f t="shared" si="38"/>
        <v>0</v>
      </c>
      <c r="H138" s="43">
        <f t="shared" si="39"/>
        <v>0</v>
      </c>
      <c r="I138" s="49"/>
      <c r="J138" s="104">
        <f t="shared" si="40"/>
        <v>0</v>
      </c>
      <c r="K138" s="104">
        <f t="shared" si="41"/>
        <v>0</v>
      </c>
      <c r="L138" s="104">
        <f t="shared" si="42"/>
        <v>0</v>
      </c>
      <c r="M138" s="43">
        <f t="shared" si="43"/>
        <v>0</v>
      </c>
      <c r="N138" s="49"/>
      <c r="O138" s="86" t="str">
        <f t="shared" si="44"/>
        <v/>
      </c>
    </row>
    <row r="139" spans="2:15" x14ac:dyDescent="0.35">
      <c r="B139" s="113">
        <v>482021</v>
      </c>
      <c r="C139" s="114" t="s">
        <v>144</v>
      </c>
      <c r="E139" s="104">
        <f t="shared" si="36"/>
        <v>0</v>
      </c>
      <c r="F139" s="104">
        <f t="shared" si="37"/>
        <v>0</v>
      </c>
      <c r="G139" s="104">
        <f t="shared" si="38"/>
        <v>0</v>
      </c>
      <c r="H139" s="43">
        <f t="shared" si="39"/>
        <v>0</v>
      </c>
      <c r="I139" s="49"/>
      <c r="J139" s="104">
        <f t="shared" si="40"/>
        <v>0</v>
      </c>
      <c r="K139" s="104">
        <f t="shared" si="41"/>
        <v>0</v>
      </c>
      <c r="L139" s="104">
        <f t="shared" si="42"/>
        <v>0</v>
      </c>
      <c r="M139" s="43">
        <f t="shared" si="43"/>
        <v>0</v>
      </c>
      <c r="N139" s="49"/>
      <c r="O139" s="86" t="str">
        <f t="shared" si="44"/>
        <v/>
      </c>
    </row>
    <row r="140" spans="2:15" x14ac:dyDescent="0.35">
      <c r="B140" s="113">
        <v>482030</v>
      </c>
      <c r="C140" s="114" t="s">
        <v>145</v>
      </c>
      <c r="E140" s="104">
        <f t="shared" si="36"/>
        <v>0</v>
      </c>
      <c r="F140" s="104">
        <f t="shared" si="37"/>
        <v>0</v>
      </c>
      <c r="G140" s="104">
        <f t="shared" si="38"/>
        <v>0</v>
      </c>
      <c r="H140" s="43">
        <f t="shared" si="39"/>
        <v>0</v>
      </c>
      <c r="I140" s="49"/>
      <c r="J140" s="104">
        <f t="shared" si="40"/>
        <v>0</v>
      </c>
      <c r="K140" s="104">
        <f t="shared" si="41"/>
        <v>0</v>
      </c>
      <c r="L140" s="104">
        <f t="shared" si="42"/>
        <v>0</v>
      </c>
      <c r="M140" s="43">
        <f t="shared" si="43"/>
        <v>0</v>
      </c>
      <c r="N140" s="49"/>
      <c r="O140" s="86" t="str">
        <f t="shared" si="44"/>
        <v/>
      </c>
    </row>
    <row r="141" spans="2:15" x14ac:dyDescent="0.35">
      <c r="B141" s="113">
        <v>483000</v>
      </c>
      <c r="C141" s="114" t="s">
        <v>146</v>
      </c>
      <c r="E141" s="104">
        <f t="shared" si="36"/>
        <v>0</v>
      </c>
      <c r="F141" s="104">
        <f t="shared" si="37"/>
        <v>0</v>
      </c>
      <c r="G141" s="104">
        <f t="shared" si="38"/>
        <v>0</v>
      </c>
      <c r="H141" s="43">
        <f t="shared" si="39"/>
        <v>0</v>
      </c>
      <c r="I141" s="49"/>
      <c r="J141" s="104">
        <f t="shared" si="40"/>
        <v>0</v>
      </c>
      <c r="K141" s="104">
        <f t="shared" si="41"/>
        <v>0</v>
      </c>
      <c r="L141" s="104">
        <f t="shared" si="42"/>
        <v>0</v>
      </c>
      <c r="M141" s="43">
        <f t="shared" si="43"/>
        <v>0</v>
      </c>
      <c r="N141" s="49"/>
      <c r="O141" s="86" t="str">
        <f t="shared" si="44"/>
        <v/>
      </c>
    </row>
    <row r="142" spans="2:15" x14ac:dyDescent="0.35">
      <c r="B142" s="113">
        <v>483005</v>
      </c>
      <c r="C142" s="114" t="s">
        <v>147</v>
      </c>
      <c r="E142" s="104">
        <f t="shared" si="36"/>
        <v>0</v>
      </c>
      <c r="F142" s="104">
        <f t="shared" si="37"/>
        <v>0</v>
      </c>
      <c r="G142" s="104">
        <f t="shared" si="38"/>
        <v>0</v>
      </c>
      <c r="H142" s="43">
        <f t="shared" si="39"/>
        <v>0</v>
      </c>
      <c r="I142" s="49"/>
      <c r="J142" s="104">
        <f t="shared" si="40"/>
        <v>0</v>
      </c>
      <c r="K142" s="104">
        <f t="shared" si="41"/>
        <v>0</v>
      </c>
      <c r="L142" s="104">
        <f t="shared" si="42"/>
        <v>0</v>
      </c>
      <c r="M142" s="43">
        <f t="shared" si="43"/>
        <v>0</v>
      </c>
      <c r="N142" s="49"/>
      <c r="O142" s="86" t="str">
        <f t="shared" si="44"/>
        <v/>
      </c>
    </row>
    <row r="143" spans="2:15" x14ac:dyDescent="0.35">
      <c r="B143" s="113">
        <v>483010</v>
      </c>
      <c r="C143" s="114" t="s">
        <v>148</v>
      </c>
      <c r="E143" s="104">
        <f t="shared" si="36"/>
        <v>0</v>
      </c>
      <c r="F143" s="104">
        <f t="shared" si="37"/>
        <v>0</v>
      </c>
      <c r="G143" s="104">
        <f t="shared" si="38"/>
        <v>0</v>
      </c>
      <c r="H143" s="43">
        <f t="shared" si="39"/>
        <v>0</v>
      </c>
      <c r="I143" s="49"/>
      <c r="J143" s="104">
        <f t="shared" si="40"/>
        <v>0</v>
      </c>
      <c r="K143" s="104">
        <f t="shared" si="41"/>
        <v>0</v>
      </c>
      <c r="L143" s="104">
        <f t="shared" si="42"/>
        <v>0</v>
      </c>
      <c r="M143" s="43">
        <f t="shared" si="43"/>
        <v>0</v>
      </c>
      <c r="N143" s="49"/>
      <c r="O143" s="86" t="str">
        <f t="shared" si="44"/>
        <v/>
      </c>
    </row>
    <row r="144" spans="2:15" x14ac:dyDescent="0.35">
      <c r="B144" s="113">
        <v>483011</v>
      </c>
      <c r="C144" s="114" t="s">
        <v>149</v>
      </c>
      <c r="E144" s="104">
        <f t="shared" si="36"/>
        <v>0</v>
      </c>
      <c r="F144" s="104">
        <f t="shared" si="37"/>
        <v>0</v>
      </c>
      <c r="G144" s="104">
        <f t="shared" si="38"/>
        <v>0</v>
      </c>
      <c r="H144" s="43">
        <f t="shared" si="39"/>
        <v>0</v>
      </c>
      <c r="I144" s="49"/>
      <c r="J144" s="104">
        <f t="shared" si="40"/>
        <v>0</v>
      </c>
      <c r="K144" s="104">
        <f t="shared" si="41"/>
        <v>0</v>
      </c>
      <c r="L144" s="104">
        <f t="shared" si="42"/>
        <v>0</v>
      </c>
      <c r="M144" s="43">
        <f t="shared" si="43"/>
        <v>0</v>
      </c>
      <c r="N144" s="49"/>
      <c r="O144" s="86" t="str">
        <f t="shared" si="44"/>
        <v/>
      </c>
    </row>
    <row r="145" spans="2:15" x14ac:dyDescent="0.35">
      <c r="B145" s="113">
        <v>483012</v>
      </c>
      <c r="C145" s="114" t="s">
        <v>150</v>
      </c>
      <c r="E145" s="104">
        <f t="shared" si="36"/>
        <v>0</v>
      </c>
      <c r="F145" s="104">
        <f t="shared" si="37"/>
        <v>0</v>
      </c>
      <c r="G145" s="104">
        <f t="shared" si="38"/>
        <v>0</v>
      </c>
      <c r="H145" s="43">
        <f t="shared" si="39"/>
        <v>0</v>
      </c>
      <c r="I145" s="49"/>
      <c r="J145" s="104">
        <f t="shared" si="40"/>
        <v>0</v>
      </c>
      <c r="K145" s="104">
        <f t="shared" si="41"/>
        <v>0</v>
      </c>
      <c r="L145" s="104">
        <f t="shared" si="42"/>
        <v>0</v>
      </c>
      <c r="M145" s="43">
        <f t="shared" si="43"/>
        <v>0</v>
      </c>
      <c r="N145" s="49"/>
      <c r="O145" s="86" t="str">
        <f t="shared" si="44"/>
        <v/>
      </c>
    </row>
    <row r="146" spans="2:15" x14ac:dyDescent="0.35">
      <c r="B146" s="113">
        <v>483014</v>
      </c>
      <c r="C146" s="114" t="s">
        <v>151</v>
      </c>
      <c r="E146" s="104">
        <f t="shared" si="36"/>
        <v>0</v>
      </c>
      <c r="F146" s="104">
        <f t="shared" si="37"/>
        <v>0</v>
      </c>
      <c r="G146" s="104">
        <f t="shared" si="38"/>
        <v>0</v>
      </c>
      <c r="H146" s="43">
        <f t="shared" si="39"/>
        <v>0</v>
      </c>
      <c r="I146" s="49"/>
      <c r="J146" s="104">
        <f t="shared" si="40"/>
        <v>0</v>
      </c>
      <c r="K146" s="104">
        <f t="shared" si="41"/>
        <v>0</v>
      </c>
      <c r="L146" s="104">
        <f t="shared" si="42"/>
        <v>0</v>
      </c>
      <c r="M146" s="43">
        <f t="shared" si="43"/>
        <v>0</v>
      </c>
      <c r="N146" s="49"/>
      <c r="O146" s="86" t="str">
        <f t="shared" si="44"/>
        <v/>
      </c>
    </row>
    <row r="147" spans="2:15" x14ac:dyDescent="0.35">
      <c r="B147" s="113">
        <v>484000</v>
      </c>
      <c r="C147" s="114" t="s">
        <v>152</v>
      </c>
      <c r="E147" s="104">
        <f t="shared" si="36"/>
        <v>0</v>
      </c>
      <c r="F147" s="104">
        <f t="shared" si="37"/>
        <v>0</v>
      </c>
      <c r="G147" s="104">
        <f t="shared" si="38"/>
        <v>0</v>
      </c>
      <c r="H147" s="43">
        <f t="shared" si="39"/>
        <v>0</v>
      </c>
      <c r="I147" s="49"/>
      <c r="J147" s="104">
        <f t="shared" si="40"/>
        <v>0</v>
      </c>
      <c r="K147" s="104">
        <f t="shared" si="41"/>
        <v>0</v>
      </c>
      <c r="L147" s="104">
        <f t="shared" si="42"/>
        <v>0</v>
      </c>
      <c r="M147" s="43">
        <f t="shared" si="43"/>
        <v>0</v>
      </c>
      <c r="N147" s="49"/>
      <c r="O147" s="86" t="str">
        <f t="shared" si="44"/>
        <v/>
      </c>
    </row>
    <row r="148" spans="2:15" x14ac:dyDescent="0.35">
      <c r="B148" s="113">
        <v>484010</v>
      </c>
      <c r="C148" s="114" t="s">
        <v>153</v>
      </c>
      <c r="E148" s="104">
        <f t="shared" si="36"/>
        <v>0</v>
      </c>
      <c r="F148" s="104">
        <f t="shared" si="37"/>
        <v>0</v>
      </c>
      <c r="G148" s="104">
        <f t="shared" si="38"/>
        <v>0</v>
      </c>
      <c r="H148" s="43">
        <f t="shared" si="39"/>
        <v>0</v>
      </c>
      <c r="I148" s="49"/>
      <c r="J148" s="104">
        <f t="shared" si="40"/>
        <v>0</v>
      </c>
      <c r="K148" s="104">
        <f t="shared" si="41"/>
        <v>0</v>
      </c>
      <c r="L148" s="104">
        <f t="shared" si="42"/>
        <v>0</v>
      </c>
      <c r="M148" s="43">
        <f t="shared" si="43"/>
        <v>0</v>
      </c>
      <c r="N148" s="49"/>
      <c r="O148" s="86" t="str">
        <f t="shared" si="44"/>
        <v/>
      </c>
    </row>
    <row r="149" spans="2:15" x14ac:dyDescent="0.35">
      <c r="B149" s="113">
        <v>484011</v>
      </c>
      <c r="C149" s="114" t="s">
        <v>154</v>
      </c>
      <c r="E149" s="104">
        <f t="shared" si="36"/>
        <v>0</v>
      </c>
      <c r="F149" s="104">
        <f t="shared" si="37"/>
        <v>0</v>
      </c>
      <c r="G149" s="104">
        <f t="shared" si="38"/>
        <v>0</v>
      </c>
      <c r="H149" s="43">
        <f t="shared" si="39"/>
        <v>0</v>
      </c>
      <c r="I149" s="49"/>
      <c r="J149" s="104">
        <f t="shared" si="40"/>
        <v>0</v>
      </c>
      <c r="K149" s="104">
        <f t="shared" si="41"/>
        <v>0</v>
      </c>
      <c r="L149" s="104">
        <f t="shared" si="42"/>
        <v>0</v>
      </c>
      <c r="M149" s="43">
        <f t="shared" si="43"/>
        <v>0</v>
      </c>
      <c r="N149" s="49"/>
      <c r="O149" s="86" t="str">
        <f t="shared" si="44"/>
        <v/>
      </c>
    </row>
    <row r="150" spans="2:15" x14ac:dyDescent="0.35">
      <c r="B150" s="113">
        <v>484012</v>
      </c>
      <c r="C150" s="114" t="s">
        <v>155</v>
      </c>
      <c r="E150" s="104">
        <f t="shared" si="36"/>
        <v>0</v>
      </c>
      <c r="F150" s="104">
        <f t="shared" si="37"/>
        <v>0</v>
      </c>
      <c r="G150" s="104">
        <f t="shared" si="38"/>
        <v>0</v>
      </c>
      <c r="H150" s="43">
        <f t="shared" si="39"/>
        <v>0</v>
      </c>
      <c r="I150" s="49"/>
      <c r="J150" s="104">
        <f t="shared" si="40"/>
        <v>0</v>
      </c>
      <c r="K150" s="104">
        <f t="shared" si="41"/>
        <v>0</v>
      </c>
      <c r="L150" s="104">
        <f t="shared" si="42"/>
        <v>0</v>
      </c>
      <c r="M150" s="43">
        <f t="shared" si="43"/>
        <v>0</v>
      </c>
      <c r="N150" s="49"/>
      <c r="O150" s="86" t="str">
        <f t="shared" si="44"/>
        <v/>
      </c>
    </row>
    <row r="151" spans="2:15" x14ac:dyDescent="0.35">
      <c r="B151" s="113">
        <v>484013</v>
      </c>
      <c r="C151" s="114" t="s">
        <v>156</v>
      </c>
      <c r="E151" s="104">
        <f t="shared" si="36"/>
        <v>0</v>
      </c>
      <c r="F151" s="104">
        <f t="shared" si="37"/>
        <v>0</v>
      </c>
      <c r="G151" s="104">
        <f t="shared" si="38"/>
        <v>0</v>
      </c>
      <c r="H151" s="43">
        <f t="shared" si="39"/>
        <v>0</v>
      </c>
      <c r="I151" s="49"/>
      <c r="J151" s="104">
        <f t="shared" si="40"/>
        <v>0</v>
      </c>
      <c r="K151" s="104">
        <f t="shared" si="41"/>
        <v>0</v>
      </c>
      <c r="L151" s="104">
        <f t="shared" si="42"/>
        <v>0</v>
      </c>
      <c r="M151" s="43">
        <f t="shared" si="43"/>
        <v>0</v>
      </c>
      <c r="N151" s="49"/>
      <c r="O151" s="86" t="str">
        <f t="shared" si="44"/>
        <v/>
      </c>
    </row>
    <row r="152" spans="2:15" x14ac:dyDescent="0.35">
      <c r="B152" s="113">
        <v>484014</v>
      </c>
      <c r="C152" s="114" t="s">
        <v>157</v>
      </c>
      <c r="E152" s="104">
        <f t="shared" si="36"/>
        <v>0</v>
      </c>
      <c r="F152" s="104">
        <f t="shared" si="37"/>
        <v>0</v>
      </c>
      <c r="G152" s="104">
        <f t="shared" si="38"/>
        <v>0</v>
      </c>
      <c r="H152" s="43">
        <f t="shared" si="39"/>
        <v>0</v>
      </c>
      <c r="I152" s="49"/>
      <c r="J152" s="104">
        <f t="shared" si="40"/>
        <v>0</v>
      </c>
      <c r="K152" s="104">
        <f t="shared" si="41"/>
        <v>0</v>
      </c>
      <c r="L152" s="104">
        <f t="shared" si="42"/>
        <v>0</v>
      </c>
      <c r="M152" s="43">
        <f t="shared" si="43"/>
        <v>0</v>
      </c>
      <c r="N152" s="49"/>
      <c r="O152" s="86" t="str">
        <f t="shared" si="44"/>
        <v/>
      </c>
    </row>
    <row r="153" spans="2:15" x14ac:dyDescent="0.35">
      <c r="B153" s="113">
        <v>485000</v>
      </c>
      <c r="C153" s="114" t="s">
        <v>158</v>
      </c>
      <c r="E153" s="104">
        <f t="shared" si="36"/>
        <v>0</v>
      </c>
      <c r="F153" s="104">
        <f t="shared" si="37"/>
        <v>0</v>
      </c>
      <c r="G153" s="104">
        <f t="shared" si="38"/>
        <v>0</v>
      </c>
      <c r="H153" s="43">
        <f t="shared" si="39"/>
        <v>0</v>
      </c>
      <c r="I153" s="49"/>
      <c r="J153" s="104">
        <f t="shared" si="40"/>
        <v>0</v>
      </c>
      <c r="K153" s="104">
        <f t="shared" si="41"/>
        <v>0</v>
      </c>
      <c r="L153" s="104">
        <f t="shared" si="42"/>
        <v>0</v>
      </c>
      <c r="M153" s="43">
        <f t="shared" si="43"/>
        <v>0</v>
      </c>
      <c r="N153" s="49"/>
      <c r="O153" s="86" t="str">
        <f t="shared" si="44"/>
        <v/>
      </c>
    </row>
    <row r="154" spans="2:15" x14ac:dyDescent="0.35">
      <c r="B154" s="113">
        <v>485010</v>
      </c>
      <c r="C154" s="114" t="s">
        <v>159</v>
      </c>
      <c r="E154" s="104">
        <f t="shared" si="36"/>
        <v>0</v>
      </c>
      <c r="F154" s="104">
        <f t="shared" si="37"/>
        <v>0</v>
      </c>
      <c r="G154" s="104">
        <f t="shared" si="38"/>
        <v>0</v>
      </c>
      <c r="H154" s="43">
        <f t="shared" si="39"/>
        <v>0</v>
      </c>
      <c r="I154" s="49"/>
      <c r="J154" s="104">
        <f t="shared" si="40"/>
        <v>0</v>
      </c>
      <c r="K154" s="104">
        <f t="shared" si="41"/>
        <v>0</v>
      </c>
      <c r="L154" s="104">
        <f t="shared" si="42"/>
        <v>0</v>
      </c>
      <c r="M154" s="43">
        <f t="shared" si="43"/>
        <v>0</v>
      </c>
      <c r="N154" s="49"/>
      <c r="O154" s="86" t="str">
        <f t="shared" si="44"/>
        <v/>
      </c>
    </row>
    <row r="155" spans="2:15" x14ac:dyDescent="0.35">
      <c r="B155" s="113">
        <v>485011</v>
      </c>
      <c r="C155" s="114" t="s">
        <v>160</v>
      </c>
      <c r="E155" s="104">
        <f t="shared" si="36"/>
        <v>0</v>
      </c>
      <c r="F155" s="104">
        <f t="shared" si="37"/>
        <v>0</v>
      </c>
      <c r="G155" s="104">
        <f t="shared" si="38"/>
        <v>0</v>
      </c>
      <c r="H155" s="43">
        <f t="shared" si="39"/>
        <v>0</v>
      </c>
      <c r="I155" s="49"/>
      <c r="J155" s="104">
        <f t="shared" si="40"/>
        <v>0</v>
      </c>
      <c r="K155" s="104">
        <f t="shared" si="41"/>
        <v>0</v>
      </c>
      <c r="L155" s="104">
        <f t="shared" si="42"/>
        <v>0</v>
      </c>
      <c r="M155" s="43">
        <f t="shared" si="43"/>
        <v>0</v>
      </c>
      <c r="N155" s="49"/>
      <c r="O155" s="86" t="str">
        <f t="shared" si="44"/>
        <v/>
      </c>
    </row>
    <row r="156" spans="2:15" x14ac:dyDescent="0.35">
      <c r="B156" s="113">
        <v>489000</v>
      </c>
      <c r="C156" s="114" t="s">
        <v>161</v>
      </c>
      <c r="E156" s="104">
        <f t="shared" si="36"/>
        <v>0</v>
      </c>
      <c r="F156" s="104">
        <f t="shared" si="37"/>
        <v>0</v>
      </c>
      <c r="G156" s="104">
        <f t="shared" si="38"/>
        <v>0</v>
      </c>
      <c r="H156" s="43">
        <f t="shared" si="39"/>
        <v>0</v>
      </c>
      <c r="I156" s="49"/>
      <c r="J156" s="104">
        <f t="shared" si="40"/>
        <v>0</v>
      </c>
      <c r="K156" s="104">
        <f t="shared" si="41"/>
        <v>0</v>
      </c>
      <c r="L156" s="104">
        <f t="shared" si="42"/>
        <v>0</v>
      </c>
      <c r="M156" s="43">
        <f t="shared" si="43"/>
        <v>0</v>
      </c>
      <c r="N156" s="49"/>
      <c r="O156" s="86" t="str">
        <f t="shared" si="44"/>
        <v/>
      </c>
    </row>
    <row r="157" spans="2:15" x14ac:dyDescent="0.35">
      <c r="B157" s="113">
        <v>489010</v>
      </c>
      <c r="C157" s="114" t="s">
        <v>162</v>
      </c>
      <c r="E157" s="104">
        <f t="shared" si="36"/>
        <v>0</v>
      </c>
      <c r="F157" s="104">
        <f t="shared" si="37"/>
        <v>0</v>
      </c>
      <c r="G157" s="104">
        <f t="shared" si="38"/>
        <v>0</v>
      </c>
      <c r="H157" s="43">
        <f t="shared" si="39"/>
        <v>0</v>
      </c>
      <c r="I157" s="49"/>
      <c r="J157" s="104">
        <f t="shared" si="40"/>
        <v>0</v>
      </c>
      <c r="K157" s="104">
        <f t="shared" si="41"/>
        <v>0</v>
      </c>
      <c r="L157" s="104">
        <f t="shared" si="42"/>
        <v>0</v>
      </c>
      <c r="M157" s="43">
        <f t="shared" si="43"/>
        <v>0</v>
      </c>
      <c r="N157" s="49"/>
      <c r="O157" s="86" t="str">
        <f t="shared" si="44"/>
        <v/>
      </c>
    </row>
    <row r="158" spans="2:15" x14ac:dyDescent="0.35">
      <c r="B158" s="113">
        <v>489011</v>
      </c>
      <c r="C158" s="114" t="s">
        <v>163</v>
      </c>
      <c r="E158" s="104">
        <f t="shared" si="36"/>
        <v>0</v>
      </c>
      <c r="F158" s="104">
        <f t="shared" si="37"/>
        <v>0</v>
      </c>
      <c r="G158" s="104">
        <f t="shared" si="38"/>
        <v>0</v>
      </c>
      <c r="H158" s="43">
        <f t="shared" si="39"/>
        <v>0</v>
      </c>
      <c r="I158" s="49"/>
      <c r="J158" s="104">
        <f t="shared" si="40"/>
        <v>0</v>
      </c>
      <c r="K158" s="104">
        <f t="shared" si="41"/>
        <v>0</v>
      </c>
      <c r="L158" s="104">
        <f t="shared" si="42"/>
        <v>0</v>
      </c>
      <c r="M158" s="43">
        <f t="shared" si="43"/>
        <v>0</v>
      </c>
      <c r="N158" s="49"/>
      <c r="O158" s="86" t="str">
        <f t="shared" si="44"/>
        <v/>
      </c>
    </row>
    <row r="159" spans="2:15" x14ac:dyDescent="0.35">
      <c r="B159" s="113">
        <v>489012</v>
      </c>
      <c r="C159" s="114" t="s">
        <v>164</v>
      </c>
      <c r="E159" s="104">
        <f t="shared" si="36"/>
        <v>0</v>
      </c>
      <c r="F159" s="104">
        <f t="shared" si="37"/>
        <v>0</v>
      </c>
      <c r="G159" s="104">
        <f t="shared" si="38"/>
        <v>0</v>
      </c>
      <c r="H159" s="43">
        <f t="shared" si="39"/>
        <v>0</v>
      </c>
      <c r="I159" s="49"/>
      <c r="J159" s="104">
        <f t="shared" si="40"/>
        <v>0</v>
      </c>
      <c r="K159" s="104">
        <f t="shared" si="41"/>
        <v>0</v>
      </c>
      <c r="L159" s="104">
        <f t="shared" si="42"/>
        <v>0</v>
      </c>
      <c r="M159" s="43">
        <f t="shared" si="43"/>
        <v>0</v>
      </c>
      <c r="N159" s="49"/>
      <c r="O159" s="86" t="str">
        <f t="shared" si="44"/>
        <v/>
      </c>
    </row>
    <row r="160" spans="2:15" x14ac:dyDescent="0.35">
      <c r="B160" s="113">
        <v>489013</v>
      </c>
      <c r="C160" s="114" t="s">
        <v>165</v>
      </c>
      <c r="E160" s="104">
        <f t="shared" si="36"/>
        <v>0</v>
      </c>
      <c r="F160" s="104">
        <f t="shared" si="37"/>
        <v>0</v>
      </c>
      <c r="G160" s="104">
        <f t="shared" si="38"/>
        <v>0</v>
      </c>
      <c r="H160" s="43">
        <f t="shared" si="39"/>
        <v>0</v>
      </c>
      <c r="I160" s="49"/>
      <c r="J160" s="104">
        <f t="shared" si="40"/>
        <v>0</v>
      </c>
      <c r="K160" s="104">
        <f t="shared" si="41"/>
        <v>0</v>
      </c>
      <c r="L160" s="104">
        <f t="shared" si="42"/>
        <v>0</v>
      </c>
      <c r="M160" s="43">
        <f t="shared" si="43"/>
        <v>0</v>
      </c>
      <c r="N160" s="49"/>
      <c r="O160" s="86" t="str">
        <f t="shared" si="44"/>
        <v/>
      </c>
    </row>
    <row r="161" spans="2:15" x14ac:dyDescent="0.35">
      <c r="B161" s="113">
        <v>489014</v>
      </c>
      <c r="C161" s="114" t="s">
        <v>166</v>
      </c>
      <c r="E161" s="104">
        <f t="shared" si="36"/>
        <v>0</v>
      </c>
      <c r="F161" s="104">
        <f t="shared" si="37"/>
        <v>0</v>
      </c>
      <c r="G161" s="104">
        <f t="shared" si="38"/>
        <v>0</v>
      </c>
      <c r="H161" s="43">
        <f t="shared" si="39"/>
        <v>0</v>
      </c>
      <c r="I161" s="49"/>
      <c r="J161" s="104">
        <f t="shared" si="40"/>
        <v>0</v>
      </c>
      <c r="K161" s="104">
        <f t="shared" si="41"/>
        <v>0</v>
      </c>
      <c r="L161" s="104">
        <f t="shared" si="42"/>
        <v>0</v>
      </c>
      <c r="M161" s="43">
        <f t="shared" si="43"/>
        <v>0</v>
      </c>
      <c r="N161" s="49"/>
      <c r="O161" s="86" t="str">
        <f t="shared" si="44"/>
        <v/>
      </c>
    </row>
    <row r="162" spans="2:15" x14ac:dyDescent="0.35">
      <c r="B162" s="113">
        <v>489015</v>
      </c>
      <c r="C162" s="114" t="s">
        <v>167</v>
      </c>
      <c r="E162" s="104">
        <f t="shared" si="36"/>
        <v>0</v>
      </c>
      <c r="F162" s="104">
        <f t="shared" si="37"/>
        <v>0</v>
      </c>
      <c r="G162" s="104">
        <f t="shared" si="38"/>
        <v>0</v>
      </c>
      <c r="H162" s="43">
        <f t="shared" si="39"/>
        <v>0</v>
      </c>
      <c r="I162" s="49"/>
      <c r="J162" s="104">
        <f t="shared" si="40"/>
        <v>0</v>
      </c>
      <c r="K162" s="104">
        <f t="shared" si="41"/>
        <v>0</v>
      </c>
      <c r="L162" s="104">
        <f t="shared" si="42"/>
        <v>0</v>
      </c>
      <c r="M162" s="43">
        <f t="shared" si="43"/>
        <v>0</v>
      </c>
      <c r="N162" s="49"/>
      <c r="O162" s="86" t="str">
        <f t="shared" si="44"/>
        <v/>
      </c>
    </row>
    <row r="163" spans="2:15" x14ac:dyDescent="0.35">
      <c r="B163" s="113">
        <v>489016</v>
      </c>
      <c r="C163" s="114" t="s">
        <v>168</v>
      </c>
      <c r="E163" s="104">
        <f t="shared" si="36"/>
        <v>0</v>
      </c>
      <c r="F163" s="104">
        <f t="shared" si="37"/>
        <v>0</v>
      </c>
      <c r="G163" s="104">
        <f t="shared" si="38"/>
        <v>0</v>
      </c>
      <c r="H163" s="43">
        <f t="shared" si="39"/>
        <v>0</v>
      </c>
      <c r="I163" s="49"/>
      <c r="J163" s="104">
        <f t="shared" si="40"/>
        <v>0</v>
      </c>
      <c r="K163" s="104">
        <f t="shared" si="41"/>
        <v>0</v>
      </c>
      <c r="L163" s="104">
        <f t="shared" si="42"/>
        <v>0</v>
      </c>
      <c r="M163" s="43">
        <f t="shared" si="43"/>
        <v>0</v>
      </c>
      <c r="N163" s="49"/>
      <c r="O163" s="86" t="str">
        <f t="shared" si="44"/>
        <v/>
      </c>
    </row>
    <row r="164" spans="2:15" x14ac:dyDescent="0.35">
      <c r="B164" s="113">
        <v>489017</v>
      </c>
      <c r="C164" s="114" t="s">
        <v>169</v>
      </c>
      <c r="E164" s="104">
        <f t="shared" si="36"/>
        <v>0</v>
      </c>
      <c r="F164" s="104">
        <f t="shared" si="37"/>
        <v>0</v>
      </c>
      <c r="G164" s="104">
        <f t="shared" si="38"/>
        <v>0</v>
      </c>
      <c r="H164" s="43">
        <f t="shared" si="39"/>
        <v>0</v>
      </c>
      <c r="I164" s="49"/>
      <c r="J164" s="104">
        <f t="shared" si="40"/>
        <v>0</v>
      </c>
      <c r="K164" s="104">
        <f t="shared" si="41"/>
        <v>0</v>
      </c>
      <c r="L164" s="104">
        <f t="shared" si="42"/>
        <v>0</v>
      </c>
      <c r="M164" s="43">
        <f t="shared" si="43"/>
        <v>0</v>
      </c>
      <c r="N164" s="49"/>
      <c r="O164" s="86" t="str">
        <f t="shared" si="44"/>
        <v/>
      </c>
    </row>
    <row r="165" spans="2:15" x14ac:dyDescent="0.35">
      <c r="B165" s="113">
        <v>489018</v>
      </c>
      <c r="C165" s="114" t="s">
        <v>170</v>
      </c>
      <c r="E165" s="104">
        <f t="shared" si="36"/>
        <v>0</v>
      </c>
      <c r="F165" s="104">
        <f t="shared" si="37"/>
        <v>0</v>
      </c>
      <c r="G165" s="104">
        <f t="shared" si="38"/>
        <v>0</v>
      </c>
      <c r="H165" s="43">
        <f t="shared" si="39"/>
        <v>0</v>
      </c>
      <c r="I165" s="49"/>
      <c r="J165" s="104">
        <f t="shared" si="40"/>
        <v>0</v>
      </c>
      <c r="K165" s="104">
        <f t="shared" si="41"/>
        <v>0</v>
      </c>
      <c r="L165" s="104">
        <f t="shared" si="42"/>
        <v>0</v>
      </c>
      <c r="M165" s="43">
        <f t="shared" si="43"/>
        <v>0</v>
      </c>
      <c r="N165" s="49"/>
      <c r="O165" s="86" t="str">
        <f t="shared" si="44"/>
        <v/>
      </c>
    </row>
    <row r="166" spans="2:15" x14ac:dyDescent="0.35">
      <c r="B166" s="113">
        <v>489110</v>
      </c>
      <c r="C166" s="114" t="s">
        <v>171</v>
      </c>
      <c r="E166" s="104">
        <f t="shared" si="36"/>
        <v>0</v>
      </c>
      <c r="F166" s="104">
        <f t="shared" si="37"/>
        <v>0</v>
      </c>
      <c r="G166" s="104">
        <f t="shared" si="38"/>
        <v>0</v>
      </c>
      <c r="H166" s="43">
        <f t="shared" si="39"/>
        <v>0</v>
      </c>
      <c r="I166" s="49"/>
      <c r="J166" s="104">
        <f t="shared" si="40"/>
        <v>0</v>
      </c>
      <c r="K166" s="104">
        <f t="shared" si="41"/>
        <v>0</v>
      </c>
      <c r="L166" s="104">
        <f t="shared" si="42"/>
        <v>0</v>
      </c>
      <c r="M166" s="43">
        <f t="shared" si="43"/>
        <v>0</v>
      </c>
      <c r="N166" s="49"/>
      <c r="O166" s="86" t="str">
        <f t="shared" si="44"/>
        <v/>
      </c>
    </row>
    <row r="167" spans="2:15" x14ac:dyDescent="0.35">
      <c r="B167" s="113">
        <v>489111</v>
      </c>
      <c r="C167" s="114" t="s">
        <v>172</v>
      </c>
      <c r="E167" s="104">
        <f t="shared" si="36"/>
        <v>0</v>
      </c>
      <c r="F167" s="104">
        <f t="shared" si="37"/>
        <v>0</v>
      </c>
      <c r="G167" s="104">
        <f t="shared" si="38"/>
        <v>0</v>
      </c>
      <c r="H167" s="43">
        <f t="shared" si="39"/>
        <v>0</v>
      </c>
      <c r="I167" s="49"/>
      <c r="J167" s="104">
        <f t="shared" si="40"/>
        <v>0</v>
      </c>
      <c r="K167" s="104">
        <f t="shared" si="41"/>
        <v>0</v>
      </c>
      <c r="L167" s="104">
        <f t="shared" si="42"/>
        <v>0</v>
      </c>
      <c r="M167" s="43">
        <f t="shared" si="43"/>
        <v>0</v>
      </c>
      <c r="N167" s="49"/>
      <c r="O167" s="86" t="str">
        <f t="shared" si="44"/>
        <v/>
      </c>
    </row>
    <row r="168" spans="2:15" x14ac:dyDescent="0.35">
      <c r="B168" s="113">
        <v>489512</v>
      </c>
      <c r="C168" s="114" t="s">
        <v>173</v>
      </c>
      <c r="E168" s="104">
        <f t="shared" si="36"/>
        <v>0</v>
      </c>
      <c r="F168" s="104">
        <f t="shared" si="37"/>
        <v>0</v>
      </c>
      <c r="G168" s="104">
        <f t="shared" si="38"/>
        <v>0</v>
      </c>
      <c r="H168" s="43">
        <f t="shared" si="39"/>
        <v>0</v>
      </c>
      <c r="I168" s="49"/>
      <c r="J168" s="104">
        <f t="shared" si="40"/>
        <v>0</v>
      </c>
      <c r="K168" s="104">
        <f t="shared" si="41"/>
        <v>0</v>
      </c>
      <c r="L168" s="104">
        <f t="shared" si="42"/>
        <v>0</v>
      </c>
      <c r="M168" s="43">
        <f t="shared" si="43"/>
        <v>0</v>
      </c>
      <c r="N168" s="49"/>
      <c r="O168" s="86" t="str">
        <f t="shared" si="44"/>
        <v/>
      </c>
    </row>
    <row r="169" spans="2:15" x14ac:dyDescent="0.35">
      <c r="B169" s="113">
        <v>489513</v>
      </c>
      <c r="C169" s="114" t="s">
        <v>174</v>
      </c>
      <c r="E169" s="104">
        <f t="shared" si="36"/>
        <v>0</v>
      </c>
      <c r="F169" s="104">
        <f t="shared" si="37"/>
        <v>0</v>
      </c>
      <c r="G169" s="104">
        <f t="shared" ref="G169" si="45">+E169-F169</f>
        <v>0</v>
      </c>
      <c r="H169" s="43">
        <f t="shared" ref="H169:H170" si="46">IF(F169=0,0,G169/F169)</f>
        <v>0</v>
      </c>
      <c r="I169" s="49"/>
      <c r="J169" s="104">
        <f t="shared" si="40"/>
        <v>0</v>
      </c>
      <c r="K169" s="104">
        <f t="shared" si="41"/>
        <v>0</v>
      </c>
      <c r="L169" s="104">
        <f t="shared" ref="L169" si="47">+J169-K169</f>
        <v>0</v>
      </c>
      <c r="M169" s="43">
        <f t="shared" ref="M169:M170" si="48">IF(K169=0,0,L169/K169)</f>
        <v>0</v>
      </c>
      <c r="N169" s="49"/>
      <c r="O169" s="86" t="str">
        <f t="shared" si="44"/>
        <v/>
      </c>
    </row>
    <row r="170" spans="2:15" s="22" customFormat="1" x14ac:dyDescent="0.35">
      <c r="B170" s="117"/>
      <c r="C170" s="118" t="str">
        <f>+"Total "&amp;PROPER(C8)</f>
        <v>Total Revenue</v>
      </c>
      <c r="E170" s="27">
        <f>SUM(E9:E169)</f>
        <v>1397218.8699999999</v>
      </c>
      <c r="F170" s="27">
        <f>SUM(F9:F169)</f>
        <v>1396646</v>
      </c>
      <c r="G170" s="27">
        <f>SUM(G9:G169)</f>
        <v>572.87</v>
      </c>
      <c r="H170" s="28">
        <f t="shared" si="46"/>
        <v>4.1017552049696203E-4</v>
      </c>
      <c r="I170" s="55"/>
      <c r="J170" s="27">
        <f>SUM(J9:J169)</f>
        <v>9631128</v>
      </c>
      <c r="K170" s="27">
        <f>SUM(K9:K169)</f>
        <v>1396646</v>
      </c>
      <c r="L170" s="27">
        <f>SUM(L9:L169)</f>
        <v>8234482</v>
      </c>
      <c r="M170" s="28">
        <f t="shared" si="48"/>
        <v>5.895897743594297</v>
      </c>
      <c r="N170" s="55"/>
      <c r="O170" s="93"/>
    </row>
    <row r="171" spans="2:15" s="44" customFormat="1" ht="11.65" customHeight="1" x14ac:dyDescent="0.3">
      <c r="B171" s="119"/>
      <c r="C171" s="120" t="s">
        <v>175</v>
      </c>
      <c r="E171" s="45">
        <f>IF(E$201=0,0,E170/E$201)</f>
        <v>1.481906680319002</v>
      </c>
      <c r="F171" s="45">
        <f>IF(F$201=0,0,F170/F$201)</f>
        <v>1.4822016432517793</v>
      </c>
      <c r="G171" s="45"/>
      <c r="H171" s="45"/>
      <c r="I171" s="56"/>
      <c r="J171" s="45">
        <f>IF(J$201=0,0,J170/J$201)</f>
        <v>64.377476538060478</v>
      </c>
      <c r="K171" s="45">
        <f>IF(K$201=0,0,K170/K$201)</f>
        <v>1.4822016432517793</v>
      </c>
      <c r="L171" s="45"/>
      <c r="M171" s="45"/>
      <c r="N171" s="56"/>
      <c r="O171" s="94"/>
    </row>
    <row r="172" spans="2:15" s="11" customFormat="1" x14ac:dyDescent="0.35">
      <c r="B172" s="121"/>
      <c r="C172" s="122"/>
      <c r="E172" s="29"/>
      <c r="F172" s="29"/>
      <c r="G172" s="29"/>
      <c r="H172" s="29"/>
      <c r="I172" s="58"/>
      <c r="J172" s="29"/>
      <c r="K172" s="29"/>
      <c r="L172" s="29"/>
      <c r="M172" s="29"/>
      <c r="N172" s="58"/>
      <c r="O172" s="95"/>
    </row>
    <row r="173" spans="2:15" x14ac:dyDescent="0.35">
      <c r="B173" s="113"/>
      <c r="C173" s="115" t="s">
        <v>176</v>
      </c>
      <c r="E173" s="30"/>
      <c r="F173" s="30"/>
      <c r="G173" s="30"/>
      <c r="H173" s="26"/>
      <c r="I173" s="49"/>
      <c r="J173" s="30"/>
      <c r="K173" s="30"/>
      <c r="L173" s="30"/>
      <c r="M173" s="26"/>
      <c r="N173" s="49"/>
      <c r="O173" s="86"/>
    </row>
    <row r="174" spans="2:15" x14ac:dyDescent="0.35">
      <c r="B174" s="113">
        <v>490000</v>
      </c>
      <c r="C174" s="114" t="s">
        <v>177</v>
      </c>
      <c r="E174" s="104">
        <f t="shared" ref="E174:E197" si="49">VLOOKUP($B174,OP,30,FALSE)</f>
        <v>0</v>
      </c>
      <c r="F174" s="104">
        <f t="shared" ref="F174:F197" si="50">VLOOKUP($B174,OP,31,FALSE)</f>
        <v>0</v>
      </c>
      <c r="G174" s="104">
        <f t="shared" ref="G174:G197" si="51">+E174-F174</f>
        <v>0</v>
      </c>
      <c r="H174" s="43">
        <f t="shared" ref="H174:H198" si="52">IF(F174=0,0,G174/F174)</f>
        <v>0</v>
      </c>
      <c r="I174" s="49"/>
      <c r="J174" s="104">
        <f t="shared" ref="J174:J197" si="53">VLOOKUP($B174,OP,47,FALSE)</f>
        <v>0</v>
      </c>
      <c r="K174" s="104">
        <f t="shared" ref="K174:K197" si="54">VLOOKUP($B174,OP,31,FALSE)</f>
        <v>0</v>
      </c>
      <c r="L174" s="104">
        <f t="shared" ref="L174:L197" si="55">+J174-K174</f>
        <v>0</v>
      </c>
      <c r="M174" s="43">
        <f t="shared" ref="M174:M198" si="56">IF(K174=0,0,L174/K174)</f>
        <v>0</v>
      </c>
      <c r="N174" s="49"/>
      <c r="O174" s="86" t="str">
        <f t="shared" ref="O174:O197" si="57">IF(ISBLANK(VLOOKUP(B174,OP,48,FALSE))=TRUE,"",VLOOKUP(B174,OP,48,FALSE))</f>
        <v/>
      </c>
    </row>
    <row r="175" spans="2:15" x14ac:dyDescent="0.35">
      <c r="B175" s="113">
        <v>491000</v>
      </c>
      <c r="C175" s="114" t="s">
        <v>178</v>
      </c>
      <c r="E175" s="104">
        <f t="shared" si="49"/>
        <v>-210000</v>
      </c>
      <c r="F175" s="104">
        <f t="shared" si="50"/>
        <v>-210000</v>
      </c>
      <c r="G175" s="104">
        <f t="shared" si="51"/>
        <v>0</v>
      </c>
      <c r="H175" s="43">
        <f t="shared" si="52"/>
        <v>0</v>
      </c>
      <c r="I175" s="49"/>
      <c r="J175" s="104">
        <f t="shared" si="53"/>
        <v>-9481524</v>
      </c>
      <c r="K175" s="104">
        <f t="shared" si="54"/>
        <v>-210000</v>
      </c>
      <c r="L175" s="104">
        <f t="shared" si="55"/>
        <v>-9271524</v>
      </c>
      <c r="M175" s="43">
        <f t="shared" si="56"/>
        <v>44.150114285714288</v>
      </c>
      <c r="N175" s="49"/>
      <c r="O175" s="86" t="str">
        <f t="shared" si="57"/>
        <v/>
      </c>
    </row>
    <row r="176" spans="2:15" x14ac:dyDescent="0.35">
      <c r="B176" s="113">
        <v>491010</v>
      </c>
      <c r="C176" s="114" t="s">
        <v>179</v>
      </c>
      <c r="E176" s="104">
        <f t="shared" si="49"/>
        <v>0</v>
      </c>
      <c r="F176" s="104">
        <f t="shared" si="50"/>
        <v>0</v>
      </c>
      <c r="G176" s="104">
        <f t="shared" si="51"/>
        <v>0</v>
      </c>
      <c r="H176" s="43">
        <f t="shared" si="52"/>
        <v>0</v>
      </c>
      <c r="I176" s="49"/>
      <c r="J176" s="104">
        <f t="shared" si="53"/>
        <v>0</v>
      </c>
      <c r="K176" s="104">
        <f t="shared" si="54"/>
        <v>0</v>
      </c>
      <c r="L176" s="104">
        <f t="shared" si="55"/>
        <v>0</v>
      </c>
      <c r="M176" s="43">
        <f t="shared" si="56"/>
        <v>0</v>
      </c>
      <c r="N176" s="49"/>
      <c r="O176" s="86" t="str">
        <f t="shared" si="57"/>
        <v/>
      </c>
    </row>
    <row r="177" spans="2:15" x14ac:dyDescent="0.35">
      <c r="B177" s="113">
        <v>491011</v>
      </c>
      <c r="C177" s="114" t="s">
        <v>180</v>
      </c>
      <c r="E177" s="104">
        <f t="shared" si="49"/>
        <v>0</v>
      </c>
      <c r="F177" s="104">
        <f t="shared" si="50"/>
        <v>0</v>
      </c>
      <c r="G177" s="104">
        <f t="shared" si="51"/>
        <v>0</v>
      </c>
      <c r="H177" s="43">
        <f t="shared" si="52"/>
        <v>0</v>
      </c>
      <c r="I177" s="49"/>
      <c r="J177" s="104">
        <f t="shared" si="53"/>
        <v>0</v>
      </c>
      <c r="K177" s="104">
        <f t="shared" si="54"/>
        <v>0</v>
      </c>
      <c r="L177" s="104">
        <f t="shared" si="55"/>
        <v>0</v>
      </c>
      <c r="M177" s="43">
        <f t="shared" si="56"/>
        <v>0</v>
      </c>
      <c r="N177" s="49"/>
      <c r="O177" s="86" t="str">
        <f t="shared" si="57"/>
        <v/>
      </c>
    </row>
    <row r="178" spans="2:15" x14ac:dyDescent="0.35">
      <c r="B178" s="113">
        <v>491012</v>
      </c>
      <c r="C178" s="114" t="s">
        <v>181</v>
      </c>
      <c r="E178" s="104">
        <f t="shared" si="49"/>
        <v>0</v>
      </c>
      <c r="F178" s="104">
        <f t="shared" si="50"/>
        <v>0</v>
      </c>
      <c r="G178" s="104">
        <f t="shared" si="51"/>
        <v>0</v>
      </c>
      <c r="H178" s="43">
        <f t="shared" si="52"/>
        <v>0</v>
      </c>
      <c r="I178" s="49"/>
      <c r="J178" s="104">
        <f t="shared" si="53"/>
        <v>0</v>
      </c>
      <c r="K178" s="104">
        <f t="shared" si="54"/>
        <v>0</v>
      </c>
      <c r="L178" s="104">
        <f t="shared" si="55"/>
        <v>0</v>
      </c>
      <c r="M178" s="43">
        <f t="shared" si="56"/>
        <v>0</v>
      </c>
      <c r="N178" s="49"/>
      <c r="O178" s="86" t="str">
        <f t="shared" si="57"/>
        <v/>
      </c>
    </row>
    <row r="179" spans="2:15" x14ac:dyDescent="0.35">
      <c r="B179" s="113">
        <v>491510</v>
      </c>
      <c r="C179" s="114" t="s">
        <v>182</v>
      </c>
      <c r="E179" s="104">
        <f t="shared" si="49"/>
        <v>0</v>
      </c>
      <c r="F179" s="104">
        <f t="shared" si="50"/>
        <v>0</v>
      </c>
      <c r="G179" s="104">
        <f t="shared" si="51"/>
        <v>0</v>
      </c>
      <c r="H179" s="43">
        <f t="shared" si="52"/>
        <v>0</v>
      </c>
      <c r="I179" s="49"/>
      <c r="J179" s="104">
        <f t="shared" si="53"/>
        <v>0</v>
      </c>
      <c r="K179" s="104">
        <f t="shared" si="54"/>
        <v>0</v>
      </c>
      <c r="L179" s="104">
        <f t="shared" si="55"/>
        <v>0</v>
      </c>
      <c r="M179" s="43">
        <f t="shared" si="56"/>
        <v>0</v>
      </c>
      <c r="N179" s="49"/>
      <c r="O179" s="86" t="str">
        <f t="shared" si="57"/>
        <v/>
      </c>
    </row>
    <row r="180" spans="2:15" x14ac:dyDescent="0.35">
      <c r="B180" s="113">
        <v>491511</v>
      </c>
      <c r="C180" s="114" t="s">
        <v>183</v>
      </c>
      <c r="E180" s="104">
        <f t="shared" si="49"/>
        <v>0</v>
      </c>
      <c r="F180" s="104">
        <f t="shared" si="50"/>
        <v>0</v>
      </c>
      <c r="G180" s="104">
        <f t="shared" si="51"/>
        <v>0</v>
      </c>
      <c r="H180" s="43">
        <f t="shared" si="52"/>
        <v>0</v>
      </c>
      <c r="I180" s="49"/>
      <c r="J180" s="104">
        <f t="shared" si="53"/>
        <v>0</v>
      </c>
      <c r="K180" s="104">
        <f t="shared" si="54"/>
        <v>0</v>
      </c>
      <c r="L180" s="104">
        <f t="shared" si="55"/>
        <v>0</v>
      </c>
      <c r="M180" s="43">
        <f t="shared" si="56"/>
        <v>0</v>
      </c>
      <c r="N180" s="49"/>
      <c r="O180" s="86" t="str">
        <f t="shared" si="57"/>
        <v/>
      </c>
    </row>
    <row r="181" spans="2:15" x14ac:dyDescent="0.35">
      <c r="B181" s="113">
        <v>491512</v>
      </c>
      <c r="C181" s="114" t="s">
        <v>184</v>
      </c>
      <c r="E181" s="104">
        <f t="shared" si="49"/>
        <v>0</v>
      </c>
      <c r="F181" s="104">
        <f t="shared" si="50"/>
        <v>0</v>
      </c>
      <c r="G181" s="104">
        <f t="shared" si="51"/>
        <v>0</v>
      </c>
      <c r="H181" s="43">
        <f t="shared" si="52"/>
        <v>0</v>
      </c>
      <c r="I181" s="49"/>
      <c r="J181" s="104">
        <f t="shared" si="53"/>
        <v>0</v>
      </c>
      <c r="K181" s="104">
        <f t="shared" si="54"/>
        <v>0</v>
      </c>
      <c r="L181" s="104">
        <f t="shared" si="55"/>
        <v>0</v>
      </c>
      <c r="M181" s="43">
        <f t="shared" si="56"/>
        <v>0</v>
      </c>
      <c r="N181" s="49"/>
      <c r="O181" s="86" t="str">
        <f t="shared" si="57"/>
        <v/>
      </c>
    </row>
    <row r="182" spans="2:15" x14ac:dyDescent="0.35">
      <c r="B182" s="113">
        <v>491513</v>
      </c>
      <c r="C182" s="114" t="s">
        <v>185</v>
      </c>
      <c r="E182" s="104">
        <f t="shared" si="49"/>
        <v>0</v>
      </c>
      <c r="F182" s="104">
        <f t="shared" si="50"/>
        <v>0</v>
      </c>
      <c r="G182" s="104">
        <f t="shared" si="51"/>
        <v>0</v>
      </c>
      <c r="H182" s="43">
        <f t="shared" si="52"/>
        <v>0</v>
      </c>
      <c r="I182" s="49"/>
      <c r="J182" s="104">
        <f t="shared" si="53"/>
        <v>0</v>
      </c>
      <c r="K182" s="104">
        <f t="shared" si="54"/>
        <v>0</v>
      </c>
      <c r="L182" s="104">
        <f t="shared" si="55"/>
        <v>0</v>
      </c>
      <c r="M182" s="43">
        <f t="shared" si="56"/>
        <v>0</v>
      </c>
      <c r="N182" s="49"/>
      <c r="O182" s="86" t="str">
        <f t="shared" si="57"/>
        <v/>
      </c>
    </row>
    <row r="183" spans="2:15" x14ac:dyDescent="0.35">
      <c r="B183" s="113">
        <v>491551</v>
      </c>
      <c r="C183" s="114" t="s">
        <v>186</v>
      </c>
      <c r="E183" s="104">
        <f t="shared" si="49"/>
        <v>0</v>
      </c>
      <c r="F183" s="104">
        <f t="shared" si="50"/>
        <v>0</v>
      </c>
      <c r="G183" s="104">
        <f t="shared" si="51"/>
        <v>0</v>
      </c>
      <c r="H183" s="43">
        <f t="shared" si="52"/>
        <v>0</v>
      </c>
      <c r="I183" s="49"/>
      <c r="J183" s="104">
        <f t="shared" si="53"/>
        <v>0</v>
      </c>
      <c r="K183" s="104">
        <f t="shared" si="54"/>
        <v>0</v>
      </c>
      <c r="L183" s="104">
        <f t="shared" si="55"/>
        <v>0</v>
      </c>
      <c r="M183" s="43">
        <f t="shared" si="56"/>
        <v>0</v>
      </c>
      <c r="N183" s="49"/>
      <c r="O183" s="86" t="str">
        <f t="shared" si="57"/>
        <v/>
      </c>
    </row>
    <row r="184" spans="2:15" x14ac:dyDescent="0.35">
      <c r="B184" s="113">
        <v>491552</v>
      </c>
      <c r="C184" s="114" t="s">
        <v>187</v>
      </c>
      <c r="E184" s="104">
        <f t="shared" si="49"/>
        <v>0</v>
      </c>
      <c r="F184" s="104">
        <f t="shared" si="50"/>
        <v>0</v>
      </c>
      <c r="G184" s="104">
        <f t="shared" si="51"/>
        <v>0</v>
      </c>
      <c r="H184" s="43">
        <f t="shared" si="52"/>
        <v>0</v>
      </c>
      <c r="I184" s="49"/>
      <c r="J184" s="104">
        <f t="shared" si="53"/>
        <v>0</v>
      </c>
      <c r="K184" s="104">
        <f t="shared" si="54"/>
        <v>0</v>
      </c>
      <c r="L184" s="104">
        <f t="shared" si="55"/>
        <v>0</v>
      </c>
      <c r="M184" s="43">
        <f t="shared" si="56"/>
        <v>0</v>
      </c>
      <c r="N184" s="49"/>
      <c r="O184" s="86" t="str">
        <f t="shared" si="57"/>
        <v/>
      </c>
    </row>
    <row r="185" spans="2:15" x14ac:dyDescent="0.35">
      <c r="B185" s="113">
        <v>491553</v>
      </c>
      <c r="C185" s="114" t="s">
        <v>188</v>
      </c>
      <c r="E185" s="104">
        <f t="shared" si="49"/>
        <v>0</v>
      </c>
      <c r="F185" s="104">
        <f t="shared" si="50"/>
        <v>0</v>
      </c>
      <c r="G185" s="104">
        <f t="shared" si="51"/>
        <v>0</v>
      </c>
      <c r="H185" s="43">
        <f t="shared" si="52"/>
        <v>0</v>
      </c>
      <c r="I185" s="49"/>
      <c r="J185" s="104">
        <f t="shared" si="53"/>
        <v>0</v>
      </c>
      <c r="K185" s="104">
        <f t="shared" si="54"/>
        <v>0</v>
      </c>
      <c r="L185" s="104">
        <f t="shared" si="55"/>
        <v>0</v>
      </c>
      <c r="M185" s="43">
        <f t="shared" si="56"/>
        <v>0</v>
      </c>
      <c r="N185" s="49"/>
      <c r="O185" s="86" t="str">
        <f t="shared" si="57"/>
        <v/>
      </c>
    </row>
    <row r="186" spans="2:15" x14ac:dyDescent="0.35">
      <c r="B186" s="113">
        <v>491554</v>
      </c>
      <c r="C186" s="114" t="s">
        <v>189</v>
      </c>
      <c r="E186" s="104">
        <f t="shared" si="49"/>
        <v>0</v>
      </c>
      <c r="F186" s="104">
        <f t="shared" si="50"/>
        <v>0</v>
      </c>
      <c r="G186" s="104">
        <f t="shared" si="51"/>
        <v>0</v>
      </c>
      <c r="H186" s="43">
        <f t="shared" si="52"/>
        <v>0</v>
      </c>
      <c r="I186" s="49"/>
      <c r="J186" s="104">
        <f t="shared" si="53"/>
        <v>0</v>
      </c>
      <c r="K186" s="104">
        <f t="shared" si="54"/>
        <v>0</v>
      </c>
      <c r="L186" s="104">
        <f t="shared" si="55"/>
        <v>0</v>
      </c>
      <c r="M186" s="43">
        <f t="shared" si="56"/>
        <v>0</v>
      </c>
      <c r="N186" s="49"/>
      <c r="O186" s="86" t="str">
        <f t="shared" si="57"/>
        <v/>
      </c>
    </row>
    <row r="187" spans="2:15" x14ac:dyDescent="0.35">
      <c r="B187" s="113">
        <v>491555</v>
      </c>
      <c r="C187" s="114" t="s">
        <v>190</v>
      </c>
      <c r="E187" s="104">
        <f t="shared" si="49"/>
        <v>0</v>
      </c>
      <c r="F187" s="104">
        <f t="shared" si="50"/>
        <v>0</v>
      </c>
      <c r="G187" s="104">
        <f t="shared" si="51"/>
        <v>0</v>
      </c>
      <c r="H187" s="43">
        <f t="shared" si="52"/>
        <v>0</v>
      </c>
      <c r="I187" s="49"/>
      <c r="J187" s="104">
        <f t="shared" si="53"/>
        <v>0</v>
      </c>
      <c r="K187" s="104">
        <f t="shared" si="54"/>
        <v>0</v>
      </c>
      <c r="L187" s="104">
        <f t="shared" si="55"/>
        <v>0</v>
      </c>
      <c r="M187" s="43">
        <f t="shared" si="56"/>
        <v>0</v>
      </c>
      <c r="N187" s="49"/>
      <c r="O187" s="86" t="str">
        <f t="shared" si="57"/>
        <v/>
      </c>
    </row>
    <row r="188" spans="2:15" x14ac:dyDescent="0.35">
      <c r="B188" s="113">
        <v>491556</v>
      </c>
      <c r="C188" s="114" t="s">
        <v>191</v>
      </c>
      <c r="E188" s="104">
        <f t="shared" si="49"/>
        <v>0</v>
      </c>
      <c r="F188" s="104">
        <f t="shared" si="50"/>
        <v>0</v>
      </c>
      <c r="G188" s="104">
        <f t="shared" si="51"/>
        <v>0</v>
      </c>
      <c r="H188" s="43">
        <f t="shared" si="52"/>
        <v>0</v>
      </c>
      <c r="I188" s="49"/>
      <c r="J188" s="104">
        <f t="shared" si="53"/>
        <v>0</v>
      </c>
      <c r="K188" s="104">
        <f t="shared" si="54"/>
        <v>0</v>
      </c>
      <c r="L188" s="104">
        <f t="shared" si="55"/>
        <v>0</v>
      </c>
      <c r="M188" s="43">
        <f t="shared" si="56"/>
        <v>0</v>
      </c>
      <c r="N188" s="49"/>
      <c r="O188" s="86" t="str">
        <f t="shared" si="57"/>
        <v/>
      </c>
    </row>
    <row r="189" spans="2:15" x14ac:dyDescent="0.35">
      <c r="B189" s="113">
        <v>491557</v>
      </c>
      <c r="C189" s="114" t="s">
        <v>192</v>
      </c>
      <c r="E189" s="104">
        <f t="shared" si="49"/>
        <v>-244366.74000000002</v>
      </c>
      <c r="F189" s="104">
        <f t="shared" si="50"/>
        <v>-244368</v>
      </c>
      <c r="G189" s="104">
        <f t="shared" si="51"/>
        <v>1.2599999999802094</v>
      </c>
      <c r="H189" s="43">
        <f t="shared" si="52"/>
        <v>-5.1561579256703389E-6</v>
      </c>
      <c r="I189" s="49"/>
      <c r="J189" s="104">
        <f t="shared" si="53"/>
        <v>0</v>
      </c>
      <c r="K189" s="104">
        <f t="shared" si="54"/>
        <v>-244368</v>
      </c>
      <c r="L189" s="104">
        <f t="shared" si="55"/>
        <v>244368</v>
      </c>
      <c r="M189" s="43">
        <f t="shared" si="56"/>
        <v>-1</v>
      </c>
      <c r="N189" s="49"/>
      <c r="O189" s="86" t="str">
        <f t="shared" si="57"/>
        <v/>
      </c>
    </row>
    <row r="190" spans="2:15" x14ac:dyDescent="0.35">
      <c r="B190" s="113">
        <v>491558</v>
      </c>
      <c r="C190" s="114" t="s">
        <v>193</v>
      </c>
      <c r="E190" s="104">
        <f t="shared" si="49"/>
        <v>0</v>
      </c>
      <c r="F190" s="104">
        <f t="shared" si="50"/>
        <v>0</v>
      </c>
      <c r="G190" s="104">
        <f t="shared" si="51"/>
        <v>0</v>
      </c>
      <c r="H190" s="43">
        <f t="shared" si="52"/>
        <v>0</v>
      </c>
      <c r="I190" s="49"/>
      <c r="J190" s="104">
        <f t="shared" si="53"/>
        <v>0</v>
      </c>
      <c r="K190" s="104">
        <f t="shared" si="54"/>
        <v>0</v>
      </c>
      <c r="L190" s="104">
        <f t="shared" si="55"/>
        <v>0</v>
      </c>
      <c r="M190" s="43">
        <f t="shared" si="56"/>
        <v>0</v>
      </c>
      <c r="N190" s="49"/>
      <c r="O190" s="86" t="str">
        <f t="shared" si="57"/>
        <v/>
      </c>
    </row>
    <row r="191" spans="2:15" x14ac:dyDescent="0.35">
      <c r="B191" s="113">
        <v>491559</v>
      </c>
      <c r="C191" s="114" t="s">
        <v>194</v>
      </c>
      <c r="E191" s="104">
        <f t="shared" si="49"/>
        <v>0</v>
      </c>
      <c r="F191" s="104">
        <f t="shared" si="50"/>
        <v>0</v>
      </c>
      <c r="G191" s="104">
        <f t="shared" si="51"/>
        <v>0</v>
      </c>
      <c r="H191" s="43">
        <f t="shared" si="52"/>
        <v>0</v>
      </c>
      <c r="I191" s="49"/>
      <c r="J191" s="104">
        <f t="shared" si="53"/>
        <v>0</v>
      </c>
      <c r="K191" s="104">
        <f t="shared" si="54"/>
        <v>0</v>
      </c>
      <c r="L191" s="104">
        <f t="shared" si="55"/>
        <v>0</v>
      </c>
      <c r="M191" s="43">
        <f t="shared" si="56"/>
        <v>0</v>
      </c>
      <c r="N191" s="49"/>
      <c r="O191" s="86" t="str">
        <f t="shared" si="57"/>
        <v/>
      </c>
    </row>
    <row r="192" spans="2:15" x14ac:dyDescent="0.35">
      <c r="B192" s="113">
        <v>491560</v>
      </c>
      <c r="C192" s="114" t="s">
        <v>195</v>
      </c>
      <c r="E192" s="104">
        <f t="shared" si="49"/>
        <v>0</v>
      </c>
      <c r="F192" s="104">
        <f t="shared" si="50"/>
        <v>0</v>
      </c>
      <c r="G192" s="104">
        <f t="shared" si="51"/>
        <v>0</v>
      </c>
      <c r="H192" s="43">
        <f t="shared" si="52"/>
        <v>0</v>
      </c>
      <c r="I192" s="49"/>
      <c r="J192" s="104">
        <f t="shared" si="53"/>
        <v>0</v>
      </c>
      <c r="K192" s="104">
        <f t="shared" si="54"/>
        <v>0</v>
      </c>
      <c r="L192" s="104">
        <f t="shared" si="55"/>
        <v>0</v>
      </c>
      <c r="M192" s="43">
        <f t="shared" si="56"/>
        <v>0</v>
      </c>
      <c r="N192" s="49"/>
      <c r="O192" s="86" t="str">
        <f t="shared" si="57"/>
        <v/>
      </c>
    </row>
    <row r="193" spans="2:15" x14ac:dyDescent="0.35">
      <c r="B193" s="113">
        <v>491561</v>
      </c>
      <c r="C193" s="114" t="s">
        <v>196</v>
      </c>
      <c r="E193" s="104">
        <f t="shared" si="49"/>
        <v>0</v>
      </c>
      <c r="F193" s="104">
        <f t="shared" si="50"/>
        <v>0</v>
      </c>
      <c r="G193" s="104">
        <f t="shared" si="51"/>
        <v>0</v>
      </c>
      <c r="H193" s="43">
        <f t="shared" si="52"/>
        <v>0</v>
      </c>
      <c r="I193" s="49"/>
      <c r="J193" s="104">
        <f t="shared" si="53"/>
        <v>0</v>
      </c>
      <c r="K193" s="104">
        <f t="shared" si="54"/>
        <v>0</v>
      </c>
      <c r="L193" s="104">
        <f t="shared" si="55"/>
        <v>0</v>
      </c>
      <c r="M193" s="43">
        <f t="shared" si="56"/>
        <v>0</v>
      </c>
      <c r="N193" s="49"/>
      <c r="O193" s="86" t="str">
        <f t="shared" si="57"/>
        <v/>
      </c>
    </row>
    <row r="194" spans="2:15" x14ac:dyDescent="0.35">
      <c r="B194" s="113">
        <v>491562</v>
      </c>
      <c r="C194" s="114" t="s">
        <v>197</v>
      </c>
      <c r="E194" s="104">
        <f t="shared" si="49"/>
        <v>0</v>
      </c>
      <c r="F194" s="104">
        <f t="shared" si="50"/>
        <v>0</v>
      </c>
      <c r="G194" s="104">
        <f t="shared" si="51"/>
        <v>0</v>
      </c>
      <c r="H194" s="43">
        <f t="shared" si="52"/>
        <v>0</v>
      </c>
      <c r="I194" s="49"/>
      <c r="J194" s="104">
        <f t="shared" si="53"/>
        <v>0</v>
      </c>
      <c r="K194" s="104">
        <f t="shared" si="54"/>
        <v>0</v>
      </c>
      <c r="L194" s="104">
        <f t="shared" si="55"/>
        <v>0</v>
      </c>
      <c r="M194" s="43">
        <f t="shared" si="56"/>
        <v>0</v>
      </c>
      <c r="N194" s="49"/>
      <c r="O194" s="86" t="str">
        <f t="shared" si="57"/>
        <v/>
      </c>
    </row>
    <row r="195" spans="2:15" x14ac:dyDescent="0.35">
      <c r="B195" s="113">
        <v>491563</v>
      </c>
      <c r="C195" s="114" t="s">
        <v>198</v>
      </c>
      <c r="E195" s="104">
        <f t="shared" si="49"/>
        <v>0</v>
      </c>
      <c r="F195" s="104">
        <f t="shared" si="50"/>
        <v>0</v>
      </c>
      <c r="G195" s="104">
        <f t="shared" si="51"/>
        <v>0</v>
      </c>
      <c r="H195" s="43">
        <f t="shared" si="52"/>
        <v>0</v>
      </c>
      <c r="I195" s="49"/>
      <c r="J195" s="104">
        <f t="shared" si="53"/>
        <v>0</v>
      </c>
      <c r="K195" s="104">
        <f t="shared" si="54"/>
        <v>0</v>
      </c>
      <c r="L195" s="104">
        <f t="shared" si="55"/>
        <v>0</v>
      </c>
      <c r="M195" s="43">
        <f t="shared" si="56"/>
        <v>0</v>
      </c>
      <c r="N195" s="49"/>
      <c r="O195" s="86" t="str">
        <f t="shared" si="57"/>
        <v/>
      </c>
    </row>
    <row r="196" spans="2:15" x14ac:dyDescent="0.35">
      <c r="B196" s="113">
        <v>491564</v>
      </c>
      <c r="C196" s="114" t="s">
        <v>199</v>
      </c>
      <c r="E196" s="104">
        <f t="shared" si="49"/>
        <v>0</v>
      </c>
      <c r="F196" s="104">
        <f t="shared" si="50"/>
        <v>0</v>
      </c>
      <c r="G196" s="104">
        <f t="shared" si="51"/>
        <v>0</v>
      </c>
      <c r="H196" s="43">
        <f t="shared" si="52"/>
        <v>0</v>
      </c>
      <c r="I196" s="49"/>
      <c r="J196" s="104">
        <f t="shared" si="53"/>
        <v>0</v>
      </c>
      <c r="K196" s="104">
        <f t="shared" si="54"/>
        <v>0</v>
      </c>
      <c r="L196" s="104">
        <f t="shared" si="55"/>
        <v>0</v>
      </c>
      <c r="M196" s="43">
        <f t="shared" si="56"/>
        <v>0</v>
      </c>
      <c r="N196" s="49"/>
      <c r="O196" s="86" t="str">
        <f t="shared" si="57"/>
        <v/>
      </c>
    </row>
    <row r="197" spans="2:15" x14ac:dyDescent="0.35">
      <c r="B197" s="113">
        <v>492000</v>
      </c>
      <c r="C197" s="114" t="s">
        <v>200</v>
      </c>
      <c r="E197" s="104">
        <f t="shared" si="49"/>
        <v>0</v>
      </c>
      <c r="F197" s="104">
        <f t="shared" si="50"/>
        <v>0</v>
      </c>
      <c r="G197" s="104">
        <f t="shared" si="51"/>
        <v>0</v>
      </c>
      <c r="H197" s="43">
        <f t="shared" si="52"/>
        <v>0</v>
      </c>
      <c r="I197" s="49"/>
      <c r="J197" s="104">
        <f t="shared" si="53"/>
        <v>0</v>
      </c>
      <c r="K197" s="104">
        <f t="shared" si="54"/>
        <v>0</v>
      </c>
      <c r="L197" s="104">
        <f t="shared" si="55"/>
        <v>0</v>
      </c>
      <c r="M197" s="43">
        <f t="shared" si="56"/>
        <v>0</v>
      </c>
      <c r="N197" s="49"/>
      <c r="O197" s="86" t="str">
        <f t="shared" si="57"/>
        <v/>
      </c>
    </row>
    <row r="198" spans="2:15" s="22" customFormat="1" x14ac:dyDescent="0.35">
      <c r="B198" s="117"/>
      <c r="C198" s="118" t="str">
        <f>+"Total "&amp;PROPER(C173)</f>
        <v>Total Funds Transfers</v>
      </c>
      <c r="E198" s="27">
        <f>SUM(E174:E197)</f>
        <v>-454366.74</v>
      </c>
      <c r="F198" s="27">
        <f>SUM(F174:F197)</f>
        <v>-454368</v>
      </c>
      <c r="G198" s="27">
        <f>SUM(G174:G197)</f>
        <v>1.2599999999802094</v>
      </c>
      <c r="H198" s="28">
        <f t="shared" si="52"/>
        <v>-2.7730826114079543E-6</v>
      </c>
      <c r="I198" s="55"/>
      <c r="J198" s="27">
        <f>SUM(J174:J197)</f>
        <v>-9481524</v>
      </c>
      <c r="K198" s="27">
        <f>SUM(K174:K197)</f>
        <v>-454368</v>
      </c>
      <c r="L198" s="27">
        <f>SUM(L174:L197)</f>
        <v>-9027156</v>
      </c>
      <c r="M198" s="28">
        <f t="shared" si="56"/>
        <v>19.867499471793789</v>
      </c>
      <c r="N198" s="55"/>
      <c r="O198" s="93"/>
    </row>
    <row r="199" spans="2:15" s="44" customFormat="1" ht="11.65" customHeight="1" x14ac:dyDescent="0.3">
      <c r="B199" s="119"/>
      <c r="C199" s="120" t="s">
        <v>175</v>
      </c>
      <c r="E199" s="45">
        <f>IF(E$201=0,0,E198/E$201)</f>
        <v>-0.48190668031900191</v>
      </c>
      <c r="F199" s="45">
        <f>IF(F$201=0,0,F198/F$201)</f>
        <v>-0.48220164325177922</v>
      </c>
      <c r="G199" s="45"/>
      <c r="H199" s="45"/>
      <c r="I199" s="56"/>
      <c r="J199" s="45">
        <f>IF(J$201=0,0,J198/J$201)</f>
        <v>-63.377476538060478</v>
      </c>
      <c r="K199" s="45">
        <f>IF(K$201=0,0,K198/K$201)</f>
        <v>-0.48220164325177922</v>
      </c>
      <c r="L199" s="45"/>
      <c r="M199" s="45"/>
      <c r="N199" s="56"/>
      <c r="O199" s="94"/>
    </row>
    <row r="200" spans="2:15" s="11" customFormat="1" x14ac:dyDescent="0.35">
      <c r="B200" s="121"/>
      <c r="C200" s="122"/>
      <c r="E200" s="29"/>
      <c r="F200" s="29"/>
      <c r="G200" s="29"/>
      <c r="H200" s="29"/>
      <c r="I200" s="58"/>
      <c r="J200" s="29"/>
      <c r="K200" s="29"/>
      <c r="L200" s="29"/>
      <c r="M200" s="29"/>
      <c r="N200" s="58"/>
      <c r="O200" s="95"/>
    </row>
    <row r="201" spans="2:15" s="22" customFormat="1" x14ac:dyDescent="0.35">
      <c r="B201" s="117"/>
      <c r="C201" s="118" t="s">
        <v>201</v>
      </c>
      <c r="E201" s="27">
        <f>+E170+E198</f>
        <v>942852.12999999989</v>
      </c>
      <c r="F201" s="27">
        <f>+F170+F198</f>
        <v>942278</v>
      </c>
      <c r="G201" s="27">
        <f>+G170+G198</f>
        <v>574.12999999998021</v>
      </c>
      <c r="H201" s="28">
        <f>IF(F201=0,0,G201/F201)</f>
        <v>6.0930001549434475E-4</v>
      </c>
      <c r="I201" s="55"/>
      <c r="J201" s="27">
        <f>+J170+J198</f>
        <v>149604</v>
      </c>
      <c r="K201" s="27">
        <f>+K170+K198</f>
        <v>942278</v>
      </c>
      <c r="L201" s="27">
        <f>+L170+L198</f>
        <v>-792674</v>
      </c>
      <c r="M201" s="28">
        <f>IF(K201=0,0,L201/K201)</f>
        <v>-0.84123156860289638</v>
      </c>
      <c r="N201" s="55"/>
      <c r="O201" s="93"/>
    </row>
    <row r="202" spans="2:15" s="44" customFormat="1" ht="11.65" customHeight="1" x14ac:dyDescent="0.3">
      <c r="B202" s="119"/>
      <c r="C202" s="120" t="s">
        <v>175</v>
      </c>
      <c r="E202" s="45">
        <f>IF(E$201=0,0,E201/E$201)</f>
        <v>1</v>
      </c>
      <c r="F202" s="45">
        <f>IF(F$201=0,0,F201/F$201)</f>
        <v>1</v>
      </c>
      <c r="G202" s="45"/>
      <c r="H202" s="45"/>
      <c r="I202" s="56"/>
      <c r="J202" s="45">
        <f>IF(J$201=0,0,J201/J$201)</f>
        <v>1</v>
      </c>
      <c r="K202" s="45">
        <f>IF(K$201=0,0,K201/K$201)</f>
        <v>1</v>
      </c>
      <c r="L202" s="45"/>
      <c r="M202" s="45"/>
      <c r="N202" s="56"/>
      <c r="O202" s="94"/>
    </row>
    <row r="203" spans="2:15" s="11" customFormat="1" x14ac:dyDescent="0.35">
      <c r="B203" s="121"/>
      <c r="C203" s="122"/>
      <c r="E203" s="29"/>
      <c r="F203" s="29"/>
      <c r="G203" s="29"/>
      <c r="H203" s="29"/>
      <c r="I203" s="58"/>
      <c r="J203" s="29"/>
      <c r="K203" s="29"/>
      <c r="L203" s="29"/>
      <c r="M203" s="29"/>
      <c r="N203" s="58"/>
      <c r="O203" s="95"/>
    </row>
    <row r="204" spans="2:15" x14ac:dyDescent="0.35">
      <c r="B204" s="113"/>
      <c r="C204" s="115" t="s">
        <v>202</v>
      </c>
      <c r="E204" s="30"/>
      <c r="F204" s="30"/>
      <c r="G204" s="30"/>
      <c r="H204" s="26"/>
      <c r="I204" s="49"/>
      <c r="J204" s="30"/>
      <c r="K204" s="30"/>
      <c r="L204" s="30"/>
      <c r="M204" s="26"/>
      <c r="N204" s="49"/>
      <c r="O204" s="86"/>
    </row>
    <row r="205" spans="2:15" x14ac:dyDescent="0.35">
      <c r="B205" s="113">
        <v>500000</v>
      </c>
      <c r="C205" s="114" t="s">
        <v>203</v>
      </c>
      <c r="E205" s="104">
        <f t="shared" ref="E205:E239" si="58">VLOOKUP($B205,OP,30,FALSE)</f>
        <v>353545.07000000007</v>
      </c>
      <c r="F205" s="104">
        <f t="shared" ref="F205:F239" si="59">VLOOKUP($B205,OP,31,FALSE)</f>
        <v>371233.14</v>
      </c>
      <c r="G205" s="104">
        <f t="shared" ref="G205:G239" si="60">+E205-F205</f>
        <v>-17688.069999999949</v>
      </c>
      <c r="H205" s="43">
        <f t="shared" ref="H205:H240" si="61">IF(F205=0,0,G205/F205)</f>
        <v>-4.7646796835002253E-2</v>
      </c>
      <c r="I205" s="49"/>
      <c r="J205" s="104">
        <f t="shared" ref="J205:J239" si="62">VLOOKUP($B205,OP,47,FALSE)</f>
        <v>0</v>
      </c>
      <c r="K205" s="104">
        <f t="shared" ref="K205:K239" si="63">VLOOKUP($B205,OP,31,FALSE)</f>
        <v>371233.14</v>
      </c>
      <c r="L205" s="104">
        <f t="shared" ref="L205:L239" si="64">+J205-K205</f>
        <v>-371233.14</v>
      </c>
      <c r="M205" s="43">
        <f t="shared" ref="M205:M240" si="65">IF(K205=0,0,L205/K205)</f>
        <v>-1</v>
      </c>
      <c r="N205" s="49"/>
      <c r="O205" s="86" t="str">
        <f t="shared" ref="O205:O239" si="66">IF(ISBLANK(VLOOKUP(B205,OP,48,FALSE))=TRUE,"",VLOOKUP(B205,OP,48,FALSE))</f>
        <v/>
      </c>
    </row>
    <row r="206" spans="2:15" x14ac:dyDescent="0.35">
      <c r="B206" s="113">
        <v>500010</v>
      </c>
      <c r="C206" s="114" t="s">
        <v>204</v>
      </c>
      <c r="E206" s="104">
        <f t="shared" si="58"/>
        <v>0</v>
      </c>
      <c r="F206" s="104">
        <f t="shared" si="59"/>
        <v>0</v>
      </c>
      <c r="G206" s="104">
        <f t="shared" si="60"/>
        <v>0</v>
      </c>
      <c r="H206" s="43">
        <f t="shared" si="61"/>
        <v>0</v>
      </c>
      <c r="I206" s="49"/>
      <c r="J206" s="104">
        <f t="shared" si="62"/>
        <v>0</v>
      </c>
      <c r="K206" s="104">
        <f t="shared" si="63"/>
        <v>0</v>
      </c>
      <c r="L206" s="104">
        <f t="shared" si="64"/>
        <v>0</v>
      </c>
      <c r="M206" s="43">
        <f t="shared" si="65"/>
        <v>0</v>
      </c>
      <c r="N206" s="49"/>
      <c r="O206" s="86" t="str">
        <f t="shared" si="66"/>
        <v/>
      </c>
    </row>
    <row r="207" spans="2:15" x14ac:dyDescent="0.35">
      <c r="B207" s="113">
        <v>500011</v>
      </c>
      <c r="C207" s="114" t="s">
        <v>205</v>
      </c>
      <c r="E207" s="104">
        <f t="shared" si="58"/>
        <v>0</v>
      </c>
      <c r="F207" s="104">
        <f t="shared" si="59"/>
        <v>0</v>
      </c>
      <c r="G207" s="104">
        <f t="shared" si="60"/>
        <v>0</v>
      </c>
      <c r="H207" s="43">
        <f t="shared" si="61"/>
        <v>0</v>
      </c>
      <c r="I207" s="49"/>
      <c r="J207" s="104">
        <f t="shared" si="62"/>
        <v>0</v>
      </c>
      <c r="K207" s="104">
        <f t="shared" si="63"/>
        <v>0</v>
      </c>
      <c r="L207" s="104">
        <f t="shared" si="64"/>
        <v>0</v>
      </c>
      <c r="M207" s="43">
        <f t="shared" si="65"/>
        <v>0</v>
      </c>
      <c r="N207" s="49"/>
      <c r="O207" s="86" t="str">
        <f t="shared" si="66"/>
        <v/>
      </c>
    </row>
    <row r="208" spans="2:15" x14ac:dyDescent="0.35">
      <c r="B208" s="113">
        <v>500012</v>
      </c>
      <c r="C208" s="114" t="s">
        <v>206</v>
      </c>
      <c r="E208" s="104">
        <f t="shared" si="58"/>
        <v>0</v>
      </c>
      <c r="F208" s="104">
        <f t="shared" si="59"/>
        <v>0</v>
      </c>
      <c r="G208" s="104">
        <f t="shared" si="60"/>
        <v>0</v>
      </c>
      <c r="H208" s="43">
        <f t="shared" si="61"/>
        <v>0</v>
      </c>
      <c r="I208" s="49"/>
      <c r="J208" s="104">
        <f t="shared" si="62"/>
        <v>0</v>
      </c>
      <c r="K208" s="104">
        <f t="shared" si="63"/>
        <v>0</v>
      </c>
      <c r="L208" s="104">
        <f t="shared" si="64"/>
        <v>0</v>
      </c>
      <c r="M208" s="43">
        <f t="shared" si="65"/>
        <v>0</v>
      </c>
      <c r="N208" s="49"/>
      <c r="O208" s="86" t="str">
        <f t="shared" si="66"/>
        <v/>
      </c>
    </row>
    <row r="209" spans="2:15" x14ac:dyDescent="0.35">
      <c r="B209" s="113">
        <v>500013</v>
      </c>
      <c r="C209" s="114" t="s">
        <v>207</v>
      </c>
      <c r="E209" s="104">
        <f t="shared" si="58"/>
        <v>0</v>
      </c>
      <c r="F209" s="104">
        <f t="shared" si="59"/>
        <v>0</v>
      </c>
      <c r="G209" s="104">
        <f t="shared" si="60"/>
        <v>0</v>
      </c>
      <c r="H209" s="43">
        <f t="shared" si="61"/>
        <v>0</v>
      </c>
      <c r="I209" s="49"/>
      <c r="J209" s="104">
        <f t="shared" si="62"/>
        <v>0</v>
      </c>
      <c r="K209" s="104">
        <f t="shared" si="63"/>
        <v>0</v>
      </c>
      <c r="L209" s="104">
        <f t="shared" si="64"/>
        <v>0</v>
      </c>
      <c r="M209" s="43">
        <f t="shared" si="65"/>
        <v>0</v>
      </c>
      <c r="N209" s="49"/>
      <c r="O209" s="86" t="str">
        <f t="shared" si="66"/>
        <v/>
      </c>
    </row>
    <row r="210" spans="2:15" x14ac:dyDescent="0.35">
      <c r="B210" s="113">
        <v>500500</v>
      </c>
      <c r="C210" s="114" t="s">
        <v>208</v>
      </c>
      <c r="E210" s="104">
        <f t="shared" si="58"/>
        <v>-83755.839999999982</v>
      </c>
      <c r="F210" s="104">
        <f t="shared" si="59"/>
        <v>-98051.15</v>
      </c>
      <c r="G210" s="104">
        <f t="shared" si="60"/>
        <v>14295.310000000012</v>
      </c>
      <c r="H210" s="43">
        <f t="shared" si="61"/>
        <v>-0.14579441444592964</v>
      </c>
      <c r="I210" s="49"/>
      <c r="J210" s="104">
        <f t="shared" si="62"/>
        <v>0</v>
      </c>
      <c r="K210" s="104">
        <f t="shared" si="63"/>
        <v>-98051.15</v>
      </c>
      <c r="L210" s="104">
        <f t="shared" si="64"/>
        <v>98051.15</v>
      </c>
      <c r="M210" s="43">
        <f t="shared" si="65"/>
        <v>-1</v>
      </c>
      <c r="N210" s="49"/>
      <c r="O210" s="86" t="str">
        <f t="shared" si="66"/>
        <v/>
      </c>
    </row>
    <row r="211" spans="2:15" x14ac:dyDescent="0.35">
      <c r="B211" s="113">
        <v>500510</v>
      </c>
      <c r="C211" s="114" t="s">
        <v>209</v>
      </c>
      <c r="E211" s="104">
        <f t="shared" si="58"/>
        <v>0</v>
      </c>
      <c r="F211" s="104">
        <f t="shared" si="59"/>
        <v>0</v>
      </c>
      <c r="G211" s="104">
        <f t="shared" si="60"/>
        <v>0</v>
      </c>
      <c r="H211" s="43">
        <f t="shared" si="61"/>
        <v>0</v>
      </c>
      <c r="I211" s="49"/>
      <c r="J211" s="104">
        <f t="shared" si="62"/>
        <v>0</v>
      </c>
      <c r="K211" s="104">
        <f t="shared" si="63"/>
        <v>0</v>
      </c>
      <c r="L211" s="104">
        <f t="shared" si="64"/>
        <v>0</v>
      </c>
      <c r="M211" s="43">
        <f t="shared" si="65"/>
        <v>0</v>
      </c>
      <c r="N211" s="49"/>
      <c r="O211" s="86" t="str">
        <f t="shared" si="66"/>
        <v/>
      </c>
    </row>
    <row r="212" spans="2:15" x14ac:dyDescent="0.35">
      <c r="B212" s="113">
        <v>500511</v>
      </c>
      <c r="C212" s="114" t="s">
        <v>210</v>
      </c>
      <c r="E212" s="104">
        <f t="shared" si="58"/>
        <v>0</v>
      </c>
      <c r="F212" s="104">
        <f t="shared" si="59"/>
        <v>0</v>
      </c>
      <c r="G212" s="104">
        <f t="shared" si="60"/>
        <v>0</v>
      </c>
      <c r="H212" s="43">
        <f t="shared" si="61"/>
        <v>0</v>
      </c>
      <c r="I212" s="49"/>
      <c r="J212" s="104">
        <f t="shared" si="62"/>
        <v>0</v>
      </c>
      <c r="K212" s="104">
        <f t="shared" si="63"/>
        <v>0</v>
      </c>
      <c r="L212" s="104">
        <f t="shared" si="64"/>
        <v>0</v>
      </c>
      <c r="M212" s="43">
        <f t="shared" si="65"/>
        <v>0</v>
      </c>
      <c r="N212" s="49"/>
      <c r="O212" s="86" t="str">
        <f t="shared" si="66"/>
        <v/>
      </c>
    </row>
    <row r="213" spans="2:15" x14ac:dyDescent="0.35">
      <c r="B213" s="113">
        <v>500512</v>
      </c>
      <c r="C213" s="114" t="s">
        <v>211</v>
      </c>
      <c r="E213" s="104">
        <f t="shared" si="58"/>
        <v>0</v>
      </c>
      <c r="F213" s="104">
        <f t="shared" si="59"/>
        <v>0</v>
      </c>
      <c r="G213" s="104">
        <f t="shared" si="60"/>
        <v>0</v>
      </c>
      <c r="H213" s="43">
        <f t="shared" si="61"/>
        <v>0</v>
      </c>
      <c r="I213" s="49"/>
      <c r="J213" s="104">
        <f t="shared" si="62"/>
        <v>0</v>
      </c>
      <c r="K213" s="104">
        <f t="shared" si="63"/>
        <v>0</v>
      </c>
      <c r="L213" s="104">
        <f t="shared" si="64"/>
        <v>0</v>
      </c>
      <c r="M213" s="43">
        <f t="shared" si="65"/>
        <v>0</v>
      </c>
      <c r="N213" s="49"/>
      <c r="O213" s="86" t="str">
        <f t="shared" si="66"/>
        <v/>
      </c>
    </row>
    <row r="214" spans="2:15" x14ac:dyDescent="0.35">
      <c r="B214" s="113">
        <v>501000</v>
      </c>
      <c r="C214" s="114" t="s">
        <v>212</v>
      </c>
      <c r="E214" s="104">
        <f t="shared" si="58"/>
        <v>246487.05000000002</v>
      </c>
      <c r="F214" s="104">
        <f t="shared" si="59"/>
        <v>239307.04</v>
      </c>
      <c r="G214" s="104">
        <f t="shared" si="60"/>
        <v>7180.0100000000093</v>
      </c>
      <c r="H214" s="43">
        <f t="shared" si="61"/>
        <v>3.0003337971168793E-2</v>
      </c>
      <c r="I214" s="49"/>
      <c r="J214" s="104">
        <f t="shared" si="62"/>
        <v>0</v>
      </c>
      <c r="K214" s="104">
        <f t="shared" si="63"/>
        <v>239307.04</v>
      </c>
      <c r="L214" s="104">
        <f t="shared" si="64"/>
        <v>-239307.04</v>
      </c>
      <c r="M214" s="43">
        <f t="shared" si="65"/>
        <v>-1</v>
      </c>
      <c r="N214" s="49"/>
      <c r="O214" s="86" t="str">
        <f t="shared" si="66"/>
        <v/>
      </c>
    </row>
    <row r="215" spans="2:15" x14ac:dyDescent="0.35">
      <c r="B215" s="113">
        <v>501010</v>
      </c>
      <c r="C215" s="114" t="s">
        <v>213</v>
      </c>
      <c r="E215" s="104">
        <f t="shared" si="58"/>
        <v>0</v>
      </c>
      <c r="F215" s="104">
        <f t="shared" si="59"/>
        <v>0</v>
      </c>
      <c r="G215" s="104">
        <f t="shared" si="60"/>
        <v>0</v>
      </c>
      <c r="H215" s="43">
        <f t="shared" si="61"/>
        <v>0</v>
      </c>
      <c r="I215" s="49"/>
      <c r="J215" s="104">
        <f t="shared" si="62"/>
        <v>0</v>
      </c>
      <c r="K215" s="104">
        <f t="shared" si="63"/>
        <v>0</v>
      </c>
      <c r="L215" s="104">
        <f t="shared" si="64"/>
        <v>0</v>
      </c>
      <c r="M215" s="43">
        <f t="shared" si="65"/>
        <v>0</v>
      </c>
      <c r="N215" s="49"/>
      <c r="O215" s="86" t="str">
        <f t="shared" si="66"/>
        <v/>
      </c>
    </row>
    <row r="216" spans="2:15" x14ac:dyDescent="0.35">
      <c r="B216" s="113">
        <v>501011</v>
      </c>
      <c r="C216" s="114" t="s">
        <v>214</v>
      </c>
      <c r="E216" s="104">
        <f t="shared" si="58"/>
        <v>0</v>
      </c>
      <c r="F216" s="104">
        <f t="shared" si="59"/>
        <v>0</v>
      </c>
      <c r="G216" s="104">
        <f t="shared" si="60"/>
        <v>0</v>
      </c>
      <c r="H216" s="43">
        <f t="shared" si="61"/>
        <v>0</v>
      </c>
      <c r="I216" s="49"/>
      <c r="J216" s="104">
        <f t="shared" si="62"/>
        <v>0</v>
      </c>
      <c r="K216" s="104">
        <f t="shared" si="63"/>
        <v>0</v>
      </c>
      <c r="L216" s="104">
        <f t="shared" si="64"/>
        <v>0</v>
      </c>
      <c r="M216" s="43">
        <f t="shared" si="65"/>
        <v>0</v>
      </c>
      <c r="N216" s="49"/>
      <c r="O216" s="86" t="str">
        <f t="shared" si="66"/>
        <v/>
      </c>
    </row>
    <row r="217" spans="2:15" x14ac:dyDescent="0.35">
      <c r="B217" s="113">
        <v>501012</v>
      </c>
      <c r="C217" s="114" t="s">
        <v>215</v>
      </c>
      <c r="E217" s="104">
        <f t="shared" si="58"/>
        <v>0</v>
      </c>
      <c r="F217" s="104">
        <f t="shared" si="59"/>
        <v>0</v>
      </c>
      <c r="G217" s="104">
        <f t="shared" si="60"/>
        <v>0</v>
      </c>
      <c r="H217" s="43">
        <f t="shared" si="61"/>
        <v>0</v>
      </c>
      <c r="I217" s="49"/>
      <c r="J217" s="104">
        <f t="shared" si="62"/>
        <v>0</v>
      </c>
      <c r="K217" s="104">
        <f t="shared" si="63"/>
        <v>0</v>
      </c>
      <c r="L217" s="104">
        <f t="shared" si="64"/>
        <v>0</v>
      </c>
      <c r="M217" s="43">
        <f t="shared" si="65"/>
        <v>0</v>
      </c>
      <c r="N217" s="49"/>
      <c r="O217" s="86" t="str">
        <f t="shared" si="66"/>
        <v/>
      </c>
    </row>
    <row r="218" spans="2:15" x14ac:dyDescent="0.35">
      <c r="B218" s="113">
        <v>501500</v>
      </c>
      <c r="C218" s="114" t="s">
        <v>216</v>
      </c>
      <c r="E218" s="104">
        <f t="shared" si="58"/>
        <v>-190917.1</v>
      </c>
      <c r="F218" s="104">
        <f t="shared" si="59"/>
        <v>-211688.03</v>
      </c>
      <c r="G218" s="104">
        <f t="shared" si="60"/>
        <v>20770.929999999993</v>
      </c>
      <c r="H218" s="43">
        <f t="shared" si="61"/>
        <v>-9.8120474738226784E-2</v>
      </c>
      <c r="I218" s="49"/>
      <c r="J218" s="104">
        <f t="shared" si="62"/>
        <v>0</v>
      </c>
      <c r="K218" s="104">
        <f t="shared" si="63"/>
        <v>-211688.03</v>
      </c>
      <c r="L218" s="104">
        <f t="shared" si="64"/>
        <v>211688.03</v>
      </c>
      <c r="M218" s="43">
        <f t="shared" si="65"/>
        <v>-1</v>
      </c>
      <c r="N218" s="49"/>
      <c r="O218" s="86" t="str">
        <f t="shared" si="66"/>
        <v/>
      </c>
    </row>
    <row r="219" spans="2:15" x14ac:dyDescent="0.35">
      <c r="B219" s="113">
        <v>501510</v>
      </c>
      <c r="C219" s="114" t="s">
        <v>217</v>
      </c>
      <c r="E219" s="104">
        <f t="shared" si="58"/>
        <v>0</v>
      </c>
      <c r="F219" s="104">
        <f t="shared" si="59"/>
        <v>0</v>
      </c>
      <c r="G219" s="104">
        <f t="shared" si="60"/>
        <v>0</v>
      </c>
      <c r="H219" s="43">
        <f t="shared" si="61"/>
        <v>0</v>
      </c>
      <c r="I219" s="49"/>
      <c r="J219" s="104">
        <f t="shared" si="62"/>
        <v>0</v>
      </c>
      <c r="K219" s="104">
        <f t="shared" si="63"/>
        <v>0</v>
      </c>
      <c r="L219" s="104">
        <f t="shared" si="64"/>
        <v>0</v>
      </c>
      <c r="M219" s="43">
        <f t="shared" si="65"/>
        <v>0</v>
      </c>
      <c r="N219" s="49"/>
      <c r="O219" s="86" t="str">
        <f t="shared" si="66"/>
        <v/>
      </c>
    </row>
    <row r="220" spans="2:15" x14ac:dyDescent="0.35">
      <c r="B220" s="113">
        <v>502000</v>
      </c>
      <c r="C220" s="114" t="s">
        <v>218</v>
      </c>
      <c r="E220" s="104">
        <f t="shared" si="58"/>
        <v>40064.120000000003</v>
      </c>
      <c r="F220" s="104">
        <f t="shared" si="59"/>
        <v>37972.5</v>
      </c>
      <c r="G220" s="104">
        <f t="shared" si="60"/>
        <v>2091.6200000000026</v>
      </c>
      <c r="H220" s="43">
        <f t="shared" si="61"/>
        <v>5.5082493910066567E-2</v>
      </c>
      <c r="I220" s="49"/>
      <c r="J220" s="104">
        <f t="shared" si="62"/>
        <v>0</v>
      </c>
      <c r="K220" s="104">
        <f t="shared" si="63"/>
        <v>37972.5</v>
      </c>
      <c r="L220" s="104">
        <f t="shared" si="64"/>
        <v>-37972.5</v>
      </c>
      <c r="M220" s="43">
        <f t="shared" si="65"/>
        <v>-1</v>
      </c>
      <c r="N220" s="49"/>
      <c r="O220" s="86" t="str">
        <f t="shared" si="66"/>
        <v/>
      </c>
    </row>
    <row r="221" spans="2:15" x14ac:dyDescent="0.35">
      <c r="B221" s="113">
        <v>502010</v>
      </c>
      <c r="C221" s="114" t="s">
        <v>219</v>
      </c>
      <c r="E221" s="104">
        <f t="shared" si="58"/>
        <v>0</v>
      </c>
      <c r="F221" s="104">
        <f t="shared" si="59"/>
        <v>0</v>
      </c>
      <c r="G221" s="104">
        <f t="shared" si="60"/>
        <v>0</v>
      </c>
      <c r="H221" s="43">
        <f t="shared" si="61"/>
        <v>0</v>
      </c>
      <c r="I221" s="49"/>
      <c r="J221" s="104">
        <f t="shared" si="62"/>
        <v>0</v>
      </c>
      <c r="K221" s="104">
        <f t="shared" si="63"/>
        <v>0</v>
      </c>
      <c r="L221" s="104">
        <f t="shared" si="64"/>
        <v>0</v>
      </c>
      <c r="M221" s="43">
        <f t="shared" si="65"/>
        <v>0</v>
      </c>
      <c r="N221" s="49"/>
      <c r="O221" s="86" t="str">
        <f t="shared" si="66"/>
        <v/>
      </c>
    </row>
    <row r="222" spans="2:15" x14ac:dyDescent="0.35">
      <c r="B222" s="113">
        <v>502011</v>
      </c>
      <c r="C222" s="114" t="s">
        <v>220</v>
      </c>
      <c r="E222" s="104">
        <f t="shared" si="58"/>
        <v>0</v>
      </c>
      <c r="F222" s="104">
        <f t="shared" si="59"/>
        <v>0</v>
      </c>
      <c r="G222" s="104">
        <f t="shared" si="60"/>
        <v>0</v>
      </c>
      <c r="H222" s="43">
        <f t="shared" si="61"/>
        <v>0</v>
      </c>
      <c r="I222" s="49"/>
      <c r="J222" s="104">
        <f t="shared" si="62"/>
        <v>0</v>
      </c>
      <c r="K222" s="104">
        <f t="shared" si="63"/>
        <v>0</v>
      </c>
      <c r="L222" s="104">
        <f t="shared" si="64"/>
        <v>0</v>
      </c>
      <c r="M222" s="43">
        <f t="shared" si="65"/>
        <v>0</v>
      </c>
      <c r="N222" s="49"/>
      <c r="O222" s="86" t="str">
        <f t="shared" si="66"/>
        <v/>
      </c>
    </row>
    <row r="223" spans="2:15" x14ac:dyDescent="0.35">
      <c r="B223" s="113">
        <v>502500</v>
      </c>
      <c r="C223" s="114" t="s">
        <v>221</v>
      </c>
      <c r="E223" s="104">
        <f t="shared" si="58"/>
        <v>-13020.780000000002</v>
      </c>
      <c r="F223" s="104">
        <f t="shared" si="59"/>
        <v>-12910.65</v>
      </c>
      <c r="G223" s="104">
        <f t="shared" si="60"/>
        <v>-110.13000000000284</v>
      </c>
      <c r="H223" s="43">
        <f t="shared" si="61"/>
        <v>8.5301669551883785E-3</v>
      </c>
      <c r="I223" s="49"/>
      <c r="J223" s="104">
        <f t="shared" si="62"/>
        <v>0</v>
      </c>
      <c r="K223" s="104">
        <f t="shared" si="63"/>
        <v>-12910.65</v>
      </c>
      <c r="L223" s="104">
        <f t="shared" si="64"/>
        <v>12910.65</v>
      </c>
      <c r="M223" s="43">
        <f t="shared" si="65"/>
        <v>-1</v>
      </c>
      <c r="N223" s="49"/>
      <c r="O223" s="86" t="str">
        <f t="shared" si="66"/>
        <v/>
      </c>
    </row>
    <row r="224" spans="2:15" x14ac:dyDescent="0.35">
      <c r="B224" s="113">
        <v>502510</v>
      </c>
      <c r="C224" s="114" t="s">
        <v>222</v>
      </c>
      <c r="E224" s="104">
        <f t="shared" si="58"/>
        <v>0</v>
      </c>
      <c r="F224" s="104">
        <f t="shared" si="59"/>
        <v>0</v>
      </c>
      <c r="G224" s="104">
        <f t="shared" si="60"/>
        <v>0</v>
      </c>
      <c r="H224" s="43">
        <f t="shared" si="61"/>
        <v>0</v>
      </c>
      <c r="I224" s="49"/>
      <c r="J224" s="104">
        <f t="shared" si="62"/>
        <v>0</v>
      </c>
      <c r="K224" s="104">
        <f t="shared" si="63"/>
        <v>0</v>
      </c>
      <c r="L224" s="104">
        <f t="shared" si="64"/>
        <v>0</v>
      </c>
      <c r="M224" s="43">
        <f t="shared" si="65"/>
        <v>0</v>
      </c>
      <c r="N224" s="49"/>
      <c r="O224" s="86" t="str">
        <f t="shared" si="66"/>
        <v/>
      </c>
    </row>
    <row r="225" spans="2:15" x14ac:dyDescent="0.35">
      <c r="B225" s="113">
        <v>503000</v>
      </c>
      <c r="C225" s="114" t="s">
        <v>223</v>
      </c>
      <c r="E225" s="104">
        <f t="shared" si="58"/>
        <v>0</v>
      </c>
      <c r="F225" s="104">
        <f t="shared" si="59"/>
        <v>0</v>
      </c>
      <c r="G225" s="104">
        <f t="shared" si="60"/>
        <v>0</v>
      </c>
      <c r="H225" s="43">
        <f t="shared" si="61"/>
        <v>0</v>
      </c>
      <c r="I225" s="49"/>
      <c r="J225" s="104">
        <f t="shared" si="62"/>
        <v>0</v>
      </c>
      <c r="K225" s="104">
        <f t="shared" si="63"/>
        <v>0</v>
      </c>
      <c r="L225" s="104">
        <f t="shared" si="64"/>
        <v>0</v>
      </c>
      <c r="M225" s="43">
        <f t="shared" si="65"/>
        <v>0</v>
      </c>
      <c r="N225" s="49"/>
      <c r="O225" s="86" t="str">
        <f t="shared" si="66"/>
        <v/>
      </c>
    </row>
    <row r="226" spans="2:15" x14ac:dyDescent="0.35">
      <c r="B226" s="113">
        <v>503010</v>
      </c>
      <c r="C226" s="114" t="s">
        <v>224</v>
      </c>
      <c r="E226" s="104">
        <f t="shared" si="58"/>
        <v>0</v>
      </c>
      <c r="F226" s="104">
        <f t="shared" si="59"/>
        <v>0</v>
      </c>
      <c r="G226" s="104">
        <f t="shared" si="60"/>
        <v>0</v>
      </c>
      <c r="H226" s="43">
        <f t="shared" si="61"/>
        <v>0</v>
      </c>
      <c r="I226" s="49"/>
      <c r="J226" s="104">
        <f t="shared" si="62"/>
        <v>0</v>
      </c>
      <c r="K226" s="104">
        <f t="shared" si="63"/>
        <v>0</v>
      </c>
      <c r="L226" s="104">
        <f t="shared" si="64"/>
        <v>0</v>
      </c>
      <c r="M226" s="43">
        <f t="shared" si="65"/>
        <v>0</v>
      </c>
      <c r="N226" s="49"/>
      <c r="O226" s="86" t="str">
        <f t="shared" si="66"/>
        <v/>
      </c>
    </row>
    <row r="227" spans="2:15" x14ac:dyDescent="0.35">
      <c r="B227" s="113">
        <v>503500</v>
      </c>
      <c r="C227" s="114" t="s">
        <v>225</v>
      </c>
      <c r="E227" s="104">
        <f t="shared" si="58"/>
        <v>0</v>
      </c>
      <c r="F227" s="104">
        <f t="shared" si="59"/>
        <v>0</v>
      </c>
      <c r="G227" s="104">
        <f t="shared" si="60"/>
        <v>0</v>
      </c>
      <c r="H227" s="43">
        <f t="shared" si="61"/>
        <v>0</v>
      </c>
      <c r="I227" s="49"/>
      <c r="J227" s="104">
        <f t="shared" si="62"/>
        <v>0</v>
      </c>
      <c r="K227" s="104">
        <f t="shared" si="63"/>
        <v>0</v>
      </c>
      <c r="L227" s="104">
        <f t="shared" si="64"/>
        <v>0</v>
      </c>
      <c r="M227" s="43">
        <f t="shared" si="65"/>
        <v>0</v>
      </c>
      <c r="N227" s="49"/>
      <c r="O227" s="86" t="str">
        <f t="shared" si="66"/>
        <v/>
      </c>
    </row>
    <row r="228" spans="2:15" x14ac:dyDescent="0.35">
      <c r="B228" s="113">
        <v>504000</v>
      </c>
      <c r="C228" s="114" t="s">
        <v>226</v>
      </c>
      <c r="E228" s="104">
        <f t="shared" si="58"/>
        <v>49333.29</v>
      </c>
      <c r="F228" s="104">
        <f t="shared" si="59"/>
        <v>49500</v>
      </c>
      <c r="G228" s="104">
        <f t="shared" si="60"/>
        <v>-166.70999999999913</v>
      </c>
      <c r="H228" s="43">
        <f t="shared" si="61"/>
        <v>-3.3678787878787704E-3</v>
      </c>
      <c r="I228" s="49"/>
      <c r="J228" s="104">
        <f t="shared" si="62"/>
        <v>0</v>
      </c>
      <c r="K228" s="104">
        <f t="shared" si="63"/>
        <v>49500</v>
      </c>
      <c r="L228" s="104">
        <f t="shared" si="64"/>
        <v>-49500</v>
      </c>
      <c r="M228" s="43">
        <f t="shared" si="65"/>
        <v>-1</v>
      </c>
      <c r="N228" s="49"/>
      <c r="O228" s="86" t="str">
        <f t="shared" si="66"/>
        <v/>
      </c>
    </row>
    <row r="229" spans="2:15" x14ac:dyDescent="0.35">
      <c r="B229" s="113">
        <v>504010</v>
      </c>
      <c r="C229" s="114" t="s">
        <v>227</v>
      </c>
      <c r="E229" s="104">
        <f t="shared" si="58"/>
        <v>0</v>
      </c>
      <c r="F229" s="104">
        <f t="shared" si="59"/>
        <v>0</v>
      </c>
      <c r="G229" s="104">
        <f t="shared" si="60"/>
        <v>0</v>
      </c>
      <c r="H229" s="43">
        <f t="shared" si="61"/>
        <v>0</v>
      </c>
      <c r="I229" s="49"/>
      <c r="J229" s="104">
        <f t="shared" si="62"/>
        <v>0</v>
      </c>
      <c r="K229" s="104">
        <f t="shared" si="63"/>
        <v>0</v>
      </c>
      <c r="L229" s="104">
        <f t="shared" si="64"/>
        <v>0</v>
      </c>
      <c r="M229" s="43">
        <f t="shared" si="65"/>
        <v>0</v>
      </c>
      <c r="N229" s="49"/>
      <c r="O229" s="86" t="str">
        <f t="shared" si="66"/>
        <v/>
      </c>
    </row>
    <row r="230" spans="2:15" x14ac:dyDescent="0.35">
      <c r="B230" s="113">
        <v>504020</v>
      </c>
      <c r="C230" s="114" t="s">
        <v>228</v>
      </c>
      <c r="E230" s="104">
        <f t="shared" si="58"/>
        <v>0</v>
      </c>
      <c r="F230" s="104">
        <f t="shared" si="59"/>
        <v>0</v>
      </c>
      <c r="G230" s="104">
        <f t="shared" si="60"/>
        <v>0</v>
      </c>
      <c r="H230" s="43">
        <f t="shared" si="61"/>
        <v>0</v>
      </c>
      <c r="I230" s="49"/>
      <c r="J230" s="104">
        <f t="shared" si="62"/>
        <v>0</v>
      </c>
      <c r="K230" s="104">
        <f t="shared" si="63"/>
        <v>0</v>
      </c>
      <c r="L230" s="104">
        <f t="shared" si="64"/>
        <v>0</v>
      </c>
      <c r="M230" s="43">
        <f t="shared" si="65"/>
        <v>0</v>
      </c>
      <c r="N230" s="49"/>
      <c r="O230" s="86" t="str">
        <f t="shared" si="66"/>
        <v/>
      </c>
    </row>
    <row r="231" spans="2:15" x14ac:dyDescent="0.35">
      <c r="B231" s="113">
        <v>504100</v>
      </c>
      <c r="C231" s="114" t="s">
        <v>229</v>
      </c>
      <c r="E231" s="104">
        <f t="shared" si="58"/>
        <v>0</v>
      </c>
      <c r="F231" s="104">
        <f t="shared" si="59"/>
        <v>0</v>
      </c>
      <c r="G231" s="104">
        <f t="shared" si="60"/>
        <v>0</v>
      </c>
      <c r="H231" s="43">
        <f t="shared" si="61"/>
        <v>0</v>
      </c>
      <c r="I231" s="49"/>
      <c r="J231" s="104">
        <f t="shared" si="62"/>
        <v>0</v>
      </c>
      <c r="K231" s="104">
        <f t="shared" si="63"/>
        <v>0</v>
      </c>
      <c r="L231" s="104">
        <f t="shared" si="64"/>
        <v>0</v>
      </c>
      <c r="M231" s="43">
        <f t="shared" si="65"/>
        <v>0</v>
      </c>
      <c r="N231" s="49"/>
      <c r="O231" s="86" t="str">
        <f t="shared" si="66"/>
        <v/>
      </c>
    </row>
    <row r="232" spans="2:15" x14ac:dyDescent="0.35">
      <c r="B232" s="113">
        <v>505000</v>
      </c>
      <c r="C232" s="114" t="s">
        <v>230</v>
      </c>
      <c r="E232" s="104">
        <f t="shared" si="58"/>
        <v>0</v>
      </c>
      <c r="F232" s="104">
        <f t="shared" si="59"/>
        <v>0</v>
      </c>
      <c r="G232" s="104">
        <f t="shared" si="60"/>
        <v>0</v>
      </c>
      <c r="H232" s="43">
        <f t="shared" si="61"/>
        <v>0</v>
      </c>
      <c r="I232" s="49"/>
      <c r="J232" s="104">
        <f t="shared" si="62"/>
        <v>0</v>
      </c>
      <c r="K232" s="104">
        <f t="shared" si="63"/>
        <v>0</v>
      </c>
      <c r="L232" s="104">
        <f t="shared" si="64"/>
        <v>0</v>
      </c>
      <c r="M232" s="43">
        <f t="shared" si="65"/>
        <v>0</v>
      </c>
      <c r="N232" s="49"/>
      <c r="O232" s="86" t="str">
        <f t="shared" si="66"/>
        <v/>
      </c>
    </row>
    <row r="233" spans="2:15" x14ac:dyDescent="0.35">
      <c r="B233" s="113">
        <v>505500</v>
      </c>
      <c r="C233" s="114" t="s">
        <v>231</v>
      </c>
      <c r="E233" s="104">
        <f t="shared" si="58"/>
        <v>0</v>
      </c>
      <c r="F233" s="104">
        <f t="shared" si="59"/>
        <v>0</v>
      </c>
      <c r="G233" s="104">
        <f t="shared" si="60"/>
        <v>0</v>
      </c>
      <c r="H233" s="43">
        <f t="shared" si="61"/>
        <v>0</v>
      </c>
      <c r="I233" s="49"/>
      <c r="J233" s="104">
        <f t="shared" si="62"/>
        <v>0</v>
      </c>
      <c r="K233" s="104">
        <f t="shared" si="63"/>
        <v>0</v>
      </c>
      <c r="L233" s="104">
        <f t="shared" si="64"/>
        <v>0</v>
      </c>
      <c r="M233" s="43">
        <f t="shared" si="65"/>
        <v>0</v>
      </c>
      <c r="N233" s="49"/>
      <c r="O233" s="86" t="str">
        <f t="shared" si="66"/>
        <v/>
      </c>
    </row>
    <row r="234" spans="2:15" x14ac:dyDescent="0.35">
      <c r="B234" s="113">
        <v>505510</v>
      </c>
      <c r="C234" s="114" t="s">
        <v>232</v>
      </c>
      <c r="E234" s="104">
        <f t="shared" si="58"/>
        <v>0</v>
      </c>
      <c r="F234" s="104">
        <f t="shared" si="59"/>
        <v>0</v>
      </c>
      <c r="G234" s="104">
        <f t="shared" si="60"/>
        <v>0</v>
      </c>
      <c r="H234" s="43">
        <f t="shared" si="61"/>
        <v>0</v>
      </c>
      <c r="I234" s="49"/>
      <c r="J234" s="104">
        <f t="shared" si="62"/>
        <v>0</v>
      </c>
      <c r="K234" s="104">
        <f t="shared" si="63"/>
        <v>0</v>
      </c>
      <c r="L234" s="104">
        <f t="shared" si="64"/>
        <v>0</v>
      </c>
      <c r="M234" s="43">
        <f t="shared" si="65"/>
        <v>0</v>
      </c>
      <c r="N234" s="49"/>
      <c r="O234" s="86" t="str">
        <f t="shared" si="66"/>
        <v/>
      </c>
    </row>
    <row r="235" spans="2:15" x14ac:dyDescent="0.35">
      <c r="B235" s="113">
        <v>506000</v>
      </c>
      <c r="C235" s="114" t="s">
        <v>233</v>
      </c>
      <c r="E235" s="104">
        <f t="shared" si="58"/>
        <v>6291.3099999999995</v>
      </c>
      <c r="F235" s="104">
        <f t="shared" si="59"/>
        <v>8279.76</v>
      </c>
      <c r="G235" s="104">
        <f t="shared" si="60"/>
        <v>-1988.4500000000007</v>
      </c>
      <c r="H235" s="43">
        <f t="shared" si="61"/>
        <v>-0.24015792728291649</v>
      </c>
      <c r="I235" s="49"/>
      <c r="J235" s="104">
        <f t="shared" si="62"/>
        <v>0</v>
      </c>
      <c r="K235" s="104">
        <f t="shared" si="63"/>
        <v>8279.76</v>
      </c>
      <c r="L235" s="104">
        <f t="shared" si="64"/>
        <v>-8279.76</v>
      </c>
      <c r="M235" s="43">
        <f t="shared" si="65"/>
        <v>-1</v>
      </c>
      <c r="N235" s="49"/>
      <c r="O235" s="86" t="str">
        <f t="shared" si="66"/>
        <v/>
      </c>
    </row>
    <row r="236" spans="2:15" x14ac:dyDescent="0.35">
      <c r="B236" s="113">
        <v>506010</v>
      </c>
      <c r="C236" s="114" t="s">
        <v>234</v>
      </c>
      <c r="E236" s="104">
        <f t="shared" si="58"/>
        <v>0</v>
      </c>
      <c r="F236" s="104">
        <f t="shared" si="59"/>
        <v>0</v>
      </c>
      <c r="G236" s="104">
        <f t="shared" si="60"/>
        <v>0</v>
      </c>
      <c r="H236" s="43">
        <f t="shared" si="61"/>
        <v>0</v>
      </c>
      <c r="I236" s="49"/>
      <c r="J236" s="104">
        <f t="shared" si="62"/>
        <v>0</v>
      </c>
      <c r="K236" s="104">
        <f t="shared" si="63"/>
        <v>0</v>
      </c>
      <c r="L236" s="104">
        <f t="shared" si="64"/>
        <v>0</v>
      </c>
      <c r="M236" s="43">
        <f t="shared" si="65"/>
        <v>0</v>
      </c>
      <c r="N236" s="49"/>
      <c r="O236" s="86" t="str">
        <f t="shared" si="66"/>
        <v/>
      </c>
    </row>
    <row r="237" spans="2:15" x14ac:dyDescent="0.35">
      <c r="B237" s="113">
        <v>507000</v>
      </c>
      <c r="C237" s="114" t="s">
        <v>235</v>
      </c>
      <c r="E237" s="104">
        <f t="shared" si="58"/>
        <v>0</v>
      </c>
      <c r="F237" s="104">
        <f t="shared" si="59"/>
        <v>0</v>
      </c>
      <c r="G237" s="104">
        <f t="shared" si="60"/>
        <v>0</v>
      </c>
      <c r="H237" s="43">
        <f t="shared" si="61"/>
        <v>0</v>
      </c>
      <c r="I237" s="49"/>
      <c r="J237" s="104">
        <f t="shared" si="62"/>
        <v>0</v>
      </c>
      <c r="K237" s="104">
        <f t="shared" si="63"/>
        <v>0</v>
      </c>
      <c r="L237" s="104">
        <f t="shared" si="64"/>
        <v>0</v>
      </c>
      <c r="M237" s="43">
        <f t="shared" si="65"/>
        <v>0</v>
      </c>
      <c r="N237" s="49"/>
      <c r="O237" s="86" t="str">
        <f t="shared" si="66"/>
        <v/>
      </c>
    </row>
    <row r="238" spans="2:15" x14ac:dyDescent="0.35">
      <c r="B238" s="113">
        <v>507500</v>
      </c>
      <c r="C238" s="114" t="s">
        <v>236</v>
      </c>
      <c r="E238" s="104">
        <f t="shared" si="58"/>
        <v>0</v>
      </c>
      <c r="F238" s="104">
        <f t="shared" si="59"/>
        <v>0</v>
      </c>
      <c r="G238" s="104">
        <f t="shared" si="60"/>
        <v>0</v>
      </c>
      <c r="H238" s="43">
        <f t="shared" si="61"/>
        <v>0</v>
      </c>
      <c r="I238" s="49"/>
      <c r="J238" s="104">
        <f t="shared" si="62"/>
        <v>0</v>
      </c>
      <c r="K238" s="104">
        <f t="shared" si="63"/>
        <v>0</v>
      </c>
      <c r="L238" s="104">
        <f t="shared" si="64"/>
        <v>0</v>
      </c>
      <c r="M238" s="43">
        <f t="shared" si="65"/>
        <v>0</v>
      </c>
      <c r="N238" s="49"/>
      <c r="O238" s="86" t="str">
        <f t="shared" si="66"/>
        <v/>
      </c>
    </row>
    <row r="239" spans="2:15" x14ac:dyDescent="0.35">
      <c r="B239" s="113">
        <v>508000</v>
      </c>
      <c r="C239" s="114" t="s">
        <v>237</v>
      </c>
      <c r="E239" s="104">
        <f t="shared" si="58"/>
        <v>0</v>
      </c>
      <c r="F239" s="104">
        <f t="shared" si="59"/>
        <v>0</v>
      </c>
      <c r="G239" s="104">
        <f t="shared" si="60"/>
        <v>0</v>
      </c>
      <c r="H239" s="43">
        <f t="shared" si="61"/>
        <v>0</v>
      </c>
      <c r="I239" s="49"/>
      <c r="J239" s="104">
        <f t="shared" si="62"/>
        <v>0</v>
      </c>
      <c r="K239" s="104">
        <f t="shared" si="63"/>
        <v>0</v>
      </c>
      <c r="L239" s="104">
        <f t="shared" si="64"/>
        <v>0</v>
      </c>
      <c r="M239" s="43">
        <f t="shared" si="65"/>
        <v>0</v>
      </c>
      <c r="N239" s="49"/>
      <c r="O239" s="86" t="str">
        <f t="shared" si="66"/>
        <v/>
      </c>
    </row>
    <row r="240" spans="2:15" s="22" customFormat="1" x14ac:dyDescent="0.35">
      <c r="B240" s="117"/>
      <c r="C240" s="118" t="str">
        <f>+"Total "&amp;PROPER(C204)</f>
        <v>Total Utilities</v>
      </c>
      <c r="E240" s="27">
        <f>SUM(E205:E239)</f>
        <v>408027.12000000011</v>
      </c>
      <c r="F240" s="27">
        <f>SUM(F205:F239)</f>
        <v>383642.61</v>
      </c>
      <c r="G240" s="27">
        <f>SUM(G205:G239)</f>
        <v>24384.510000000064</v>
      </c>
      <c r="H240" s="28">
        <f t="shared" si="61"/>
        <v>6.3560484066147047E-2</v>
      </c>
      <c r="I240" s="55"/>
      <c r="J240" s="27">
        <f>SUM(J205:J239)</f>
        <v>0</v>
      </c>
      <c r="K240" s="27">
        <f>SUM(K205:K239)</f>
        <v>383642.61</v>
      </c>
      <c r="L240" s="27">
        <f>SUM(L205:L239)</f>
        <v>-383642.61</v>
      </c>
      <c r="M240" s="28">
        <f t="shared" si="65"/>
        <v>-1</v>
      </c>
      <c r="N240" s="55"/>
      <c r="O240" s="93"/>
    </row>
    <row r="241" spans="2:15" s="44" customFormat="1" ht="11.65" customHeight="1" x14ac:dyDescent="0.3">
      <c r="B241" s="119"/>
      <c r="C241" s="120" t="s">
        <v>175</v>
      </c>
      <c r="E241" s="45">
        <f>IF(E$201=0,0,E240/E$201)</f>
        <v>0.43275833719546264</v>
      </c>
      <c r="F241" s="45">
        <f>IF(F$201=0,0,F240/F$201)</f>
        <v>0.40714376224426335</v>
      </c>
      <c r="G241" s="45"/>
      <c r="H241" s="45"/>
      <c r="I241" s="56"/>
      <c r="J241" s="45">
        <f>IF(J$201=0,0,J240/J$201)</f>
        <v>0</v>
      </c>
      <c r="K241" s="45">
        <f>IF(K$201=0,0,K240/K$201)</f>
        <v>0.40714376224426335</v>
      </c>
      <c r="L241" s="45"/>
      <c r="M241" s="45"/>
      <c r="N241" s="56"/>
      <c r="O241" s="94"/>
    </row>
    <row r="242" spans="2:15" s="11" customFormat="1" x14ac:dyDescent="0.35">
      <c r="B242" s="121"/>
      <c r="C242" s="122"/>
      <c r="E242" s="29"/>
      <c r="F242" s="29"/>
      <c r="G242" s="29"/>
      <c r="H242" s="29"/>
      <c r="I242" s="58"/>
      <c r="J242" s="29"/>
      <c r="K242" s="29"/>
      <c r="L242" s="29"/>
      <c r="M242" s="29"/>
      <c r="N242" s="58"/>
      <c r="O242" s="95"/>
    </row>
    <row r="243" spans="2:15" x14ac:dyDescent="0.35">
      <c r="B243" s="113"/>
      <c r="C243" s="115" t="s">
        <v>238</v>
      </c>
      <c r="E243" s="30"/>
      <c r="F243" s="30"/>
      <c r="G243" s="30"/>
      <c r="H243" s="26"/>
      <c r="I243" s="49"/>
      <c r="J243" s="30"/>
      <c r="K243" s="30"/>
      <c r="L243" s="30"/>
      <c r="M243" s="26"/>
      <c r="N243" s="49"/>
      <c r="O243" s="86"/>
    </row>
    <row r="244" spans="2:15" x14ac:dyDescent="0.35">
      <c r="B244" s="113">
        <v>510000</v>
      </c>
      <c r="C244" s="114" t="s">
        <v>239</v>
      </c>
      <c r="E244" s="104">
        <f t="shared" ref="E244:E275" si="67">VLOOKUP($B244,OP,30,FALSE)</f>
        <v>0</v>
      </c>
      <c r="F244" s="104">
        <f t="shared" ref="F244:F275" si="68">VLOOKUP($B244,OP,31,FALSE)</f>
        <v>0</v>
      </c>
      <c r="G244" s="104">
        <f t="shared" ref="G244:G275" si="69">+E244-F244</f>
        <v>0</v>
      </c>
      <c r="H244" s="43">
        <f t="shared" ref="H244:H275" si="70">IF(F244=0,0,G244/F244)</f>
        <v>0</v>
      </c>
      <c r="I244" s="49"/>
      <c r="J244" s="104">
        <f t="shared" ref="J244:J275" si="71">VLOOKUP($B244,OP,47,FALSE)</f>
        <v>0</v>
      </c>
      <c r="K244" s="104">
        <f t="shared" ref="K244:K275" si="72">VLOOKUP($B244,OP,31,FALSE)</f>
        <v>0</v>
      </c>
      <c r="L244" s="104">
        <f t="shared" ref="L244:L275" si="73">+J244-K244</f>
        <v>0</v>
      </c>
      <c r="M244" s="43">
        <f t="shared" ref="M244:M275" si="74">IF(K244=0,0,L244/K244)</f>
        <v>0</v>
      </c>
      <c r="N244" s="49"/>
      <c r="O244" s="86" t="str">
        <f t="shared" ref="O244:O275" si="75">IF(ISBLANK(VLOOKUP(B244,OP,48,FALSE))=TRUE,"",VLOOKUP(B244,OP,48,FALSE))</f>
        <v/>
      </c>
    </row>
    <row r="245" spans="2:15" x14ac:dyDescent="0.35">
      <c r="B245" s="113">
        <v>511000</v>
      </c>
      <c r="C245" s="114" t="s">
        <v>240</v>
      </c>
      <c r="E245" s="104">
        <f t="shared" si="67"/>
        <v>0</v>
      </c>
      <c r="F245" s="104">
        <f t="shared" si="68"/>
        <v>0</v>
      </c>
      <c r="G245" s="104">
        <f t="shared" si="69"/>
        <v>0</v>
      </c>
      <c r="H245" s="43">
        <f t="shared" si="70"/>
        <v>0</v>
      </c>
      <c r="I245" s="49"/>
      <c r="J245" s="104">
        <f t="shared" si="71"/>
        <v>0</v>
      </c>
      <c r="K245" s="104">
        <f t="shared" si="72"/>
        <v>0</v>
      </c>
      <c r="L245" s="104">
        <f t="shared" si="73"/>
        <v>0</v>
      </c>
      <c r="M245" s="43">
        <f t="shared" si="74"/>
        <v>0</v>
      </c>
      <c r="N245" s="49"/>
      <c r="O245" s="86" t="str">
        <f t="shared" si="75"/>
        <v/>
      </c>
    </row>
    <row r="246" spans="2:15" x14ac:dyDescent="0.35">
      <c r="B246" s="113">
        <v>511010</v>
      </c>
      <c r="C246" s="114" t="s">
        <v>241</v>
      </c>
      <c r="E246" s="104">
        <f t="shared" si="67"/>
        <v>300</v>
      </c>
      <c r="F246" s="104">
        <f t="shared" si="68"/>
        <v>600</v>
      </c>
      <c r="G246" s="104">
        <f t="shared" si="69"/>
        <v>-300</v>
      </c>
      <c r="H246" s="43">
        <f t="shared" si="70"/>
        <v>-0.5</v>
      </c>
      <c r="I246" s="49"/>
      <c r="J246" s="104">
        <f t="shared" si="71"/>
        <v>0</v>
      </c>
      <c r="K246" s="104">
        <f t="shared" si="72"/>
        <v>600</v>
      </c>
      <c r="L246" s="104">
        <f t="shared" si="73"/>
        <v>-600</v>
      </c>
      <c r="M246" s="43">
        <f t="shared" si="74"/>
        <v>-1</v>
      </c>
      <c r="N246" s="49"/>
      <c r="O246" s="86" t="str">
        <f t="shared" si="75"/>
        <v/>
      </c>
    </row>
    <row r="247" spans="2:15" x14ac:dyDescent="0.35">
      <c r="B247" s="113">
        <v>511011</v>
      </c>
      <c r="C247" s="114" t="s">
        <v>242</v>
      </c>
      <c r="E247" s="104">
        <f t="shared" si="67"/>
        <v>0</v>
      </c>
      <c r="F247" s="104">
        <f t="shared" si="68"/>
        <v>0</v>
      </c>
      <c r="G247" s="104">
        <f t="shared" si="69"/>
        <v>0</v>
      </c>
      <c r="H247" s="43">
        <f t="shared" si="70"/>
        <v>0</v>
      </c>
      <c r="I247" s="49"/>
      <c r="J247" s="104">
        <f t="shared" si="71"/>
        <v>0</v>
      </c>
      <c r="K247" s="104">
        <f t="shared" si="72"/>
        <v>0</v>
      </c>
      <c r="L247" s="104">
        <f t="shared" si="73"/>
        <v>0</v>
      </c>
      <c r="M247" s="43">
        <f t="shared" si="74"/>
        <v>0</v>
      </c>
      <c r="N247" s="49"/>
      <c r="O247" s="86" t="str">
        <f t="shared" si="75"/>
        <v/>
      </c>
    </row>
    <row r="248" spans="2:15" x14ac:dyDescent="0.35">
      <c r="B248" s="113">
        <v>511012</v>
      </c>
      <c r="C248" s="114" t="s">
        <v>243</v>
      </c>
      <c r="E248" s="104">
        <f t="shared" si="67"/>
        <v>0</v>
      </c>
      <c r="F248" s="104">
        <f t="shared" si="68"/>
        <v>0</v>
      </c>
      <c r="G248" s="104">
        <f t="shared" si="69"/>
        <v>0</v>
      </c>
      <c r="H248" s="43">
        <f t="shared" si="70"/>
        <v>0</v>
      </c>
      <c r="I248" s="49"/>
      <c r="J248" s="104">
        <f t="shared" si="71"/>
        <v>0</v>
      </c>
      <c r="K248" s="104">
        <f t="shared" si="72"/>
        <v>0</v>
      </c>
      <c r="L248" s="104">
        <f t="shared" si="73"/>
        <v>0</v>
      </c>
      <c r="M248" s="43">
        <f t="shared" si="74"/>
        <v>0</v>
      </c>
      <c r="N248" s="49"/>
      <c r="O248" s="86" t="str">
        <f t="shared" si="75"/>
        <v/>
      </c>
    </row>
    <row r="249" spans="2:15" x14ac:dyDescent="0.35">
      <c r="B249" s="113">
        <v>511013</v>
      </c>
      <c r="C249" s="114" t="s">
        <v>244</v>
      </c>
      <c r="E249" s="104">
        <f t="shared" si="67"/>
        <v>3596</v>
      </c>
      <c r="F249" s="104">
        <f t="shared" si="68"/>
        <v>6447</v>
      </c>
      <c r="G249" s="104">
        <f t="shared" si="69"/>
        <v>-2851</v>
      </c>
      <c r="H249" s="43">
        <f t="shared" si="70"/>
        <v>-0.44222118814952693</v>
      </c>
      <c r="I249" s="49"/>
      <c r="J249" s="104">
        <f t="shared" si="71"/>
        <v>0</v>
      </c>
      <c r="K249" s="104">
        <f t="shared" si="72"/>
        <v>6447</v>
      </c>
      <c r="L249" s="104">
        <f t="shared" si="73"/>
        <v>-6447</v>
      </c>
      <c r="M249" s="43">
        <f t="shared" si="74"/>
        <v>-1</v>
      </c>
      <c r="N249" s="49"/>
      <c r="O249" s="86" t="str">
        <f t="shared" si="75"/>
        <v/>
      </c>
    </row>
    <row r="250" spans="2:15" x14ac:dyDescent="0.35">
      <c r="B250" s="113">
        <v>511014</v>
      </c>
      <c r="C250" s="114" t="s">
        <v>245</v>
      </c>
      <c r="E250" s="104">
        <f t="shared" si="67"/>
        <v>0</v>
      </c>
      <c r="F250" s="104">
        <f t="shared" si="68"/>
        <v>0</v>
      </c>
      <c r="G250" s="104">
        <f t="shared" si="69"/>
        <v>0</v>
      </c>
      <c r="H250" s="43">
        <f t="shared" si="70"/>
        <v>0</v>
      </c>
      <c r="I250" s="49"/>
      <c r="J250" s="104">
        <f t="shared" si="71"/>
        <v>0</v>
      </c>
      <c r="K250" s="104">
        <f t="shared" si="72"/>
        <v>0</v>
      </c>
      <c r="L250" s="104">
        <f t="shared" si="73"/>
        <v>0</v>
      </c>
      <c r="M250" s="43">
        <f t="shared" si="74"/>
        <v>0</v>
      </c>
      <c r="N250" s="49"/>
      <c r="O250" s="86" t="str">
        <f t="shared" si="75"/>
        <v/>
      </c>
    </row>
    <row r="251" spans="2:15" x14ac:dyDescent="0.35">
      <c r="B251" s="113">
        <v>511015</v>
      </c>
      <c r="C251" s="114" t="s">
        <v>246</v>
      </c>
      <c r="E251" s="104">
        <f t="shared" si="67"/>
        <v>220.23000000000002</v>
      </c>
      <c r="F251" s="104">
        <f t="shared" si="68"/>
        <v>600</v>
      </c>
      <c r="G251" s="104">
        <f t="shared" si="69"/>
        <v>-379.77</v>
      </c>
      <c r="H251" s="43">
        <f t="shared" si="70"/>
        <v>-0.63295000000000001</v>
      </c>
      <c r="I251" s="49"/>
      <c r="J251" s="104">
        <f t="shared" si="71"/>
        <v>0</v>
      </c>
      <c r="K251" s="104">
        <f t="shared" si="72"/>
        <v>600</v>
      </c>
      <c r="L251" s="104">
        <f t="shared" si="73"/>
        <v>-600</v>
      </c>
      <c r="M251" s="43">
        <f t="shared" si="74"/>
        <v>-1</v>
      </c>
      <c r="N251" s="49"/>
      <c r="O251" s="86" t="str">
        <f t="shared" si="75"/>
        <v/>
      </c>
    </row>
    <row r="252" spans="2:15" x14ac:dyDescent="0.35">
      <c r="B252" s="113">
        <v>511016</v>
      </c>
      <c r="C252" s="114" t="s">
        <v>247</v>
      </c>
      <c r="E252" s="104">
        <f t="shared" si="67"/>
        <v>0</v>
      </c>
      <c r="F252" s="104">
        <f t="shared" si="68"/>
        <v>0</v>
      </c>
      <c r="G252" s="104">
        <f t="shared" si="69"/>
        <v>0</v>
      </c>
      <c r="H252" s="43">
        <f t="shared" si="70"/>
        <v>0</v>
      </c>
      <c r="I252" s="49"/>
      <c r="J252" s="104">
        <f t="shared" si="71"/>
        <v>0</v>
      </c>
      <c r="K252" s="104">
        <f t="shared" si="72"/>
        <v>0</v>
      </c>
      <c r="L252" s="104">
        <f t="shared" si="73"/>
        <v>0</v>
      </c>
      <c r="M252" s="43">
        <f t="shared" si="74"/>
        <v>0</v>
      </c>
      <c r="N252" s="49"/>
      <c r="O252" s="86" t="str">
        <f t="shared" si="75"/>
        <v/>
      </c>
    </row>
    <row r="253" spans="2:15" x14ac:dyDescent="0.35">
      <c r="B253" s="113">
        <v>512000</v>
      </c>
      <c r="C253" s="114" t="s">
        <v>248</v>
      </c>
      <c r="E253" s="104">
        <f t="shared" si="67"/>
        <v>3009</v>
      </c>
      <c r="F253" s="104">
        <f t="shared" si="68"/>
        <v>2000</v>
      </c>
      <c r="G253" s="104">
        <f t="shared" si="69"/>
        <v>1009</v>
      </c>
      <c r="H253" s="43">
        <f t="shared" si="70"/>
        <v>0.50449999999999995</v>
      </c>
      <c r="I253" s="49"/>
      <c r="J253" s="104">
        <f t="shared" si="71"/>
        <v>0</v>
      </c>
      <c r="K253" s="104">
        <f t="shared" si="72"/>
        <v>2000</v>
      </c>
      <c r="L253" s="104">
        <f t="shared" si="73"/>
        <v>-2000</v>
      </c>
      <c r="M253" s="43">
        <f t="shared" si="74"/>
        <v>-1</v>
      </c>
      <c r="N253" s="49"/>
      <c r="O253" s="86" t="str">
        <f t="shared" si="75"/>
        <v/>
      </c>
    </row>
    <row r="254" spans="2:15" x14ac:dyDescent="0.35">
      <c r="B254" s="113">
        <v>512010</v>
      </c>
      <c r="C254" s="114" t="s">
        <v>249</v>
      </c>
      <c r="E254" s="104">
        <f t="shared" si="67"/>
        <v>0</v>
      </c>
      <c r="F254" s="104">
        <f t="shared" si="68"/>
        <v>0</v>
      </c>
      <c r="G254" s="104">
        <f t="shared" si="69"/>
        <v>0</v>
      </c>
      <c r="H254" s="43">
        <f t="shared" si="70"/>
        <v>0</v>
      </c>
      <c r="I254" s="49"/>
      <c r="J254" s="104">
        <f t="shared" si="71"/>
        <v>0</v>
      </c>
      <c r="K254" s="104">
        <f t="shared" si="72"/>
        <v>0</v>
      </c>
      <c r="L254" s="104">
        <f t="shared" si="73"/>
        <v>0</v>
      </c>
      <c r="M254" s="43">
        <f t="shared" si="74"/>
        <v>0</v>
      </c>
      <c r="N254" s="49"/>
      <c r="O254" s="86" t="str">
        <f t="shared" si="75"/>
        <v/>
      </c>
    </row>
    <row r="255" spans="2:15" x14ac:dyDescent="0.35">
      <c r="B255" s="113">
        <v>512011</v>
      </c>
      <c r="C255" s="114" t="s">
        <v>250</v>
      </c>
      <c r="E255" s="104">
        <f t="shared" si="67"/>
        <v>0</v>
      </c>
      <c r="F255" s="104">
        <f t="shared" si="68"/>
        <v>0</v>
      </c>
      <c r="G255" s="104">
        <f t="shared" si="69"/>
        <v>0</v>
      </c>
      <c r="H255" s="43">
        <f t="shared" si="70"/>
        <v>0</v>
      </c>
      <c r="I255" s="49"/>
      <c r="J255" s="104">
        <f t="shared" si="71"/>
        <v>0</v>
      </c>
      <c r="K255" s="104">
        <f t="shared" si="72"/>
        <v>0</v>
      </c>
      <c r="L255" s="104">
        <f t="shared" si="73"/>
        <v>0</v>
      </c>
      <c r="M255" s="43">
        <f t="shared" si="74"/>
        <v>0</v>
      </c>
      <c r="N255" s="49"/>
      <c r="O255" s="86" t="str">
        <f t="shared" si="75"/>
        <v/>
      </c>
    </row>
    <row r="256" spans="2:15" x14ac:dyDescent="0.35">
      <c r="B256" s="113">
        <v>512012</v>
      </c>
      <c r="C256" s="114" t="s">
        <v>251</v>
      </c>
      <c r="E256" s="104">
        <f t="shared" si="67"/>
        <v>0</v>
      </c>
      <c r="F256" s="104">
        <f t="shared" si="68"/>
        <v>0</v>
      </c>
      <c r="G256" s="104">
        <f t="shared" si="69"/>
        <v>0</v>
      </c>
      <c r="H256" s="43">
        <f t="shared" si="70"/>
        <v>0</v>
      </c>
      <c r="I256" s="49"/>
      <c r="J256" s="104">
        <f t="shared" si="71"/>
        <v>0</v>
      </c>
      <c r="K256" s="104">
        <f t="shared" si="72"/>
        <v>0</v>
      </c>
      <c r="L256" s="104">
        <f t="shared" si="73"/>
        <v>0</v>
      </c>
      <c r="M256" s="43">
        <f t="shared" si="74"/>
        <v>0</v>
      </c>
      <c r="N256" s="49"/>
      <c r="O256" s="86" t="str">
        <f t="shared" si="75"/>
        <v/>
      </c>
    </row>
    <row r="257" spans="2:15" x14ac:dyDescent="0.35">
      <c r="B257" s="113">
        <v>512013</v>
      </c>
      <c r="C257" s="114" t="s">
        <v>252</v>
      </c>
      <c r="E257" s="104">
        <f t="shared" si="67"/>
        <v>0</v>
      </c>
      <c r="F257" s="104">
        <f t="shared" si="68"/>
        <v>0</v>
      </c>
      <c r="G257" s="104">
        <f t="shared" si="69"/>
        <v>0</v>
      </c>
      <c r="H257" s="43">
        <f t="shared" si="70"/>
        <v>0</v>
      </c>
      <c r="I257" s="49"/>
      <c r="J257" s="104">
        <f t="shared" si="71"/>
        <v>0</v>
      </c>
      <c r="K257" s="104">
        <f t="shared" si="72"/>
        <v>0</v>
      </c>
      <c r="L257" s="104">
        <f t="shared" si="73"/>
        <v>0</v>
      </c>
      <c r="M257" s="43">
        <f t="shared" si="74"/>
        <v>0</v>
      </c>
      <c r="N257" s="49"/>
      <c r="O257" s="86" t="str">
        <f t="shared" si="75"/>
        <v/>
      </c>
    </row>
    <row r="258" spans="2:15" x14ac:dyDescent="0.35">
      <c r="B258" s="113">
        <v>512014</v>
      </c>
      <c r="C258" s="114" t="s">
        <v>253</v>
      </c>
      <c r="E258" s="104">
        <f t="shared" si="67"/>
        <v>0</v>
      </c>
      <c r="F258" s="104">
        <f t="shared" si="68"/>
        <v>0</v>
      </c>
      <c r="G258" s="104">
        <f t="shared" si="69"/>
        <v>0</v>
      </c>
      <c r="H258" s="43">
        <f t="shared" si="70"/>
        <v>0</v>
      </c>
      <c r="I258" s="49"/>
      <c r="J258" s="104">
        <f t="shared" si="71"/>
        <v>0</v>
      </c>
      <c r="K258" s="104">
        <f t="shared" si="72"/>
        <v>0</v>
      </c>
      <c r="L258" s="104">
        <f t="shared" si="73"/>
        <v>0</v>
      </c>
      <c r="M258" s="43">
        <f t="shared" si="74"/>
        <v>0</v>
      </c>
      <c r="N258" s="49"/>
      <c r="O258" s="86" t="str">
        <f t="shared" si="75"/>
        <v/>
      </c>
    </row>
    <row r="259" spans="2:15" x14ac:dyDescent="0.35">
      <c r="B259" s="113">
        <v>512015</v>
      </c>
      <c r="C259" s="114" t="s">
        <v>254</v>
      </c>
      <c r="E259" s="104">
        <f t="shared" si="67"/>
        <v>0</v>
      </c>
      <c r="F259" s="104">
        <f t="shared" si="68"/>
        <v>0</v>
      </c>
      <c r="G259" s="104">
        <f t="shared" si="69"/>
        <v>0</v>
      </c>
      <c r="H259" s="43">
        <f t="shared" si="70"/>
        <v>0</v>
      </c>
      <c r="I259" s="49"/>
      <c r="J259" s="104">
        <f t="shared" si="71"/>
        <v>0</v>
      </c>
      <c r="K259" s="104">
        <f t="shared" si="72"/>
        <v>0</v>
      </c>
      <c r="L259" s="104">
        <f t="shared" si="73"/>
        <v>0</v>
      </c>
      <c r="M259" s="43">
        <f t="shared" si="74"/>
        <v>0</v>
      </c>
      <c r="N259" s="49"/>
      <c r="O259" s="86" t="str">
        <f t="shared" si="75"/>
        <v/>
      </c>
    </row>
    <row r="260" spans="2:15" x14ac:dyDescent="0.35">
      <c r="B260" s="113">
        <v>512016</v>
      </c>
      <c r="C260" s="114" t="s">
        <v>255</v>
      </c>
      <c r="E260" s="104">
        <f t="shared" si="67"/>
        <v>0</v>
      </c>
      <c r="F260" s="104">
        <f t="shared" si="68"/>
        <v>0</v>
      </c>
      <c r="G260" s="104">
        <f t="shared" si="69"/>
        <v>0</v>
      </c>
      <c r="H260" s="43">
        <f t="shared" si="70"/>
        <v>0</v>
      </c>
      <c r="I260" s="49"/>
      <c r="J260" s="104">
        <f t="shared" si="71"/>
        <v>0</v>
      </c>
      <c r="K260" s="104">
        <f t="shared" si="72"/>
        <v>0</v>
      </c>
      <c r="L260" s="104">
        <f t="shared" si="73"/>
        <v>0</v>
      </c>
      <c r="M260" s="43">
        <f t="shared" si="74"/>
        <v>0</v>
      </c>
      <c r="N260" s="49"/>
      <c r="O260" s="86" t="str">
        <f t="shared" si="75"/>
        <v/>
      </c>
    </row>
    <row r="261" spans="2:15" x14ac:dyDescent="0.35">
      <c r="B261" s="113">
        <v>512017</v>
      </c>
      <c r="C261" s="114" t="s">
        <v>256</v>
      </c>
      <c r="E261" s="104">
        <f t="shared" si="67"/>
        <v>0</v>
      </c>
      <c r="F261" s="104">
        <f t="shared" si="68"/>
        <v>0</v>
      </c>
      <c r="G261" s="104">
        <f t="shared" si="69"/>
        <v>0</v>
      </c>
      <c r="H261" s="43">
        <f t="shared" si="70"/>
        <v>0</v>
      </c>
      <c r="I261" s="49"/>
      <c r="J261" s="104">
        <f t="shared" si="71"/>
        <v>0</v>
      </c>
      <c r="K261" s="104">
        <f t="shared" si="72"/>
        <v>0</v>
      </c>
      <c r="L261" s="104">
        <f t="shared" si="73"/>
        <v>0</v>
      </c>
      <c r="M261" s="43">
        <f t="shared" si="74"/>
        <v>0</v>
      </c>
      <c r="N261" s="49"/>
      <c r="O261" s="86" t="str">
        <f t="shared" si="75"/>
        <v/>
      </c>
    </row>
    <row r="262" spans="2:15" x14ac:dyDescent="0.35">
      <c r="B262" s="113">
        <v>512018</v>
      </c>
      <c r="C262" s="114" t="s">
        <v>257</v>
      </c>
      <c r="E262" s="104">
        <f t="shared" si="67"/>
        <v>0</v>
      </c>
      <c r="F262" s="104">
        <f t="shared" si="68"/>
        <v>0</v>
      </c>
      <c r="G262" s="104">
        <f t="shared" si="69"/>
        <v>0</v>
      </c>
      <c r="H262" s="43">
        <f t="shared" si="70"/>
        <v>0</v>
      </c>
      <c r="I262" s="49"/>
      <c r="J262" s="104">
        <f t="shared" si="71"/>
        <v>0</v>
      </c>
      <c r="K262" s="104">
        <f t="shared" si="72"/>
        <v>0</v>
      </c>
      <c r="L262" s="104">
        <f t="shared" si="73"/>
        <v>0</v>
      </c>
      <c r="M262" s="43">
        <f t="shared" si="74"/>
        <v>0</v>
      </c>
      <c r="N262" s="49"/>
      <c r="O262" s="86" t="str">
        <f t="shared" si="75"/>
        <v/>
      </c>
    </row>
    <row r="263" spans="2:15" x14ac:dyDescent="0.35">
      <c r="B263" s="113">
        <v>512019</v>
      </c>
      <c r="C263" s="114" t="s">
        <v>258</v>
      </c>
      <c r="E263" s="104">
        <f t="shared" si="67"/>
        <v>0</v>
      </c>
      <c r="F263" s="104">
        <f t="shared" si="68"/>
        <v>0</v>
      </c>
      <c r="G263" s="104">
        <f t="shared" si="69"/>
        <v>0</v>
      </c>
      <c r="H263" s="43">
        <f t="shared" si="70"/>
        <v>0</v>
      </c>
      <c r="I263" s="49"/>
      <c r="J263" s="104">
        <f t="shared" si="71"/>
        <v>0</v>
      </c>
      <c r="K263" s="104">
        <f t="shared" si="72"/>
        <v>0</v>
      </c>
      <c r="L263" s="104">
        <f t="shared" si="73"/>
        <v>0</v>
      </c>
      <c r="M263" s="43">
        <f t="shared" si="74"/>
        <v>0</v>
      </c>
      <c r="N263" s="49"/>
      <c r="O263" s="86" t="str">
        <f t="shared" si="75"/>
        <v/>
      </c>
    </row>
    <row r="264" spans="2:15" x14ac:dyDescent="0.35">
      <c r="B264" s="113">
        <v>513000</v>
      </c>
      <c r="C264" s="114" t="s">
        <v>259</v>
      </c>
      <c r="E264" s="104">
        <f t="shared" si="67"/>
        <v>0</v>
      </c>
      <c r="F264" s="104">
        <f t="shared" si="68"/>
        <v>0</v>
      </c>
      <c r="G264" s="104">
        <f t="shared" si="69"/>
        <v>0</v>
      </c>
      <c r="H264" s="43">
        <f t="shared" si="70"/>
        <v>0</v>
      </c>
      <c r="I264" s="49"/>
      <c r="J264" s="104">
        <f t="shared" si="71"/>
        <v>0</v>
      </c>
      <c r="K264" s="104">
        <f t="shared" si="72"/>
        <v>0</v>
      </c>
      <c r="L264" s="104">
        <f t="shared" si="73"/>
        <v>0</v>
      </c>
      <c r="M264" s="43">
        <f t="shared" si="74"/>
        <v>0</v>
      </c>
      <c r="N264" s="49"/>
      <c r="O264" s="86" t="str">
        <f t="shared" si="75"/>
        <v/>
      </c>
    </row>
    <row r="265" spans="2:15" x14ac:dyDescent="0.35">
      <c r="B265" s="113">
        <v>513010</v>
      </c>
      <c r="C265" s="114" t="s">
        <v>260</v>
      </c>
      <c r="E265" s="104">
        <f t="shared" si="67"/>
        <v>0</v>
      </c>
      <c r="F265" s="104">
        <f t="shared" si="68"/>
        <v>0</v>
      </c>
      <c r="G265" s="104">
        <f t="shared" si="69"/>
        <v>0</v>
      </c>
      <c r="H265" s="43">
        <f t="shared" si="70"/>
        <v>0</v>
      </c>
      <c r="I265" s="49"/>
      <c r="J265" s="104">
        <f t="shared" si="71"/>
        <v>0</v>
      </c>
      <c r="K265" s="104">
        <f t="shared" si="72"/>
        <v>0</v>
      </c>
      <c r="L265" s="104">
        <f t="shared" si="73"/>
        <v>0</v>
      </c>
      <c r="M265" s="43">
        <f t="shared" si="74"/>
        <v>0</v>
      </c>
      <c r="N265" s="49"/>
      <c r="O265" s="86" t="str">
        <f t="shared" si="75"/>
        <v/>
      </c>
    </row>
    <row r="266" spans="2:15" x14ac:dyDescent="0.35">
      <c r="B266" s="113">
        <v>514000</v>
      </c>
      <c r="C266" s="114" t="s">
        <v>261</v>
      </c>
      <c r="E266" s="104">
        <f t="shared" si="67"/>
        <v>0</v>
      </c>
      <c r="F266" s="104">
        <f t="shared" si="68"/>
        <v>0</v>
      </c>
      <c r="G266" s="104">
        <f t="shared" si="69"/>
        <v>0</v>
      </c>
      <c r="H266" s="43">
        <f t="shared" si="70"/>
        <v>0</v>
      </c>
      <c r="I266" s="49"/>
      <c r="J266" s="104">
        <f t="shared" si="71"/>
        <v>0</v>
      </c>
      <c r="K266" s="104">
        <f t="shared" si="72"/>
        <v>0</v>
      </c>
      <c r="L266" s="104">
        <f t="shared" si="73"/>
        <v>0</v>
      </c>
      <c r="M266" s="43">
        <f t="shared" si="74"/>
        <v>0</v>
      </c>
      <c r="N266" s="49"/>
      <c r="O266" s="86" t="str">
        <f t="shared" si="75"/>
        <v/>
      </c>
    </row>
    <row r="267" spans="2:15" x14ac:dyDescent="0.35">
      <c r="B267" s="113">
        <v>514010</v>
      </c>
      <c r="C267" s="114" t="s">
        <v>262</v>
      </c>
      <c r="E267" s="104">
        <f t="shared" si="67"/>
        <v>1530</v>
      </c>
      <c r="F267" s="104">
        <f t="shared" si="68"/>
        <v>0</v>
      </c>
      <c r="G267" s="104">
        <f t="shared" si="69"/>
        <v>1530</v>
      </c>
      <c r="H267" s="43">
        <f t="shared" si="70"/>
        <v>0</v>
      </c>
      <c r="I267" s="49"/>
      <c r="J267" s="104">
        <f t="shared" si="71"/>
        <v>0</v>
      </c>
      <c r="K267" s="104">
        <f t="shared" si="72"/>
        <v>0</v>
      </c>
      <c r="L267" s="104">
        <f t="shared" si="73"/>
        <v>0</v>
      </c>
      <c r="M267" s="43">
        <f t="shared" si="74"/>
        <v>0</v>
      </c>
      <c r="N267" s="49"/>
      <c r="O267" s="86" t="str">
        <f t="shared" si="75"/>
        <v/>
      </c>
    </row>
    <row r="268" spans="2:15" x14ac:dyDescent="0.35">
      <c r="B268" s="113">
        <v>514011</v>
      </c>
      <c r="C268" s="114" t="s">
        <v>263</v>
      </c>
      <c r="E268" s="104">
        <f t="shared" si="67"/>
        <v>4187.5</v>
      </c>
      <c r="F268" s="104">
        <f t="shared" si="68"/>
        <v>5240</v>
      </c>
      <c r="G268" s="104">
        <f t="shared" si="69"/>
        <v>-1052.5</v>
      </c>
      <c r="H268" s="43">
        <f t="shared" si="70"/>
        <v>-0.20085877862595419</v>
      </c>
      <c r="I268" s="49"/>
      <c r="J268" s="104">
        <f t="shared" si="71"/>
        <v>0</v>
      </c>
      <c r="K268" s="104">
        <f t="shared" si="72"/>
        <v>5240</v>
      </c>
      <c r="L268" s="104">
        <f t="shared" si="73"/>
        <v>-5240</v>
      </c>
      <c r="M268" s="43">
        <f t="shared" si="74"/>
        <v>-1</v>
      </c>
      <c r="N268" s="49"/>
      <c r="O268" s="86" t="str">
        <f t="shared" si="75"/>
        <v/>
      </c>
    </row>
    <row r="269" spans="2:15" x14ac:dyDescent="0.35">
      <c r="B269" s="113">
        <v>514012</v>
      </c>
      <c r="C269" s="114" t="s">
        <v>264</v>
      </c>
      <c r="E269" s="104">
        <f t="shared" si="67"/>
        <v>0</v>
      </c>
      <c r="F269" s="104">
        <f t="shared" si="68"/>
        <v>0</v>
      </c>
      <c r="G269" s="104">
        <f t="shared" si="69"/>
        <v>0</v>
      </c>
      <c r="H269" s="43">
        <f t="shared" si="70"/>
        <v>0</v>
      </c>
      <c r="I269" s="49"/>
      <c r="J269" s="104">
        <f t="shared" si="71"/>
        <v>0</v>
      </c>
      <c r="K269" s="104">
        <f t="shared" si="72"/>
        <v>0</v>
      </c>
      <c r="L269" s="104">
        <f t="shared" si="73"/>
        <v>0</v>
      </c>
      <c r="M269" s="43">
        <f t="shared" si="74"/>
        <v>0</v>
      </c>
      <c r="N269" s="49"/>
      <c r="O269" s="86" t="str">
        <f t="shared" si="75"/>
        <v/>
      </c>
    </row>
    <row r="270" spans="2:15" x14ac:dyDescent="0.35">
      <c r="B270" s="113">
        <v>514013</v>
      </c>
      <c r="C270" s="114" t="s">
        <v>265</v>
      </c>
      <c r="E270" s="104">
        <f t="shared" si="67"/>
        <v>0</v>
      </c>
      <c r="F270" s="104">
        <f t="shared" si="68"/>
        <v>0</v>
      </c>
      <c r="G270" s="104">
        <f t="shared" si="69"/>
        <v>0</v>
      </c>
      <c r="H270" s="43">
        <f t="shared" si="70"/>
        <v>0</v>
      </c>
      <c r="I270" s="49"/>
      <c r="J270" s="104">
        <f t="shared" si="71"/>
        <v>0</v>
      </c>
      <c r="K270" s="104">
        <f t="shared" si="72"/>
        <v>0</v>
      </c>
      <c r="L270" s="104">
        <f t="shared" si="73"/>
        <v>0</v>
      </c>
      <c r="M270" s="43">
        <f t="shared" si="74"/>
        <v>0</v>
      </c>
      <c r="N270" s="49"/>
      <c r="O270" s="86" t="str">
        <f t="shared" si="75"/>
        <v/>
      </c>
    </row>
    <row r="271" spans="2:15" x14ac:dyDescent="0.35">
      <c r="B271" s="113">
        <v>514014</v>
      </c>
      <c r="C271" s="114" t="s">
        <v>266</v>
      </c>
      <c r="E271" s="104">
        <f t="shared" si="67"/>
        <v>0</v>
      </c>
      <c r="F271" s="104">
        <f t="shared" si="68"/>
        <v>0</v>
      </c>
      <c r="G271" s="104">
        <f t="shared" si="69"/>
        <v>0</v>
      </c>
      <c r="H271" s="43">
        <f t="shared" si="70"/>
        <v>0</v>
      </c>
      <c r="I271" s="49"/>
      <c r="J271" s="104">
        <f t="shared" si="71"/>
        <v>0</v>
      </c>
      <c r="K271" s="104">
        <f t="shared" si="72"/>
        <v>0</v>
      </c>
      <c r="L271" s="104">
        <f t="shared" si="73"/>
        <v>0</v>
      </c>
      <c r="M271" s="43">
        <f t="shared" si="74"/>
        <v>0</v>
      </c>
      <c r="N271" s="49"/>
      <c r="O271" s="86" t="str">
        <f t="shared" si="75"/>
        <v/>
      </c>
    </row>
    <row r="272" spans="2:15" x14ac:dyDescent="0.35">
      <c r="B272" s="113">
        <v>514015</v>
      </c>
      <c r="C272" s="114" t="s">
        <v>267</v>
      </c>
      <c r="E272" s="104">
        <f t="shared" si="67"/>
        <v>0</v>
      </c>
      <c r="F272" s="104">
        <f t="shared" si="68"/>
        <v>0</v>
      </c>
      <c r="G272" s="104">
        <f t="shared" si="69"/>
        <v>0</v>
      </c>
      <c r="H272" s="43">
        <f t="shared" si="70"/>
        <v>0</v>
      </c>
      <c r="I272" s="49"/>
      <c r="J272" s="104">
        <f t="shared" si="71"/>
        <v>0</v>
      </c>
      <c r="K272" s="104">
        <f t="shared" si="72"/>
        <v>0</v>
      </c>
      <c r="L272" s="104">
        <f t="shared" si="73"/>
        <v>0</v>
      </c>
      <c r="M272" s="43">
        <f t="shared" si="74"/>
        <v>0</v>
      </c>
      <c r="N272" s="49"/>
      <c r="O272" s="86" t="str">
        <f t="shared" si="75"/>
        <v/>
      </c>
    </row>
    <row r="273" spans="2:15" x14ac:dyDescent="0.35">
      <c r="B273" s="113">
        <v>514016</v>
      </c>
      <c r="C273" s="114" t="s">
        <v>268</v>
      </c>
      <c r="E273" s="104">
        <f t="shared" si="67"/>
        <v>0</v>
      </c>
      <c r="F273" s="104">
        <f t="shared" si="68"/>
        <v>0</v>
      </c>
      <c r="G273" s="104">
        <f t="shared" si="69"/>
        <v>0</v>
      </c>
      <c r="H273" s="43">
        <f t="shared" si="70"/>
        <v>0</v>
      </c>
      <c r="I273" s="49"/>
      <c r="J273" s="104">
        <f t="shared" si="71"/>
        <v>0</v>
      </c>
      <c r="K273" s="104">
        <f t="shared" si="72"/>
        <v>0</v>
      </c>
      <c r="L273" s="104">
        <f t="shared" si="73"/>
        <v>0</v>
      </c>
      <c r="M273" s="43">
        <f t="shared" si="74"/>
        <v>0</v>
      </c>
      <c r="N273" s="49"/>
      <c r="O273" s="86" t="str">
        <f t="shared" si="75"/>
        <v/>
      </c>
    </row>
    <row r="274" spans="2:15" x14ac:dyDescent="0.35">
      <c r="B274" s="113">
        <v>515000</v>
      </c>
      <c r="C274" s="114" t="s">
        <v>269</v>
      </c>
      <c r="E274" s="104">
        <f t="shared" si="67"/>
        <v>0</v>
      </c>
      <c r="F274" s="104">
        <f t="shared" si="68"/>
        <v>0</v>
      </c>
      <c r="G274" s="104">
        <f t="shared" si="69"/>
        <v>0</v>
      </c>
      <c r="H274" s="43">
        <f t="shared" si="70"/>
        <v>0</v>
      </c>
      <c r="I274" s="49"/>
      <c r="J274" s="104">
        <f t="shared" si="71"/>
        <v>0</v>
      </c>
      <c r="K274" s="104">
        <f t="shared" si="72"/>
        <v>0</v>
      </c>
      <c r="L274" s="104">
        <f t="shared" si="73"/>
        <v>0</v>
      </c>
      <c r="M274" s="43">
        <f t="shared" si="74"/>
        <v>0</v>
      </c>
      <c r="N274" s="49"/>
      <c r="O274" s="86" t="str">
        <f t="shared" si="75"/>
        <v/>
      </c>
    </row>
    <row r="275" spans="2:15" x14ac:dyDescent="0.35">
      <c r="B275" s="113">
        <v>515010</v>
      </c>
      <c r="C275" s="114" t="s">
        <v>270</v>
      </c>
      <c r="E275" s="104">
        <f t="shared" si="67"/>
        <v>0</v>
      </c>
      <c r="F275" s="104">
        <f t="shared" si="68"/>
        <v>0</v>
      </c>
      <c r="G275" s="104">
        <f t="shared" si="69"/>
        <v>0</v>
      </c>
      <c r="H275" s="43">
        <f t="shared" si="70"/>
        <v>0</v>
      </c>
      <c r="I275" s="49"/>
      <c r="J275" s="104">
        <f t="shared" si="71"/>
        <v>0</v>
      </c>
      <c r="K275" s="104">
        <f t="shared" si="72"/>
        <v>0</v>
      </c>
      <c r="L275" s="104">
        <f t="shared" si="73"/>
        <v>0</v>
      </c>
      <c r="M275" s="43">
        <f t="shared" si="74"/>
        <v>0</v>
      </c>
      <c r="N275" s="49"/>
      <c r="O275" s="86" t="str">
        <f t="shared" si="75"/>
        <v/>
      </c>
    </row>
    <row r="276" spans="2:15" x14ac:dyDescent="0.35">
      <c r="B276" s="113">
        <v>515011</v>
      </c>
      <c r="C276" s="114" t="s">
        <v>271</v>
      </c>
      <c r="E276" s="104">
        <f t="shared" ref="E276:E293" si="76">VLOOKUP($B276,OP,30,FALSE)</f>
        <v>0</v>
      </c>
      <c r="F276" s="104">
        <f t="shared" ref="F276:F293" si="77">VLOOKUP($B276,OP,31,FALSE)</f>
        <v>0</v>
      </c>
      <c r="G276" s="104">
        <f t="shared" ref="G276:G293" si="78">+E276-F276</f>
        <v>0</v>
      </c>
      <c r="H276" s="43">
        <f t="shared" ref="H276:H294" si="79">IF(F276=0,0,G276/F276)</f>
        <v>0</v>
      </c>
      <c r="I276" s="49"/>
      <c r="J276" s="104">
        <f t="shared" ref="J276:J293" si="80">VLOOKUP($B276,OP,47,FALSE)</f>
        <v>0</v>
      </c>
      <c r="K276" s="104">
        <f t="shared" ref="K276:K293" si="81">VLOOKUP($B276,OP,31,FALSE)</f>
        <v>0</v>
      </c>
      <c r="L276" s="104">
        <f t="shared" ref="L276:L293" si="82">+J276-K276</f>
        <v>0</v>
      </c>
      <c r="M276" s="43">
        <f t="shared" ref="M276:M294" si="83">IF(K276=0,0,L276/K276)</f>
        <v>0</v>
      </c>
      <c r="N276" s="49"/>
      <c r="O276" s="86" t="str">
        <f t="shared" ref="O276:O293" si="84">IF(ISBLANK(VLOOKUP(B276,OP,48,FALSE))=TRUE,"",VLOOKUP(B276,OP,48,FALSE))</f>
        <v/>
      </c>
    </row>
    <row r="277" spans="2:15" x14ac:dyDescent="0.35">
      <c r="B277" s="113">
        <v>515012</v>
      </c>
      <c r="C277" s="114" t="s">
        <v>272</v>
      </c>
      <c r="E277" s="104">
        <f t="shared" si="76"/>
        <v>0</v>
      </c>
      <c r="F277" s="104">
        <f t="shared" si="77"/>
        <v>0</v>
      </c>
      <c r="G277" s="104">
        <f t="shared" si="78"/>
        <v>0</v>
      </c>
      <c r="H277" s="43">
        <f t="shared" si="79"/>
        <v>0</v>
      </c>
      <c r="I277" s="49"/>
      <c r="J277" s="104">
        <f t="shared" si="80"/>
        <v>0</v>
      </c>
      <c r="K277" s="104">
        <f t="shared" si="81"/>
        <v>0</v>
      </c>
      <c r="L277" s="104">
        <f t="shared" si="82"/>
        <v>0</v>
      </c>
      <c r="M277" s="43">
        <f t="shared" si="83"/>
        <v>0</v>
      </c>
      <c r="N277" s="49"/>
      <c r="O277" s="86" t="str">
        <f t="shared" si="84"/>
        <v/>
      </c>
    </row>
    <row r="278" spans="2:15" x14ac:dyDescent="0.35">
      <c r="B278" s="113">
        <v>515013</v>
      </c>
      <c r="C278" s="114" t="s">
        <v>273</v>
      </c>
      <c r="E278" s="104">
        <f t="shared" si="76"/>
        <v>0</v>
      </c>
      <c r="F278" s="104">
        <f t="shared" si="77"/>
        <v>0</v>
      </c>
      <c r="G278" s="104">
        <f t="shared" si="78"/>
        <v>0</v>
      </c>
      <c r="H278" s="43">
        <f t="shared" si="79"/>
        <v>0</v>
      </c>
      <c r="I278" s="49"/>
      <c r="J278" s="104">
        <f t="shared" si="80"/>
        <v>0</v>
      </c>
      <c r="K278" s="104">
        <f t="shared" si="81"/>
        <v>0</v>
      </c>
      <c r="L278" s="104">
        <f t="shared" si="82"/>
        <v>0</v>
      </c>
      <c r="M278" s="43">
        <f t="shared" si="83"/>
        <v>0</v>
      </c>
      <c r="N278" s="49"/>
      <c r="O278" s="86" t="str">
        <f t="shared" si="84"/>
        <v/>
      </c>
    </row>
    <row r="279" spans="2:15" x14ac:dyDescent="0.35">
      <c r="B279" s="113">
        <v>515014</v>
      </c>
      <c r="C279" s="114" t="s">
        <v>274</v>
      </c>
      <c r="E279" s="104">
        <f t="shared" si="76"/>
        <v>0</v>
      </c>
      <c r="F279" s="104">
        <f t="shared" si="77"/>
        <v>0</v>
      </c>
      <c r="G279" s="104">
        <f t="shared" si="78"/>
        <v>0</v>
      </c>
      <c r="H279" s="43">
        <f t="shared" si="79"/>
        <v>0</v>
      </c>
      <c r="I279" s="49"/>
      <c r="J279" s="104">
        <f t="shared" si="80"/>
        <v>0</v>
      </c>
      <c r="K279" s="104">
        <f t="shared" si="81"/>
        <v>0</v>
      </c>
      <c r="L279" s="104">
        <f t="shared" si="82"/>
        <v>0</v>
      </c>
      <c r="M279" s="43">
        <f t="shared" si="83"/>
        <v>0</v>
      </c>
      <c r="N279" s="49"/>
      <c r="O279" s="86" t="str">
        <f t="shared" si="84"/>
        <v/>
      </c>
    </row>
    <row r="280" spans="2:15" x14ac:dyDescent="0.35">
      <c r="B280" s="113">
        <v>515015</v>
      </c>
      <c r="C280" s="114" t="s">
        <v>275</v>
      </c>
      <c r="E280" s="104">
        <f t="shared" si="76"/>
        <v>0</v>
      </c>
      <c r="F280" s="104">
        <f t="shared" si="77"/>
        <v>0</v>
      </c>
      <c r="G280" s="104">
        <f t="shared" si="78"/>
        <v>0</v>
      </c>
      <c r="H280" s="43">
        <f t="shared" si="79"/>
        <v>0</v>
      </c>
      <c r="I280" s="49"/>
      <c r="J280" s="104">
        <f t="shared" si="80"/>
        <v>0</v>
      </c>
      <c r="K280" s="104">
        <f t="shared" si="81"/>
        <v>0</v>
      </c>
      <c r="L280" s="104">
        <f t="shared" si="82"/>
        <v>0</v>
      </c>
      <c r="M280" s="43">
        <f t="shared" si="83"/>
        <v>0</v>
      </c>
      <c r="N280" s="49"/>
      <c r="O280" s="86" t="str">
        <f t="shared" si="84"/>
        <v/>
      </c>
    </row>
    <row r="281" spans="2:15" x14ac:dyDescent="0.35">
      <c r="B281" s="113">
        <v>516000</v>
      </c>
      <c r="C281" s="114" t="s">
        <v>276</v>
      </c>
      <c r="E281" s="104">
        <f t="shared" si="76"/>
        <v>0</v>
      </c>
      <c r="F281" s="104">
        <f t="shared" si="77"/>
        <v>0</v>
      </c>
      <c r="G281" s="104">
        <f t="shared" si="78"/>
        <v>0</v>
      </c>
      <c r="H281" s="43">
        <f t="shared" si="79"/>
        <v>0</v>
      </c>
      <c r="I281" s="49"/>
      <c r="J281" s="104">
        <f t="shared" si="80"/>
        <v>0</v>
      </c>
      <c r="K281" s="104">
        <f t="shared" si="81"/>
        <v>0</v>
      </c>
      <c r="L281" s="104">
        <f t="shared" si="82"/>
        <v>0</v>
      </c>
      <c r="M281" s="43">
        <f t="shared" si="83"/>
        <v>0</v>
      </c>
      <c r="N281" s="49"/>
      <c r="O281" s="86" t="str">
        <f t="shared" si="84"/>
        <v/>
      </c>
    </row>
    <row r="282" spans="2:15" x14ac:dyDescent="0.35">
      <c r="B282" s="113">
        <v>516010</v>
      </c>
      <c r="C282" s="114" t="s">
        <v>277</v>
      </c>
      <c r="E282" s="104">
        <f t="shared" si="76"/>
        <v>100</v>
      </c>
      <c r="F282" s="104">
        <f t="shared" si="77"/>
        <v>200</v>
      </c>
      <c r="G282" s="104">
        <f t="shared" si="78"/>
        <v>-100</v>
      </c>
      <c r="H282" s="43">
        <f t="shared" si="79"/>
        <v>-0.5</v>
      </c>
      <c r="I282" s="49"/>
      <c r="J282" s="104">
        <f t="shared" si="80"/>
        <v>0</v>
      </c>
      <c r="K282" s="104">
        <f t="shared" si="81"/>
        <v>200</v>
      </c>
      <c r="L282" s="104">
        <f t="shared" si="82"/>
        <v>-200</v>
      </c>
      <c r="M282" s="43">
        <f t="shared" si="83"/>
        <v>-1</v>
      </c>
      <c r="N282" s="49"/>
      <c r="O282" s="86" t="str">
        <f t="shared" si="84"/>
        <v/>
      </c>
    </row>
    <row r="283" spans="2:15" x14ac:dyDescent="0.35">
      <c r="B283" s="113">
        <v>516011</v>
      </c>
      <c r="C283" s="114" t="s">
        <v>278</v>
      </c>
      <c r="E283" s="104">
        <f t="shared" si="76"/>
        <v>1750</v>
      </c>
      <c r="F283" s="104">
        <f t="shared" si="77"/>
        <v>3500</v>
      </c>
      <c r="G283" s="104">
        <f t="shared" si="78"/>
        <v>-1750</v>
      </c>
      <c r="H283" s="43">
        <f t="shared" si="79"/>
        <v>-0.5</v>
      </c>
      <c r="I283" s="49"/>
      <c r="J283" s="104">
        <f t="shared" si="80"/>
        <v>0</v>
      </c>
      <c r="K283" s="104">
        <f t="shared" si="81"/>
        <v>3500</v>
      </c>
      <c r="L283" s="104">
        <f t="shared" si="82"/>
        <v>-3500</v>
      </c>
      <c r="M283" s="43">
        <f t="shared" si="83"/>
        <v>-1</v>
      </c>
      <c r="N283" s="49"/>
      <c r="O283" s="86" t="str">
        <f t="shared" si="84"/>
        <v/>
      </c>
    </row>
    <row r="284" spans="2:15" x14ac:dyDescent="0.35">
      <c r="B284" s="113">
        <v>516012</v>
      </c>
      <c r="C284" s="114" t="s">
        <v>279</v>
      </c>
      <c r="E284" s="104">
        <f t="shared" si="76"/>
        <v>0</v>
      </c>
      <c r="F284" s="104">
        <f t="shared" si="77"/>
        <v>0</v>
      </c>
      <c r="G284" s="104">
        <f t="shared" si="78"/>
        <v>0</v>
      </c>
      <c r="H284" s="43">
        <f t="shared" si="79"/>
        <v>0</v>
      </c>
      <c r="I284" s="49"/>
      <c r="J284" s="104">
        <f t="shared" si="80"/>
        <v>0</v>
      </c>
      <c r="K284" s="104">
        <f t="shared" si="81"/>
        <v>0</v>
      </c>
      <c r="L284" s="104">
        <f t="shared" si="82"/>
        <v>0</v>
      </c>
      <c r="M284" s="43">
        <f t="shared" si="83"/>
        <v>0</v>
      </c>
      <c r="N284" s="49"/>
      <c r="O284" s="86" t="str">
        <f t="shared" si="84"/>
        <v/>
      </c>
    </row>
    <row r="285" spans="2:15" x14ac:dyDescent="0.35">
      <c r="B285" s="113">
        <v>516013</v>
      </c>
      <c r="C285" s="114" t="s">
        <v>280</v>
      </c>
      <c r="E285" s="104">
        <f t="shared" si="76"/>
        <v>0</v>
      </c>
      <c r="F285" s="104">
        <f t="shared" si="77"/>
        <v>0</v>
      </c>
      <c r="G285" s="104">
        <f t="shared" si="78"/>
        <v>0</v>
      </c>
      <c r="H285" s="43">
        <f t="shared" si="79"/>
        <v>0</v>
      </c>
      <c r="I285" s="49"/>
      <c r="J285" s="104">
        <f t="shared" si="80"/>
        <v>0</v>
      </c>
      <c r="K285" s="104">
        <f t="shared" si="81"/>
        <v>0</v>
      </c>
      <c r="L285" s="104">
        <f t="shared" si="82"/>
        <v>0</v>
      </c>
      <c r="M285" s="43">
        <f t="shared" si="83"/>
        <v>0</v>
      </c>
      <c r="N285" s="49"/>
      <c r="O285" s="86" t="str">
        <f t="shared" si="84"/>
        <v/>
      </c>
    </row>
    <row r="286" spans="2:15" x14ac:dyDescent="0.35">
      <c r="B286" s="113">
        <v>516014</v>
      </c>
      <c r="C286" s="114" t="s">
        <v>281</v>
      </c>
      <c r="E286" s="104">
        <f t="shared" si="76"/>
        <v>0</v>
      </c>
      <c r="F286" s="104">
        <f t="shared" si="77"/>
        <v>0</v>
      </c>
      <c r="G286" s="104">
        <f t="shared" si="78"/>
        <v>0</v>
      </c>
      <c r="H286" s="43">
        <f t="shared" si="79"/>
        <v>0</v>
      </c>
      <c r="I286" s="49"/>
      <c r="J286" s="104">
        <f t="shared" si="80"/>
        <v>0</v>
      </c>
      <c r="K286" s="104">
        <f t="shared" si="81"/>
        <v>0</v>
      </c>
      <c r="L286" s="104">
        <f t="shared" si="82"/>
        <v>0</v>
      </c>
      <c r="M286" s="43">
        <f t="shared" si="83"/>
        <v>0</v>
      </c>
      <c r="N286" s="49"/>
      <c r="O286" s="86" t="str">
        <f t="shared" si="84"/>
        <v/>
      </c>
    </row>
    <row r="287" spans="2:15" x14ac:dyDescent="0.35">
      <c r="B287" s="113">
        <v>516015</v>
      </c>
      <c r="C287" s="114" t="s">
        <v>282</v>
      </c>
      <c r="E287" s="104">
        <f t="shared" si="76"/>
        <v>0</v>
      </c>
      <c r="F287" s="104">
        <f t="shared" si="77"/>
        <v>0</v>
      </c>
      <c r="G287" s="104">
        <f t="shared" si="78"/>
        <v>0</v>
      </c>
      <c r="H287" s="43">
        <f t="shared" si="79"/>
        <v>0</v>
      </c>
      <c r="I287" s="49"/>
      <c r="J287" s="104">
        <f t="shared" si="80"/>
        <v>0</v>
      </c>
      <c r="K287" s="104">
        <f t="shared" si="81"/>
        <v>0</v>
      </c>
      <c r="L287" s="104">
        <f t="shared" si="82"/>
        <v>0</v>
      </c>
      <c r="M287" s="43">
        <f t="shared" si="83"/>
        <v>0</v>
      </c>
      <c r="N287" s="49"/>
      <c r="O287" s="86" t="str">
        <f t="shared" si="84"/>
        <v/>
      </c>
    </row>
    <row r="288" spans="2:15" x14ac:dyDescent="0.35">
      <c r="B288" s="113">
        <v>519000</v>
      </c>
      <c r="C288" s="114" t="s">
        <v>283</v>
      </c>
      <c r="E288" s="104">
        <f t="shared" si="76"/>
        <v>0</v>
      </c>
      <c r="F288" s="104">
        <f t="shared" si="77"/>
        <v>0</v>
      </c>
      <c r="G288" s="104">
        <f t="shared" si="78"/>
        <v>0</v>
      </c>
      <c r="H288" s="43">
        <f t="shared" si="79"/>
        <v>0</v>
      </c>
      <c r="I288" s="49"/>
      <c r="J288" s="104">
        <f t="shared" si="80"/>
        <v>0</v>
      </c>
      <c r="K288" s="104">
        <f t="shared" si="81"/>
        <v>0</v>
      </c>
      <c r="L288" s="104">
        <f t="shared" si="82"/>
        <v>0</v>
      </c>
      <c r="M288" s="43">
        <f t="shared" si="83"/>
        <v>0</v>
      </c>
      <c r="N288" s="49"/>
      <c r="O288" s="86" t="str">
        <f t="shared" si="84"/>
        <v/>
      </c>
    </row>
    <row r="289" spans="2:15" x14ac:dyDescent="0.35">
      <c r="B289" s="113">
        <v>519001</v>
      </c>
      <c r="C289" s="114" t="s">
        <v>284</v>
      </c>
      <c r="E289" s="104">
        <f t="shared" si="76"/>
        <v>0</v>
      </c>
      <c r="F289" s="104">
        <f t="shared" si="77"/>
        <v>0</v>
      </c>
      <c r="G289" s="104">
        <f t="shared" si="78"/>
        <v>0</v>
      </c>
      <c r="H289" s="43">
        <f t="shared" si="79"/>
        <v>0</v>
      </c>
      <c r="I289" s="49"/>
      <c r="J289" s="104">
        <f t="shared" si="80"/>
        <v>0</v>
      </c>
      <c r="K289" s="104">
        <f t="shared" si="81"/>
        <v>0</v>
      </c>
      <c r="L289" s="104">
        <f t="shared" si="82"/>
        <v>0</v>
      </c>
      <c r="M289" s="43">
        <f t="shared" si="83"/>
        <v>0</v>
      </c>
      <c r="N289" s="49"/>
      <c r="O289" s="86" t="str">
        <f t="shared" si="84"/>
        <v/>
      </c>
    </row>
    <row r="290" spans="2:15" x14ac:dyDescent="0.35">
      <c r="B290" s="113">
        <v>519002</v>
      </c>
      <c r="C290" s="114" t="s">
        <v>285</v>
      </c>
      <c r="E290" s="104">
        <f t="shared" si="76"/>
        <v>0</v>
      </c>
      <c r="F290" s="104">
        <f t="shared" si="77"/>
        <v>0</v>
      </c>
      <c r="G290" s="104">
        <f t="shared" si="78"/>
        <v>0</v>
      </c>
      <c r="H290" s="43">
        <f t="shared" si="79"/>
        <v>0</v>
      </c>
      <c r="I290" s="49"/>
      <c r="J290" s="104">
        <f t="shared" si="80"/>
        <v>0</v>
      </c>
      <c r="K290" s="104">
        <f t="shared" si="81"/>
        <v>0</v>
      </c>
      <c r="L290" s="104">
        <f t="shared" si="82"/>
        <v>0</v>
      </c>
      <c r="M290" s="43">
        <f t="shared" si="83"/>
        <v>0</v>
      </c>
      <c r="N290" s="49"/>
      <c r="O290" s="86" t="str">
        <f t="shared" si="84"/>
        <v/>
      </c>
    </row>
    <row r="291" spans="2:15" x14ac:dyDescent="0.35">
      <c r="B291" s="113">
        <v>519010</v>
      </c>
      <c r="C291" s="114" t="s">
        <v>286</v>
      </c>
      <c r="E291" s="104">
        <f t="shared" si="76"/>
        <v>2369.1800000000003</v>
      </c>
      <c r="F291" s="104">
        <f t="shared" si="77"/>
        <v>2400</v>
      </c>
      <c r="G291" s="104">
        <f t="shared" si="78"/>
        <v>-30.819999999999709</v>
      </c>
      <c r="H291" s="43">
        <f t="shared" si="79"/>
        <v>-1.2841666666666545E-2</v>
      </c>
      <c r="I291" s="49"/>
      <c r="J291" s="104">
        <f t="shared" si="80"/>
        <v>0</v>
      </c>
      <c r="K291" s="104">
        <f t="shared" si="81"/>
        <v>2400</v>
      </c>
      <c r="L291" s="104">
        <f t="shared" si="82"/>
        <v>-2400</v>
      </c>
      <c r="M291" s="43">
        <f t="shared" si="83"/>
        <v>-1</v>
      </c>
      <c r="N291" s="49"/>
      <c r="O291" s="86" t="str">
        <f t="shared" si="84"/>
        <v/>
      </c>
    </row>
    <row r="292" spans="2:15" x14ac:dyDescent="0.35">
      <c r="B292" s="113">
        <v>519011</v>
      </c>
      <c r="C292" s="114" t="s">
        <v>287</v>
      </c>
      <c r="E292" s="104">
        <f t="shared" si="76"/>
        <v>0</v>
      </c>
      <c r="F292" s="104">
        <f t="shared" si="77"/>
        <v>0</v>
      </c>
      <c r="G292" s="104">
        <f t="shared" si="78"/>
        <v>0</v>
      </c>
      <c r="H292" s="43">
        <f t="shared" si="79"/>
        <v>0</v>
      </c>
      <c r="I292" s="49"/>
      <c r="J292" s="104">
        <f t="shared" si="80"/>
        <v>0</v>
      </c>
      <c r="K292" s="104">
        <f t="shared" si="81"/>
        <v>0</v>
      </c>
      <c r="L292" s="104">
        <f t="shared" si="82"/>
        <v>0</v>
      </c>
      <c r="M292" s="43">
        <f t="shared" si="83"/>
        <v>0</v>
      </c>
      <c r="N292" s="49"/>
      <c r="O292" s="86" t="str">
        <f t="shared" si="84"/>
        <v/>
      </c>
    </row>
    <row r="293" spans="2:15" x14ac:dyDescent="0.35">
      <c r="B293" s="113">
        <v>519012</v>
      </c>
      <c r="C293" s="114" t="s">
        <v>288</v>
      </c>
      <c r="E293" s="104">
        <f t="shared" si="76"/>
        <v>0</v>
      </c>
      <c r="F293" s="104">
        <f t="shared" si="77"/>
        <v>0</v>
      </c>
      <c r="G293" s="104">
        <f t="shared" si="78"/>
        <v>0</v>
      </c>
      <c r="H293" s="43">
        <f t="shared" si="79"/>
        <v>0</v>
      </c>
      <c r="I293" s="49"/>
      <c r="J293" s="104">
        <f t="shared" si="80"/>
        <v>0</v>
      </c>
      <c r="K293" s="104">
        <f t="shared" si="81"/>
        <v>0</v>
      </c>
      <c r="L293" s="104">
        <f t="shared" si="82"/>
        <v>0</v>
      </c>
      <c r="M293" s="43">
        <f t="shared" si="83"/>
        <v>0</v>
      </c>
      <c r="N293" s="49"/>
      <c r="O293" s="86" t="str">
        <f t="shared" si="84"/>
        <v/>
      </c>
    </row>
    <row r="294" spans="2:15" s="22" customFormat="1" x14ac:dyDescent="0.35">
      <c r="B294" s="117"/>
      <c r="C294" s="118" t="str">
        <f>+"Total "&amp;PROPER(C243)</f>
        <v>Total R&amp;M - Mechanical</v>
      </c>
      <c r="E294" s="27">
        <f>SUM(E244:E293)</f>
        <v>17061.91</v>
      </c>
      <c r="F294" s="27">
        <f>SUM(F244:F293)</f>
        <v>20987</v>
      </c>
      <c r="G294" s="27">
        <f>SUM(G244:G293)</f>
        <v>-3925.0899999999997</v>
      </c>
      <c r="H294" s="28">
        <f t="shared" si="79"/>
        <v>-0.18702482489159955</v>
      </c>
      <c r="I294" s="55"/>
      <c r="J294" s="27">
        <f>SUM(J244:J293)</f>
        <v>0</v>
      </c>
      <c r="K294" s="27">
        <f>SUM(K244:K293)</f>
        <v>20987</v>
      </c>
      <c r="L294" s="27">
        <f>SUM(L244:L293)</f>
        <v>-20987</v>
      </c>
      <c r="M294" s="28">
        <f t="shared" si="83"/>
        <v>-1</v>
      </c>
      <c r="N294" s="55"/>
      <c r="O294" s="93"/>
    </row>
    <row r="295" spans="2:15" s="44" customFormat="1" ht="11.65" customHeight="1" x14ac:dyDescent="0.3">
      <c r="B295" s="119"/>
      <c r="C295" s="120" t="s">
        <v>175</v>
      </c>
      <c r="E295" s="45">
        <f>IF(E$201=0,0,E294/E$201)</f>
        <v>1.8096061362241397E-2</v>
      </c>
      <c r="F295" s="45">
        <f>IF(F$201=0,0,F294/F$201)</f>
        <v>2.2272620182154312E-2</v>
      </c>
      <c r="G295" s="45"/>
      <c r="H295" s="45"/>
      <c r="I295" s="56"/>
      <c r="J295" s="45">
        <f>IF(J$201=0,0,J294/J$201)</f>
        <v>0</v>
      </c>
      <c r="K295" s="45">
        <f>IF(K$201=0,0,K294/K$201)</f>
        <v>2.2272620182154312E-2</v>
      </c>
      <c r="L295" s="45"/>
      <c r="M295" s="45"/>
      <c r="N295" s="56"/>
      <c r="O295" s="94"/>
    </row>
    <row r="296" spans="2:15" s="11" customFormat="1" x14ac:dyDescent="0.35">
      <c r="B296" s="121"/>
      <c r="C296" s="122"/>
      <c r="E296" s="29"/>
      <c r="F296" s="29"/>
      <c r="G296" s="29"/>
      <c r="H296" s="29"/>
      <c r="I296" s="58"/>
      <c r="J296" s="29"/>
      <c r="K296" s="29"/>
      <c r="L296" s="29"/>
      <c r="M296" s="29"/>
      <c r="N296" s="58"/>
      <c r="O296" s="95"/>
    </row>
    <row r="297" spans="2:15" x14ac:dyDescent="0.35">
      <c r="B297" s="113"/>
      <c r="C297" s="115" t="s">
        <v>289</v>
      </c>
      <c r="E297" s="30"/>
      <c r="F297" s="30"/>
      <c r="G297" s="30"/>
      <c r="H297" s="26"/>
      <c r="I297" s="49"/>
      <c r="J297" s="30"/>
      <c r="K297" s="30"/>
      <c r="L297" s="30"/>
      <c r="M297" s="26"/>
      <c r="N297" s="49"/>
      <c r="O297" s="86"/>
    </row>
    <row r="298" spans="2:15" x14ac:dyDescent="0.35">
      <c r="B298" s="113">
        <v>520000</v>
      </c>
      <c r="C298" s="114" t="s">
        <v>290</v>
      </c>
      <c r="E298" s="104">
        <f t="shared" ref="E298:E329" si="85">VLOOKUP($B298,OP,30,FALSE)</f>
        <v>0</v>
      </c>
      <c r="F298" s="104">
        <f t="shared" ref="F298:F329" si="86">VLOOKUP($B298,OP,31,FALSE)</f>
        <v>0</v>
      </c>
      <c r="G298" s="104">
        <f t="shared" ref="G298:G329" si="87">+E298-F298</f>
        <v>0</v>
      </c>
      <c r="H298" s="43">
        <f t="shared" ref="H298:H329" si="88">IF(F298=0,0,G298/F298)</f>
        <v>0</v>
      </c>
      <c r="I298" s="49"/>
      <c r="J298" s="104">
        <f t="shared" ref="J298:J329" si="89">VLOOKUP($B298,OP,47,FALSE)</f>
        <v>0</v>
      </c>
      <c r="K298" s="104">
        <f t="shared" ref="K298:K329" si="90">VLOOKUP($B298,OP,31,FALSE)</f>
        <v>0</v>
      </c>
      <c r="L298" s="104">
        <f t="shared" ref="L298:L329" si="91">+J298-K298</f>
        <v>0</v>
      </c>
      <c r="M298" s="43">
        <f t="shared" ref="M298:M329" si="92">IF(K298=0,0,L298/K298)</f>
        <v>0</v>
      </c>
      <c r="N298" s="49"/>
      <c r="O298" s="86" t="str">
        <f t="shared" ref="O298:O329" si="93">IF(ISBLANK(VLOOKUP(B298,OP,48,FALSE))=TRUE,"",VLOOKUP(B298,OP,48,FALSE))</f>
        <v/>
      </c>
    </row>
    <row r="299" spans="2:15" x14ac:dyDescent="0.35">
      <c r="B299" s="113">
        <v>520001</v>
      </c>
      <c r="C299" s="114" t="s">
        <v>291</v>
      </c>
      <c r="E299" s="104">
        <f t="shared" si="85"/>
        <v>450</v>
      </c>
      <c r="F299" s="104">
        <f t="shared" si="86"/>
        <v>900</v>
      </c>
      <c r="G299" s="104">
        <f t="shared" si="87"/>
        <v>-450</v>
      </c>
      <c r="H299" s="43">
        <f t="shared" si="88"/>
        <v>-0.5</v>
      </c>
      <c r="I299" s="49"/>
      <c r="J299" s="104">
        <f t="shared" si="89"/>
        <v>0</v>
      </c>
      <c r="K299" s="104">
        <f t="shared" si="90"/>
        <v>900</v>
      </c>
      <c r="L299" s="104">
        <f t="shared" si="91"/>
        <v>-900</v>
      </c>
      <c r="M299" s="43">
        <f t="shared" si="92"/>
        <v>-1</v>
      </c>
      <c r="N299" s="49"/>
      <c r="O299" s="86" t="str">
        <f t="shared" si="93"/>
        <v/>
      </c>
    </row>
    <row r="300" spans="2:15" x14ac:dyDescent="0.35">
      <c r="B300" s="113">
        <v>520002</v>
      </c>
      <c r="C300" s="114" t="s">
        <v>292</v>
      </c>
      <c r="E300" s="104">
        <f t="shared" si="85"/>
        <v>0</v>
      </c>
      <c r="F300" s="104">
        <f t="shared" si="86"/>
        <v>0</v>
      </c>
      <c r="G300" s="104">
        <f t="shared" si="87"/>
        <v>0</v>
      </c>
      <c r="H300" s="43">
        <f t="shared" si="88"/>
        <v>0</v>
      </c>
      <c r="I300" s="49"/>
      <c r="J300" s="104">
        <f t="shared" si="89"/>
        <v>0</v>
      </c>
      <c r="K300" s="104">
        <f t="shared" si="90"/>
        <v>0</v>
      </c>
      <c r="L300" s="104">
        <f t="shared" si="91"/>
        <v>0</v>
      </c>
      <c r="M300" s="43">
        <f t="shared" si="92"/>
        <v>0</v>
      </c>
      <c r="N300" s="49"/>
      <c r="O300" s="86" t="str">
        <f t="shared" si="93"/>
        <v/>
      </c>
    </row>
    <row r="301" spans="2:15" x14ac:dyDescent="0.35">
      <c r="B301" s="113">
        <v>520003</v>
      </c>
      <c r="C301" s="114" t="s">
        <v>293</v>
      </c>
      <c r="E301" s="104">
        <f t="shared" si="85"/>
        <v>0</v>
      </c>
      <c r="F301" s="104">
        <f t="shared" si="86"/>
        <v>0</v>
      </c>
      <c r="G301" s="104">
        <f t="shared" si="87"/>
        <v>0</v>
      </c>
      <c r="H301" s="43">
        <f t="shared" si="88"/>
        <v>0</v>
      </c>
      <c r="I301" s="49"/>
      <c r="J301" s="104">
        <f t="shared" si="89"/>
        <v>0</v>
      </c>
      <c r="K301" s="104">
        <f t="shared" si="90"/>
        <v>0</v>
      </c>
      <c r="L301" s="104">
        <f t="shared" si="91"/>
        <v>0</v>
      </c>
      <c r="M301" s="43">
        <f t="shared" si="92"/>
        <v>0</v>
      </c>
      <c r="N301" s="49"/>
      <c r="O301" s="86" t="str">
        <f t="shared" si="93"/>
        <v/>
      </c>
    </row>
    <row r="302" spans="2:15" x14ac:dyDescent="0.35">
      <c r="B302" s="113">
        <v>520004</v>
      </c>
      <c r="C302" s="114" t="s">
        <v>294</v>
      </c>
      <c r="E302" s="104">
        <f t="shared" si="85"/>
        <v>0</v>
      </c>
      <c r="F302" s="104">
        <f t="shared" si="86"/>
        <v>0</v>
      </c>
      <c r="G302" s="104">
        <f t="shared" si="87"/>
        <v>0</v>
      </c>
      <c r="H302" s="43">
        <f t="shared" si="88"/>
        <v>0</v>
      </c>
      <c r="I302" s="49"/>
      <c r="J302" s="104">
        <f t="shared" si="89"/>
        <v>0</v>
      </c>
      <c r="K302" s="104">
        <f t="shared" si="90"/>
        <v>0</v>
      </c>
      <c r="L302" s="104">
        <f t="shared" si="91"/>
        <v>0</v>
      </c>
      <c r="M302" s="43">
        <f t="shared" si="92"/>
        <v>0</v>
      </c>
      <c r="N302" s="49"/>
      <c r="O302" s="86" t="str">
        <f t="shared" si="93"/>
        <v/>
      </c>
    </row>
    <row r="303" spans="2:15" x14ac:dyDescent="0.35">
      <c r="B303" s="113">
        <v>520005</v>
      </c>
      <c r="C303" s="114" t="s">
        <v>295</v>
      </c>
      <c r="E303" s="104">
        <f t="shared" si="85"/>
        <v>0</v>
      </c>
      <c r="F303" s="104">
        <f t="shared" si="86"/>
        <v>0</v>
      </c>
      <c r="G303" s="104">
        <f t="shared" si="87"/>
        <v>0</v>
      </c>
      <c r="H303" s="43">
        <f t="shared" si="88"/>
        <v>0</v>
      </c>
      <c r="I303" s="49"/>
      <c r="J303" s="104">
        <f t="shared" si="89"/>
        <v>0</v>
      </c>
      <c r="K303" s="104">
        <f t="shared" si="90"/>
        <v>0</v>
      </c>
      <c r="L303" s="104">
        <f t="shared" si="91"/>
        <v>0</v>
      </c>
      <c r="M303" s="43">
        <f t="shared" si="92"/>
        <v>0</v>
      </c>
      <c r="N303" s="49"/>
      <c r="O303" s="86" t="str">
        <f t="shared" si="93"/>
        <v/>
      </c>
    </row>
    <row r="304" spans="2:15" x14ac:dyDescent="0.35">
      <c r="B304" s="113">
        <v>521000</v>
      </c>
      <c r="C304" s="114" t="s">
        <v>296</v>
      </c>
      <c r="E304" s="104">
        <f t="shared" si="85"/>
        <v>0</v>
      </c>
      <c r="F304" s="104">
        <f t="shared" si="86"/>
        <v>0</v>
      </c>
      <c r="G304" s="104">
        <f t="shared" si="87"/>
        <v>0</v>
      </c>
      <c r="H304" s="43">
        <f t="shared" si="88"/>
        <v>0</v>
      </c>
      <c r="I304" s="49"/>
      <c r="J304" s="104">
        <f t="shared" si="89"/>
        <v>0</v>
      </c>
      <c r="K304" s="104">
        <f t="shared" si="90"/>
        <v>0</v>
      </c>
      <c r="L304" s="104">
        <f t="shared" si="91"/>
        <v>0</v>
      </c>
      <c r="M304" s="43">
        <f t="shared" si="92"/>
        <v>0</v>
      </c>
      <c r="N304" s="49"/>
      <c r="O304" s="86" t="str">
        <f t="shared" si="93"/>
        <v/>
      </c>
    </row>
    <row r="305" spans="2:15" x14ac:dyDescent="0.35">
      <c r="B305" s="113">
        <v>521010</v>
      </c>
      <c r="C305" s="114" t="s">
        <v>297</v>
      </c>
      <c r="E305" s="104">
        <f t="shared" si="85"/>
        <v>0</v>
      </c>
      <c r="F305" s="104">
        <f t="shared" si="86"/>
        <v>0</v>
      </c>
      <c r="G305" s="104">
        <f t="shared" si="87"/>
        <v>0</v>
      </c>
      <c r="H305" s="43">
        <f t="shared" si="88"/>
        <v>0</v>
      </c>
      <c r="I305" s="49"/>
      <c r="J305" s="104">
        <f t="shared" si="89"/>
        <v>0</v>
      </c>
      <c r="K305" s="104">
        <f t="shared" si="90"/>
        <v>0</v>
      </c>
      <c r="L305" s="104">
        <f t="shared" si="91"/>
        <v>0</v>
      </c>
      <c r="M305" s="43">
        <f t="shared" si="92"/>
        <v>0</v>
      </c>
      <c r="N305" s="49"/>
      <c r="O305" s="86" t="str">
        <f t="shared" si="93"/>
        <v/>
      </c>
    </row>
    <row r="306" spans="2:15" x14ac:dyDescent="0.35">
      <c r="B306" s="113">
        <v>521011</v>
      </c>
      <c r="C306" s="114" t="s">
        <v>298</v>
      </c>
      <c r="E306" s="104">
        <f t="shared" si="85"/>
        <v>0</v>
      </c>
      <c r="F306" s="104">
        <f t="shared" si="86"/>
        <v>0</v>
      </c>
      <c r="G306" s="104">
        <f t="shared" si="87"/>
        <v>0</v>
      </c>
      <c r="H306" s="43">
        <f t="shared" si="88"/>
        <v>0</v>
      </c>
      <c r="I306" s="49"/>
      <c r="J306" s="104">
        <f t="shared" si="89"/>
        <v>0</v>
      </c>
      <c r="K306" s="104">
        <f t="shared" si="90"/>
        <v>0</v>
      </c>
      <c r="L306" s="104">
        <f t="shared" si="91"/>
        <v>0</v>
      </c>
      <c r="M306" s="43">
        <f t="shared" si="92"/>
        <v>0</v>
      </c>
      <c r="N306" s="49"/>
      <c r="O306" s="86" t="str">
        <f t="shared" si="93"/>
        <v/>
      </c>
    </row>
    <row r="307" spans="2:15" x14ac:dyDescent="0.35">
      <c r="B307" s="113">
        <v>521012</v>
      </c>
      <c r="C307" s="114" t="s">
        <v>299</v>
      </c>
      <c r="E307" s="104">
        <f t="shared" si="85"/>
        <v>0</v>
      </c>
      <c r="F307" s="104">
        <f t="shared" si="86"/>
        <v>0</v>
      </c>
      <c r="G307" s="104">
        <f t="shared" si="87"/>
        <v>0</v>
      </c>
      <c r="H307" s="43">
        <f t="shared" si="88"/>
        <v>0</v>
      </c>
      <c r="I307" s="49"/>
      <c r="J307" s="104">
        <f t="shared" si="89"/>
        <v>0</v>
      </c>
      <c r="K307" s="104">
        <f t="shared" si="90"/>
        <v>0</v>
      </c>
      <c r="L307" s="104">
        <f t="shared" si="91"/>
        <v>0</v>
      </c>
      <c r="M307" s="43">
        <f t="shared" si="92"/>
        <v>0</v>
      </c>
      <c r="N307" s="49"/>
      <c r="O307" s="86" t="str">
        <f t="shared" si="93"/>
        <v/>
      </c>
    </row>
    <row r="308" spans="2:15" x14ac:dyDescent="0.35">
      <c r="B308" s="113">
        <v>521013</v>
      </c>
      <c r="C308" s="114" t="s">
        <v>300</v>
      </c>
      <c r="E308" s="104">
        <f t="shared" si="85"/>
        <v>0</v>
      </c>
      <c r="F308" s="104">
        <f t="shared" si="86"/>
        <v>0</v>
      </c>
      <c r="G308" s="104">
        <f t="shared" si="87"/>
        <v>0</v>
      </c>
      <c r="H308" s="43">
        <f t="shared" si="88"/>
        <v>0</v>
      </c>
      <c r="I308" s="49"/>
      <c r="J308" s="104">
        <f t="shared" si="89"/>
        <v>0</v>
      </c>
      <c r="K308" s="104">
        <f t="shared" si="90"/>
        <v>0</v>
      </c>
      <c r="L308" s="104">
        <f t="shared" si="91"/>
        <v>0</v>
      </c>
      <c r="M308" s="43">
        <f t="shared" si="92"/>
        <v>0</v>
      </c>
      <c r="N308" s="49"/>
      <c r="O308" s="86" t="str">
        <f t="shared" si="93"/>
        <v/>
      </c>
    </row>
    <row r="309" spans="2:15" x14ac:dyDescent="0.35">
      <c r="B309" s="113">
        <v>522000</v>
      </c>
      <c r="C309" s="114" t="s">
        <v>301</v>
      </c>
      <c r="E309" s="104">
        <f t="shared" si="85"/>
        <v>4950</v>
      </c>
      <c r="F309" s="104">
        <f t="shared" si="86"/>
        <v>9070</v>
      </c>
      <c r="G309" s="104">
        <f t="shared" si="87"/>
        <v>-4120</v>
      </c>
      <c r="H309" s="43">
        <f t="shared" si="88"/>
        <v>-0.45424476295479604</v>
      </c>
      <c r="I309" s="49"/>
      <c r="J309" s="104">
        <f t="shared" si="89"/>
        <v>0</v>
      </c>
      <c r="K309" s="104">
        <f t="shared" si="90"/>
        <v>9070</v>
      </c>
      <c r="L309" s="104">
        <f t="shared" si="91"/>
        <v>-9070</v>
      </c>
      <c r="M309" s="43">
        <f t="shared" si="92"/>
        <v>-1</v>
      </c>
      <c r="N309" s="49"/>
      <c r="O309" s="86" t="str">
        <f t="shared" si="93"/>
        <v/>
      </c>
    </row>
    <row r="310" spans="2:15" x14ac:dyDescent="0.35">
      <c r="B310" s="113">
        <v>522001</v>
      </c>
      <c r="C310" s="114" t="s">
        <v>302</v>
      </c>
      <c r="E310" s="104">
        <f t="shared" si="85"/>
        <v>0</v>
      </c>
      <c r="F310" s="104">
        <f t="shared" si="86"/>
        <v>0</v>
      </c>
      <c r="G310" s="104">
        <f t="shared" si="87"/>
        <v>0</v>
      </c>
      <c r="H310" s="43">
        <f t="shared" si="88"/>
        <v>0</v>
      </c>
      <c r="I310" s="49"/>
      <c r="J310" s="104">
        <f t="shared" si="89"/>
        <v>0</v>
      </c>
      <c r="K310" s="104">
        <f t="shared" si="90"/>
        <v>0</v>
      </c>
      <c r="L310" s="104">
        <f t="shared" si="91"/>
        <v>0</v>
      </c>
      <c r="M310" s="43">
        <f t="shared" si="92"/>
        <v>0</v>
      </c>
      <c r="N310" s="49"/>
      <c r="O310" s="86" t="str">
        <f t="shared" si="93"/>
        <v/>
      </c>
    </row>
    <row r="311" spans="2:15" x14ac:dyDescent="0.35">
      <c r="B311" s="113">
        <v>522002</v>
      </c>
      <c r="C311" s="114" t="s">
        <v>303</v>
      </c>
      <c r="E311" s="104">
        <f t="shared" si="85"/>
        <v>0</v>
      </c>
      <c r="F311" s="104">
        <f t="shared" si="86"/>
        <v>0</v>
      </c>
      <c r="G311" s="104">
        <f t="shared" si="87"/>
        <v>0</v>
      </c>
      <c r="H311" s="43">
        <f t="shared" si="88"/>
        <v>0</v>
      </c>
      <c r="I311" s="49"/>
      <c r="J311" s="104">
        <f t="shared" si="89"/>
        <v>0</v>
      </c>
      <c r="K311" s="104">
        <f t="shared" si="90"/>
        <v>0</v>
      </c>
      <c r="L311" s="104">
        <f t="shared" si="91"/>
        <v>0</v>
      </c>
      <c r="M311" s="43">
        <f t="shared" si="92"/>
        <v>0</v>
      </c>
      <c r="N311" s="49"/>
      <c r="O311" s="86" t="str">
        <f t="shared" si="93"/>
        <v/>
      </c>
    </row>
    <row r="312" spans="2:15" x14ac:dyDescent="0.35">
      <c r="B312" s="113">
        <v>522003</v>
      </c>
      <c r="C312" s="114" t="s">
        <v>304</v>
      </c>
      <c r="E312" s="104">
        <f t="shared" si="85"/>
        <v>0</v>
      </c>
      <c r="F312" s="104">
        <f t="shared" si="86"/>
        <v>0</v>
      </c>
      <c r="G312" s="104">
        <f t="shared" si="87"/>
        <v>0</v>
      </c>
      <c r="H312" s="43">
        <f t="shared" si="88"/>
        <v>0</v>
      </c>
      <c r="I312" s="49"/>
      <c r="J312" s="104">
        <f t="shared" si="89"/>
        <v>0</v>
      </c>
      <c r="K312" s="104">
        <f t="shared" si="90"/>
        <v>0</v>
      </c>
      <c r="L312" s="104">
        <f t="shared" si="91"/>
        <v>0</v>
      </c>
      <c r="M312" s="43">
        <f t="shared" si="92"/>
        <v>0</v>
      </c>
      <c r="N312" s="49"/>
      <c r="O312" s="86" t="str">
        <f t="shared" si="93"/>
        <v/>
      </c>
    </row>
    <row r="313" spans="2:15" x14ac:dyDescent="0.35">
      <c r="B313" s="113">
        <v>522004</v>
      </c>
      <c r="C313" s="114" t="s">
        <v>305</v>
      </c>
      <c r="E313" s="104">
        <f t="shared" si="85"/>
        <v>0</v>
      </c>
      <c r="F313" s="104">
        <f t="shared" si="86"/>
        <v>0</v>
      </c>
      <c r="G313" s="104">
        <f t="shared" si="87"/>
        <v>0</v>
      </c>
      <c r="H313" s="43">
        <f t="shared" si="88"/>
        <v>0</v>
      </c>
      <c r="I313" s="49"/>
      <c r="J313" s="104">
        <f t="shared" si="89"/>
        <v>0</v>
      </c>
      <c r="K313" s="104">
        <f t="shared" si="90"/>
        <v>0</v>
      </c>
      <c r="L313" s="104">
        <f t="shared" si="91"/>
        <v>0</v>
      </c>
      <c r="M313" s="43">
        <f t="shared" si="92"/>
        <v>0</v>
      </c>
      <c r="N313" s="49"/>
      <c r="O313" s="86" t="str">
        <f t="shared" si="93"/>
        <v/>
      </c>
    </row>
    <row r="314" spans="2:15" x14ac:dyDescent="0.35">
      <c r="B314" s="113">
        <v>522010</v>
      </c>
      <c r="C314" s="114" t="s">
        <v>306</v>
      </c>
      <c r="E314" s="104">
        <f t="shared" si="85"/>
        <v>0</v>
      </c>
      <c r="F314" s="104">
        <f t="shared" si="86"/>
        <v>0</v>
      </c>
      <c r="G314" s="104">
        <f t="shared" si="87"/>
        <v>0</v>
      </c>
      <c r="H314" s="43">
        <f t="shared" si="88"/>
        <v>0</v>
      </c>
      <c r="I314" s="49"/>
      <c r="J314" s="104">
        <f t="shared" si="89"/>
        <v>0</v>
      </c>
      <c r="K314" s="104">
        <f t="shared" si="90"/>
        <v>0</v>
      </c>
      <c r="L314" s="104">
        <f t="shared" si="91"/>
        <v>0</v>
      </c>
      <c r="M314" s="43">
        <f t="shared" si="92"/>
        <v>0</v>
      </c>
      <c r="N314" s="49"/>
      <c r="O314" s="86" t="str">
        <f t="shared" si="93"/>
        <v/>
      </c>
    </row>
    <row r="315" spans="2:15" x14ac:dyDescent="0.35">
      <c r="B315" s="113">
        <v>522011</v>
      </c>
      <c r="C315" s="114" t="s">
        <v>307</v>
      </c>
      <c r="E315" s="104">
        <f t="shared" si="85"/>
        <v>0</v>
      </c>
      <c r="F315" s="104">
        <f t="shared" si="86"/>
        <v>0</v>
      </c>
      <c r="G315" s="104">
        <f t="shared" si="87"/>
        <v>0</v>
      </c>
      <c r="H315" s="43">
        <f t="shared" si="88"/>
        <v>0</v>
      </c>
      <c r="I315" s="49"/>
      <c r="J315" s="104">
        <f t="shared" si="89"/>
        <v>0</v>
      </c>
      <c r="K315" s="104">
        <f t="shared" si="90"/>
        <v>0</v>
      </c>
      <c r="L315" s="104">
        <f t="shared" si="91"/>
        <v>0</v>
      </c>
      <c r="M315" s="43">
        <f t="shared" si="92"/>
        <v>0</v>
      </c>
      <c r="N315" s="49"/>
      <c r="O315" s="86" t="str">
        <f t="shared" si="93"/>
        <v/>
      </c>
    </row>
    <row r="316" spans="2:15" x14ac:dyDescent="0.35">
      <c r="B316" s="113">
        <v>523000</v>
      </c>
      <c r="C316" s="114" t="s">
        <v>308</v>
      </c>
      <c r="E316" s="104">
        <f t="shared" si="85"/>
        <v>0</v>
      </c>
      <c r="F316" s="104">
        <f t="shared" si="86"/>
        <v>0</v>
      </c>
      <c r="G316" s="104">
        <f t="shared" si="87"/>
        <v>0</v>
      </c>
      <c r="H316" s="43">
        <f t="shared" si="88"/>
        <v>0</v>
      </c>
      <c r="I316" s="49"/>
      <c r="J316" s="104">
        <f t="shared" si="89"/>
        <v>0</v>
      </c>
      <c r="K316" s="104">
        <f t="shared" si="90"/>
        <v>0</v>
      </c>
      <c r="L316" s="104">
        <f t="shared" si="91"/>
        <v>0</v>
      </c>
      <c r="M316" s="43">
        <f t="shared" si="92"/>
        <v>0</v>
      </c>
      <c r="N316" s="49"/>
      <c r="O316" s="86" t="str">
        <f t="shared" si="93"/>
        <v/>
      </c>
    </row>
    <row r="317" spans="2:15" x14ac:dyDescent="0.35">
      <c r="B317" s="113">
        <v>523010</v>
      </c>
      <c r="C317" s="114" t="s">
        <v>309</v>
      </c>
      <c r="E317" s="104">
        <f t="shared" si="85"/>
        <v>0</v>
      </c>
      <c r="F317" s="104">
        <f t="shared" si="86"/>
        <v>0</v>
      </c>
      <c r="G317" s="104">
        <f t="shared" si="87"/>
        <v>0</v>
      </c>
      <c r="H317" s="43">
        <f t="shared" si="88"/>
        <v>0</v>
      </c>
      <c r="I317" s="49"/>
      <c r="J317" s="104">
        <f t="shared" si="89"/>
        <v>0</v>
      </c>
      <c r="K317" s="104">
        <f t="shared" si="90"/>
        <v>0</v>
      </c>
      <c r="L317" s="104">
        <f t="shared" si="91"/>
        <v>0</v>
      </c>
      <c r="M317" s="43">
        <f t="shared" si="92"/>
        <v>0</v>
      </c>
      <c r="N317" s="49"/>
      <c r="O317" s="86" t="str">
        <f t="shared" si="93"/>
        <v/>
      </c>
    </row>
    <row r="318" spans="2:15" x14ac:dyDescent="0.35">
      <c r="B318" s="113">
        <v>523011</v>
      </c>
      <c r="C318" s="114" t="s">
        <v>310</v>
      </c>
      <c r="E318" s="104">
        <f t="shared" si="85"/>
        <v>0</v>
      </c>
      <c r="F318" s="104">
        <f t="shared" si="86"/>
        <v>0</v>
      </c>
      <c r="G318" s="104">
        <f t="shared" si="87"/>
        <v>0</v>
      </c>
      <c r="H318" s="43">
        <f t="shared" si="88"/>
        <v>0</v>
      </c>
      <c r="I318" s="49"/>
      <c r="J318" s="104">
        <f t="shared" si="89"/>
        <v>0</v>
      </c>
      <c r="K318" s="104">
        <f t="shared" si="90"/>
        <v>0</v>
      </c>
      <c r="L318" s="104">
        <f t="shared" si="91"/>
        <v>0</v>
      </c>
      <c r="M318" s="43">
        <f t="shared" si="92"/>
        <v>0</v>
      </c>
      <c r="N318" s="49"/>
      <c r="O318" s="86" t="str">
        <f t="shared" si="93"/>
        <v/>
      </c>
    </row>
    <row r="319" spans="2:15" x14ac:dyDescent="0.35">
      <c r="B319" s="113">
        <v>523012</v>
      </c>
      <c r="C319" s="114" t="s">
        <v>311</v>
      </c>
      <c r="E319" s="104">
        <f t="shared" si="85"/>
        <v>0</v>
      </c>
      <c r="F319" s="104">
        <f t="shared" si="86"/>
        <v>0</v>
      </c>
      <c r="G319" s="104">
        <f t="shared" si="87"/>
        <v>0</v>
      </c>
      <c r="H319" s="43">
        <f t="shared" si="88"/>
        <v>0</v>
      </c>
      <c r="I319" s="49"/>
      <c r="J319" s="104">
        <f t="shared" si="89"/>
        <v>0</v>
      </c>
      <c r="K319" s="104">
        <f t="shared" si="90"/>
        <v>0</v>
      </c>
      <c r="L319" s="104">
        <f t="shared" si="91"/>
        <v>0</v>
      </c>
      <c r="M319" s="43">
        <f t="shared" si="92"/>
        <v>0</v>
      </c>
      <c r="N319" s="49"/>
      <c r="O319" s="86" t="str">
        <f t="shared" si="93"/>
        <v/>
      </c>
    </row>
    <row r="320" spans="2:15" x14ac:dyDescent="0.35">
      <c r="B320" s="113">
        <v>523013</v>
      </c>
      <c r="C320" s="114" t="s">
        <v>312</v>
      </c>
      <c r="E320" s="104">
        <f t="shared" si="85"/>
        <v>0</v>
      </c>
      <c r="F320" s="104">
        <f t="shared" si="86"/>
        <v>0</v>
      </c>
      <c r="G320" s="104">
        <f t="shared" si="87"/>
        <v>0</v>
      </c>
      <c r="H320" s="43">
        <f t="shared" si="88"/>
        <v>0</v>
      </c>
      <c r="I320" s="49"/>
      <c r="J320" s="104">
        <f t="shared" si="89"/>
        <v>0</v>
      </c>
      <c r="K320" s="104">
        <f t="shared" si="90"/>
        <v>0</v>
      </c>
      <c r="L320" s="104">
        <f t="shared" si="91"/>
        <v>0</v>
      </c>
      <c r="M320" s="43">
        <f t="shared" si="92"/>
        <v>0</v>
      </c>
      <c r="N320" s="49"/>
      <c r="O320" s="86" t="str">
        <f t="shared" si="93"/>
        <v/>
      </c>
    </row>
    <row r="321" spans="2:15" x14ac:dyDescent="0.35">
      <c r="B321" s="113">
        <v>523500</v>
      </c>
      <c r="C321" s="114" t="s">
        <v>313</v>
      </c>
      <c r="E321" s="104">
        <f t="shared" si="85"/>
        <v>0</v>
      </c>
      <c r="F321" s="104">
        <f t="shared" si="86"/>
        <v>0</v>
      </c>
      <c r="G321" s="104">
        <f t="shared" si="87"/>
        <v>0</v>
      </c>
      <c r="H321" s="43">
        <f t="shared" si="88"/>
        <v>0</v>
      </c>
      <c r="I321" s="49"/>
      <c r="J321" s="104">
        <f t="shared" si="89"/>
        <v>0</v>
      </c>
      <c r="K321" s="104">
        <f t="shared" si="90"/>
        <v>0</v>
      </c>
      <c r="L321" s="104">
        <f t="shared" si="91"/>
        <v>0</v>
      </c>
      <c r="M321" s="43">
        <f t="shared" si="92"/>
        <v>0</v>
      </c>
      <c r="N321" s="49"/>
      <c r="O321" s="86" t="str">
        <f t="shared" si="93"/>
        <v/>
      </c>
    </row>
    <row r="322" spans="2:15" x14ac:dyDescent="0.35">
      <c r="B322" s="113">
        <v>523501</v>
      </c>
      <c r="C322" s="114" t="s">
        <v>314</v>
      </c>
      <c r="E322" s="104">
        <f t="shared" si="85"/>
        <v>0</v>
      </c>
      <c r="F322" s="104">
        <f t="shared" si="86"/>
        <v>0</v>
      </c>
      <c r="G322" s="104">
        <f t="shared" si="87"/>
        <v>0</v>
      </c>
      <c r="H322" s="43">
        <f t="shared" si="88"/>
        <v>0</v>
      </c>
      <c r="I322" s="49"/>
      <c r="J322" s="104">
        <f t="shared" si="89"/>
        <v>0</v>
      </c>
      <c r="K322" s="104">
        <f t="shared" si="90"/>
        <v>0</v>
      </c>
      <c r="L322" s="104">
        <f t="shared" si="91"/>
        <v>0</v>
      </c>
      <c r="M322" s="43">
        <f t="shared" si="92"/>
        <v>0</v>
      </c>
      <c r="N322" s="49"/>
      <c r="O322" s="86" t="str">
        <f t="shared" si="93"/>
        <v/>
      </c>
    </row>
    <row r="323" spans="2:15" x14ac:dyDescent="0.35">
      <c r="B323" s="113">
        <v>523510</v>
      </c>
      <c r="C323" s="114" t="s">
        <v>315</v>
      </c>
      <c r="E323" s="104">
        <f t="shared" si="85"/>
        <v>0</v>
      </c>
      <c r="F323" s="104">
        <f t="shared" si="86"/>
        <v>0</v>
      </c>
      <c r="G323" s="104">
        <f t="shared" si="87"/>
        <v>0</v>
      </c>
      <c r="H323" s="43">
        <f t="shared" si="88"/>
        <v>0</v>
      </c>
      <c r="I323" s="49"/>
      <c r="J323" s="104">
        <f t="shared" si="89"/>
        <v>0</v>
      </c>
      <c r="K323" s="104">
        <f t="shared" si="90"/>
        <v>0</v>
      </c>
      <c r="L323" s="104">
        <f t="shared" si="91"/>
        <v>0</v>
      </c>
      <c r="M323" s="43">
        <f t="shared" si="92"/>
        <v>0</v>
      </c>
      <c r="N323" s="49"/>
      <c r="O323" s="86" t="str">
        <f t="shared" si="93"/>
        <v/>
      </c>
    </row>
    <row r="324" spans="2:15" x14ac:dyDescent="0.35">
      <c r="B324" s="113">
        <v>523511</v>
      </c>
      <c r="C324" s="114" t="s">
        <v>316</v>
      </c>
      <c r="E324" s="104">
        <f t="shared" si="85"/>
        <v>0</v>
      </c>
      <c r="F324" s="104">
        <f t="shared" si="86"/>
        <v>0</v>
      </c>
      <c r="G324" s="104">
        <f t="shared" si="87"/>
        <v>0</v>
      </c>
      <c r="H324" s="43">
        <f t="shared" si="88"/>
        <v>0</v>
      </c>
      <c r="I324" s="49"/>
      <c r="J324" s="104">
        <f t="shared" si="89"/>
        <v>0</v>
      </c>
      <c r="K324" s="104">
        <f t="shared" si="90"/>
        <v>0</v>
      </c>
      <c r="L324" s="104">
        <f t="shared" si="91"/>
        <v>0</v>
      </c>
      <c r="M324" s="43">
        <f t="shared" si="92"/>
        <v>0</v>
      </c>
      <c r="N324" s="49"/>
      <c r="O324" s="86" t="str">
        <f t="shared" si="93"/>
        <v/>
      </c>
    </row>
    <row r="325" spans="2:15" x14ac:dyDescent="0.35">
      <c r="B325" s="113">
        <v>524000</v>
      </c>
      <c r="C325" s="114" t="s">
        <v>317</v>
      </c>
      <c r="E325" s="104">
        <f t="shared" si="85"/>
        <v>0</v>
      </c>
      <c r="F325" s="104">
        <f t="shared" si="86"/>
        <v>0</v>
      </c>
      <c r="G325" s="104">
        <f t="shared" si="87"/>
        <v>0</v>
      </c>
      <c r="H325" s="43">
        <f t="shared" si="88"/>
        <v>0</v>
      </c>
      <c r="I325" s="49"/>
      <c r="J325" s="104">
        <f t="shared" si="89"/>
        <v>0</v>
      </c>
      <c r="K325" s="104">
        <f t="shared" si="90"/>
        <v>0</v>
      </c>
      <c r="L325" s="104">
        <f t="shared" si="91"/>
        <v>0</v>
      </c>
      <c r="M325" s="43">
        <f t="shared" si="92"/>
        <v>0</v>
      </c>
      <c r="N325" s="49"/>
      <c r="O325" s="86" t="str">
        <f t="shared" si="93"/>
        <v/>
      </c>
    </row>
    <row r="326" spans="2:15" x14ac:dyDescent="0.35">
      <c r="B326" s="113">
        <v>524010</v>
      </c>
      <c r="C326" s="114" t="s">
        <v>318</v>
      </c>
      <c r="E326" s="104">
        <f t="shared" si="85"/>
        <v>0</v>
      </c>
      <c r="F326" s="104">
        <f t="shared" si="86"/>
        <v>0</v>
      </c>
      <c r="G326" s="104">
        <f t="shared" si="87"/>
        <v>0</v>
      </c>
      <c r="H326" s="43">
        <f t="shared" si="88"/>
        <v>0</v>
      </c>
      <c r="I326" s="49"/>
      <c r="J326" s="104">
        <f t="shared" si="89"/>
        <v>0</v>
      </c>
      <c r="K326" s="104">
        <f t="shared" si="90"/>
        <v>0</v>
      </c>
      <c r="L326" s="104">
        <f t="shared" si="91"/>
        <v>0</v>
      </c>
      <c r="M326" s="43">
        <f t="shared" si="92"/>
        <v>0</v>
      </c>
      <c r="N326" s="49"/>
      <c r="O326" s="86" t="str">
        <f t="shared" si="93"/>
        <v/>
      </c>
    </row>
    <row r="327" spans="2:15" x14ac:dyDescent="0.35">
      <c r="B327" s="113">
        <v>524100</v>
      </c>
      <c r="C327" s="114" t="s">
        <v>319</v>
      </c>
      <c r="E327" s="104">
        <f t="shared" si="85"/>
        <v>900</v>
      </c>
      <c r="F327" s="104">
        <f t="shared" si="86"/>
        <v>1800</v>
      </c>
      <c r="G327" s="104">
        <f t="shared" si="87"/>
        <v>-900</v>
      </c>
      <c r="H327" s="43">
        <f t="shared" si="88"/>
        <v>-0.5</v>
      </c>
      <c r="I327" s="49"/>
      <c r="J327" s="104">
        <f t="shared" si="89"/>
        <v>0</v>
      </c>
      <c r="K327" s="104">
        <f t="shared" si="90"/>
        <v>1800</v>
      </c>
      <c r="L327" s="104">
        <f t="shared" si="91"/>
        <v>-1800</v>
      </c>
      <c r="M327" s="43">
        <f t="shared" si="92"/>
        <v>-1</v>
      </c>
      <c r="N327" s="49"/>
      <c r="O327" s="86" t="str">
        <f t="shared" si="93"/>
        <v/>
      </c>
    </row>
    <row r="328" spans="2:15" x14ac:dyDescent="0.35">
      <c r="B328" s="113">
        <v>524200</v>
      </c>
      <c r="C328" s="114" t="s">
        <v>320</v>
      </c>
      <c r="E328" s="104">
        <f t="shared" si="85"/>
        <v>0</v>
      </c>
      <c r="F328" s="104">
        <f t="shared" si="86"/>
        <v>0</v>
      </c>
      <c r="G328" s="104">
        <f t="shared" si="87"/>
        <v>0</v>
      </c>
      <c r="H328" s="43">
        <f t="shared" si="88"/>
        <v>0</v>
      </c>
      <c r="I328" s="49"/>
      <c r="J328" s="104">
        <f t="shared" si="89"/>
        <v>0</v>
      </c>
      <c r="K328" s="104">
        <f t="shared" si="90"/>
        <v>0</v>
      </c>
      <c r="L328" s="104">
        <f t="shared" si="91"/>
        <v>0</v>
      </c>
      <c r="M328" s="43">
        <f t="shared" si="92"/>
        <v>0</v>
      </c>
      <c r="N328" s="49"/>
      <c r="O328" s="86" t="str">
        <f t="shared" si="93"/>
        <v/>
      </c>
    </row>
    <row r="329" spans="2:15" x14ac:dyDescent="0.35">
      <c r="B329" s="113">
        <v>524201</v>
      </c>
      <c r="C329" s="114" t="s">
        <v>321</v>
      </c>
      <c r="E329" s="104">
        <f t="shared" si="85"/>
        <v>0</v>
      </c>
      <c r="F329" s="104">
        <f t="shared" si="86"/>
        <v>0</v>
      </c>
      <c r="G329" s="104">
        <f t="shared" si="87"/>
        <v>0</v>
      </c>
      <c r="H329" s="43">
        <f t="shared" si="88"/>
        <v>0</v>
      </c>
      <c r="I329" s="49"/>
      <c r="J329" s="104">
        <f t="shared" si="89"/>
        <v>0</v>
      </c>
      <c r="K329" s="104">
        <f t="shared" si="90"/>
        <v>0</v>
      </c>
      <c r="L329" s="104">
        <f t="shared" si="91"/>
        <v>0</v>
      </c>
      <c r="M329" s="43">
        <f t="shared" si="92"/>
        <v>0</v>
      </c>
      <c r="N329" s="49"/>
      <c r="O329" s="86" t="str">
        <f t="shared" si="93"/>
        <v/>
      </c>
    </row>
    <row r="330" spans="2:15" x14ac:dyDescent="0.35">
      <c r="B330" s="113">
        <v>524202</v>
      </c>
      <c r="C330" s="114" t="s">
        <v>322</v>
      </c>
      <c r="E330" s="104">
        <f t="shared" ref="E330:E361" si="94">VLOOKUP($B330,OP,30,FALSE)</f>
        <v>0</v>
      </c>
      <c r="F330" s="104">
        <f t="shared" ref="F330:F361" si="95">VLOOKUP($B330,OP,31,FALSE)</f>
        <v>0</v>
      </c>
      <c r="G330" s="104">
        <f t="shared" ref="G330:G361" si="96">+E330-F330</f>
        <v>0</v>
      </c>
      <c r="H330" s="43">
        <f t="shared" ref="H330:H361" si="97">IF(F330=0,0,G330/F330)</f>
        <v>0</v>
      </c>
      <c r="I330" s="49"/>
      <c r="J330" s="104">
        <f t="shared" ref="J330:J361" si="98">VLOOKUP($B330,OP,47,FALSE)</f>
        <v>0</v>
      </c>
      <c r="K330" s="104">
        <f t="shared" ref="K330:K361" si="99">VLOOKUP($B330,OP,31,FALSE)</f>
        <v>0</v>
      </c>
      <c r="L330" s="104">
        <f t="shared" ref="L330:L361" si="100">+J330-K330</f>
        <v>0</v>
      </c>
      <c r="M330" s="43">
        <f t="shared" ref="M330:M361" si="101">IF(K330=0,0,L330/K330)</f>
        <v>0</v>
      </c>
      <c r="N330" s="49"/>
      <c r="O330" s="86" t="str">
        <f t="shared" ref="O330:O361" si="102">IF(ISBLANK(VLOOKUP(B330,OP,48,FALSE))=TRUE,"",VLOOKUP(B330,OP,48,FALSE))</f>
        <v/>
      </c>
    </row>
    <row r="331" spans="2:15" x14ac:dyDescent="0.35">
      <c r="B331" s="113">
        <v>524203</v>
      </c>
      <c r="C331" s="114" t="s">
        <v>323</v>
      </c>
      <c r="E331" s="104">
        <f t="shared" si="94"/>
        <v>0</v>
      </c>
      <c r="F331" s="104">
        <f t="shared" si="95"/>
        <v>0</v>
      </c>
      <c r="G331" s="104">
        <f t="shared" si="96"/>
        <v>0</v>
      </c>
      <c r="H331" s="43">
        <f t="shared" si="97"/>
        <v>0</v>
      </c>
      <c r="I331" s="49"/>
      <c r="J331" s="104">
        <f t="shared" si="98"/>
        <v>0</v>
      </c>
      <c r="K331" s="104">
        <f t="shared" si="99"/>
        <v>0</v>
      </c>
      <c r="L331" s="104">
        <f t="shared" si="100"/>
        <v>0</v>
      </c>
      <c r="M331" s="43">
        <f t="shared" si="101"/>
        <v>0</v>
      </c>
      <c r="N331" s="49"/>
      <c r="O331" s="86" t="str">
        <f t="shared" si="102"/>
        <v/>
      </c>
    </row>
    <row r="332" spans="2:15" x14ac:dyDescent="0.35">
      <c r="B332" s="113">
        <v>524300</v>
      </c>
      <c r="C332" s="114" t="s">
        <v>324</v>
      </c>
      <c r="E332" s="104">
        <f t="shared" si="94"/>
        <v>0</v>
      </c>
      <c r="F332" s="104">
        <f t="shared" si="95"/>
        <v>0</v>
      </c>
      <c r="G332" s="104">
        <f t="shared" si="96"/>
        <v>0</v>
      </c>
      <c r="H332" s="43">
        <f t="shared" si="97"/>
        <v>0</v>
      </c>
      <c r="I332" s="49"/>
      <c r="J332" s="104">
        <f t="shared" si="98"/>
        <v>0</v>
      </c>
      <c r="K332" s="104">
        <f t="shared" si="99"/>
        <v>0</v>
      </c>
      <c r="L332" s="104">
        <f t="shared" si="100"/>
        <v>0</v>
      </c>
      <c r="M332" s="43">
        <f t="shared" si="101"/>
        <v>0</v>
      </c>
      <c r="N332" s="49"/>
      <c r="O332" s="86" t="str">
        <f t="shared" si="102"/>
        <v/>
      </c>
    </row>
    <row r="333" spans="2:15" x14ac:dyDescent="0.35">
      <c r="B333" s="113">
        <v>524301</v>
      </c>
      <c r="C333" s="114" t="s">
        <v>325</v>
      </c>
      <c r="E333" s="104">
        <f t="shared" si="94"/>
        <v>0</v>
      </c>
      <c r="F333" s="104">
        <f t="shared" si="95"/>
        <v>0</v>
      </c>
      <c r="G333" s="104">
        <f t="shared" si="96"/>
        <v>0</v>
      </c>
      <c r="H333" s="43">
        <f t="shared" si="97"/>
        <v>0</v>
      </c>
      <c r="I333" s="49"/>
      <c r="J333" s="104">
        <f t="shared" si="98"/>
        <v>0</v>
      </c>
      <c r="K333" s="104">
        <f t="shared" si="99"/>
        <v>0</v>
      </c>
      <c r="L333" s="104">
        <f t="shared" si="100"/>
        <v>0</v>
      </c>
      <c r="M333" s="43">
        <f t="shared" si="101"/>
        <v>0</v>
      </c>
      <c r="N333" s="49"/>
      <c r="O333" s="86" t="str">
        <f t="shared" si="102"/>
        <v/>
      </c>
    </row>
    <row r="334" spans="2:15" x14ac:dyDescent="0.35">
      <c r="B334" s="113">
        <v>524302</v>
      </c>
      <c r="C334" s="114" t="s">
        <v>326</v>
      </c>
      <c r="E334" s="104">
        <f t="shared" si="94"/>
        <v>0</v>
      </c>
      <c r="F334" s="104">
        <f t="shared" si="95"/>
        <v>0</v>
      </c>
      <c r="G334" s="104">
        <f t="shared" si="96"/>
        <v>0</v>
      </c>
      <c r="H334" s="43">
        <f t="shared" si="97"/>
        <v>0</v>
      </c>
      <c r="I334" s="49"/>
      <c r="J334" s="104">
        <f t="shared" si="98"/>
        <v>0</v>
      </c>
      <c r="K334" s="104">
        <f t="shared" si="99"/>
        <v>0</v>
      </c>
      <c r="L334" s="104">
        <f t="shared" si="100"/>
        <v>0</v>
      </c>
      <c r="M334" s="43">
        <f t="shared" si="101"/>
        <v>0</v>
      </c>
      <c r="N334" s="49"/>
      <c r="O334" s="86" t="str">
        <f t="shared" si="102"/>
        <v/>
      </c>
    </row>
    <row r="335" spans="2:15" x14ac:dyDescent="0.35">
      <c r="B335" s="113">
        <v>524303</v>
      </c>
      <c r="C335" s="114" t="s">
        <v>327</v>
      </c>
      <c r="E335" s="104">
        <f t="shared" si="94"/>
        <v>0</v>
      </c>
      <c r="F335" s="104">
        <f t="shared" si="95"/>
        <v>0</v>
      </c>
      <c r="G335" s="104">
        <f t="shared" si="96"/>
        <v>0</v>
      </c>
      <c r="H335" s="43">
        <f t="shared" si="97"/>
        <v>0</v>
      </c>
      <c r="I335" s="49"/>
      <c r="J335" s="104">
        <f t="shared" si="98"/>
        <v>0</v>
      </c>
      <c r="K335" s="104">
        <f t="shared" si="99"/>
        <v>0</v>
      </c>
      <c r="L335" s="104">
        <f t="shared" si="100"/>
        <v>0</v>
      </c>
      <c r="M335" s="43">
        <f t="shared" si="101"/>
        <v>0</v>
      </c>
      <c r="N335" s="49"/>
      <c r="O335" s="86" t="str">
        <f t="shared" si="102"/>
        <v/>
      </c>
    </row>
    <row r="336" spans="2:15" x14ac:dyDescent="0.35">
      <c r="B336" s="113">
        <v>524400</v>
      </c>
      <c r="C336" s="114" t="s">
        <v>328</v>
      </c>
      <c r="E336" s="104">
        <f t="shared" si="94"/>
        <v>0</v>
      </c>
      <c r="F336" s="104">
        <f t="shared" si="95"/>
        <v>0</v>
      </c>
      <c r="G336" s="104">
        <f t="shared" si="96"/>
        <v>0</v>
      </c>
      <c r="H336" s="43">
        <f t="shared" si="97"/>
        <v>0</v>
      </c>
      <c r="I336" s="49"/>
      <c r="J336" s="104">
        <f t="shared" si="98"/>
        <v>0</v>
      </c>
      <c r="K336" s="104">
        <f t="shared" si="99"/>
        <v>0</v>
      </c>
      <c r="L336" s="104">
        <f t="shared" si="100"/>
        <v>0</v>
      </c>
      <c r="M336" s="43">
        <f t="shared" si="101"/>
        <v>0</v>
      </c>
      <c r="N336" s="49"/>
      <c r="O336" s="86" t="str">
        <f t="shared" si="102"/>
        <v/>
      </c>
    </row>
    <row r="337" spans="2:15" x14ac:dyDescent="0.35">
      <c r="B337" s="113">
        <v>524410</v>
      </c>
      <c r="C337" s="114" t="s">
        <v>329</v>
      </c>
      <c r="E337" s="104">
        <f t="shared" si="94"/>
        <v>0</v>
      </c>
      <c r="F337" s="104">
        <f t="shared" si="95"/>
        <v>0</v>
      </c>
      <c r="G337" s="104">
        <f t="shared" si="96"/>
        <v>0</v>
      </c>
      <c r="H337" s="43">
        <f t="shared" si="97"/>
        <v>0</v>
      </c>
      <c r="I337" s="49"/>
      <c r="J337" s="104">
        <f t="shared" si="98"/>
        <v>0</v>
      </c>
      <c r="K337" s="104">
        <f t="shared" si="99"/>
        <v>0</v>
      </c>
      <c r="L337" s="104">
        <f t="shared" si="100"/>
        <v>0</v>
      </c>
      <c r="M337" s="43">
        <f t="shared" si="101"/>
        <v>0</v>
      </c>
      <c r="N337" s="49"/>
      <c r="O337" s="86" t="str">
        <f t="shared" si="102"/>
        <v/>
      </c>
    </row>
    <row r="338" spans="2:15" x14ac:dyDescent="0.35">
      <c r="B338" s="113">
        <v>525000</v>
      </c>
      <c r="C338" s="114" t="s">
        <v>330</v>
      </c>
      <c r="E338" s="104">
        <f t="shared" si="94"/>
        <v>0</v>
      </c>
      <c r="F338" s="104">
        <f t="shared" si="95"/>
        <v>0</v>
      </c>
      <c r="G338" s="104">
        <f t="shared" si="96"/>
        <v>0</v>
      </c>
      <c r="H338" s="43">
        <f t="shared" si="97"/>
        <v>0</v>
      </c>
      <c r="I338" s="49"/>
      <c r="J338" s="104">
        <f t="shared" si="98"/>
        <v>0</v>
      </c>
      <c r="K338" s="104">
        <f t="shared" si="99"/>
        <v>0</v>
      </c>
      <c r="L338" s="104">
        <f t="shared" si="100"/>
        <v>0</v>
      </c>
      <c r="M338" s="43">
        <f t="shared" si="101"/>
        <v>0</v>
      </c>
      <c r="N338" s="49"/>
      <c r="O338" s="86" t="str">
        <f t="shared" si="102"/>
        <v/>
      </c>
    </row>
    <row r="339" spans="2:15" x14ac:dyDescent="0.35">
      <c r="B339" s="113">
        <v>525010</v>
      </c>
      <c r="C339" s="114" t="s">
        <v>331</v>
      </c>
      <c r="E339" s="104">
        <f t="shared" si="94"/>
        <v>0</v>
      </c>
      <c r="F339" s="104">
        <f t="shared" si="95"/>
        <v>0</v>
      </c>
      <c r="G339" s="104">
        <f t="shared" si="96"/>
        <v>0</v>
      </c>
      <c r="H339" s="43">
        <f t="shared" si="97"/>
        <v>0</v>
      </c>
      <c r="I339" s="49"/>
      <c r="J339" s="104">
        <f t="shared" si="98"/>
        <v>0</v>
      </c>
      <c r="K339" s="104">
        <f t="shared" si="99"/>
        <v>0</v>
      </c>
      <c r="L339" s="104">
        <f t="shared" si="100"/>
        <v>0</v>
      </c>
      <c r="M339" s="43">
        <f t="shared" si="101"/>
        <v>0</v>
      </c>
      <c r="N339" s="49"/>
      <c r="O339" s="86" t="str">
        <f t="shared" si="102"/>
        <v/>
      </c>
    </row>
    <row r="340" spans="2:15" x14ac:dyDescent="0.35">
      <c r="B340" s="113">
        <v>525011</v>
      </c>
      <c r="C340" s="114" t="s">
        <v>332</v>
      </c>
      <c r="E340" s="104">
        <f t="shared" si="94"/>
        <v>0</v>
      </c>
      <c r="F340" s="104">
        <f t="shared" si="95"/>
        <v>0</v>
      </c>
      <c r="G340" s="104">
        <f t="shared" si="96"/>
        <v>0</v>
      </c>
      <c r="H340" s="43">
        <f t="shared" si="97"/>
        <v>0</v>
      </c>
      <c r="I340" s="49"/>
      <c r="J340" s="104">
        <f t="shared" si="98"/>
        <v>0</v>
      </c>
      <c r="K340" s="104">
        <f t="shared" si="99"/>
        <v>0</v>
      </c>
      <c r="L340" s="104">
        <f t="shared" si="100"/>
        <v>0</v>
      </c>
      <c r="M340" s="43">
        <f t="shared" si="101"/>
        <v>0</v>
      </c>
      <c r="N340" s="49"/>
      <c r="O340" s="86" t="str">
        <f t="shared" si="102"/>
        <v/>
      </c>
    </row>
    <row r="341" spans="2:15" x14ac:dyDescent="0.35">
      <c r="B341" s="113">
        <v>525100</v>
      </c>
      <c r="C341" s="114" t="s">
        <v>333</v>
      </c>
      <c r="E341" s="104">
        <f t="shared" si="94"/>
        <v>0</v>
      </c>
      <c r="F341" s="104">
        <f t="shared" si="95"/>
        <v>0</v>
      </c>
      <c r="G341" s="104">
        <f t="shared" si="96"/>
        <v>0</v>
      </c>
      <c r="H341" s="43">
        <f t="shared" si="97"/>
        <v>0</v>
      </c>
      <c r="I341" s="49"/>
      <c r="J341" s="104">
        <f t="shared" si="98"/>
        <v>0</v>
      </c>
      <c r="K341" s="104">
        <f t="shared" si="99"/>
        <v>0</v>
      </c>
      <c r="L341" s="104">
        <f t="shared" si="100"/>
        <v>0</v>
      </c>
      <c r="M341" s="43">
        <f t="shared" si="101"/>
        <v>0</v>
      </c>
      <c r="N341" s="49"/>
      <c r="O341" s="86" t="str">
        <f t="shared" si="102"/>
        <v/>
      </c>
    </row>
    <row r="342" spans="2:15" x14ac:dyDescent="0.35">
      <c r="B342" s="113">
        <v>525110</v>
      </c>
      <c r="C342" s="114" t="s">
        <v>334</v>
      </c>
      <c r="E342" s="104">
        <f t="shared" si="94"/>
        <v>0</v>
      </c>
      <c r="F342" s="104">
        <f t="shared" si="95"/>
        <v>0</v>
      </c>
      <c r="G342" s="104">
        <f t="shared" si="96"/>
        <v>0</v>
      </c>
      <c r="H342" s="43">
        <f t="shared" si="97"/>
        <v>0</v>
      </c>
      <c r="I342" s="49"/>
      <c r="J342" s="104">
        <f t="shared" si="98"/>
        <v>0</v>
      </c>
      <c r="K342" s="104">
        <f t="shared" si="99"/>
        <v>0</v>
      </c>
      <c r="L342" s="104">
        <f t="shared" si="100"/>
        <v>0</v>
      </c>
      <c r="M342" s="43">
        <f t="shared" si="101"/>
        <v>0</v>
      </c>
      <c r="N342" s="49"/>
      <c r="O342" s="86" t="str">
        <f t="shared" si="102"/>
        <v/>
      </c>
    </row>
    <row r="343" spans="2:15" x14ac:dyDescent="0.35">
      <c r="B343" s="113">
        <v>525200</v>
      </c>
      <c r="C343" s="114" t="s">
        <v>335</v>
      </c>
      <c r="E343" s="104">
        <f t="shared" si="94"/>
        <v>0</v>
      </c>
      <c r="F343" s="104">
        <f t="shared" si="95"/>
        <v>0</v>
      </c>
      <c r="G343" s="104">
        <f t="shared" si="96"/>
        <v>0</v>
      </c>
      <c r="H343" s="43">
        <f t="shared" si="97"/>
        <v>0</v>
      </c>
      <c r="I343" s="49"/>
      <c r="J343" s="104">
        <f t="shared" si="98"/>
        <v>0</v>
      </c>
      <c r="K343" s="104">
        <f t="shared" si="99"/>
        <v>0</v>
      </c>
      <c r="L343" s="104">
        <f t="shared" si="100"/>
        <v>0</v>
      </c>
      <c r="M343" s="43">
        <f t="shared" si="101"/>
        <v>0</v>
      </c>
      <c r="N343" s="49"/>
      <c r="O343" s="86" t="str">
        <f t="shared" si="102"/>
        <v/>
      </c>
    </row>
    <row r="344" spans="2:15" x14ac:dyDescent="0.35">
      <c r="B344" s="113">
        <v>525300</v>
      </c>
      <c r="C344" s="114" t="s">
        <v>336</v>
      </c>
      <c r="E344" s="104">
        <f t="shared" si="94"/>
        <v>0</v>
      </c>
      <c r="F344" s="104">
        <f t="shared" si="95"/>
        <v>0</v>
      </c>
      <c r="G344" s="104">
        <f t="shared" si="96"/>
        <v>0</v>
      </c>
      <c r="H344" s="43">
        <f t="shared" si="97"/>
        <v>0</v>
      </c>
      <c r="I344" s="49"/>
      <c r="J344" s="104">
        <f t="shared" si="98"/>
        <v>0</v>
      </c>
      <c r="K344" s="104">
        <f t="shared" si="99"/>
        <v>0</v>
      </c>
      <c r="L344" s="104">
        <f t="shared" si="100"/>
        <v>0</v>
      </c>
      <c r="M344" s="43">
        <f t="shared" si="101"/>
        <v>0</v>
      </c>
      <c r="N344" s="49"/>
      <c r="O344" s="86" t="str">
        <f t="shared" si="102"/>
        <v/>
      </c>
    </row>
    <row r="345" spans="2:15" x14ac:dyDescent="0.35">
      <c r="B345" s="113">
        <v>525310</v>
      </c>
      <c r="C345" s="114" t="s">
        <v>337</v>
      </c>
      <c r="E345" s="104">
        <f t="shared" si="94"/>
        <v>0</v>
      </c>
      <c r="F345" s="104">
        <f t="shared" si="95"/>
        <v>0</v>
      </c>
      <c r="G345" s="104">
        <f t="shared" si="96"/>
        <v>0</v>
      </c>
      <c r="H345" s="43">
        <f t="shared" si="97"/>
        <v>0</v>
      </c>
      <c r="I345" s="49"/>
      <c r="J345" s="104">
        <f t="shared" si="98"/>
        <v>0</v>
      </c>
      <c r="K345" s="104">
        <f t="shared" si="99"/>
        <v>0</v>
      </c>
      <c r="L345" s="104">
        <f t="shared" si="100"/>
        <v>0</v>
      </c>
      <c r="M345" s="43">
        <f t="shared" si="101"/>
        <v>0</v>
      </c>
      <c r="N345" s="49"/>
      <c r="O345" s="86" t="str">
        <f t="shared" si="102"/>
        <v/>
      </c>
    </row>
    <row r="346" spans="2:15" x14ac:dyDescent="0.35">
      <c r="B346" s="113">
        <v>525311</v>
      </c>
      <c r="C346" s="114" t="s">
        <v>338</v>
      </c>
      <c r="E346" s="104">
        <f t="shared" si="94"/>
        <v>0</v>
      </c>
      <c r="F346" s="104">
        <f t="shared" si="95"/>
        <v>0</v>
      </c>
      <c r="G346" s="104">
        <f t="shared" si="96"/>
        <v>0</v>
      </c>
      <c r="H346" s="43">
        <f t="shared" si="97"/>
        <v>0</v>
      </c>
      <c r="I346" s="49"/>
      <c r="J346" s="104">
        <f t="shared" si="98"/>
        <v>0</v>
      </c>
      <c r="K346" s="104">
        <f t="shared" si="99"/>
        <v>0</v>
      </c>
      <c r="L346" s="104">
        <f t="shared" si="100"/>
        <v>0</v>
      </c>
      <c r="M346" s="43">
        <f t="shared" si="101"/>
        <v>0</v>
      </c>
      <c r="N346" s="49"/>
      <c r="O346" s="86" t="str">
        <f t="shared" si="102"/>
        <v/>
      </c>
    </row>
    <row r="347" spans="2:15" x14ac:dyDescent="0.35">
      <c r="B347" s="113">
        <v>525312</v>
      </c>
      <c r="C347" s="114" t="s">
        <v>339</v>
      </c>
      <c r="E347" s="104">
        <f t="shared" si="94"/>
        <v>0</v>
      </c>
      <c r="F347" s="104">
        <f t="shared" si="95"/>
        <v>0</v>
      </c>
      <c r="G347" s="104">
        <f t="shared" si="96"/>
        <v>0</v>
      </c>
      <c r="H347" s="43">
        <f t="shared" si="97"/>
        <v>0</v>
      </c>
      <c r="I347" s="49"/>
      <c r="J347" s="104">
        <f t="shared" si="98"/>
        <v>0</v>
      </c>
      <c r="K347" s="104">
        <f t="shared" si="99"/>
        <v>0</v>
      </c>
      <c r="L347" s="104">
        <f t="shared" si="100"/>
        <v>0</v>
      </c>
      <c r="M347" s="43">
        <f t="shared" si="101"/>
        <v>0</v>
      </c>
      <c r="N347" s="49"/>
      <c r="O347" s="86" t="str">
        <f t="shared" si="102"/>
        <v/>
      </c>
    </row>
    <row r="348" spans="2:15" x14ac:dyDescent="0.35">
      <c r="B348" s="113">
        <v>525400</v>
      </c>
      <c r="C348" s="114" t="s">
        <v>340</v>
      </c>
      <c r="E348" s="104">
        <f t="shared" si="94"/>
        <v>0</v>
      </c>
      <c r="F348" s="104">
        <f t="shared" si="95"/>
        <v>0</v>
      </c>
      <c r="G348" s="104">
        <f t="shared" si="96"/>
        <v>0</v>
      </c>
      <c r="H348" s="43">
        <f t="shared" si="97"/>
        <v>0</v>
      </c>
      <c r="I348" s="49"/>
      <c r="J348" s="104">
        <f t="shared" si="98"/>
        <v>0</v>
      </c>
      <c r="K348" s="104">
        <f t="shared" si="99"/>
        <v>0</v>
      </c>
      <c r="L348" s="104">
        <f t="shared" si="100"/>
        <v>0</v>
      </c>
      <c r="M348" s="43">
        <f t="shared" si="101"/>
        <v>0</v>
      </c>
      <c r="N348" s="49"/>
      <c r="O348" s="86" t="str">
        <f t="shared" si="102"/>
        <v/>
      </c>
    </row>
    <row r="349" spans="2:15" x14ac:dyDescent="0.35">
      <c r="B349" s="113">
        <v>525500</v>
      </c>
      <c r="C349" s="114" t="s">
        <v>341</v>
      </c>
      <c r="E349" s="104">
        <f t="shared" si="94"/>
        <v>0</v>
      </c>
      <c r="F349" s="104">
        <f t="shared" si="95"/>
        <v>0</v>
      </c>
      <c r="G349" s="104">
        <f t="shared" si="96"/>
        <v>0</v>
      </c>
      <c r="H349" s="43">
        <f t="shared" si="97"/>
        <v>0</v>
      </c>
      <c r="I349" s="49"/>
      <c r="J349" s="104">
        <f t="shared" si="98"/>
        <v>0</v>
      </c>
      <c r="K349" s="104">
        <f t="shared" si="99"/>
        <v>0</v>
      </c>
      <c r="L349" s="104">
        <f t="shared" si="100"/>
        <v>0</v>
      </c>
      <c r="M349" s="43">
        <f t="shared" si="101"/>
        <v>0</v>
      </c>
      <c r="N349" s="49"/>
      <c r="O349" s="86" t="str">
        <f t="shared" si="102"/>
        <v/>
      </c>
    </row>
    <row r="350" spans="2:15" x14ac:dyDescent="0.35">
      <c r="B350" s="113">
        <v>525510</v>
      </c>
      <c r="C350" s="114" t="s">
        <v>342</v>
      </c>
      <c r="E350" s="104">
        <f t="shared" si="94"/>
        <v>0</v>
      </c>
      <c r="F350" s="104">
        <f t="shared" si="95"/>
        <v>0</v>
      </c>
      <c r="G350" s="104">
        <f t="shared" si="96"/>
        <v>0</v>
      </c>
      <c r="H350" s="43">
        <f t="shared" si="97"/>
        <v>0</v>
      </c>
      <c r="I350" s="49"/>
      <c r="J350" s="104">
        <f t="shared" si="98"/>
        <v>0</v>
      </c>
      <c r="K350" s="104">
        <f t="shared" si="99"/>
        <v>0</v>
      </c>
      <c r="L350" s="104">
        <f t="shared" si="100"/>
        <v>0</v>
      </c>
      <c r="M350" s="43">
        <f t="shared" si="101"/>
        <v>0</v>
      </c>
      <c r="N350" s="49"/>
      <c r="O350" s="86" t="str">
        <f t="shared" si="102"/>
        <v/>
      </c>
    </row>
    <row r="351" spans="2:15" x14ac:dyDescent="0.35">
      <c r="B351" s="113">
        <v>526000</v>
      </c>
      <c r="C351" s="114" t="s">
        <v>343</v>
      </c>
      <c r="E351" s="104">
        <f t="shared" si="94"/>
        <v>0</v>
      </c>
      <c r="F351" s="104">
        <f t="shared" si="95"/>
        <v>0</v>
      </c>
      <c r="G351" s="104">
        <f t="shared" si="96"/>
        <v>0</v>
      </c>
      <c r="H351" s="43">
        <f t="shared" si="97"/>
        <v>0</v>
      </c>
      <c r="I351" s="49"/>
      <c r="J351" s="104">
        <f t="shared" si="98"/>
        <v>0</v>
      </c>
      <c r="K351" s="104">
        <f t="shared" si="99"/>
        <v>0</v>
      </c>
      <c r="L351" s="104">
        <f t="shared" si="100"/>
        <v>0</v>
      </c>
      <c r="M351" s="43">
        <f t="shared" si="101"/>
        <v>0</v>
      </c>
      <c r="N351" s="49"/>
      <c r="O351" s="86" t="str">
        <f t="shared" si="102"/>
        <v/>
      </c>
    </row>
    <row r="352" spans="2:15" x14ac:dyDescent="0.35">
      <c r="B352" s="113">
        <v>526100</v>
      </c>
      <c r="C352" s="114" t="s">
        <v>344</v>
      </c>
      <c r="E352" s="104">
        <f t="shared" si="94"/>
        <v>0</v>
      </c>
      <c r="F352" s="104">
        <f t="shared" si="95"/>
        <v>0</v>
      </c>
      <c r="G352" s="104">
        <f t="shared" si="96"/>
        <v>0</v>
      </c>
      <c r="H352" s="43">
        <f t="shared" si="97"/>
        <v>0</v>
      </c>
      <c r="I352" s="49"/>
      <c r="J352" s="104">
        <f t="shared" si="98"/>
        <v>0</v>
      </c>
      <c r="K352" s="104">
        <f t="shared" si="99"/>
        <v>0</v>
      </c>
      <c r="L352" s="104">
        <f t="shared" si="100"/>
        <v>0</v>
      </c>
      <c r="M352" s="43">
        <f t="shared" si="101"/>
        <v>0</v>
      </c>
      <c r="N352" s="49"/>
      <c r="O352" s="86" t="str">
        <f t="shared" si="102"/>
        <v/>
      </c>
    </row>
    <row r="353" spans="2:15" x14ac:dyDescent="0.35">
      <c r="B353" s="113">
        <v>526110</v>
      </c>
      <c r="C353" s="114" t="s">
        <v>345</v>
      </c>
      <c r="E353" s="104">
        <f t="shared" si="94"/>
        <v>0</v>
      </c>
      <c r="F353" s="104">
        <f t="shared" si="95"/>
        <v>6678</v>
      </c>
      <c r="G353" s="104">
        <f t="shared" si="96"/>
        <v>-6678</v>
      </c>
      <c r="H353" s="43">
        <f t="shared" si="97"/>
        <v>-1</v>
      </c>
      <c r="I353" s="49"/>
      <c r="J353" s="104">
        <f t="shared" si="98"/>
        <v>0</v>
      </c>
      <c r="K353" s="104">
        <f t="shared" si="99"/>
        <v>6678</v>
      </c>
      <c r="L353" s="104">
        <f t="shared" si="100"/>
        <v>-6678</v>
      </c>
      <c r="M353" s="43">
        <f t="shared" si="101"/>
        <v>-1</v>
      </c>
      <c r="N353" s="49"/>
      <c r="O353" s="86" t="str">
        <f t="shared" si="102"/>
        <v/>
      </c>
    </row>
    <row r="354" spans="2:15" x14ac:dyDescent="0.35">
      <c r="B354" s="113">
        <v>526200</v>
      </c>
      <c r="C354" s="114" t="s">
        <v>346</v>
      </c>
      <c r="E354" s="104">
        <f t="shared" si="94"/>
        <v>0</v>
      </c>
      <c r="F354" s="104">
        <f t="shared" si="95"/>
        <v>0</v>
      </c>
      <c r="G354" s="104">
        <f t="shared" si="96"/>
        <v>0</v>
      </c>
      <c r="H354" s="43">
        <f t="shared" si="97"/>
        <v>0</v>
      </c>
      <c r="I354" s="49"/>
      <c r="J354" s="104">
        <f t="shared" si="98"/>
        <v>0</v>
      </c>
      <c r="K354" s="104">
        <f t="shared" si="99"/>
        <v>0</v>
      </c>
      <c r="L354" s="104">
        <f t="shared" si="100"/>
        <v>0</v>
      </c>
      <c r="M354" s="43">
        <f t="shared" si="101"/>
        <v>0</v>
      </c>
      <c r="N354" s="49"/>
      <c r="O354" s="86" t="str">
        <f t="shared" si="102"/>
        <v/>
      </c>
    </row>
    <row r="355" spans="2:15" x14ac:dyDescent="0.35">
      <c r="B355" s="113">
        <v>526210</v>
      </c>
      <c r="C355" s="114" t="s">
        <v>347</v>
      </c>
      <c r="E355" s="104">
        <f t="shared" si="94"/>
        <v>0</v>
      </c>
      <c r="F355" s="104">
        <f t="shared" si="95"/>
        <v>0</v>
      </c>
      <c r="G355" s="104">
        <f t="shared" si="96"/>
        <v>0</v>
      </c>
      <c r="H355" s="43">
        <f t="shared" si="97"/>
        <v>0</v>
      </c>
      <c r="I355" s="49"/>
      <c r="J355" s="104">
        <f t="shared" si="98"/>
        <v>0</v>
      </c>
      <c r="K355" s="104">
        <f t="shared" si="99"/>
        <v>0</v>
      </c>
      <c r="L355" s="104">
        <f t="shared" si="100"/>
        <v>0</v>
      </c>
      <c r="M355" s="43">
        <f t="shared" si="101"/>
        <v>0</v>
      </c>
      <c r="N355" s="49"/>
      <c r="O355" s="86" t="str">
        <f t="shared" si="102"/>
        <v/>
      </c>
    </row>
    <row r="356" spans="2:15" x14ac:dyDescent="0.35">
      <c r="B356" s="113">
        <v>527000</v>
      </c>
      <c r="C356" s="114" t="s">
        <v>348</v>
      </c>
      <c r="E356" s="104">
        <f t="shared" si="94"/>
        <v>0</v>
      </c>
      <c r="F356" s="104">
        <f t="shared" si="95"/>
        <v>0</v>
      </c>
      <c r="G356" s="104">
        <f t="shared" si="96"/>
        <v>0</v>
      </c>
      <c r="H356" s="43">
        <f t="shared" si="97"/>
        <v>0</v>
      </c>
      <c r="I356" s="49"/>
      <c r="J356" s="104">
        <f t="shared" si="98"/>
        <v>0</v>
      </c>
      <c r="K356" s="104">
        <f t="shared" si="99"/>
        <v>0</v>
      </c>
      <c r="L356" s="104">
        <f t="shared" si="100"/>
        <v>0</v>
      </c>
      <c r="M356" s="43">
        <f t="shared" si="101"/>
        <v>0</v>
      </c>
      <c r="N356" s="49"/>
      <c r="O356" s="86" t="str">
        <f t="shared" si="102"/>
        <v/>
      </c>
    </row>
    <row r="357" spans="2:15" x14ac:dyDescent="0.35">
      <c r="B357" s="113">
        <v>527010</v>
      </c>
      <c r="C357" s="114" t="s">
        <v>349</v>
      </c>
      <c r="E357" s="104">
        <f t="shared" si="94"/>
        <v>600</v>
      </c>
      <c r="F357" s="104">
        <f t="shared" si="95"/>
        <v>1200</v>
      </c>
      <c r="G357" s="104">
        <f t="shared" si="96"/>
        <v>-600</v>
      </c>
      <c r="H357" s="43">
        <f t="shared" si="97"/>
        <v>-0.5</v>
      </c>
      <c r="I357" s="49"/>
      <c r="J357" s="104">
        <f t="shared" si="98"/>
        <v>0</v>
      </c>
      <c r="K357" s="104">
        <f t="shared" si="99"/>
        <v>1200</v>
      </c>
      <c r="L357" s="104">
        <f t="shared" si="100"/>
        <v>-1200</v>
      </c>
      <c r="M357" s="43">
        <f t="shared" si="101"/>
        <v>-1</v>
      </c>
      <c r="N357" s="49"/>
      <c r="O357" s="86" t="str">
        <f t="shared" si="102"/>
        <v/>
      </c>
    </row>
    <row r="358" spans="2:15" x14ac:dyDescent="0.35">
      <c r="B358" s="113">
        <v>527011</v>
      </c>
      <c r="C358" s="114" t="s">
        <v>350</v>
      </c>
      <c r="E358" s="104">
        <f t="shared" si="94"/>
        <v>0</v>
      </c>
      <c r="F358" s="104">
        <f t="shared" si="95"/>
        <v>0</v>
      </c>
      <c r="G358" s="104">
        <f t="shared" si="96"/>
        <v>0</v>
      </c>
      <c r="H358" s="43">
        <f t="shared" si="97"/>
        <v>0</v>
      </c>
      <c r="I358" s="49"/>
      <c r="J358" s="104">
        <f t="shared" si="98"/>
        <v>0</v>
      </c>
      <c r="K358" s="104">
        <f t="shared" si="99"/>
        <v>0</v>
      </c>
      <c r="L358" s="104">
        <f t="shared" si="100"/>
        <v>0</v>
      </c>
      <c r="M358" s="43">
        <f t="shared" si="101"/>
        <v>0</v>
      </c>
      <c r="N358" s="49"/>
      <c r="O358" s="86" t="str">
        <f t="shared" si="102"/>
        <v/>
      </c>
    </row>
    <row r="359" spans="2:15" x14ac:dyDescent="0.35">
      <c r="B359" s="113">
        <v>527012</v>
      </c>
      <c r="C359" s="114" t="s">
        <v>351</v>
      </c>
      <c r="E359" s="104">
        <f t="shared" si="94"/>
        <v>0</v>
      </c>
      <c r="F359" s="104">
        <f t="shared" si="95"/>
        <v>0</v>
      </c>
      <c r="G359" s="104">
        <f t="shared" si="96"/>
        <v>0</v>
      </c>
      <c r="H359" s="43">
        <f t="shared" si="97"/>
        <v>0</v>
      </c>
      <c r="I359" s="49"/>
      <c r="J359" s="104">
        <f t="shared" si="98"/>
        <v>0</v>
      </c>
      <c r="K359" s="104">
        <f t="shared" si="99"/>
        <v>0</v>
      </c>
      <c r="L359" s="104">
        <f t="shared" si="100"/>
        <v>0</v>
      </c>
      <c r="M359" s="43">
        <f t="shared" si="101"/>
        <v>0</v>
      </c>
      <c r="N359" s="49"/>
      <c r="O359" s="86" t="str">
        <f t="shared" si="102"/>
        <v/>
      </c>
    </row>
    <row r="360" spans="2:15" x14ac:dyDescent="0.35">
      <c r="B360" s="113">
        <v>527013</v>
      </c>
      <c r="C360" s="114" t="s">
        <v>352</v>
      </c>
      <c r="E360" s="104">
        <f t="shared" si="94"/>
        <v>0</v>
      </c>
      <c r="F360" s="104">
        <f t="shared" si="95"/>
        <v>0</v>
      </c>
      <c r="G360" s="104">
        <f t="shared" si="96"/>
        <v>0</v>
      </c>
      <c r="H360" s="43">
        <f t="shared" si="97"/>
        <v>0</v>
      </c>
      <c r="I360" s="49"/>
      <c r="J360" s="104">
        <f t="shared" si="98"/>
        <v>0</v>
      </c>
      <c r="K360" s="104">
        <f t="shared" si="99"/>
        <v>0</v>
      </c>
      <c r="L360" s="104">
        <f t="shared" si="100"/>
        <v>0</v>
      </c>
      <c r="M360" s="43">
        <f t="shared" si="101"/>
        <v>0</v>
      </c>
      <c r="N360" s="49"/>
      <c r="O360" s="86" t="str">
        <f t="shared" si="102"/>
        <v/>
      </c>
    </row>
    <row r="361" spans="2:15" x14ac:dyDescent="0.35">
      <c r="B361" s="113">
        <v>527014</v>
      </c>
      <c r="C361" s="114" t="s">
        <v>353</v>
      </c>
      <c r="E361" s="104">
        <f t="shared" si="94"/>
        <v>0</v>
      </c>
      <c r="F361" s="104">
        <f t="shared" si="95"/>
        <v>0</v>
      </c>
      <c r="G361" s="104">
        <f t="shared" si="96"/>
        <v>0</v>
      </c>
      <c r="H361" s="43">
        <f t="shared" si="97"/>
        <v>0</v>
      </c>
      <c r="I361" s="49"/>
      <c r="J361" s="104">
        <f t="shared" si="98"/>
        <v>0</v>
      </c>
      <c r="K361" s="104">
        <f t="shared" si="99"/>
        <v>0</v>
      </c>
      <c r="L361" s="104">
        <f t="shared" si="100"/>
        <v>0</v>
      </c>
      <c r="M361" s="43">
        <f t="shared" si="101"/>
        <v>0</v>
      </c>
      <c r="N361" s="49"/>
      <c r="O361" s="86" t="str">
        <f t="shared" si="102"/>
        <v/>
      </c>
    </row>
    <row r="362" spans="2:15" x14ac:dyDescent="0.35">
      <c r="B362" s="113">
        <v>527015</v>
      </c>
      <c r="C362" s="114" t="s">
        <v>354</v>
      </c>
      <c r="E362" s="104">
        <f t="shared" ref="E362:E384" si="103">VLOOKUP($B362,OP,30,FALSE)</f>
        <v>0</v>
      </c>
      <c r="F362" s="104">
        <f t="shared" ref="F362:F384" si="104">VLOOKUP($B362,OP,31,FALSE)</f>
        <v>0</v>
      </c>
      <c r="G362" s="104">
        <f t="shared" ref="G362:G384" si="105">+E362-F362</f>
        <v>0</v>
      </c>
      <c r="H362" s="43">
        <f t="shared" ref="H362:H385" si="106">IF(F362=0,0,G362/F362)</f>
        <v>0</v>
      </c>
      <c r="I362" s="49"/>
      <c r="J362" s="104">
        <f t="shared" ref="J362:J384" si="107">VLOOKUP($B362,OP,47,FALSE)</f>
        <v>0</v>
      </c>
      <c r="K362" s="104">
        <f t="shared" ref="K362:K384" si="108">VLOOKUP($B362,OP,31,FALSE)</f>
        <v>0</v>
      </c>
      <c r="L362" s="104">
        <f t="shared" ref="L362:L384" si="109">+J362-K362</f>
        <v>0</v>
      </c>
      <c r="M362" s="43">
        <f t="shared" ref="M362:M385" si="110">IF(K362=0,0,L362/K362)</f>
        <v>0</v>
      </c>
      <c r="N362" s="49"/>
      <c r="O362" s="86" t="str">
        <f t="shared" ref="O362:O384" si="111">IF(ISBLANK(VLOOKUP(B362,OP,48,FALSE))=TRUE,"",VLOOKUP(B362,OP,48,FALSE))</f>
        <v/>
      </c>
    </row>
    <row r="363" spans="2:15" x14ac:dyDescent="0.35">
      <c r="B363" s="113">
        <v>527100</v>
      </c>
      <c r="C363" s="114" t="s">
        <v>355</v>
      </c>
      <c r="E363" s="104">
        <f t="shared" si="103"/>
        <v>14062</v>
      </c>
      <c r="F363" s="104">
        <f t="shared" si="104"/>
        <v>15240</v>
      </c>
      <c r="G363" s="104">
        <f t="shared" si="105"/>
        <v>-1178</v>
      </c>
      <c r="H363" s="43">
        <f t="shared" si="106"/>
        <v>-7.7296587926509189E-2</v>
      </c>
      <c r="I363" s="49"/>
      <c r="J363" s="104">
        <f t="shared" si="107"/>
        <v>0</v>
      </c>
      <c r="K363" s="104">
        <f t="shared" si="108"/>
        <v>15240</v>
      </c>
      <c r="L363" s="104">
        <f t="shared" si="109"/>
        <v>-15240</v>
      </c>
      <c r="M363" s="43">
        <f t="shared" si="110"/>
        <v>-1</v>
      </c>
      <c r="N363" s="49"/>
      <c r="O363" s="86" t="str">
        <f t="shared" si="111"/>
        <v/>
      </c>
    </row>
    <row r="364" spans="2:15" x14ac:dyDescent="0.35">
      <c r="B364" s="113">
        <v>527101</v>
      </c>
      <c r="C364" s="114" t="s">
        <v>356</v>
      </c>
      <c r="E364" s="104">
        <f t="shared" si="103"/>
        <v>900</v>
      </c>
      <c r="F364" s="104">
        <f t="shared" si="104"/>
        <v>1800</v>
      </c>
      <c r="G364" s="104">
        <f t="shared" si="105"/>
        <v>-900</v>
      </c>
      <c r="H364" s="43">
        <f t="shared" si="106"/>
        <v>-0.5</v>
      </c>
      <c r="I364" s="49"/>
      <c r="J364" s="104">
        <f t="shared" si="107"/>
        <v>0</v>
      </c>
      <c r="K364" s="104">
        <f t="shared" si="108"/>
        <v>1800</v>
      </c>
      <c r="L364" s="104">
        <f t="shared" si="109"/>
        <v>-1800</v>
      </c>
      <c r="M364" s="43">
        <f t="shared" si="110"/>
        <v>-1</v>
      </c>
      <c r="N364" s="49"/>
      <c r="O364" s="86" t="str">
        <f t="shared" si="111"/>
        <v/>
      </c>
    </row>
    <row r="365" spans="2:15" x14ac:dyDescent="0.35">
      <c r="B365" s="113">
        <v>527102</v>
      </c>
      <c r="C365" s="114" t="s">
        <v>357</v>
      </c>
      <c r="E365" s="104">
        <f t="shared" si="103"/>
        <v>0</v>
      </c>
      <c r="F365" s="104">
        <f t="shared" si="104"/>
        <v>0</v>
      </c>
      <c r="G365" s="104">
        <f t="shared" si="105"/>
        <v>0</v>
      </c>
      <c r="H365" s="43">
        <f t="shared" si="106"/>
        <v>0</v>
      </c>
      <c r="I365" s="49"/>
      <c r="J365" s="104">
        <f t="shared" si="107"/>
        <v>0</v>
      </c>
      <c r="K365" s="104">
        <f t="shared" si="108"/>
        <v>0</v>
      </c>
      <c r="L365" s="104">
        <f t="shared" si="109"/>
        <v>0</v>
      </c>
      <c r="M365" s="43">
        <f t="shared" si="110"/>
        <v>0</v>
      </c>
      <c r="N365" s="49"/>
      <c r="O365" s="86" t="str">
        <f t="shared" si="111"/>
        <v/>
      </c>
    </row>
    <row r="366" spans="2:15" x14ac:dyDescent="0.35">
      <c r="B366" s="113">
        <v>527103</v>
      </c>
      <c r="C366" s="114" t="s">
        <v>358</v>
      </c>
      <c r="E366" s="104">
        <f t="shared" si="103"/>
        <v>0</v>
      </c>
      <c r="F366" s="104">
        <f t="shared" si="104"/>
        <v>0</v>
      </c>
      <c r="G366" s="104">
        <f t="shared" si="105"/>
        <v>0</v>
      </c>
      <c r="H366" s="43">
        <f t="shared" si="106"/>
        <v>0</v>
      </c>
      <c r="I366" s="49"/>
      <c r="J366" s="104">
        <f t="shared" si="107"/>
        <v>0</v>
      </c>
      <c r="K366" s="104">
        <f t="shared" si="108"/>
        <v>0</v>
      </c>
      <c r="L366" s="104">
        <f t="shared" si="109"/>
        <v>0</v>
      </c>
      <c r="M366" s="43">
        <f t="shared" si="110"/>
        <v>0</v>
      </c>
      <c r="N366" s="49"/>
      <c r="O366" s="86" t="str">
        <f t="shared" si="111"/>
        <v/>
      </c>
    </row>
    <row r="367" spans="2:15" x14ac:dyDescent="0.35">
      <c r="B367" s="113">
        <v>527200</v>
      </c>
      <c r="C367" s="114" t="s">
        <v>359</v>
      </c>
      <c r="E367" s="104">
        <f t="shared" si="103"/>
        <v>3057.17</v>
      </c>
      <c r="F367" s="104">
        <f t="shared" si="104"/>
        <v>3546</v>
      </c>
      <c r="G367" s="104">
        <f t="shared" si="105"/>
        <v>-488.82999999999993</v>
      </c>
      <c r="H367" s="43">
        <f t="shared" si="106"/>
        <v>-0.13785391990975746</v>
      </c>
      <c r="I367" s="49"/>
      <c r="J367" s="104">
        <f t="shared" si="107"/>
        <v>0</v>
      </c>
      <c r="K367" s="104">
        <f t="shared" si="108"/>
        <v>3546</v>
      </c>
      <c r="L367" s="104">
        <f t="shared" si="109"/>
        <v>-3546</v>
      </c>
      <c r="M367" s="43">
        <f t="shared" si="110"/>
        <v>-1</v>
      </c>
      <c r="N367" s="49"/>
      <c r="O367" s="86" t="str">
        <f t="shared" si="111"/>
        <v/>
      </c>
    </row>
    <row r="368" spans="2:15" x14ac:dyDescent="0.35">
      <c r="B368" s="113">
        <v>527201</v>
      </c>
      <c r="C368" s="114" t="s">
        <v>360</v>
      </c>
      <c r="E368" s="104">
        <f t="shared" si="103"/>
        <v>0</v>
      </c>
      <c r="F368" s="104">
        <f t="shared" si="104"/>
        <v>0</v>
      </c>
      <c r="G368" s="104">
        <f t="shared" si="105"/>
        <v>0</v>
      </c>
      <c r="H368" s="43">
        <f t="shared" si="106"/>
        <v>0</v>
      </c>
      <c r="I368" s="49"/>
      <c r="J368" s="104">
        <f t="shared" si="107"/>
        <v>0</v>
      </c>
      <c r="K368" s="104">
        <f t="shared" si="108"/>
        <v>0</v>
      </c>
      <c r="L368" s="104">
        <f t="shared" si="109"/>
        <v>0</v>
      </c>
      <c r="M368" s="43">
        <f t="shared" si="110"/>
        <v>0</v>
      </c>
      <c r="N368" s="49"/>
      <c r="O368" s="86" t="str">
        <f t="shared" si="111"/>
        <v/>
      </c>
    </row>
    <row r="369" spans="2:15" x14ac:dyDescent="0.35">
      <c r="B369" s="113">
        <v>527202</v>
      </c>
      <c r="C369" s="114" t="s">
        <v>361</v>
      </c>
      <c r="E369" s="104">
        <f t="shared" si="103"/>
        <v>0</v>
      </c>
      <c r="F369" s="104">
        <f t="shared" si="104"/>
        <v>0</v>
      </c>
      <c r="G369" s="104">
        <f t="shared" si="105"/>
        <v>0</v>
      </c>
      <c r="H369" s="43">
        <f t="shared" si="106"/>
        <v>0</v>
      </c>
      <c r="I369" s="49"/>
      <c r="J369" s="104">
        <f t="shared" si="107"/>
        <v>0</v>
      </c>
      <c r="K369" s="104">
        <f t="shared" si="108"/>
        <v>0</v>
      </c>
      <c r="L369" s="104">
        <f t="shared" si="109"/>
        <v>0</v>
      </c>
      <c r="M369" s="43">
        <f t="shared" si="110"/>
        <v>0</v>
      </c>
      <c r="N369" s="49"/>
      <c r="O369" s="86" t="str">
        <f t="shared" si="111"/>
        <v/>
      </c>
    </row>
    <row r="370" spans="2:15" x14ac:dyDescent="0.35">
      <c r="B370" s="113">
        <v>527203</v>
      </c>
      <c r="C370" s="114" t="s">
        <v>362</v>
      </c>
      <c r="E370" s="104">
        <f t="shared" si="103"/>
        <v>0</v>
      </c>
      <c r="F370" s="104">
        <f t="shared" si="104"/>
        <v>0</v>
      </c>
      <c r="G370" s="104">
        <f t="shared" si="105"/>
        <v>0</v>
      </c>
      <c r="H370" s="43">
        <f t="shared" si="106"/>
        <v>0</v>
      </c>
      <c r="I370" s="49"/>
      <c r="J370" s="104">
        <f t="shared" si="107"/>
        <v>0</v>
      </c>
      <c r="K370" s="104">
        <f t="shared" si="108"/>
        <v>0</v>
      </c>
      <c r="L370" s="104">
        <f t="shared" si="109"/>
        <v>0</v>
      </c>
      <c r="M370" s="43">
        <f t="shared" si="110"/>
        <v>0</v>
      </c>
      <c r="N370" s="49"/>
      <c r="O370" s="86" t="str">
        <f t="shared" si="111"/>
        <v/>
      </c>
    </row>
    <row r="371" spans="2:15" x14ac:dyDescent="0.35">
      <c r="B371" s="113">
        <v>527204</v>
      </c>
      <c r="C371" s="114" t="s">
        <v>363</v>
      </c>
      <c r="E371" s="104">
        <f t="shared" si="103"/>
        <v>0</v>
      </c>
      <c r="F371" s="104">
        <f t="shared" si="104"/>
        <v>0</v>
      </c>
      <c r="G371" s="104">
        <f t="shared" si="105"/>
        <v>0</v>
      </c>
      <c r="H371" s="43">
        <f t="shared" si="106"/>
        <v>0</v>
      </c>
      <c r="I371" s="49"/>
      <c r="J371" s="104">
        <f t="shared" si="107"/>
        <v>0</v>
      </c>
      <c r="K371" s="104">
        <f t="shared" si="108"/>
        <v>0</v>
      </c>
      <c r="L371" s="104">
        <f t="shared" si="109"/>
        <v>0</v>
      </c>
      <c r="M371" s="43">
        <f t="shared" si="110"/>
        <v>0</v>
      </c>
      <c r="N371" s="49"/>
      <c r="O371" s="86" t="str">
        <f t="shared" si="111"/>
        <v/>
      </c>
    </row>
    <row r="372" spans="2:15" x14ac:dyDescent="0.35">
      <c r="B372" s="113">
        <v>527300</v>
      </c>
      <c r="C372" s="114" t="s">
        <v>364</v>
      </c>
      <c r="E372" s="104">
        <f t="shared" si="103"/>
        <v>0</v>
      </c>
      <c r="F372" s="104">
        <f t="shared" si="104"/>
        <v>0</v>
      </c>
      <c r="G372" s="104">
        <f t="shared" si="105"/>
        <v>0</v>
      </c>
      <c r="H372" s="43">
        <f t="shared" si="106"/>
        <v>0</v>
      </c>
      <c r="I372" s="49"/>
      <c r="J372" s="104">
        <f t="shared" si="107"/>
        <v>0</v>
      </c>
      <c r="K372" s="104">
        <f t="shared" si="108"/>
        <v>0</v>
      </c>
      <c r="L372" s="104">
        <f t="shared" si="109"/>
        <v>0</v>
      </c>
      <c r="M372" s="43">
        <f t="shared" si="110"/>
        <v>0</v>
      </c>
      <c r="N372" s="49"/>
      <c r="O372" s="86" t="str">
        <f t="shared" si="111"/>
        <v/>
      </c>
    </row>
    <row r="373" spans="2:15" x14ac:dyDescent="0.35">
      <c r="B373" s="113">
        <v>527301</v>
      </c>
      <c r="C373" s="114" t="s">
        <v>365</v>
      </c>
      <c r="E373" s="104">
        <f t="shared" si="103"/>
        <v>0</v>
      </c>
      <c r="F373" s="104">
        <f t="shared" si="104"/>
        <v>0</v>
      </c>
      <c r="G373" s="104">
        <f t="shared" si="105"/>
        <v>0</v>
      </c>
      <c r="H373" s="43">
        <f t="shared" si="106"/>
        <v>0</v>
      </c>
      <c r="I373" s="49"/>
      <c r="J373" s="104">
        <f t="shared" si="107"/>
        <v>0</v>
      </c>
      <c r="K373" s="104">
        <f t="shared" si="108"/>
        <v>0</v>
      </c>
      <c r="L373" s="104">
        <f t="shared" si="109"/>
        <v>0</v>
      </c>
      <c r="M373" s="43">
        <f t="shared" si="110"/>
        <v>0</v>
      </c>
      <c r="N373" s="49"/>
      <c r="O373" s="86" t="str">
        <f t="shared" si="111"/>
        <v/>
      </c>
    </row>
    <row r="374" spans="2:15" x14ac:dyDescent="0.35">
      <c r="B374" s="113">
        <v>527302</v>
      </c>
      <c r="C374" s="114" t="s">
        <v>366</v>
      </c>
      <c r="E374" s="104">
        <f t="shared" si="103"/>
        <v>0</v>
      </c>
      <c r="F374" s="104">
        <f t="shared" si="104"/>
        <v>0</v>
      </c>
      <c r="G374" s="104">
        <f t="shared" si="105"/>
        <v>0</v>
      </c>
      <c r="H374" s="43">
        <f t="shared" si="106"/>
        <v>0</v>
      </c>
      <c r="I374" s="49"/>
      <c r="J374" s="104">
        <f t="shared" si="107"/>
        <v>0</v>
      </c>
      <c r="K374" s="104">
        <f t="shared" si="108"/>
        <v>0</v>
      </c>
      <c r="L374" s="104">
        <f t="shared" si="109"/>
        <v>0</v>
      </c>
      <c r="M374" s="43">
        <f t="shared" si="110"/>
        <v>0</v>
      </c>
      <c r="N374" s="49"/>
      <c r="O374" s="86" t="str">
        <f t="shared" si="111"/>
        <v/>
      </c>
    </row>
    <row r="375" spans="2:15" x14ac:dyDescent="0.35">
      <c r="B375" s="113">
        <v>528000</v>
      </c>
      <c r="C375" s="114" t="s">
        <v>367</v>
      </c>
      <c r="E375" s="104">
        <f t="shared" si="103"/>
        <v>0</v>
      </c>
      <c r="F375" s="104">
        <f t="shared" si="104"/>
        <v>0</v>
      </c>
      <c r="G375" s="104">
        <f t="shared" si="105"/>
        <v>0</v>
      </c>
      <c r="H375" s="43">
        <f t="shared" si="106"/>
        <v>0</v>
      </c>
      <c r="I375" s="49"/>
      <c r="J375" s="104">
        <f t="shared" si="107"/>
        <v>0</v>
      </c>
      <c r="K375" s="104">
        <f t="shared" si="108"/>
        <v>0</v>
      </c>
      <c r="L375" s="104">
        <f t="shared" si="109"/>
        <v>0</v>
      </c>
      <c r="M375" s="43">
        <f t="shared" si="110"/>
        <v>0</v>
      </c>
      <c r="N375" s="49"/>
      <c r="O375" s="86" t="str">
        <f t="shared" si="111"/>
        <v/>
      </c>
    </row>
    <row r="376" spans="2:15" x14ac:dyDescent="0.35">
      <c r="B376" s="113">
        <v>528100</v>
      </c>
      <c r="C376" s="114" t="s">
        <v>368</v>
      </c>
      <c r="E376" s="104">
        <f t="shared" si="103"/>
        <v>5946</v>
      </c>
      <c r="F376" s="104">
        <f t="shared" si="104"/>
        <v>7860</v>
      </c>
      <c r="G376" s="104">
        <f t="shared" si="105"/>
        <v>-1914</v>
      </c>
      <c r="H376" s="43">
        <f t="shared" si="106"/>
        <v>-0.2435114503816794</v>
      </c>
      <c r="I376" s="49"/>
      <c r="J376" s="104">
        <f t="shared" si="107"/>
        <v>0</v>
      </c>
      <c r="K376" s="104">
        <f t="shared" si="108"/>
        <v>7860</v>
      </c>
      <c r="L376" s="104">
        <f t="shared" si="109"/>
        <v>-7860</v>
      </c>
      <c r="M376" s="43">
        <f t="shared" si="110"/>
        <v>-1</v>
      </c>
      <c r="N376" s="49"/>
      <c r="O376" s="86" t="str">
        <f t="shared" si="111"/>
        <v/>
      </c>
    </row>
    <row r="377" spans="2:15" x14ac:dyDescent="0.35">
      <c r="B377" s="113">
        <v>528101</v>
      </c>
      <c r="C377" s="114" t="s">
        <v>369</v>
      </c>
      <c r="E377" s="104">
        <f t="shared" si="103"/>
        <v>0</v>
      </c>
      <c r="F377" s="104">
        <f t="shared" si="104"/>
        <v>0</v>
      </c>
      <c r="G377" s="104">
        <f t="shared" si="105"/>
        <v>0</v>
      </c>
      <c r="H377" s="43">
        <f t="shared" si="106"/>
        <v>0</v>
      </c>
      <c r="I377" s="49"/>
      <c r="J377" s="104">
        <f t="shared" si="107"/>
        <v>0</v>
      </c>
      <c r="K377" s="104">
        <f t="shared" si="108"/>
        <v>0</v>
      </c>
      <c r="L377" s="104">
        <f t="shared" si="109"/>
        <v>0</v>
      </c>
      <c r="M377" s="43">
        <f t="shared" si="110"/>
        <v>0</v>
      </c>
      <c r="N377" s="49"/>
      <c r="O377" s="86" t="str">
        <f t="shared" si="111"/>
        <v/>
      </c>
    </row>
    <row r="378" spans="2:15" x14ac:dyDescent="0.35">
      <c r="B378" s="113">
        <v>528102</v>
      </c>
      <c r="C378" s="114" t="s">
        <v>370</v>
      </c>
      <c r="E378" s="104">
        <f t="shared" si="103"/>
        <v>0</v>
      </c>
      <c r="F378" s="104">
        <f t="shared" si="104"/>
        <v>0</v>
      </c>
      <c r="G378" s="104">
        <f t="shared" si="105"/>
        <v>0</v>
      </c>
      <c r="H378" s="43">
        <f t="shared" si="106"/>
        <v>0</v>
      </c>
      <c r="I378" s="49"/>
      <c r="J378" s="104">
        <f t="shared" si="107"/>
        <v>0</v>
      </c>
      <c r="K378" s="104">
        <f t="shared" si="108"/>
        <v>0</v>
      </c>
      <c r="L378" s="104">
        <f t="shared" si="109"/>
        <v>0</v>
      </c>
      <c r="M378" s="43">
        <f t="shared" si="110"/>
        <v>0</v>
      </c>
      <c r="N378" s="49"/>
      <c r="O378" s="86" t="str">
        <f t="shared" si="111"/>
        <v/>
      </c>
    </row>
    <row r="379" spans="2:15" x14ac:dyDescent="0.35">
      <c r="B379" s="113">
        <v>528103</v>
      </c>
      <c r="C379" s="114" t="s">
        <v>371</v>
      </c>
      <c r="E379" s="104">
        <f t="shared" si="103"/>
        <v>0</v>
      </c>
      <c r="F379" s="104">
        <f t="shared" si="104"/>
        <v>0</v>
      </c>
      <c r="G379" s="104">
        <f t="shared" si="105"/>
        <v>0</v>
      </c>
      <c r="H379" s="43">
        <f t="shared" si="106"/>
        <v>0</v>
      </c>
      <c r="I379" s="49"/>
      <c r="J379" s="104">
        <f t="shared" si="107"/>
        <v>0</v>
      </c>
      <c r="K379" s="104">
        <f t="shared" si="108"/>
        <v>0</v>
      </c>
      <c r="L379" s="104">
        <f t="shared" si="109"/>
        <v>0</v>
      </c>
      <c r="M379" s="43">
        <f t="shared" si="110"/>
        <v>0</v>
      </c>
      <c r="N379" s="49"/>
      <c r="O379" s="86" t="str">
        <f t="shared" si="111"/>
        <v/>
      </c>
    </row>
    <row r="380" spans="2:15" x14ac:dyDescent="0.35">
      <c r="B380" s="113">
        <v>528104</v>
      </c>
      <c r="C380" s="114" t="s">
        <v>372</v>
      </c>
      <c r="E380" s="104">
        <f t="shared" si="103"/>
        <v>0</v>
      </c>
      <c r="F380" s="104">
        <f t="shared" si="104"/>
        <v>0</v>
      </c>
      <c r="G380" s="104">
        <f t="shared" si="105"/>
        <v>0</v>
      </c>
      <c r="H380" s="43">
        <f t="shared" si="106"/>
        <v>0</v>
      </c>
      <c r="I380" s="49"/>
      <c r="J380" s="104">
        <f t="shared" si="107"/>
        <v>0</v>
      </c>
      <c r="K380" s="104">
        <f t="shared" si="108"/>
        <v>0</v>
      </c>
      <c r="L380" s="104">
        <f t="shared" si="109"/>
        <v>0</v>
      </c>
      <c r="M380" s="43">
        <f t="shared" si="110"/>
        <v>0</v>
      </c>
      <c r="N380" s="49"/>
      <c r="O380" s="86" t="str">
        <f t="shared" si="111"/>
        <v/>
      </c>
    </row>
    <row r="381" spans="2:15" x14ac:dyDescent="0.35">
      <c r="B381" s="113">
        <v>528105</v>
      </c>
      <c r="C381" s="114" t="s">
        <v>373</v>
      </c>
      <c r="E381" s="104">
        <f t="shared" si="103"/>
        <v>0</v>
      </c>
      <c r="F381" s="104">
        <f t="shared" si="104"/>
        <v>0</v>
      </c>
      <c r="G381" s="104">
        <f t="shared" si="105"/>
        <v>0</v>
      </c>
      <c r="H381" s="43">
        <f t="shared" si="106"/>
        <v>0</v>
      </c>
      <c r="I381" s="49"/>
      <c r="J381" s="104">
        <f t="shared" si="107"/>
        <v>0</v>
      </c>
      <c r="K381" s="104">
        <f t="shared" si="108"/>
        <v>0</v>
      </c>
      <c r="L381" s="104">
        <f t="shared" si="109"/>
        <v>0</v>
      </c>
      <c r="M381" s="43">
        <f t="shared" si="110"/>
        <v>0</v>
      </c>
      <c r="N381" s="49"/>
      <c r="O381" s="86" t="str">
        <f t="shared" si="111"/>
        <v/>
      </c>
    </row>
    <row r="382" spans="2:15" x14ac:dyDescent="0.35">
      <c r="B382" s="113">
        <v>528106</v>
      </c>
      <c r="C382" s="114" t="s">
        <v>374</v>
      </c>
      <c r="E382" s="104">
        <f t="shared" si="103"/>
        <v>0</v>
      </c>
      <c r="F382" s="104">
        <f t="shared" si="104"/>
        <v>0</v>
      </c>
      <c r="G382" s="104">
        <f t="shared" si="105"/>
        <v>0</v>
      </c>
      <c r="H382" s="43">
        <f t="shared" si="106"/>
        <v>0</v>
      </c>
      <c r="I382" s="49"/>
      <c r="J382" s="104">
        <f t="shared" si="107"/>
        <v>0</v>
      </c>
      <c r="K382" s="104">
        <f t="shared" si="108"/>
        <v>0</v>
      </c>
      <c r="L382" s="104">
        <f t="shared" si="109"/>
        <v>0</v>
      </c>
      <c r="M382" s="43">
        <f t="shared" si="110"/>
        <v>0</v>
      </c>
      <c r="N382" s="49"/>
      <c r="O382" s="86" t="str">
        <f t="shared" si="111"/>
        <v/>
      </c>
    </row>
    <row r="383" spans="2:15" x14ac:dyDescent="0.35">
      <c r="B383" s="113">
        <v>528107</v>
      </c>
      <c r="C383" s="114" t="s">
        <v>375</v>
      </c>
      <c r="E383" s="104">
        <f t="shared" si="103"/>
        <v>0</v>
      </c>
      <c r="F383" s="104">
        <f t="shared" si="104"/>
        <v>0</v>
      </c>
      <c r="G383" s="104">
        <f t="shared" si="105"/>
        <v>0</v>
      </c>
      <c r="H383" s="43">
        <f t="shared" si="106"/>
        <v>0</v>
      </c>
      <c r="I383" s="49"/>
      <c r="J383" s="104">
        <f t="shared" si="107"/>
        <v>0</v>
      </c>
      <c r="K383" s="104">
        <f t="shared" si="108"/>
        <v>0</v>
      </c>
      <c r="L383" s="104">
        <f t="shared" si="109"/>
        <v>0</v>
      </c>
      <c r="M383" s="43">
        <f t="shared" si="110"/>
        <v>0</v>
      </c>
      <c r="N383" s="49"/>
      <c r="O383" s="86" t="str">
        <f t="shared" si="111"/>
        <v/>
      </c>
    </row>
    <row r="384" spans="2:15" x14ac:dyDescent="0.35">
      <c r="B384" s="113">
        <v>528108</v>
      </c>
      <c r="C384" s="114" t="s">
        <v>376</v>
      </c>
      <c r="E384" s="104">
        <f t="shared" si="103"/>
        <v>0</v>
      </c>
      <c r="F384" s="104">
        <f t="shared" si="104"/>
        <v>0</v>
      </c>
      <c r="G384" s="104">
        <f t="shared" si="105"/>
        <v>0</v>
      </c>
      <c r="H384" s="43">
        <f t="shared" si="106"/>
        <v>0</v>
      </c>
      <c r="I384" s="49"/>
      <c r="J384" s="104">
        <f t="shared" si="107"/>
        <v>0</v>
      </c>
      <c r="K384" s="104">
        <f t="shared" si="108"/>
        <v>0</v>
      </c>
      <c r="L384" s="104">
        <f t="shared" si="109"/>
        <v>0</v>
      </c>
      <c r="M384" s="43">
        <f t="shared" si="110"/>
        <v>0</v>
      </c>
      <c r="N384" s="49"/>
      <c r="O384" s="86" t="str">
        <f t="shared" si="111"/>
        <v/>
      </c>
    </row>
    <row r="385" spans="2:15" s="22" customFormat="1" x14ac:dyDescent="0.35">
      <c r="B385" s="117"/>
      <c r="C385" s="118" t="str">
        <f>+"Total "&amp;PROPER(C297)</f>
        <v>Total R&amp;M - Building</v>
      </c>
      <c r="E385" s="27">
        <f>SUM(E298:E384)</f>
        <v>30865.17</v>
      </c>
      <c r="F385" s="27">
        <f>SUM(F298:F384)</f>
        <v>48094</v>
      </c>
      <c r="G385" s="27">
        <f>SUM(G298:G384)</f>
        <v>-17228.830000000002</v>
      </c>
      <c r="H385" s="28">
        <f t="shared" si="106"/>
        <v>-0.35823241984447129</v>
      </c>
      <c r="I385" s="55"/>
      <c r="J385" s="27">
        <f>SUM(J298:J384)</f>
        <v>0</v>
      </c>
      <c r="K385" s="27">
        <f>SUM(K298:K384)</f>
        <v>48094</v>
      </c>
      <c r="L385" s="27">
        <f>SUM(L298:L384)</f>
        <v>-48094</v>
      </c>
      <c r="M385" s="28">
        <f t="shared" si="110"/>
        <v>-1</v>
      </c>
      <c r="N385" s="55"/>
      <c r="O385" s="93"/>
    </row>
    <row r="386" spans="2:15" s="44" customFormat="1" ht="11.65" customHeight="1" x14ac:dyDescent="0.3">
      <c r="B386" s="119"/>
      <c r="C386" s="120" t="s">
        <v>175</v>
      </c>
      <c r="E386" s="45">
        <f>IF(E$201=0,0,E385/E$201)</f>
        <v>3.2735960409825876E-2</v>
      </c>
      <c r="F386" s="45">
        <f>IF(F$201=0,0,F385/F$201)</f>
        <v>5.1040138897437914E-2</v>
      </c>
      <c r="G386" s="45"/>
      <c r="H386" s="45"/>
      <c r="I386" s="56"/>
      <c r="J386" s="45">
        <f>IF(J$201=0,0,J385/J$201)</f>
        <v>0</v>
      </c>
      <c r="K386" s="45">
        <f>IF(K$201=0,0,K385/K$201)</f>
        <v>5.1040138897437914E-2</v>
      </c>
      <c r="L386" s="45"/>
      <c r="M386" s="45"/>
      <c r="N386" s="56"/>
      <c r="O386" s="94"/>
    </row>
    <row r="387" spans="2:15" s="11" customFormat="1" x14ac:dyDescent="0.35">
      <c r="B387" s="121"/>
      <c r="C387" s="122"/>
      <c r="E387" s="29"/>
      <c r="F387" s="29"/>
      <c r="G387" s="29"/>
      <c r="H387" s="29"/>
      <c r="I387" s="58"/>
      <c r="J387" s="29"/>
      <c r="K387" s="29"/>
      <c r="L387" s="29"/>
      <c r="M387" s="29"/>
      <c r="N387" s="58"/>
      <c r="O387" s="95"/>
    </row>
    <row r="388" spans="2:15" x14ac:dyDescent="0.35">
      <c r="B388" s="113"/>
      <c r="C388" s="115" t="s">
        <v>377</v>
      </c>
      <c r="E388" s="30"/>
      <c r="F388" s="30"/>
      <c r="G388" s="30"/>
      <c r="H388" s="26"/>
      <c r="I388" s="49"/>
      <c r="J388" s="30"/>
      <c r="K388" s="30"/>
      <c r="L388" s="30"/>
      <c r="M388" s="26"/>
      <c r="N388" s="49"/>
      <c r="O388" s="86"/>
    </row>
    <row r="389" spans="2:15" x14ac:dyDescent="0.35">
      <c r="B389" s="113">
        <v>530000</v>
      </c>
      <c r="C389" s="114" t="s">
        <v>378</v>
      </c>
      <c r="E389" s="104">
        <f t="shared" ref="E389:E426" si="112">VLOOKUP($B389,OP,30,FALSE)</f>
        <v>0</v>
      </c>
      <c r="F389" s="104">
        <f t="shared" ref="F389:F426" si="113">VLOOKUP($B389,OP,31,FALSE)</f>
        <v>0</v>
      </c>
      <c r="G389" s="104">
        <f t="shared" ref="G389:G426" si="114">+E389-F389</f>
        <v>0</v>
      </c>
      <c r="H389" s="43">
        <f t="shared" ref="H389:H427" si="115">IF(F389=0,0,G389/F389)</f>
        <v>0</v>
      </c>
      <c r="I389" s="49"/>
      <c r="J389" s="104">
        <f t="shared" ref="J389:J426" si="116">VLOOKUP($B389,OP,47,FALSE)</f>
        <v>0</v>
      </c>
      <c r="K389" s="104">
        <f t="shared" ref="K389:K426" si="117">VLOOKUP($B389,OP,31,FALSE)</f>
        <v>0</v>
      </c>
      <c r="L389" s="104">
        <f t="shared" ref="L389:L426" si="118">+J389-K389</f>
        <v>0</v>
      </c>
      <c r="M389" s="43">
        <f t="shared" ref="M389:M427" si="119">IF(K389=0,0,L389/K389)</f>
        <v>0</v>
      </c>
      <c r="N389" s="49"/>
      <c r="O389" s="86" t="str">
        <f t="shared" ref="O389:O426" si="120">IF(ISBLANK(VLOOKUP(B389,OP,48,FALSE))=TRUE,"",VLOOKUP(B389,OP,48,FALSE))</f>
        <v/>
      </c>
    </row>
    <row r="390" spans="2:15" x14ac:dyDescent="0.35">
      <c r="B390" s="113">
        <v>531000</v>
      </c>
      <c r="C390" s="114" t="s">
        <v>379</v>
      </c>
      <c r="E390" s="104">
        <f t="shared" si="112"/>
        <v>0</v>
      </c>
      <c r="F390" s="104">
        <f t="shared" si="113"/>
        <v>0</v>
      </c>
      <c r="G390" s="104">
        <f t="shared" si="114"/>
        <v>0</v>
      </c>
      <c r="H390" s="43">
        <f t="shared" si="115"/>
        <v>0</v>
      </c>
      <c r="I390" s="49"/>
      <c r="J390" s="104">
        <f t="shared" si="116"/>
        <v>0</v>
      </c>
      <c r="K390" s="104">
        <f t="shared" si="117"/>
        <v>0</v>
      </c>
      <c r="L390" s="104">
        <f t="shared" si="118"/>
        <v>0</v>
      </c>
      <c r="M390" s="43">
        <f t="shared" si="119"/>
        <v>0</v>
      </c>
      <c r="N390" s="49"/>
      <c r="O390" s="86" t="str">
        <f t="shared" si="120"/>
        <v/>
      </c>
    </row>
    <row r="391" spans="2:15" x14ac:dyDescent="0.35">
      <c r="B391" s="113">
        <v>531010</v>
      </c>
      <c r="C391" s="114" t="s">
        <v>380</v>
      </c>
      <c r="E391" s="104">
        <f t="shared" si="112"/>
        <v>7560.51</v>
      </c>
      <c r="F391" s="104">
        <f t="shared" si="113"/>
        <v>9264</v>
      </c>
      <c r="G391" s="104">
        <f t="shared" si="114"/>
        <v>-1703.4899999999998</v>
      </c>
      <c r="H391" s="43">
        <f t="shared" si="115"/>
        <v>-0.18388277202072537</v>
      </c>
      <c r="I391" s="49"/>
      <c r="J391" s="104">
        <f t="shared" si="116"/>
        <v>0</v>
      </c>
      <c r="K391" s="104">
        <f t="shared" si="117"/>
        <v>9264</v>
      </c>
      <c r="L391" s="104">
        <f t="shared" si="118"/>
        <v>-9264</v>
      </c>
      <c r="M391" s="43">
        <f t="shared" si="119"/>
        <v>-1</v>
      </c>
      <c r="N391" s="49"/>
      <c r="O391" s="86" t="str">
        <f t="shared" si="120"/>
        <v/>
      </c>
    </row>
    <row r="392" spans="2:15" x14ac:dyDescent="0.35">
      <c r="B392" s="113">
        <v>531011</v>
      </c>
      <c r="C392" s="114" t="s">
        <v>381</v>
      </c>
      <c r="E392" s="104">
        <f t="shared" si="112"/>
        <v>0</v>
      </c>
      <c r="F392" s="104">
        <f t="shared" si="113"/>
        <v>0</v>
      </c>
      <c r="G392" s="104">
        <f t="shared" si="114"/>
        <v>0</v>
      </c>
      <c r="H392" s="43">
        <f t="shared" si="115"/>
        <v>0</v>
      </c>
      <c r="I392" s="49"/>
      <c r="J392" s="104">
        <f t="shared" si="116"/>
        <v>0</v>
      </c>
      <c r="K392" s="104">
        <f t="shared" si="117"/>
        <v>0</v>
      </c>
      <c r="L392" s="104">
        <f t="shared" si="118"/>
        <v>0</v>
      </c>
      <c r="M392" s="43">
        <f t="shared" si="119"/>
        <v>0</v>
      </c>
      <c r="N392" s="49"/>
      <c r="O392" s="86" t="str">
        <f t="shared" si="120"/>
        <v/>
      </c>
    </row>
    <row r="393" spans="2:15" x14ac:dyDescent="0.35">
      <c r="B393" s="113">
        <v>531012</v>
      </c>
      <c r="C393" s="114" t="s">
        <v>382</v>
      </c>
      <c r="E393" s="104">
        <f t="shared" si="112"/>
        <v>0</v>
      </c>
      <c r="F393" s="104">
        <f t="shared" si="113"/>
        <v>0</v>
      </c>
      <c r="G393" s="104">
        <f t="shared" si="114"/>
        <v>0</v>
      </c>
      <c r="H393" s="43">
        <f t="shared" si="115"/>
        <v>0</v>
      </c>
      <c r="I393" s="49"/>
      <c r="J393" s="104">
        <f t="shared" si="116"/>
        <v>0</v>
      </c>
      <c r="K393" s="104">
        <f t="shared" si="117"/>
        <v>0</v>
      </c>
      <c r="L393" s="104">
        <f t="shared" si="118"/>
        <v>0</v>
      </c>
      <c r="M393" s="43">
        <f t="shared" si="119"/>
        <v>0</v>
      </c>
      <c r="N393" s="49"/>
      <c r="O393" s="86" t="str">
        <f t="shared" si="120"/>
        <v/>
      </c>
    </row>
    <row r="394" spans="2:15" x14ac:dyDescent="0.35">
      <c r="B394" s="113">
        <v>531013</v>
      </c>
      <c r="C394" s="114" t="s">
        <v>383</v>
      </c>
      <c r="E394" s="104">
        <f t="shared" si="112"/>
        <v>0</v>
      </c>
      <c r="F394" s="104">
        <f t="shared" si="113"/>
        <v>0</v>
      </c>
      <c r="G394" s="104">
        <f t="shared" si="114"/>
        <v>0</v>
      </c>
      <c r="H394" s="43">
        <f t="shared" si="115"/>
        <v>0</v>
      </c>
      <c r="I394" s="49"/>
      <c r="J394" s="104">
        <f t="shared" si="116"/>
        <v>0</v>
      </c>
      <c r="K394" s="104">
        <f t="shared" si="117"/>
        <v>0</v>
      </c>
      <c r="L394" s="104">
        <f t="shared" si="118"/>
        <v>0</v>
      </c>
      <c r="M394" s="43">
        <f t="shared" si="119"/>
        <v>0</v>
      </c>
      <c r="N394" s="49"/>
      <c r="O394" s="86" t="str">
        <f t="shared" si="120"/>
        <v/>
      </c>
    </row>
    <row r="395" spans="2:15" x14ac:dyDescent="0.35">
      <c r="B395" s="113">
        <v>531014</v>
      </c>
      <c r="C395" s="114" t="s">
        <v>384</v>
      </c>
      <c r="E395" s="104">
        <f t="shared" si="112"/>
        <v>7684</v>
      </c>
      <c r="F395" s="104">
        <f t="shared" si="113"/>
        <v>20901</v>
      </c>
      <c r="G395" s="104">
        <f t="shared" si="114"/>
        <v>-13217</v>
      </c>
      <c r="H395" s="43">
        <f t="shared" si="115"/>
        <v>-0.63236208793837612</v>
      </c>
      <c r="I395" s="49"/>
      <c r="J395" s="104">
        <f t="shared" si="116"/>
        <v>0</v>
      </c>
      <c r="K395" s="104">
        <f t="shared" si="117"/>
        <v>20901</v>
      </c>
      <c r="L395" s="104">
        <f t="shared" si="118"/>
        <v>-20901</v>
      </c>
      <c r="M395" s="43">
        <f t="shared" si="119"/>
        <v>-1</v>
      </c>
      <c r="N395" s="49"/>
      <c r="O395" s="86" t="str">
        <f t="shared" si="120"/>
        <v/>
      </c>
    </row>
    <row r="396" spans="2:15" x14ac:dyDescent="0.35">
      <c r="B396" s="113">
        <v>531015</v>
      </c>
      <c r="C396" s="114" t="s">
        <v>385</v>
      </c>
      <c r="E396" s="104">
        <f t="shared" si="112"/>
        <v>1276</v>
      </c>
      <c r="F396" s="104">
        <f t="shared" si="113"/>
        <v>2552</v>
      </c>
      <c r="G396" s="104">
        <f t="shared" si="114"/>
        <v>-1276</v>
      </c>
      <c r="H396" s="43">
        <f t="shared" si="115"/>
        <v>-0.5</v>
      </c>
      <c r="I396" s="49"/>
      <c r="J396" s="104">
        <f t="shared" si="116"/>
        <v>0</v>
      </c>
      <c r="K396" s="104">
        <f t="shared" si="117"/>
        <v>2552</v>
      </c>
      <c r="L396" s="104">
        <f t="shared" si="118"/>
        <v>-2552</v>
      </c>
      <c r="M396" s="43">
        <f t="shared" si="119"/>
        <v>-1</v>
      </c>
      <c r="N396" s="49"/>
      <c r="O396" s="86" t="str">
        <f t="shared" si="120"/>
        <v/>
      </c>
    </row>
    <row r="397" spans="2:15" x14ac:dyDescent="0.35">
      <c r="B397" s="113">
        <v>531016</v>
      </c>
      <c r="C397" s="114" t="s">
        <v>386</v>
      </c>
      <c r="E397" s="104">
        <f t="shared" si="112"/>
        <v>0</v>
      </c>
      <c r="F397" s="104">
        <f t="shared" si="113"/>
        <v>0</v>
      </c>
      <c r="G397" s="104">
        <f t="shared" si="114"/>
        <v>0</v>
      </c>
      <c r="H397" s="43">
        <f t="shared" si="115"/>
        <v>0</v>
      </c>
      <c r="I397" s="49"/>
      <c r="J397" s="104">
        <f t="shared" si="116"/>
        <v>0</v>
      </c>
      <c r="K397" s="104">
        <f t="shared" si="117"/>
        <v>0</v>
      </c>
      <c r="L397" s="104">
        <f t="shared" si="118"/>
        <v>0</v>
      </c>
      <c r="M397" s="43">
        <f t="shared" si="119"/>
        <v>0</v>
      </c>
      <c r="N397" s="49"/>
      <c r="O397" s="86" t="str">
        <f t="shared" si="120"/>
        <v/>
      </c>
    </row>
    <row r="398" spans="2:15" x14ac:dyDescent="0.35">
      <c r="B398" s="113">
        <v>531017</v>
      </c>
      <c r="C398" s="114" t="s">
        <v>387</v>
      </c>
      <c r="E398" s="104">
        <f t="shared" si="112"/>
        <v>0</v>
      </c>
      <c r="F398" s="104">
        <f t="shared" si="113"/>
        <v>0</v>
      </c>
      <c r="G398" s="104">
        <f t="shared" si="114"/>
        <v>0</v>
      </c>
      <c r="H398" s="43">
        <f t="shared" si="115"/>
        <v>0</v>
      </c>
      <c r="I398" s="49"/>
      <c r="J398" s="104">
        <f t="shared" si="116"/>
        <v>0</v>
      </c>
      <c r="K398" s="104">
        <f t="shared" si="117"/>
        <v>0</v>
      </c>
      <c r="L398" s="104">
        <f t="shared" si="118"/>
        <v>0</v>
      </c>
      <c r="M398" s="43">
        <f t="shared" si="119"/>
        <v>0</v>
      </c>
      <c r="N398" s="49"/>
      <c r="O398" s="86" t="str">
        <f t="shared" si="120"/>
        <v/>
      </c>
    </row>
    <row r="399" spans="2:15" x14ac:dyDescent="0.35">
      <c r="B399" s="113">
        <v>531018</v>
      </c>
      <c r="C399" s="114" t="s">
        <v>388</v>
      </c>
      <c r="E399" s="104">
        <f t="shared" si="112"/>
        <v>0</v>
      </c>
      <c r="F399" s="104">
        <f t="shared" si="113"/>
        <v>0</v>
      </c>
      <c r="G399" s="104">
        <f t="shared" si="114"/>
        <v>0</v>
      </c>
      <c r="H399" s="43">
        <f t="shared" si="115"/>
        <v>0</v>
      </c>
      <c r="I399" s="49"/>
      <c r="J399" s="104">
        <f t="shared" si="116"/>
        <v>0</v>
      </c>
      <c r="K399" s="104">
        <f t="shared" si="117"/>
        <v>0</v>
      </c>
      <c r="L399" s="104">
        <f t="shared" si="118"/>
        <v>0</v>
      </c>
      <c r="M399" s="43">
        <f t="shared" si="119"/>
        <v>0</v>
      </c>
      <c r="N399" s="49"/>
      <c r="O399" s="86" t="str">
        <f t="shared" si="120"/>
        <v/>
      </c>
    </row>
    <row r="400" spans="2:15" x14ac:dyDescent="0.35">
      <c r="B400" s="113">
        <v>531019</v>
      </c>
      <c r="C400" s="114" t="s">
        <v>389</v>
      </c>
      <c r="E400" s="104">
        <f t="shared" si="112"/>
        <v>0</v>
      </c>
      <c r="F400" s="104">
        <f t="shared" si="113"/>
        <v>0</v>
      </c>
      <c r="G400" s="104">
        <f t="shared" si="114"/>
        <v>0</v>
      </c>
      <c r="H400" s="43">
        <f t="shared" si="115"/>
        <v>0</v>
      </c>
      <c r="I400" s="49"/>
      <c r="J400" s="104">
        <f t="shared" si="116"/>
        <v>0</v>
      </c>
      <c r="K400" s="104">
        <f t="shared" si="117"/>
        <v>0</v>
      </c>
      <c r="L400" s="104">
        <f t="shared" si="118"/>
        <v>0</v>
      </c>
      <c r="M400" s="43">
        <f t="shared" si="119"/>
        <v>0</v>
      </c>
      <c r="N400" s="49"/>
      <c r="O400" s="86" t="str">
        <f t="shared" si="120"/>
        <v/>
      </c>
    </row>
    <row r="401" spans="2:15" x14ac:dyDescent="0.35">
      <c r="B401" s="113">
        <v>531020</v>
      </c>
      <c r="C401" s="114" t="s">
        <v>390</v>
      </c>
      <c r="E401" s="104">
        <f t="shared" si="112"/>
        <v>0</v>
      </c>
      <c r="F401" s="104">
        <f t="shared" si="113"/>
        <v>0</v>
      </c>
      <c r="G401" s="104">
        <f t="shared" si="114"/>
        <v>0</v>
      </c>
      <c r="H401" s="43">
        <f t="shared" si="115"/>
        <v>0</v>
      </c>
      <c r="I401" s="49"/>
      <c r="J401" s="104">
        <f t="shared" si="116"/>
        <v>0</v>
      </c>
      <c r="K401" s="104">
        <f t="shared" si="117"/>
        <v>0</v>
      </c>
      <c r="L401" s="104">
        <f t="shared" si="118"/>
        <v>0</v>
      </c>
      <c r="M401" s="43">
        <f t="shared" si="119"/>
        <v>0</v>
      </c>
      <c r="N401" s="49"/>
      <c r="O401" s="86" t="str">
        <f t="shared" si="120"/>
        <v/>
      </c>
    </row>
    <row r="402" spans="2:15" x14ac:dyDescent="0.35">
      <c r="B402" s="113">
        <v>531021</v>
      </c>
      <c r="C402" s="114" t="s">
        <v>391</v>
      </c>
      <c r="E402" s="104">
        <f t="shared" si="112"/>
        <v>0</v>
      </c>
      <c r="F402" s="104">
        <f t="shared" si="113"/>
        <v>0</v>
      </c>
      <c r="G402" s="104">
        <f t="shared" si="114"/>
        <v>0</v>
      </c>
      <c r="H402" s="43">
        <f t="shared" si="115"/>
        <v>0</v>
      </c>
      <c r="I402" s="49"/>
      <c r="J402" s="104">
        <f t="shared" si="116"/>
        <v>0</v>
      </c>
      <c r="K402" s="104">
        <f t="shared" si="117"/>
        <v>0</v>
      </c>
      <c r="L402" s="104">
        <f t="shared" si="118"/>
        <v>0</v>
      </c>
      <c r="M402" s="43">
        <f t="shared" si="119"/>
        <v>0</v>
      </c>
      <c r="N402" s="49"/>
      <c r="O402" s="86" t="str">
        <f t="shared" si="120"/>
        <v/>
      </c>
    </row>
    <row r="403" spans="2:15" x14ac:dyDescent="0.35">
      <c r="B403" s="113">
        <v>531022</v>
      </c>
      <c r="C403" s="114" t="s">
        <v>392</v>
      </c>
      <c r="E403" s="104">
        <f t="shared" si="112"/>
        <v>0</v>
      </c>
      <c r="F403" s="104">
        <f t="shared" si="113"/>
        <v>0</v>
      </c>
      <c r="G403" s="104">
        <f t="shared" si="114"/>
        <v>0</v>
      </c>
      <c r="H403" s="43">
        <f t="shared" si="115"/>
        <v>0</v>
      </c>
      <c r="I403" s="49"/>
      <c r="J403" s="104">
        <f t="shared" si="116"/>
        <v>0</v>
      </c>
      <c r="K403" s="104">
        <f t="shared" si="117"/>
        <v>0</v>
      </c>
      <c r="L403" s="104">
        <f t="shared" si="118"/>
        <v>0</v>
      </c>
      <c r="M403" s="43">
        <f t="shared" si="119"/>
        <v>0</v>
      </c>
      <c r="N403" s="49"/>
      <c r="O403" s="86" t="str">
        <f t="shared" si="120"/>
        <v/>
      </c>
    </row>
    <row r="404" spans="2:15" x14ac:dyDescent="0.35">
      <c r="B404" s="113">
        <v>531023</v>
      </c>
      <c r="C404" s="114" t="s">
        <v>393</v>
      </c>
      <c r="E404" s="104">
        <f t="shared" si="112"/>
        <v>0</v>
      </c>
      <c r="F404" s="104">
        <f t="shared" si="113"/>
        <v>0</v>
      </c>
      <c r="G404" s="104">
        <f t="shared" si="114"/>
        <v>0</v>
      </c>
      <c r="H404" s="43">
        <f t="shared" si="115"/>
        <v>0</v>
      </c>
      <c r="I404" s="49"/>
      <c r="J404" s="104">
        <f t="shared" si="116"/>
        <v>0</v>
      </c>
      <c r="K404" s="104">
        <f t="shared" si="117"/>
        <v>0</v>
      </c>
      <c r="L404" s="104">
        <f t="shared" si="118"/>
        <v>0</v>
      </c>
      <c r="M404" s="43">
        <f t="shared" si="119"/>
        <v>0</v>
      </c>
      <c r="N404" s="49"/>
      <c r="O404" s="86" t="str">
        <f t="shared" si="120"/>
        <v/>
      </c>
    </row>
    <row r="405" spans="2:15" x14ac:dyDescent="0.35">
      <c r="B405" s="113">
        <v>532000</v>
      </c>
      <c r="C405" s="114" t="s">
        <v>253</v>
      </c>
      <c r="E405" s="104">
        <f t="shared" si="112"/>
        <v>0</v>
      </c>
      <c r="F405" s="104">
        <f t="shared" si="113"/>
        <v>0</v>
      </c>
      <c r="G405" s="104">
        <f t="shared" si="114"/>
        <v>0</v>
      </c>
      <c r="H405" s="43">
        <f t="shared" si="115"/>
        <v>0</v>
      </c>
      <c r="I405" s="49"/>
      <c r="J405" s="104">
        <f t="shared" si="116"/>
        <v>0</v>
      </c>
      <c r="K405" s="104">
        <f t="shared" si="117"/>
        <v>0</v>
      </c>
      <c r="L405" s="104">
        <f t="shared" si="118"/>
        <v>0</v>
      </c>
      <c r="M405" s="43">
        <f t="shared" si="119"/>
        <v>0</v>
      </c>
      <c r="N405" s="49"/>
      <c r="O405" s="86" t="str">
        <f t="shared" si="120"/>
        <v/>
      </c>
    </row>
    <row r="406" spans="2:15" x14ac:dyDescent="0.35">
      <c r="B406" s="113">
        <v>532010</v>
      </c>
      <c r="C406" s="114" t="s">
        <v>394</v>
      </c>
      <c r="E406" s="104">
        <f t="shared" si="112"/>
        <v>400</v>
      </c>
      <c r="F406" s="104">
        <f t="shared" si="113"/>
        <v>800</v>
      </c>
      <c r="G406" s="104">
        <f t="shared" si="114"/>
        <v>-400</v>
      </c>
      <c r="H406" s="43">
        <f t="shared" si="115"/>
        <v>-0.5</v>
      </c>
      <c r="I406" s="49"/>
      <c r="J406" s="104">
        <f t="shared" si="116"/>
        <v>0</v>
      </c>
      <c r="K406" s="104">
        <f t="shared" si="117"/>
        <v>800</v>
      </c>
      <c r="L406" s="104">
        <f t="shared" si="118"/>
        <v>-800</v>
      </c>
      <c r="M406" s="43">
        <f t="shared" si="119"/>
        <v>-1</v>
      </c>
      <c r="N406" s="49"/>
      <c r="O406" s="86" t="str">
        <f t="shared" si="120"/>
        <v/>
      </c>
    </row>
    <row r="407" spans="2:15" x14ac:dyDescent="0.35">
      <c r="B407" s="113">
        <v>532020</v>
      </c>
      <c r="C407" s="114" t="s">
        <v>395</v>
      </c>
      <c r="E407" s="104">
        <f t="shared" si="112"/>
        <v>0</v>
      </c>
      <c r="F407" s="104">
        <f t="shared" si="113"/>
        <v>0</v>
      </c>
      <c r="G407" s="104">
        <f t="shared" si="114"/>
        <v>0</v>
      </c>
      <c r="H407" s="43">
        <f t="shared" si="115"/>
        <v>0</v>
      </c>
      <c r="I407" s="49"/>
      <c r="J407" s="104">
        <f t="shared" si="116"/>
        <v>0</v>
      </c>
      <c r="K407" s="104">
        <f t="shared" si="117"/>
        <v>0</v>
      </c>
      <c r="L407" s="104">
        <f t="shared" si="118"/>
        <v>0</v>
      </c>
      <c r="M407" s="43">
        <f t="shared" si="119"/>
        <v>0</v>
      </c>
      <c r="N407" s="49"/>
      <c r="O407" s="86" t="str">
        <f t="shared" si="120"/>
        <v/>
      </c>
    </row>
    <row r="408" spans="2:15" x14ac:dyDescent="0.35">
      <c r="B408" s="113">
        <v>533000</v>
      </c>
      <c r="C408" s="114" t="s">
        <v>396</v>
      </c>
      <c r="E408" s="104">
        <f t="shared" si="112"/>
        <v>0</v>
      </c>
      <c r="F408" s="104">
        <f t="shared" si="113"/>
        <v>0</v>
      </c>
      <c r="G408" s="104">
        <f t="shared" si="114"/>
        <v>0</v>
      </c>
      <c r="H408" s="43">
        <f t="shared" si="115"/>
        <v>0</v>
      </c>
      <c r="I408" s="49"/>
      <c r="J408" s="104">
        <f t="shared" si="116"/>
        <v>0</v>
      </c>
      <c r="K408" s="104">
        <f t="shared" si="117"/>
        <v>0</v>
      </c>
      <c r="L408" s="104">
        <f t="shared" si="118"/>
        <v>0</v>
      </c>
      <c r="M408" s="43">
        <f t="shared" si="119"/>
        <v>0</v>
      </c>
      <c r="N408" s="49"/>
      <c r="O408" s="86" t="str">
        <f t="shared" si="120"/>
        <v/>
      </c>
    </row>
    <row r="409" spans="2:15" x14ac:dyDescent="0.35">
      <c r="B409" s="113">
        <v>533010</v>
      </c>
      <c r="C409" s="114" t="s">
        <v>397</v>
      </c>
      <c r="E409" s="104">
        <f t="shared" si="112"/>
        <v>0</v>
      </c>
      <c r="F409" s="104">
        <f t="shared" si="113"/>
        <v>0</v>
      </c>
      <c r="G409" s="104">
        <f t="shared" si="114"/>
        <v>0</v>
      </c>
      <c r="H409" s="43">
        <f t="shared" si="115"/>
        <v>0</v>
      </c>
      <c r="I409" s="49"/>
      <c r="J409" s="104">
        <f t="shared" si="116"/>
        <v>0</v>
      </c>
      <c r="K409" s="104">
        <f t="shared" si="117"/>
        <v>0</v>
      </c>
      <c r="L409" s="104">
        <f t="shared" si="118"/>
        <v>0</v>
      </c>
      <c r="M409" s="43">
        <f t="shared" si="119"/>
        <v>0</v>
      </c>
      <c r="N409" s="49"/>
      <c r="O409" s="86" t="str">
        <f t="shared" si="120"/>
        <v/>
      </c>
    </row>
    <row r="410" spans="2:15" x14ac:dyDescent="0.35">
      <c r="B410" s="113">
        <v>533011</v>
      </c>
      <c r="C410" s="114" t="s">
        <v>398</v>
      </c>
      <c r="E410" s="104">
        <f t="shared" si="112"/>
        <v>0</v>
      </c>
      <c r="F410" s="104">
        <f t="shared" si="113"/>
        <v>0</v>
      </c>
      <c r="G410" s="104">
        <f t="shared" si="114"/>
        <v>0</v>
      </c>
      <c r="H410" s="43">
        <f t="shared" si="115"/>
        <v>0</v>
      </c>
      <c r="I410" s="49"/>
      <c r="J410" s="104">
        <f t="shared" si="116"/>
        <v>0</v>
      </c>
      <c r="K410" s="104">
        <f t="shared" si="117"/>
        <v>0</v>
      </c>
      <c r="L410" s="104">
        <f t="shared" si="118"/>
        <v>0</v>
      </c>
      <c r="M410" s="43">
        <f t="shared" si="119"/>
        <v>0</v>
      </c>
      <c r="N410" s="49"/>
      <c r="O410" s="86" t="str">
        <f t="shared" si="120"/>
        <v/>
      </c>
    </row>
    <row r="411" spans="2:15" x14ac:dyDescent="0.35">
      <c r="B411" s="113">
        <v>533012</v>
      </c>
      <c r="C411" s="114" t="s">
        <v>399</v>
      </c>
      <c r="E411" s="104">
        <f t="shared" si="112"/>
        <v>0</v>
      </c>
      <c r="F411" s="104">
        <f t="shared" si="113"/>
        <v>0</v>
      </c>
      <c r="G411" s="104">
        <f t="shared" si="114"/>
        <v>0</v>
      </c>
      <c r="H411" s="43">
        <f t="shared" si="115"/>
        <v>0</v>
      </c>
      <c r="I411" s="49"/>
      <c r="J411" s="104">
        <f t="shared" si="116"/>
        <v>0</v>
      </c>
      <c r="K411" s="104">
        <f t="shared" si="117"/>
        <v>0</v>
      </c>
      <c r="L411" s="104">
        <f t="shared" si="118"/>
        <v>0</v>
      </c>
      <c r="M411" s="43">
        <f t="shared" si="119"/>
        <v>0</v>
      </c>
      <c r="N411" s="49"/>
      <c r="O411" s="86" t="str">
        <f t="shared" si="120"/>
        <v/>
      </c>
    </row>
    <row r="412" spans="2:15" x14ac:dyDescent="0.35">
      <c r="B412" s="113">
        <v>534000</v>
      </c>
      <c r="C412" s="114" t="s">
        <v>400</v>
      </c>
      <c r="E412" s="104">
        <f t="shared" si="112"/>
        <v>0</v>
      </c>
      <c r="F412" s="104">
        <f t="shared" si="113"/>
        <v>0</v>
      </c>
      <c r="G412" s="104">
        <f t="shared" si="114"/>
        <v>0</v>
      </c>
      <c r="H412" s="43">
        <f t="shared" si="115"/>
        <v>0</v>
      </c>
      <c r="I412" s="49"/>
      <c r="J412" s="104">
        <f t="shared" si="116"/>
        <v>0</v>
      </c>
      <c r="K412" s="104">
        <f t="shared" si="117"/>
        <v>0</v>
      </c>
      <c r="L412" s="104">
        <f t="shared" si="118"/>
        <v>0</v>
      </c>
      <c r="M412" s="43">
        <f t="shared" si="119"/>
        <v>0</v>
      </c>
      <c r="N412" s="49"/>
      <c r="O412" s="86" t="str">
        <f t="shared" si="120"/>
        <v/>
      </c>
    </row>
    <row r="413" spans="2:15" x14ac:dyDescent="0.35">
      <c r="B413" s="113">
        <v>534010</v>
      </c>
      <c r="C413" s="114" t="s">
        <v>401</v>
      </c>
      <c r="E413" s="104">
        <f t="shared" si="112"/>
        <v>0</v>
      </c>
      <c r="F413" s="104">
        <f t="shared" si="113"/>
        <v>0</v>
      </c>
      <c r="G413" s="104">
        <f t="shared" si="114"/>
        <v>0</v>
      </c>
      <c r="H413" s="43">
        <f t="shared" si="115"/>
        <v>0</v>
      </c>
      <c r="I413" s="49"/>
      <c r="J413" s="104">
        <f t="shared" si="116"/>
        <v>0</v>
      </c>
      <c r="K413" s="104">
        <f t="shared" si="117"/>
        <v>0</v>
      </c>
      <c r="L413" s="104">
        <f t="shared" si="118"/>
        <v>0</v>
      </c>
      <c r="M413" s="43">
        <f t="shared" si="119"/>
        <v>0</v>
      </c>
      <c r="N413" s="49"/>
      <c r="O413" s="86" t="str">
        <f t="shared" si="120"/>
        <v/>
      </c>
    </row>
    <row r="414" spans="2:15" x14ac:dyDescent="0.35">
      <c r="B414" s="113">
        <v>534011</v>
      </c>
      <c r="C414" s="114" t="s">
        <v>402</v>
      </c>
      <c r="E414" s="104">
        <f t="shared" si="112"/>
        <v>0</v>
      </c>
      <c r="F414" s="104">
        <f t="shared" si="113"/>
        <v>0</v>
      </c>
      <c r="G414" s="104">
        <f t="shared" si="114"/>
        <v>0</v>
      </c>
      <c r="H414" s="43">
        <f t="shared" si="115"/>
        <v>0</v>
      </c>
      <c r="I414" s="49"/>
      <c r="J414" s="104">
        <f t="shared" si="116"/>
        <v>0</v>
      </c>
      <c r="K414" s="104">
        <f t="shared" si="117"/>
        <v>0</v>
      </c>
      <c r="L414" s="104">
        <f t="shared" si="118"/>
        <v>0</v>
      </c>
      <c r="M414" s="43">
        <f t="shared" si="119"/>
        <v>0</v>
      </c>
      <c r="N414" s="49"/>
      <c r="O414" s="86" t="str">
        <f t="shared" si="120"/>
        <v/>
      </c>
    </row>
    <row r="415" spans="2:15" x14ac:dyDescent="0.35">
      <c r="B415" s="113">
        <v>535000</v>
      </c>
      <c r="C415" s="114" t="s">
        <v>403</v>
      </c>
      <c r="E415" s="104">
        <f t="shared" si="112"/>
        <v>0</v>
      </c>
      <c r="F415" s="104">
        <f t="shared" si="113"/>
        <v>0</v>
      </c>
      <c r="G415" s="104">
        <f t="shared" si="114"/>
        <v>0</v>
      </c>
      <c r="H415" s="43">
        <f t="shared" si="115"/>
        <v>0</v>
      </c>
      <c r="I415" s="49"/>
      <c r="J415" s="104">
        <f t="shared" si="116"/>
        <v>0</v>
      </c>
      <c r="K415" s="104">
        <f t="shared" si="117"/>
        <v>0</v>
      </c>
      <c r="L415" s="104">
        <f t="shared" si="118"/>
        <v>0</v>
      </c>
      <c r="M415" s="43">
        <f t="shared" si="119"/>
        <v>0</v>
      </c>
      <c r="N415" s="49"/>
      <c r="O415" s="86" t="str">
        <f t="shared" si="120"/>
        <v/>
      </c>
    </row>
    <row r="416" spans="2:15" x14ac:dyDescent="0.35">
      <c r="B416" s="113">
        <v>535010</v>
      </c>
      <c r="C416" s="114" t="s">
        <v>404</v>
      </c>
      <c r="E416" s="104">
        <f t="shared" si="112"/>
        <v>0</v>
      </c>
      <c r="F416" s="104">
        <f t="shared" si="113"/>
        <v>0</v>
      </c>
      <c r="G416" s="104">
        <f t="shared" si="114"/>
        <v>0</v>
      </c>
      <c r="H416" s="43">
        <f t="shared" si="115"/>
        <v>0</v>
      </c>
      <c r="I416" s="49"/>
      <c r="J416" s="104">
        <f t="shared" si="116"/>
        <v>0</v>
      </c>
      <c r="K416" s="104">
        <f t="shared" si="117"/>
        <v>0</v>
      </c>
      <c r="L416" s="104">
        <f t="shared" si="118"/>
        <v>0</v>
      </c>
      <c r="M416" s="43">
        <f t="shared" si="119"/>
        <v>0</v>
      </c>
      <c r="N416" s="49"/>
      <c r="O416" s="86" t="str">
        <f t="shared" si="120"/>
        <v/>
      </c>
    </row>
    <row r="417" spans="2:15" x14ac:dyDescent="0.35">
      <c r="B417" s="113">
        <v>535011</v>
      </c>
      <c r="C417" s="114" t="s">
        <v>405</v>
      </c>
      <c r="E417" s="104">
        <f t="shared" si="112"/>
        <v>0</v>
      </c>
      <c r="F417" s="104">
        <f t="shared" si="113"/>
        <v>0</v>
      </c>
      <c r="G417" s="104">
        <f t="shared" si="114"/>
        <v>0</v>
      </c>
      <c r="H417" s="43">
        <f t="shared" si="115"/>
        <v>0</v>
      </c>
      <c r="I417" s="49"/>
      <c r="J417" s="104">
        <f t="shared" si="116"/>
        <v>0</v>
      </c>
      <c r="K417" s="104">
        <f t="shared" si="117"/>
        <v>0</v>
      </c>
      <c r="L417" s="104">
        <f t="shared" si="118"/>
        <v>0</v>
      </c>
      <c r="M417" s="43">
        <f t="shared" si="119"/>
        <v>0</v>
      </c>
      <c r="N417" s="49"/>
      <c r="O417" s="86" t="str">
        <f t="shared" si="120"/>
        <v/>
      </c>
    </row>
    <row r="418" spans="2:15" x14ac:dyDescent="0.35">
      <c r="B418" s="113">
        <v>535012</v>
      </c>
      <c r="C418" s="114" t="s">
        <v>406</v>
      </c>
      <c r="E418" s="104">
        <f t="shared" si="112"/>
        <v>0</v>
      </c>
      <c r="F418" s="104">
        <f t="shared" si="113"/>
        <v>0</v>
      </c>
      <c r="G418" s="104">
        <f t="shared" si="114"/>
        <v>0</v>
      </c>
      <c r="H418" s="43">
        <f t="shared" si="115"/>
        <v>0</v>
      </c>
      <c r="I418" s="49"/>
      <c r="J418" s="104">
        <f t="shared" si="116"/>
        <v>0</v>
      </c>
      <c r="K418" s="104">
        <f t="shared" si="117"/>
        <v>0</v>
      </c>
      <c r="L418" s="104">
        <f t="shared" si="118"/>
        <v>0</v>
      </c>
      <c r="M418" s="43">
        <f t="shared" si="119"/>
        <v>0</v>
      </c>
      <c r="N418" s="49"/>
      <c r="O418" s="86" t="str">
        <f t="shared" si="120"/>
        <v/>
      </c>
    </row>
    <row r="419" spans="2:15" x14ac:dyDescent="0.35">
      <c r="B419" s="113">
        <v>535013</v>
      </c>
      <c r="C419" s="114" t="s">
        <v>407</v>
      </c>
      <c r="E419" s="104">
        <f t="shared" si="112"/>
        <v>0</v>
      </c>
      <c r="F419" s="104">
        <f t="shared" si="113"/>
        <v>0</v>
      </c>
      <c r="G419" s="104">
        <f t="shared" si="114"/>
        <v>0</v>
      </c>
      <c r="H419" s="43">
        <f t="shared" si="115"/>
        <v>0</v>
      </c>
      <c r="I419" s="49"/>
      <c r="J419" s="104">
        <f t="shared" si="116"/>
        <v>0</v>
      </c>
      <c r="K419" s="104">
        <f t="shared" si="117"/>
        <v>0</v>
      </c>
      <c r="L419" s="104">
        <f t="shared" si="118"/>
        <v>0</v>
      </c>
      <c r="M419" s="43">
        <f t="shared" si="119"/>
        <v>0</v>
      </c>
      <c r="N419" s="49"/>
      <c r="O419" s="86" t="str">
        <f t="shared" si="120"/>
        <v/>
      </c>
    </row>
    <row r="420" spans="2:15" x14ac:dyDescent="0.35">
      <c r="B420" s="113">
        <v>535014</v>
      </c>
      <c r="C420" s="114" t="s">
        <v>408</v>
      </c>
      <c r="E420" s="104">
        <f t="shared" si="112"/>
        <v>0</v>
      </c>
      <c r="F420" s="104">
        <f t="shared" si="113"/>
        <v>0</v>
      </c>
      <c r="G420" s="104">
        <f t="shared" si="114"/>
        <v>0</v>
      </c>
      <c r="H420" s="43">
        <f t="shared" si="115"/>
        <v>0</v>
      </c>
      <c r="I420" s="49"/>
      <c r="J420" s="104">
        <f t="shared" si="116"/>
        <v>0</v>
      </c>
      <c r="K420" s="104">
        <f t="shared" si="117"/>
        <v>0</v>
      </c>
      <c r="L420" s="104">
        <f t="shared" si="118"/>
        <v>0</v>
      </c>
      <c r="M420" s="43">
        <f t="shared" si="119"/>
        <v>0</v>
      </c>
      <c r="N420" s="49"/>
      <c r="O420" s="86" t="str">
        <f t="shared" si="120"/>
        <v/>
      </c>
    </row>
    <row r="421" spans="2:15" x14ac:dyDescent="0.35">
      <c r="B421" s="113">
        <v>536000</v>
      </c>
      <c r="C421" s="114" t="s">
        <v>409</v>
      </c>
      <c r="E421" s="104">
        <f t="shared" si="112"/>
        <v>0</v>
      </c>
      <c r="F421" s="104">
        <f t="shared" si="113"/>
        <v>0</v>
      </c>
      <c r="G421" s="104">
        <f t="shared" si="114"/>
        <v>0</v>
      </c>
      <c r="H421" s="43">
        <f t="shared" si="115"/>
        <v>0</v>
      </c>
      <c r="I421" s="49"/>
      <c r="J421" s="104">
        <f t="shared" si="116"/>
        <v>0</v>
      </c>
      <c r="K421" s="104">
        <f t="shared" si="117"/>
        <v>0</v>
      </c>
      <c r="L421" s="104">
        <f t="shared" si="118"/>
        <v>0</v>
      </c>
      <c r="M421" s="43">
        <f t="shared" si="119"/>
        <v>0</v>
      </c>
      <c r="N421" s="49"/>
      <c r="O421" s="86" t="str">
        <f t="shared" si="120"/>
        <v/>
      </c>
    </row>
    <row r="422" spans="2:15" x14ac:dyDescent="0.35">
      <c r="B422" s="113">
        <v>536010</v>
      </c>
      <c r="C422" s="114" t="s">
        <v>410</v>
      </c>
      <c r="E422" s="104">
        <f t="shared" si="112"/>
        <v>0</v>
      </c>
      <c r="F422" s="104">
        <f t="shared" si="113"/>
        <v>0</v>
      </c>
      <c r="G422" s="104">
        <f t="shared" si="114"/>
        <v>0</v>
      </c>
      <c r="H422" s="43">
        <f t="shared" si="115"/>
        <v>0</v>
      </c>
      <c r="I422" s="49"/>
      <c r="J422" s="104">
        <f t="shared" si="116"/>
        <v>0</v>
      </c>
      <c r="K422" s="104">
        <f t="shared" si="117"/>
        <v>0</v>
      </c>
      <c r="L422" s="104">
        <f t="shared" si="118"/>
        <v>0</v>
      </c>
      <c r="M422" s="43">
        <f t="shared" si="119"/>
        <v>0</v>
      </c>
      <c r="N422" s="49"/>
      <c r="O422" s="86" t="str">
        <f t="shared" si="120"/>
        <v/>
      </c>
    </row>
    <row r="423" spans="2:15" x14ac:dyDescent="0.35">
      <c r="B423" s="113">
        <v>537000</v>
      </c>
      <c r="C423" s="114" t="s">
        <v>411</v>
      </c>
      <c r="E423" s="104">
        <f t="shared" si="112"/>
        <v>0</v>
      </c>
      <c r="F423" s="104">
        <f t="shared" si="113"/>
        <v>0</v>
      </c>
      <c r="G423" s="104">
        <f t="shared" si="114"/>
        <v>0</v>
      </c>
      <c r="H423" s="43">
        <f t="shared" si="115"/>
        <v>0</v>
      </c>
      <c r="I423" s="49"/>
      <c r="J423" s="104">
        <f t="shared" si="116"/>
        <v>0</v>
      </c>
      <c r="K423" s="104">
        <f t="shared" si="117"/>
        <v>0</v>
      </c>
      <c r="L423" s="104">
        <f t="shared" si="118"/>
        <v>0</v>
      </c>
      <c r="M423" s="43">
        <f t="shared" si="119"/>
        <v>0</v>
      </c>
      <c r="N423" s="49"/>
      <c r="O423" s="86" t="str">
        <f t="shared" si="120"/>
        <v/>
      </c>
    </row>
    <row r="424" spans="2:15" x14ac:dyDescent="0.35">
      <c r="B424" s="113">
        <v>537010</v>
      </c>
      <c r="C424" s="114" t="s">
        <v>412</v>
      </c>
      <c r="E424" s="104">
        <f t="shared" si="112"/>
        <v>0</v>
      </c>
      <c r="F424" s="104">
        <f t="shared" si="113"/>
        <v>0</v>
      </c>
      <c r="G424" s="104">
        <f t="shared" si="114"/>
        <v>0</v>
      </c>
      <c r="H424" s="43">
        <f t="shared" si="115"/>
        <v>0</v>
      </c>
      <c r="I424" s="49"/>
      <c r="J424" s="104">
        <f t="shared" si="116"/>
        <v>0</v>
      </c>
      <c r="K424" s="104">
        <f t="shared" si="117"/>
        <v>0</v>
      </c>
      <c r="L424" s="104">
        <f t="shared" si="118"/>
        <v>0</v>
      </c>
      <c r="M424" s="43">
        <f t="shared" si="119"/>
        <v>0</v>
      </c>
      <c r="N424" s="49"/>
      <c r="O424" s="86" t="str">
        <f t="shared" si="120"/>
        <v/>
      </c>
    </row>
    <row r="425" spans="2:15" x14ac:dyDescent="0.35">
      <c r="B425" s="113">
        <v>537011</v>
      </c>
      <c r="C425" s="114" t="s">
        <v>413</v>
      </c>
      <c r="E425" s="104">
        <f t="shared" si="112"/>
        <v>0</v>
      </c>
      <c r="F425" s="104">
        <f t="shared" si="113"/>
        <v>0</v>
      </c>
      <c r="G425" s="104">
        <f t="shared" si="114"/>
        <v>0</v>
      </c>
      <c r="H425" s="43">
        <f t="shared" si="115"/>
        <v>0</v>
      </c>
      <c r="I425" s="49"/>
      <c r="J425" s="104">
        <f t="shared" si="116"/>
        <v>0</v>
      </c>
      <c r="K425" s="104">
        <f t="shared" si="117"/>
        <v>0</v>
      </c>
      <c r="L425" s="104">
        <f t="shared" si="118"/>
        <v>0</v>
      </c>
      <c r="M425" s="43">
        <f t="shared" si="119"/>
        <v>0</v>
      </c>
      <c r="N425" s="49"/>
      <c r="O425" s="86" t="str">
        <f t="shared" si="120"/>
        <v/>
      </c>
    </row>
    <row r="426" spans="2:15" x14ac:dyDescent="0.35">
      <c r="B426" s="113">
        <v>537012</v>
      </c>
      <c r="C426" s="114" t="s">
        <v>414</v>
      </c>
      <c r="E426" s="104">
        <f t="shared" si="112"/>
        <v>0</v>
      </c>
      <c r="F426" s="104">
        <f t="shared" si="113"/>
        <v>0</v>
      </c>
      <c r="G426" s="104">
        <f t="shared" si="114"/>
        <v>0</v>
      </c>
      <c r="H426" s="43">
        <f t="shared" si="115"/>
        <v>0</v>
      </c>
      <c r="I426" s="49"/>
      <c r="J426" s="104">
        <f t="shared" si="116"/>
        <v>0</v>
      </c>
      <c r="K426" s="104">
        <f t="shared" si="117"/>
        <v>0</v>
      </c>
      <c r="L426" s="104">
        <f t="shared" si="118"/>
        <v>0</v>
      </c>
      <c r="M426" s="43">
        <f t="shared" si="119"/>
        <v>0</v>
      </c>
      <c r="N426" s="49"/>
      <c r="O426" s="86" t="str">
        <f t="shared" si="120"/>
        <v/>
      </c>
    </row>
    <row r="427" spans="2:15" s="22" customFormat="1" x14ac:dyDescent="0.35">
      <c r="B427" s="117"/>
      <c r="C427" s="118" t="str">
        <f>+"Total "&amp;PROPER(C388)</f>
        <v>Total Grounds</v>
      </c>
      <c r="E427" s="27">
        <f>SUM(E389:E426)</f>
        <v>16920.510000000002</v>
      </c>
      <c r="F427" s="27">
        <f>SUM(F389:F426)</f>
        <v>33517</v>
      </c>
      <c r="G427" s="27">
        <f>SUM(G389:G426)</f>
        <v>-16596.489999999998</v>
      </c>
      <c r="H427" s="28">
        <f t="shared" si="115"/>
        <v>-0.49516633350240169</v>
      </c>
      <c r="I427" s="55"/>
      <c r="J427" s="27">
        <f>SUM(J389:J426)</f>
        <v>0</v>
      </c>
      <c r="K427" s="27">
        <f>SUM(K389:K426)</f>
        <v>33517</v>
      </c>
      <c r="L427" s="27">
        <f>SUM(L389:L426)</f>
        <v>-33517</v>
      </c>
      <c r="M427" s="28">
        <f t="shared" si="119"/>
        <v>-1</v>
      </c>
      <c r="N427" s="55"/>
      <c r="O427" s="93"/>
    </row>
    <row r="428" spans="2:15" s="44" customFormat="1" ht="11.65" customHeight="1" x14ac:dyDescent="0.3">
      <c r="B428" s="119"/>
      <c r="C428" s="120" t="s">
        <v>175</v>
      </c>
      <c r="E428" s="45">
        <f>IF(E$201=0,0,E427/E$201)</f>
        <v>1.7946090867928574E-2</v>
      </c>
      <c r="F428" s="45">
        <f>IF(F$201=0,0,F427/F$201)</f>
        <v>3.5570182048185357E-2</v>
      </c>
      <c r="G428" s="45"/>
      <c r="H428" s="45"/>
      <c r="I428" s="56"/>
      <c r="J428" s="45">
        <f>IF(J$201=0,0,J427/J$201)</f>
        <v>0</v>
      </c>
      <c r="K428" s="45">
        <f>IF(K$201=0,0,K427/K$201)</f>
        <v>3.5570182048185357E-2</v>
      </c>
      <c r="L428" s="45"/>
      <c r="M428" s="45"/>
      <c r="N428" s="56"/>
      <c r="O428" s="94"/>
    </row>
    <row r="429" spans="2:15" s="11" customFormat="1" x14ac:dyDescent="0.35">
      <c r="B429" s="121"/>
      <c r="C429" s="122"/>
      <c r="E429" s="29"/>
      <c r="F429" s="29"/>
      <c r="G429" s="29"/>
      <c r="H429" s="29"/>
      <c r="I429" s="58"/>
      <c r="J429" s="29"/>
      <c r="K429" s="29"/>
      <c r="L429" s="29"/>
      <c r="M429" s="29"/>
      <c r="N429" s="58"/>
      <c r="O429" s="95"/>
    </row>
    <row r="430" spans="2:15" x14ac:dyDescent="0.35">
      <c r="B430" s="113"/>
      <c r="C430" s="115" t="s">
        <v>415</v>
      </c>
      <c r="E430" s="30"/>
      <c r="F430" s="30"/>
      <c r="G430" s="30"/>
      <c r="H430" s="26"/>
      <c r="I430" s="49"/>
      <c r="J430" s="30"/>
      <c r="K430" s="30"/>
      <c r="L430" s="30"/>
      <c r="M430" s="26"/>
      <c r="N430" s="49"/>
      <c r="O430" s="86"/>
    </row>
    <row r="431" spans="2:15" x14ac:dyDescent="0.35">
      <c r="B431" s="113">
        <v>540000</v>
      </c>
      <c r="C431" s="114" t="s">
        <v>415</v>
      </c>
      <c r="E431" s="104">
        <f t="shared" ref="E431:E467" si="121">VLOOKUP($B431,OP,30,FALSE)</f>
        <v>0</v>
      </c>
      <c r="F431" s="104">
        <f t="shared" ref="F431:F467" si="122">VLOOKUP($B431,OP,31,FALSE)</f>
        <v>0</v>
      </c>
      <c r="G431" s="104">
        <f t="shared" ref="G431:G467" si="123">+E431-F431</f>
        <v>0</v>
      </c>
      <c r="H431" s="43">
        <f t="shared" ref="H431:H468" si="124">IF(F431=0,0,G431/F431)</f>
        <v>0</v>
      </c>
      <c r="I431" s="49"/>
      <c r="J431" s="104">
        <f t="shared" ref="J431:J467" si="125">VLOOKUP($B431,OP,47,FALSE)</f>
        <v>0</v>
      </c>
      <c r="K431" s="104">
        <f t="shared" ref="K431:K467" si="126">VLOOKUP($B431,OP,31,FALSE)</f>
        <v>0</v>
      </c>
      <c r="L431" s="104">
        <f t="shared" ref="L431:L467" si="127">+J431-K431</f>
        <v>0</v>
      </c>
      <c r="M431" s="43">
        <f t="shared" ref="M431:M468" si="128">IF(K431=0,0,L431/K431)</f>
        <v>0</v>
      </c>
      <c r="N431" s="49"/>
      <c r="O431" s="86" t="str">
        <f t="shared" ref="O431:O467" si="129">IF(ISBLANK(VLOOKUP(B431,OP,48,FALSE))=TRUE,"",VLOOKUP(B431,OP,48,FALSE))</f>
        <v/>
      </c>
    </row>
    <row r="432" spans="2:15" x14ac:dyDescent="0.35">
      <c r="B432" s="113">
        <v>540010</v>
      </c>
      <c r="C432" s="114" t="s">
        <v>416</v>
      </c>
      <c r="E432" s="104">
        <f t="shared" si="121"/>
        <v>7722.5</v>
      </c>
      <c r="F432" s="104">
        <f t="shared" si="122"/>
        <v>9960</v>
      </c>
      <c r="G432" s="104">
        <f t="shared" si="123"/>
        <v>-2237.5</v>
      </c>
      <c r="H432" s="43">
        <f t="shared" si="124"/>
        <v>-0.22464859437751003</v>
      </c>
      <c r="I432" s="49"/>
      <c r="J432" s="104">
        <f t="shared" si="125"/>
        <v>0</v>
      </c>
      <c r="K432" s="104">
        <f t="shared" si="126"/>
        <v>9960</v>
      </c>
      <c r="L432" s="104">
        <f t="shared" si="127"/>
        <v>-9960</v>
      </c>
      <c r="M432" s="43">
        <f t="shared" si="128"/>
        <v>-1</v>
      </c>
      <c r="N432" s="49"/>
      <c r="O432" s="86" t="str">
        <f t="shared" si="129"/>
        <v/>
      </c>
    </row>
    <row r="433" spans="2:15" x14ac:dyDescent="0.35">
      <c r="B433" s="113">
        <v>540011</v>
      </c>
      <c r="C433" s="114" t="s">
        <v>417</v>
      </c>
      <c r="E433" s="104">
        <f t="shared" si="121"/>
        <v>3888.09</v>
      </c>
      <c r="F433" s="104">
        <f t="shared" si="122"/>
        <v>6000</v>
      </c>
      <c r="G433" s="104">
        <f t="shared" si="123"/>
        <v>-2111.91</v>
      </c>
      <c r="H433" s="43">
        <f t="shared" si="124"/>
        <v>-0.35198499999999999</v>
      </c>
      <c r="I433" s="49"/>
      <c r="J433" s="104">
        <f t="shared" si="125"/>
        <v>0</v>
      </c>
      <c r="K433" s="104">
        <f t="shared" si="126"/>
        <v>6000</v>
      </c>
      <c r="L433" s="104">
        <f t="shared" si="127"/>
        <v>-6000</v>
      </c>
      <c r="M433" s="43">
        <f t="shared" si="128"/>
        <v>-1</v>
      </c>
      <c r="N433" s="49"/>
      <c r="O433" s="86" t="str">
        <f t="shared" si="129"/>
        <v/>
      </c>
    </row>
    <row r="434" spans="2:15" x14ac:dyDescent="0.35">
      <c r="B434" s="113">
        <v>540012</v>
      </c>
      <c r="C434" s="114" t="s">
        <v>418</v>
      </c>
      <c r="E434" s="104">
        <f t="shared" si="121"/>
        <v>0</v>
      </c>
      <c r="F434" s="104">
        <f t="shared" si="122"/>
        <v>0</v>
      </c>
      <c r="G434" s="104">
        <f t="shared" si="123"/>
        <v>0</v>
      </c>
      <c r="H434" s="43">
        <f t="shared" si="124"/>
        <v>0</v>
      </c>
      <c r="I434" s="49"/>
      <c r="J434" s="104">
        <f t="shared" si="125"/>
        <v>0</v>
      </c>
      <c r="K434" s="104">
        <f t="shared" si="126"/>
        <v>0</v>
      </c>
      <c r="L434" s="104">
        <f t="shared" si="127"/>
        <v>0</v>
      </c>
      <c r="M434" s="43">
        <f t="shared" si="128"/>
        <v>0</v>
      </c>
      <c r="N434" s="49"/>
      <c r="O434" s="86" t="str">
        <f t="shared" si="129"/>
        <v/>
      </c>
    </row>
    <row r="435" spans="2:15" x14ac:dyDescent="0.35">
      <c r="B435" s="113">
        <v>541000</v>
      </c>
      <c r="C435" s="114" t="s">
        <v>419</v>
      </c>
      <c r="E435" s="104">
        <f t="shared" si="121"/>
        <v>0</v>
      </c>
      <c r="F435" s="104">
        <f t="shared" si="122"/>
        <v>0</v>
      </c>
      <c r="G435" s="104">
        <f t="shared" si="123"/>
        <v>0</v>
      </c>
      <c r="H435" s="43">
        <f t="shared" si="124"/>
        <v>0</v>
      </c>
      <c r="I435" s="49"/>
      <c r="J435" s="104">
        <f t="shared" si="125"/>
        <v>0</v>
      </c>
      <c r="K435" s="104">
        <f t="shared" si="126"/>
        <v>0</v>
      </c>
      <c r="L435" s="104">
        <f t="shared" si="127"/>
        <v>0</v>
      </c>
      <c r="M435" s="43">
        <f t="shared" si="128"/>
        <v>0</v>
      </c>
      <c r="N435" s="49"/>
      <c r="O435" s="86" t="str">
        <f t="shared" si="129"/>
        <v/>
      </c>
    </row>
    <row r="436" spans="2:15" x14ac:dyDescent="0.35">
      <c r="B436" s="113">
        <v>541010</v>
      </c>
      <c r="C436" s="114" t="s">
        <v>420</v>
      </c>
      <c r="E436" s="104">
        <f t="shared" si="121"/>
        <v>0</v>
      </c>
      <c r="F436" s="104">
        <f t="shared" si="122"/>
        <v>0</v>
      </c>
      <c r="G436" s="104">
        <f t="shared" si="123"/>
        <v>0</v>
      </c>
      <c r="H436" s="43">
        <f t="shared" si="124"/>
        <v>0</v>
      </c>
      <c r="I436" s="49"/>
      <c r="J436" s="104">
        <f t="shared" si="125"/>
        <v>0</v>
      </c>
      <c r="K436" s="104">
        <f t="shared" si="126"/>
        <v>0</v>
      </c>
      <c r="L436" s="104">
        <f t="shared" si="127"/>
        <v>0</v>
      </c>
      <c r="M436" s="43">
        <f t="shared" si="128"/>
        <v>0</v>
      </c>
      <c r="N436" s="49"/>
      <c r="O436" s="86" t="str">
        <f t="shared" si="129"/>
        <v/>
      </c>
    </row>
    <row r="437" spans="2:15" x14ac:dyDescent="0.35">
      <c r="B437" s="113">
        <v>541011</v>
      </c>
      <c r="C437" s="114" t="s">
        <v>421</v>
      </c>
      <c r="E437" s="104">
        <f t="shared" si="121"/>
        <v>200</v>
      </c>
      <c r="F437" s="104">
        <f t="shared" si="122"/>
        <v>400</v>
      </c>
      <c r="G437" s="104">
        <f t="shared" si="123"/>
        <v>-200</v>
      </c>
      <c r="H437" s="43">
        <f t="shared" si="124"/>
        <v>-0.5</v>
      </c>
      <c r="I437" s="49"/>
      <c r="J437" s="104">
        <f t="shared" si="125"/>
        <v>0</v>
      </c>
      <c r="K437" s="104">
        <f t="shared" si="126"/>
        <v>400</v>
      </c>
      <c r="L437" s="104">
        <f t="shared" si="127"/>
        <v>-400</v>
      </c>
      <c r="M437" s="43">
        <f t="shared" si="128"/>
        <v>-1</v>
      </c>
      <c r="N437" s="49"/>
      <c r="O437" s="86" t="str">
        <f t="shared" si="129"/>
        <v/>
      </c>
    </row>
    <row r="438" spans="2:15" x14ac:dyDescent="0.35">
      <c r="B438" s="113">
        <v>541012</v>
      </c>
      <c r="C438" s="114" t="s">
        <v>422</v>
      </c>
      <c r="E438" s="104">
        <f t="shared" si="121"/>
        <v>0</v>
      </c>
      <c r="F438" s="104">
        <f t="shared" si="122"/>
        <v>0</v>
      </c>
      <c r="G438" s="104">
        <f t="shared" si="123"/>
        <v>0</v>
      </c>
      <c r="H438" s="43">
        <f t="shared" si="124"/>
        <v>0</v>
      </c>
      <c r="I438" s="49"/>
      <c r="J438" s="104">
        <f t="shared" si="125"/>
        <v>0</v>
      </c>
      <c r="K438" s="104">
        <f t="shared" si="126"/>
        <v>0</v>
      </c>
      <c r="L438" s="104">
        <f t="shared" si="127"/>
        <v>0</v>
      </c>
      <c r="M438" s="43">
        <f t="shared" si="128"/>
        <v>0</v>
      </c>
      <c r="N438" s="49"/>
      <c r="O438" s="86" t="str">
        <f t="shared" si="129"/>
        <v/>
      </c>
    </row>
    <row r="439" spans="2:15" x14ac:dyDescent="0.35">
      <c r="B439" s="113">
        <v>542000</v>
      </c>
      <c r="C439" s="114" t="s">
        <v>423</v>
      </c>
      <c r="E439" s="104">
        <f t="shared" si="121"/>
        <v>0</v>
      </c>
      <c r="F439" s="104">
        <f t="shared" si="122"/>
        <v>0</v>
      </c>
      <c r="G439" s="104">
        <f t="shared" si="123"/>
        <v>0</v>
      </c>
      <c r="H439" s="43">
        <f t="shared" si="124"/>
        <v>0</v>
      </c>
      <c r="I439" s="49"/>
      <c r="J439" s="104">
        <f t="shared" si="125"/>
        <v>0</v>
      </c>
      <c r="K439" s="104">
        <f t="shared" si="126"/>
        <v>0</v>
      </c>
      <c r="L439" s="104">
        <f t="shared" si="127"/>
        <v>0</v>
      </c>
      <c r="M439" s="43">
        <f t="shared" si="128"/>
        <v>0</v>
      </c>
      <c r="N439" s="49"/>
      <c r="O439" s="86" t="str">
        <f t="shared" si="129"/>
        <v/>
      </c>
    </row>
    <row r="440" spans="2:15" x14ac:dyDescent="0.35">
      <c r="B440" s="113">
        <v>542010</v>
      </c>
      <c r="C440" s="114" t="s">
        <v>424</v>
      </c>
      <c r="E440" s="104">
        <f t="shared" si="121"/>
        <v>0</v>
      </c>
      <c r="F440" s="104">
        <f t="shared" si="122"/>
        <v>0</v>
      </c>
      <c r="G440" s="104">
        <f t="shared" si="123"/>
        <v>0</v>
      </c>
      <c r="H440" s="43">
        <f t="shared" si="124"/>
        <v>0</v>
      </c>
      <c r="I440" s="49"/>
      <c r="J440" s="104">
        <f t="shared" si="125"/>
        <v>0</v>
      </c>
      <c r="K440" s="104">
        <f t="shared" si="126"/>
        <v>0</v>
      </c>
      <c r="L440" s="104">
        <f t="shared" si="127"/>
        <v>0</v>
      </c>
      <c r="M440" s="43">
        <f t="shared" si="128"/>
        <v>0</v>
      </c>
      <c r="N440" s="49"/>
      <c r="O440" s="86" t="str">
        <f t="shared" si="129"/>
        <v/>
      </c>
    </row>
    <row r="441" spans="2:15" x14ac:dyDescent="0.35">
      <c r="B441" s="113">
        <v>542011</v>
      </c>
      <c r="C441" s="114" t="s">
        <v>425</v>
      </c>
      <c r="E441" s="104">
        <f t="shared" si="121"/>
        <v>1871.67</v>
      </c>
      <c r="F441" s="104">
        <f t="shared" si="122"/>
        <v>2000</v>
      </c>
      <c r="G441" s="104">
        <f t="shared" si="123"/>
        <v>-128.32999999999993</v>
      </c>
      <c r="H441" s="43">
        <f t="shared" si="124"/>
        <v>-6.4164999999999958E-2</v>
      </c>
      <c r="I441" s="49"/>
      <c r="J441" s="104">
        <f t="shared" si="125"/>
        <v>0</v>
      </c>
      <c r="K441" s="104">
        <f t="shared" si="126"/>
        <v>2000</v>
      </c>
      <c r="L441" s="104">
        <f t="shared" si="127"/>
        <v>-2000</v>
      </c>
      <c r="M441" s="43">
        <f t="shared" si="128"/>
        <v>-1</v>
      </c>
      <c r="N441" s="49"/>
      <c r="O441" s="86" t="str">
        <f t="shared" si="129"/>
        <v/>
      </c>
    </row>
    <row r="442" spans="2:15" x14ac:dyDescent="0.35">
      <c r="B442" s="113">
        <v>542012</v>
      </c>
      <c r="C442" s="114" t="s">
        <v>426</v>
      </c>
      <c r="E442" s="104">
        <f t="shared" si="121"/>
        <v>0</v>
      </c>
      <c r="F442" s="104">
        <f t="shared" si="122"/>
        <v>0</v>
      </c>
      <c r="G442" s="104">
        <f t="shared" si="123"/>
        <v>0</v>
      </c>
      <c r="H442" s="43">
        <f t="shared" si="124"/>
        <v>0</v>
      </c>
      <c r="I442" s="49"/>
      <c r="J442" s="104">
        <f t="shared" si="125"/>
        <v>0</v>
      </c>
      <c r="K442" s="104">
        <f t="shared" si="126"/>
        <v>0</v>
      </c>
      <c r="L442" s="104">
        <f t="shared" si="127"/>
        <v>0</v>
      </c>
      <c r="M442" s="43">
        <f t="shared" si="128"/>
        <v>0</v>
      </c>
      <c r="N442" s="49"/>
      <c r="O442" s="86" t="str">
        <f t="shared" si="129"/>
        <v/>
      </c>
    </row>
    <row r="443" spans="2:15" x14ac:dyDescent="0.35">
      <c r="B443" s="113">
        <v>542013</v>
      </c>
      <c r="C443" s="114" t="s">
        <v>427</v>
      </c>
      <c r="E443" s="104">
        <f t="shared" si="121"/>
        <v>0</v>
      </c>
      <c r="F443" s="104">
        <f t="shared" si="122"/>
        <v>0</v>
      </c>
      <c r="G443" s="104">
        <f t="shared" si="123"/>
        <v>0</v>
      </c>
      <c r="H443" s="43">
        <f t="shared" si="124"/>
        <v>0</v>
      </c>
      <c r="I443" s="49"/>
      <c r="J443" s="104">
        <f t="shared" si="125"/>
        <v>0</v>
      </c>
      <c r="K443" s="104">
        <f t="shared" si="126"/>
        <v>0</v>
      </c>
      <c r="L443" s="104">
        <f t="shared" si="127"/>
        <v>0</v>
      </c>
      <c r="M443" s="43">
        <f t="shared" si="128"/>
        <v>0</v>
      </c>
      <c r="N443" s="49"/>
      <c r="O443" s="86" t="str">
        <f t="shared" si="129"/>
        <v/>
      </c>
    </row>
    <row r="444" spans="2:15" x14ac:dyDescent="0.35">
      <c r="B444" s="113">
        <v>542014</v>
      </c>
      <c r="C444" s="114" t="s">
        <v>428</v>
      </c>
      <c r="E444" s="104">
        <f t="shared" si="121"/>
        <v>0</v>
      </c>
      <c r="F444" s="104">
        <f t="shared" si="122"/>
        <v>0</v>
      </c>
      <c r="G444" s="104">
        <f t="shared" si="123"/>
        <v>0</v>
      </c>
      <c r="H444" s="43">
        <f t="shared" si="124"/>
        <v>0</v>
      </c>
      <c r="I444" s="49"/>
      <c r="J444" s="104">
        <f t="shared" si="125"/>
        <v>0</v>
      </c>
      <c r="K444" s="104">
        <f t="shared" si="126"/>
        <v>0</v>
      </c>
      <c r="L444" s="104">
        <f t="shared" si="127"/>
        <v>0</v>
      </c>
      <c r="M444" s="43">
        <f t="shared" si="128"/>
        <v>0</v>
      </c>
      <c r="N444" s="49"/>
      <c r="O444" s="86" t="str">
        <f t="shared" si="129"/>
        <v/>
      </c>
    </row>
    <row r="445" spans="2:15" x14ac:dyDescent="0.35">
      <c r="B445" s="113">
        <v>542015</v>
      </c>
      <c r="C445" s="114" t="s">
        <v>429</v>
      </c>
      <c r="E445" s="104">
        <f t="shared" si="121"/>
        <v>0</v>
      </c>
      <c r="F445" s="104">
        <f t="shared" si="122"/>
        <v>0</v>
      </c>
      <c r="G445" s="104">
        <f t="shared" si="123"/>
        <v>0</v>
      </c>
      <c r="H445" s="43">
        <f t="shared" si="124"/>
        <v>0</v>
      </c>
      <c r="I445" s="49"/>
      <c r="J445" s="104">
        <f t="shared" si="125"/>
        <v>0</v>
      </c>
      <c r="K445" s="104">
        <f t="shared" si="126"/>
        <v>0</v>
      </c>
      <c r="L445" s="104">
        <f t="shared" si="127"/>
        <v>0</v>
      </c>
      <c r="M445" s="43">
        <f t="shared" si="128"/>
        <v>0</v>
      </c>
      <c r="N445" s="49"/>
      <c r="O445" s="86" t="str">
        <f t="shared" si="129"/>
        <v/>
      </c>
    </row>
    <row r="446" spans="2:15" x14ac:dyDescent="0.35">
      <c r="B446" s="113">
        <v>542016</v>
      </c>
      <c r="C446" s="114" t="s">
        <v>430</v>
      </c>
      <c r="E446" s="104">
        <f t="shared" si="121"/>
        <v>0</v>
      </c>
      <c r="F446" s="104">
        <f t="shared" si="122"/>
        <v>0</v>
      </c>
      <c r="G446" s="104">
        <f t="shared" si="123"/>
        <v>0</v>
      </c>
      <c r="H446" s="43">
        <f t="shared" si="124"/>
        <v>0</v>
      </c>
      <c r="I446" s="49"/>
      <c r="J446" s="104">
        <f t="shared" si="125"/>
        <v>0</v>
      </c>
      <c r="K446" s="104">
        <f t="shared" si="126"/>
        <v>0</v>
      </c>
      <c r="L446" s="104">
        <f t="shared" si="127"/>
        <v>0</v>
      </c>
      <c r="M446" s="43">
        <f t="shared" si="128"/>
        <v>0</v>
      </c>
      <c r="N446" s="49"/>
      <c r="O446" s="86" t="str">
        <f t="shared" si="129"/>
        <v/>
      </c>
    </row>
    <row r="447" spans="2:15" x14ac:dyDescent="0.35">
      <c r="B447" s="113">
        <v>542017</v>
      </c>
      <c r="C447" s="114" t="s">
        <v>431</v>
      </c>
      <c r="E447" s="104">
        <f t="shared" si="121"/>
        <v>0</v>
      </c>
      <c r="F447" s="104">
        <f t="shared" si="122"/>
        <v>0</v>
      </c>
      <c r="G447" s="104">
        <f t="shared" si="123"/>
        <v>0</v>
      </c>
      <c r="H447" s="43">
        <f t="shared" si="124"/>
        <v>0</v>
      </c>
      <c r="I447" s="49"/>
      <c r="J447" s="104">
        <f t="shared" si="125"/>
        <v>0</v>
      </c>
      <c r="K447" s="104">
        <f t="shared" si="126"/>
        <v>0</v>
      </c>
      <c r="L447" s="104">
        <f t="shared" si="127"/>
        <v>0</v>
      </c>
      <c r="M447" s="43">
        <f t="shared" si="128"/>
        <v>0</v>
      </c>
      <c r="N447" s="49"/>
      <c r="O447" s="86" t="str">
        <f t="shared" si="129"/>
        <v/>
      </c>
    </row>
    <row r="448" spans="2:15" x14ac:dyDescent="0.35">
      <c r="B448" s="113">
        <v>543000</v>
      </c>
      <c r="C448" s="114" t="s">
        <v>432</v>
      </c>
      <c r="E448" s="104">
        <f t="shared" si="121"/>
        <v>0</v>
      </c>
      <c r="F448" s="104">
        <f t="shared" si="122"/>
        <v>0</v>
      </c>
      <c r="G448" s="104">
        <f t="shared" si="123"/>
        <v>0</v>
      </c>
      <c r="H448" s="43">
        <f t="shared" si="124"/>
        <v>0</v>
      </c>
      <c r="I448" s="49"/>
      <c r="J448" s="104">
        <f t="shared" si="125"/>
        <v>0</v>
      </c>
      <c r="K448" s="104">
        <f t="shared" si="126"/>
        <v>0</v>
      </c>
      <c r="L448" s="104">
        <f t="shared" si="127"/>
        <v>0</v>
      </c>
      <c r="M448" s="43">
        <f t="shared" si="128"/>
        <v>0</v>
      </c>
      <c r="N448" s="49"/>
      <c r="O448" s="86" t="str">
        <f t="shared" si="129"/>
        <v/>
      </c>
    </row>
    <row r="449" spans="2:15" x14ac:dyDescent="0.35">
      <c r="B449" s="113">
        <v>543010</v>
      </c>
      <c r="C449" s="114" t="s">
        <v>433</v>
      </c>
      <c r="E449" s="104">
        <f t="shared" si="121"/>
        <v>0</v>
      </c>
      <c r="F449" s="104">
        <f t="shared" si="122"/>
        <v>0</v>
      </c>
      <c r="G449" s="104">
        <f t="shared" si="123"/>
        <v>0</v>
      </c>
      <c r="H449" s="43">
        <f t="shared" si="124"/>
        <v>0</v>
      </c>
      <c r="I449" s="49"/>
      <c r="J449" s="104">
        <f t="shared" si="125"/>
        <v>0</v>
      </c>
      <c r="K449" s="104">
        <f t="shared" si="126"/>
        <v>0</v>
      </c>
      <c r="L449" s="104">
        <f t="shared" si="127"/>
        <v>0</v>
      </c>
      <c r="M449" s="43">
        <f t="shared" si="128"/>
        <v>0</v>
      </c>
      <c r="N449" s="49"/>
      <c r="O449" s="86" t="str">
        <f t="shared" si="129"/>
        <v/>
      </c>
    </row>
    <row r="450" spans="2:15" x14ac:dyDescent="0.35">
      <c r="B450" s="113">
        <v>543011</v>
      </c>
      <c r="C450" s="114" t="s">
        <v>434</v>
      </c>
      <c r="E450" s="104">
        <f t="shared" si="121"/>
        <v>3065</v>
      </c>
      <c r="F450" s="104">
        <f t="shared" si="122"/>
        <v>10000</v>
      </c>
      <c r="G450" s="104">
        <f t="shared" si="123"/>
        <v>-6935</v>
      </c>
      <c r="H450" s="43">
        <f t="shared" si="124"/>
        <v>-0.69350000000000001</v>
      </c>
      <c r="I450" s="49"/>
      <c r="J450" s="104">
        <f t="shared" si="125"/>
        <v>0</v>
      </c>
      <c r="K450" s="104">
        <f t="shared" si="126"/>
        <v>10000</v>
      </c>
      <c r="L450" s="104">
        <f t="shared" si="127"/>
        <v>-10000</v>
      </c>
      <c r="M450" s="43">
        <f t="shared" si="128"/>
        <v>-1</v>
      </c>
      <c r="N450" s="49"/>
      <c r="O450" s="86" t="str">
        <f t="shared" si="129"/>
        <v/>
      </c>
    </row>
    <row r="451" spans="2:15" x14ac:dyDescent="0.35">
      <c r="B451" s="113">
        <v>543012</v>
      </c>
      <c r="C451" s="114" t="s">
        <v>435</v>
      </c>
      <c r="E451" s="104">
        <f t="shared" si="121"/>
        <v>9105</v>
      </c>
      <c r="F451" s="104">
        <f t="shared" si="122"/>
        <v>10962</v>
      </c>
      <c r="G451" s="104">
        <f t="shared" si="123"/>
        <v>-1857</v>
      </c>
      <c r="H451" s="43">
        <f t="shared" si="124"/>
        <v>-0.16940339354132458</v>
      </c>
      <c r="I451" s="49"/>
      <c r="J451" s="104">
        <f t="shared" si="125"/>
        <v>0</v>
      </c>
      <c r="K451" s="104">
        <f t="shared" si="126"/>
        <v>10962</v>
      </c>
      <c r="L451" s="104">
        <f t="shared" si="127"/>
        <v>-10962</v>
      </c>
      <c r="M451" s="43">
        <f t="shared" si="128"/>
        <v>-1</v>
      </c>
      <c r="N451" s="49"/>
      <c r="O451" s="86" t="str">
        <f t="shared" si="129"/>
        <v/>
      </c>
    </row>
    <row r="452" spans="2:15" x14ac:dyDescent="0.35">
      <c r="B452" s="113">
        <v>544000</v>
      </c>
      <c r="C452" s="114" t="s">
        <v>436</v>
      </c>
      <c r="E452" s="104">
        <f t="shared" si="121"/>
        <v>0</v>
      </c>
      <c r="F452" s="104">
        <f t="shared" si="122"/>
        <v>0</v>
      </c>
      <c r="G452" s="104">
        <f t="shared" si="123"/>
        <v>0</v>
      </c>
      <c r="H452" s="43">
        <f t="shared" si="124"/>
        <v>0</v>
      </c>
      <c r="I452" s="49"/>
      <c r="J452" s="104">
        <f t="shared" si="125"/>
        <v>0</v>
      </c>
      <c r="K452" s="104">
        <f t="shared" si="126"/>
        <v>0</v>
      </c>
      <c r="L452" s="104">
        <f t="shared" si="127"/>
        <v>0</v>
      </c>
      <c r="M452" s="43">
        <f t="shared" si="128"/>
        <v>0</v>
      </c>
      <c r="N452" s="49"/>
      <c r="O452" s="86" t="str">
        <f t="shared" si="129"/>
        <v/>
      </c>
    </row>
    <row r="453" spans="2:15" x14ac:dyDescent="0.35">
      <c r="B453" s="113">
        <v>544010</v>
      </c>
      <c r="C453" s="114" t="s">
        <v>437</v>
      </c>
      <c r="E453" s="104">
        <f t="shared" si="121"/>
        <v>0</v>
      </c>
      <c r="F453" s="104">
        <f t="shared" si="122"/>
        <v>700</v>
      </c>
      <c r="G453" s="104">
        <f t="shared" si="123"/>
        <v>-700</v>
      </c>
      <c r="H453" s="43">
        <f t="shared" si="124"/>
        <v>-1</v>
      </c>
      <c r="I453" s="49"/>
      <c r="J453" s="104">
        <f t="shared" si="125"/>
        <v>0</v>
      </c>
      <c r="K453" s="104">
        <f t="shared" si="126"/>
        <v>700</v>
      </c>
      <c r="L453" s="104">
        <f t="shared" si="127"/>
        <v>-700</v>
      </c>
      <c r="M453" s="43">
        <f t="shared" si="128"/>
        <v>-1</v>
      </c>
      <c r="N453" s="49"/>
      <c r="O453" s="86" t="str">
        <f t="shared" si="129"/>
        <v/>
      </c>
    </row>
    <row r="454" spans="2:15" x14ac:dyDescent="0.35">
      <c r="B454" s="113">
        <v>544011</v>
      </c>
      <c r="C454" s="114" t="s">
        <v>438</v>
      </c>
      <c r="E454" s="104">
        <f t="shared" si="121"/>
        <v>0</v>
      </c>
      <c r="F454" s="104">
        <f t="shared" si="122"/>
        <v>0</v>
      </c>
      <c r="G454" s="104">
        <f t="shared" si="123"/>
        <v>0</v>
      </c>
      <c r="H454" s="43">
        <f t="shared" si="124"/>
        <v>0</v>
      </c>
      <c r="I454" s="49"/>
      <c r="J454" s="104">
        <f t="shared" si="125"/>
        <v>0</v>
      </c>
      <c r="K454" s="104">
        <f t="shared" si="126"/>
        <v>0</v>
      </c>
      <c r="L454" s="104">
        <f t="shared" si="127"/>
        <v>0</v>
      </c>
      <c r="M454" s="43">
        <f t="shared" si="128"/>
        <v>0</v>
      </c>
      <c r="N454" s="49"/>
      <c r="O454" s="86" t="str">
        <f t="shared" si="129"/>
        <v/>
      </c>
    </row>
    <row r="455" spans="2:15" x14ac:dyDescent="0.35">
      <c r="B455" s="113">
        <v>544012</v>
      </c>
      <c r="C455" s="114" t="s">
        <v>439</v>
      </c>
      <c r="E455" s="104">
        <f t="shared" si="121"/>
        <v>1125</v>
      </c>
      <c r="F455" s="104">
        <f t="shared" si="122"/>
        <v>7500</v>
      </c>
      <c r="G455" s="104">
        <f t="shared" si="123"/>
        <v>-6375</v>
      </c>
      <c r="H455" s="43">
        <f t="shared" si="124"/>
        <v>-0.85</v>
      </c>
      <c r="I455" s="49"/>
      <c r="J455" s="104">
        <f t="shared" si="125"/>
        <v>0</v>
      </c>
      <c r="K455" s="104">
        <f t="shared" si="126"/>
        <v>7500</v>
      </c>
      <c r="L455" s="104">
        <f t="shared" si="127"/>
        <v>-7500</v>
      </c>
      <c r="M455" s="43">
        <f t="shared" si="128"/>
        <v>-1</v>
      </c>
      <c r="N455" s="49"/>
      <c r="O455" s="86" t="str">
        <f t="shared" si="129"/>
        <v/>
      </c>
    </row>
    <row r="456" spans="2:15" x14ac:dyDescent="0.35">
      <c r="B456" s="113">
        <v>544013</v>
      </c>
      <c r="C456" s="114" t="s">
        <v>440</v>
      </c>
      <c r="E456" s="104">
        <f t="shared" si="121"/>
        <v>0</v>
      </c>
      <c r="F456" s="104">
        <f t="shared" si="122"/>
        <v>0</v>
      </c>
      <c r="G456" s="104">
        <f t="shared" si="123"/>
        <v>0</v>
      </c>
      <c r="H456" s="43">
        <f t="shared" si="124"/>
        <v>0</v>
      </c>
      <c r="I456" s="49"/>
      <c r="J456" s="104">
        <f t="shared" si="125"/>
        <v>0</v>
      </c>
      <c r="K456" s="104">
        <f t="shared" si="126"/>
        <v>0</v>
      </c>
      <c r="L456" s="104">
        <f t="shared" si="127"/>
        <v>0</v>
      </c>
      <c r="M456" s="43">
        <f t="shared" si="128"/>
        <v>0</v>
      </c>
      <c r="N456" s="49"/>
      <c r="O456" s="86" t="str">
        <f t="shared" si="129"/>
        <v/>
      </c>
    </row>
    <row r="457" spans="2:15" x14ac:dyDescent="0.35">
      <c r="B457" s="113">
        <v>544014</v>
      </c>
      <c r="C457" s="114" t="s">
        <v>441</v>
      </c>
      <c r="E457" s="104">
        <f t="shared" si="121"/>
        <v>0</v>
      </c>
      <c r="F457" s="104">
        <f t="shared" si="122"/>
        <v>0</v>
      </c>
      <c r="G457" s="104">
        <f t="shared" si="123"/>
        <v>0</v>
      </c>
      <c r="H457" s="43">
        <f t="shared" si="124"/>
        <v>0</v>
      </c>
      <c r="I457" s="49"/>
      <c r="J457" s="104">
        <f t="shared" si="125"/>
        <v>0</v>
      </c>
      <c r="K457" s="104">
        <f t="shared" si="126"/>
        <v>0</v>
      </c>
      <c r="L457" s="104">
        <f t="shared" si="127"/>
        <v>0</v>
      </c>
      <c r="M457" s="43">
        <f t="shared" si="128"/>
        <v>0</v>
      </c>
      <c r="N457" s="49"/>
      <c r="O457" s="86" t="str">
        <f t="shared" si="129"/>
        <v/>
      </c>
    </row>
    <row r="458" spans="2:15" x14ac:dyDescent="0.35">
      <c r="B458" s="113">
        <v>544015</v>
      </c>
      <c r="C458" s="114" t="s">
        <v>442</v>
      </c>
      <c r="E458" s="104">
        <f t="shared" si="121"/>
        <v>0</v>
      </c>
      <c r="F458" s="104">
        <f t="shared" si="122"/>
        <v>0</v>
      </c>
      <c r="G458" s="104">
        <f t="shared" si="123"/>
        <v>0</v>
      </c>
      <c r="H458" s="43">
        <f t="shared" si="124"/>
        <v>0</v>
      </c>
      <c r="I458" s="49"/>
      <c r="J458" s="104">
        <f t="shared" si="125"/>
        <v>0</v>
      </c>
      <c r="K458" s="104">
        <f t="shared" si="126"/>
        <v>0</v>
      </c>
      <c r="L458" s="104">
        <f t="shared" si="127"/>
        <v>0</v>
      </c>
      <c r="M458" s="43">
        <f t="shared" si="128"/>
        <v>0</v>
      </c>
      <c r="N458" s="49"/>
      <c r="O458" s="86" t="str">
        <f t="shared" si="129"/>
        <v/>
      </c>
    </row>
    <row r="459" spans="2:15" x14ac:dyDescent="0.35">
      <c r="B459" s="113">
        <v>545000</v>
      </c>
      <c r="C459" s="114" t="s">
        <v>443</v>
      </c>
      <c r="E459" s="104">
        <f t="shared" si="121"/>
        <v>0</v>
      </c>
      <c r="F459" s="104">
        <f t="shared" si="122"/>
        <v>0</v>
      </c>
      <c r="G459" s="104">
        <f t="shared" si="123"/>
        <v>0</v>
      </c>
      <c r="H459" s="43">
        <f t="shared" si="124"/>
        <v>0</v>
      </c>
      <c r="I459" s="49"/>
      <c r="J459" s="104">
        <f t="shared" si="125"/>
        <v>0</v>
      </c>
      <c r="K459" s="104">
        <f t="shared" si="126"/>
        <v>0</v>
      </c>
      <c r="L459" s="104">
        <f t="shared" si="127"/>
        <v>0</v>
      </c>
      <c r="M459" s="43">
        <f t="shared" si="128"/>
        <v>0</v>
      </c>
      <c r="N459" s="49"/>
      <c r="O459" s="86" t="str">
        <f t="shared" si="129"/>
        <v/>
      </c>
    </row>
    <row r="460" spans="2:15" x14ac:dyDescent="0.35">
      <c r="B460" s="113">
        <v>545010</v>
      </c>
      <c r="C460" s="114" t="s">
        <v>444</v>
      </c>
      <c r="E460" s="104">
        <f t="shared" si="121"/>
        <v>0</v>
      </c>
      <c r="F460" s="104">
        <f t="shared" si="122"/>
        <v>0</v>
      </c>
      <c r="G460" s="104">
        <f t="shared" si="123"/>
        <v>0</v>
      </c>
      <c r="H460" s="43">
        <f t="shared" si="124"/>
        <v>0</v>
      </c>
      <c r="I460" s="49"/>
      <c r="J460" s="104">
        <f t="shared" si="125"/>
        <v>0</v>
      </c>
      <c r="K460" s="104">
        <f t="shared" si="126"/>
        <v>0</v>
      </c>
      <c r="L460" s="104">
        <f t="shared" si="127"/>
        <v>0</v>
      </c>
      <c r="M460" s="43">
        <f t="shared" si="128"/>
        <v>0</v>
      </c>
      <c r="N460" s="49"/>
      <c r="O460" s="86" t="str">
        <f t="shared" si="129"/>
        <v/>
      </c>
    </row>
    <row r="461" spans="2:15" x14ac:dyDescent="0.35">
      <c r="B461" s="113">
        <v>545011</v>
      </c>
      <c r="C461" s="114" t="s">
        <v>445</v>
      </c>
      <c r="E461" s="104">
        <f t="shared" si="121"/>
        <v>0</v>
      </c>
      <c r="F461" s="104">
        <f t="shared" si="122"/>
        <v>0</v>
      </c>
      <c r="G461" s="104">
        <f t="shared" si="123"/>
        <v>0</v>
      </c>
      <c r="H461" s="43">
        <f t="shared" si="124"/>
        <v>0</v>
      </c>
      <c r="I461" s="49"/>
      <c r="J461" s="104">
        <f t="shared" si="125"/>
        <v>0</v>
      </c>
      <c r="K461" s="104">
        <f t="shared" si="126"/>
        <v>0</v>
      </c>
      <c r="L461" s="104">
        <f t="shared" si="127"/>
        <v>0</v>
      </c>
      <c r="M461" s="43">
        <f t="shared" si="128"/>
        <v>0</v>
      </c>
      <c r="N461" s="49"/>
      <c r="O461" s="86" t="str">
        <f t="shared" si="129"/>
        <v/>
      </c>
    </row>
    <row r="462" spans="2:15" x14ac:dyDescent="0.35">
      <c r="B462" s="113">
        <v>545012</v>
      </c>
      <c r="C462" s="114" t="s">
        <v>446</v>
      </c>
      <c r="E462" s="104">
        <f t="shared" si="121"/>
        <v>0</v>
      </c>
      <c r="F462" s="104">
        <f t="shared" si="122"/>
        <v>0</v>
      </c>
      <c r="G462" s="104">
        <f t="shared" si="123"/>
        <v>0</v>
      </c>
      <c r="H462" s="43">
        <f t="shared" si="124"/>
        <v>0</v>
      </c>
      <c r="I462" s="49"/>
      <c r="J462" s="104">
        <f t="shared" si="125"/>
        <v>0</v>
      </c>
      <c r="K462" s="104">
        <f t="shared" si="126"/>
        <v>0</v>
      </c>
      <c r="L462" s="104">
        <f t="shared" si="127"/>
        <v>0</v>
      </c>
      <c r="M462" s="43">
        <f t="shared" si="128"/>
        <v>0</v>
      </c>
      <c r="N462" s="49"/>
      <c r="O462" s="86" t="str">
        <f t="shared" si="129"/>
        <v/>
      </c>
    </row>
    <row r="463" spans="2:15" x14ac:dyDescent="0.35">
      <c r="B463" s="113">
        <v>545013</v>
      </c>
      <c r="C463" s="114" t="s">
        <v>447</v>
      </c>
      <c r="E463" s="104">
        <f t="shared" si="121"/>
        <v>0</v>
      </c>
      <c r="F463" s="104">
        <f t="shared" si="122"/>
        <v>0</v>
      </c>
      <c r="G463" s="104">
        <f t="shared" si="123"/>
        <v>0</v>
      </c>
      <c r="H463" s="43">
        <f t="shared" si="124"/>
        <v>0</v>
      </c>
      <c r="I463" s="49"/>
      <c r="J463" s="104">
        <f t="shared" si="125"/>
        <v>0</v>
      </c>
      <c r="K463" s="104">
        <f t="shared" si="126"/>
        <v>0</v>
      </c>
      <c r="L463" s="104">
        <f t="shared" si="127"/>
        <v>0</v>
      </c>
      <c r="M463" s="43">
        <f t="shared" si="128"/>
        <v>0</v>
      </c>
      <c r="N463" s="49"/>
      <c r="O463" s="86" t="str">
        <f t="shared" si="129"/>
        <v/>
      </c>
    </row>
    <row r="464" spans="2:15" x14ac:dyDescent="0.35">
      <c r="B464" s="113">
        <v>545014</v>
      </c>
      <c r="C464" s="114" t="s">
        <v>448</v>
      </c>
      <c r="E464" s="104">
        <f t="shared" si="121"/>
        <v>0</v>
      </c>
      <c r="F464" s="104">
        <f t="shared" si="122"/>
        <v>0</v>
      </c>
      <c r="G464" s="104">
        <f t="shared" si="123"/>
        <v>0</v>
      </c>
      <c r="H464" s="43">
        <f t="shared" si="124"/>
        <v>0</v>
      </c>
      <c r="I464" s="49"/>
      <c r="J464" s="104">
        <f t="shared" si="125"/>
        <v>0</v>
      </c>
      <c r="K464" s="104">
        <f t="shared" si="126"/>
        <v>0</v>
      </c>
      <c r="L464" s="104">
        <f t="shared" si="127"/>
        <v>0</v>
      </c>
      <c r="M464" s="43">
        <f t="shared" si="128"/>
        <v>0</v>
      </c>
      <c r="N464" s="49"/>
      <c r="O464" s="86" t="str">
        <f t="shared" si="129"/>
        <v/>
      </c>
    </row>
    <row r="465" spans="2:15" x14ac:dyDescent="0.35">
      <c r="B465" s="113">
        <v>545015</v>
      </c>
      <c r="C465" s="114" t="s">
        <v>449</v>
      </c>
      <c r="E465" s="104">
        <f t="shared" si="121"/>
        <v>0</v>
      </c>
      <c r="F465" s="104">
        <f t="shared" si="122"/>
        <v>0</v>
      </c>
      <c r="G465" s="104">
        <f t="shared" si="123"/>
        <v>0</v>
      </c>
      <c r="H465" s="43">
        <f t="shared" si="124"/>
        <v>0</v>
      </c>
      <c r="I465" s="49"/>
      <c r="J465" s="104">
        <f t="shared" si="125"/>
        <v>0</v>
      </c>
      <c r="K465" s="104">
        <f t="shared" si="126"/>
        <v>0</v>
      </c>
      <c r="L465" s="104">
        <f t="shared" si="127"/>
        <v>0</v>
      </c>
      <c r="M465" s="43">
        <f t="shared" si="128"/>
        <v>0</v>
      </c>
      <c r="N465" s="49"/>
      <c r="O465" s="86" t="str">
        <f t="shared" si="129"/>
        <v/>
      </c>
    </row>
    <row r="466" spans="2:15" x14ac:dyDescent="0.35">
      <c r="B466" s="113">
        <v>545016</v>
      </c>
      <c r="C466" s="114" t="s">
        <v>450</v>
      </c>
      <c r="E466" s="104">
        <f t="shared" si="121"/>
        <v>0</v>
      </c>
      <c r="F466" s="104">
        <f t="shared" si="122"/>
        <v>0</v>
      </c>
      <c r="G466" s="104">
        <f t="shared" si="123"/>
        <v>0</v>
      </c>
      <c r="H466" s="43">
        <f t="shared" si="124"/>
        <v>0</v>
      </c>
      <c r="I466" s="49"/>
      <c r="J466" s="104">
        <f t="shared" si="125"/>
        <v>0</v>
      </c>
      <c r="K466" s="104">
        <f t="shared" si="126"/>
        <v>0</v>
      </c>
      <c r="L466" s="104">
        <f t="shared" si="127"/>
        <v>0</v>
      </c>
      <c r="M466" s="43">
        <f t="shared" si="128"/>
        <v>0</v>
      </c>
      <c r="N466" s="49"/>
      <c r="O466" s="86" t="str">
        <f t="shared" si="129"/>
        <v/>
      </c>
    </row>
    <row r="467" spans="2:15" x14ac:dyDescent="0.35">
      <c r="B467" s="113">
        <v>545017</v>
      </c>
      <c r="C467" s="114" t="s">
        <v>451</v>
      </c>
      <c r="E467" s="104">
        <f t="shared" si="121"/>
        <v>0</v>
      </c>
      <c r="F467" s="104">
        <f t="shared" si="122"/>
        <v>0</v>
      </c>
      <c r="G467" s="104">
        <f t="shared" si="123"/>
        <v>0</v>
      </c>
      <c r="H467" s="43">
        <f t="shared" si="124"/>
        <v>0</v>
      </c>
      <c r="I467" s="49"/>
      <c r="J467" s="104">
        <f t="shared" si="125"/>
        <v>0</v>
      </c>
      <c r="K467" s="104">
        <f t="shared" si="126"/>
        <v>0</v>
      </c>
      <c r="L467" s="104">
        <f t="shared" si="127"/>
        <v>0</v>
      </c>
      <c r="M467" s="43">
        <f t="shared" si="128"/>
        <v>0</v>
      </c>
      <c r="N467" s="49"/>
      <c r="O467" s="86" t="str">
        <f t="shared" si="129"/>
        <v/>
      </c>
    </row>
    <row r="468" spans="2:15" s="22" customFormat="1" x14ac:dyDescent="0.35">
      <c r="B468" s="117"/>
      <c r="C468" s="118" t="str">
        <f>+"Total "&amp;PROPER(C430)</f>
        <v>Total Access Control &amp; Life Safety</v>
      </c>
      <c r="E468" s="27">
        <f>SUM(E431:E467)</f>
        <v>26977.260000000002</v>
      </c>
      <c r="F468" s="27">
        <f>SUM(F431:F467)</f>
        <v>47522</v>
      </c>
      <c r="G468" s="27">
        <f>SUM(G431:G467)</f>
        <v>-20544.739999999998</v>
      </c>
      <c r="H468" s="28">
        <f t="shared" si="124"/>
        <v>-0.43232060940196115</v>
      </c>
      <c r="I468" s="55"/>
      <c r="J468" s="27">
        <f>SUM(J431:J467)</f>
        <v>0</v>
      </c>
      <c r="K468" s="27">
        <f>SUM(K431:K467)</f>
        <v>47522</v>
      </c>
      <c r="L468" s="27">
        <f>SUM(L431:L467)</f>
        <v>-47522</v>
      </c>
      <c r="M468" s="28">
        <f t="shared" si="128"/>
        <v>-1</v>
      </c>
      <c r="N468" s="55"/>
      <c r="O468" s="93"/>
    </row>
    <row r="469" spans="2:15" s="44" customFormat="1" ht="11.65" customHeight="1" x14ac:dyDescent="0.3">
      <c r="B469" s="119"/>
      <c r="C469" s="120" t="s">
        <v>175</v>
      </c>
      <c r="E469" s="45">
        <f>IF(E$201=0,0,E468/E$201)</f>
        <v>2.8612397577125911E-2</v>
      </c>
      <c r="F469" s="45">
        <f>IF(F$201=0,0,F468/F$201)</f>
        <v>5.0433099361334978E-2</v>
      </c>
      <c r="G469" s="45"/>
      <c r="H469" s="45"/>
      <c r="I469" s="56"/>
      <c r="J469" s="45">
        <f>IF(J$201=0,0,J468/J$201)</f>
        <v>0</v>
      </c>
      <c r="K469" s="45">
        <f>IF(K$201=0,0,K468/K$201)</f>
        <v>5.0433099361334978E-2</v>
      </c>
      <c r="L469" s="45"/>
      <c r="M469" s="45"/>
      <c r="N469" s="56"/>
      <c r="O469" s="94"/>
    </row>
    <row r="470" spans="2:15" s="11" customFormat="1" x14ac:dyDescent="0.35">
      <c r="B470" s="121"/>
      <c r="C470" s="122"/>
      <c r="E470" s="29"/>
      <c r="F470" s="29"/>
      <c r="G470" s="29"/>
      <c r="H470" s="29"/>
      <c r="I470" s="58"/>
      <c r="J470" s="29"/>
      <c r="K470" s="29"/>
      <c r="L470" s="29"/>
      <c r="M470" s="29"/>
      <c r="N470" s="58"/>
      <c r="O470" s="95"/>
    </row>
    <row r="471" spans="2:15" x14ac:dyDescent="0.35">
      <c r="B471" s="113"/>
      <c r="C471" s="115" t="s">
        <v>452</v>
      </c>
      <c r="E471" s="30"/>
      <c r="F471" s="30"/>
      <c r="G471" s="30"/>
      <c r="H471" s="26"/>
      <c r="I471" s="49"/>
      <c r="J471" s="30"/>
      <c r="K471" s="30"/>
      <c r="L471" s="30"/>
      <c r="M471" s="26"/>
      <c r="N471" s="49"/>
      <c r="O471" s="86"/>
    </row>
    <row r="472" spans="2:15" x14ac:dyDescent="0.35">
      <c r="B472" s="113">
        <v>550000</v>
      </c>
      <c r="C472" s="114" t="s">
        <v>453</v>
      </c>
      <c r="E472" s="104">
        <f t="shared" ref="E472:E503" si="130">VLOOKUP($B472,OP,30,FALSE)</f>
        <v>0</v>
      </c>
      <c r="F472" s="104">
        <f t="shared" ref="F472:F503" si="131">VLOOKUP($B472,OP,31,FALSE)</f>
        <v>0</v>
      </c>
      <c r="G472" s="104">
        <f t="shared" ref="G472:G503" si="132">+E472-F472</f>
        <v>0</v>
      </c>
      <c r="H472" s="43">
        <f t="shared" ref="H472:H503" si="133">IF(F472=0,0,G472/F472)</f>
        <v>0</v>
      </c>
      <c r="I472" s="49"/>
      <c r="J472" s="104">
        <f t="shared" ref="J472:J503" si="134">VLOOKUP($B472,OP,47,FALSE)</f>
        <v>0</v>
      </c>
      <c r="K472" s="104">
        <f t="shared" ref="K472:K503" si="135">VLOOKUP($B472,OP,31,FALSE)</f>
        <v>0</v>
      </c>
      <c r="L472" s="104">
        <f t="shared" ref="L472:L503" si="136">+J472-K472</f>
        <v>0</v>
      </c>
      <c r="M472" s="43">
        <f t="shared" ref="M472:M503" si="137">IF(K472=0,0,L472/K472)</f>
        <v>0</v>
      </c>
      <c r="N472" s="49"/>
      <c r="O472" s="86" t="str">
        <f t="shared" ref="O472:O503" si="138">IF(ISBLANK(VLOOKUP(B472,OP,48,FALSE))=TRUE,"",VLOOKUP(B472,OP,48,FALSE))</f>
        <v/>
      </c>
    </row>
    <row r="473" spans="2:15" x14ac:dyDescent="0.35">
      <c r="B473" s="113">
        <v>551000</v>
      </c>
      <c r="C473" s="114" t="s">
        <v>454</v>
      </c>
      <c r="E473" s="104">
        <f t="shared" si="130"/>
        <v>0</v>
      </c>
      <c r="F473" s="104">
        <f t="shared" si="131"/>
        <v>0</v>
      </c>
      <c r="G473" s="104">
        <f t="shared" si="132"/>
        <v>0</v>
      </c>
      <c r="H473" s="43">
        <f t="shared" si="133"/>
        <v>0</v>
      </c>
      <c r="I473" s="49"/>
      <c r="J473" s="104">
        <f t="shared" si="134"/>
        <v>0</v>
      </c>
      <c r="K473" s="104">
        <f t="shared" si="135"/>
        <v>0</v>
      </c>
      <c r="L473" s="104">
        <f t="shared" si="136"/>
        <v>0</v>
      </c>
      <c r="M473" s="43">
        <f t="shared" si="137"/>
        <v>0</v>
      </c>
      <c r="N473" s="49"/>
      <c r="O473" s="86" t="str">
        <f t="shared" si="138"/>
        <v/>
      </c>
    </row>
    <row r="474" spans="2:15" x14ac:dyDescent="0.35">
      <c r="B474" s="113">
        <v>551010</v>
      </c>
      <c r="C474" s="114" t="s">
        <v>455</v>
      </c>
      <c r="E474" s="104">
        <f t="shared" si="130"/>
        <v>0</v>
      </c>
      <c r="F474" s="104">
        <f t="shared" si="131"/>
        <v>0</v>
      </c>
      <c r="G474" s="104">
        <f t="shared" si="132"/>
        <v>0</v>
      </c>
      <c r="H474" s="43">
        <f t="shared" si="133"/>
        <v>0</v>
      </c>
      <c r="I474" s="49"/>
      <c r="J474" s="104">
        <f t="shared" si="134"/>
        <v>0</v>
      </c>
      <c r="K474" s="104">
        <f t="shared" si="135"/>
        <v>0</v>
      </c>
      <c r="L474" s="104">
        <f t="shared" si="136"/>
        <v>0</v>
      </c>
      <c r="M474" s="43">
        <f t="shared" si="137"/>
        <v>0</v>
      </c>
      <c r="N474" s="49"/>
      <c r="O474" s="86" t="str">
        <f t="shared" si="138"/>
        <v/>
      </c>
    </row>
    <row r="475" spans="2:15" x14ac:dyDescent="0.35">
      <c r="B475" s="113">
        <v>551011</v>
      </c>
      <c r="C475" s="114" t="s">
        <v>456</v>
      </c>
      <c r="E475" s="104">
        <f t="shared" si="130"/>
        <v>0</v>
      </c>
      <c r="F475" s="104">
        <f t="shared" si="131"/>
        <v>0</v>
      </c>
      <c r="G475" s="104">
        <f t="shared" si="132"/>
        <v>0</v>
      </c>
      <c r="H475" s="43">
        <f t="shared" si="133"/>
        <v>0</v>
      </c>
      <c r="I475" s="49"/>
      <c r="J475" s="104">
        <f t="shared" si="134"/>
        <v>0</v>
      </c>
      <c r="K475" s="104">
        <f t="shared" si="135"/>
        <v>0</v>
      </c>
      <c r="L475" s="104">
        <f t="shared" si="136"/>
        <v>0</v>
      </c>
      <c r="M475" s="43">
        <f t="shared" si="137"/>
        <v>0</v>
      </c>
      <c r="N475" s="49"/>
      <c r="O475" s="86" t="str">
        <f t="shared" si="138"/>
        <v/>
      </c>
    </row>
    <row r="476" spans="2:15" x14ac:dyDescent="0.35">
      <c r="B476" s="113">
        <v>551012</v>
      </c>
      <c r="C476" s="114" t="s">
        <v>457</v>
      </c>
      <c r="E476" s="104">
        <f t="shared" si="130"/>
        <v>0</v>
      </c>
      <c r="F476" s="104">
        <f t="shared" si="131"/>
        <v>0</v>
      </c>
      <c r="G476" s="104">
        <f t="shared" si="132"/>
        <v>0</v>
      </c>
      <c r="H476" s="43">
        <f t="shared" si="133"/>
        <v>0</v>
      </c>
      <c r="I476" s="49"/>
      <c r="J476" s="104">
        <f t="shared" si="134"/>
        <v>0</v>
      </c>
      <c r="K476" s="104">
        <f t="shared" si="135"/>
        <v>0</v>
      </c>
      <c r="L476" s="104">
        <f t="shared" si="136"/>
        <v>0</v>
      </c>
      <c r="M476" s="43">
        <f t="shared" si="137"/>
        <v>0</v>
      </c>
      <c r="N476" s="49"/>
      <c r="O476" s="86" t="str">
        <f t="shared" si="138"/>
        <v/>
      </c>
    </row>
    <row r="477" spans="2:15" x14ac:dyDescent="0.35">
      <c r="B477" s="113">
        <v>551013</v>
      </c>
      <c r="C477" s="114" t="s">
        <v>458</v>
      </c>
      <c r="E477" s="104">
        <f t="shared" si="130"/>
        <v>0</v>
      </c>
      <c r="F477" s="104">
        <f t="shared" si="131"/>
        <v>0</v>
      </c>
      <c r="G477" s="104">
        <f t="shared" si="132"/>
        <v>0</v>
      </c>
      <c r="H477" s="43">
        <f t="shared" si="133"/>
        <v>0</v>
      </c>
      <c r="I477" s="49"/>
      <c r="J477" s="104">
        <f t="shared" si="134"/>
        <v>0</v>
      </c>
      <c r="K477" s="104">
        <f t="shared" si="135"/>
        <v>0</v>
      </c>
      <c r="L477" s="104">
        <f t="shared" si="136"/>
        <v>0</v>
      </c>
      <c r="M477" s="43">
        <f t="shared" si="137"/>
        <v>0</v>
      </c>
      <c r="N477" s="49"/>
      <c r="O477" s="86" t="str">
        <f t="shared" si="138"/>
        <v/>
      </c>
    </row>
    <row r="478" spans="2:15" x14ac:dyDescent="0.35">
      <c r="B478" s="113">
        <v>551014</v>
      </c>
      <c r="C478" s="114" t="s">
        <v>459</v>
      </c>
      <c r="E478" s="104">
        <f t="shared" si="130"/>
        <v>0</v>
      </c>
      <c r="F478" s="104">
        <f t="shared" si="131"/>
        <v>0</v>
      </c>
      <c r="G478" s="104">
        <f t="shared" si="132"/>
        <v>0</v>
      </c>
      <c r="H478" s="43">
        <f t="shared" si="133"/>
        <v>0</v>
      </c>
      <c r="I478" s="49"/>
      <c r="J478" s="104">
        <f t="shared" si="134"/>
        <v>0</v>
      </c>
      <c r="K478" s="104">
        <f t="shared" si="135"/>
        <v>0</v>
      </c>
      <c r="L478" s="104">
        <f t="shared" si="136"/>
        <v>0</v>
      </c>
      <c r="M478" s="43">
        <f t="shared" si="137"/>
        <v>0</v>
      </c>
      <c r="N478" s="49"/>
      <c r="O478" s="86" t="str">
        <f t="shared" si="138"/>
        <v/>
      </c>
    </row>
    <row r="479" spans="2:15" x14ac:dyDescent="0.35">
      <c r="B479" s="113">
        <v>551015</v>
      </c>
      <c r="C479" s="114" t="s">
        <v>460</v>
      </c>
      <c r="E479" s="104">
        <f t="shared" si="130"/>
        <v>0</v>
      </c>
      <c r="F479" s="104">
        <f t="shared" si="131"/>
        <v>0</v>
      </c>
      <c r="G479" s="104">
        <f t="shared" si="132"/>
        <v>0</v>
      </c>
      <c r="H479" s="43">
        <f t="shared" si="133"/>
        <v>0</v>
      </c>
      <c r="I479" s="49"/>
      <c r="J479" s="104">
        <f t="shared" si="134"/>
        <v>0</v>
      </c>
      <c r="K479" s="104">
        <f t="shared" si="135"/>
        <v>0</v>
      </c>
      <c r="L479" s="104">
        <f t="shared" si="136"/>
        <v>0</v>
      </c>
      <c r="M479" s="43">
        <f t="shared" si="137"/>
        <v>0</v>
      </c>
      <c r="N479" s="49"/>
      <c r="O479" s="86" t="str">
        <f t="shared" si="138"/>
        <v/>
      </c>
    </row>
    <row r="480" spans="2:15" x14ac:dyDescent="0.35">
      <c r="B480" s="113">
        <v>551016</v>
      </c>
      <c r="C480" s="114" t="s">
        <v>461</v>
      </c>
      <c r="E480" s="104">
        <f t="shared" si="130"/>
        <v>0</v>
      </c>
      <c r="F480" s="104">
        <f t="shared" si="131"/>
        <v>0</v>
      </c>
      <c r="G480" s="104">
        <f t="shared" si="132"/>
        <v>0</v>
      </c>
      <c r="H480" s="43">
        <f t="shared" si="133"/>
        <v>0</v>
      </c>
      <c r="I480" s="49"/>
      <c r="J480" s="104">
        <f t="shared" si="134"/>
        <v>0</v>
      </c>
      <c r="K480" s="104">
        <f t="shared" si="135"/>
        <v>0</v>
      </c>
      <c r="L480" s="104">
        <f t="shared" si="136"/>
        <v>0</v>
      </c>
      <c r="M480" s="43">
        <f t="shared" si="137"/>
        <v>0</v>
      </c>
      <c r="N480" s="49"/>
      <c r="O480" s="86" t="str">
        <f t="shared" si="138"/>
        <v/>
      </c>
    </row>
    <row r="481" spans="2:15" x14ac:dyDescent="0.35">
      <c r="B481" s="113">
        <v>551017</v>
      </c>
      <c r="C481" s="114" t="s">
        <v>462</v>
      </c>
      <c r="E481" s="104">
        <f t="shared" si="130"/>
        <v>0</v>
      </c>
      <c r="F481" s="104">
        <f t="shared" si="131"/>
        <v>0</v>
      </c>
      <c r="G481" s="104">
        <f t="shared" si="132"/>
        <v>0</v>
      </c>
      <c r="H481" s="43">
        <f t="shared" si="133"/>
        <v>0</v>
      </c>
      <c r="I481" s="49"/>
      <c r="J481" s="104">
        <f t="shared" si="134"/>
        <v>0</v>
      </c>
      <c r="K481" s="104">
        <f t="shared" si="135"/>
        <v>0</v>
      </c>
      <c r="L481" s="104">
        <f t="shared" si="136"/>
        <v>0</v>
      </c>
      <c r="M481" s="43">
        <f t="shared" si="137"/>
        <v>0</v>
      </c>
      <c r="N481" s="49"/>
      <c r="O481" s="86" t="str">
        <f t="shared" si="138"/>
        <v/>
      </c>
    </row>
    <row r="482" spans="2:15" x14ac:dyDescent="0.35">
      <c r="B482" s="113">
        <v>551018</v>
      </c>
      <c r="C482" s="114" t="s">
        <v>463</v>
      </c>
      <c r="E482" s="104">
        <f t="shared" si="130"/>
        <v>0</v>
      </c>
      <c r="F482" s="104">
        <f t="shared" si="131"/>
        <v>0</v>
      </c>
      <c r="G482" s="104">
        <f t="shared" si="132"/>
        <v>0</v>
      </c>
      <c r="H482" s="43">
        <f t="shared" si="133"/>
        <v>0</v>
      </c>
      <c r="I482" s="49"/>
      <c r="J482" s="104">
        <f t="shared" si="134"/>
        <v>0</v>
      </c>
      <c r="K482" s="104">
        <f t="shared" si="135"/>
        <v>0</v>
      </c>
      <c r="L482" s="104">
        <f t="shared" si="136"/>
        <v>0</v>
      </c>
      <c r="M482" s="43">
        <f t="shared" si="137"/>
        <v>0</v>
      </c>
      <c r="N482" s="49"/>
      <c r="O482" s="86" t="str">
        <f t="shared" si="138"/>
        <v/>
      </c>
    </row>
    <row r="483" spans="2:15" x14ac:dyDescent="0.35">
      <c r="B483" s="113">
        <v>551019</v>
      </c>
      <c r="C483" s="114" t="s">
        <v>464</v>
      </c>
      <c r="E483" s="104">
        <f t="shared" si="130"/>
        <v>0</v>
      </c>
      <c r="F483" s="104">
        <f t="shared" si="131"/>
        <v>0</v>
      </c>
      <c r="G483" s="104">
        <f t="shared" si="132"/>
        <v>0</v>
      </c>
      <c r="H483" s="43">
        <f t="shared" si="133"/>
        <v>0</v>
      </c>
      <c r="I483" s="49"/>
      <c r="J483" s="104">
        <f t="shared" si="134"/>
        <v>0</v>
      </c>
      <c r="K483" s="104">
        <f t="shared" si="135"/>
        <v>0</v>
      </c>
      <c r="L483" s="104">
        <f t="shared" si="136"/>
        <v>0</v>
      </c>
      <c r="M483" s="43">
        <f t="shared" si="137"/>
        <v>0</v>
      </c>
      <c r="N483" s="49"/>
      <c r="O483" s="86" t="str">
        <f t="shared" si="138"/>
        <v/>
      </c>
    </row>
    <row r="484" spans="2:15" x14ac:dyDescent="0.35">
      <c r="B484" s="113">
        <v>552000</v>
      </c>
      <c r="C484" s="114" t="s">
        <v>465</v>
      </c>
      <c r="E484" s="104">
        <f t="shared" si="130"/>
        <v>0</v>
      </c>
      <c r="F484" s="104">
        <f t="shared" si="131"/>
        <v>0</v>
      </c>
      <c r="G484" s="104">
        <f t="shared" si="132"/>
        <v>0</v>
      </c>
      <c r="H484" s="43">
        <f t="shared" si="133"/>
        <v>0</v>
      </c>
      <c r="I484" s="49"/>
      <c r="J484" s="104">
        <f t="shared" si="134"/>
        <v>0</v>
      </c>
      <c r="K484" s="104">
        <f t="shared" si="135"/>
        <v>0</v>
      </c>
      <c r="L484" s="104">
        <f t="shared" si="136"/>
        <v>0</v>
      </c>
      <c r="M484" s="43">
        <f t="shared" si="137"/>
        <v>0</v>
      </c>
      <c r="N484" s="49"/>
      <c r="O484" s="86" t="str">
        <f t="shared" si="138"/>
        <v/>
      </c>
    </row>
    <row r="485" spans="2:15" x14ac:dyDescent="0.35">
      <c r="B485" s="113">
        <v>552010</v>
      </c>
      <c r="C485" s="114" t="s">
        <v>466</v>
      </c>
      <c r="E485" s="104">
        <f t="shared" si="130"/>
        <v>0</v>
      </c>
      <c r="F485" s="104">
        <f t="shared" si="131"/>
        <v>0</v>
      </c>
      <c r="G485" s="104">
        <f t="shared" si="132"/>
        <v>0</v>
      </c>
      <c r="H485" s="43">
        <f t="shared" si="133"/>
        <v>0</v>
      </c>
      <c r="I485" s="49"/>
      <c r="J485" s="104">
        <f t="shared" si="134"/>
        <v>0</v>
      </c>
      <c r="K485" s="104">
        <f t="shared" si="135"/>
        <v>0</v>
      </c>
      <c r="L485" s="104">
        <f t="shared" si="136"/>
        <v>0</v>
      </c>
      <c r="M485" s="43">
        <f t="shared" si="137"/>
        <v>0</v>
      </c>
      <c r="N485" s="49"/>
      <c r="O485" s="86" t="str">
        <f t="shared" si="138"/>
        <v/>
      </c>
    </row>
    <row r="486" spans="2:15" x14ac:dyDescent="0.35">
      <c r="B486" s="113">
        <v>552011</v>
      </c>
      <c r="C486" s="114" t="s">
        <v>467</v>
      </c>
      <c r="E486" s="104">
        <f t="shared" si="130"/>
        <v>0</v>
      </c>
      <c r="F486" s="104">
        <f t="shared" si="131"/>
        <v>0</v>
      </c>
      <c r="G486" s="104">
        <f t="shared" si="132"/>
        <v>0</v>
      </c>
      <c r="H486" s="43">
        <f t="shared" si="133"/>
        <v>0</v>
      </c>
      <c r="I486" s="49"/>
      <c r="J486" s="104">
        <f t="shared" si="134"/>
        <v>0</v>
      </c>
      <c r="K486" s="104">
        <f t="shared" si="135"/>
        <v>0</v>
      </c>
      <c r="L486" s="104">
        <f t="shared" si="136"/>
        <v>0</v>
      </c>
      <c r="M486" s="43">
        <f t="shared" si="137"/>
        <v>0</v>
      </c>
      <c r="N486" s="49"/>
      <c r="O486" s="86" t="str">
        <f t="shared" si="138"/>
        <v/>
      </c>
    </row>
    <row r="487" spans="2:15" x14ac:dyDescent="0.35">
      <c r="B487" s="113">
        <v>552012</v>
      </c>
      <c r="C487" s="114" t="s">
        <v>468</v>
      </c>
      <c r="E487" s="104">
        <f t="shared" si="130"/>
        <v>0</v>
      </c>
      <c r="F487" s="104">
        <f t="shared" si="131"/>
        <v>0</v>
      </c>
      <c r="G487" s="104">
        <f t="shared" si="132"/>
        <v>0</v>
      </c>
      <c r="H487" s="43">
        <f t="shared" si="133"/>
        <v>0</v>
      </c>
      <c r="I487" s="49"/>
      <c r="J487" s="104">
        <f t="shared" si="134"/>
        <v>0</v>
      </c>
      <c r="K487" s="104">
        <f t="shared" si="135"/>
        <v>0</v>
      </c>
      <c r="L487" s="104">
        <f t="shared" si="136"/>
        <v>0</v>
      </c>
      <c r="M487" s="43">
        <f t="shared" si="137"/>
        <v>0</v>
      </c>
      <c r="N487" s="49"/>
      <c r="O487" s="86" t="str">
        <f t="shared" si="138"/>
        <v/>
      </c>
    </row>
    <row r="488" spans="2:15" x14ac:dyDescent="0.35">
      <c r="B488" s="113">
        <v>552013</v>
      </c>
      <c r="C488" s="114" t="s">
        <v>469</v>
      </c>
      <c r="E488" s="104">
        <f t="shared" si="130"/>
        <v>0</v>
      </c>
      <c r="F488" s="104">
        <f t="shared" si="131"/>
        <v>0</v>
      </c>
      <c r="G488" s="104">
        <f t="shared" si="132"/>
        <v>0</v>
      </c>
      <c r="H488" s="43">
        <f t="shared" si="133"/>
        <v>0</v>
      </c>
      <c r="I488" s="49"/>
      <c r="J488" s="104">
        <f t="shared" si="134"/>
        <v>0</v>
      </c>
      <c r="K488" s="104">
        <f t="shared" si="135"/>
        <v>0</v>
      </c>
      <c r="L488" s="104">
        <f t="shared" si="136"/>
        <v>0</v>
      </c>
      <c r="M488" s="43">
        <f t="shared" si="137"/>
        <v>0</v>
      </c>
      <c r="N488" s="49"/>
      <c r="O488" s="86" t="str">
        <f t="shared" si="138"/>
        <v/>
      </c>
    </row>
    <row r="489" spans="2:15" x14ac:dyDescent="0.35">
      <c r="B489" s="113">
        <v>552014</v>
      </c>
      <c r="C489" s="114" t="s">
        <v>470</v>
      </c>
      <c r="E489" s="104">
        <f t="shared" si="130"/>
        <v>0</v>
      </c>
      <c r="F489" s="104">
        <f t="shared" si="131"/>
        <v>0</v>
      </c>
      <c r="G489" s="104">
        <f t="shared" si="132"/>
        <v>0</v>
      </c>
      <c r="H489" s="43">
        <f t="shared" si="133"/>
        <v>0</v>
      </c>
      <c r="I489" s="49"/>
      <c r="J489" s="104">
        <f t="shared" si="134"/>
        <v>0</v>
      </c>
      <c r="K489" s="104">
        <f t="shared" si="135"/>
        <v>0</v>
      </c>
      <c r="L489" s="104">
        <f t="shared" si="136"/>
        <v>0</v>
      </c>
      <c r="M489" s="43">
        <f t="shared" si="137"/>
        <v>0</v>
      </c>
      <c r="N489" s="49"/>
      <c r="O489" s="86" t="str">
        <f t="shared" si="138"/>
        <v/>
      </c>
    </row>
    <row r="490" spans="2:15" x14ac:dyDescent="0.35">
      <c r="B490" s="113">
        <v>552015</v>
      </c>
      <c r="C490" s="114" t="s">
        <v>471</v>
      </c>
      <c r="E490" s="104">
        <f t="shared" si="130"/>
        <v>0</v>
      </c>
      <c r="F490" s="104">
        <f t="shared" si="131"/>
        <v>0</v>
      </c>
      <c r="G490" s="104">
        <f t="shared" si="132"/>
        <v>0</v>
      </c>
      <c r="H490" s="43">
        <f t="shared" si="133"/>
        <v>0</v>
      </c>
      <c r="I490" s="49"/>
      <c r="J490" s="104">
        <f t="shared" si="134"/>
        <v>0</v>
      </c>
      <c r="K490" s="104">
        <f t="shared" si="135"/>
        <v>0</v>
      </c>
      <c r="L490" s="104">
        <f t="shared" si="136"/>
        <v>0</v>
      </c>
      <c r="M490" s="43">
        <f t="shared" si="137"/>
        <v>0</v>
      </c>
      <c r="N490" s="49"/>
      <c r="O490" s="86" t="str">
        <f t="shared" si="138"/>
        <v/>
      </c>
    </row>
    <row r="491" spans="2:15" x14ac:dyDescent="0.35">
      <c r="B491" s="113">
        <v>552016</v>
      </c>
      <c r="C491" s="114" t="s">
        <v>472</v>
      </c>
      <c r="E491" s="104">
        <f t="shared" si="130"/>
        <v>0</v>
      </c>
      <c r="F491" s="104">
        <f t="shared" si="131"/>
        <v>0</v>
      </c>
      <c r="G491" s="104">
        <f t="shared" si="132"/>
        <v>0</v>
      </c>
      <c r="H491" s="43">
        <f t="shared" si="133"/>
        <v>0</v>
      </c>
      <c r="I491" s="49"/>
      <c r="J491" s="104">
        <f t="shared" si="134"/>
        <v>0</v>
      </c>
      <c r="K491" s="104">
        <f t="shared" si="135"/>
        <v>0</v>
      </c>
      <c r="L491" s="104">
        <f t="shared" si="136"/>
        <v>0</v>
      </c>
      <c r="M491" s="43">
        <f t="shared" si="137"/>
        <v>0</v>
      </c>
      <c r="N491" s="49"/>
      <c r="O491" s="86" t="str">
        <f t="shared" si="138"/>
        <v/>
      </c>
    </row>
    <row r="492" spans="2:15" x14ac:dyDescent="0.35">
      <c r="B492" s="113">
        <v>552017</v>
      </c>
      <c r="C492" s="114" t="s">
        <v>473</v>
      </c>
      <c r="E492" s="104">
        <f t="shared" si="130"/>
        <v>0</v>
      </c>
      <c r="F492" s="104">
        <f t="shared" si="131"/>
        <v>0</v>
      </c>
      <c r="G492" s="104">
        <f t="shared" si="132"/>
        <v>0</v>
      </c>
      <c r="H492" s="43">
        <f t="shared" si="133"/>
        <v>0</v>
      </c>
      <c r="I492" s="49"/>
      <c r="J492" s="104">
        <f t="shared" si="134"/>
        <v>0</v>
      </c>
      <c r="K492" s="104">
        <f t="shared" si="135"/>
        <v>0</v>
      </c>
      <c r="L492" s="104">
        <f t="shared" si="136"/>
        <v>0</v>
      </c>
      <c r="M492" s="43">
        <f t="shared" si="137"/>
        <v>0</v>
      </c>
      <c r="N492" s="49"/>
      <c r="O492" s="86" t="str">
        <f t="shared" si="138"/>
        <v/>
      </c>
    </row>
    <row r="493" spans="2:15" x14ac:dyDescent="0.35">
      <c r="B493" s="113">
        <v>552018</v>
      </c>
      <c r="C493" s="114" t="s">
        <v>474</v>
      </c>
      <c r="E493" s="104">
        <f t="shared" si="130"/>
        <v>0</v>
      </c>
      <c r="F493" s="104">
        <f t="shared" si="131"/>
        <v>0</v>
      </c>
      <c r="G493" s="104">
        <f t="shared" si="132"/>
        <v>0</v>
      </c>
      <c r="H493" s="43">
        <f t="shared" si="133"/>
        <v>0</v>
      </c>
      <c r="I493" s="49"/>
      <c r="J493" s="104">
        <f t="shared" si="134"/>
        <v>0</v>
      </c>
      <c r="K493" s="104">
        <f t="shared" si="135"/>
        <v>0</v>
      </c>
      <c r="L493" s="104">
        <f t="shared" si="136"/>
        <v>0</v>
      </c>
      <c r="M493" s="43">
        <f t="shared" si="137"/>
        <v>0</v>
      </c>
      <c r="N493" s="49"/>
      <c r="O493" s="86" t="str">
        <f t="shared" si="138"/>
        <v/>
      </c>
    </row>
    <row r="494" spans="2:15" x14ac:dyDescent="0.35">
      <c r="B494" s="113">
        <v>553000</v>
      </c>
      <c r="C494" s="114" t="s">
        <v>475</v>
      </c>
      <c r="E494" s="104">
        <f t="shared" si="130"/>
        <v>0</v>
      </c>
      <c r="F494" s="104">
        <f t="shared" si="131"/>
        <v>0</v>
      </c>
      <c r="G494" s="104">
        <f t="shared" si="132"/>
        <v>0</v>
      </c>
      <c r="H494" s="43">
        <f t="shared" si="133"/>
        <v>0</v>
      </c>
      <c r="I494" s="49"/>
      <c r="J494" s="104">
        <f t="shared" si="134"/>
        <v>0</v>
      </c>
      <c r="K494" s="104">
        <f t="shared" si="135"/>
        <v>0</v>
      </c>
      <c r="L494" s="104">
        <f t="shared" si="136"/>
        <v>0</v>
      </c>
      <c r="M494" s="43">
        <f t="shared" si="137"/>
        <v>0</v>
      </c>
      <c r="N494" s="49"/>
      <c r="O494" s="86" t="str">
        <f t="shared" si="138"/>
        <v/>
      </c>
    </row>
    <row r="495" spans="2:15" x14ac:dyDescent="0.35">
      <c r="B495" s="113">
        <v>553010</v>
      </c>
      <c r="C495" s="114" t="s">
        <v>476</v>
      </c>
      <c r="E495" s="104">
        <f t="shared" si="130"/>
        <v>0</v>
      </c>
      <c r="F495" s="104">
        <f t="shared" si="131"/>
        <v>0</v>
      </c>
      <c r="G495" s="104">
        <f t="shared" si="132"/>
        <v>0</v>
      </c>
      <c r="H495" s="43">
        <f t="shared" si="133"/>
        <v>0</v>
      </c>
      <c r="I495" s="49"/>
      <c r="J495" s="104">
        <f t="shared" si="134"/>
        <v>0</v>
      </c>
      <c r="K495" s="104">
        <f t="shared" si="135"/>
        <v>0</v>
      </c>
      <c r="L495" s="104">
        <f t="shared" si="136"/>
        <v>0</v>
      </c>
      <c r="M495" s="43">
        <f t="shared" si="137"/>
        <v>0</v>
      </c>
      <c r="N495" s="49"/>
      <c r="O495" s="86" t="str">
        <f t="shared" si="138"/>
        <v/>
      </c>
    </row>
    <row r="496" spans="2:15" x14ac:dyDescent="0.35">
      <c r="B496" s="113">
        <v>553011</v>
      </c>
      <c r="C496" s="114" t="s">
        <v>477</v>
      </c>
      <c r="E496" s="104">
        <f t="shared" si="130"/>
        <v>0</v>
      </c>
      <c r="F496" s="104">
        <f t="shared" si="131"/>
        <v>0</v>
      </c>
      <c r="G496" s="104">
        <f t="shared" si="132"/>
        <v>0</v>
      </c>
      <c r="H496" s="43">
        <f t="shared" si="133"/>
        <v>0</v>
      </c>
      <c r="I496" s="49"/>
      <c r="J496" s="104">
        <f t="shared" si="134"/>
        <v>0</v>
      </c>
      <c r="K496" s="104">
        <f t="shared" si="135"/>
        <v>0</v>
      </c>
      <c r="L496" s="104">
        <f t="shared" si="136"/>
        <v>0</v>
      </c>
      <c r="M496" s="43">
        <f t="shared" si="137"/>
        <v>0</v>
      </c>
      <c r="N496" s="49"/>
      <c r="O496" s="86" t="str">
        <f t="shared" si="138"/>
        <v/>
      </c>
    </row>
    <row r="497" spans="2:15" x14ac:dyDescent="0.35">
      <c r="B497" s="113">
        <v>553012</v>
      </c>
      <c r="C497" s="114" t="s">
        <v>478</v>
      </c>
      <c r="E497" s="104">
        <f t="shared" si="130"/>
        <v>0</v>
      </c>
      <c r="F497" s="104">
        <f t="shared" si="131"/>
        <v>0</v>
      </c>
      <c r="G497" s="104">
        <f t="shared" si="132"/>
        <v>0</v>
      </c>
      <c r="H497" s="43">
        <f t="shared" si="133"/>
        <v>0</v>
      </c>
      <c r="I497" s="49"/>
      <c r="J497" s="104">
        <f t="shared" si="134"/>
        <v>0</v>
      </c>
      <c r="K497" s="104">
        <f t="shared" si="135"/>
        <v>0</v>
      </c>
      <c r="L497" s="104">
        <f t="shared" si="136"/>
        <v>0</v>
      </c>
      <c r="M497" s="43">
        <f t="shared" si="137"/>
        <v>0</v>
      </c>
      <c r="N497" s="49"/>
      <c r="O497" s="86" t="str">
        <f t="shared" si="138"/>
        <v/>
      </c>
    </row>
    <row r="498" spans="2:15" x14ac:dyDescent="0.35">
      <c r="B498" s="113">
        <v>553013</v>
      </c>
      <c r="C498" s="114" t="s">
        <v>479</v>
      </c>
      <c r="E498" s="104">
        <f t="shared" si="130"/>
        <v>0</v>
      </c>
      <c r="F498" s="104">
        <f t="shared" si="131"/>
        <v>0</v>
      </c>
      <c r="G498" s="104">
        <f t="shared" si="132"/>
        <v>0</v>
      </c>
      <c r="H498" s="43">
        <f t="shared" si="133"/>
        <v>0</v>
      </c>
      <c r="I498" s="49"/>
      <c r="J498" s="104">
        <f t="shared" si="134"/>
        <v>0</v>
      </c>
      <c r="K498" s="104">
        <f t="shared" si="135"/>
        <v>0</v>
      </c>
      <c r="L498" s="104">
        <f t="shared" si="136"/>
        <v>0</v>
      </c>
      <c r="M498" s="43">
        <f t="shared" si="137"/>
        <v>0</v>
      </c>
      <c r="N498" s="49"/>
      <c r="O498" s="86" t="str">
        <f t="shared" si="138"/>
        <v/>
      </c>
    </row>
    <row r="499" spans="2:15" x14ac:dyDescent="0.35">
      <c r="B499" s="113">
        <v>553014</v>
      </c>
      <c r="C499" s="114" t="s">
        <v>480</v>
      </c>
      <c r="E499" s="104">
        <f t="shared" si="130"/>
        <v>0</v>
      </c>
      <c r="F499" s="104">
        <f t="shared" si="131"/>
        <v>0</v>
      </c>
      <c r="G499" s="104">
        <f t="shared" si="132"/>
        <v>0</v>
      </c>
      <c r="H499" s="43">
        <f t="shared" si="133"/>
        <v>0</v>
      </c>
      <c r="I499" s="49"/>
      <c r="J499" s="104">
        <f t="shared" si="134"/>
        <v>0</v>
      </c>
      <c r="K499" s="104">
        <f t="shared" si="135"/>
        <v>0</v>
      </c>
      <c r="L499" s="104">
        <f t="shared" si="136"/>
        <v>0</v>
      </c>
      <c r="M499" s="43">
        <f t="shared" si="137"/>
        <v>0</v>
      </c>
      <c r="N499" s="49"/>
      <c r="O499" s="86" t="str">
        <f t="shared" si="138"/>
        <v/>
      </c>
    </row>
    <row r="500" spans="2:15" x14ac:dyDescent="0.35">
      <c r="B500" s="113">
        <v>553015</v>
      </c>
      <c r="C500" s="114" t="s">
        <v>481</v>
      </c>
      <c r="E500" s="104">
        <f t="shared" si="130"/>
        <v>0</v>
      </c>
      <c r="F500" s="104">
        <f t="shared" si="131"/>
        <v>0</v>
      </c>
      <c r="G500" s="104">
        <f t="shared" si="132"/>
        <v>0</v>
      </c>
      <c r="H500" s="43">
        <f t="shared" si="133"/>
        <v>0</v>
      </c>
      <c r="I500" s="49"/>
      <c r="J500" s="104">
        <f t="shared" si="134"/>
        <v>0</v>
      </c>
      <c r="K500" s="104">
        <f t="shared" si="135"/>
        <v>0</v>
      </c>
      <c r="L500" s="104">
        <f t="shared" si="136"/>
        <v>0</v>
      </c>
      <c r="M500" s="43">
        <f t="shared" si="137"/>
        <v>0</v>
      </c>
      <c r="N500" s="49"/>
      <c r="O500" s="86" t="str">
        <f t="shared" si="138"/>
        <v/>
      </c>
    </row>
    <row r="501" spans="2:15" x14ac:dyDescent="0.35">
      <c r="B501" s="113">
        <v>554000</v>
      </c>
      <c r="C501" s="114" t="s">
        <v>482</v>
      </c>
      <c r="E501" s="104">
        <f t="shared" si="130"/>
        <v>0</v>
      </c>
      <c r="F501" s="104">
        <f t="shared" si="131"/>
        <v>0</v>
      </c>
      <c r="G501" s="104">
        <f t="shared" si="132"/>
        <v>0</v>
      </c>
      <c r="H501" s="43">
        <f t="shared" si="133"/>
        <v>0</v>
      </c>
      <c r="I501" s="49"/>
      <c r="J501" s="104">
        <f t="shared" si="134"/>
        <v>0</v>
      </c>
      <c r="K501" s="104">
        <f t="shared" si="135"/>
        <v>0</v>
      </c>
      <c r="L501" s="104">
        <f t="shared" si="136"/>
        <v>0</v>
      </c>
      <c r="M501" s="43">
        <f t="shared" si="137"/>
        <v>0</v>
      </c>
      <c r="N501" s="49"/>
      <c r="O501" s="86" t="str">
        <f t="shared" si="138"/>
        <v/>
      </c>
    </row>
    <row r="502" spans="2:15" x14ac:dyDescent="0.35">
      <c r="B502" s="113">
        <v>554010</v>
      </c>
      <c r="C502" s="114" t="s">
        <v>483</v>
      </c>
      <c r="E502" s="104">
        <f t="shared" si="130"/>
        <v>0</v>
      </c>
      <c r="F502" s="104">
        <f t="shared" si="131"/>
        <v>0</v>
      </c>
      <c r="G502" s="104">
        <f t="shared" si="132"/>
        <v>0</v>
      </c>
      <c r="H502" s="43">
        <f t="shared" si="133"/>
        <v>0</v>
      </c>
      <c r="I502" s="49"/>
      <c r="J502" s="104">
        <f t="shared" si="134"/>
        <v>0</v>
      </c>
      <c r="K502" s="104">
        <f t="shared" si="135"/>
        <v>0</v>
      </c>
      <c r="L502" s="104">
        <f t="shared" si="136"/>
        <v>0</v>
      </c>
      <c r="M502" s="43">
        <f t="shared" si="137"/>
        <v>0</v>
      </c>
      <c r="N502" s="49"/>
      <c r="O502" s="86" t="str">
        <f t="shared" si="138"/>
        <v/>
      </c>
    </row>
    <row r="503" spans="2:15" x14ac:dyDescent="0.35">
      <c r="B503" s="113">
        <v>554011</v>
      </c>
      <c r="C503" s="114" t="s">
        <v>484</v>
      </c>
      <c r="E503" s="104">
        <f t="shared" si="130"/>
        <v>0</v>
      </c>
      <c r="F503" s="104">
        <f t="shared" si="131"/>
        <v>0</v>
      </c>
      <c r="G503" s="104">
        <f t="shared" si="132"/>
        <v>0</v>
      </c>
      <c r="H503" s="43">
        <f t="shared" si="133"/>
        <v>0</v>
      </c>
      <c r="I503" s="49"/>
      <c r="J503" s="104">
        <f t="shared" si="134"/>
        <v>0</v>
      </c>
      <c r="K503" s="104">
        <f t="shared" si="135"/>
        <v>0</v>
      </c>
      <c r="L503" s="104">
        <f t="shared" si="136"/>
        <v>0</v>
      </c>
      <c r="M503" s="43">
        <f t="shared" si="137"/>
        <v>0</v>
      </c>
      <c r="N503" s="49"/>
      <c r="O503" s="86" t="str">
        <f t="shared" si="138"/>
        <v/>
      </c>
    </row>
    <row r="504" spans="2:15" x14ac:dyDescent="0.35">
      <c r="B504" s="113">
        <v>554012</v>
      </c>
      <c r="C504" s="114" t="s">
        <v>485</v>
      </c>
      <c r="E504" s="104">
        <f t="shared" ref="E504:E528" si="139">VLOOKUP($B504,OP,30,FALSE)</f>
        <v>0</v>
      </c>
      <c r="F504" s="104">
        <f t="shared" ref="F504:F528" si="140">VLOOKUP($B504,OP,31,FALSE)</f>
        <v>0</v>
      </c>
      <c r="G504" s="104">
        <f t="shared" ref="G504:G528" si="141">+E504-F504</f>
        <v>0</v>
      </c>
      <c r="H504" s="43">
        <f t="shared" ref="H504:H529" si="142">IF(F504=0,0,G504/F504)</f>
        <v>0</v>
      </c>
      <c r="I504" s="49"/>
      <c r="J504" s="104">
        <f t="shared" ref="J504:J528" si="143">VLOOKUP($B504,OP,47,FALSE)</f>
        <v>0</v>
      </c>
      <c r="K504" s="104">
        <f t="shared" ref="K504:K528" si="144">VLOOKUP($B504,OP,31,FALSE)</f>
        <v>0</v>
      </c>
      <c r="L504" s="104">
        <f t="shared" ref="L504:L528" si="145">+J504-K504</f>
        <v>0</v>
      </c>
      <c r="M504" s="43">
        <f t="shared" ref="M504:M529" si="146">IF(K504=0,0,L504/K504)</f>
        <v>0</v>
      </c>
      <c r="N504" s="49"/>
      <c r="O504" s="86" t="str">
        <f t="shared" ref="O504:O528" si="147">IF(ISBLANK(VLOOKUP(B504,OP,48,FALSE))=TRUE,"",VLOOKUP(B504,OP,48,FALSE))</f>
        <v/>
      </c>
    </row>
    <row r="505" spans="2:15" x14ac:dyDescent="0.35">
      <c r="B505" s="113">
        <v>554013</v>
      </c>
      <c r="C505" s="114" t="s">
        <v>486</v>
      </c>
      <c r="E505" s="104">
        <f t="shared" si="139"/>
        <v>0</v>
      </c>
      <c r="F505" s="104">
        <f t="shared" si="140"/>
        <v>0</v>
      </c>
      <c r="G505" s="104">
        <f t="shared" si="141"/>
        <v>0</v>
      </c>
      <c r="H505" s="43">
        <f t="shared" si="142"/>
        <v>0</v>
      </c>
      <c r="I505" s="49"/>
      <c r="J505" s="104">
        <f t="shared" si="143"/>
        <v>0</v>
      </c>
      <c r="K505" s="104">
        <f t="shared" si="144"/>
        <v>0</v>
      </c>
      <c r="L505" s="104">
        <f t="shared" si="145"/>
        <v>0</v>
      </c>
      <c r="M505" s="43">
        <f t="shared" si="146"/>
        <v>0</v>
      </c>
      <c r="N505" s="49"/>
      <c r="O505" s="86" t="str">
        <f t="shared" si="147"/>
        <v/>
      </c>
    </row>
    <row r="506" spans="2:15" x14ac:dyDescent="0.35">
      <c r="B506" s="113">
        <v>554100</v>
      </c>
      <c r="C506" s="114" t="s">
        <v>487</v>
      </c>
      <c r="E506" s="104">
        <f t="shared" si="139"/>
        <v>0</v>
      </c>
      <c r="F506" s="104">
        <f t="shared" si="140"/>
        <v>0</v>
      </c>
      <c r="G506" s="104">
        <f t="shared" si="141"/>
        <v>0</v>
      </c>
      <c r="H506" s="43">
        <f t="shared" si="142"/>
        <v>0</v>
      </c>
      <c r="I506" s="49"/>
      <c r="J506" s="104">
        <f t="shared" si="143"/>
        <v>0</v>
      </c>
      <c r="K506" s="104">
        <f t="shared" si="144"/>
        <v>0</v>
      </c>
      <c r="L506" s="104">
        <f t="shared" si="145"/>
        <v>0</v>
      </c>
      <c r="M506" s="43">
        <f t="shared" si="146"/>
        <v>0</v>
      </c>
      <c r="N506" s="49"/>
      <c r="O506" s="86" t="str">
        <f t="shared" si="147"/>
        <v/>
      </c>
    </row>
    <row r="507" spans="2:15" x14ac:dyDescent="0.35">
      <c r="B507" s="113">
        <v>554500</v>
      </c>
      <c r="C507" s="114" t="s">
        <v>488</v>
      </c>
      <c r="E507" s="104">
        <f t="shared" si="139"/>
        <v>0</v>
      </c>
      <c r="F507" s="104">
        <f t="shared" si="140"/>
        <v>0</v>
      </c>
      <c r="G507" s="104">
        <f t="shared" si="141"/>
        <v>0</v>
      </c>
      <c r="H507" s="43">
        <f t="shared" si="142"/>
        <v>0</v>
      </c>
      <c r="I507" s="49"/>
      <c r="J507" s="104">
        <f t="shared" si="143"/>
        <v>0</v>
      </c>
      <c r="K507" s="104">
        <f t="shared" si="144"/>
        <v>0</v>
      </c>
      <c r="L507" s="104">
        <f t="shared" si="145"/>
        <v>0</v>
      </c>
      <c r="M507" s="43">
        <f t="shared" si="146"/>
        <v>0</v>
      </c>
      <c r="N507" s="49"/>
      <c r="O507" s="86" t="str">
        <f t="shared" si="147"/>
        <v/>
      </c>
    </row>
    <row r="508" spans="2:15" x14ac:dyDescent="0.35">
      <c r="B508" s="113">
        <v>555000</v>
      </c>
      <c r="C508" s="114" t="s">
        <v>489</v>
      </c>
      <c r="E508" s="104">
        <f t="shared" si="139"/>
        <v>0</v>
      </c>
      <c r="F508" s="104">
        <f t="shared" si="140"/>
        <v>0</v>
      </c>
      <c r="G508" s="104">
        <f t="shared" si="141"/>
        <v>0</v>
      </c>
      <c r="H508" s="43">
        <f t="shared" si="142"/>
        <v>0</v>
      </c>
      <c r="I508" s="49"/>
      <c r="J508" s="104">
        <f t="shared" si="143"/>
        <v>0</v>
      </c>
      <c r="K508" s="104">
        <f t="shared" si="144"/>
        <v>0</v>
      </c>
      <c r="L508" s="104">
        <f t="shared" si="145"/>
        <v>0</v>
      </c>
      <c r="M508" s="43">
        <f t="shared" si="146"/>
        <v>0</v>
      </c>
      <c r="N508" s="49"/>
      <c r="O508" s="86" t="str">
        <f t="shared" si="147"/>
        <v/>
      </c>
    </row>
    <row r="509" spans="2:15" x14ac:dyDescent="0.35">
      <c r="B509" s="113">
        <v>555010</v>
      </c>
      <c r="C509" s="114" t="s">
        <v>490</v>
      </c>
      <c r="E509" s="104">
        <f t="shared" si="139"/>
        <v>0</v>
      </c>
      <c r="F509" s="104">
        <f t="shared" si="140"/>
        <v>0</v>
      </c>
      <c r="G509" s="104">
        <f t="shared" si="141"/>
        <v>0</v>
      </c>
      <c r="H509" s="43">
        <f t="shared" si="142"/>
        <v>0</v>
      </c>
      <c r="I509" s="49"/>
      <c r="J509" s="104">
        <f t="shared" si="143"/>
        <v>0</v>
      </c>
      <c r="K509" s="104">
        <f t="shared" si="144"/>
        <v>0</v>
      </c>
      <c r="L509" s="104">
        <f t="shared" si="145"/>
        <v>0</v>
      </c>
      <c r="M509" s="43">
        <f t="shared" si="146"/>
        <v>0</v>
      </c>
      <c r="N509" s="49"/>
      <c r="O509" s="86" t="str">
        <f t="shared" si="147"/>
        <v/>
      </c>
    </row>
    <row r="510" spans="2:15" x14ac:dyDescent="0.35">
      <c r="B510" s="113">
        <v>555011</v>
      </c>
      <c r="C510" s="114" t="s">
        <v>491</v>
      </c>
      <c r="E510" s="104">
        <f t="shared" si="139"/>
        <v>0</v>
      </c>
      <c r="F510" s="104">
        <f t="shared" si="140"/>
        <v>0</v>
      </c>
      <c r="G510" s="104">
        <f t="shared" si="141"/>
        <v>0</v>
      </c>
      <c r="H510" s="43">
        <f t="shared" si="142"/>
        <v>0</v>
      </c>
      <c r="I510" s="49"/>
      <c r="J510" s="104">
        <f t="shared" si="143"/>
        <v>0</v>
      </c>
      <c r="K510" s="104">
        <f t="shared" si="144"/>
        <v>0</v>
      </c>
      <c r="L510" s="104">
        <f t="shared" si="145"/>
        <v>0</v>
      </c>
      <c r="M510" s="43">
        <f t="shared" si="146"/>
        <v>0</v>
      </c>
      <c r="N510" s="49"/>
      <c r="O510" s="86" t="str">
        <f t="shared" si="147"/>
        <v/>
      </c>
    </row>
    <row r="511" spans="2:15" x14ac:dyDescent="0.35">
      <c r="B511" s="113">
        <v>555012</v>
      </c>
      <c r="C511" s="114" t="s">
        <v>492</v>
      </c>
      <c r="E511" s="104">
        <f t="shared" si="139"/>
        <v>0</v>
      </c>
      <c r="F511" s="104">
        <f t="shared" si="140"/>
        <v>0</v>
      </c>
      <c r="G511" s="104">
        <f t="shared" si="141"/>
        <v>0</v>
      </c>
      <c r="H511" s="43">
        <f t="shared" si="142"/>
        <v>0</v>
      </c>
      <c r="I511" s="49"/>
      <c r="J511" s="104">
        <f t="shared" si="143"/>
        <v>0</v>
      </c>
      <c r="K511" s="104">
        <f t="shared" si="144"/>
        <v>0</v>
      </c>
      <c r="L511" s="104">
        <f t="shared" si="145"/>
        <v>0</v>
      </c>
      <c r="M511" s="43">
        <f t="shared" si="146"/>
        <v>0</v>
      </c>
      <c r="N511" s="49"/>
      <c r="O511" s="86" t="str">
        <f t="shared" si="147"/>
        <v/>
      </c>
    </row>
    <row r="512" spans="2:15" x14ac:dyDescent="0.35">
      <c r="B512" s="113">
        <v>556000</v>
      </c>
      <c r="C512" s="114" t="s">
        <v>493</v>
      </c>
      <c r="E512" s="104">
        <f t="shared" si="139"/>
        <v>0</v>
      </c>
      <c r="F512" s="104">
        <f t="shared" si="140"/>
        <v>0</v>
      </c>
      <c r="G512" s="104">
        <f t="shared" si="141"/>
        <v>0</v>
      </c>
      <c r="H512" s="43">
        <f t="shared" si="142"/>
        <v>0</v>
      </c>
      <c r="I512" s="49"/>
      <c r="J512" s="104">
        <f t="shared" si="143"/>
        <v>0</v>
      </c>
      <c r="K512" s="104">
        <f t="shared" si="144"/>
        <v>0</v>
      </c>
      <c r="L512" s="104">
        <f t="shared" si="145"/>
        <v>0</v>
      </c>
      <c r="M512" s="43">
        <f t="shared" si="146"/>
        <v>0</v>
      </c>
      <c r="N512" s="49"/>
      <c r="O512" s="86" t="str">
        <f t="shared" si="147"/>
        <v/>
      </c>
    </row>
    <row r="513" spans="2:15" x14ac:dyDescent="0.35">
      <c r="B513" s="113">
        <v>556010</v>
      </c>
      <c r="C513" s="114" t="s">
        <v>494</v>
      </c>
      <c r="E513" s="104">
        <f t="shared" si="139"/>
        <v>0</v>
      </c>
      <c r="F513" s="104">
        <f t="shared" si="140"/>
        <v>0</v>
      </c>
      <c r="G513" s="104">
        <f t="shared" si="141"/>
        <v>0</v>
      </c>
      <c r="H513" s="43">
        <f t="shared" si="142"/>
        <v>0</v>
      </c>
      <c r="I513" s="49"/>
      <c r="J513" s="104">
        <f t="shared" si="143"/>
        <v>0</v>
      </c>
      <c r="K513" s="104">
        <f t="shared" si="144"/>
        <v>0</v>
      </c>
      <c r="L513" s="104">
        <f t="shared" si="145"/>
        <v>0</v>
      </c>
      <c r="M513" s="43">
        <f t="shared" si="146"/>
        <v>0</v>
      </c>
      <c r="N513" s="49"/>
      <c r="O513" s="86" t="str">
        <f t="shared" si="147"/>
        <v/>
      </c>
    </row>
    <row r="514" spans="2:15" x14ac:dyDescent="0.35">
      <c r="B514" s="113">
        <v>556011</v>
      </c>
      <c r="C514" s="114" t="s">
        <v>495</v>
      </c>
      <c r="E514" s="104">
        <f t="shared" si="139"/>
        <v>0</v>
      </c>
      <c r="F514" s="104">
        <f t="shared" si="140"/>
        <v>0</v>
      </c>
      <c r="G514" s="104">
        <f t="shared" si="141"/>
        <v>0</v>
      </c>
      <c r="H514" s="43">
        <f t="shared" si="142"/>
        <v>0</v>
      </c>
      <c r="I514" s="49"/>
      <c r="J514" s="104">
        <f t="shared" si="143"/>
        <v>0</v>
      </c>
      <c r="K514" s="104">
        <f t="shared" si="144"/>
        <v>0</v>
      </c>
      <c r="L514" s="104">
        <f t="shared" si="145"/>
        <v>0</v>
      </c>
      <c r="M514" s="43">
        <f t="shared" si="146"/>
        <v>0</v>
      </c>
      <c r="N514" s="49"/>
      <c r="O514" s="86" t="str">
        <f t="shared" si="147"/>
        <v/>
      </c>
    </row>
    <row r="515" spans="2:15" x14ac:dyDescent="0.35">
      <c r="B515" s="113">
        <v>556012</v>
      </c>
      <c r="C515" s="114" t="s">
        <v>496</v>
      </c>
      <c r="E515" s="104">
        <f t="shared" si="139"/>
        <v>0</v>
      </c>
      <c r="F515" s="104">
        <f t="shared" si="140"/>
        <v>0</v>
      </c>
      <c r="G515" s="104">
        <f t="shared" si="141"/>
        <v>0</v>
      </c>
      <c r="H515" s="43">
        <f t="shared" si="142"/>
        <v>0</v>
      </c>
      <c r="I515" s="49"/>
      <c r="J515" s="104">
        <f t="shared" si="143"/>
        <v>0</v>
      </c>
      <c r="K515" s="104">
        <f t="shared" si="144"/>
        <v>0</v>
      </c>
      <c r="L515" s="104">
        <f t="shared" si="145"/>
        <v>0</v>
      </c>
      <c r="M515" s="43">
        <f t="shared" si="146"/>
        <v>0</v>
      </c>
      <c r="N515" s="49"/>
      <c r="O515" s="86" t="str">
        <f t="shared" si="147"/>
        <v/>
      </c>
    </row>
    <row r="516" spans="2:15" x14ac:dyDescent="0.35">
      <c r="B516" s="113">
        <v>556013</v>
      </c>
      <c r="C516" s="114" t="s">
        <v>497</v>
      </c>
      <c r="E516" s="104">
        <f t="shared" si="139"/>
        <v>0</v>
      </c>
      <c r="F516" s="104">
        <f t="shared" si="140"/>
        <v>0</v>
      </c>
      <c r="G516" s="104">
        <f t="shared" si="141"/>
        <v>0</v>
      </c>
      <c r="H516" s="43">
        <f t="shared" si="142"/>
        <v>0</v>
      </c>
      <c r="I516" s="49"/>
      <c r="J516" s="104">
        <f t="shared" si="143"/>
        <v>0</v>
      </c>
      <c r="K516" s="104">
        <f t="shared" si="144"/>
        <v>0</v>
      </c>
      <c r="L516" s="104">
        <f t="shared" si="145"/>
        <v>0</v>
      </c>
      <c r="M516" s="43">
        <f t="shared" si="146"/>
        <v>0</v>
      </c>
      <c r="N516" s="49"/>
      <c r="O516" s="86" t="str">
        <f t="shared" si="147"/>
        <v/>
      </c>
    </row>
    <row r="517" spans="2:15" x14ac:dyDescent="0.35">
      <c r="B517" s="113">
        <v>556014</v>
      </c>
      <c r="C517" s="114" t="s">
        <v>498</v>
      </c>
      <c r="E517" s="104">
        <f t="shared" si="139"/>
        <v>0</v>
      </c>
      <c r="F517" s="104">
        <f t="shared" si="140"/>
        <v>0</v>
      </c>
      <c r="G517" s="104">
        <f t="shared" si="141"/>
        <v>0</v>
      </c>
      <c r="H517" s="43">
        <f t="shared" si="142"/>
        <v>0</v>
      </c>
      <c r="I517" s="49"/>
      <c r="J517" s="104">
        <f t="shared" si="143"/>
        <v>0</v>
      </c>
      <c r="K517" s="104">
        <f t="shared" si="144"/>
        <v>0</v>
      </c>
      <c r="L517" s="104">
        <f t="shared" si="145"/>
        <v>0</v>
      </c>
      <c r="M517" s="43">
        <f t="shared" si="146"/>
        <v>0</v>
      </c>
      <c r="N517" s="49"/>
      <c r="O517" s="86" t="str">
        <f t="shared" si="147"/>
        <v/>
      </c>
    </row>
    <row r="518" spans="2:15" x14ac:dyDescent="0.35">
      <c r="B518" s="113">
        <v>557000</v>
      </c>
      <c r="C518" s="114" t="s">
        <v>499</v>
      </c>
      <c r="E518" s="104">
        <f t="shared" si="139"/>
        <v>0</v>
      </c>
      <c r="F518" s="104">
        <f t="shared" si="140"/>
        <v>0</v>
      </c>
      <c r="G518" s="104">
        <f t="shared" si="141"/>
        <v>0</v>
      </c>
      <c r="H518" s="43">
        <f t="shared" si="142"/>
        <v>0</v>
      </c>
      <c r="I518" s="49"/>
      <c r="J518" s="104">
        <f t="shared" si="143"/>
        <v>0</v>
      </c>
      <c r="K518" s="104">
        <f t="shared" si="144"/>
        <v>0</v>
      </c>
      <c r="L518" s="104">
        <f t="shared" si="145"/>
        <v>0</v>
      </c>
      <c r="M518" s="43">
        <f t="shared" si="146"/>
        <v>0</v>
      </c>
      <c r="N518" s="49"/>
      <c r="O518" s="86" t="str">
        <f t="shared" si="147"/>
        <v/>
      </c>
    </row>
    <row r="519" spans="2:15" x14ac:dyDescent="0.35">
      <c r="B519" s="113">
        <v>557001</v>
      </c>
      <c r="C519" s="114" t="s">
        <v>500</v>
      </c>
      <c r="E519" s="104">
        <f t="shared" si="139"/>
        <v>0</v>
      </c>
      <c r="F519" s="104">
        <f t="shared" si="140"/>
        <v>0</v>
      </c>
      <c r="G519" s="104">
        <f t="shared" si="141"/>
        <v>0</v>
      </c>
      <c r="H519" s="43">
        <f t="shared" si="142"/>
        <v>0</v>
      </c>
      <c r="I519" s="49"/>
      <c r="J519" s="104">
        <f t="shared" si="143"/>
        <v>0</v>
      </c>
      <c r="K519" s="104">
        <f t="shared" si="144"/>
        <v>0</v>
      </c>
      <c r="L519" s="104">
        <f t="shared" si="145"/>
        <v>0</v>
      </c>
      <c r="M519" s="43">
        <f t="shared" si="146"/>
        <v>0</v>
      </c>
      <c r="N519" s="49"/>
      <c r="O519" s="86" t="str">
        <f t="shared" si="147"/>
        <v/>
      </c>
    </row>
    <row r="520" spans="2:15" x14ac:dyDescent="0.35">
      <c r="B520" s="113">
        <v>557002</v>
      </c>
      <c r="C520" s="114" t="s">
        <v>501</v>
      </c>
      <c r="E520" s="104">
        <f t="shared" si="139"/>
        <v>0</v>
      </c>
      <c r="F520" s="104">
        <f t="shared" si="140"/>
        <v>0</v>
      </c>
      <c r="G520" s="104">
        <f t="shared" si="141"/>
        <v>0</v>
      </c>
      <c r="H520" s="43">
        <f t="shared" si="142"/>
        <v>0</v>
      </c>
      <c r="I520" s="49"/>
      <c r="J520" s="104">
        <f t="shared" si="143"/>
        <v>0</v>
      </c>
      <c r="K520" s="104">
        <f t="shared" si="144"/>
        <v>0</v>
      </c>
      <c r="L520" s="104">
        <f t="shared" si="145"/>
        <v>0</v>
      </c>
      <c r="M520" s="43">
        <f t="shared" si="146"/>
        <v>0</v>
      </c>
      <c r="N520" s="49"/>
      <c r="O520" s="86" t="str">
        <f t="shared" si="147"/>
        <v/>
      </c>
    </row>
    <row r="521" spans="2:15" x14ac:dyDescent="0.35">
      <c r="B521" s="113">
        <v>557003</v>
      </c>
      <c r="C521" s="114" t="s">
        <v>502</v>
      </c>
      <c r="E521" s="104">
        <f t="shared" si="139"/>
        <v>0</v>
      </c>
      <c r="F521" s="104">
        <f t="shared" si="140"/>
        <v>0</v>
      </c>
      <c r="G521" s="104">
        <f t="shared" si="141"/>
        <v>0</v>
      </c>
      <c r="H521" s="43">
        <f t="shared" si="142"/>
        <v>0</v>
      </c>
      <c r="I521" s="49"/>
      <c r="J521" s="104">
        <f t="shared" si="143"/>
        <v>0</v>
      </c>
      <c r="K521" s="104">
        <f t="shared" si="144"/>
        <v>0</v>
      </c>
      <c r="L521" s="104">
        <f t="shared" si="145"/>
        <v>0</v>
      </c>
      <c r="M521" s="43">
        <f t="shared" si="146"/>
        <v>0</v>
      </c>
      <c r="N521" s="49"/>
      <c r="O521" s="86" t="str">
        <f t="shared" si="147"/>
        <v/>
      </c>
    </row>
    <row r="522" spans="2:15" x14ac:dyDescent="0.35">
      <c r="B522" s="113">
        <v>557004</v>
      </c>
      <c r="C522" s="114" t="s">
        <v>503</v>
      </c>
      <c r="E522" s="104">
        <f t="shared" si="139"/>
        <v>0</v>
      </c>
      <c r="F522" s="104">
        <f t="shared" si="140"/>
        <v>0</v>
      </c>
      <c r="G522" s="104">
        <f t="shared" si="141"/>
        <v>0</v>
      </c>
      <c r="H522" s="43">
        <f t="shared" si="142"/>
        <v>0</v>
      </c>
      <c r="I522" s="49"/>
      <c r="J522" s="104">
        <f t="shared" si="143"/>
        <v>0</v>
      </c>
      <c r="K522" s="104">
        <f t="shared" si="144"/>
        <v>0</v>
      </c>
      <c r="L522" s="104">
        <f t="shared" si="145"/>
        <v>0</v>
      </c>
      <c r="M522" s="43">
        <f t="shared" si="146"/>
        <v>0</v>
      </c>
      <c r="N522" s="49"/>
      <c r="O522" s="86" t="str">
        <f t="shared" si="147"/>
        <v/>
      </c>
    </row>
    <row r="523" spans="2:15" x14ac:dyDescent="0.35">
      <c r="B523" s="113">
        <v>557005</v>
      </c>
      <c r="C523" s="114" t="s">
        <v>504</v>
      </c>
      <c r="E523" s="104">
        <f t="shared" si="139"/>
        <v>0</v>
      </c>
      <c r="F523" s="104">
        <f t="shared" si="140"/>
        <v>0</v>
      </c>
      <c r="G523" s="104">
        <f t="shared" si="141"/>
        <v>0</v>
      </c>
      <c r="H523" s="43">
        <f t="shared" si="142"/>
        <v>0</v>
      </c>
      <c r="I523" s="49"/>
      <c r="J523" s="104">
        <f t="shared" si="143"/>
        <v>0</v>
      </c>
      <c r="K523" s="104">
        <f t="shared" si="144"/>
        <v>0</v>
      </c>
      <c r="L523" s="104">
        <f t="shared" si="145"/>
        <v>0</v>
      </c>
      <c r="M523" s="43">
        <f t="shared" si="146"/>
        <v>0</v>
      </c>
      <c r="N523" s="49"/>
      <c r="O523" s="86" t="str">
        <f t="shared" si="147"/>
        <v/>
      </c>
    </row>
    <row r="524" spans="2:15" x14ac:dyDescent="0.35">
      <c r="B524" s="113">
        <v>557006</v>
      </c>
      <c r="C524" s="114" t="s">
        <v>505</v>
      </c>
      <c r="E524" s="104">
        <f t="shared" si="139"/>
        <v>0</v>
      </c>
      <c r="F524" s="104">
        <f t="shared" si="140"/>
        <v>0</v>
      </c>
      <c r="G524" s="104">
        <f t="shared" si="141"/>
        <v>0</v>
      </c>
      <c r="H524" s="43">
        <f t="shared" si="142"/>
        <v>0</v>
      </c>
      <c r="I524" s="49"/>
      <c r="J524" s="104">
        <f t="shared" si="143"/>
        <v>0</v>
      </c>
      <c r="K524" s="104">
        <f t="shared" si="144"/>
        <v>0</v>
      </c>
      <c r="L524" s="104">
        <f t="shared" si="145"/>
        <v>0</v>
      </c>
      <c r="M524" s="43">
        <f t="shared" si="146"/>
        <v>0</v>
      </c>
      <c r="N524" s="49"/>
      <c r="O524" s="86" t="str">
        <f t="shared" si="147"/>
        <v/>
      </c>
    </row>
    <row r="525" spans="2:15" x14ac:dyDescent="0.35">
      <c r="B525" s="113">
        <v>557007</v>
      </c>
      <c r="C525" s="114" t="s">
        <v>506</v>
      </c>
      <c r="E525" s="104">
        <f t="shared" si="139"/>
        <v>0</v>
      </c>
      <c r="F525" s="104">
        <f t="shared" si="140"/>
        <v>0</v>
      </c>
      <c r="G525" s="104">
        <f t="shared" si="141"/>
        <v>0</v>
      </c>
      <c r="H525" s="43">
        <f t="shared" si="142"/>
        <v>0</v>
      </c>
      <c r="I525" s="49"/>
      <c r="J525" s="104">
        <f t="shared" si="143"/>
        <v>0</v>
      </c>
      <c r="K525" s="104">
        <f t="shared" si="144"/>
        <v>0</v>
      </c>
      <c r="L525" s="104">
        <f t="shared" si="145"/>
        <v>0</v>
      </c>
      <c r="M525" s="43">
        <f t="shared" si="146"/>
        <v>0</v>
      </c>
      <c r="N525" s="49"/>
      <c r="O525" s="86" t="str">
        <f t="shared" si="147"/>
        <v/>
      </c>
    </row>
    <row r="526" spans="2:15" x14ac:dyDescent="0.35">
      <c r="B526" s="113">
        <v>557008</v>
      </c>
      <c r="C526" s="114" t="s">
        <v>507</v>
      </c>
      <c r="E526" s="104">
        <f t="shared" si="139"/>
        <v>0</v>
      </c>
      <c r="F526" s="104">
        <f t="shared" si="140"/>
        <v>0</v>
      </c>
      <c r="G526" s="104">
        <f t="shared" si="141"/>
        <v>0</v>
      </c>
      <c r="H526" s="43">
        <f t="shared" si="142"/>
        <v>0</v>
      </c>
      <c r="I526" s="49"/>
      <c r="J526" s="104">
        <f t="shared" si="143"/>
        <v>0</v>
      </c>
      <c r="K526" s="104">
        <f t="shared" si="144"/>
        <v>0</v>
      </c>
      <c r="L526" s="104">
        <f t="shared" si="145"/>
        <v>0</v>
      </c>
      <c r="M526" s="43">
        <f t="shared" si="146"/>
        <v>0</v>
      </c>
      <c r="N526" s="49"/>
      <c r="O526" s="86" t="str">
        <f t="shared" si="147"/>
        <v/>
      </c>
    </row>
    <row r="527" spans="2:15" x14ac:dyDescent="0.35">
      <c r="B527" s="113">
        <v>557009</v>
      </c>
      <c r="C527" s="114" t="s">
        <v>508</v>
      </c>
      <c r="E527" s="104">
        <f t="shared" si="139"/>
        <v>0</v>
      </c>
      <c r="F527" s="104">
        <f t="shared" si="140"/>
        <v>0</v>
      </c>
      <c r="G527" s="104">
        <f t="shared" si="141"/>
        <v>0</v>
      </c>
      <c r="H527" s="43">
        <f t="shared" si="142"/>
        <v>0</v>
      </c>
      <c r="I527" s="49"/>
      <c r="J527" s="104">
        <f t="shared" si="143"/>
        <v>0</v>
      </c>
      <c r="K527" s="104">
        <f t="shared" si="144"/>
        <v>0</v>
      </c>
      <c r="L527" s="104">
        <f t="shared" si="145"/>
        <v>0</v>
      </c>
      <c r="M527" s="43">
        <f t="shared" si="146"/>
        <v>0</v>
      </c>
      <c r="N527" s="49"/>
      <c r="O527" s="86" t="str">
        <f t="shared" si="147"/>
        <v/>
      </c>
    </row>
    <row r="528" spans="2:15" x14ac:dyDescent="0.35">
      <c r="B528" s="113">
        <v>557010</v>
      </c>
      <c r="C528" s="114" t="s">
        <v>509</v>
      </c>
      <c r="E528" s="104">
        <f t="shared" si="139"/>
        <v>0</v>
      </c>
      <c r="F528" s="104">
        <f t="shared" si="140"/>
        <v>0</v>
      </c>
      <c r="G528" s="104">
        <f t="shared" si="141"/>
        <v>0</v>
      </c>
      <c r="H528" s="43">
        <f t="shared" si="142"/>
        <v>0</v>
      </c>
      <c r="I528" s="49"/>
      <c r="J528" s="104">
        <f t="shared" si="143"/>
        <v>0</v>
      </c>
      <c r="K528" s="104">
        <f t="shared" si="144"/>
        <v>0</v>
      </c>
      <c r="L528" s="104">
        <f t="shared" si="145"/>
        <v>0</v>
      </c>
      <c r="M528" s="43">
        <f t="shared" si="146"/>
        <v>0</v>
      </c>
      <c r="N528" s="49"/>
      <c r="O528" s="86" t="str">
        <f t="shared" si="147"/>
        <v/>
      </c>
    </row>
    <row r="529" spans="2:15" s="22" customFormat="1" x14ac:dyDescent="0.35">
      <c r="B529" s="117"/>
      <c r="C529" s="118" t="str">
        <f>+"Total "&amp;PROPER(C471)</f>
        <v>Total Amenities</v>
      </c>
      <c r="E529" s="27">
        <f>SUM(E472:E528)</f>
        <v>0</v>
      </c>
      <c r="F529" s="27">
        <f>SUM(F472:F528)</f>
        <v>0</v>
      </c>
      <c r="G529" s="27">
        <f>SUM(G472:G528)</f>
        <v>0</v>
      </c>
      <c r="H529" s="28">
        <f t="shared" si="142"/>
        <v>0</v>
      </c>
      <c r="I529" s="55"/>
      <c r="J529" s="27">
        <f>SUM(J472:J528)</f>
        <v>0</v>
      </c>
      <c r="K529" s="27">
        <f>SUM(K472:K528)</f>
        <v>0</v>
      </c>
      <c r="L529" s="27">
        <f>SUM(L472:L528)</f>
        <v>0</v>
      </c>
      <c r="M529" s="28">
        <f t="shared" si="146"/>
        <v>0</v>
      </c>
      <c r="N529" s="55"/>
      <c r="O529" s="93"/>
    </row>
    <row r="530" spans="2:15" s="44" customFormat="1" ht="11.65" customHeight="1" x14ac:dyDescent="0.3">
      <c r="B530" s="119"/>
      <c r="C530" s="120" t="s">
        <v>175</v>
      </c>
      <c r="E530" s="45">
        <f>IF(E$201=0,0,E529/E$201)</f>
        <v>0</v>
      </c>
      <c r="F530" s="45">
        <f>IF(F$201=0,0,F529/F$201)</f>
        <v>0</v>
      </c>
      <c r="G530" s="45"/>
      <c r="H530" s="45"/>
      <c r="I530" s="56"/>
      <c r="J530" s="45">
        <f>IF(J$201=0,0,J529/J$201)</f>
        <v>0</v>
      </c>
      <c r="K530" s="45">
        <f>IF(K$201=0,0,K529/K$201)</f>
        <v>0</v>
      </c>
      <c r="L530" s="45"/>
      <c r="M530" s="45"/>
      <c r="N530" s="56"/>
      <c r="O530" s="94"/>
    </row>
    <row r="531" spans="2:15" s="11" customFormat="1" x14ac:dyDescent="0.35">
      <c r="B531" s="121"/>
      <c r="C531" s="122"/>
      <c r="E531" s="29"/>
      <c r="F531" s="29"/>
      <c r="G531" s="29"/>
      <c r="H531" s="29"/>
      <c r="I531" s="58"/>
      <c r="J531" s="29"/>
      <c r="K531" s="29"/>
      <c r="L531" s="29"/>
      <c r="M531" s="29"/>
      <c r="N531" s="58"/>
      <c r="O531" s="95"/>
    </row>
    <row r="532" spans="2:15" x14ac:dyDescent="0.35">
      <c r="B532" s="113"/>
      <c r="C532" s="115" t="s">
        <v>510</v>
      </c>
      <c r="E532" s="30"/>
      <c r="F532" s="30"/>
      <c r="G532" s="30"/>
      <c r="H532" s="26"/>
      <c r="I532" s="49"/>
      <c r="J532" s="30"/>
      <c r="K532" s="30"/>
      <c r="L532" s="30"/>
      <c r="M532" s="26"/>
      <c r="N532" s="49"/>
      <c r="O532" s="86"/>
    </row>
    <row r="533" spans="2:15" x14ac:dyDescent="0.35">
      <c r="B533" s="113">
        <v>560000</v>
      </c>
      <c r="C533" s="114" t="s">
        <v>511</v>
      </c>
      <c r="E533" s="104">
        <f t="shared" ref="E533:E564" si="148">VLOOKUP($B533,OP,30,FALSE)</f>
        <v>0</v>
      </c>
      <c r="F533" s="104">
        <f t="shared" ref="F533:F564" si="149">VLOOKUP($B533,OP,31,FALSE)</f>
        <v>0</v>
      </c>
      <c r="G533" s="104">
        <f t="shared" ref="G533:G564" si="150">+E533-F533</f>
        <v>0</v>
      </c>
      <c r="H533" s="43">
        <f t="shared" ref="H533:H564" si="151">IF(F533=0,0,G533/F533)</f>
        <v>0</v>
      </c>
      <c r="I533" s="49"/>
      <c r="J533" s="104">
        <f t="shared" ref="J533:J564" si="152">VLOOKUP($B533,OP,47,FALSE)</f>
        <v>0</v>
      </c>
      <c r="K533" s="104">
        <f t="shared" ref="K533:K564" si="153">VLOOKUP($B533,OP,31,FALSE)</f>
        <v>0</v>
      </c>
      <c r="L533" s="104">
        <f t="shared" ref="L533:L564" si="154">+J533-K533</f>
        <v>0</v>
      </c>
      <c r="M533" s="43">
        <f t="shared" ref="M533:M564" si="155">IF(K533=0,0,L533/K533)</f>
        <v>0</v>
      </c>
      <c r="N533" s="49"/>
      <c r="O533" s="86" t="str">
        <f t="shared" ref="O533:O564" si="156">IF(ISBLANK(VLOOKUP(B533,OP,48,FALSE))=TRUE,"",VLOOKUP(B533,OP,48,FALSE))</f>
        <v/>
      </c>
    </row>
    <row r="534" spans="2:15" x14ac:dyDescent="0.35">
      <c r="B534" s="113">
        <v>561000</v>
      </c>
      <c r="C534" s="114" t="s">
        <v>512</v>
      </c>
      <c r="E534" s="104">
        <f t="shared" si="148"/>
        <v>0</v>
      </c>
      <c r="F534" s="104">
        <f t="shared" si="149"/>
        <v>0</v>
      </c>
      <c r="G534" s="104">
        <f t="shared" si="150"/>
        <v>0</v>
      </c>
      <c r="H534" s="43">
        <f t="shared" si="151"/>
        <v>0</v>
      </c>
      <c r="I534" s="49"/>
      <c r="J534" s="104">
        <f t="shared" si="152"/>
        <v>0</v>
      </c>
      <c r="K534" s="104">
        <f t="shared" si="153"/>
        <v>0</v>
      </c>
      <c r="L534" s="104">
        <f t="shared" si="154"/>
        <v>0</v>
      </c>
      <c r="M534" s="43">
        <f t="shared" si="155"/>
        <v>0</v>
      </c>
      <c r="N534" s="49"/>
      <c r="O534" s="86" t="str">
        <f t="shared" si="156"/>
        <v/>
      </c>
    </row>
    <row r="535" spans="2:15" x14ac:dyDescent="0.35">
      <c r="B535" s="113">
        <v>561010</v>
      </c>
      <c r="C535" s="114" t="s">
        <v>513</v>
      </c>
      <c r="E535" s="104">
        <f t="shared" si="148"/>
        <v>0</v>
      </c>
      <c r="F535" s="104">
        <f t="shared" si="149"/>
        <v>0</v>
      </c>
      <c r="G535" s="104">
        <f t="shared" si="150"/>
        <v>0</v>
      </c>
      <c r="H535" s="43">
        <f t="shared" si="151"/>
        <v>0</v>
      </c>
      <c r="I535" s="49"/>
      <c r="J535" s="104">
        <f t="shared" si="152"/>
        <v>0</v>
      </c>
      <c r="K535" s="104">
        <f t="shared" si="153"/>
        <v>0</v>
      </c>
      <c r="L535" s="104">
        <f t="shared" si="154"/>
        <v>0</v>
      </c>
      <c r="M535" s="43">
        <f t="shared" si="155"/>
        <v>0</v>
      </c>
      <c r="N535" s="49"/>
      <c r="O535" s="86" t="str">
        <f t="shared" si="156"/>
        <v/>
      </c>
    </row>
    <row r="536" spans="2:15" x14ac:dyDescent="0.35">
      <c r="B536" s="113">
        <v>561011</v>
      </c>
      <c r="C536" s="114" t="s">
        <v>514</v>
      </c>
      <c r="E536" s="104">
        <f t="shared" si="148"/>
        <v>0</v>
      </c>
      <c r="F536" s="104">
        <f t="shared" si="149"/>
        <v>0</v>
      </c>
      <c r="G536" s="104">
        <f t="shared" si="150"/>
        <v>0</v>
      </c>
      <c r="H536" s="43">
        <f t="shared" si="151"/>
        <v>0</v>
      </c>
      <c r="I536" s="49"/>
      <c r="J536" s="104">
        <f t="shared" si="152"/>
        <v>0</v>
      </c>
      <c r="K536" s="104">
        <f t="shared" si="153"/>
        <v>0</v>
      </c>
      <c r="L536" s="104">
        <f t="shared" si="154"/>
        <v>0</v>
      </c>
      <c r="M536" s="43">
        <f t="shared" si="155"/>
        <v>0</v>
      </c>
      <c r="N536" s="49"/>
      <c r="O536" s="86" t="str">
        <f t="shared" si="156"/>
        <v/>
      </c>
    </row>
    <row r="537" spans="2:15" x14ac:dyDescent="0.35">
      <c r="B537" s="113">
        <v>561012</v>
      </c>
      <c r="C537" s="114" t="s">
        <v>515</v>
      </c>
      <c r="E537" s="104">
        <f t="shared" si="148"/>
        <v>0</v>
      </c>
      <c r="F537" s="104">
        <f t="shared" si="149"/>
        <v>0</v>
      </c>
      <c r="G537" s="104">
        <f t="shared" si="150"/>
        <v>0</v>
      </c>
      <c r="H537" s="43">
        <f t="shared" si="151"/>
        <v>0</v>
      </c>
      <c r="I537" s="49"/>
      <c r="J537" s="104">
        <f t="shared" si="152"/>
        <v>0</v>
      </c>
      <c r="K537" s="104">
        <f t="shared" si="153"/>
        <v>0</v>
      </c>
      <c r="L537" s="104">
        <f t="shared" si="154"/>
        <v>0</v>
      </c>
      <c r="M537" s="43">
        <f t="shared" si="155"/>
        <v>0</v>
      </c>
      <c r="N537" s="49"/>
      <c r="O537" s="86" t="str">
        <f t="shared" si="156"/>
        <v/>
      </c>
    </row>
    <row r="538" spans="2:15" x14ac:dyDescent="0.35">
      <c r="B538" s="113">
        <v>561013</v>
      </c>
      <c r="C538" s="114" t="s">
        <v>516</v>
      </c>
      <c r="E538" s="104">
        <f t="shared" si="148"/>
        <v>0</v>
      </c>
      <c r="F538" s="104">
        <f t="shared" si="149"/>
        <v>0</v>
      </c>
      <c r="G538" s="104">
        <f t="shared" si="150"/>
        <v>0</v>
      </c>
      <c r="H538" s="43">
        <f t="shared" si="151"/>
        <v>0</v>
      </c>
      <c r="I538" s="49"/>
      <c r="J538" s="104">
        <f t="shared" si="152"/>
        <v>0</v>
      </c>
      <c r="K538" s="104">
        <f t="shared" si="153"/>
        <v>0</v>
      </c>
      <c r="L538" s="104">
        <f t="shared" si="154"/>
        <v>0</v>
      </c>
      <c r="M538" s="43">
        <f t="shared" si="155"/>
        <v>0</v>
      </c>
      <c r="N538" s="49"/>
      <c r="O538" s="86" t="str">
        <f t="shared" si="156"/>
        <v/>
      </c>
    </row>
    <row r="539" spans="2:15" x14ac:dyDescent="0.35">
      <c r="B539" s="113">
        <v>561014</v>
      </c>
      <c r="C539" s="114" t="s">
        <v>517</v>
      </c>
      <c r="E539" s="104">
        <f t="shared" si="148"/>
        <v>0</v>
      </c>
      <c r="F539" s="104">
        <f t="shared" si="149"/>
        <v>0</v>
      </c>
      <c r="G539" s="104">
        <f t="shared" si="150"/>
        <v>0</v>
      </c>
      <c r="H539" s="43">
        <f t="shared" si="151"/>
        <v>0</v>
      </c>
      <c r="I539" s="49"/>
      <c r="J539" s="104">
        <f t="shared" si="152"/>
        <v>0</v>
      </c>
      <c r="K539" s="104">
        <f t="shared" si="153"/>
        <v>0</v>
      </c>
      <c r="L539" s="104">
        <f t="shared" si="154"/>
        <v>0</v>
      </c>
      <c r="M539" s="43">
        <f t="shared" si="155"/>
        <v>0</v>
      </c>
      <c r="N539" s="49"/>
      <c r="O539" s="86" t="str">
        <f t="shared" si="156"/>
        <v/>
      </c>
    </row>
    <row r="540" spans="2:15" x14ac:dyDescent="0.35">
      <c r="B540" s="113">
        <v>561015</v>
      </c>
      <c r="C540" s="114" t="s">
        <v>518</v>
      </c>
      <c r="E540" s="104">
        <f t="shared" si="148"/>
        <v>0</v>
      </c>
      <c r="F540" s="104">
        <f t="shared" si="149"/>
        <v>0</v>
      </c>
      <c r="G540" s="104">
        <f t="shared" si="150"/>
        <v>0</v>
      </c>
      <c r="H540" s="43">
        <f t="shared" si="151"/>
        <v>0</v>
      </c>
      <c r="I540" s="49"/>
      <c r="J540" s="104">
        <f t="shared" si="152"/>
        <v>0</v>
      </c>
      <c r="K540" s="104">
        <f t="shared" si="153"/>
        <v>0</v>
      </c>
      <c r="L540" s="104">
        <f t="shared" si="154"/>
        <v>0</v>
      </c>
      <c r="M540" s="43">
        <f t="shared" si="155"/>
        <v>0</v>
      </c>
      <c r="N540" s="49"/>
      <c r="O540" s="86" t="str">
        <f t="shared" si="156"/>
        <v/>
      </c>
    </row>
    <row r="541" spans="2:15" x14ac:dyDescent="0.35">
      <c r="B541" s="113">
        <v>562000</v>
      </c>
      <c r="C541" s="114" t="s">
        <v>519</v>
      </c>
      <c r="E541" s="104">
        <f t="shared" si="148"/>
        <v>0</v>
      </c>
      <c r="F541" s="104">
        <f t="shared" si="149"/>
        <v>0</v>
      </c>
      <c r="G541" s="104">
        <f t="shared" si="150"/>
        <v>0</v>
      </c>
      <c r="H541" s="43">
        <f t="shared" si="151"/>
        <v>0</v>
      </c>
      <c r="I541" s="49"/>
      <c r="J541" s="104">
        <f t="shared" si="152"/>
        <v>0</v>
      </c>
      <c r="K541" s="104">
        <f t="shared" si="153"/>
        <v>0</v>
      </c>
      <c r="L541" s="104">
        <f t="shared" si="154"/>
        <v>0</v>
      </c>
      <c r="M541" s="43">
        <f t="shared" si="155"/>
        <v>0</v>
      </c>
      <c r="N541" s="49"/>
      <c r="O541" s="86" t="str">
        <f t="shared" si="156"/>
        <v/>
      </c>
    </row>
    <row r="542" spans="2:15" x14ac:dyDescent="0.35">
      <c r="B542" s="113">
        <v>562100</v>
      </c>
      <c r="C542" s="114" t="s">
        <v>520</v>
      </c>
      <c r="E542" s="104">
        <f t="shared" si="148"/>
        <v>0</v>
      </c>
      <c r="F542" s="104">
        <f t="shared" si="149"/>
        <v>0</v>
      </c>
      <c r="G542" s="104">
        <f t="shared" si="150"/>
        <v>0</v>
      </c>
      <c r="H542" s="43">
        <f t="shared" si="151"/>
        <v>0</v>
      </c>
      <c r="I542" s="49"/>
      <c r="J542" s="104">
        <f t="shared" si="152"/>
        <v>0</v>
      </c>
      <c r="K542" s="104">
        <f t="shared" si="153"/>
        <v>0</v>
      </c>
      <c r="L542" s="104">
        <f t="shared" si="154"/>
        <v>0</v>
      </c>
      <c r="M542" s="43">
        <f t="shared" si="155"/>
        <v>0</v>
      </c>
      <c r="N542" s="49"/>
      <c r="O542" s="86" t="str">
        <f t="shared" si="156"/>
        <v/>
      </c>
    </row>
    <row r="543" spans="2:15" x14ac:dyDescent="0.35">
      <c r="B543" s="113">
        <v>562101</v>
      </c>
      <c r="C543" s="114" t="s">
        <v>521</v>
      </c>
      <c r="E543" s="104">
        <f t="shared" si="148"/>
        <v>0</v>
      </c>
      <c r="F543" s="104">
        <f t="shared" si="149"/>
        <v>0</v>
      </c>
      <c r="G543" s="104">
        <f t="shared" si="150"/>
        <v>0</v>
      </c>
      <c r="H543" s="43">
        <f t="shared" si="151"/>
        <v>0</v>
      </c>
      <c r="I543" s="49"/>
      <c r="J543" s="104">
        <f t="shared" si="152"/>
        <v>0</v>
      </c>
      <c r="K543" s="104">
        <f t="shared" si="153"/>
        <v>0</v>
      </c>
      <c r="L543" s="104">
        <f t="shared" si="154"/>
        <v>0</v>
      </c>
      <c r="M543" s="43">
        <f t="shared" si="155"/>
        <v>0</v>
      </c>
      <c r="N543" s="49"/>
      <c r="O543" s="86" t="str">
        <f t="shared" si="156"/>
        <v/>
      </c>
    </row>
    <row r="544" spans="2:15" x14ac:dyDescent="0.35">
      <c r="B544" s="113">
        <v>562102</v>
      </c>
      <c r="C544" s="114" t="s">
        <v>522</v>
      </c>
      <c r="E544" s="104">
        <f t="shared" si="148"/>
        <v>0</v>
      </c>
      <c r="F544" s="104">
        <f t="shared" si="149"/>
        <v>0</v>
      </c>
      <c r="G544" s="104">
        <f t="shared" si="150"/>
        <v>0</v>
      </c>
      <c r="H544" s="43">
        <f t="shared" si="151"/>
        <v>0</v>
      </c>
      <c r="I544" s="49"/>
      <c r="J544" s="104">
        <f t="shared" si="152"/>
        <v>0</v>
      </c>
      <c r="K544" s="104">
        <f t="shared" si="153"/>
        <v>0</v>
      </c>
      <c r="L544" s="104">
        <f t="shared" si="154"/>
        <v>0</v>
      </c>
      <c r="M544" s="43">
        <f t="shared" si="155"/>
        <v>0</v>
      </c>
      <c r="N544" s="49"/>
      <c r="O544" s="86" t="str">
        <f t="shared" si="156"/>
        <v/>
      </c>
    </row>
    <row r="545" spans="2:15" x14ac:dyDescent="0.35">
      <c r="B545" s="113">
        <v>562200</v>
      </c>
      <c r="C545" s="114" t="s">
        <v>523</v>
      </c>
      <c r="E545" s="104">
        <f t="shared" si="148"/>
        <v>0</v>
      </c>
      <c r="F545" s="104">
        <f t="shared" si="149"/>
        <v>0</v>
      </c>
      <c r="G545" s="104">
        <f t="shared" si="150"/>
        <v>0</v>
      </c>
      <c r="H545" s="43">
        <f t="shared" si="151"/>
        <v>0</v>
      </c>
      <c r="I545" s="49"/>
      <c r="J545" s="104">
        <f t="shared" si="152"/>
        <v>0</v>
      </c>
      <c r="K545" s="104">
        <f t="shared" si="153"/>
        <v>0</v>
      </c>
      <c r="L545" s="104">
        <f t="shared" si="154"/>
        <v>0</v>
      </c>
      <c r="M545" s="43">
        <f t="shared" si="155"/>
        <v>0</v>
      </c>
      <c r="N545" s="49"/>
      <c r="O545" s="86" t="str">
        <f t="shared" si="156"/>
        <v/>
      </c>
    </row>
    <row r="546" spans="2:15" x14ac:dyDescent="0.35">
      <c r="B546" s="113">
        <v>562201</v>
      </c>
      <c r="C546" s="114" t="s">
        <v>524</v>
      </c>
      <c r="E546" s="104">
        <f t="shared" si="148"/>
        <v>0</v>
      </c>
      <c r="F546" s="104">
        <f t="shared" si="149"/>
        <v>0</v>
      </c>
      <c r="G546" s="104">
        <f t="shared" si="150"/>
        <v>0</v>
      </c>
      <c r="H546" s="43">
        <f t="shared" si="151"/>
        <v>0</v>
      </c>
      <c r="I546" s="49"/>
      <c r="J546" s="104">
        <f t="shared" si="152"/>
        <v>0</v>
      </c>
      <c r="K546" s="104">
        <f t="shared" si="153"/>
        <v>0</v>
      </c>
      <c r="L546" s="104">
        <f t="shared" si="154"/>
        <v>0</v>
      </c>
      <c r="M546" s="43">
        <f t="shared" si="155"/>
        <v>0</v>
      </c>
      <c r="N546" s="49"/>
      <c r="O546" s="86" t="str">
        <f t="shared" si="156"/>
        <v/>
      </c>
    </row>
    <row r="547" spans="2:15" x14ac:dyDescent="0.35">
      <c r="B547" s="113">
        <v>562202</v>
      </c>
      <c r="C547" s="114" t="s">
        <v>525</v>
      </c>
      <c r="E547" s="104">
        <f t="shared" si="148"/>
        <v>0</v>
      </c>
      <c r="F547" s="104">
        <f t="shared" si="149"/>
        <v>0</v>
      </c>
      <c r="G547" s="104">
        <f t="shared" si="150"/>
        <v>0</v>
      </c>
      <c r="H547" s="43">
        <f t="shared" si="151"/>
        <v>0</v>
      </c>
      <c r="I547" s="49"/>
      <c r="J547" s="104">
        <f t="shared" si="152"/>
        <v>0</v>
      </c>
      <c r="K547" s="104">
        <f t="shared" si="153"/>
        <v>0</v>
      </c>
      <c r="L547" s="104">
        <f t="shared" si="154"/>
        <v>0</v>
      </c>
      <c r="M547" s="43">
        <f t="shared" si="155"/>
        <v>0</v>
      </c>
      <c r="N547" s="49"/>
      <c r="O547" s="86" t="str">
        <f t="shared" si="156"/>
        <v/>
      </c>
    </row>
    <row r="548" spans="2:15" x14ac:dyDescent="0.35">
      <c r="B548" s="113">
        <v>563000</v>
      </c>
      <c r="C548" s="114" t="s">
        <v>526</v>
      </c>
      <c r="E548" s="104">
        <f t="shared" si="148"/>
        <v>0</v>
      </c>
      <c r="F548" s="104">
        <f t="shared" si="149"/>
        <v>0</v>
      </c>
      <c r="G548" s="104">
        <f t="shared" si="150"/>
        <v>0</v>
      </c>
      <c r="H548" s="43">
        <f t="shared" si="151"/>
        <v>0</v>
      </c>
      <c r="I548" s="49"/>
      <c r="J548" s="104">
        <f t="shared" si="152"/>
        <v>0</v>
      </c>
      <c r="K548" s="104">
        <f t="shared" si="153"/>
        <v>0</v>
      </c>
      <c r="L548" s="104">
        <f t="shared" si="154"/>
        <v>0</v>
      </c>
      <c r="M548" s="43">
        <f t="shared" si="155"/>
        <v>0</v>
      </c>
      <c r="N548" s="49"/>
      <c r="O548" s="86" t="str">
        <f t="shared" si="156"/>
        <v/>
      </c>
    </row>
    <row r="549" spans="2:15" x14ac:dyDescent="0.35">
      <c r="B549" s="113">
        <v>563001</v>
      </c>
      <c r="C549" s="114" t="s">
        <v>527</v>
      </c>
      <c r="E549" s="104">
        <f t="shared" si="148"/>
        <v>0</v>
      </c>
      <c r="F549" s="104">
        <f t="shared" si="149"/>
        <v>0</v>
      </c>
      <c r="G549" s="104">
        <f t="shared" si="150"/>
        <v>0</v>
      </c>
      <c r="H549" s="43">
        <f t="shared" si="151"/>
        <v>0</v>
      </c>
      <c r="I549" s="49"/>
      <c r="J549" s="104">
        <f t="shared" si="152"/>
        <v>0</v>
      </c>
      <c r="K549" s="104">
        <f t="shared" si="153"/>
        <v>0</v>
      </c>
      <c r="L549" s="104">
        <f t="shared" si="154"/>
        <v>0</v>
      </c>
      <c r="M549" s="43">
        <f t="shared" si="155"/>
        <v>0</v>
      </c>
      <c r="N549" s="49"/>
      <c r="O549" s="86" t="str">
        <f t="shared" si="156"/>
        <v/>
      </c>
    </row>
    <row r="550" spans="2:15" x14ac:dyDescent="0.35">
      <c r="B550" s="113">
        <v>563002</v>
      </c>
      <c r="C550" s="114" t="s">
        <v>528</v>
      </c>
      <c r="E550" s="104">
        <f t="shared" si="148"/>
        <v>0</v>
      </c>
      <c r="F550" s="104">
        <f t="shared" si="149"/>
        <v>0</v>
      </c>
      <c r="G550" s="104">
        <f t="shared" si="150"/>
        <v>0</v>
      </c>
      <c r="H550" s="43">
        <f t="shared" si="151"/>
        <v>0</v>
      </c>
      <c r="I550" s="49"/>
      <c r="J550" s="104">
        <f t="shared" si="152"/>
        <v>0</v>
      </c>
      <c r="K550" s="104">
        <f t="shared" si="153"/>
        <v>0</v>
      </c>
      <c r="L550" s="104">
        <f t="shared" si="154"/>
        <v>0</v>
      </c>
      <c r="M550" s="43">
        <f t="shared" si="155"/>
        <v>0</v>
      </c>
      <c r="N550" s="49"/>
      <c r="O550" s="86" t="str">
        <f t="shared" si="156"/>
        <v/>
      </c>
    </row>
    <row r="551" spans="2:15" x14ac:dyDescent="0.35">
      <c r="B551" s="113">
        <v>563010</v>
      </c>
      <c r="C551" s="114" t="s">
        <v>529</v>
      </c>
      <c r="E551" s="104">
        <f t="shared" si="148"/>
        <v>0</v>
      </c>
      <c r="F551" s="104">
        <f t="shared" si="149"/>
        <v>0</v>
      </c>
      <c r="G551" s="104">
        <f t="shared" si="150"/>
        <v>0</v>
      </c>
      <c r="H551" s="43">
        <f t="shared" si="151"/>
        <v>0</v>
      </c>
      <c r="I551" s="49"/>
      <c r="J551" s="104">
        <f t="shared" si="152"/>
        <v>0</v>
      </c>
      <c r="K551" s="104">
        <f t="shared" si="153"/>
        <v>0</v>
      </c>
      <c r="L551" s="104">
        <f t="shared" si="154"/>
        <v>0</v>
      </c>
      <c r="M551" s="43">
        <f t="shared" si="155"/>
        <v>0</v>
      </c>
      <c r="N551" s="49"/>
      <c r="O551" s="86" t="str">
        <f t="shared" si="156"/>
        <v/>
      </c>
    </row>
    <row r="552" spans="2:15" x14ac:dyDescent="0.35">
      <c r="B552" s="113">
        <v>563011</v>
      </c>
      <c r="C552" s="114" t="s">
        <v>530</v>
      </c>
      <c r="E552" s="104">
        <f t="shared" si="148"/>
        <v>0</v>
      </c>
      <c r="F552" s="104">
        <f t="shared" si="149"/>
        <v>0</v>
      </c>
      <c r="G552" s="104">
        <f t="shared" si="150"/>
        <v>0</v>
      </c>
      <c r="H552" s="43">
        <f t="shared" si="151"/>
        <v>0</v>
      </c>
      <c r="I552" s="49"/>
      <c r="J552" s="104">
        <f t="shared" si="152"/>
        <v>0</v>
      </c>
      <c r="K552" s="104">
        <f t="shared" si="153"/>
        <v>0</v>
      </c>
      <c r="L552" s="104">
        <f t="shared" si="154"/>
        <v>0</v>
      </c>
      <c r="M552" s="43">
        <f t="shared" si="155"/>
        <v>0</v>
      </c>
      <c r="N552" s="49"/>
      <c r="O552" s="86" t="str">
        <f t="shared" si="156"/>
        <v/>
      </c>
    </row>
    <row r="553" spans="2:15" x14ac:dyDescent="0.35">
      <c r="B553" s="113">
        <v>563012</v>
      </c>
      <c r="C553" s="114" t="s">
        <v>531</v>
      </c>
      <c r="E553" s="104">
        <f t="shared" si="148"/>
        <v>0</v>
      </c>
      <c r="F553" s="104">
        <f t="shared" si="149"/>
        <v>0</v>
      </c>
      <c r="G553" s="104">
        <f t="shared" si="150"/>
        <v>0</v>
      </c>
      <c r="H553" s="43">
        <f t="shared" si="151"/>
        <v>0</v>
      </c>
      <c r="I553" s="49"/>
      <c r="J553" s="104">
        <f t="shared" si="152"/>
        <v>149604</v>
      </c>
      <c r="K553" s="104">
        <f t="shared" si="153"/>
        <v>0</v>
      </c>
      <c r="L553" s="104">
        <f t="shared" si="154"/>
        <v>149604</v>
      </c>
      <c r="M553" s="43">
        <f t="shared" si="155"/>
        <v>0</v>
      </c>
      <c r="N553" s="49"/>
      <c r="O553" s="86" t="str">
        <f t="shared" si="156"/>
        <v/>
      </c>
    </row>
    <row r="554" spans="2:15" x14ac:dyDescent="0.35">
      <c r="B554" s="113">
        <v>563013</v>
      </c>
      <c r="C554" s="114" t="s">
        <v>532</v>
      </c>
      <c r="E554" s="104">
        <f t="shared" si="148"/>
        <v>0</v>
      </c>
      <c r="F554" s="104">
        <f t="shared" si="149"/>
        <v>0</v>
      </c>
      <c r="G554" s="104">
        <f t="shared" si="150"/>
        <v>0</v>
      </c>
      <c r="H554" s="43">
        <f t="shared" si="151"/>
        <v>0</v>
      </c>
      <c r="I554" s="49"/>
      <c r="J554" s="104">
        <f t="shared" si="152"/>
        <v>0</v>
      </c>
      <c r="K554" s="104">
        <f t="shared" si="153"/>
        <v>0</v>
      </c>
      <c r="L554" s="104">
        <f t="shared" si="154"/>
        <v>0</v>
      </c>
      <c r="M554" s="43">
        <f t="shared" si="155"/>
        <v>0</v>
      </c>
      <c r="N554" s="49"/>
      <c r="O554" s="86" t="str">
        <f t="shared" si="156"/>
        <v/>
      </c>
    </row>
    <row r="555" spans="2:15" x14ac:dyDescent="0.35">
      <c r="B555" s="113">
        <v>563014</v>
      </c>
      <c r="C555" s="114" t="s">
        <v>533</v>
      </c>
      <c r="E555" s="104">
        <f t="shared" si="148"/>
        <v>0</v>
      </c>
      <c r="F555" s="104">
        <f t="shared" si="149"/>
        <v>0</v>
      </c>
      <c r="G555" s="104">
        <f t="shared" si="150"/>
        <v>0</v>
      </c>
      <c r="H555" s="43">
        <f t="shared" si="151"/>
        <v>0</v>
      </c>
      <c r="I555" s="49"/>
      <c r="J555" s="104">
        <f t="shared" si="152"/>
        <v>0</v>
      </c>
      <c r="K555" s="104">
        <f t="shared" si="153"/>
        <v>0</v>
      </c>
      <c r="L555" s="104">
        <f t="shared" si="154"/>
        <v>0</v>
      </c>
      <c r="M555" s="43">
        <f t="shared" si="155"/>
        <v>0</v>
      </c>
      <c r="N555" s="49"/>
      <c r="O555" s="86" t="str">
        <f t="shared" si="156"/>
        <v/>
      </c>
    </row>
    <row r="556" spans="2:15" x14ac:dyDescent="0.35">
      <c r="B556" s="113">
        <v>564000</v>
      </c>
      <c r="C556" s="114" t="s">
        <v>534</v>
      </c>
      <c r="E556" s="104">
        <f t="shared" si="148"/>
        <v>0</v>
      </c>
      <c r="F556" s="104">
        <f t="shared" si="149"/>
        <v>0</v>
      </c>
      <c r="G556" s="104">
        <f t="shared" si="150"/>
        <v>0</v>
      </c>
      <c r="H556" s="43">
        <f t="shared" si="151"/>
        <v>0</v>
      </c>
      <c r="I556" s="49"/>
      <c r="J556" s="104">
        <f t="shared" si="152"/>
        <v>0</v>
      </c>
      <c r="K556" s="104">
        <f t="shared" si="153"/>
        <v>0</v>
      </c>
      <c r="L556" s="104">
        <f t="shared" si="154"/>
        <v>0</v>
      </c>
      <c r="M556" s="43">
        <f t="shared" si="155"/>
        <v>0</v>
      </c>
      <c r="N556" s="49"/>
      <c r="O556" s="86" t="str">
        <f t="shared" si="156"/>
        <v/>
      </c>
    </row>
    <row r="557" spans="2:15" x14ac:dyDescent="0.35">
      <c r="B557" s="113">
        <v>564100</v>
      </c>
      <c r="C557" s="114" t="s">
        <v>535</v>
      </c>
      <c r="E557" s="104">
        <f t="shared" si="148"/>
        <v>4300</v>
      </c>
      <c r="F557" s="104">
        <f t="shared" si="149"/>
        <v>4325</v>
      </c>
      <c r="G557" s="104">
        <f t="shared" si="150"/>
        <v>-25</v>
      </c>
      <c r="H557" s="43">
        <f t="shared" si="151"/>
        <v>-5.7803468208092483E-3</v>
      </c>
      <c r="I557" s="49"/>
      <c r="J557" s="104">
        <f t="shared" si="152"/>
        <v>0</v>
      </c>
      <c r="K557" s="104">
        <f t="shared" si="153"/>
        <v>4325</v>
      </c>
      <c r="L557" s="104">
        <f t="shared" si="154"/>
        <v>-4325</v>
      </c>
      <c r="M557" s="43">
        <f t="shared" si="155"/>
        <v>-1</v>
      </c>
      <c r="N557" s="49"/>
      <c r="O557" s="86" t="str">
        <f t="shared" si="156"/>
        <v/>
      </c>
    </row>
    <row r="558" spans="2:15" x14ac:dyDescent="0.35">
      <c r="B558" s="113">
        <v>564200</v>
      </c>
      <c r="C558" s="114" t="s">
        <v>536</v>
      </c>
      <c r="E558" s="104">
        <f t="shared" si="148"/>
        <v>1650</v>
      </c>
      <c r="F558" s="104">
        <f t="shared" si="149"/>
        <v>900</v>
      </c>
      <c r="G558" s="104">
        <f t="shared" si="150"/>
        <v>750</v>
      </c>
      <c r="H558" s="43">
        <f t="shared" si="151"/>
        <v>0.83333333333333337</v>
      </c>
      <c r="I558" s="49"/>
      <c r="J558" s="104">
        <f t="shared" si="152"/>
        <v>0</v>
      </c>
      <c r="K558" s="104">
        <f t="shared" si="153"/>
        <v>900</v>
      </c>
      <c r="L558" s="104">
        <f t="shared" si="154"/>
        <v>-900</v>
      </c>
      <c r="M558" s="43">
        <f t="shared" si="155"/>
        <v>-1</v>
      </c>
      <c r="N558" s="49"/>
      <c r="O558" s="86" t="str">
        <f t="shared" si="156"/>
        <v/>
      </c>
    </row>
    <row r="559" spans="2:15" x14ac:dyDescent="0.35">
      <c r="B559" s="113">
        <v>564201</v>
      </c>
      <c r="C559" s="114" t="s">
        <v>537</v>
      </c>
      <c r="E559" s="104">
        <f t="shared" si="148"/>
        <v>1200</v>
      </c>
      <c r="F559" s="104">
        <f t="shared" si="149"/>
        <v>1200</v>
      </c>
      <c r="G559" s="104">
        <f t="shared" si="150"/>
        <v>0</v>
      </c>
      <c r="H559" s="43">
        <f t="shared" si="151"/>
        <v>0</v>
      </c>
      <c r="I559" s="49"/>
      <c r="J559" s="104">
        <f t="shared" si="152"/>
        <v>0</v>
      </c>
      <c r="K559" s="104">
        <f t="shared" si="153"/>
        <v>1200</v>
      </c>
      <c r="L559" s="104">
        <f t="shared" si="154"/>
        <v>-1200</v>
      </c>
      <c r="M559" s="43">
        <f t="shared" si="155"/>
        <v>-1</v>
      </c>
      <c r="N559" s="49"/>
      <c r="O559" s="86" t="str">
        <f t="shared" si="156"/>
        <v/>
      </c>
    </row>
    <row r="560" spans="2:15" x14ac:dyDescent="0.35">
      <c r="B560" s="113">
        <v>564202</v>
      </c>
      <c r="C560" s="114" t="s">
        <v>538</v>
      </c>
      <c r="E560" s="104">
        <f t="shared" si="148"/>
        <v>0</v>
      </c>
      <c r="F560" s="104">
        <f t="shared" si="149"/>
        <v>0</v>
      </c>
      <c r="G560" s="104">
        <f t="shared" si="150"/>
        <v>0</v>
      </c>
      <c r="H560" s="43">
        <f t="shared" si="151"/>
        <v>0</v>
      </c>
      <c r="I560" s="49"/>
      <c r="J560" s="104">
        <f t="shared" si="152"/>
        <v>0</v>
      </c>
      <c r="K560" s="104">
        <f t="shared" si="153"/>
        <v>0</v>
      </c>
      <c r="L560" s="104">
        <f t="shared" si="154"/>
        <v>0</v>
      </c>
      <c r="M560" s="43">
        <f t="shared" si="155"/>
        <v>0</v>
      </c>
      <c r="N560" s="49"/>
      <c r="O560" s="86" t="str">
        <f t="shared" si="156"/>
        <v/>
      </c>
    </row>
    <row r="561" spans="2:15" x14ac:dyDescent="0.35">
      <c r="B561" s="113">
        <v>564203</v>
      </c>
      <c r="C561" s="114" t="s">
        <v>539</v>
      </c>
      <c r="E561" s="104">
        <f t="shared" si="148"/>
        <v>0</v>
      </c>
      <c r="F561" s="104">
        <f t="shared" si="149"/>
        <v>0</v>
      </c>
      <c r="G561" s="104">
        <f t="shared" si="150"/>
        <v>0</v>
      </c>
      <c r="H561" s="43">
        <f t="shared" si="151"/>
        <v>0</v>
      </c>
      <c r="I561" s="49"/>
      <c r="J561" s="104">
        <f t="shared" si="152"/>
        <v>0</v>
      </c>
      <c r="K561" s="104">
        <f t="shared" si="153"/>
        <v>0</v>
      </c>
      <c r="L561" s="104">
        <f t="shared" si="154"/>
        <v>0</v>
      </c>
      <c r="M561" s="43">
        <f t="shared" si="155"/>
        <v>0</v>
      </c>
      <c r="N561" s="49"/>
      <c r="O561" s="86" t="str">
        <f t="shared" si="156"/>
        <v/>
      </c>
    </row>
    <row r="562" spans="2:15" x14ac:dyDescent="0.35">
      <c r="B562" s="113">
        <v>564300</v>
      </c>
      <c r="C562" s="114" t="s">
        <v>131</v>
      </c>
      <c r="E562" s="104">
        <f t="shared" si="148"/>
        <v>21170.879999999997</v>
      </c>
      <c r="F562" s="104">
        <f t="shared" si="149"/>
        <v>21209.759999999998</v>
      </c>
      <c r="G562" s="104">
        <f t="shared" si="150"/>
        <v>-38.880000000001019</v>
      </c>
      <c r="H562" s="43">
        <f t="shared" si="151"/>
        <v>-1.8331183379727552E-3</v>
      </c>
      <c r="I562" s="49"/>
      <c r="J562" s="104">
        <f t="shared" si="152"/>
        <v>0</v>
      </c>
      <c r="K562" s="104">
        <f t="shared" si="153"/>
        <v>21209.759999999998</v>
      </c>
      <c r="L562" s="104">
        <f t="shared" si="154"/>
        <v>-21209.759999999998</v>
      </c>
      <c r="M562" s="43">
        <f t="shared" si="155"/>
        <v>-1</v>
      </c>
      <c r="N562" s="49"/>
      <c r="O562" s="86" t="str">
        <f t="shared" si="156"/>
        <v/>
      </c>
    </row>
    <row r="563" spans="2:15" x14ac:dyDescent="0.35">
      <c r="B563" s="113">
        <v>564301</v>
      </c>
      <c r="C563" s="114" t="s">
        <v>132</v>
      </c>
      <c r="E563" s="104">
        <f t="shared" si="148"/>
        <v>0</v>
      </c>
      <c r="F563" s="104">
        <f t="shared" si="149"/>
        <v>0</v>
      </c>
      <c r="G563" s="104">
        <f t="shared" si="150"/>
        <v>0</v>
      </c>
      <c r="H563" s="43">
        <f t="shared" si="151"/>
        <v>0</v>
      </c>
      <c r="I563" s="49"/>
      <c r="J563" s="104">
        <f t="shared" si="152"/>
        <v>0</v>
      </c>
      <c r="K563" s="104">
        <f t="shared" si="153"/>
        <v>0</v>
      </c>
      <c r="L563" s="104">
        <f t="shared" si="154"/>
        <v>0</v>
      </c>
      <c r="M563" s="43">
        <f t="shared" si="155"/>
        <v>0</v>
      </c>
      <c r="N563" s="49"/>
      <c r="O563" s="86" t="str">
        <f t="shared" si="156"/>
        <v/>
      </c>
    </row>
    <row r="564" spans="2:15" x14ac:dyDescent="0.35">
      <c r="B564" s="113">
        <v>564302</v>
      </c>
      <c r="C564" s="114" t="s">
        <v>133</v>
      </c>
      <c r="E564" s="104">
        <f t="shared" si="148"/>
        <v>0</v>
      </c>
      <c r="F564" s="104">
        <f t="shared" si="149"/>
        <v>0</v>
      </c>
      <c r="G564" s="104">
        <f t="shared" si="150"/>
        <v>0</v>
      </c>
      <c r="H564" s="43">
        <f t="shared" si="151"/>
        <v>0</v>
      </c>
      <c r="I564" s="49"/>
      <c r="J564" s="104">
        <f t="shared" si="152"/>
        <v>0</v>
      </c>
      <c r="K564" s="104">
        <f t="shared" si="153"/>
        <v>0</v>
      </c>
      <c r="L564" s="104">
        <f t="shared" si="154"/>
        <v>0</v>
      </c>
      <c r="M564" s="43">
        <f t="shared" si="155"/>
        <v>0</v>
      </c>
      <c r="N564" s="49"/>
      <c r="O564" s="86" t="str">
        <f t="shared" si="156"/>
        <v/>
      </c>
    </row>
    <row r="565" spans="2:15" x14ac:dyDescent="0.35">
      <c r="B565" s="113">
        <v>564303</v>
      </c>
      <c r="C565" s="114" t="s">
        <v>134</v>
      </c>
      <c r="E565" s="104">
        <f t="shared" ref="E565:E596" si="157">VLOOKUP($B565,OP,30,FALSE)</f>
        <v>0</v>
      </c>
      <c r="F565" s="104">
        <f t="shared" ref="F565:F596" si="158">VLOOKUP($B565,OP,31,FALSE)</f>
        <v>0</v>
      </c>
      <c r="G565" s="104">
        <f t="shared" ref="G565:G596" si="159">+E565-F565</f>
        <v>0</v>
      </c>
      <c r="H565" s="43">
        <f t="shared" ref="H565:H596" si="160">IF(F565=0,0,G565/F565)</f>
        <v>0</v>
      </c>
      <c r="I565" s="49"/>
      <c r="J565" s="104">
        <f t="shared" ref="J565:J596" si="161">VLOOKUP($B565,OP,47,FALSE)</f>
        <v>0</v>
      </c>
      <c r="K565" s="104">
        <f t="shared" ref="K565:K596" si="162">VLOOKUP($B565,OP,31,FALSE)</f>
        <v>0</v>
      </c>
      <c r="L565" s="104">
        <f t="shared" ref="L565:L596" si="163">+J565-K565</f>
        <v>0</v>
      </c>
      <c r="M565" s="43">
        <f t="shared" ref="M565:M596" si="164">IF(K565=0,0,L565/K565)</f>
        <v>0</v>
      </c>
      <c r="N565" s="49"/>
      <c r="O565" s="86" t="str">
        <f t="shared" ref="O565:O596" si="165">IF(ISBLANK(VLOOKUP(B565,OP,48,FALSE))=TRUE,"",VLOOKUP(B565,OP,48,FALSE))</f>
        <v/>
      </c>
    </row>
    <row r="566" spans="2:15" x14ac:dyDescent="0.35">
      <c r="B566" s="113">
        <v>564400</v>
      </c>
      <c r="C566" s="114" t="s">
        <v>540</v>
      </c>
      <c r="E566" s="104">
        <f t="shared" si="157"/>
        <v>0</v>
      </c>
      <c r="F566" s="104">
        <f t="shared" si="158"/>
        <v>0</v>
      </c>
      <c r="G566" s="104">
        <f t="shared" si="159"/>
        <v>0</v>
      </c>
      <c r="H566" s="43">
        <f t="shared" si="160"/>
        <v>0</v>
      </c>
      <c r="I566" s="49"/>
      <c r="J566" s="104">
        <f t="shared" si="161"/>
        <v>0</v>
      </c>
      <c r="K566" s="104">
        <f t="shared" si="162"/>
        <v>0</v>
      </c>
      <c r="L566" s="104">
        <f t="shared" si="163"/>
        <v>0</v>
      </c>
      <c r="M566" s="43">
        <f t="shared" si="164"/>
        <v>0</v>
      </c>
      <c r="N566" s="49"/>
      <c r="O566" s="86" t="str">
        <f t="shared" si="165"/>
        <v/>
      </c>
    </row>
    <row r="567" spans="2:15" x14ac:dyDescent="0.35">
      <c r="B567" s="113">
        <v>564401</v>
      </c>
      <c r="C567" s="114" t="s">
        <v>541</v>
      </c>
      <c r="E567" s="104">
        <f t="shared" si="157"/>
        <v>0</v>
      </c>
      <c r="F567" s="104">
        <f t="shared" si="158"/>
        <v>0</v>
      </c>
      <c r="G567" s="104">
        <f t="shared" si="159"/>
        <v>0</v>
      </c>
      <c r="H567" s="43">
        <f t="shared" si="160"/>
        <v>0</v>
      </c>
      <c r="I567" s="49"/>
      <c r="J567" s="104">
        <f t="shared" si="161"/>
        <v>0</v>
      </c>
      <c r="K567" s="104">
        <f t="shared" si="162"/>
        <v>0</v>
      </c>
      <c r="L567" s="104">
        <f t="shared" si="163"/>
        <v>0</v>
      </c>
      <c r="M567" s="43">
        <f t="shared" si="164"/>
        <v>0</v>
      </c>
      <c r="N567" s="49"/>
      <c r="O567" s="86" t="str">
        <f t="shared" si="165"/>
        <v/>
      </c>
    </row>
    <row r="568" spans="2:15" x14ac:dyDescent="0.35">
      <c r="B568" s="113">
        <v>564402</v>
      </c>
      <c r="C568" s="114" t="s">
        <v>542</v>
      </c>
      <c r="E568" s="104">
        <f t="shared" si="157"/>
        <v>0</v>
      </c>
      <c r="F568" s="104">
        <f t="shared" si="158"/>
        <v>0</v>
      </c>
      <c r="G568" s="104">
        <f t="shared" si="159"/>
        <v>0</v>
      </c>
      <c r="H568" s="43">
        <f t="shared" si="160"/>
        <v>0</v>
      </c>
      <c r="I568" s="49"/>
      <c r="J568" s="104">
        <f t="shared" si="161"/>
        <v>0</v>
      </c>
      <c r="K568" s="104">
        <f t="shared" si="162"/>
        <v>0</v>
      </c>
      <c r="L568" s="104">
        <f t="shared" si="163"/>
        <v>0</v>
      </c>
      <c r="M568" s="43">
        <f t="shared" si="164"/>
        <v>0</v>
      </c>
      <c r="N568" s="49"/>
      <c r="O568" s="86" t="str">
        <f t="shared" si="165"/>
        <v/>
      </c>
    </row>
    <row r="569" spans="2:15" x14ac:dyDescent="0.35">
      <c r="B569" s="113">
        <v>564403</v>
      </c>
      <c r="C569" s="114" t="s">
        <v>543</v>
      </c>
      <c r="E569" s="104">
        <f t="shared" si="157"/>
        <v>0</v>
      </c>
      <c r="F569" s="104">
        <f t="shared" si="158"/>
        <v>0</v>
      </c>
      <c r="G569" s="104">
        <f t="shared" si="159"/>
        <v>0</v>
      </c>
      <c r="H569" s="43">
        <f t="shared" si="160"/>
        <v>0</v>
      </c>
      <c r="I569" s="49"/>
      <c r="J569" s="104">
        <f t="shared" si="161"/>
        <v>0</v>
      </c>
      <c r="K569" s="104">
        <f t="shared" si="162"/>
        <v>0</v>
      </c>
      <c r="L569" s="104">
        <f t="shared" si="163"/>
        <v>0</v>
      </c>
      <c r="M569" s="43">
        <f t="shared" si="164"/>
        <v>0</v>
      </c>
      <c r="N569" s="49"/>
      <c r="O569" s="86" t="str">
        <f t="shared" si="165"/>
        <v/>
      </c>
    </row>
    <row r="570" spans="2:15" x14ac:dyDescent="0.35">
      <c r="B570" s="113">
        <v>564404</v>
      </c>
      <c r="C570" s="114" t="s">
        <v>544</v>
      </c>
      <c r="E570" s="104">
        <f t="shared" si="157"/>
        <v>0</v>
      </c>
      <c r="F570" s="104">
        <f t="shared" si="158"/>
        <v>0</v>
      </c>
      <c r="G570" s="104">
        <f t="shared" si="159"/>
        <v>0</v>
      </c>
      <c r="H570" s="43">
        <f t="shared" si="160"/>
        <v>0</v>
      </c>
      <c r="I570" s="49"/>
      <c r="J570" s="104">
        <f t="shared" si="161"/>
        <v>0</v>
      </c>
      <c r="K570" s="104">
        <f t="shared" si="162"/>
        <v>0</v>
      </c>
      <c r="L570" s="104">
        <f t="shared" si="163"/>
        <v>0</v>
      </c>
      <c r="M570" s="43">
        <f t="shared" si="164"/>
        <v>0</v>
      </c>
      <c r="N570" s="49"/>
      <c r="O570" s="86" t="str">
        <f t="shared" si="165"/>
        <v/>
      </c>
    </row>
    <row r="571" spans="2:15" x14ac:dyDescent="0.35">
      <c r="B571" s="113">
        <v>564500</v>
      </c>
      <c r="C571" s="114" t="s">
        <v>545</v>
      </c>
      <c r="E571" s="104">
        <f t="shared" si="157"/>
        <v>0</v>
      </c>
      <c r="F571" s="104">
        <f t="shared" si="158"/>
        <v>0</v>
      </c>
      <c r="G571" s="104">
        <f t="shared" si="159"/>
        <v>0</v>
      </c>
      <c r="H571" s="43">
        <f t="shared" si="160"/>
        <v>0</v>
      </c>
      <c r="I571" s="49"/>
      <c r="J571" s="104">
        <f t="shared" si="161"/>
        <v>0</v>
      </c>
      <c r="K571" s="104">
        <f t="shared" si="162"/>
        <v>0</v>
      </c>
      <c r="L571" s="104">
        <f t="shared" si="163"/>
        <v>0</v>
      </c>
      <c r="M571" s="43">
        <f t="shared" si="164"/>
        <v>0</v>
      </c>
      <c r="N571" s="49"/>
      <c r="O571" s="86" t="str">
        <f t="shared" si="165"/>
        <v/>
      </c>
    </row>
    <row r="572" spans="2:15" x14ac:dyDescent="0.35">
      <c r="B572" s="113">
        <v>565000</v>
      </c>
      <c r="C572" s="114" t="s">
        <v>546</v>
      </c>
      <c r="E572" s="104">
        <f t="shared" si="157"/>
        <v>0</v>
      </c>
      <c r="F572" s="104">
        <f t="shared" si="158"/>
        <v>0</v>
      </c>
      <c r="G572" s="104">
        <f t="shared" si="159"/>
        <v>0</v>
      </c>
      <c r="H572" s="43">
        <f t="shared" si="160"/>
        <v>0</v>
      </c>
      <c r="I572" s="49"/>
      <c r="J572" s="104">
        <f t="shared" si="161"/>
        <v>0</v>
      </c>
      <c r="K572" s="104">
        <f t="shared" si="162"/>
        <v>0</v>
      </c>
      <c r="L572" s="104">
        <f t="shared" si="163"/>
        <v>0</v>
      </c>
      <c r="M572" s="43">
        <f t="shared" si="164"/>
        <v>0</v>
      </c>
      <c r="N572" s="49"/>
      <c r="O572" s="86" t="str">
        <f t="shared" si="165"/>
        <v/>
      </c>
    </row>
    <row r="573" spans="2:15" x14ac:dyDescent="0.35">
      <c r="B573" s="113">
        <v>565100</v>
      </c>
      <c r="C573" s="114" t="s">
        <v>547</v>
      </c>
      <c r="E573" s="104">
        <f t="shared" si="157"/>
        <v>0</v>
      </c>
      <c r="F573" s="104">
        <f t="shared" si="158"/>
        <v>0</v>
      </c>
      <c r="G573" s="104">
        <f t="shared" si="159"/>
        <v>0</v>
      </c>
      <c r="H573" s="43">
        <f t="shared" si="160"/>
        <v>0</v>
      </c>
      <c r="I573" s="49"/>
      <c r="J573" s="104">
        <f t="shared" si="161"/>
        <v>0</v>
      </c>
      <c r="K573" s="104">
        <f t="shared" si="162"/>
        <v>0</v>
      </c>
      <c r="L573" s="104">
        <f t="shared" si="163"/>
        <v>0</v>
      </c>
      <c r="M573" s="43">
        <f t="shared" si="164"/>
        <v>0</v>
      </c>
      <c r="N573" s="49"/>
      <c r="O573" s="86" t="str">
        <f t="shared" si="165"/>
        <v/>
      </c>
    </row>
    <row r="574" spans="2:15" x14ac:dyDescent="0.35">
      <c r="B574" s="113">
        <v>565101</v>
      </c>
      <c r="C574" s="114" t="s">
        <v>548</v>
      </c>
      <c r="E574" s="104">
        <f t="shared" si="157"/>
        <v>0</v>
      </c>
      <c r="F574" s="104">
        <f t="shared" si="158"/>
        <v>0</v>
      </c>
      <c r="G574" s="104">
        <f t="shared" si="159"/>
        <v>0</v>
      </c>
      <c r="H574" s="43">
        <f t="shared" si="160"/>
        <v>0</v>
      </c>
      <c r="I574" s="49"/>
      <c r="J574" s="104">
        <f t="shared" si="161"/>
        <v>0</v>
      </c>
      <c r="K574" s="104">
        <f t="shared" si="162"/>
        <v>0</v>
      </c>
      <c r="L574" s="104">
        <f t="shared" si="163"/>
        <v>0</v>
      </c>
      <c r="M574" s="43">
        <f t="shared" si="164"/>
        <v>0</v>
      </c>
      <c r="N574" s="49"/>
      <c r="O574" s="86" t="str">
        <f t="shared" si="165"/>
        <v/>
      </c>
    </row>
    <row r="575" spans="2:15" x14ac:dyDescent="0.35">
      <c r="B575" s="113">
        <v>565102</v>
      </c>
      <c r="C575" s="114" t="s">
        <v>549</v>
      </c>
      <c r="E575" s="104">
        <f t="shared" si="157"/>
        <v>0</v>
      </c>
      <c r="F575" s="104">
        <f t="shared" si="158"/>
        <v>0</v>
      </c>
      <c r="G575" s="104">
        <f t="shared" si="159"/>
        <v>0</v>
      </c>
      <c r="H575" s="43">
        <f t="shared" si="160"/>
        <v>0</v>
      </c>
      <c r="I575" s="49"/>
      <c r="J575" s="104">
        <f t="shared" si="161"/>
        <v>0</v>
      </c>
      <c r="K575" s="104">
        <f t="shared" si="162"/>
        <v>0</v>
      </c>
      <c r="L575" s="104">
        <f t="shared" si="163"/>
        <v>0</v>
      </c>
      <c r="M575" s="43">
        <f t="shared" si="164"/>
        <v>0</v>
      </c>
      <c r="N575" s="49"/>
      <c r="O575" s="86" t="str">
        <f t="shared" si="165"/>
        <v/>
      </c>
    </row>
    <row r="576" spans="2:15" x14ac:dyDescent="0.35">
      <c r="B576" s="113">
        <v>565200</v>
      </c>
      <c r="C576" s="114" t="s">
        <v>550</v>
      </c>
      <c r="E576" s="104">
        <f t="shared" si="157"/>
        <v>0</v>
      </c>
      <c r="F576" s="104">
        <f t="shared" si="158"/>
        <v>0</v>
      </c>
      <c r="G576" s="104">
        <f t="shared" si="159"/>
        <v>0</v>
      </c>
      <c r="H576" s="43">
        <f t="shared" si="160"/>
        <v>0</v>
      </c>
      <c r="I576" s="49"/>
      <c r="J576" s="104">
        <f t="shared" si="161"/>
        <v>0</v>
      </c>
      <c r="K576" s="104">
        <f t="shared" si="162"/>
        <v>0</v>
      </c>
      <c r="L576" s="104">
        <f t="shared" si="163"/>
        <v>0</v>
      </c>
      <c r="M576" s="43">
        <f t="shared" si="164"/>
        <v>0</v>
      </c>
      <c r="N576" s="49"/>
      <c r="O576" s="86" t="str">
        <f t="shared" si="165"/>
        <v/>
      </c>
    </row>
    <row r="577" spans="2:15" x14ac:dyDescent="0.35">
      <c r="B577" s="113">
        <v>565201</v>
      </c>
      <c r="C577" s="114" t="s">
        <v>551</v>
      </c>
      <c r="E577" s="104">
        <f t="shared" si="157"/>
        <v>0</v>
      </c>
      <c r="F577" s="104">
        <f t="shared" si="158"/>
        <v>0</v>
      </c>
      <c r="G577" s="104">
        <f t="shared" si="159"/>
        <v>0</v>
      </c>
      <c r="H577" s="43">
        <f t="shared" si="160"/>
        <v>0</v>
      </c>
      <c r="I577" s="49"/>
      <c r="J577" s="104">
        <f t="shared" si="161"/>
        <v>0</v>
      </c>
      <c r="K577" s="104">
        <f t="shared" si="162"/>
        <v>0</v>
      </c>
      <c r="L577" s="104">
        <f t="shared" si="163"/>
        <v>0</v>
      </c>
      <c r="M577" s="43">
        <f t="shared" si="164"/>
        <v>0</v>
      </c>
      <c r="N577" s="49"/>
      <c r="O577" s="86" t="str">
        <f t="shared" si="165"/>
        <v/>
      </c>
    </row>
    <row r="578" spans="2:15" x14ac:dyDescent="0.35">
      <c r="B578" s="113">
        <v>565202</v>
      </c>
      <c r="C578" s="114" t="s">
        <v>552</v>
      </c>
      <c r="E578" s="104">
        <f t="shared" si="157"/>
        <v>0</v>
      </c>
      <c r="F578" s="104">
        <f t="shared" si="158"/>
        <v>0</v>
      </c>
      <c r="G578" s="104">
        <f t="shared" si="159"/>
        <v>0</v>
      </c>
      <c r="H578" s="43">
        <f t="shared" si="160"/>
        <v>0</v>
      </c>
      <c r="I578" s="49"/>
      <c r="J578" s="104">
        <f t="shared" si="161"/>
        <v>0</v>
      </c>
      <c r="K578" s="104">
        <f t="shared" si="162"/>
        <v>0</v>
      </c>
      <c r="L578" s="104">
        <f t="shared" si="163"/>
        <v>0</v>
      </c>
      <c r="M578" s="43">
        <f t="shared" si="164"/>
        <v>0</v>
      </c>
      <c r="N578" s="49"/>
      <c r="O578" s="86" t="str">
        <f t="shared" si="165"/>
        <v/>
      </c>
    </row>
    <row r="579" spans="2:15" x14ac:dyDescent="0.35">
      <c r="B579" s="113">
        <v>565300</v>
      </c>
      <c r="C579" s="114" t="s">
        <v>553</v>
      </c>
      <c r="E579" s="104">
        <f t="shared" si="157"/>
        <v>0</v>
      </c>
      <c r="F579" s="104">
        <f t="shared" si="158"/>
        <v>0</v>
      </c>
      <c r="G579" s="104">
        <f t="shared" si="159"/>
        <v>0</v>
      </c>
      <c r="H579" s="43">
        <f t="shared" si="160"/>
        <v>0</v>
      </c>
      <c r="I579" s="49"/>
      <c r="J579" s="104">
        <f t="shared" si="161"/>
        <v>0</v>
      </c>
      <c r="K579" s="104">
        <f t="shared" si="162"/>
        <v>0</v>
      </c>
      <c r="L579" s="104">
        <f t="shared" si="163"/>
        <v>0</v>
      </c>
      <c r="M579" s="43">
        <f t="shared" si="164"/>
        <v>0</v>
      </c>
      <c r="N579" s="49"/>
      <c r="O579" s="86" t="str">
        <f t="shared" si="165"/>
        <v/>
      </c>
    </row>
    <row r="580" spans="2:15" x14ac:dyDescent="0.35">
      <c r="B580" s="113">
        <v>565400</v>
      </c>
      <c r="C580" s="114" t="s">
        <v>554</v>
      </c>
      <c r="E580" s="104">
        <f t="shared" si="157"/>
        <v>0</v>
      </c>
      <c r="F580" s="104">
        <f t="shared" si="158"/>
        <v>0</v>
      </c>
      <c r="G580" s="104">
        <f t="shared" si="159"/>
        <v>0</v>
      </c>
      <c r="H580" s="43">
        <f t="shared" si="160"/>
        <v>0</v>
      </c>
      <c r="I580" s="49"/>
      <c r="J580" s="104">
        <f t="shared" si="161"/>
        <v>0</v>
      </c>
      <c r="K580" s="104">
        <f t="shared" si="162"/>
        <v>0</v>
      </c>
      <c r="L580" s="104">
        <f t="shared" si="163"/>
        <v>0</v>
      </c>
      <c r="M580" s="43">
        <f t="shared" si="164"/>
        <v>0</v>
      </c>
      <c r="N580" s="49"/>
      <c r="O580" s="86" t="str">
        <f t="shared" si="165"/>
        <v/>
      </c>
    </row>
    <row r="581" spans="2:15" x14ac:dyDescent="0.35">
      <c r="B581" s="113">
        <v>565401</v>
      </c>
      <c r="C581" s="114" t="s">
        <v>555</v>
      </c>
      <c r="E581" s="104">
        <f t="shared" si="157"/>
        <v>0</v>
      </c>
      <c r="F581" s="104">
        <f t="shared" si="158"/>
        <v>0</v>
      </c>
      <c r="G581" s="104">
        <f t="shared" si="159"/>
        <v>0</v>
      </c>
      <c r="H581" s="43">
        <f t="shared" si="160"/>
        <v>0</v>
      </c>
      <c r="I581" s="49"/>
      <c r="J581" s="104">
        <f t="shared" si="161"/>
        <v>0</v>
      </c>
      <c r="K581" s="104">
        <f t="shared" si="162"/>
        <v>0</v>
      </c>
      <c r="L581" s="104">
        <f t="shared" si="163"/>
        <v>0</v>
      </c>
      <c r="M581" s="43">
        <f t="shared" si="164"/>
        <v>0</v>
      </c>
      <c r="N581" s="49"/>
      <c r="O581" s="86" t="str">
        <f t="shared" si="165"/>
        <v/>
      </c>
    </row>
    <row r="582" spans="2:15" x14ac:dyDescent="0.35">
      <c r="B582" s="113">
        <v>565402</v>
      </c>
      <c r="C582" s="114" t="s">
        <v>556</v>
      </c>
      <c r="E582" s="104">
        <f t="shared" si="157"/>
        <v>0</v>
      </c>
      <c r="F582" s="104">
        <f t="shared" si="158"/>
        <v>0</v>
      </c>
      <c r="G582" s="104">
        <f t="shared" si="159"/>
        <v>0</v>
      </c>
      <c r="H582" s="43">
        <f t="shared" si="160"/>
        <v>0</v>
      </c>
      <c r="I582" s="49"/>
      <c r="J582" s="104">
        <f t="shared" si="161"/>
        <v>0</v>
      </c>
      <c r="K582" s="104">
        <f t="shared" si="162"/>
        <v>0</v>
      </c>
      <c r="L582" s="104">
        <f t="shared" si="163"/>
        <v>0</v>
      </c>
      <c r="M582" s="43">
        <f t="shared" si="164"/>
        <v>0</v>
      </c>
      <c r="N582" s="49"/>
      <c r="O582" s="86" t="str">
        <f t="shared" si="165"/>
        <v/>
      </c>
    </row>
    <row r="583" spans="2:15" x14ac:dyDescent="0.35">
      <c r="B583" s="113">
        <v>565403</v>
      </c>
      <c r="C583" s="114" t="s">
        <v>557</v>
      </c>
      <c r="E583" s="104">
        <f t="shared" si="157"/>
        <v>0</v>
      </c>
      <c r="F583" s="104">
        <f t="shared" si="158"/>
        <v>0</v>
      </c>
      <c r="G583" s="104">
        <f t="shared" si="159"/>
        <v>0</v>
      </c>
      <c r="H583" s="43">
        <f t="shared" si="160"/>
        <v>0</v>
      </c>
      <c r="I583" s="49"/>
      <c r="J583" s="104">
        <f t="shared" si="161"/>
        <v>0</v>
      </c>
      <c r="K583" s="104">
        <f t="shared" si="162"/>
        <v>0</v>
      </c>
      <c r="L583" s="104">
        <f t="shared" si="163"/>
        <v>0</v>
      </c>
      <c r="M583" s="43">
        <f t="shared" si="164"/>
        <v>0</v>
      </c>
      <c r="N583" s="49"/>
      <c r="O583" s="86" t="str">
        <f t="shared" si="165"/>
        <v/>
      </c>
    </row>
    <row r="584" spans="2:15" x14ac:dyDescent="0.35">
      <c r="B584" s="113">
        <v>565500</v>
      </c>
      <c r="C584" s="114" t="s">
        <v>558</v>
      </c>
      <c r="E584" s="104">
        <f t="shared" si="157"/>
        <v>0</v>
      </c>
      <c r="F584" s="104">
        <f t="shared" si="158"/>
        <v>0</v>
      </c>
      <c r="G584" s="104">
        <f t="shared" si="159"/>
        <v>0</v>
      </c>
      <c r="H584" s="43">
        <f t="shared" si="160"/>
        <v>0</v>
      </c>
      <c r="I584" s="49"/>
      <c r="J584" s="104">
        <f t="shared" si="161"/>
        <v>0</v>
      </c>
      <c r="K584" s="104">
        <f t="shared" si="162"/>
        <v>0</v>
      </c>
      <c r="L584" s="104">
        <f t="shared" si="163"/>
        <v>0</v>
      </c>
      <c r="M584" s="43">
        <f t="shared" si="164"/>
        <v>0</v>
      </c>
      <c r="N584" s="49"/>
      <c r="O584" s="86" t="str">
        <f t="shared" si="165"/>
        <v/>
      </c>
    </row>
    <row r="585" spans="2:15" x14ac:dyDescent="0.35">
      <c r="B585" s="113">
        <v>565501</v>
      </c>
      <c r="C585" s="114" t="s">
        <v>559</v>
      </c>
      <c r="E585" s="104">
        <f t="shared" si="157"/>
        <v>0</v>
      </c>
      <c r="F585" s="104">
        <f t="shared" si="158"/>
        <v>0</v>
      </c>
      <c r="G585" s="104">
        <f t="shared" si="159"/>
        <v>0</v>
      </c>
      <c r="H585" s="43">
        <f t="shared" si="160"/>
        <v>0</v>
      </c>
      <c r="I585" s="49"/>
      <c r="J585" s="104">
        <f t="shared" si="161"/>
        <v>0</v>
      </c>
      <c r="K585" s="104">
        <f t="shared" si="162"/>
        <v>0</v>
      </c>
      <c r="L585" s="104">
        <f t="shared" si="163"/>
        <v>0</v>
      </c>
      <c r="M585" s="43">
        <f t="shared" si="164"/>
        <v>0</v>
      </c>
      <c r="N585" s="49"/>
      <c r="O585" s="86" t="str">
        <f t="shared" si="165"/>
        <v/>
      </c>
    </row>
    <row r="586" spans="2:15" x14ac:dyDescent="0.35">
      <c r="B586" s="113">
        <v>566000</v>
      </c>
      <c r="C586" s="114" t="s">
        <v>560</v>
      </c>
      <c r="E586" s="104">
        <f t="shared" si="157"/>
        <v>0</v>
      </c>
      <c r="F586" s="104">
        <f t="shared" si="158"/>
        <v>2650</v>
      </c>
      <c r="G586" s="104">
        <f t="shared" si="159"/>
        <v>-2650</v>
      </c>
      <c r="H586" s="43">
        <f t="shared" si="160"/>
        <v>-1</v>
      </c>
      <c r="I586" s="49"/>
      <c r="J586" s="104">
        <f t="shared" si="161"/>
        <v>0</v>
      </c>
      <c r="K586" s="104">
        <f t="shared" si="162"/>
        <v>2650</v>
      </c>
      <c r="L586" s="104">
        <f t="shared" si="163"/>
        <v>-2650</v>
      </c>
      <c r="M586" s="43">
        <f t="shared" si="164"/>
        <v>-1</v>
      </c>
      <c r="N586" s="49"/>
      <c r="O586" s="86" t="str">
        <f t="shared" si="165"/>
        <v/>
      </c>
    </row>
    <row r="587" spans="2:15" x14ac:dyDescent="0.35">
      <c r="B587" s="113">
        <v>566001</v>
      </c>
      <c r="C587" s="114" t="s">
        <v>561</v>
      </c>
      <c r="E587" s="104">
        <f t="shared" si="157"/>
        <v>0</v>
      </c>
      <c r="F587" s="104">
        <f t="shared" si="158"/>
        <v>0</v>
      </c>
      <c r="G587" s="104">
        <f t="shared" si="159"/>
        <v>0</v>
      </c>
      <c r="H587" s="43">
        <f t="shared" si="160"/>
        <v>0</v>
      </c>
      <c r="I587" s="49"/>
      <c r="J587" s="104">
        <f t="shared" si="161"/>
        <v>0</v>
      </c>
      <c r="K587" s="104">
        <f t="shared" si="162"/>
        <v>0</v>
      </c>
      <c r="L587" s="104">
        <f t="shared" si="163"/>
        <v>0</v>
      </c>
      <c r="M587" s="43">
        <f t="shared" si="164"/>
        <v>0</v>
      </c>
      <c r="N587" s="49"/>
      <c r="O587" s="86" t="str">
        <f t="shared" si="165"/>
        <v/>
      </c>
    </row>
    <row r="588" spans="2:15" x14ac:dyDescent="0.35">
      <c r="B588" s="113">
        <v>566002</v>
      </c>
      <c r="C588" s="114" t="s">
        <v>562</v>
      </c>
      <c r="E588" s="104">
        <f t="shared" si="157"/>
        <v>35</v>
      </c>
      <c r="F588" s="104">
        <f t="shared" si="158"/>
        <v>50</v>
      </c>
      <c r="G588" s="104">
        <f t="shared" si="159"/>
        <v>-15</v>
      </c>
      <c r="H588" s="43">
        <f t="shared" si="160"/>
        <v>-0.3</v>
      </c>
      <c r="I588" s="49"/>
      <c r="J588" s="104">
        <f t="shared" si="161"/>
        <v>0</v>
      </c>
      <c r="K588" s="104">
        <f t="shared" si="162"/>
        <v>50</v>
      </c>
      <c r="L588" s="104">
        <f t="shared" si="163"/>
        <v>-50</v>
      </c>
      <c r="M588" s="43">
        <f t="shared" si="164"/>
        <v>-1</v>
      </c>
      <c r="N588" s="49"/>
      <c r="O588" s="86" t="str">
        <f t="shared" si="165"/>
        <v/>
      </c>
    </row>
    <row r="589" spans="2:15" x14ac:dyDescent="0.35">
      <c r="B589" s="113">
        <v>566003</v>
      </c>
      <c r="C589" s="114" t="s">
        <v>563</v>
      </c>
      <c r="E589" s="104">
        <f t="shared" si="157"/>
        <v>0</v>
      </c>
      <c r="F589" s="104">
        <f t="shared" si="158"/>
        <v>0</v>
      </c>
      <c r="G589" s="104">
        <f t="shared" si="159"/>
        <v>0</v>
      </c>
      <c r="H589" s="43">
        <f t="shared" si="160"/>
        <v>0</v>
      </c>
      <c r="I589" s="49"/>
      <c r="J589" s="104">
        <f t="shared" si="161"/>
        <v>0</v>
      </c>
      <c r="K589" s="104">
        <f t="shared" si="162"/>
        <v>0</v>
      </c>
      <c r="L589" s="104">
        <f t="shared" si="163"/>
        <v>0</v>
      </c>
      <c r="M589" s="43">
        <f t="shared" si="164"/>
        <v>0</v>
      </c>
      <c r="N589" s="49"/>
      <c r="O589" s="86" t="str">
        <f t="shared" si="165"/>
        <v/>
      </c>
    </row>
    <row r="590" spans="2:15" x14ac:dyDescent="0.35">
      <c r="B590" s="113">
        <v>567000</v>
      </c>
      <c r="C590" s="114" t="s">
        <v>564</v>
      </c>
      <c r="E590" s="104">
        <f t="shared" si="157"/>
        <v>0</v>
      </c>
      <c r="F590" s="104">
        <f t="shared" si="158"/>
        <v>0</v>
      </c>
      <c r="G590" s="104">
        <f t="shared" si="159"/>
        <v>0</v>
      </c>
      <c r="H590" s="43">
        <f t="shared" si="160"/>
        <v>0</v>
      </c>
      <c r="I590" s="49"/>
      <c r="J590" s="104">
        <f t="shared" si="161"/>
        <v>0</v>
      </c>
      <c r="K590" s="104">
        <f t="shared" si="162"/>
        <v>0</v>
      </c>
      <c r="L590" s="104">
        <f t="shared" si="163"/>
        <v>0</v>
      </c>
      <c r="M590" s="43">
        <f t="shared" si="164"/>
        <v>0</v>
      </c>
      <c r="N590" s="49"/>
      <c r="O590" s="86" t="str">
        <f t="shared" si="165"/>
        <v/>
      </c>
    </row>
    <row r="591" spans="2:15" x14ac:dyDescent="0.35">
      <c r="B591" s="113">
        <v>567001</v>
      </c>
      <c r="C591" s="114" t="s">
        <v>565</v>
      </c>
      <c r="E591" s="104">
        <f t="shared" si="157"/>
        <v>0</v>
      </c>
      <c r="F591" s="104">
        <f t="shared" si="158"/>
        <v>0</v>
      </c>
      <c r="G591" s="104">
        <f t="shared" si="159"/>
        <v>0</v>
      </c>
      <c r="H591" s="43">
        <f t="shared" si="160"/>
        <v>0</v>
      </c>
      <c r="I591" s="49"/>
      <c r="J591" s="104">
        <f t="shared" si="161"/>
        <v>0</v>
      </c>
      <c r="K591" s="104">
        <f t="shared" si="162"/>
        <v>0</v>
      </c>
      <c r="L591" s="104">
        <f t="shared" si="163"/>
        <v>0</v>
      </c>
      <c r="M591" s="43">
        <f t="shared" si="164"/>
        <v>0</v>
      </c>
      <c r="N591" s="49"/>
      <c r="O591" s="86" t="str">
        <f t="shared" si="165"/>
        <v/>
      </c>
    </row>
    <row r="592" spans="2:15" x14ac:dyDescent="0.35">
      <c r="B592" s="113">
        <v>567002</v>
      </c>
      <c r="C592" s="114" t="s">
        <v>566</v>
      </c>
      <c r="E592" s="104">
        <f t="shared" si="157"/>
        <v>0</v>
      </c>
      <c r="F592" s="104">
        <f t="shared" si="158"/>
        <v>0</v>
      </c>
      <c r="G592" s="104">
        <f t="shared" si="159"/>
        <v>0</v>
      </c>
      <c r="H592" s="43">
        <f t="shared" si="160"/>
        <v>0</v>
      </c>
      <c r="I592" s="49"/>
      <c r="J592" s="104">
        <f t="shared" si="161"/>
        <v>0</v>
      </c>
      <c r="K592" s="104">
        <f t="shared" si="162"/>
        <v>0</v>
      </c>
      <c r="L592" s="104">
        <f t="shared" si="163"/>
        <v>0</v>
      </c>
      <c r="M592" s="43">
        <f t="shared" si="164"/>
        <v>0</v>
      </c>
      <c r="N592" s="49"/>
      <c r="O592" s="86" t="str">
        <f t="shared" si="165"/>
        <v/>
      </c>
    </row>
    <row r="593" spans="2:15" x14ac:dyDescent="0.35">
      <c r="B593" s="113">
        <v>567100</v>
      </c>
      <c r="C593" s="114" t="s">
        <v>567</v>
      </c>
      <c r="E593" s="104">
        <f t="shared" si="157"/>
        <v>10968.03</v>
      </c>
      <c r="F593" s="104">
        <f t="shared" si="158"/>
        <v>10080</v>
      </c>
      <c r="G593" s="104">
        <f t="shared" si="159"/>
        <v>888.03000000000065</v>
      </c>
      <c r="H593" s="43">
        <f t="shared" si="160"/>
        <v>8.8098214285714349E-2</v>
      </c>
      <c r="I593" s="49"/>
      <c r="J593" s="104">
        <f t="shared" si="161"/>
        <v>0</v>
      </c>
      <c r="K593" s="104">
        <f t="shared" si="162"/>
        <v>10080</v>
      </c>
      <c r="L593" s="104">
        <f t="shared" si="163"/>
        <v>-10080</v>
      </c>
      <c r="M593" s="43">
        <f t="shared" si="164"/>
        <v>-1</v>
      </c>
      <c r="N593" s="49"/>
      <c r="O593" s="86" t="str">
        <f t="shared" si="165"/>
        <v/>
      </c>
    </row>
    <row r="594" spans="2:15" x14ac:dyDescent="0.35">
      <c r="B594" s="113">
        <v>567101</v>
      </c>
      <c r="C594" s="114" t="s">
        <v>568</v>
      </c>
      <c r="E594" s="104">
        <f t="shared" si="157"/>
        <v>0</v>
      </c>
      <c r="F594" s="104">
        <f t="shared" si="158"/>
        <v>0</v>
      </c>
      <c r="G594" s="104">
        <f t="shared" si="159"/>
        <v>0</v>
      </c>
      <c r="H594" s="43">
        <f t="shared" si="160"/>
        <v>0</v>
      </c>
      <c r="I594" s="49"/>
      <c r="J594" s="104">
        <f t="shared" si="161"/>
        <v>0</v>
      </c>
      <c r="K594" s="104">
        <f t="shared" si="162"/>
        <v>0</v>
      </c>
      <c r="L594" s="104">
        <f t="shared" si="163"/>
        <v>0</v>
      </c>
      <c r="M594" s="43">
        <f t="shared" si="164"/>
        <v>0</v>
      </c>
      <c r="N594" s="49"/>
      <c r="O594" s="86" t="str">
        <f t="shared" si="165"/>
        <v/>
      </c>
    </row>
    <row r="595" spans="2:15" x14ac:dyDescent="0.35">
      <c r="B595" s="113">
        <v>567102</v>
      </c>
      <c r="C595" s="114" t="s">
        <v>569</v>
      </c>
      <c r="E595" s="104">
        <f t="shared" si="157"/>
        <v>0</v>
      </c>
      <c r="F595" s="104">
        <f t="shared" si="158"/>
        <v>0</v>
      </c>
      <c r="G595" s="104">
        <f t="shared" si="159"/>
        <v>0</v>
      </c>
      <c r="H595" s="43">
        <f t="shared" si="160"/>
        <v>0</v>
      </c>
      <c r="I595" s="49"/>
      <c r="J595" s="104">
        <f t="shared" si="161"/>
        <v>0</v>
      </c>
      <c r="K595" s="104">
        <f t="shared" si="162"/>
        <v>0</v>
      </c>
      <c r="L595" s="104">
        <f t="shared" si="163"/>
        <v>0</v>
      </c>
      <c r="M595" s="43">
        <f t="shared" si="164"/>
        <v>0</v>
      </c>
      <c r="N595" s="49"/>
      <c r="O595" s="86" t="str">
        <f t="shared" si="165"/>
        <v/>
      </c>
    </row>
    <row r="596" spans="2:15" x14ac:dyDescent="0.35">
      <c r="B596" s="113">
        <v>567103</v>
      </c>
      <c r="C596" s="114" t="s">
        <v>570</v>
      </c>
      <c r="E596" s="104">
        <f t="shared" si="157"/>
        <v>0</v>
      </c>
      <c r="F596" s="104">
        <f t="shared" si="158"/>
        <v>0</v>
      </c>
      <c r="G596" s="104">
        <f t="shared" si="159"/>
        <v>0</v>
      </c>
      <c r="H596" s="43">
        <f t="shared" si="160"/>
        <v>0</v>
      </c>
      <c r="I596" s="49"/>
      <c r="J596" s="104">
        <f t="shared" si="161"/>
        <v>0</v>
      </c>
      <c r="K596" s="104">
        <f t="shared" si="162"/>
        <v>0</v>
      </c>
      <c r="L596" s="104">
        <f t="shared" si="163"/>
        <v>0</v>
      </c>
      <c r="M596" s="43">
        <f t="shared" si="164"/>
        <v>0</v>
      </c>
      <c r="N596" s="49"/>
      <c r="O596" s="86" t="str">
        <f t="shared" si="165"/>
        <v/>
      </c>
    </row>
    <row r="597" spans="2:15" x14ac:dyDescent="0.35">
      <c r="B597" s="113">
        <v>567104</v>
      </c>
      <c r="C597" s="114" t="s">
        <v>571</v>
      </c>
      <c r="E597" s="104">
        <f t="shared" ref="E597:E626" si="166">VLOOKUP($B597,OP,30,FALSE)</f>
        <v>0</v>
      </c>
      <c r="F597" s="104">
        <f t="shared" ref="F597:F626" si="167">VLOOKUP($B597,OP,31,FALSE)</f>
        <v>0</v>
      </c>
      <c r="G597" s="104">
        <f t="shared" ref="G597:G626" si="168">+E597-F597</f>
        <v>0</v>
      </c>
      <c r="H597" s="43">
        <f t="shared" ref="H597:H627" si="169">IF(F597=0,0,G597/F597)</f>
        <v>0</v>
      </c>
      <c r="I597" s="49"/>
      <c r="J597" s="104">
        <f t="shared" ref="J597:J626" si="170">VLOOKUP($B597,OP,47,FALSE)</f>
        <v>0</v>
      </c>
      <c r="K597" s="104">
        <f t="shared" ref="K597:K626" si="171">VLOOKUP($B597,OP,31,FALSE)</f>
        <v>0</v>
      </c>
      <c r="L597" s="104">
        <f t="shared" ref="L597:L626" si="172">+J597-K597</f>
        <v>0</v>
      </c>
      <c r="M597" s="43">
        <f t="shared" ref="M597:M627" si="173">IF(K597=0,0,L597/K597)</f>
        <v>0</v>
      </c>
      <c r="N597" s="49"/>
      <c r="O597" s="86" t="str">
        <f t="shared" ref="O597:O608" si="174">IF(ISBLANK(VLOOKUP(B597,OP,48,FALSE))=TRUE,"",VLOOKUP(B597,OP,48,FALSE))</f>
        <v/>
      </c>
    </row>
    <row r="598" spans="2:15" x14ac:dyDescent="0.35">
      <c r="B598" s="113">
        <v>568000</v>
      </c>
      <c r="C598" s="114" t="s">
        <v>572</v>
      </c>
      <c r="E598" s="104">
        <f t="shared" si="166"/>
        <v>0</v>
      </c>
      <c r="F598" s="104">
        <f t="shared" si="167"/>
        <v>0</v>
      </c>
      <c r="G598" s="104">
        <f t="shared" si="168"/>
        <v>0</v>
      </c>
      <c r="H598" s="43">
        <f t="shared" si="169"/>
        <v>0</v>
      </c>
      <c r="I598" s="49"/>
      <c r="J598" s="104">
        <f t="shared" si="170"/>
        <v>0</v>
      </c>
      <c r="K598" s="104">
        <f t="shared" si="171"/>
        <v>0</v>
      </c>
      <c r="L598" s="104">
        <f t="shared" si="172"/>
        <v>0</v>
      </c>
      <c r="M598" s="43">
        <f t="shared" si="173"/>
        <v>0</v>
      </c>
      <c r="N598" s="49"/>
      <c r="O598" s="86" t="str">
        <f t="shared" si="174"/>
        <v/>
      </c>
    </row>
    <row r="599" spans="2:15" x14ac:dyDescent="0.35">
      <c r="B599" s="113">
        <v>568001</v>
      </c>
      <c r="C599" s="114" t="s">
        <v>573</v>
      </c>
      <c r="E599" s="104">
        <f t="shared" si="166"/>
        <v>0</v>
      </c>
      <c r="F599" s="104">
        <f t="shared" si="167"/>
        <v>0</v>
      </c>
      <c r="G599" s="104">
        <f t="shared" si="168"/>
        <v>0</v>
      </c>
      <c r="H599" s="43">
        <f t="shared" si="169"/>
        <v>0</v>
      </c>
      <c r="I599" s="49"/>
      <c r="J599" s="104">
        <f t="shared" si="170"/>
        <v>0</v>
      </c>
      <c r="K599" s="104">
        <f t="shared" si="171"/>
        <v>0</v>
      </c>
      <c r="L599" s="104">
        <f t="shared" si="172"/>
        <v>0</v>
      </c>
      <c r="M599" s="43">
        <f t="shared" si="173"/>
        <v>0</v>
      </c>
      <c r="N599" s="49"/>
      <c r="O599" s="86" t="str">
        <f t="shared" si="174"/>
        <v/>
      </c>
    </row>
    <row r="600" spans="2:15" x14ac:dyDescent="0.35">
      <c r="B600" s="113">
        <v>568002</v>
      </c>
      <c r="C600" s="114" t="s">
        <v>574</v>
      </c>
      <c r="E600" s="104">
        <f t="shared" si="166"/>
        <v>0.25</v>
      </c>
      <c r="F600" s="104">
        <f t="shared" si="167"/>
        <v>0</v>
      </c>
      <c r="G600" s="104">
        <f t="shared" si="168"/>
        <v>0.25</v>
      </c>
      <c r="H600" s="43">
        <f t="shared" si="169"/>
        <v>0</v>
      </c>
      <c r="I600" s="49"/>
      <c r="J600" s="104">
        <f t="shared" si="170"/>
        <v>0</v>
      </c>
      <c r="K600" s="104">
        <f t="shared" si="171"/>
        <v>0</v>
      </c>
      <c r="L600" s="104">
        <f t="shared" si="172"/>
        <v>0</v>
      </c>
      <c r="M600" s="43">
        <f t="shared" si="173"/>
        <v>0</v>
      </c>
      <c r="N600" s="49"/>
      <c r="O600" s="86" t="str">
        <f t="shared" si="174"/>
        <v/>
      </c>
    </row>
    <row r="601" spans="2:15" x14ac:dyDescent="0.35">
      <c r="B601" s="113">
        <v>568100</v>
      </c>
      <c r="C601" s="114" t="s">
        <v>575</v>
      </c>
      <c r="E601" s="104">
        <f t="shared" si="166"/>
        <v>47.879999999999995</v>
      </c>
      <c r="F601" s="104">
        <f t="shared" si="167"/>
        <v>0</v>
      </c>
      <c r="G601" s="104">
        <f t="shared" si="168"/>
        <v>47.879999999999995</v>
      </c>
      <c r="H601" s="43">
        <f t="shared" si="169"/>
        <v>0</v>
      </c>
      <c r="I601" s="49"/>
      <c r="J601" s="104">
        <f t="shared" si="170"/>
        <v>0</v>
      </c>
      <c r="K601" s="104">
        <f t="shared" si="171"/>
        <v>0</v>
      </c>
      <c r="L601" s="104">
        <f t="shared" si="172"/>
        <v>0</v>
      </c>
      <c r="M601" s="43">
        <f t="shared" si="173"/>
        <v>0</v>
      </c>
      <c r="N601" s="49"/>
      <c r="O601" s="86" t="str">
        <f t="shared" si="174"/>
        <v/>
      </c>
    </row>
    <row r="602" spans="2:15" x14ac:dyDescent="0.35">
      <c r="B602" s="113">
        <v>568200</v>
      </c>
      <c r="C602" s="114" t="s">
        <v>576</v>
      </c>
      <c r="E602" s="104">
        <f t="shared" si="166"/>
        <v>0</v>
      </c>
      <c r="F602" s="104">
        <f t="shared" si="167"/>
        <v>0</v>
      </c>
      <c r="G602" s="104">
        <f t="shared" si="168"/>
        <v>0</v>
      </c>
      <c r="H602" s="43">
        <f t="shared" si="169"/>
        <v>0</v>
      </c>
      <c r="I602" s="49"/>
      <c r="J602" s="104">
        <f t="shared" si="170"/>
        <v>0</v>
      </c>
      <c r="K602" s="104">
        <f t="shared" si="171"/>
        <v>0</v>
      </c>
      <c r="L602" s="104">
        <f t="shared" si="172"/>
        <v>0</v>
      </c>
      <c r="M602" s="43">
        <f t="shared" si="173"/>
        <v>0</v>
      </c>
      <c r="N602" s="49"/>
      <c r="O602" s="86" t="str">
        <f t="shared" si="174"/>
        <v/>
      </c>
    </row>
    <row r="603" spans="2:15" x14ac:dyDescent="0.35">
      <c r="B603" s="113">
        <v>568210</v>
      </c>
      <c r="C603" s="114" t="s">
        <v>577</v>
      </c>
      <c r="E603" s="104">
        <f t="shared" si="166"/>
        <v>0</v>
      </c>
      <c r="F603" s="104">
        <f t="shared" si="167"/>
        <v>0</v>
      </c>
      <c r="G603" s="104">
        <f t="shared" si="168"/>
        <v>0</v>
      </c>
      <c r="H603" s="43">
        <f t="shared" si="169"/>
        <v>0</v>
      </c>
      <c r="I603" s="49"/>
      <c r="J603" s="104">
        <f t="shared" si="170"/>
        <v>0</v>
      </c>
      <c r="K603" s="104">
        <f t="shared" si="171"/>
        <v>0</v>
      </c>
      <c r="L603" s="104">
        <f t="shared" si="172"/>
        <v>0</v>
      </c>
      <c r="M603" s="43">
        <f t="shared" si="173"/>
        <v>0</v>
      </c>
      <c r="N603" s="49"/>
      <c r="O603" s="86" t="str">
        <f t="shared" si="174"/>
        <v/>
      </c>
    </row>
    <row r="604" spans="2:15" x14ac:dyDescent="0.35">
      <c r="B604" s="113">
        <v>568900</v>
      </c>
      <c r="C604" s="114" t="s">
        <v>578</v>
      </c>
      <c r="E604" s="104">
        <f t="shared" si="166"/>
        <v>34.4</v>
      </c>
      <c r="F604" s="104">
        <f t="shared" si="167"/>
        <v>0</v>
      </c>
      <c r="G604" s="104">
        <f t="shared" si="168"/>
        <v>34.4</v>
      </c>
      <c r="H604" s="43">
        <f t="shared" si="169"/>
        <v>0</v>
      </c>
      <c r="I604" s="49"/>
      <c r="J604" s="104">
        <f t="shared" si="170"/>
        <v>0</v>
      </c>
      <c r="K604" s="104">
        <f t="shared" si="171"/>
        <v>0</v>
      </c>
      <c r="L604" s="104">
        <f t="shared" si="172"/>
        <v>0</v>
      </c>
      <c r="M604" s="43">
        <f t="shared" si="173"/>
        <v>0</v>
      </c>
      <c r="N604" s="49"/>
      <c r="O604" s="86" t="str">
        <f t="shared" si="174"/>
        <v/>
      </c>
    </row>
    <row r="605" spans="2:15" x14ac:dyDescent="0.35">
      <c r="B605" s="113">
        <v>568910</v>
      </c>
      <c r="C605" s="114" t="s">
        <v>579</v>
      </c>
      <c r="E605" s="104">
        <f t="shared" si="166"/>
        <v>0</v>
      </c>
      <c r="F605" s="104">
        <f t="shared" si="167"/>
        <v>0</v>
      </c>
      <c r="G605" s="104">
        <f t="shared" si="168"/>
        <v>0</v>
      </c>
      <c r="H605" s="43">
        <f t="shared" si="169"/>
        <v>0</v>
      </c>
      <c r="I605" s="49"/>
      <c r="J605" s="104">
        <f t="shared" si="170"/>
        <v>0</v>
      </c>
      <c r="K605" s="104">
        <f t="shared" si="171"/>
        <v>0</v>
      </c>
      <c r="L605" s="104">
        <f t="shared" si="172"/>
        <v>0</v>
      </c>
      <c r="M605" s="43">
        <f t="shared" si="173"/>
        <v>0</v>
      </c>
      <c r="N605" s="49"/>
      <c r="O605" s="86" t="str">
        <f t="shared" si="174"/>
        <v/>
      </c>
    </row>
    <row r="606" spans="2:15" x14ac:dyDescent="0.35">
      <c r="B606" s="113">
        <v>568911</v>
      </c>
      <c r="C606" s="114" t="s">
        <v>580</v>
      </c>
      <c r="E606" s="104">
        <f t="shared" si="166"/>
        <v>0</v>
      </c>
      <c r="F606" s="104">
        <f t="shared" si="167"/>
        <v>0</v>
      </c>
      <c r="G606" s="104">
        <f t="shared" si="168"/>
        <v>0</v>
      </c>
      <c r="H606" s="43">
        <f t="shared" si="169"/>
        <v>0</v>
      </c>
      <c r="I606" s="49"/>
      <c r="J606" s="104">
        <f t="shared" si="170"/>
        <v>0</v>
      </c>
      <c r="K606" s="104">
        <f t="shared" si="171"/>
        <v>0</v>
      </c>
      <c r="L606" s="104">
        <f t="shared" si="172"/>
        <v>0</v>
      </c>
      <c r="M606" s="43">
        <f t="shared" si="173"/>
        <v>0</v>
      </c>
      <c r="N606" s="49"/>
      <c r="O606" s="86" t="str">
        <f t="shared" si="174"/>
        <v/>
      </c>
    </row>
    <row r="607" spans="2:15" x14ac:dyDescent="0.35">
      <c r="B607" s="113">
        <v>568912</v>
      </c>
      <c r="C607" s="114" t="s">
        <v>581</v>
      </c>
      <c r="E607" s="104">
        <f t="shared" si="166"/>
        <v>0</v>
      </c>
      <c r="F607" s="104">
        <f t="shared" si="167"/>
        <v>0</v>
      </c>
      <c r="G607" s="104">
        <f t="shared" si="168"/>
        <v>0</v>
      </c>
      <c r="H607" s="43">
        <f t="shared" si="169"/>
        <v>0</v>
      </c>
      <c r="I607" s="49"/>
      <c r="J607" s="104">
        <f t="shared" si="170"/>
        <v>0</v>
      </c>
      <c r="K607" s="104">
        <f t="shared" si="171"/>
        <v>0</v>
      </c>
      <c r="L607" s="104">
        <f t="shared" si="172"/>
        <v>0</v>
      </c>
      <c r="M607" s="43">
        <f t="shared" si="173"/>
        <v>0</v>
      </c>
      <c r="N607" s="49"/>
      <c r="O607" s="86" t="str">
        <f t="shared" si="174"/>
        <v/>
      </c>
    </row>
    <row r="608" spans="2:15" x14ac:dyDescent="0.35">
      <c r="B608" s="113">
        <v>568913</v>
      </c>
      <c r="C608" s="114" t="s">
        <v>582</v>
      </c>
      <c r="E608" s="104">
        <f t="shared" si="166"/>
        <v>0</v>
      </c>
      <c r="F608" s="104">
        <f t="shared" si="167"/>
        <v>0</v>
      </c>
      <c r="G608" s="104">
        <f t="shared" si="168"/>
        <v>0</v>
      </c>
      <c r="H608" s="43">
        <f t="shared" si="169"/>
        <v>0</v>
      </c>
      <c r="I608" s="49"/>
      <c r="J608" s="104">
        <f t="shared" si="170"/>
        <v>0</v>
      </c>
      <c r="K608" s="104">
        <f t="shared" si="171"/>
        <v>0</v>
      </c>
      <c r="L608" s="104">
        <f t="shared" si="172"/>
        <v>0</v>
      </c>
      <c r="M608" s="43">
        <f t="shared" si="173"/>
        <v>0</v>
      </c>
      <c r="N608" s="49"/>
      <c r="O608" s="86" t="str">
        <f t="shared" si="174"/>
        <v/>
      </c>
    </row>
    <row r="609" spans="2:15" x14ac:dyDescent="0.35">
      <c r="B609" s="113">
        <v>568914</v>
      </c>
      <c r="C609" s="114" t="s">
        <v>583</v>
      </c>
      <c r="E609" s="104">
        <f t="shared" si="166"/>
        <v>0</v>
      </c>
      <c r="F609" s="104">
        <f t="shared" si="167"/>
        <v>0</v>
      </c>
      <c r="G609" s="104">
        <f t="shared" si="168"/>
        <v>0</v>
      </c>
      <c r="H609" s="43">
        <f t="shared" si="169"/>
        <v>0</v>
      </c>
      <c r="I609" s="49"/>
      <c r="J609" s="104">
        <f t="shared" si="170"/>
        <v>0</v>
      </c>
      <c r="K609" s="104">
        <f t="shared" si="171"/>
        <v>0</v>
      </c>
      <c r="L609" s="104">
        <f t="shared" si="172"/>
        <v>0</v>
      </c>
      <c r="M609" s="43">
        <f t="shared" si="173"/>
        <v>0</v>
      </c>
      <c r="N609" s="49"/>
      <c r="O609" s="86"/>
    </row>
    <row r="610" spans="2:15" x14ac:dyDescent="0.35">
      <c r="B610" s="113">
        <v>568915</v>
      </c>
      <c r="C610" s="114" t="s">
        <v>584</v>
      </c>
      <c r="E610" s="104">
        <f t="shared" si="166"/>
        <v>0</v>
      </c>
      <c r="F610" s="104">
        <f t="shared" si="167"/>
        <v>0</v>
      </c>
      <c r="G610" s="104">
        <f t="shared" si="168"/>
        <v>0</v>
      </c>
      <c r="H610" s="43">
        <f t="shared" si="169"/>
        <v>0</v>
      </c>
      <c r="I610" s="49"/>
      <c r="J610" s="104">
        <f t="shared" si="170"/>
        <v>0</v>
      </c>
      <c r="K610" s="104">
        <f t="shared" si="171"/>
        <v>0</v>
      </c>
      <c r="L610" s="104">
        <f t="shared" si="172"/>
        <v>0</v>
      </c>
      <c r="M610" s="43">
        <f t="shared" si="173"/>
        <v>0</v>
      </c>
      <c r="N610" s="49"/>
      <c r="O610" s="86" t="str">
        <f t="shared" ref="O610:O626" si="175">IF(ISBLANK(VLOOKUP(B610,OP,48,FALSE))=TRUE,"",VLOOKUP(B610,OP,48,FALSE))</f>
        <v/>
      </c>
    </row>
    <row r="611" spans="2:15" x14ac:dyDescent="0.35">
      <c r="B611" s="113">
        <v>568916</v>
      </c>
      <c r="C611" s="114" t="s">
        <v>585</v>
      </c>
      <c r="E611" s="104">
        <f t="shared" si="166"/>
        <v>0</v>
      </c>
      <c r="F611" s="104">
        <f t="shared" si="167"/>
        <v>0</v>
      </c>
      <c r="G611" s="104">
        <f t="shared" si="168"/>
        <v>0</v>
      </c>
      <c r="H611" s="43">
        <f t="shared" si="169"/>
        <v>0</v>
      </c>
      <c r="I611" s="49"/>
      <c r="J611" s="104">
        <f t="shared" si="170"/>
        <v>0</v>
      </c>
      <c r="K611" s="104">
        <f t="shared" si="171"/>
        <v>0</v>
      </c>
      <c r="L611" s="104">
        <f t="shared" si="172"/>
        <v>0</v>
      </c>
      <c r="M611" s="43">
        <f t="shared" si="173"/>
        <v>0</v>
      </c>
      <c r="N611" s="49"/>
      <c r="O611" s="86" t="str">
        <f t="shared" si="175"/>
        <v/>
      </c>
    </row>
    <row r="612" spans="2:15" x14ac:dyDescent="0.35">
      <c r="B612" s="113">
        <v>568917</v>
      </c>
      <c r="C612" s="114" t="s">
        <v>586</v>
      </c>
      <c r="E612" s="104">
        <f t="shared" si="166"/>
        <v>0</v>
      </c>
      <c r="F612" s="104">
        <f t="shared" si="167"/>
        <v>0</v>
      </c>
      <c r="G612" s="104">
        <f t="shared" si="168"/>
        <v>0</v>
      </c>
      <c r="H612" s="43">
        <f t="shared" si="169"/>
        <v>0</v>
      </c>
      <c r="I612" s="49"/>
      <c r="J612" s="104">
        <f t="shared" si="170"/>
        <v>0</v>
      </c>
      <c r="K612" s="104">
        <f t="shared" si="171"/>
        <v>0</v>
      </c>
      <c r="L612" s="104">
        <f t="shared" si="172"/>
        <v>0</v>
      </c>
      <c r="M612" s="43">
        <f t="shared" si="173"/>
        <v>0</v>
      </c>
      <c r="N612" s="49"/>
      <c r="O612" s="86" t="str">
        <f t="shared" si="175"/>
        <v/>
      </c>
    </row>
    <row r="613" spans="2:15" x14ac:dyDescent="0.35">
      <c r="B613" s="113">
        <v>568918</v>
      </c>
      <c r="C613" s="114" t="s">
        <v>587</v>
      </c>
      <c r="E613" s="104">
        <f t="shared" si="166"/>
        <v>0</v>
      </c>
      <c r="F613" s="104">
        <f t="shared" si="167"/>
        <v>0</v>
      </c>
      <c r="G613" s="104">
        <f t="shared" si="168"/>
        <v>0</v>
      </c>
      <c r="H613" s="43">
        <f t="shared" si="169"/>
        <v>0</v>
      </c>
      <c r="I613" s="49"/>
      <c r="J613" s="104">
        <f t="shared" si="170"/>
        <v>0</v>
      </c>
      <c r="K613" s="104">
        <f t="shared" si="171"/>
        <v>0</v>
      </c>
      <c r="L613" s="104">
        <f t="shared" si="172"/>
        <v>0</v>
      </c>
      <c r="M613" s="43">
        <f t="shared" si="173"/>
        <v>0</v>
      </c>
      <c r="N613" s="49"/>
      <c r="O613" s="86" t="str">
        <f t="shared" si="175"/>
        <v/>
      </c>
    </row>
    <row r="614" spans="2:15" x14ac:dyDescent="0.35">
      <c r="B614" s="113">
        <v>568919</v>
      </c>
      <c r="C614" s="114" t="s">
        <v>588</v>
      </c>
      <c r="E614" s="104">
        <f t="shared" si="166"/>
        <v>0</v>
      </c>
      <c r="F614" s="104">
        <f t="shared" si="167"/>
        <v>0</v>
      </c>
      <c r="G614" s="104">
        <f t="shared" si="168"/>
        <v>0</v>
      </c>
      <c r="H614" s="43">
        <f t="shared" si="169"/>
        <v>0</v>
      </c>
      <c r="I614" s="49"/>
      <c r="J614" s="104">
        <f t="shared" si="170"/>
        <v>0</v>
      </c>
      <c r="K614" s="104">
        <f t="shared" si="171"/>
        <v>0</v>
      </c>
      <c r="L614" s="104">
        <f t="shared" si="172"/>
        <v>0</v>
      </c>
      <c r="M614" s="43">
        <f t="shared" si="173"/>
        <v>0</v>
      </c>
      <c r="N614" s="49"/>
      <c r="O614" s="86" t="str">
        <f t="shared" si="175"/>
        <v/>
      </c>
    </row>
    <row r="615" spans="2:15" x14ac:dyDescent="0.35">
      <c r="B615" s="113">
        <v>568920</v>
      </c>
      <c r="C615" s="114" t="s">
        <v>589</v>
      </c>
      <c r="E615" s="104">
        <f t="shared" si="166"/>
        <v>0</v>
      </c>
      <c r="F615" s="104">
        <f t="shared" si="167"/>
        <v>0</v>
      </c>
      <c r="G615" s="104">
        <f t="shared" si="168"/>
        <v>0</v>
      </c>
      <c r="H615" s="43">
        <f t="shared" si="169"/>
        <v>0</v>
      </c>
      <c r="I615" s="49"/>
      <c r="J615" s="104">
        <f t="shared" si="170"/>
        <v>0</v>
      </c>
      <c r="K615" s="104">
        <f t="shared" si="171"/>
        <v>0</v>
      </c>
      <c r="L615" s="104">
        <f t="shared" si="172"/>
        <v>0</v>
      </c>
      <c r="M615" s="43">
        <f t="shared" si="173"/>
        <v>0</v>
      </c>
      <c r="N615" s="49"/>
      <c r="O615" s="86" t="str">
        <f t="shared" si="175"/>
        <v/>
      </c>
    </row>
    <row r="616" spans="2:15" x14ac:dyDescent="0.35">
      <c r="B616" s="113">
        <v>569000</v>
      </c>
      <c r="C616" s="114" t="s">
        <v>590</v>
      </c>
      <c r="E616" s="104">
        <f t="shared" si="166"/>
        <v>0</v>
      </c>
      <c r="F616" s="104">
        <f t="shared" si="167"/>
        <v>0</v>
      </c>
      <c r="G616" s="104">
        <f t="shared" si="168"/>
        <v>0</v>
      </c>
      <c r="H616" s="43">
        <f t="shared" si="169"/>
        <v>0</v>
      </c>
      <c r="I616" s="49"/>
      <c r="J616" s="104">
        <f t="shared" si="170"/>
        <v>0</v>
      </c>
      <c r="K616" s="104">
        <f t="shared" si="171"/>
        <v>0</v>
      </c>
      <c r="L616" s="104">
        <f t="shared" si="172"/>
        <v>0</v>
      </c>
      <c r="M616" s="43">
        <f t="shared" si="173"/>
        <v>0</v>
      </c>
      <c r="N616" s="49"/>
      <c r="O616" s="86" t="str">
        <f t="shared" si="175"/>
        <v/>
      </c>
    </row>
    <row r="617" spans="2:15" x14ac:dyDescent="0.35">
      <c r="B617" s="113">
        <v>569100</v>
      </c>
      <c r="C617" s="114" t="s">
        <v>591</v>
      </c>
      <c r="E617" s="104">
        <f t="shared" si="166"/>
        <v>0</v>
      </c>
      <c r="F617" s="104">
        <f t="shared" si="167"/>
        <v>0</v>
      </c>
      <c r="G617" s="104">
        <f t="shared" si="168"/>
        <v>0</v>
      </c>
      <c r="H617" s="43">
        <f t="shared" si="169"/>
        <v>0</v>
      </c>
      <c r="I617" s="49"/>
      <c r="J617" s="104">
        <f t="shared" si="170"/>
        <v>0</v>
      </c>
      <c r="K617" s="104">
        <f t="shared" si="171"/>
        <v>0</v>
      </c>
      <c r="L617" s="104">
        <f t="shared" si="172"/>
        <v>0</v>
      </c>
      <c r="M617" s="43">
        <f t="shared" si="173"/>
        <v>0</v>
      </c>
      <c r="N617" s="49"/>
      <c r="O617" s="86" t="str">
        <f t="shared" si="175"/>
        <v/>
      </c>
    </row>
    <row r="618" spans="2:15" x14ac:dyDescent="0.35">
      <c r="B618" s="113">
        <v>569101</v>
      </c>
      <c r="C618" s="114" t="s">
        <v>592</v>
      </c>
      <c r="E618" s="104">
        <f t="shared" si="166"/>
        <v>0</v>
      </c>
      <c r="F618" s="104">
        <f t="shared" si="167"/>
        <v>0</v>
      </c>
      <c r="G618" s="104">
        <f t="shared" si="168"/>
        <v>0</v>
      </c>
      <c r="H618" s="43">
        <f t="shared" si="169"/>
        <v>0</v>
      </c>
      <c r="I618" s="49"/>
      <c r="J618" s="104">
        <f t="shared" si="170"/>
        <v>0</v>
      </c>
      <c r="K618" s="104">
        <f t="shared" si="171"/>
        <v>0</v>
      </c>
      <c r="L618" s="104">
        <f t="shared" si="172"/>
        <v>0</v>
      </c>
      <c r="M618" s="43">
        <f t="shared" si="173"/>
        <v>0</v>
      </c>
      <c r="N618" s="49"/>
      <c r="O618" s="86" t="str">
        <f t="shared" si="175"/>
        <v/>
      </c>
    </row>
    <row r="619" spans="2:15" x14ac:dyDescent="0.35">
      <c r="B619" s="113">
        <v>569102</v>
      </c>
      <c r="C619" s="114" t="s">
        <v>593</v>
      </c>
      <c r="E619" s="104">
        <f t="shared" si="166"/>
        <v>0</v>
      </c>
      <c r="F619" s="104">
        <f t="shared" si="167"/>
        <v>0</v>
      </c>
      <c r="G619" s="104">
        <f t="shared" si="168"/>
        <v>0</v>
      </c>
      <c r="H619" s="43">
        <f t="shared" si="169"/>
        <v>0</v>
      </c>
      <c r="I619" s="49"/>
      <c r="J619" s="104">
        <f t="shared" si="170"/>
        <v>0</v>
      </c>
      <c r="K619" s="104">
        <f t="shared" si="171"/>
        <v>0</v>
      </c>
      <c r="L619" s="104">
        <f t="shared" si="172"/>
        <v>0</v>
      </c>
      <c r="M619" s="43">
        <f t="shared" si="173"/>
        <v>0</v>
      </c>
      <c r="N619" s="49"/>
      <c r="O619" s="86" t="str">
        <f t="shared" si="175"/>
        <v/>
      </c>
    </row>
    <row r="620" spans="2:15" x14ac:dyDescent="0.35">
      <c r="B620" s="113">
        <v>569103</v>
      </c>
      <c r="C620" s="114" t="s">
        <v>594</v>
      </c>
      <c r="E620" s="104">
        <f t="shared" si="166"/>
        <v>0</v>
      </c>
      <c r="F620" s="104">
        <f t="shared" si="167"/>
        <v>0</v>
      </c>
      <c r="G620" s="104">
        <f t="shared" si="168"/>
        <v>0</v>
      </c>
      <c r="H620" s="43">
        <f t="shared" si="169"/>
        <v>0</v>
      </c>
      <c r="I620" s="49"/>
      <c r="J620" s="104">
        <f t="shared" si="170"/>
        <v>0</v>
      </c>
      <c r="K620" s="104">
        <f t="shared" si="171"/>
        <v>0</v>
      </c>
      <c r="L620" s="104">
        <f t="shared" si="172"/>
        <v>0</v>
      </c>
      <c r="M620" s="43">
        <f t="shared" si="173"/>
        <v>0</v>
      </c>
      <c r="N620" s="49"/>
      <c r="O620" s="86" t="str">
        <f t="shared" si="175"/>
        <v/>
      </c>
    </row>
    <row r="621" spans="2:15" x14ac:dyDescent="0.35">
      <c r="B621" s="113">
        <v>569200</v>
      </c>
      <c r="C621" s="114" t="s">
        <v>595</v>
      </c>
      <c r="E621" s="104">
        <f t="shared" si="166"/>
        <v>0</v>
      </c>
      <c r="F621" s="104">
        <f t="shared" si="167"/>
        <v>0</v>
      </c>
      <c r="G621" s="104">
        <f t="shared" si="168"/>
        <v>0</v>
      </c>
      <c r="H621" s="43">
        <f t="shared" si="169"/>
        <v>0</v>
      </c>
      <c r="I621" s="49"/>
      <c r="J621" s="104">
        <f t="shared" si="170"/>
        <v>0</v>
      </c>
      <c r="K621" s="104">
        <f t="shared" si="171"/>
        <v>0</v>
      </c>
      <c r="L621" s="104">
        <f t="shared" si="172"/>
        <v>0</v>
      </c>
      <c r="M621" s="43">
        <f t="shared" si="173"/>
        <v>0</v>
      </c>
      <c r="N621" s="49"/>
      <c r="O621" s="86" t="str">
        <f t="shared" si="175"/>
        <v/>
      </c>
    </row>
    <row r="622" spans="2:15" x14ac:dyDescent="0.35">
      <c r="B622" s="113">
        <v>569201</v>
      </c>
      <c r="C622" s="114" t="s">
        <v>596</v>
      </c>
      <c r="E622" s="104">
        <f t="shared" si="166"/>
        <v>0</v>
      </c>
      <c r="F622" s="104">
        <f t="shared" si="167"/>
        <v>0</v>
      </c>
      <c r="G622" s="104">
        <f t="shared" si="168"/>
        <v>0</v>
      </c>
      <c r="H622" s="43">
        <f t="shared" si="169"/>
        <v>0</v>
      </c>
      <c r="I622" s="49"/>
      <c r="J622" s="104">
        <f t="shared" si="170"/>
        <v>0</v>
      </c>
      <c r="K622" s="104">
        <f t="shared" si="171"/>
        <v>0</v>
      </c>
      <c r="L622" s="104">
        <f t="shared" si="172"/>
        <v>0</v>
      </c>
      <c r="M622" s="43">
        <f t="shared" si="173"/>
        <v>0</v>
      </c>
      <c r="N622" s="49"/>
      <c r="O622" s="86" t="str">
        <f t="shared" si="175"/>
        <v/>
      </c>
    </row>
    <row r="623" spans="2:15" x14ac:dyDescent="0.35">
      <c r="B623" s="113">
        <v>569300</v>
      </c>
      <c r="C623" s="114" t="s">
        <v>597</v>
      </c>
      <c r="E623" s="104">
        <f t="shared" si="166"/>
        <v>0</v>
      </c>
      <c r="F623" s="104">
        <f t="shared" si="167"/>
        <v>0</v>
      </c>
      <c r="G623" s="104">
        <f t="shared" si="168"/>
        <v>0</v>
      </c>
      <c r="H623" s="43">
        <f t="shared" si="169"/>
        <v>0</v>
      </c>
      <c r="I623" s="49"/>
      <c r="J623" s="104">
        <f t="shared" si="170"/>
        <v>0</v>
      </c>
      <c r="K623" s="104">
        <f t="shared" si="171"/>
        <v>0</v>
      </c>
      <c r="L623" s="104">
        <f t="shared" si="172"/>
        <v>0</v>
      </c>
      <c r="M623" s="43">
        <f t="shared" si="173"/>
        <v>0</v>
      </c>
      <c r="N623" s="49"/>
      <c r="O623" s="86" t="str">
        <f t="shared" si="175"/>
        <v/>
      </c>
    </row>
    <row r="624" spans="2:15" x14ac:dyDescent="0.35">
      <c r="B624" s="113">
        <v>569301</v>
      </c>
      <c r="C624" s="114" t="s">
        <v>598</v>
      </c>
      <c r="E624" s="104">
        <f t="shared" si="166"/>
        <v>0</v>
      </c>
      <c r="F624" s="104">
        <f t="shared" si="167"/>
        <v>0</v>
      </c>
      <c r="G624" s="104">
        <f t="shared" si="168"/>
        <v>0</v>
      </c>
      <c r="H624" s="43">
        <f t="shared" si="169"/>
        <v>0</v>
      </c>
      <c r="I624" s="49"/>
      <c r="J624" s="104">
        <f t="shared" si="170"/>
        <v>0</v>
      </c>
      <c r="K624" s="104">
        <f t="shared" si="171"/>
        <v>0</v>
      </c>
      <c r="L624" s="104">
        <f t="shared" si="172"/>
        <v>0</v>
      </c>
      <c r="M624" s="43">
        <f t="shared" si="173"/>
        <v>0</v>
      </c>
      <c r="N624" s="49"/>
      <c r="O624" s="86" t="str">
        <f t="shared" si="175"/>
        <v/>
      </c>
    </row>
    <row r="625" spans="2:15" x14ac:dyDescent="0.35">
      <c r="B625" s="113">
        <v>569302</v>
      </c>
      <c r="C625" s="114" t="s">
        <v>599</v>
      </c>
      <c r="E625" s="104">
        <f t="shared" si="166"/>
        <v>0</v>
      </c>
      <c r="F625" s="104">
        <f t="shared" si="167"/>
        <v>0</v>
      </c>
      <c r="G625" s="104">
        <f t="shared" si="168"/>
        <v>0</v>
      </c>
      <c r="H625" s="43">
        <f t="shared" si="169"/>
        <v>0</v>
      </c>
      <c r="I625" s="49"/>
      <c r="J625" s="104">
        <f t="shared" si="170"/>
        <v>0</v>
      </c>
      <c r="K625" s="104">
        <f t="shared" si="171"/>
        <v>0</v>
      </c>
      <c r="L625" s="104">
        <f t="shared" si="172"/>
        <v>0</v>
      </c>
      <c r="M625" s="43">
        <f t="shared" si="173"/>
        <v>0</v>
      </c>
      <c r="N625" s="49"/>
      <c r="O625" s="86" t="str">
        <f t="shared" si="175"/>
        <v/>
      </c>
    </row>
    <row r="626" spans="2:15" x14ac:dyDescent="0.35">
      <c r="B626" s="113">
        <v>569400</v>
      </c>
      <c r="C626" s="114" t="s">
        <v>600</v>
      </c>
      <c r="E626" s="104">
        <f t="shared" si="166"/>
        <v>0</v>
      </c>
      <c r="F626" s="104">
        <f t="shared" si="167"/>
        <v>0</v>
      </c>
      <c r="G626" s="104">
        <f t="shared" si="168"/>
        <v>0</v>
      </c>
      <c r="H626" s="43">
        <f t="shared" si="169"/>
        <v>0</v>
      </c>
      <c r="I626" s="49"/>
      <c r="J626" s="104">
        <f t="shared" si="170"/>
        <v>0</v>
      </c>
      <c r="K626" s="104">
        <f t="shared" si="171"/>
        <v>0</v>
      </c>
      <c r="L626" s="104">
        <f t="shared" si="172"/>
        <v>0</v>
      </c>
      <c r="M626" s="43">
        <f t="shared" si="173"/>
        <v>0</v>
      </c>
      <c r="N626" s="49"/>
      <c r="O626" s="86" t="str">
        <f t="shared" si="175"/>
        <v/>
      </c>
    </row>
    <row r="627" spans="2:15" s="22" customFormat="1" x14ac:dyDescent="0.35">
      <c r="B627" s="117"/>
      <c r="C627" s="118" t="str">
        <f>+"Total "&amp;PROPER(C532)</f>
        <v>Total General &amp; Administrative</v>
      </c>
      <c r="E627" s="27">
        <f>SUM(E533:E626)</f>
        <v>39406.439999999995</v>
      </c>
      <c r="F627" s="27">
        <f>SUM(F533:F626)</f>
        <v>40414.759999999995</v>
      </c>
      <c r="G627" s="27">
        <f>SUM(G533:G626)</f>
        <v>-1008.3200000000003</v>
      </c>
      <c r="H627" s="28">
        <f t="shared" si="169"/>
        <v>-2.4949300701031019E-2</v>
      </c>
      <c r="I627" s="55"/>
      <c r="J627" s="27">
        <f>SUM(J533:J626)</f>
        <v>149604</v>
      </c>
      <c r="K627" s="27">
        <f>SUM(K533:K626)</f>
        <v>40414.759999999995</v>
      </c>
      <c r="L627" s="27">
        <f>SUM(L533:L626)</f>
        <v>109189.24</v>
      </c>
      <c r="M627" s="28">
        <f t="shared" si="173"/>
        <v>2.7017168974899275</v>
      </c>
      <c r="N627" s="55"/>
      <c r="O627" s="93"/>
    </row>
    <row r="628" spans="2:15" s="44" customFormat="1" ht="11.65" customHeight="1" x14ac:dyDescent="0.3">
      <c r="B628" s="119"/>
      <c r="C628" s="120" t="s">
        <v>175</v>
      </c>
      <c r="E628" s="45">
        <f>IF(E$201=0,0,E627/E$201)</f>
        <v>4.1794931300627169E-2</v>
      </c>
      <c r="F628" s="45">
        <f>IF(F$201=0,0,F627/F$201)</f>
        <v>4.2890484549145791E-2</v>
      </c>
      <c r="G628" s="45"/>
      <c r="H628" s="45"/>
      <c r="I628" s="56"/>
      <c r="J628" s="45">
        <f>IF(J$201=0,0,J627/J$201)</f>
        <v>1</v>
      </c>
      <c r="K628" s="45">
        <f>IF(K$201=0,0,K627/K$201)</f>
        <v>4.2890484549145791E-2</v>
      </c>
      <c r="L628" s="45"/>
      <c r="M628" s="45"/>
      <c r="N628" s="56"/>
      <c r="O628" s="94"/>
    </row>
    <row r="629" spans="2:15" s="11" customFormat="1" x14ac:dyDescent="0.35">
      <c r="B629" s="121"/>
      <c r="C629" s="122"/>
      <c r="E629" s="29"/>
      <c r="F629" s="29"/>
      <c r="G629" s="29"/>
      <c r="H629" s="29"/>
      <c r="I629" s="58"/>
      <c r="J629" s="29"/>
      <c r="K629" s="29"/>
      <c r="L629" s="29"/>
      <c r="M629" s="29"/>
      <c r="N629" s="58"/>
      <c r="O629" s="95"/>
    </row>
    <row r="630" spans="2:15" x14ac:dyDescent="0.35">
      <c r="B630" s="113"/>
      <c r="C630" s="115" t="s">
        <v>601</v>
      </c>
      <c r="E630" s="30"/>
      <c r="F630" s="30"/>
      <c r="G630" s="30"/>
      <c r="H630" s="26"/>
      <c r="I630" s="49"/>
      <c r="J630" s="30"/>
      <c r="K630" s="30"/>
      <c r="L630" s="30"/>
      <c r="M630" s="26"/>
      <c r="N630" s="49"/>
      <c r="O630" s="86"/>
    </row>
    <row r="631" spans="2:15" x14ac:dyDescent="0.35">
      <c r="B631" s="113">
        <v>570000</v>
      </c>
      <c r="C631" s="114" t="s">
        <v>602</v>
      </c>
      <c r="E631" s="104">
        <f t="shared" ref="E631:E676" si="176">VLOOKUP($B631,OP,30,FALSE)</f>
        <v>0</v>
      </c>
      <c r="F631" s="104">
        <f t="shared" ref="F631:F676" si="177">VLOOKUP($B631,OP,31,FALSE)</f>
        <v>0</v>
      </c>
      <c r="G631" s="104">
        <f t="shared" ref="G631:G676" si="178">+E631-F631</f>
        <v>0</v>
      </c>
      <c r="H631" s="43">
        <f t="shared" ref="H631:H677" si="179">IF(F631=0,0,G631/F631)</f>
        <v>0</v>
      </c>
      <c r="I631" s="49"/>
      <c r="J631" s="104">
        <f t="shared" ref="J631:J676" si="180">VLOOKUP($B631,OP,47,FALSE)</f>
        <v>0</v>
      </c>
      <c r="K631" s="104">
        <f t="shared" ref="K631:K676" si="181">VLOOKUP($B631,OP,31,FALSE)</f>
        <v>0</v>
      </c>
      <c r="L631" s="104">
        <f t="shared" ref="L631:L676" si="182">+J631-K631</f>
        <v>0</v>
      </c>
      <c r="M631" s="43">
        <f t="shared" ref="M631:M677" si="183">IF(K631=0,0,L631/K631)</f>
        <v>0</v>
      </c>
      <c r="N631" s="49"/>
      <c r="O631" s="86" t="str">
        <f t="shared" ref="O631:O676" si="184">IF(ISBLANK(VLOOKUP(B631,OP,48,FALSE))=TRUE,"",VLOOKUP(B631,OP,48,FALSE))</f>
        <v/>
      </c>
    </row>
    <row r="632" spans="2:15" x14ac:dyDescent="0.35">
      <c r="B632" s="113">
        <v>571000</v>
      </c>
      <c r="C632" s="114" t="s">
        <v>603</v>
      </c>
      <c r="E632" s="104">
        <f t="shared" si="176"/>
        <v>228867</v>
      </c>
      <c r="F632" s="104">
        <f t="shared" si="177"/>
        <v>248500</v>
      </c>
      <c r="G632" s="104">
        <f t="shared" si="178"/>
        <v>-19633</v>
      </c>
      <c r="H632" s="43">
        <f t="shared" si="179"/>
        <v>-7.9006036217303829E-2</v>
      </c>
      <c r="I632" s="49"/>
      <c r="J632" s="104">
        <f t="shared" si="180"/>
        <v>0</v>
      </c>
      <c r="K632" s="104">
        <f t="shared" si="181"/>
        <v>248500</v>
      </c>
      <c r="L632" s="104">
        <f t="shared" si="182"/>
        <v>-248500</v>
      </c>
      <c r="M632" s="43">
        <f t="shared" si="183"/>
        <v>-1</v>
      </c>
      <c r="N632" s="49"/>
      <c r="O632" s="86" t="str">
        <f t="shared" si="184"/>
        <v/>
      </c>
    </row>
    <row r="633" spans="2:15" x14ac:dyDescent="0.35">
      <c r="B633" s="113">
        <v>571001</v>
      </c>
      <c r="C633" s="114" t="s">
        <v>604</v>
      </c>
      <c r="E633" s="104">
        <f t="shared" si="176"/>
        <v>0</v>
      </c>
      <c r="F633" s="104">
        <f t="shared" si="177"/>
        <v>0</v>
      </c>
      <c r="G633" s="104">
        <f t="shared" si="178"/>
        <v>0</v>
      </c>
      <c r="H633" s="43">
        <f t="shared" si="179"/>
        <v>0</v>
      </c>
      <c r="I633" s="49"/>
      <c r="J633" s="104">
        <f t="shared" si="180"/>
        <v>0</v>
      </c>
      <c r="K633" s="104">
        <f t="shared" si="181"/>
        <v>0</v>
      </c>
      <c r="L633" s="104">
        <f t="shared" si="182"/>
        <v>0</v>
      </c>
      <c r="M633" s="43">
        <f t="shared" si="183"/>
        <v>0</v>
      </c>
      <c r="N633" s="49"/>
      <c r="O633" s="86" t="str">
        <f t="shared" si="184"/>
        <v/>
      </c>
    </row>
    <row r="634" spans="2:15" x14ac:dyDescent="0.35">
      <c r="B634" s="113">
        <v>571002</v>
      </c>
      <c r="C634" s="114" t="s">
        <v>605</v>
      </c>
      <c r="E634" s="104">
        <f t="shared" si="176"/>
        <v>0</v>
      </c>
      <c r="F634" s="104">
        <f t="shared" si="177"/>
        <v>0</v>
      </c>
      <c r="G634" s="104">
        <f t="shared" si="178"/>
        <v>0</v>
      </c>
      <c r="H634" s="43">
        <f t="shared" si="179"/>
        <v>0</v>
      </c>
      <c r="I634" s="49"/>
      <c r="J634" s="104">
        <f t="shared" si="180"/>
        <v>0</v>
      </c>
      <c r="K634" s="104">
        <f t="shared" si="181"/>
        <v>0</v>
      </c>
      <c r="L634" s="104">
        <f t="shared" si="182"/>
        <v>0</v>
      </c>
      <c r="M634" s="43">
        <f t="shared" si="183"/>
        <v>0</v>
      </c>
      <c r="N634" s="49"/>
      <c r="O634" s="86" t="str">
        <f t="shared" si="184"/>
        <v/>
      </c>
    </row>
    <row r="635" spans="2:15" x14ac:dyDescent="0.35">
      <c r="B635" s="113">
        <v>571003</v>
      </c>
      <c r="C635" s="114" t="s">
        <v>606</v>
      </c>
      <c r="E635" s="104">
        <f t="shared" si="176"/>
        <v>0</v>
      </c>
      <c r="F635" s="104">
        <f t="shared" si="177"/>
        <v>0</v>
      </c>
      <c r="G635" s="104">
        <f t="shared" si="178"/>
        <v>0</v>
      </c>
      <c r="H635" s="43">
        <f t="shared" si="179"/>
        <v>0</v>
      </c>
      <c r="I635" s="49"/>
      <c r="J635" s="104">
        <f t="shared" si="180"/>
        <v>0</v>
      </c>
      <c r="K635" s="104">
        <f t="shared" si="181"/>
        <v>0</v>
      </c>
      <c r="L635" s="104">
        <f t="shared" si="182"/>
        <v>0</v>
      </c>
      <c r="M635" s="43">
        <f t="shared" si="183"/>
        <v>0</v>
      </c>
      <c r="N635" s="49"/>
      <c r="O635" s="86" t="str">
        <f t="shared" si="184"/>
        <v/>
      </c>
    </row>
    <row r="636" spans="2:15" x14ac:dyDescent="0.35">
      <c r="B636" s="113">
        <v>571004</v>
      </c>
      <c r="C636" s="114" t="s">
        <v>607</v>
      </c>
      <c r="E636" s="104">
        <f t="shared" si="176"/>
        <v>0</v>
      </c>
      <c r="F636" s="104">
        <f t="shared" si="177"/>
        <v>0</v>
      </c>
      <c r="G636" s="104">
        <f t="shared" si="178"/>
        <v>0</v>
      </c>
      <c r="H636" s="43">
        <f t="shared" si="179"/>
        <v>0</v>
      </c>
      <c r="I636" s="49"/>
      <c r="J636" s="104">
        <f t="shared" si="180"/>
        <v>0</v>
      </c>
      <c r="K636" s="104">
        <f t="shared" si="181"/>
        <v>0</v>
      </c>
      <c r="L636" s="104">
        <f t="shared" si="182"/>
        <v>0</v>
      </c>
      <c r="M636" s="43">
        <f t="shared" si="183"/>
        <v>0</v>
      </c>
      <c r="N636" s="49"/>
      <c r="O636" s="86" t="str">
        <f t="shared" si="184"/>
        <v/>
      </c>
    </row>
    <row r="637" spans="2:15" x14ac:dyDescent="0.35">
      <c r="B637" s="113">
        <v>571005</v>
      </c>
      <c r="C637" s="114" t="s">
        <v>608</v>
      </c>
      <c r="E637" s="104">
        <f t="shared" si="176"/>
        <v>0</v>
      </c>
      <c r="F637" s="104">
        <f t="shared" si="177"/>
        <v>0</v>
      </c>
      <c r="G637" s="104">
        <f t="shared" si="178"/>
        <v>0</v>
      </c>
      <c r="H637" s="43">
        <f t="shared" si="179"/>
        <v>0</v>
      </c>
      <c r="I637" s="49"/>
      <c r="J637" s="104">
        <f t="shared" si="180"/>
        <v>0</v>
      </c>
      <c r="K637" s="104">
        <f t="shared" si="181"/>
        <v>0</v>
      </c>
      <c r="L637" s="104">
        <f t="shared" si="182"/>
        <v>0</v>
      </c>
      <c r="M637" s="43">
        <f t="shared" si="183"/>
        <v>0</v>
      </c>
      <c r="N637" s="49"/>
      <c r="O637" s="86" t="str">
        <f t="shared" si="184"/>
        <v/>
      </c>
    </row>
    <row r="638" spans="2:15" x14ac:dyDescent="0.35">
      <c r="B638" s="113">
        <v>571006</v>
      </c>
      <c r="C638" s="114" t="s">
        <v>609</v>
      </c>
      <c r="E638" s="104">
        <f t="shared" si="176"/>
        <v>0</v>
      </c>
      <c r="F638" s="104">
        <f t="shared" si="177"/>
        <v>0</v>
      </c>
      <c r="G638" s="104">
        <f t="shared" si="178"/>
        <v>0</v>
      </c>
      <c r="H638" s="43">
        <f t="shared" si="179"/>
        <v>0</v>
      </c>
      <c r="I638" s="49"/>
      <c r="J638" s="104">
        <f t="shared" si="180"/>
        <v>0</v>
      </c>
      <c r="K638" s="104">
        <f t="shared" si="181"/>
        <v>0</v>
      </c>
      <c r="L638" s="104">
        <f t="shared" si="182"/>
        <v>0</v>
      </c>
      <c r="M638" s="43">
        <f t="shared" si="183"/>
        <v>0</v>
      </c>
      <c r="N638" s="49"/>
      <c r="O638" s="86" t="str">
        <f t="shared" si="184"/>
        <v/>
      </c>
    </row>
    <row r="639" spans="2:15" x14ac:dyDescent="0.35">
      <c r="B639" s="113">
        <v>571007</v>
      </c>
      <c r="C639" s="114" t="s">
        <v>610</v>
      </c>
      <c r="E639" s="104">
        <f t="shared" si="176"/>
        <v>0</v>
      </c>
      <c r="F639" s="104">
        <f t="shared" si="177"/>
        <v>0</v>
      </c>
      <c r="G639" s="104">
        <f t="shared" si="178"/>
        <v>0</v>
      </c>
      <c r="H639" s="43">
        <f t="shared" si="179"/>
        <v>0</v>
      </c>
      <c r="I639" s="49"/>
      <c r="J639" s="104">
        <f t="shared" si="180"/>
        <v>0</v>
      </c>
      <c r="K639" s="104">
        <f t="shared" si="181"/>
        <v>0</v>
      </c>
      <c r="L639" s="104">
        <f t="shared" si="182"/>
        <v>0</v>
      </c>
      <c r="M639" s="43">
        <f t="shared" si="183"/>
        <v>0</v>
      </c>
      <c r="N639" s="49"/>
      <c r="O639" s="86" t="str">
        <f t="shared" si="184"/>
        <v/>
      </c>
    </row>
    <row r="640" spans="2:15" x14ac:dyDescent="0.35">
      <c r="B640" s="113">
        <v>571200</v>
      </c>
      <c r="C640" s="114" t="s">
        <v>611</v>
      </c>
      <c r="E640" s="104">
        <f t="shared" si="176"/>
        <v>0</v>
      </c>
      <c r="F640" s="104">
        <f t="shared" si="177"/>
        <v>0</v>
      </c>
      <c r="G640" s="104">
        <f t="shared" si="178"/>
        <v>0</v>
      </c>
      <c r="H640" s="43">
        <f t="shared" si="179"/>
        <v>0</v>
      </c>
      <c r="I640" s="49"/>
      <c r="J640" s="104">
        <f t="shared" si="180"/>
        <v>0</v>
      </c>
      <c r="K640" s="104">
        <f t="shared" si="181"/>
        <v>0</v>
      </c>
      <c r="L640" s="104">
        <f t="shared" si="182"/>
        <v>0</v>
      </c>
      <c r="M640" s="43">
        <f t="shared" si="183"/>
        <v>0</v>
      </c>
      <c r="N640" s="49"/>
      <c r="O640" s="86" t="str">
        <f t="shared" si="184"/>
        <v/>
      </c>
    </row>
    <row r="641" spans="2:15" x14ac:dyDescent="0.35">
      <c r="B641" s="113">
        <v>571201</v>
      </c>
      <c r="C641" s="114" t="s">
        <v>612</v>
      </c>
      <c r="E641" s="104">
        <f t="shared" si="176"/>
        <v>0</v>
      </c>
      <c r="F641" s="104">
        <f t="shared" si="177"/>
        <v>0</v>
      </c>
      <c r="G641" s="104">
        <f t="shared" si="178"/>
        <v>0</v>
      </c>
      <c r="H641" s="43">
        <f t="shared" si="179"/>
        <v>0</v>
      </c>
      <c r="I641" s="49"/>
      <c r="J641" s="104">
        <f t="shared" si="180"/>
        <v>0</v>
      </c>
      <c r="K641" s="104">
        <f t="shared" si="181"/>
        <v>0</v>
      </c>
      <c r="L641" s="104">
        <f t="shared" si="182"/>
        <v>0</v>
      </c>
      <c r="M641" s="43">
        <f t="shared" si="183"/>
        <v>0</v>
      </c>
      <c r="N641" s="49"/>
      <c r="O641" s="86" t="str">
        <f t="shared" si="184"/>
        <v/>
      </c>
    </row>
    <row r="642" spans="2:15" x14ac:dyDescent="0.35">
      <c r="B642" s="113">
        <v>571202</v>
      </c>
      <c r="C642" s="114" t="s">
        <v>613</v>
      </c>
      <c r="E642" s="104">
        <f t="shared" si="176"/>
        <v>0</v>
      </c>
      <c r="F642" s="104">
        <f t="shared" si="177"/>
        <v>0</v>
      </c>
      <c r="G642" s="104">
        <f t="shared" si="178"/>
        <v>0</v>
      </c>
      <c r="H642" s="43">
        <f t="shared" si="179"/>
        <v>0</v>
      </c>
      <c r="I642" s="49"/>
      <c r="J642" s="104">
        <f t="shared" si="180"/>
        <v>0</v>
      </c>
      <c r="K642" s="104">
        <f t="shared" si="181"/>
        <v>0</v>
      </c>
      <c r="L642" s="104">
        <f t="shared" si="182"/>
        <v>0</v>
      </c>
      <c r="M642" s="43">
        <f t="shared" si="183"/>
        <v>0</v>
      </c>
      <c r="N642" s="49"/>
      <c r="O642" s="86" t="str">
        <f t="shared" si="184"/>
        <v/>
      </c>
    </row>
    <row r="643" spans="2:15" x14ac:dyDescent="0.35">
      <c r="B643" s="113">
        <v>572000</v>
      </c>
      <c r="C643" s="114" t="s">
        <v>614</v>
      </c>
      <c r="E643" s="104">
        <f t="shared" si="176"/>
        <v>0</v>
      </c>
      <c r="F643" s="104">
        <f t="shared" si="177"/>
        <v>0</v>
      </c>
      <c r="G643" s="104">
        <f t="shared" si="178"/>
        <v>0</v>
      </c>
      <c r="H643" s="43">
        <f t="shared" si="179"/>
        <v>0</v>
      </c>
      <c r="I643" s="49"/>
      <c r="J643" s="104">
        <f t="shared" si="180"/>
        <v>0</v>
      </c>
      <c r="K643" s="104">
        <f t="shared" si="181"/>
        <v>0</v>
      </c>
      <c r="L643" s="104">
        <f t="shared" si="182"/>
        <v>0</v>
      </c>
      <c r="M643" s="43">
        <f t="shared" si="183"/>
        <v>0</v>
      </c>
      <c r="N643" s="49"/>
      <c r="O643" s="86" t="str">
        <f t="shared" si="184"/>
        <v/>
      </c>
    </row>
    <row r="644" spans="2:15" x14ac:dyDescent="0.35">
      <c r="B644" s="113">
        <v>572100</v>
      </c>
      <c r="C644" s="114" t="s">
        <v>615</v>
      </c>
      <c r="E644" s="104">
        <f t="shared" si="176"/>
        <v>0</v>
      </c>
      <c r="F644" s="104">
        <f t="shared" si="177"/>
        <v>1500</v>
      </c>
      <c r="G644" s="104">
        <f t="shared" si="178"/>
        <v>-1500</v>
      </c>
      <c r="H644" s="43">
        <f t="shared" si="179"/>
        <v>-1</v>
      </c>
      <c r="I644" s="49"/>
      <c r="J644" s="104">
        <f t="shared" si="180"/>
        <v>0</v>
      </c>
      <c r="K644" s="104">
        <f t="shared" si="181"/>
        <v>1500</v>
      </c>
      <c r="L644" s="104">
        <f t="shared" si="182"/>
        <v>-1500</v>
      </c>
      <c r="M644" s="43">
        <f t="shared" si="183"/>
        <v>-1</v>
      </c>
      <c r="N644" s="49"/>
      <c r="O644" s="86" t="str">
        <f t="shared" si="184"/>
        <v/>
      </c>
    </row>
    <row r="645" spans="2:15" x14ac:dyDescent="0.35">
      <c r="B645" s="113">
        <v>572101</v>
      </c>
      <c r="C645" s="114" t="s">
        <v>616</v>
      </c>
      <c r="E645" s="104">
        <f t="shared" si="176"/>
        <v>0</v>
      </c>
      <c r="F645" s="104">
        <f t="shared" si="177"/>
        <v>0</v>
      </c>
      <c r="G645" s="104">
        <f t="shared" si="178"/>
        <v>0</v>
      </c>
      <c r="H645" s="43">
        <f t="shared" si="179"/>
        <v>0</v>
      </c>
      <c r="I645" s="49"/>
      <c r="J645" s="104">
        <f t="shared" si="180"/>
        <v>0</v>
      </c>
      <c r="K645" s="104">
        <f t="shared" si="181"/>
        <v>0</v>
      </c>
      <c r="L645" s="104">
        <f t="shared" si="182"/>
        <v>0</v>
      </c>
      <c r="M645" s="43">
        <f t="shared" si="183"/>
        <v>0</v>
      </c>
      <c r="N645" s="49"/>
      <c r="O645" s="86" t="str">
        <f t="shared" si="184"/>
        <v/>
      </c>
    </row>
    <row r="646" spans="2:15" x14ac:dyDescent="0.35">
      <c r="B646" s="113">
        <v>572102</v>
      </c>
      <c r="C646" s="114" t="s">
        <v>617</v>
      </c>
      <c r="E646" s="104">
        <f t="shared" si="176"/>
        <v>0</v>
      </c>
      <c r="F646" s="104">
        <f t="shared" si="177"/>
        <v>0</v>
      </c>
      <c r="G646" s="104">
        <f t="shared" si="178"/>
        <v>0</v>
      </c>
      <c r="H646" s="43">
        <f t="shared" si="179"/>
        <v>0</v>
      </c>
      <c r="I646" s="49"/>
      <c r="J646" s="104">
        <f t="shared" si="180"/>
        <v>0</v>
      </c>
      <c r="K646" s="104">
        <f t="shared" si="181"/>
        <v>0</v>
      </c>
      <c r="L646" s="104">
        <f t="shared" si="182"/>
        <v>0</v>
      </c>
      <c r="M646" s="43">
        <f t="shared" si="183"/>
        <v>0</v>
      </c>
      <c r="N646" s="49"/>
      <c r="O646" s="86" t="str">
        <f t="shared" si="184"/>
        <v/>
      </c>
    </row>
    <row r="647" spans="2:15" x14ac:dyDescent="0.35">
      <c r="B647" s="113">
        <v>572103</v>
      </c>
      <c r="C647" s="114" t="s">
        <v>618</v>
      </c>
      <c r="E647" s="104">
        <f t="shared" si="176"/>
        <v>0</v>
      </c>
      <c r="F647" s="104">
        <f t="shared" si="177"/>
        <v>0</v>
      </c>
      <c r="G647" s="104">
        <f t="shared" si="178"/>
        <v>0</v>
      </c>
      <c r="H647" s="43">
        <f t="shared" si="179"/>
        <v>0</v>
      </c>
      <c r="I647" s="49"/>
      <c r="J647" s="104">
        <f t="shared" si="180"/>
        <v>0</v>
      </c>
      <c r="K647" s="104">
        <f t="shared" si="181"/>
        <v>0</v>
      </c>
      <c r="L647" s="104">
        <f t="shared" si="182"/>
        <v>0</v>
      </c>
      <c r="M647" s="43">
        <f t="shared" si="183"/>
        <v>0</v>
      </c>
      <c r="N647" s="49"/>
      <c r="O647" s="86" t="str">
        <f t="shared" si="184"/>
        <v/>
      </c>
    </row>
    <row r="648" spans="2:15" x14ac:dyDescent="0.35">
      <c r="B648" s="113">
        <v>572104</v>
      </c>
      <c r="C648" s="114" t="s">
        <v>619</v>
      </c>
      <c r="E648" s="104">
        <f t="shared" si="176"/>
        <v>0</v>
      </c>
      <c r="F648" s="104">
        <f t="shared" si="177"/>
        <v>0</v>
      </c>
      <c r="G648" s="104">
        <f t="shared" si="178"/>
        <v>0</v>
      </c>
      <c r="H648" s="43">
        <f t="shared" si="179"/>
        <v>0</v>
      </c>
      <c r="I648" s="49"/>
      <c r="J648" s="104">
        <f t="shared" si="180"/>
        <v>0</v>
      </c>
      <c r="K648" s="104">
        <f t="shared" si="181"/>
        <v>0</v>
      </c>
      <c r="L648" s="104">
        <f t="shared" si="182"/>
        <v>0</v>
      </c>
      <c r="M648" s="43">
        <f t="shared" si="183"/>
        <v>0</v>
      </c>
      <c r="N648" s="49"/>
      <c r="O648" s="86" t="str">
        <f t="shared" si="184"/>
        <v/>
      </c>
    </row>
    <row r="649" spans="2:15" x14ac:dyDescent="0.35">
      <c r="B649" s="113">
        <v>573000</v>
      </c>
      <c r="C649" s="114" t="s">
        <v>620</v>
      </c>
      <c r="E649" s="104">
        <f t="shared" si="176"/>
        <v>0</v>
      </c>
      <c r="F649" s="104">
        <f t="shared" si="177"/>
        <v>0</v>
      </c>
      <c r="G649" s="104">
        <f t="shared" si="178"/>
        <v>0</v>
      </c>
      <c r="H649" s="43">
        <f t="shared" si="179"/>
        <v>0</v>
      </c>
      <c r="I649" s="49"/>
      <c r="J649" s="104">
        <f t="shared" si="180"/>
        <v>0</v>
      </c>
      <c r="K649" s="104">
        <f t="shared" si="181"/>
        <v>0</v>
      </c>
      <c r="L649" s="104">
        <f t="shared" si="182"/>
        <v>0</v>
      </c>
      <c r="M649" s="43">
        <f t="shared" si="183"/>
        <v>0</v>
      </c>
      <c r="N649" s="49"/>
      <c r="O649" s="86" t="str">
        <f t="shared" si="184"/>
        <v/>
      </c>
    </row>
    <row r="650" spans="2:15" x14ac:dyDescent="0.35">
      <c r="B650" s="113">
        <v>573100</v>
      </c>
      <c r="C650" s="114" t="s">
        <v>621</v>
      </c>
      <c r="E650" s="104">
        <f t="shared" si="176"/>
        <v>0</v>
      </c>
      <c r="F650" s="104">
        <f t="shared" si="177"/>
        <v>0</v>
      </c>
      <c r="G650" s="104">
        <f t="shared" si="178"/>
        <v>0</v>
      </c>
      <c r="H650" s="43">
        <f t="shared" si="179"/>
        <v>0</v>
      </c>
      <c r="I650" s="49"/>
      <c r="J650" s="104">
        <f t="shared" si="180"/>
        <v>0</v>
      </c>
      <c r="K650" s="104">
        <f t="shared" si="181"/>
        <v>0</v>
      </c>
      <c r="L650" s="104">
        <f t="shared" si="182"/>
        <v>0</v>
      </c>
      <c r="M650" s="43">
        <f t="shared" si="183"/>
        <v>0</v>
      </c>
      <c r="N650" s="49"/>
      <c r="O650" s="86" t="str">
        <f t="shared" si="184"/>
        <v/>
      </c>
    </row>
    <row r="651" spans="2:15" x14ac:dyDescent="0.35">
      <c r="B651" s="113">
        <v>573101</v>
      </c>
      <c r="C651" s="114" t="s">
        <v>622</v>
      </c>
      <c r="E651" s="104">
        <f t="shared" si="176"/>
        <v>0</v>
      </c>
      <c r="F651" s="104">
        <f t="shared" si="177"/>
        <v>0</v>
      </c>
      <c r="G651" s="104">
        <f t="shared" si="178"/>
        <v>0</v>
      </c>
      <c r="H651" s="43">
        <f t="shared" si="179"/>
        <v>0</v>
      </c>
      <c r="I651" s="49"/>
      <c r="J651" s="104">
        <f t="shared" si="180"/>
        <v>0</v>
      </c>
      <c r="K651" s="104">
        <f t="shared" si="181"/>
        <v>0</v>
      </c>
      <c r="L651" s="104">
        <f t="shared" si="182"/>
        <v>0</v>
      </c>
      <c r="M651" s="43">
        <f t="shared" si="183"/>
        <v>0</v>
      </c>
      <c r="N651" s="49"/>
      <c r="O651" s="86" t="str">
        <f t="shared" si="184"/>
        <v/>
      </c>
    </row>
    <row r="652" spans="2:15" x14ac:dyDescent="0.35">
      <c r="B652" s="113">
        <v>573200</v>
      </c>
      <c r="C652" s="114" t="s">
        <v>623</v>
      </c>
      <c r="E652" s="104">
        <f t="shared" si="176"/>
        <v>0</v>
      </c>
      <c r="F652" s="104">
        <f t="shared" si="177"/>
        <v>0</v>
      </c>
      <c r="G652" s="104">
        <f t="shared" si="178"/>
        <v>0</v>
      </c>
      <c r="H652" s="43">
        <f t="shared" si="179"/>
        <v>0</v>
      </c>
      <c r="I652" s="49"/>
      <c r="J652" s="104">
        <f t="shared" si="180"/>
        <v>0</v>
      </c>
      <c r="K652" s="104">
        <f t="shared" si="181"/>
        <v>0</v>
      </c>
      <c r="L652" s="104">
        <f t="shared" si="182"/>
        <v>0</v>
      </c>
      <c r="M652" s="43">
        <f t="shared" si="183"/>
        <v>0</v>
      </c>
      <c r="N652" s="49"/>
      <c r="O652" s="86" t="str">
        <f t="shared" si="184"/>
        <v/>
      </c>
    </row>
    <row r="653" spans="2:15" x14ac:dyDescent="0.35">
      <c r="B653" s="113">
        <v>573201</v>
      </c>
      <c r="C653" s="114" t="s">
        <v>624</v>
      </c>
      <c r="E653" s="104">
        <f t="shared" si="176"/>
        <v>0</v>
      </c>
      <c r="F653" s="104">
        <f t="shared" si="177"/>
        <v>0</v>
      </c>
      <c r="G653" s="104">
        <f t="shared" si="178"/>
        <v>0</v>
      </c>
      <c r="H653" s="43">
        <f t="shared" si="179"/>
        <v>0</v>
      </c>
      <c r="I653" s="49"/>
      <c r="J653" s="104">
        <f t="shared" si="180"/>
        <v>0</v>
      </c>
      <c r="K653" s="104">
        <f t="shared" si="181"/>
        <v>0</v>
      </c>
      <c r="L653" s="104">
        <f t="shared" si="182"/>
        <v>0</v>
      </c>
      <c r="M653" s="43">
        <f t="shared" si="183"/>
        <v>0</v>
      </c>
      <c r="N653" s="49"/>
      <c r="O653" s="86" t="str">
        <f t="shared" si="184"/>
        <v/>
      </c>
    </row>
    <row r="654" spans="2:15" x14ac:dyDescent="0.35">
      <c r="B654" s="113">
        <v>579000</v>
      </c>
      <c r="C654" s="114" t="s">
        <v>625</v>
      </c>
      <c r="E654" s="104">
        <f t="shared" si="176"/>
        <v>250.39</v>
      </c>
      <c r="F654" s="104">
        <f t="shared" si="177"/>
        <v>0</v>
      </c>
      <c r="G654" s="104">
        <f t="shared" si="178"/>
        <v>250.39</v>
      </c>
      <c r="H654" s="43">
        <f t="shared" si="179"/>
        <v>0</v>
      </c>
      <c r="I654" s="49"/>
      <c r="J654" s="104">
        <f t="shared" si="180"/>
        <v>0</v>
      </c>
      <c r="K654" s="104">
        <f t="shared" si="181"/>
        <v>0</v>
      </c>
      <c r="L654" s="104">
        <f t="shared" si="182"/>
        <v>0</v>
      </c>
      <c r="M654" s="43">
        <f t="shared" si="183"/>
        <v>0</v>
      </c>
      <c r="N654" s="49"/>
      <c r="O654" s="86" t="str">
        <f t="shared" si="184"/>
        <v/>
      </c>
    </row>
    <row r="655" spans="2:15" x14ac:dyDescent="0.35">
      <c r="B655" s="113">
        <v>580000</v>
      </c>
      <c r="C655" s="114" t="s">
        <v>626</v>
      </c>
      <c r="E655" s="104">
        <f t="shared" si="176"/>
        <v>0</v>
      </c>
      <c r="F655" s="104">
        <f t="shared" si="177"/>
        <v>0</v>
      </c>
      <c r="G655" s="104">
        <f t="shared" si="178"/>
        <v>0</v>
      </c>
      <c r="H655" s="43">
        <f t="shared" si="179"/>
        <v>0</v>
      </c>
      <c r="I655" s="49"/>
      <c r="J655" s="104">
        <f t="shared" si="180"/>
        <v>0</v>
      </c>
      <c r="K655" s="104">
        <f t="shared" si="181"/>
        <v>0</v>
      </c>
      <c r="L655" s="104">
        <f t="shared" si="182"/>
        <v>0</v>
      </c>
      <c r="M655" s="43">
        <f t="shared" si="183"/>
        <v>0</v>
      </c>
      <c r="N655" s="49"/>
      <c r="O655" s="86" t="str">
        <f t="shared" si="184"/>
        <v/>
      </c>
    </row>
    <row r="656" spans="2:15" x14ac:dyDescent="0.35">
      <c r="B656" s="113">
        <v>580010</v>
      </c>
      <c r="C656" s="114" t="s">
        <v>627</v>
      </c>
      <c r="E656" s="104">
        <f t="shared" si="176"/>
        <v>0</v>
      </c>
      <c r="F656" s="104">
        <f t="shared" si="177"/>
        <v>0</v>
      </c>
      <c r="G656" s="104">
        <f t="shared" si="178"/>
        <v>0</v>
      </c>
      <c r="H656" s="43">
        <f t="shared" si="179"/>
        <v>0</v>
      </c>
      <c r="I656" s="49"/>
      <c r="J656" s="104">
        <f t="shared" si="180"/>
        <v>0</v>
      </c>
      <c r="K656" s="104">
        <f t="shared" si="181"/>
        <v>0</v>
      </c>
      <c r="L656" s="104">
        <f t="shared" si="182"/>
        <v>0</v>
      </c>
      <c r="M656" s="43">
        <f t="shared" si="183"/>
        <v>0</v>
      </c>
      <c r="N656" s="49"/>
      <c r="O656" s="86" t="str">
        <f t="shared" si="184"/>
        <v/>
      </c>
    </row>
    <row r="657" spans="2:15" x14ac:dyDescent="0.35">
      <c r="B657" s="113">
        <v>581000</v>
      </c>
      <c r="C657" s="114" t="s">
        <v>628</v>
      </c>
      <c r="E657" s="104">
        <f t="shared" si="176"/>
        <v>0</v>
      </c>
      <c r="F657" s="104">
        <f t="shared" si="177"/>
        <v>0</v>
      </c>
      <c r="G657" s="104">
        <f t="shared" si="178"/>
        <v>0</v>
      </c>
      <c r="H657" s="43">
        <f t="shared" si="179"/>
        <v>0</v>
      </c>
      <c r="I657" s="49"/>
      <c r="J657" s="104">
        <f t="shared" si="180"/>
        <v>0</v>
      </c>
      <c r="K657" s="104">
        <f t="shared" si="181"/>
        <v>0</v>
      </c>
      <c r="L657" s="104">
        <f t="shared" si="182"/>
        <v>0</v>
      </c>
      <c r="M657" s="43">
        <f t="shared" si="183"/>
        <v>0</v>
      </c>
      <c r="N657" s="49"/>
      <c r="O657" s="86" t="str">
        <f t="shared" si="184"/>
        <v/>
      </c>
    </row>
    <row r="658" spans="2:15" x14ac:dyDescent="0.35">
      <c r="B658" s="113">
        <v>581010</v>
      </c>
      <c r="C658" s="114" t="s">
        <v>629</v>
      </c>
      <c r="E658" s="104">
        <f t="shared" si="176"/>
        <v>0</v>
      </c>
      <c r="F658" s="104">
        <f t="shared" si="177"/>
        <v>0</v>
      </c>
      <c r="G658" s="104">
        <f t="shared" si="178"/>
        <v>0</v>
      </c>
      <c r="H658" s="43">
        <f t="shared" si="179"/>
        <v>0</v>
      </c>
      <c r="I658" s="49"/>
      <c r="J658" s="104">
        <f t="shared" si="180"/>
        <v>0</v>
      </c>
      <c r="K658" s="104">
        <f t="shared" si="181"/>
        <v>0</v>
      </c>
      <c r="L658" s="104">
        <f t="shared" si="182"/>
        <v>0</v>
      </c>
      <c r="M658" s="43">
        <f t="shared" si="183"/>
        <v>0</v>
      </c>
      <c r="N658" s="49"/>
      <c r="O658" s="86" t="str">
        <f t="shared" si="184"/>
        <v/>
      </c>
    </row>
    <row r="659" spans="2:15" x14ac:dyDescent="0.35">
      <c r="B659" s="113">
        <v>581011</v>
      </c>
      <c r="C659" s="114" t="s">
        <v>630</v>
      </c>
      <c r="E659" s="104">
        <f t="shared" si="176"/>
        <v>0</v>
      </c>
      <c r="F659" s="104">
        <f t="shared" si="177"/>
        <v>0</v>
      </c>
      <c r="G659" s="104">
        <f t="shared" si="178"/>
        <v>0</v>
      </c>
      <c r="H659" s="43">
        <f t="shared" si="179"/>
        <v>0</v>
      </c>
      <c r="I659" s="49"/>
      <c r="J659" s="104">
        <f t="shared" si="180"/>
        <v>0</v>
      </c>
      <c r="K659" s="104">
        <f t="shared" si="181"/>
        <v>0</v>
      </c>
      <c r="L659" s="104">
        <f t="shared" si="182"/>
        <v>0</v>
      </c>
      <c r="M659" s="43">
        <f t="shared" si="183"/>
        <v>0</v>
      </c>
      <c r="N659" s="49"/>
      <c r="O659" s="86" t="str">
        <f t="shared" si="184"/>
        <v/>
      </c>
    </row>
    <row r="660" spans="2:15" x14ac:dyDescent="0.35">
      <c r="B660" s="113">
        <v>581510</v>
      </c>
      <c r="C660" s="114" t="s">
        <v>631</v>
      </c>
      <c r="E660" s="104">
        <f t="shared" si="176"/>
        <v>0</v>
      </c>
      <c r="F660" s="104">
        <f t="shared" si="177"/>
        <v>0</v>
      </c>
      <c r="G660" s="104">
        <f t="shared" si="178"/>
        <v>0</v>
      </c>
      <c r="H660" s="43">
        <f t="shared" si="179"/>
        <v>0</v>
      </c>
      <c r="I660" s="49"/>
      <c r="J660" s="104">
        <f t="shared" si="180"/>
        <v>0</v>
      </c>
      <c r="K660" s="104">
        <f t="shared" si="181"/>
        <v>0</v>
      </c>
      <c r="L660" s="104">
        <f t="shared" si="182"/>
        <v>0</v>
      </c>
      <c r="M660" s="43">
        <f t="shared" si="183"/>
        <v>0</v>
      </c>
      <c r="N660" s="49"/>
      <c r="O660" s="86" t="str">
        <f t="shared" si="184"/>
        <v/>
      </c>
    </row>
    <row r="661" spans="2:15" x14ac:dyDescent="0.35">
      <c r="B661" s="113">
        <v>581511</v>
      </c>
      <c r="C661" s="114" t="s">
        <v>632</v>
      </c>
      <c r="E661" s="104">
        <f t="shared" si="176"/>
        <v>0</v>
      </c>
      <c r="F661" s="104">
        <f t="shared" si="177"/>
        <v>0</v>
      </c>
      <c r="G661" s="104">
        <f t="shared" si="178"/>
        <v>0</v>
      </c>
      <c r="H661" s="43">
        <f t="shared" si="179"/>
        <v>0</v>
      </c>
      <c r="I661" s="49"/>
      <c r="J661" s="104">
        <f t="shared" si="180"/>
        <v>0</v>
      </c>
      <c r="K661" s="104">
        <f t="shared" si="181"/>
        <v>0</v>
      </c>
      <c r="L661" s="104">
        <f t="shared" si="182"/>
        <v>0</v>
      </c>
      <c r="M661" s="43">
        <f t="shared" si="183"/>
        <v>0</v>
      </c>
      <c r="N661" s="49"/>
      <c r="O661" s="86" t="str">
        <f t="shared" si="184"/>
        <v/>
      </c>
    </row>
    <row r="662" spans="2:15" x14ac:dyDescent="0.35">
      <c r="B662" s="113">
        <v>581512</v>
      </c>
      <c r="C662" s="114" t="s">
        <v>633</v>
      </c>
      <c r="E662" s="104">
        <f t="shared" si="176"/>
        <v>0</v>
      </c>
      <c r="F662" s="104">
        <f t="shared" si="177"/>
        <v>0</v>
      </c>
      <c r="G662" s="104">
        <f t="shared" si="178"/>
        <v>0</v>
      </c>
      <c r="H662" s="43">
        <f t="shared" si="179"/>
        <v>0</v>
      </c>
      <c r="I662" s="49"/>
      <c r="J662" s="104">
        <f t="shared" si="180"/>
        <v>0</v>
      </c>
      <c r="K662" s="104">
        <f t="shared" si="181"/>
        <v>0</v>
      </c>
      <c r="L662" s="104">
        <f t="shared" si="182"/>
        <v>0</v>
      </c>
      <c r="M662" s="43">
        <f t="shared" si="183"/>
        <v>0</v>
      </c>
      <c r="N662" s="49"/>
      <c r="O662" s="86" t="str">
        <f t="shared" si="184"/>
        <v/>
      </c>
    </row>
    <row r="663" spans="2:15" x14ac:dyDescent="0.35">
      <c r="B663" s="113">
        <v>582000</v>
      </c>
      <c r="C663" s="114" t="s">
        <v>634</v>
      </c>
      <c r="E663" s="104">
        <f t="shared" si="176"/>
        <v>0</v>
      </c>
      <c r="F663" s="104">
        <f t="shared" si="177"/>
        <v>0</v>
      </c>
      <c r="G663" s="104">
        <f t="shared" si="178"/>
        <v>0</v>
      </c>
      <c r="H663" s="43">
        <f t="shared" si="179"/>
        <v>0</v>
      </c>
      <c r="I663" s="49"/>
      <c r="J663" s="104">
        <f t="shared" si="180"/>
        <v>0</v>
      </c>
      <c r="K663" s="104">
        <f t="shared" si="181"/>
        <v>0</v>
      </c>
      <c r="L663" s="104">
        <f t="shared" si="182"/>
        <v>0</v>
      </c>
      <c r="M663" s="43">
        <f t="shared" si="183"/>
        <v>0</v>
      </c>
      <c r="N663" s="49"/>
      <c r="O663" s="86" t="str">
        <f t="shared" si="184"/>
        <v/>
      </c>
    </row>
    <row r="664" spans="2:15" x14ac:dyDescent="0.35">
      <c r="B664" s="113">
        <v>583000</v>
      </c>
      <c r="C664" s="114" t="s">
        <v>635</v>
      </c>
      <c r="E664" s="104">
        <f t="shared" si="176"/>
        <v>0</v>
      </c>
      <c r="F664" s="104">
        <f t="shared" si="177"/>
        <v>0</v>
      </c>
      <c r="G664" s="104">
        <f t="shared" si="178"/>
        <v>0</v>
      </c>
      <c r="H664" s="43">
        <f t="shared" si="179"/>
        <v>0</v>
      </c>
      <c r="I664" s="49"/>
      <c r="J664" s="104">
        <f t="shared" si="180"/>
        <v>0</v>
      </c>
      <c r="K664" s="104">
        <f t="shared" si="181"/>
        <v>0</v>
      </c>
      <c r="L664" s="104">
        <f t="shared" si="182"/>
        <v>0</v>
      </c>
      <c r="M664" s="43">
        <f t="shared" si="183"/>
        <v>0</v>
      </c>
      <c r="N664" s="49"/>
      <c r="O664" s="86" t="str">
        <f t="shared" si="184"/>
        <v/>
      </c>
    </row>
    <row r="665" spans="2:15" x14ac:dyDescent="0.35">
      <c r="B665" s="113">
        <v>583010</v>
      </c>
      <c r="C665" s="114" t="s">
        <v>636</v>
      </c>
      <c r="E665" s="104">
        <f t="shared" si="176"/>
        <v>0</v>
      </c>
      <c r="F665" s="104">
        <f t="shared" si="177"/>
        <v>0</v>
      </c>
      <c r="G665" s="104">
        <f t="shared" si="178"/>
        <v>0</v>
      </c>
      <c r="H665" s="43">
        <f t="shared" si="179"/>
        <v>0</v>
      </c>
      <c r="I665" s="49"/>
      <c r="J665" s="104">
        <f t="shared" si="180"/>
        <v>0</v>
      </c>
      <c r="K665" s="104">
        <f t="shared" si="181"/>
        <v>0</v>
      </c>
      <c r="L665" s="104">
        <f t="shared" si="182"/>
        <v>0</v>
      </c>
      <c r="M665" s="43">
        <f t="shared" si="183"/>
        <v>0</v>
      </c>
      <c r="N665" s="49"/>
      <c r="O665" s="86" t="str">
        <f t="shared" si="184"/>
        <v/>
      </c>
    </row>
    <row r="666" spans="2:15" x14ac:dyDescent="0.35">
      <c r="B666" s="113">
        <v>583011</v>
      </c>
      <c r="C666" s="114" t="s">
        <v>637</v>
      </c>
      <c r="E666" s="104">
        <f t="shared" si="176"/>
        <v>0</v>
      </c>
      <c r="F666" s="104">
        <f t="shared" si="177"/>
        <v>0</v>
      </c>
      <c r="G666" s="104">
        <f t="shared" si="178"/>
        <v>0</v>
      </c>
      <c r="H666" s="43">
        <f t="shared" si="179"/>
        <v>0</v>
      </c>
      <c r="I666" s="49"/>
      <c r="J666" s="104">
        <f t="shared" si="180"/>
        <v>0</v>
      </c>
      <c r="K666" s="104">
        <f t="shared" si="181"/>
        <v>0</v>
      </c>
      <c r="L666" s="104">
        <f t="shared" si="182"/>
        <v>0</v>
      </c>
      <c r="M666" s="43">
        <f t="shared" si="183"/>
        <v>0</v>
      </c>
      <c r="N666" s="49"/>
      <c r="O666" s="86" t="str">
        <f t="shared" si="184"/>
        <v/>
      </c>
    </row>
    <row r="667" spans="2:15" x14ac:dyDescent="0.35">
      <c r="B667" s="113">
        <v>583012</v>
      </c>
      <c r="C667" s="114" t="s">
        <v>638</v>
      </c>
      <c r="E667" s="104">
        <f t="shared" si="176"/>
        <v>0</v>
      </c>
      <c r="F667" s="104">
        <f t="shared" si="177"/>
        <v>0</v>
      </c>
      <c r="G667" s="104">
        <f t="shared" si="178"/>
        <v>0</v>
      </c>
      <c r="H667" s="43">
        <f t="shared" si="179"/>
        <v>0</v>
      </c>
      <c r="I667" s="49"/>
      <c r="J667" s="104">
        <f t="shared" si="180"/>
        <v>0</v>
      </c>
      <c r="K667" s="104">
        <f t="shared" si="181"/>
        <v>0</v>
      </c>
      <c r="L667" s="104">
        <f t="shared" si="182"/>
        <v>0</v>
      </c>
      <c r="M667" s="43">
        <f t="shared" si="183"/>
        <v>0</v>
      </c>
      <c r="N667" s="49"/>
      <c r="O667" s="86" t="str">
        <f t="shared" si="184"/>
        <v/>
      </c>
    </row>
    <row r="668" spans="2:15" x14ac:dyDescent="0.35">
      <c r="B668" s="113">
        <v>583013</v>
      </c>
      <c r="C668" s="114" t="s">
        <v>639</v>
      </c>
      <c r="E668" s="104">
        <f t="shared" si="176"/>
        <v>0</v>
      </c>
      <c r="F668" s="104">
        <f t="shared" si="177"/>
        <v>0</v>
      </c>
      <c r="G668" s="104">
        <f t="shared" si="178"/>
        <v>0</v>
      </c>
      <c r="H668" s="43">
        <f t="shared" si="179"/>
        <v>0</v>
      </c>
      <c r="I668" s="49"/>
      <c r="J668" s="104">
        <f t="shared" si="180"/>
        <v>0</v>
      </c>
      <c r="K668" s="104">
        <f t="shared" si="181"/>
        <v>0</v>
      </c>
      <c r="L668" s="104">
        <f t="shared" si="182"/>
        <v>0</v>
      </c>
      <c r="M668" s="43">
        <f t="shared" si="183"/>
        <v>0</v>
      </c>
      <c r="N668" s="49"/>
      <c r="O668" s="86" t="str">
        <f t="shared" si="184"/>
        <v/>
      </c>
    </row>
    <row r="669" spans="2:15" x14ac:dyDescent="0.35">
      <c r="B669" s="113">
        <v>583014</v>
      </c>
      <c r="C669" s="114" t="s">
        <v>640</v>
      </c>
      <c r="E669" s="104">
        <f t="shared" si="176"/>
        <v>0</v>
      </c>
      <c r="F669" s="104">
        <f t="shared" si="177"/>
        <v>0</v>
      </c>
      <c r="G669" s="104">
        <f t="shared" si="178"/>
        <v>0</v>
      </c>
      <c r="H669" s="43">
        <f t="shared" si="179"/>
        <v>0</v>
      </c>
      <c r="I669" s="49"/>
      <c r="J669" s="104">
        <f t="shared" si="180"/>
        <v>0</v>
      </c>
      <c r="K669" s="104">
        <f t="shared" si="181"/>
        <v>0</v>
      </c>
      <c r="L669" s="104">
        <f t="shared" si="182"/>
        <v>0</v>
      </c>
      <c r="M669" s="43">
        <f t="shared" si="183"/>
        <v>0</v>
      </c>
      <c r="N669" s="49"/>
      <c r="O669" s="86" t="str">
        <f t="shared" si="184"/>
        <v/>
      </c>
    </row>
    <row r="670" spans="2:15" x14ac:dyDescent="0.35">
      <c r="B670" s="113">
        <v>584000</v>
      </c>
      <c r="C670" s="114" t="s">
        <v>641</v>
      </c>
      <c r="E670" s="104">
        <f t="shared" si="176"/>
        <v>0</v>
      </c>
      <c r="F670" s="104">
        <f t="shared" si="177"/>
        <v>0</v>
      </c>
      <c r="G670" s="104">
        <f t="shared" si="178"/>
        <v>0</v>
      </c>
      <c r="H670" s="43">
        <f t="shared" si="179"/>
        <v>0</v>
      </c>
      <c r="I670" s="49"/>
      <c r="J670" s="104">
        <f t="shared" si="180"/>
        <v>0</v>
      </c>
      <c r="K670" s="104">
        <f t="shared" si="181"/>
        <v>0</v>
      </c>
      <c r="L670" s="104">
        <f t="shared" si="182"/>
        <v>0</v>
      </c>
      <c r="M670" s="43">
        <f t="shared" si="183"/>
        <v>0</v>
      </c>
      <c r="N670" s="49"/>
      <c r="O670" s="86" t="str">
        <f t="shared" si="184"/>
        <v/>
      </c>
    </row>
    <row r="671" spans="2:15" x14ac:dyDescent="0.35">
      <c r="B671" s="113">
        <v>584010</v>
      </c>
      <c r="C671" s="114" t="s">
        <v>642</v>
      </c>
      <c r="E671" s="104">
        <f t="shared" si="176"/>
        <v>0</v>
      </c>
      <c r="F671" s="104">
        <f t="shared" si="177"/>
        <v>0</v>
      </c>
      <c r="G671" s="104">
        <f t="shared" si="178"/>
        <v>0</v>
      </c>
      <c r="H671" s="43">
        <f t="shared" si="179"/>
        <v>0</v>
      </c>
      <c r="I671" s="49"/>
      <c r="J671" s="104">
        <f t="shared" si="180"/>
        <v>0</v>
      </c>
      <c r="K671" s="104">
        <f t="shared" si="181"/>
        <v>0</v>
      </c>
      <c r="L671" s="104">
        <f t="shared" si="182"/>
        <v>0</v>
      </c>
      <c r="M671" s="43">
        <f t="shared" si="183"/>
        <v>0</v>
      </c>
      <c r="N671" s="49"/>
      <c r="O671" s="86" t="str">
        <f t="shared" si="184"/>
        <v/>
      </c>
    </row>
    <row r="672" spans="2:15" x14ac:dyDescent="0.35">
      <c r="B672" s="113">
        <v>584020</v>
      </c>
      <c r="C672" s="114" t="s">
        <v>643</v>
      </c>
      <c r="E672" s="104">
        <f t="shared" si="176"/>
        <v>0</v>
      </c>
      <c r="F672" s="104">
        <f t="shared" si="177"/>
        <v>0</v>
      </c>
      <c r="G672" s="104">
        <f t="shared" si="178"/>
        <v>0</v>
      </c>
      <c r="H672" s="43">
        <f t="shared" si="179"/>
        <v>0</v>
      </c>
      <c r="I672" s="49"/>
      <c r="J672" s="104">
        <f t="shared" si="180"/>
        <v>0</v>
      </c>
      <c r="K672" s="104">
        <f t="shared" si="181"/>
        <v>0</v>
      </c>
      <c r="L672" s="104">
        <f t="shared" si="182"/>
        <v>0</v>
      </c>
      <c r="M672" s="43">
        <f t="shared" si="183"/>
        <v>0</v>
      </c>
      <c r="N672" s="49"/>
      <c r="O672" s="86" t="str">
        <f t="shared" si="184"/>
        <v/>
      </c>
    </row>
    <row r="673" spans="2:15" x14ac:dyDescent="0.35">
      <c r="B673" s="113">
        <v>585000</v>
      </c>
      <c r="C673" s="114" t="s">
        <v>644</v>
      </c>
      <c r="E673" s="104">
        <f t="shared" si="176"/>
        <v>0</v>
      </c>
      <c r="F673" s="104">
        <f t="shared" si="177"/>
        <v>0</v>
      </c>
      <c r="G673" s="104">
        <f t="shared" si="178"/>
        <v>0</v>
      </c>
      <c r="H673" s="43">
        <f t="shared" si="179"/>
        <v>0</v>
      </c>
      <c r="I673" s="49"/>
      <c r="J673" s="104">
        <f t="shared" si="180"/>
        <v>0</v>
      </c>
      <c r="K673" s="104">
        <f t="shared" si="181"/>
        <v>0</v>
      </c>
      <c r="L673" s="104">
        <f t="shared" si="182"/>
        <v>0</v>
      </c>
      <c r="M673" s="43">
        <f t="shared" si="183"/>
        <v>0</v>
      </c>
      <c r="N673" s="49"/>
      <c r="O673" s="86" t="str">
        <f t="shared" si="184"/>
        <v/>
      </c>
    </row>
    <row r="674" spans="2:15" x14ac:dyDescent="0.35">
      <c r="B674" s="113">
        <v>586000</v>
      </c>
      <c r="C674" s="114" t="s">
        <v>645</v>
      </c>
      <c r="E674" s="104">
        <f t="shared" si="176"/>
        <v>0</v>
      </c>
      <c r="F674" s="104">
        <f t="shared" si="177"/>
        <v>0</v>
      </c>
      <c r="G674" s="104">
        <f t="shared" si="178"/>
        <v>0</v>
      </c>
      <c r="H674" s="43">
        <f t="shared" si="179"/>
        <v>0</v>
      </c>
      <c r="I674" s="49"/>
      <c r="J674" s="104">
        <f t="shared" si="180"/>
        <v>0</v>
      </c>
      <c r="K674" s="104">
        <f t="shared" si="181"/>
        <v>0</v>
      </c>
      <c r="L674" s="104">
        <f t="shared" si="182"/>
        <v>0</v>
      </c>
      <c r="M674" s="43">
        <f t="shared" si="183"/>
        <v>0</v>
      </c>
      <c r="N674" s="49"/>
      <c r="O674" s="86" t="str">
        <f t="shared" si="184"/>
        <v/>
      </c>
    </row>
    <row r="675" spans="2:15" x14ac:dyDescent="0.35">
      <c r="B675" s="113">
        <v>586010</v>
      </c>
      <c r="C675" s="114" t="s">
        <v>646</v>
      </c>
      <c r="E675" s="104">
        <f t="shared" si="176"/>
        <v>0</v>
      </c>
      <c r="F675" s="104">
        <f t="shared" si="177"/>
        <v>0</v>
      </c>
      <c r="G675" s="104">
        <f t="shared" si="178"/>
        <v>0</v>
      </c>
      <c r="H675" s="43">
        <f t="shared" si="179"/>
        <v>0</v>
      </c>
      <c r="I675" s="49"/>
      <c r="J675" s="104">
        <f t="shared" si="180"/>
        <v>0</v>
      </c>
      <c r="K675" s="104">
        <f t="shared" si="181"/>
        <v>0</v>
      </c>
      <c r="L675" s="104">
        <f t="shared" si="182"/>
        <v>0</v>
      </c>
      <c r="M675" s="43">
        <f t="shared" si="183"/>
        <v>0</v>
      </c>
      <c r="N675" s="49"/>
      <c r="O675" s="86" t="str">
        <f t="shared" si="184"/>
        <v/>
      </c>
    </row>
    <row r="676" spans="2:15" x14ac:dyDescent="0.35">
      <c r="B676" s="113">
        <v>586020</v>
      </c>
      <c r="C676" s="114" t="s">
        <v>647</v>
      </c>
      <c r="E676" s="104">
        <f t="shared" si="176"/>
        <v>0</v>
      </c>
      <c r="F676" s="104">
        <f t="shared" si="177"/>
        <v>0</v>
      </c>
      <c r="G676" s="104">
        <f t="shared" si="178"/>
        <v>0</v>
      </c>
      <c r="H676" s="43">
        <f t="shared" si="179"/>
        <v>0</v>
      </c>
      <c r="I676" s="49"/>
      <c r="J676" s="104">
        <f t="shared" si="180"/>
        <v>0</v>
      </c>
      <c r="K676" s="104">
        <f t="shared" si="181"/>
        <v>0</v>
      </c>
      <c r="L676" s="104">
        <f t="shared" si="182"/>
        <v>0</v>
      </c>
      <c r="M676" s="43">
        <f t="shared" si="183"/>
        <v>0</v>
      </c>
      <c r="N676" s="49"/>
      <c r="O676" s="86" t="str">
        <f t="shared" si="184"/>
        <v/>
      </c>
    </row>
    <row r="677" spans="2:15" s="22" customFormat="1" x14ac:dyDescent="0.35">
      <c r="B677" s="117"/>
      <c r="C677" s="118" t="str">
        <f>+"Total "&amp;PROPER(C630)</f>
        <v>Total Inurance, Taxes, &amp; Other</v>
      </c>
      <c r="E677" s="27">
        <f>SUM(E631:E676)</f>
        <v>229117.39</v>
      </c>
      <c r="F677" s="27">
        <f>SUM(F631:F676)</f>
        <v>250000</v>
      </c>
      <c r="G677" s="27">
        <f>SUM(G631:G676)</f>
        <v>-20882.61</v>
      </c>
      <c r="H677" s="28">
        <f t="shared" si="179"/>
        <v>-8.3530439999999997E-2</v>
      </c>
      <c r="I677" s="55"/>
      <c r="J677" s="27">
        <f>SUM(J631:J676)</f>
        <v>0</v>
      </c>
      <c r="K677" s="27">
        <f>SUM(K631:K676)</f>
        <v>250000</v>
      </c>
      <c r="L677" s="27">
        <f>SUM(L631:L676)</f>
        <v>-250000</v>
      </c>
      <c r="M677" s="28">
        <f t="shared" si="183"/>
        <v>-1</v>
      </c>
      <c r="N677" s="55"/>
      <c r="O677" s="93"/>
    </row>
    <row r="678" spans="2:15" s="44" customFormat="1" ht="11.65" customHeight="1" x14ac:dyDescent="0.3">
      <c r="B678" s="119"/>
      <c r="C678" s="120" t="s">
        <v>175</v>
      </c>
      <c r="E678" s="45">
        <f>IF(E$201=0,0,E677/E$201)</f>
        <v>0.24300458439861619</v>
      </c>
      <c r="F678" s="45">
        <f>IF(F$201=0,0,F677/F$201)</f>
        <v>0.26531448256247092</v>
      </c>
      <c r="G678" s="45"/>
      <c r="H678" s="45"/>
      <c r="I678" s="56"/>
      <c r="J678" s="45">
        <f>IF(J$201=0,0,J677/J$201)</f>
        <v>0</v>
      </c>
      <c r="K678" s="45">
        <f>IF(K$201=0,0,K677/K$201)</f>
        <v>0.26531448256247092</v>
      </c>
      <c r="L678" s="45"/>
      <c r="M678" s="45"/>
      <c r="N678" s="56"/>
      <c r="O678" s="94"/>
    </row>
    <row r="679" spans="2:15" s="11" customFormat="1" x14ac:dyDescent="0.35">
      <c r="B679" s="121"/>
      <c r="C679" s="122"/>
      <c r="E679" s="29"/>
      <c r="F679" s="29"/>
      <c r="G679" s="29"/>
      <c r="H679" s="29"/>
      <c r="I679" s="58"/>
      <c r="J679" s="29"/>
      <c r="K679" s="29"/>
      <c r="L679" s="29"/>
      <c r="M679" s="29"/>
      <c r="N679" s="58"/>
      <c r="O679" s="95"/>
    </row>
    <row r="680" spans="2:15" x14ac:dyDescent="0.35">
      <c r="B680" s="113"/>
      <c r="C680" s="115" t="s">
        <v>648</v>
      </c>
      <c r="E680" s="30"/>
      <c r="F680" s="30"/>
      <c r="G680" s="30"/>
      <c r="H680" s="26"/>
      <c r="I680" s="49"/>
      <c r="J680" s="30"/>
      <c r="K680" s="30"/>
      <c r="L680" s="30"/>
      <c r="M680" s="26"/>
      <c r="N680" s="49"/>
      <c r="O680" s="86"/>
    </row>
    <row r="681" spans="2:15" x14ac:dyDescent="0.35">
      <c r="B681" s="113">
        <v>590000</v>
      </c>
      <c r="C681" s="114" t="s">
        <v>649</v>
      </c>
      <c r="E681" s="104">
        <f t="shared" ref="E681:E701" si="185">VLOOKUP($B681,OP,30,FALSE)</f>
        <v>0</v>
      </c>
      <c r="F681" s="104">
        <f t="shared" ref="F681:F701" si="186">VLOOKUP($B681,OP,31,FALSE)</f>
        <v>0</v>
      </c>
      <c r="G681" s="104">
        <f t="shared" ref="G681:G701" si="187">+E681-F681</f>
        <v>0</v>
      </c>
      <c r="H681" s="43">
        <f t="shared" ref="H681:H702" si="188">IF(F681=0,0,G681/F681)</f>
        <v>0</v>
      </c>
      <c r="I681" s="49"/>
      <c r="J681" s="104">
        <f t="shared" ref="J681:J701" si="189">VLOOKUP($B681,OP,47,FALSE)</f>
        <v>0</v>
      </c>
      <c r="K681" s="104">
        <f t="shared" ref="K681:K701" si="190">VLOOKUP($B681,OP,31,FALSE)</f>
        <v>0</v>
      </c>
      <c r="L681" s="104">
        <f t="shared" ref="L681:L701" si="191">+J681-K681</f>
        <v>0</v>
      </c>
      <c r="M681" s="43">
        <f t="shared" ref="M681:M702" si="192">IF(K681=0,0,L681/K681)</f>
        <v>0</v>
      </c>
      <c r="N681" s="49"/>
      <c r="O681" s="86" t="str">
        <f t="shared" ref="O681:O701" si="193">IF(ISBLANK(VLOOKUP(B681,OP,48,FALSE))=TRUE,"",VLOOKUP(B681,OP,48,FALSE))</f>
        <v/>
      </c>
    </row>
    <row r="682" spans="2:15" x14ac:dyDescent="0.35">
      <c r="B682" s="113">
        <v>591000</v>
      </c>
      <c r="C682" s="114" t="s">
        <v>650</v>
      </c>
      <c r="E682" s="104">
        <f t="shared" si="185"/>
        <v>0</v>
      </c>
      <c r="F682" s="104">
        <f t="shared" si="186"/>
        <v>0</v>
      </c>
      <c r="G682" s="104">
        <f t="shared" si="187"/>
        <v>0</v>
      </c>
      <c r="H682" s="43">
        <f t="shared" si="188"/>
        <v>0</v>
      </c>
      <c r="I682" s="49"/>
      <c r="J682" s="104">
        <f t="shared" si="189"/>
        <v>0</v>
      </c>
      <c r="K682" s="104">
        <f t="shared" si="190"/>
        <v>0</v>
      </c>
      <c r="L682" s="104">
        <f t="shared" si="191"/>
        <v>0</v>
      </c>
      <c r="M682" s="43">
        <f t="shared" si="192"/>
        <v>0</v>
      </c>
      <c r="N682" s="49"/>
      <c r="O682" s="86" t="str">
        <f t="shared" si="193"/>
        <v/>
      </c>
    </row>
    <row r="683" spans="2:15" x14ac:dyDescent="0.35">
      <c r="B683" s="113">
        <v>591010</v>
      </c>
      <c r="C683" s="114" t="s">
        <v>651</v>
      </c>
      <c r="E683" s="104">
        <f t="shared" si="185"/>
        <v>0</v>
      </c>
      <c r="F683" s="104">
        <f t="shared" si="186"/>
        <v>0</v>
      </c>
      <c r="G683" s="104">
        <f t="shared" si="187"/>
        <v>0</v>
      </c>
      <c r="H683" s="43">
        <f t="shared" si="188"/>
        <v>0</v>
      </c>
      <c r="I683" s="49"/>
      <c r="J683" s="104">
        <f t="shared" si="189"/>
        <v>0</v>
      </c>
      <c r="K683" s="104">
        <f t="shared" si="190"/>
        <v>0</v>
      </c>
      <c r="L683" s="104">
        <f t="shared" si="191"/>
        <v>0</v>
      </c>
      <c r="M683" s="43">
        <f t="shared" si="192"/>
        <v>0</v>
      </c>
      <c r="N683" s="49"/>
      <c r="O683" s="86" t="str">
        <f t="shared" si="193"/>
        <v/>
      </c>
    </row>
    <row r="684" spans="2:15" x14ac:dyDescent="0.35">
      <c r="B684" s="113">
        <v>591020</v>
      </c>
      <c r="C684" s="114" t="s">
        <v>652</v>
      </c>
      <c r="E684" s="104">
        <f t="shared" si="185"/>
        <v>0</v>
      </c>
      <c r="F684" s="104">
        <f t="shared" si="186"/>
        <v>0</v>
      </c>
      <c r="G684" s="104">
        <f t="shared" si="187"/>
        <v>0</v>
      </c>
      <c r="H684" s="43">
        <f t="shared" si="188"/>
        <v>0</v>
      </c>
      <c r="I684" s="49"/>
      <c r="J684" s="104">
        <f t="shared" si="189"/>
        <v>0</v>
      </c>
      <c r="K684" s="104">
        <f t="shared" si="190"/>
        <v>0</v>
      </c>
      <c r="L684" s="104">
        <f t="shared" si="191"/>
        <v>0</v>
      </c>
      <c r="M684" s="43">
        <f t="shared" si="192"/>
        <v>0</v>
      </c>
      <c r="N684" s="49"/>
      <c r="O684" s="86" t="str">
        <f t="shared" si="193"/>
        <v/>
      </c>
    </row>
    <row r="685" spans="2:15" x14ac:dyDescent="0.35">
      <c r="B685" s="113">
        <v>591021</v>
      </c>
      <c r="C685" s="114" t="s">
        <v>653</v>
      </c>
      <c r="E685" s="104">
        <f t="shared" si="185"/>
        <v>0</v>
      </c>
      <c r="F685" s="104">
        <f t="shared" si="186"/>
        <v>0</v>
      </c>
      <c r="G685" s="104">
        <f t="shared" si="187"/>
        <v>0</v>
      </c>
      <c r="H685" s="43">
        <f t="shared" si="188"/>
        <v>0</v>
      </c>
      <c r="I685" s="49"/>
      <c r="J685" s="104">
        <f t="shared" si="189"/>
        <v>0</v>
      </c>
      <c r="K685" s="104">
        <f t="shared" si="190"/>
        <v>0</v>
      </c>
      <c r="L685" s="104">
        <f t="shared" si="191"/>
        <v>0</v>
      </c>
      <c r="M685" s="43">
        <f t="shared" si="192"/>
        <v>0</v>
      </c>
      <c r="N685" s="49"/>
      <c r="O685" s="86" t="str">
        <f t="shared" si="193"/>
        <v/>
      </c>
    </row>
    <row r="686" spans="2:15" x14ac:dyDescent="0.35">
      <c r="B686" s="113">
        <v>591022</v>
      </c>
      <c r="C686" s="114" t="s">
        <v>654</v>
      </c>
      <c r="E686" s="104">
        <f t="shared" si="185"/>
        <v>0</v>
      </c>
      <c r="F686" s="104">
        <f t="shared" si="186"/>
        <v>0</v>
      </c>
      <c r="G686" s="104">
        <f t="shared" si="187"/>
        <v>0</v>
      </c>
      <c r="H686" s="43">
        <f t="shared" si="188"/>
        <v>0</v>
      </c>
      <c r="I686" s="49"/>
      <c r="J686" s="104">
        <f t="shared" si="189"/>
        <v>0</v>
      </c>
      <c r="K686" s="104">
        <f t="shared" si="190"/>
        <v>0</v>
      </c>
      <c r="L686" s="104">
        <f t="shared" si="191"/>
        <v>0</v>
      </c>
      <c r="M686" s="43">
        <f t="shared" si="192"/>
        <v>0</v>
      </c>
      <c r="N686" s="49"/>
      <c r="O686" s="86" t="str">
        <f t="shared" si="193"/>
        <v/>
      </c>
    </row>
    <row r="687" spans="2:15" x14ac:dyDescent="0.35">
      <c r="B687" s="113">
        <v>591030</v>
      </c>
      <c r="C687" s="114" t="s">
        <v>655</v>
      </c>
      <c r="E687" s="104">
        <f t="shared" si="185"/>
        <v>0</v>
      </c>
      <c r="F687" s="104">
        <f t="shared" si="186"/>
        <v>0</v>
      </c>
      <c r="G687" s="104">
        <f t="shared" si="187"/>
        <v>0</v>
      </c>
      <c r="H687" s="43">
        <f t="shared" si="188"/>
        <v>0</v>
      </c>
      <c r="I687" s="49"/>
      <c r="J687" s="104">
        <f t="shared" si="189"/>
        <v>0</v>
      </c>
      <c r="K687" s="104">
        <f t="shared" si="190"/>
        <v>0</v>
      </c>
      <c r="L687" s="104">
        <f t="shared" si="191"/>
        <v>0</v>
      </c>
      <c r="M687" s="43">
        <f t="shared" si="192"/>
        <v>0</v>
      </c>
      <c r="N687" s="49"/>
      <c r="O687" s="86" t="str">
        <f t="shared" si="193"/>
        <v/>
      </c>
    </row>
    <row r="688" spans="2:15" x14ac:dyDescent="0.35">
      <c r="B688" s="113">
        <v>592000</v>
      </c>
      <c r="C688" s="114" t="s">
        <v>656</v>
      </c>
      <c r="E688" s="104">
        <f t="shared" si="185"/>
        <v>63406.33</v>
      </c>
      <c r="F688" s="104">
        <f t="shared" si="186"/>
        <v>64206</v>
      </c>
      <c r="G688" s="104">
        <f t="shared" si="187"/>
        <v>-799.66999999999825</v>
      </c>
      <c r="H688" s="43">
        <f t="shared" si="188"/>
        <v>-1.2454755007320161E-2</v>
      </c>
      <c r="I688" s="49"/>
      <c r="J688" s="104">
        <f t="shared" si="189"/>
        <v>0</v>
      </c>
      <c r="K688" s="104">
        <f t="shared" si="190"/>
        <v>64206</v>
      </c>
      <c r="L688" s="104">
        <f t="shared" si="191"/>
        <v>-64206</v>
      </c>
      <c r="M688" s="43">
        <f t="shared" si="192"/>
        <v>-1</v>
      </c>
      <c r="N688" s="49"/>
      <c r="O688" s="86" t="str">
        <f t="shared" si="193"/>
        <v/>
      </c>
    </row>
    <row r="689" spans="2:15" x14ac:dyDescent="0.35">
      <c r="B689" s="113">
        <v>592010</v>
      </c>
      <c r="C689" s="114" t="s">
        <v>657</v>
      </c>
      <c r="E689" s="104">
        <f t="shared" si="185"/>
        <v>31095.14</v>
      </c>
      <c r="F689" s="104">
        <f t="shared" si="186"/>
        <v>32252</v>
      </c>
      <c r="G689" s="104">
        <f t="shared" si="187"/>
        <v>-1156.8600000000006</v>
      </c>
      <c r="H689" s="43">
        <f t="shared" si="188"/>
        <v>-3.5869403447848211E-2</v>
      </c>
      <c r="I689" s="49"/>
      <c r="J689" s="104">
        <f t="shared" si="189"/>
        <v>0</v>
      </c>
      <c r="K689" s="104">
        <f t="shared" si="190"/>
        <v>32252</v>
      </c>
      <c r="L689" s="104">
        <f t="shared" si="191"/>
        <v>-32252</v>
      </c>
      <c r="M689" s="43">
        <f t="shared" si="192"/>
        <v>-1</v>
      </c>
      <c r="N689" s="49"/>
      <c r="O689" s="86" t="str">
        <f t="shared" si="193"/>
        <v/>
      </c>
    </row>
    <row r="690" spans="2:15" x14ac:dyDescent="0.35">
      <c r="B690" s="113">
        <v>592011</v>
      </c>
      <c r="C690" s="114" t="s">
        <v>658</v>
      </c>
      <c r="E690" s="104">
        <f t="shared" si="185"/>
        <v>0</v>
      </c>
      <c r="F690" s="104">
        <f t="shared" si="186"/>
        <v>0</v>
      </c>
      <c r="G690" s="104">
        <f t="shared" si="187"/>
        <v>0</v>
      </c>
      <c r="H690" s="43">
        <f t="shared" si="188"/>
        <v>0</v>
      </c>
      <c r="I690" s="49"/>
      <c r="J690" s="104">
        <f t="shared" si="189"/>
        <v>0</v>
      </c>
      <c r="K690" s="104">
        <f t="shared" si="190"/>
        <v>0</v>
      </c>
      <c r="L690" s="104">
        <f t="shared" si="191"/>
        <v>0</v>
      </c>
      <c r="M690" s="43">
        <f t="shared" si="192"/>
        <v>0</v>
      </c>
      <c r="N690" s="49"/>
      <c r="O690" s="86" t="str">
        <f t="shared" si="193"/>
        <v/>
      </c>
    </row>
    <row r="691" spans="2:15" x14ac:dyDescent="0.35">
      <c r="B691" s="113">
        <v>592012</v>
      </c>
      <c r="C691" s="114" t="s">
        <v>659</v>
      </c>
      <c r="E691" s="104">
        <f t="shared" si="185"/>
        <v>20017.879999999997</v>
      </c>
      <c r="F691" s="104">
        <f t="shared" si="186"/>
        <v>21644</v>
      </c>
      <c r="G691" s="104">
        <f t="shared" si="187"/>
        <v>-1626.1200000000026</v>
      </c>
      <c r="H691" s="43">
        <f t="shared" si="188"/>
        <v>-7.5130290149695189E-2</v>
      </c>
      <c r="I691" s="49"/>
      <c r="J691" s="104">
        <f t="shared" si="189"/>
        <v>0</v>
      </c>
      <c r="K691" s="104">
        <f t="shared" si="190"/>
        <v>21644</v>
      </c>
      <c r="L691" s="104">
        <f t="shared" si="191"/>
        <v>-21644</v>
      </c>
      <c r="M691" s="43">
        <f t="shared" si="192"/>
        <v>-1</v>
      </c>
      <c r="N691" s="49"/>
      <c r="O691" s="86" t="str">
        <f t="shared" si="193"/>
        <v/>
      </c>
    </row>
    <row r="692" spans="2:15" x14ac:dyDescent="0.35">
      <c r="B692" s="113">
        <v>592013</v>
      </c>
      <c r="C692" s="114" t="s">
        <v>660</v>
      </c>
      <c r="E692" s="104">
        <f t="shared" si="185"/>
        <v>0</v>
      </c>
      <c r="F692" s="104">
        <f t="shared" si="186"/>
        <v>0</v>
      </c>
      <c r="G692" s="104">
        <f t="shared" si="187"/>
        <v>0</v>
      </c>
      <c r="H692" s="43">
        <f t="shared" si="188"/>
        <v>0</v>
      </c>
      <c r="I692" s="49"/>
      <c r="J692" s="104">
        <f t="shared" si="189"/>
        <v>0</v>
      </c>
      <c r="K692" s="104">
        <f t="shared" si="190"/>
        <v>0</v>
      </c>
      <c r="L692" s="104">
        <f t="shared" si="191"/>
        <v>0</v>
      </c>
      <c r="M692" s="43">
        <f t="shared" si="192"/>
        <v>0</v>
      </c>
      <c r="N692" s="49"/>
      <c r="O692" s="86" t="str">
        <f t="shared" si="193"/>
        <v/>
      </c>
    </row>
    <row r="693" spans="2:15" x14ac:dyDescent="0.35">
      <c r="B693" s="113">
        <v>592014</v>
      </c>
      <c r="C693" s="114" t="s">
        <v>661</v>
      </c>
      <c r="E693" s="104">
        <f t="shared" si="185"/>
        <v>0</v>
      </c>
      <c r="F693" s="104">
        <f t="shared" si="186"/>
        <v>0</v>
      </c>
      <c r="G693" s="104">
        <f t="shared" si="187"/>
        <v>0</v>
      </c>
      <c r="H693" s="43">
        <f t="shared" si="188"/>
        <v>0</v>
      </c>
      <c r="I693" s="49"/>
      <c r="J693" s="104">
        <f t="shared" si="189"/>
        <v>0</v>
      </c>
      <c r="K693" s="104">
        <f t="shared" si="190"/>
        <v>0</v>
      </c>
      <c r="L693" s="104">
        <f t="shared" si="191"/>
        <v>0</v>
      </c>
      <c r="M693" s="43">
        <f t="shared" si="192"/>
        <v>0</v>
      </c>
      <c r="N693" s="49"/>
      <c r="O693" s="86" t="str">
        <f t="shared" si="193"/>
        <v/>
      </c>
    </row>
    <row r="694" spans="2:15" x14ac:dyDescent="0.35">
      <c r="B694" s="113">
        <v>592015</v>
      </c>
      <c r="C694" s="114" t="s">
        <v>662</v>
      </c>
      <c r="E694" s="104">
        <f t="shared" si="185"/>
        <v>0</v>
      </c>
      <c r="F694" s="104">
        <f t="shared" si="186"/>
        <v>0</v>
      </c>
      <c r="G694" s="104">
        <f t="shared" si="187"/>
        <v>0</v>
      </c>
      <c r="H694" s="43">
        <f t="shared" si="188"/>
        <v>0</v>
      </c>
      <c r="I694" s="49"/>
      <c r="J694" s="104">
        <f t="shared" si="189"/>
        <v>0</v>
      </c>
      <c r="K694" s="104">
        <f t="shared" si="190"/>
        <v>0</v>
      </c>
      <c r="L694" s="104">
        <f t="shared" si="191"/>
        <v>0</v>
      </c>
      <c r="M694" s="43">
        <f t="shared" si="192"/>
        <v>0</v>
      </c>
      <c r="N694" s="49"/>
      <c r="O694" s="86" t="str">
        <f t="shared" si="193"/>
        <v/>
      </c>
    </row>
    <row r="695" spans="2:15" x14ac:dyDescent="0.35">
      <c r="B695" s="113">
        <v>592016</v>
      </c>
      <c r="C695" s="114" t="s">
        <v>663</v>
      </c>
      <c r="E695" s="104">
        <f t="shared" si="185"/>
        <v>0</v>
      </c>
      <c r="F695" s="104">
        <f t="shared" si="186"/>
        <v>0</v>
      </c>
      <c r="G695" s="104">
        <f t="shared" si="187"/>
        <v>0</v>
      </c>
      <c r="H695" s="43">
        <f t="shared" si="188"/>
        <v>0</v>
      </c>
      <c r="I695" s="49"/>
      <c r="J695" s="104">
        <f t="shared" si="189"/>
        <v>0</v>
      </c>
      <c r="K695" s="104">
        <f t="shared" si="190"/>
        <v>0</v>
      </c>
      <c r="L695" s="104">
        <f t="shared" si="191"/>
        <v>0</v>
      </c>
      <c r="M695" s="43">
        <f t="shared" si="192"/>
        <v>0</v>
      </c>
      <c r="N695" s="49"/>
      <c r="O695" s="86" t="str">
        <f t="shared" si="193"/>
        <v/>
      </c>
    </row>
    <row r="696" spans="2:15" x14ac:dyDescent="0.35">
      <c r="B696" s="113">
        <v>592017</v>
      </c>
      <c r="C696" s="114" t="s">
        <v>158</v>
      </c>
      <c r="E696" s="104">
        <f t="shared" si="185"/>
        <v>0</v>
      </c>
      <c r="F696" s="104">
        <f t="shared" si="186"/>
        <v>0</v>
      </c>
      <c r="G696" s="104">
        <f t="shared" si="187"/>
        <v>0</v>
      </c>
      <c r="H696" s="43">
        <f t="shared" si="188"/>
        <v>0</v>
      </c>
      <c r="I696" s="49"/>
      <c r="J696" s="104">
        <f t="shared" si="189"/>
        <v>0</v>
      </c>
      <c r="K696" s="104">
        <f t="shared" si="190"/>
        <v>0</v>
      </c>
      <c r="L696" s="104">
        <f t="shared" si="191"/>
        <v>0</v>
      </c>
      <c r="M696" s="43">
        <f t="shared" si="192"/>
        <v>0</v>
      </c>
      <c r="N696" s="49"/>
      <c r="O696" s="86" t="str">
        <f t="shared" si="193"/>
        <v/>
      </c>
    </row>
    <row r="697" spans="2:15" x14ac:dyDescent="0.35">
      <c r="B697" s="113">
        <v>593000</v>
      </c>
      <c r="C697" s="114" t="s">
        <v>664</v>
      </c>
      <c r="E697" s="104">
        <f t="shared" si="185"/>
        <v>0</v>
      </c>
      <c r="F697" s="104">
        <f t="shared" si="186"/>
        <v>0</v>
      </c>
      <c r="G697" s="104">
        <f t="shared" si="187"/>
        <v>0</v>
      </c>
      <c r="H697" s="43">
        <f t="shared" si="188"/>
        <v>0</v>
      </c>
      <c r="I697" s="49"/>
      <c r="J697" s="104">
        <f t="shared" si="189"/>
        <v>0</v>
      </c>
      <c r="K697" s="104">
        <f t="shared" si="190"/>
        <v>0</v>
      </c>
      <c r="L697" s="104">
        <f t="shared" si="191"/>
        <v>0</v>
      </c>
      <c r="M697" s="43">
        <f t="shared" si="192"/>
        <v>0</v>
      </c>
      <c r="N697" s="49"/>
      <c r="O697" s="86" t="str">
        <f t="shared" si="193"/>
        <v/>
      </c>
    </row>
    <row r="698" spans="2:15" x14ac:dyDescent="0.35">
      <c r="B698" s="113">
        <v>593010</v>
      </c>
      <c r="C698" s="114" t="s">
        <v>665</v>
      </c>
      <c r="E698" s="104">
        <f t="shared" si="185"/>
        <v>0</v>
      </c>
      <c r="F698" s="104">
        <f t="shared" si="186"/>
        <v>0</v>
      </c>
      <c r="G698" s="104">
        <f t="shared" si="187"/>
        <v>0</v>
      </c>
      <c r="H698" s="43">
        <f t="shared" si="188"/>
        <v>0</v>
      </c>
      <c r="I698" s="49"/>
      <c r="J698" s="104">
        <f t="shared" si="189"/>
        <v>0</v>
      </c>
      <c r="K698" s="104">
        <f t="shared" si="190"/>
        <v>0</v>
      </c>
      <c r="L698" s="104">
        <f t="shared" si="191"/>
        <v>0</v>
      </c>
      <c r="M698" s="43">
        <f t="shared" si="192"/>
        <v>0</v>
      </c>
      <c r="N698" s="49"/>
      <c r="O698" s="86" t="str">
        <f t="shared" si="193"/>
        <v/>
      </c>
    </row>
    <row r="699" spans="2:15" x14ac:dyDescent="0.35">
      <c r="B699" s="113">
        <v>594000</v>
      </c>
      <c r="C699" s="114" t="s">
        <v>666</v>
      </c>
      <c r="E699" s="104">
        <f t="shared" si="185"/>
        <v>0</v>
      </c>
      <c r="F699" s="104">
        <f t="shared" si="186"/>
        <v>0</v>
      </c>
      <c r="G699" s="104">
        <f t="shared" si="187"/>
        <v>0</v>
      </c>
      <c r="H699" s="43">
        <f t="shared" si="188"/>
        <v>0</v>
      </c>
      <c r="I699" s="49"/>
      <c r="J699" s="104">
        <f t="shared" si="189"/>
        <v>0</v>
      </c>
      <c r="K699" s="104">
        <f t="shared" si="190"/>
        <v>0</v>
      </c>
      <c r="L699" s="104">
        <f t="shared" si="191"/>
        <v>0</v>
      </c>
      <c r="M699" s="43">
        <f t="shared" si="192"/>
        <v>0</v>
      </c>
      <c r="N699" s="49"/>
      <c r="O699" s="86" t="str">
        <f t="shared" si="193"/>
        <v/>
      </c>
    </row>
    <row r="700" spans="2:15" x14ac:dyDescent="0.35">
      <c r="B700" s="113">
        <v>594010</v>
      </c>
      <c r="C700" s="114" t="s">
        <v>667</v>
      </c>
      <c r="E700" s="104">
        <f t="shared" si="185"/>
        <v>0</v>
      </c>
      <c r="F700" s="104">
        <f t="shared" si="186"/>
        <v>0</v>
      </c>
      <c r="G700" s="104">
        <f t="shared" si="187"/>
        <v>0</v>
      </c>
      <c r="H700" s="43">
        <f t="shared" si="188"/>
        <v>0</v>
      </c>
      <c r="I700" s="49"/>
      <c r="J700" s="104">
        <f t="shared" si="189"/>
        <v>0</v>
      </c>
      <c r="K700" s="104">
        <f t="shared" si="190"/>
        <v>0</v>
      </c>
      <c r="L700" s="104">
        <f t="shared" si="191"/>
        <v>0</v>
      </c>
      <c r="M700" s="43">
        <f t="shared" si="192"/>
        <v>0</v>
      </c>
      <c r="N700" s="49"/>
      <c r="O700" s="86" t="str">
        <f t="shared" si="193"/>
        <v/>
      </c>
    </row>
    <row r="701" spans="2:15" x14ac:dyDescent="0.35">
      <c r="B701" s="113">
        <v>594011</v>
      </c>
      <c r="C701" s="114" t="s">
        <v>668</v>
      </c>
      <c r="E701" s="104">
        <f t="shared" si="185"/>
        <v>0</v>
      </c>
      <c r="F701" s="104">
        <f t="shared" si="186"/>
        <v>0</v>
      </c>
      <c r="G701" s="104">
        <f t="shared" si="187"/>
        <v>0</v>
      </c>
      <c r="H701" s="43">
        <f t="shared" si="188"/>
        <v>0</v>
      </c>
      <c r="I701" s="49"/>
      <c r="J701" s="104">
        <f t="shared" si="189"/>
        <v>0</v>
      </c>
      <c r="K701" s="104">
        <f t="shared" si="190"/>
        <v>0</v>
      </c>
      <c r="L701" s="104">
        <f t="shared" si="191"/>
        <v>0</v>
      </c>
      <c r="M701" s="43">
        <f t="shared" si="192"/>
        <v>0</v>
      </c>
      <c r="N701" s="49"/>
      <c r="O701" s="86" t="str">
        <f t="shared" si="193"/>
        <v/>
      </c>
    </row>
    <row r="702" spans="2:15" s="22" customFormat="1" x14ac:dyDescent="0.35">
      <c r="B702" s="117"/>
      <c r="C702" s="118" t="str">
        <f>+"Total "&amp;PROPER(C680)</f>
        <v>Total Salary &amp; Wages</v>
      </c>
      <c r="E702" s="27">
        <f>SUM(E681:E701)</f>
        <v>114519.35</v>
      </c>
      <c r="F702" s="27">
        <f>SUM(F681:F701)</f>
        <v>118102</v>
      </c>
      <c r="G702" s="27">
        <f>SUM(G681:G701)</f>
        <v>-3582.6500000000015</v>
      </c>
      <c r="H702" s="28">
        <f t="shared" si="188"/>
        <v>-3.0335218709251339E-2</v>
      </c>
      <c r="I702" s="55"/>
      <c r="J702" s="27">
        <f>SUM(J681:J701)</f>
        <v>0</v>
      </c>
      <c r="K702" s="27">
        <f>SUM(K681:K701)</f>
        <v>118102</v>
      </c>
      <c r="L702" s="27">
        <f>SUM(L681:L701)</f>
        <v>-118102</v>
      </c>
      <c r="M702" s="28">
        <f t="shared" si="192"/>
        <v>-1</v>
      </c>
      <c r="N702" s="55"/>
      <c r="O702" s="96"/>
    </row>
    <row r="703" spans="2:15" s="11" customFormat="1" x14ac:dyDescent="0.35">
      <c r="B703" s="121"/>
      <c r="C703" s="122" t="s">
        <v>175</v>
      </c>
      <c r="E703" s="29">
        <f>IF(E$170=0,0,E702/E$170)</f>
        <v>8.1962355690200508E-2</v>
      </c>
      <c r="F703" s="29">
        <f>IF(F$170=0,0,F702/F$170)</f>
        <v>8.4561155797532081E-2</v>
      </c>
      <c r="G703" s="29"/>
      <c r="H703" s="29"/>
      <c r="I703" s="58"/>
      <c r="J703" s="29">
        <f>IF(J$170=0,0,J702/J$170)</f>
        <v>0</v>
      </c>
      <c r="K703" s="29">
        <f>IF(K$170=0,0,K702/K$170)</f>
        <v>8.4561155797532081E-2</v>
      </c>
      <c r="L703" s="29"/>
      <c r="M703" s="29"/>
      <c r="N703" s="58"/>
      <c r="O703" s="97"/>
    </row>
    <row r="704" spans="2:15" s="11" customFormat="1" x14ac:dyDescent="0.35">
      <c r="B704" s="121"/>
      <c r="C704" s="122"/>
      <c r="E704" s="29"/>
      <c r="F704" s="29"/>
      <c r="G704" s="29"/>
      <c r="H704" s="29"/>
      <c r="I704" s="58"/>
      <c r="J704" s="29"/>
      <c r="K704" s="29"/>
      <c r="L704" s="29"/>
      <c r="M704" s="29"/>
      <c r="N704" s="58"/>
      <c r="O704" s="97"/>
    </row>
    <row r="705" spans="2:15" s="22" customFormat="1" x14ac:dyDescent="0.35">
      <c r="B705" s="117"/>
      <c r="C705" s="118" t="s">
        <v>669</v>
      </c>
      <c r="E705" s="27">
        <f>+E240+E294+E385+E427+E468+E529+E627+E677+E702</f>
        <v>882895.15</v>
      </c>
      <c r="F705" s="27">
        <f>+F240+F294+F385+F427+F468+F529+F627+F677+F702</f>
        <v>942279.37</v>
      </c>
      <c r="G705" s="27">
        <f>+E705-F705</f>
        <v>-59384.219999999972</v>
      </c>
      <c r="H705" s="28">
        <f>IF(F705=0,0,G705/F705)</f>
        <v>-6.3021882777715879E-2</v>
      </c>
      <c r="I705" s="55"/>
      <c r="J705" s="27">
        <f>+J240+J294+J385+J427+J468+J529+J627+J677+J702</f>
        <v>149604</v>
      </c>
      <c r="K705" s="27">
        <f>+K240+K294+K385+K427+K468+K529+K627+K677+K702</f>
        <v>942279.37</v>
      </c>
      <c r="L705" s="27">
        <f>+J705-K705</f>
        <v>-792675.37</v>
      </c>
      <c r="M705" s="28">
        <f>IF(K705=0,0,L705/K705)</f>
        <v>-0.84123179943969273</v>
      </c>
      <c r="N705" s="55"/>
      <c r="O705" s="96"/>
    </row>
    <row r="706" spans="2:15" s="11" customFormat="1" x14ac:dyDescent="0.35">
      <c r="B706" s="121"/>
      <c r="C706" s="122" t="s">
        <v>175</v>
      </c>
      <c r="E706" s="29">
        <f>IF(E$170=0,0,E705/E$170)</f>
        <v>0.63189466515006354</v>
      </c>
      <c r="F706" s="29">
        <f>IF(F$170=0,0,F705/F$170)</f>
        <v>0.67467301664129631</v>
      </c>
      <c r="G706" s="29"/>
      <c r="H706" s="29"/>
      <c r="I706" s="58"/>
      <c r="J706" s="29">
        <f>IF(J$170=0,0,J705/J$170)</f>
        <v>1.5533383005604327E-2</v>
      </c>
      <c r="K706" s="29">
        <f>IF(K$170=0,0,K705/K$170)</f>
        <v>0.67467301664129631</v>
      </c>
      <c r="L706" s="29"/>
      <c r="M706" s="29"/>
      <c r="N706" s="58"/>
      <c r="O706" s="97"/>
    </row>
    <row r="707" spans="2:15" s="11" customFormat="1" x14ac:dyDescent="0.35">
      <c r="B707" s="121"/>
      <c r="C707" s="122"/>
      <c r="E707" s="29"/>
      <c r="F707" s="29"/>
      <c r="G707" s="29"/>
      <c r="H707" s="29"/>
      <c r="I707" s="58"/>
      <c r="J707" s="29"/>
      <c r="K707" s="29"/>
      <c r="L707" s="29"/>
      <c r="M707" s="29"/>
      <c r="N707" s="58"/>
      <c r="O707" s="97"/>
    </row>
    <row r="708" spans="2:15" s="22" customFormat="1" x14ac:dyDescent="0.35">
      <c r="B708" s="117"/>
      <c r="C708" s="118" t="s">
        <v>670</v>
      </c>
      <c r="E708" s="27">
        <f>+E201-E705</f>
        <v>59956.979999999865</v>
      </c>
      <c r="F708" s="27">
        <f>+F201-F705</f>
        <v>-1.3699999999953434</v>
      </c>
      <c r="G708" s="27">
        <f>+G201-G705</f>
        <v>59958.349999999955</v>
      </c>
      <c r="H708" s="83">
        <f>IF(F708=0,0,G708/F708)</f>
        <v>-43765.218978250916</v>
      </c>
      <c r="I708" s="55"/>
      <c r="J708" s="27">
        <f>+J201-J705</f>
        <v>0</v>
      </c>
      <c r="K708" s="27">
        <f>+K201-K705</f>
        <v>-1.3699999999953434</v>
      </c>
      <c r="L708" s="27">
        <f>+L201-L705</f>
        <v>1.3699999999953434</v>
      </c>
      <c r="M708" s="28">
        <f>IF(K708=0,0,L708/K708)</f>
        <v>-1</v>
      </c>
      <c r="N708" s="55"/>
      <c r="O708" s="96"/>
    </row>
    <row r="709" spans="2:15" s="11" customFormat="1" x14ac:dyDescent="0.35">
      <c r="B709" s="123"/>
      <c r="C709" s="124" t="s">
        <v>175</v>
      </c>
      <c r="E709" s="60">
        <f>IF(E$170=0,0,E708/E$170)</f>
        <v>4.2911659216282892E-2</v>
      </c>
      <c r="F709" s="60">
        <f>IF(F$170=0,0,F708/F$170)</f>
        <v>-9.8092143606564828E-7</v>
      </c>
      <c r="G709" s="60"/>
      <c r="H709" s="60"/>
      <c r="J709" s="60">
        <f>IF(J$170=0,0,J708/J$170)</f>
        <v>0</v>
      </c>
      <c r="K709" s="60">
        <f>IF(K$170=0,0,K708/K$170)</f>
        <v>-9.8092143606564828E-7</v>
      </c>
      <c r="L709" s="60"/>
      <c r="M709" s="60"/>
      <c r="O709" s="97"/>
    </row>
    <row r="710" spans="2:15" s="11" customFormat="1" x14ac:dyDescent="0.35">
      <c r="B710" s="125"/>
      <c r="C710" s="97"/>
      <c r="E710" s="12"/>
      <c r="F710" s="12"/>
      <c r="G710" s="12"/>
      <c r="H710" s="12"/>
      <c r="J710" s="12"/>
      <c r="K710" s="12"/>
      <c r="L710" s="12"/>
      <c r="M710" s="12"/>
      <c r="O710" s="97"/>
    </row>
    <row r="711" spans="2:15" x14ac:dyDescent="0.35">
      <c r="B711" s="116"/>
      <c r="E711" s="10"/>
      <c r="F711" s="10"/>
      <c r="G711" s="10"/>
      <c r="J711" s="10"/>
      <c r="K711" s="10"/>
      <c r="L711" s="10"/>
    </row>
    <row r="712" spans="2:15" x14ac:dyDescent="0.35">
      <c r="B712" s="116"/>
      <c r="E712" s="10"/>
      <c r="F712" s="10"/>
      <c r="G712" s="10"/>
      <c r="J712" s="10"/>
      <c r="K712" s="10"/>
      <c r="L712" s="10"/>
    </row>
    <row r="713" spans="2:15" x14ac:dyDescent="0.35">
      <c r="B713" s="116"/>
      <c r="E713" s="10"/>
      <c r="F713" s="10"/>
      <c r="G713" s="10"/>
      <c r="J713" s="10"/>
      <c r="K713" s="10"/>
      <c r="L713" s="10"/>
    </row>
    <row r="714" spans="2:15" x14ac:dyDescent="0.35">
      <c r="B714" s="116"/>
      <c r="E714" s="10"/>
      <c r="F714" s="10"/>
      <c r="G714" s="10"/>
      <c r="J714" s="10"/>
      <c r="K714" s="10"/>
      <c r="L714" s="10"/>
    </row>
    <row r="715" spans="2:15" x14ac:dyDescent="0.35">
      <c r="B715" s="116"/>
      <c r="E715" s="10"/>
      <c r="F715" s="10"/>
      <c r="G715" s="10"/>
      <c r="J715" s="10"/>
      <c r="K715" s="10"/>
      <c r="L715" s="10"/>
    </row>
    <row r="716" spans="2:15" x14ac:dyDescent="0.35">
      <c r="B716" s="116"/>
      <c r="E716" s="10"/>
      <c r="F716" s="10"/>
      <c r="G716" s="10"/>
      <c r="J716" s="10"/>
      <c r="K716" s="10"/>
      <c r="L716" s="10"/>
    </row>
    <row r="717" spans="2:15" x14ac:dyDescent="0.35">
      <c r="B717" s="116"/>
      <c r="E717" s="10"/>
      <c r="F717" s="10"/>
      <c r="G717" s="10"/>
      <c r="J717" s="10"/>
      <c r="K717" s="10"/>
      <c r="L717" s="10"/>
    </row>
    <row r="718" spans="2:15" x14ac:dyDescent="0.35">
      <c r="B718" s="116"/>
      <c r="E718" s="10"/>
      <c r="F718" s="10"/>
      <c r="G718" s="10"/>
      <c r="J718" s="10"/>
      <c r="K718" s="10"/>
      <c r="L718" s="10"/>
    </row>
    <row r="719" spans="2:15" x14ac:dyDescent="0.35">
      <c r="B719" s="116"/>
      <c r="E719" s="10"/>
      <c r="F719" s="10"/>
      <c r="G719" s="10"/>
      <c r="J719" s="10"/>
      <c r="K719" s="10"/>
      <c r="L719" s="10"/>
    </row>
    <row r="720" spans="2:15" x14ac:dyDescent="0.35">
      <c r="B720" s="116"/>
      <c r="E720" s="10"/>
      <c r="F720" s="10"/>
      <c r="G720" s="10"/>
      <c r="J720" s="10"/>
      <c r="K720" s="10"/>
      <c r="L720" s="10"/>
    </row>
    <row r="721" spans="2:12" x14ac:dyDescent="0.35">
      <c r="B721" s="116"/>
      <c r="E721" s="10"/>
      <c r="F721" s="10"/>
      <c r="G721" s="10"/>
      <c r="J721" s="10"/>
      <c r="K721" s="10"/>
      <c r="L721" s="10"/>
    </row>
    <row r="722" spans="2:12" x14ac:dyDescent="0.35">
      <c r="B722" s="116"/>
      <c r="E722" s="10"/>
      <c r="F722" s="10"/>
      <c r="G722" s="10"/>
      <c r="J722" s="10"/>
      <c r="K722" s="10"/>
      <c r="L722" s="10"/>
    </row>
    <row r="723" spans="2:12" x14ac:dyDescent="0.35">
      <c r="B723" s="116"/>
      <c r="E723" s="10"/>
      <c r="F723" s="10"/>
      <c r="G723" s="10"/>
      <c r="J723" s="10"/>
      <c r="K723" s="10"/>
      <c r="L723" s="10"/>
    </row>
    <row r="724" spans="2:12" x14ac:dyDescent="0.35">
      <c r="B724" s="116"/>
      <c r="E724" s="10"/>
      <c r="F724" s="10"/>
      <c r="G724" s="10"/>
      <c r="J724" s="10"/>
      <c r="K724" s="10"/>
      <c r="L724" s="10"/>
    </row>
    <row r="725" spans="2:12" x14ac:dyDescent="0.35">
      <c r="B725" s="116"/>
      <c r="E725" s="10"/>
      <c r="F725" s="10"/>
      <c r="G725" s="10"/>
      <c r="J725" s="10"/>
      <c r="K725" s="10"/>
      <c r="L725" s="10"/>
    </row>
    <row r="726" spans="2:12" x14ac:dyDescent="0.35">
      <c r="B726" s="116"/>
      <c r="E726" s="10"/>
      <c r="F726" s="10"/>
      <c r="G726" s="10"/>
      <c r="J726" s="10"/>
      <c r="K726" s="10"/>
      <c r="L726" s="10"/>
    </row>
    <row r="727" spans="2:12" x14ac:dyDescent="0.35">
      <c r="B727" s="116"/>
      <c r="E727" s="10"/>
      <c r="F727" s="10"/>
      <c r="G727" s="10"/>
      <c r="J727" s="10"/>
      <c r="K727" s="10"/>
      <c r="L727" s="10"/>
    </row>
    <row r="728" spans="2:12" x14ac:dyDescent="0.35">
      <c r="E728" s="10"/>
      <c r="F728" s="10"/>
      <c r="G728" s="10"/>
      <c r="J728" s="10"/>
      <c r="K728" s="10"/>
      <c r="L728" s="10"/>
    </row>
    <row r="729" spans="2:12" x14ac:dyDescent="0.35">
      <c r="E729" s="10"/>
      <c r="F729" s="10"/>
      <c r="G729" s="10"/>
      <c r="J729" s="10"/>
      <c r="K729" s="10"/>
      <c r="L729" s="10"/>
    </row>
    <row r="730" spans="2:12" x14ac:dyDescent="0.35">
      <c r="E730" s="10"/>
      <c r="F730" s="10"/>
      <c r="G730" s="10"/>
      <c r="J730" s="10"/>
      <c r="K730" s="10"/>
      <c r="L730" s="10"/>
    </row>
  </sheetData>
  <printOptions horizontalCentered="1"/>
  <pageMargins left="0" right="0" top="0.5" bottom="0.5" header="0.5" footer="0.3"/>
  <pageSetup scale="60" orientation="landscape" cellComments="atEnd" r:id="rId1"/>
  <headerFooter>
    <oddHeader>&amp;R&amp;"-,Bold"&amp;8 &amp;D  &amp;T</oddHeader>
    <oddFooter>&amp;C&amp;"-,Bold"&amp;8 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hideRowSummaryDetails">
                <anchor moveWithCells="1" sizeWithCells="1">
                  <from>
                    <xdr:col>4</xdr:col>
                    <xdr:colOff>635000</xdr:colOff>
                    <xdr:row>0</xdr:row>
                    <xdr:rowOff>76200</xdr:rowOff>
                  </from>
                  <to>
                    <xdr:col>6</xdr:col>
                    <xdr:colOff>495300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unhideAllRows">
                <anchor moveWithCells="1" sizeWithCells="1">
                  <from>
                    <xdr:col>7</xdr:col>
                    <xdr:colOff>0</xdr:colOff>
                    <xdr:row>0</xdr:row>
                    <xdr:rowOff>76200</xdr:rowOff>
                  </from>
                  <to>
                    <xdr:col>9</xdr:col>
                    <xdr:colOff>1003300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Print_OPBudSUMM">
                <anchor moveWithCells="1" sizeWithCells="1">
                  <from>
                    <xdr:col>10</xdr:col>
                    <xdr:colOff>571500</xdr:colOff>
                    <xdr:row>0</xdr:row>
                    <xdr:rowOff>76200</xdr:rowOff>
                  </from>
                  <to>
                    <xdr:col>12</xdr:col>
                    <xdr:colOff>698500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7" tint="0.59999389629810485"/>
  </sheetPr>
  <dimension ref="A1:AX730"/>
  <sheetViews>
    <sheetView zoomScale="90" zoomScaleNormal="90" workbookViewId="0">
      <pane xSplit="3" ySplit="6" topLeftCell="D7" activePane="bottomRight" state="frozen"/>
      <selection activeCell="E293" sqref="E293"/>
      <selection pane="topRight" activeCell="E293" sqref="E293"/>
      <selection pane="bottomLeft" activeCell="E293" sqref="E293"/>
      <selection pane="bottomRight" activeCell="M10" sqref="M10"/>
    </sheetView>
  </sheetViews>
  <sheetFormatPr defaultRowHeight="14.5" outlineLevelCol="1" x14ac:dyDescent="0.35"/>
  <cols>
    <col min="1" max="1" width="10.6328125" hidden="1" customWidth="1" outlineLevel="1"/>
    <col min="2" max="2" width="9.36328125" style="87" bestFit="1" customWidth="1" collapsed="1"/>
    <col min="3" max="3" width="22.6328125" style="87" customWidth="1"/>
    <col min="4" max="4" width="1.6328125" customWidth="1"/>
    <col min="5" max="15" width="10.6328125" customWidth="1" outlineLevel="1"/>
    <col min="16" max="16" width="11.7265625" customWidth="1" outlineLevel="1"/>
    <col min="17" max="17" width="11.6328125" customWidth="1"/>
    <col min="18" max="18" width="1.6328125" customWidth="1"/>
    <col min="19" max="30" width="10.6328125" customWidth="1"/>
    <col min="31" max="32" width="11.6328125" customWidth="1"/>
    <col min="33" max="33" width="11.26953125" bestFit="1" customWidth="1"/>
    <col min="34" max="34" width="10.6328125" style="2" customWidth="1"/>
    <col min="35" max="35" width="1.6328125" customWidth="1"/>
    <col min="36" max="47" width="10.6328125" customWidth="1"/>
    <col min="48" max="48" width="14.36328125" bestFit="1" customWidth="1"/>
    <col min="49" max="49" width="40.7265625" customWidth="1"/>
  </cols>
  <sheetData>
    <row r="1" spans="1:50" s="13" customFormat="1" x14ac:dyDescent="0.35">
      <c r="B1" s="89" t="s">
        <v>0</v>
      </c>
      <c r="C1" s="110" t="str">
        <f>+EntityName</f>
        <v>Mayfair Renaissance</v>
      </c>
      <c r="AH1" s="14"/>
    </row>
    <row r="2" spans="1:50" s="13" customFormat="1" x14ac:dyDescent="0.35">
      <c r="B2" s="89" t="s">
        <v>1</v>
      </c>
      <c r="C2" s="110">
        <f>+EntityNo</f>
        <v>115211</v>
      </c>
      <c r="AH2" s="14"/>
    </row>
    <row r="4" spans="1:50" s="3" customFormat="1" x14ac:dyDescent="0.35">
      <c r="B4" s="111"/>
      <c r="C4" s="111"/>
      <c r="E4" s="4" t="s">
        <v>671</v>
      </c>
      <c r="F4" s="4" t="s">
        <v>672</v>
      </c>
      <c r="G4" s="4" t="s">
        <v>673</v>
      </c>
      <c r="H4" s="4" t="s">
        <v>674</v>
      </c>
      <c r="I4" s="4" t="s">
        <v>675</v>
      </c>
      <c r="J4" s="4" t="s">
        <v>676</v>
      </c>
      <c r="K4" s="4" t="s">
        <v>677</v>
      </c>
      <c r="L4" s="4" t="s">
        <v>678</v>
      </c>
      <c r="M4" s="4" t="s">
        <v>679</v>
      </c>
      <c r="N4" s="4" t="s">
        <v>680</v>
      </c>
      <c r="O4" s="4" t="s">
        <v>681</v>
      </c>
      <c r="P4" s="4" t="s">
        <v>682</v>
      </c>
      <c r="Q4" s="4" t="s">
        <v>2</v>
      </c>
      <c r="S4" s="4" t="s">
        <v>671</v>
      </c>
      <c r="T4" s="4" t="s">
        <v>672</v>
      </c>
      <c r="U4" s="4" t="s">
        <v>673</v>
      </c>
      <c r="V4" s="4" t="s">
        <v>674</v>
      </c>
      <c r="W4" s="4" t="s">
        <v>675</v>
      </c>
      <c r="X4" s="4" t="s">
        <v>676</v>
      </c>
      <c r="Y4" s="4" t="s">
        <v>677</v>
      </c>
      <c r="Z4" s="4" t="s">
        <v>678</v>
      </c>
      <c r="AA4" s="4" t="s">
        <v>679</v>
      </c>
      <c r="AB4" s="4" t="s">
        <v>680</v>
      </c>
      <c r="AC4" s="4" t="s">
        <v>681</v>
      </c>
      <c r="AD4" s="23" t="s">
        <v>682</v>
      </c>
      <c r="AE4" s="4" t="s">
        <v>2</v>
      </c>
      <c r="AF4" s="4" t="s">
        <v>2</v>
      </c>
      <c r="AG4" s="4" t="s">
        <v>3</v>
      </c>
      <c r="AH4" s="5"/>
      <c r="AJ4" s="4" t="s">
        <v>671</v>
      </c>
      <c r="AK4" s="4" t="s">
        <v>672</v>
      </c>
      <c r="AL4" s="4" t="s">
        <v>673</v>
      </c>
      <c r="AM4" s="4" t="s">
        <v>674</v>
      </c>
      <c r="AN4" s="4" t="s">
        <v>675</v>
      </c>
      <c r="AO4" s="4" t="s">
        <v>676</v>
      </c>
      <c r="AP4" s="4" t="s">
        <v>677</v>
      </c>
      <c r="AQ4" s="4" t="s">
        <v>678</v>
      </c>
      <c r="AR4" s="4" t="s">
        <v>679</v>
      </c>
      <c r="AS4" s="4" t="s">
        <v>680</v>
      </c>
      <c r="AT4" s="4" t="s">
        <v>681</v>
      </c>
      <c r="AU4" s="23" t="s">
        <v>682</v>
      </c>
      <c r="AV4" s="4" t="s">
        <v>2</v>
      </c>
      <c r="AW4" s="48"/>
    </row>
    <row r="5" spans="1:50" s="3" customFormat="1" x14ac:dyDescent="0.35">
      <c r="B5" s="102" t="s">
        <v>4</v>
      </c>
      <c r="C5" s="102" t="s">
        <v>4</v>
      </c>
      <c r="E5" s="102">
        <f t="shared" ref="E5:Q5" si="0">+PY</f>
        <v>2024</v>
      </c>
      <c r="F5" s="102">
        <f t="shared" si="0"/>
        <v>2024</v>
      </c>
      <c r="G5" s="102">
        <f t="shared" si="0"/>
        <v>2024</v>
      </c>
      <c r="H5" s="102">
        <f t="shared" si="0"/>
        <v>2024</v>
      </c>
      <c r="I5" s="102">
        <f t="shared" si="0"/>
        <v>2024</v>
      </c>
      <c r="J5" s="102">
        <f t="shared" si="0"/>
        <v>2024</v>
      </c>
      <c r="K5" s="102">
        <f t="shared" si="0"/>
        <v>2024</v>
      </c>
      <c r="L5" s="102">
        <f t="shared" si="0"/>
        <v>2024</v>
      </c>
      <c r="M5" s="102">
        <f t="shared" si="0"/>
        <v>2024</v>
      </c>
      <c r="N5" s="102">
        <f t="shared" si="0"/>
        <v>2024</v>
      </c>
      <c r="O5" s="102">
        <f t="shared" si="0"/>
        <v>2024</v>
      </c>
      <c r="P5" s="102">
        <f t="shared" si="0"/>
        <v>2024</v>
      </c>
      <c r="Q5" s="102">
        <f t="shared" si="0"/>
        <v>2024</v>
      </c>
      <c r="S5" s="102">
        <f t="shared" ref="S5:AF5" si="1">+CY</f>
        <v>2025</v>
      </c>
      <c r="T5" s="102">
        <f t="shared" si="1"/>
        <v>2025</v>
      </c>
      <c r="U5" s="102">
        <f t="shared" si="1"/>
        <v>2025</v>
      </c>
      <c r="V5" s="102">
        <f t="shared" si="1"/>
        <v>2025</v>
      </c>
      <c r="W5" s="102">
        <f t="shared" si="1"/>
        <v>2025</v>
      </c>
      <c r="X5" s="102">
        <f t="shared" si="1"/>
        <v>2025</v>
      </c>
      <c r="Y5" s="102">
        <f t="shared" si="1"/>
        <v>2025</v>
      </c>
      <c r="Z5" s="102">
        <f t="shared" si="1"/>
        <v>2025</v>
      </c>
      <c r="AA5" s="102">
        <f t="shared" si="1"/>
        <v>2025</v>
      </c>
      <c r="AB5" s="102">
        <f t="shared" si="1"/>
        <v>2025</v>
      </c>
      <c r="AC5" s="102">
        <f t="shared" si="1"/>
        <v>2025</v>
      </c>
      <c r="AD5" s="103">
        <f t="shared" si="1"/>
        <v>2025</v>
      </c>
      <c r="AE5" s="102">
        <f t="shared" si="1"/>
        <v>2025</v>
      </c>
      <c r="AF5" s="102">
        <f t="shared" si="1"/>
        <v>2025</v>
      </c>
      <c r="AG5" s="6" t="s">
        <v>5</v>
      </c>
      <c r="AH5" s="7" t="s">
        <v>5</v>
      </c>
      <c r="AJ5" s="102" t="str">
        <f t="shared" ref="AJ5:AV5" si="2">+PlnYr</f>
        <v>2026</v>
      </c>
      <c r="AK5" s="102" t="str">
        <f t="shared" si="2"/>
        <v>2026</v>
      </c>
      <c r="AL5" s="102" t="str">
        <f t="shared" si="2"/>
        <v>2026</v>
      </c>
      <c r="AM5" s="102" t="str">
        <f t="shared" si="2"/>
        <v>2026</v>
      </c>
      <c r="AN5" s="102" t="str">
        <f t="shared" si="2"/>
        <v>2026</v>
      </c>
      <c r="AO5" s="102" t="str">
        <f t="shared" si="2"/>
        <v>2026</v>
      </c>
      <c r="AP5" s="102" t="str">
        <f t="shared" si="2"/>
        <v>2026</v>
      </c>
      <c r="AQ5" s="102" t="str">
        <f t="shared" si="2"/>
        <v>2026</v>
      </c>
      <c r="AR5" s="102" t="str">
        <f t="shared" si="2"/>
        <v>2026</v>
      </c>
      <c r="AS5" s="102" t="str">
        <f t="shared" si="2"/>
        <v>2026</v>
      </c>
      <c r="AT5" s="102" t="str">
        <f t="shared" si="2"/>
        <v>2026</v>
      </c>
      <c r="AU5" s="103" t="str">
        <f t="shared" si="2"/>
        <v>2026</v>
      </c>
      <c r="AV5" s="102" t="str">
        <f t="shared" si="2"/>
        <v>2026</v>
      </c>
      <c r="AW5" s="74"/>
    </row>
    <row r="6" spans="1:50" s="3" customFormat="1" x14ac:dyDescent="0.35">
      <c r="A6" s="3" t="s">
        <v>6</v>
      </c>
      <c r="B6" s="112" t="s">
        <v>7</v>
      </c>
      <c r="C6" s="112" t="s">
        <v>8</v>
      </c>
      <c r="E6" s="8" t="s">
        <v>683</v>
      </c>
      <c r="F6" s="8" t="s">
        <v>683</v>
      </c>
      <c r="G6" s="8" t="s">
        <v>683</v>
      </c>
      <c r="H6" s="8" t="s">
        <v>683</v>
      </c>
      <c r="I6" s="8" t="s">
        <v>683</v>
      </c>
      <c r="J6" s="8" t="s">
        <v>683</v>
      </c>
      <c r="K6" s="8" t="s">
        <v>683</v>
      </c>
      <c r="L6" s="8" t="s">
        <v>683</v>
      </c>
      <c r="M6" s="8" t="s">
        <v>683</v>
      </c>
      <c r="N6" s="8" t="s">
        <v>683</v>
      </c>
      <c r="O6" s="8" t="s">
        <v>683</v>
      </c>
      <c r="P6" s="8" t="s">
        <v>683</v>
      </c>
      <c r="Q6" s="8" t="s">
        <v>683</v>
      </c>
      <c r="S6" s="8" t="s">
        <v>683</v>
      </c>
      <c r="T6" s="8" t="s">
        <v>683</v>
      </c>
      <c r="U6" s="8" t="s">
        <v>683</v>
      </c>
      <c r="V6" s="8" t="s">
        <v>683</v>
      </c>
      <c r="W6" s="8" t="s">
        <v>683</v>
      </c>
      <c r="X6" s="8" t="s">
        <v>683</v>
      </c>
      <c r="Y6" s="8" t="s">
        <v>10</v>
      </c>
      <c r="Z6" s="8" t="s">
        <v>10</v>
      </c>
      <c r="AA6" s="8" t="s">
        <v>10</v>
      </c>
      <c r="AB6" s="8" t="s">
        <v>10</v>
      </c>
      <c r="AC6" s="8" t="s">
        <v>10</v>
      </c>
      <c r="AD6" s="24" t="s">
        <v>10</v>
      </c>
      <c r="AE6" s="8" t="s">
        <v>9</v>
      </c>
      <c r="AF6" s="8" t="s">
        <v>10</v>
      </c>
      <c r="AG6" s="8" t="s">
        <v>11</v>
      </c>
      <c r="AH6" s="9" t="s">
        <v>12</v>
      </c>
      <c r="AJ6" s="8" t="s">
        <v>10</v>
      </c>
      <c r="AK6" s="8" t="s">
        <v>10</v>
      </c>
      <c r="AL6" s="8" t="s">
        <v>10</v>
      </c>
      <c r="AM6" s="8" t="s">
        <v>10</v>
      </c>
      <c r="AN6" s="8" t="s">
        <v>10</v>
      </c>
      <c r="AO6" s="8" t="s">
        <v>10</v>
      </c>
      <c r="AP6" s="8" t="s">
        <v>10</v>
      </c>
      <c r="AQ6" s="8" t="s">
        <v>10</v>
      </c>
      <c r="AR6" s="8" t="s">
        <v>10</v>
      </c>
      <c r="AS6" s="8" t="s">
        <v>10</v>
      </c>
      <c r="AT6" s="8" t="s">
        <v>10</v>
      </c>
      <c r="AU6" s="24" t="s">
        <v>10</v>
      </c>
      <c r="AV6" s="8" t="s">
        <v>10</v>
      </c>
      <c r="AW6" s="75" t="s">
        <v>13</v>
      </c>
    </row>
    <row r="7" spans="1:50" ht="8.15" customHeight="1" x14ac:dyDescent="0.35">
      <c r="B7" s="116"/>
      <c r="E7" s="65"/>
      <c r="F7" s="62"/>
      <c r="G7" s="62"/>
      <c r="H7" s="62"/>
      <c r="I7" s="62"/>
      <c r="J7" s="62"/>
      <c r="K7" s="62"/>
      <c r="L7" s="62"/>
      <c r="M7" s="62"/>
      <c r="N7" s="62"/>
      <c r="O7" s="62"/>
      <c r="P7" s="63"/>
      <c r="Q7" s="25"/>
      <c r="S7" s="64"/>
      <c r="AE7" s="25"/>
      <c r="AF7" s="25"/>
      <c r="AG7" s="25"/>
      <c r="AH7" s="43"/>
      <c r="AI7" s="49"/>
      <c r="AJ7" s="64"/>
      <c r="AV7" s="25"/>
      <c r="AW7" s="49"/>
    </row>
    <row r="8" spans="1:50" x14ac:dyDescent="0.35">
      <c r="B8" s="116"/>
      <c r="C8" s="126" t="s">
        <v>14</v>
      </c>
      <c r="E8" s="65"/>
      <c r="P8" s="49"/>
      <c r="Q8" s="25"/>
      <c r="R8" s="64"/>
      <c r="AD8" s="49"/>
      <c r="AE8" s="25"/>
      <c r="AF8" s="25"/>
      <c r="AG8" s="25"/>
      <c r="AH8" s="98"/>
      <c r="AI8" s="49"/>
      <c r="AJ8" s="76"/>
      <c r="AU8" s="49"/>
      <c r="AV8" s="25"/>
      <c r="AW8" s="25"/>
    </row>
    <row r="9" spans="1:50" x14ac:dyDescent="0.35">
      <c r="B9" s="116">
        <v>400000</v>
      </c>
      <c r="C9" s="87" t="s">
        <v>15</v>
      </c>
      <c r="E9" s="99">
        <f t="shared" ref="E9:E40" si="3">IF(E$6="Actuals",_xlfn.IFNA(VLOOKUP($B9,PYOP,5,FALSE),0),_xlfn.IFNA(VLOOKUP($B9,CYBUDOP,5,FALSE),0))</f>
        <v>110732</v>
      </c>
      <c r="F9" s="100">
        <f t="shared" ref="F9:F40" si="4">IF(F$6="Actuals",_xlfn.IFNA(VLOOKUP($B9,PYOP,6,FALSE),0),_xlfn.IFNA(VLOOKUP($B9,CYBUDOP,6,FALSE),0))</f>
        <v>110732</v>
      </c>
      <c r="G9" s="100">
        <f t="shared" ref="G9:G40" si="5">IF(G$6="Actuals",_xlfn.IFNA(VLOOKUP($B9,PYOP,7,FALSE),0),_xlfn.IFNA(VLOOKUP($B9,CYBUDOP,7,FALSE),0))</f>
        <v>110732</v>
      </c>
      <c r="H9" s="100">
        <f t="shared" ref="H9:H40" si="6">IF(H$6="Actuals",_xlfn.IFNA(VLOOKUP($B9,PYOP,8,FALSE),0),_xlfn.IFNA(VLOOKUP($B9,CYBUDOP,8,FALSE),0))</f>
        <v>110732</v>
      </c>
      <c r="I9" s="100">
        <f t="shared" ref="I9:I40" si="7">IF(I$6="Actuals",_xlfn.IFNA(VLOOKUP($B9,PYOP,9,FALSE),0),_xlfn.IFNA(VLOOKUP($B9,CYBUDOP,9,FALSE),0))</f>
        <v>110732</v>
      </c>
      <c r="J9" s="100">
        <f t="shared" ref="J9:J40" si="8">IF(J$6="Actuals",_xlfn.IFNA(VLOOKUP($B9,PYOP,10,FALSE),0),_xlfn.IFNA(VLOOKUP($B9,CYBUDOP,10,FALSE),0))</f>
        <v>110732</v>
      </c>
      <c r="K9" s="100">
        <f t="shared" ref="K9:K40" si="9">IF(K$6="Actuals",_xlfn.IFNA(VLOOKUP($B9,PYOP,11,FALSE),0),_xlfn.IFNA(VLOOKUP($B9,CYBUDOP,11,FALSE),0))</f>
        <v>110732</v>
      </c>
      <c r="L9" s="100">
        <f t="shared" ref="L9:L40" si="10">IF(L$6="Actuals",_xlfn.IFNA(VLOOKUP($B9,PYOP,12,FALSE),0),_xlfn.IFNA(VLOOKUP($B9,CYBUDOP,12,FALSE),0))</f>
        <v>110732</v>
      </c>
      <c r="M9" s="100">
        <f t="shared" ref="M9:M40" si="11">IF(M$6="Actuals",_xlfn.IFNA(VLOOKUP($B9,PYOP,13,FALSE),0),_xlfn.IFNA(VLOOKUP($B9,CYBUDOP,13,FALSE),0))</f>
        <v>110732</v>
      </c>
      <c r="N9" s="100">
        <f t="shared" ref="N9:N40" si="12">IF(N$6="Actuals",_xlfn.IFNA(VLOOKUP($B9,PYOP,14,FALSE),0),_xlfn.IFNA(VLOOKUP($B9,CYBUDOP,14,FALSE),0))</f>
        <v>110732</v>
      </c>
      <c r="O9" s="100">
        <f t="shared" ref="O9:O40" si="13">IF(O$6="Actuals",_xlfn.IFNA(VLOOKUP($B9,PYOP,15,FALSE),0),_xlfn.IFNA(VLOOKUP($B9,CYBUDOP,15,FALSE),0))</f>
        <v>110732</v>
      </c>
      <c r="P9" s="101">
        <f t="shared" ref="P9:P40" si="14">IF(P$6="Actuals",_xlfn.IFNA(VLOOKUP($B9,PYOP,16,FALSE),0),_xlfn.IFNA(VLOOKUP($B9,CYBUDOP,16,FALSE),0))</f>
        <v>110732</v>
      </c>
      <c r="Q9" s="42">
        <f t="shared" ref="Q9:Q40" si="15">SUM(E9:P9)</f>
        <v>1328784</v>
      </c>
      <c r="S9" s="99">
        <f t="shared" ref="S9:S40" si="16">IF(S$6="Actuals",_xlfn.IFNA(VLOOKUP($B9,CYOP,5,FALSE),0),_xlfn.IFNA(VLOOKUP($B9,CYBUDOP,9,FALSE),0))</f>
        <v>116394</v>
      </c>
      <c r="T9" s="100">
        <f t="shared" ref="T9:T40" si="17">IF(T$6="Actuals",_xlfn.IFNA(VLOOKUP($B9,CYOP,6,FALSE),0),_xlfn.IFNA(VLOOKUP($B9,CYBUDOP,10,FALSE),0))</f>
        <v>116394</v>
      </c>
      <c r="U9" s="100">
        <f t="shared" ref="U9:U40" si="18">IF(U$6="Actuals",_xlfn.IFNA(VLOOKUP($B9,CYOP,7,FALSE),0),_xlfn.IFNA(VLOOKUP($B9,CYBUDOP,11,FALSE),0))</f>
        <v>116394</v>
      </c>
      <c r="V9" s="100">
        <f t="shared" ref="V9:V40" si="19">IF(V$6="Actuals",_xlfn.IFNA(VLOOKUP($B9,CYOP,8,FALSE),0),_xlfn.IFNA(VLOOKUP($B9,CYBUDOP,12,FALSE),0))</f>
        <v>116394</v>
      </c>
      <c r="W9" s="100">
        <f t="shared" ref="W9:W40" si="20">IF(W$6="Actuals",_xlfn.IFNA(VLOOKUP($B9,CYOP,9,FALSE),0),_xlfn.IFNA(VLOOKUP($B9,CYBUDOP,13,FALSE),0))</f>
        <v>116394</v>
      </c>
      <c r="X9" s="100">
        <f t="shared" ref="X9:X40" si="21">IF(X$6="Actuals",_xlfn.IFNA(VLOOKUP($B9,CYOP,10,FALSE),0),_xlfn.IFNA(VLOOKUP($B9,CYBUDOP,14,FALSE),0))</f>
        <v>116394</v>
      </c>
      <c r="Y9" s="100">
        <f t="shared" ref="Y9:Y40" si="22">IF(Y$6="Actuals",_xlfn.IFNA(VLOOKUP($B9,CYOP,11,FALSE),0),_xlfn.IFNA(VLOOKUP($B9,CYBUDOP,15,FALSE),0))</f>
        <v>116387</v>
      </c>
      <c r="Z9" s="100">
        <f t="shared" ref="Z9:Z40" si="23">IF(Z$6="Actuals",_xlfn.IFNA(VLOOKUP($B9,CYOP,12,FALSE),0),_xlfn.IFNA(VLOOKUP($B9,CYBUDOP,16,FALSE),0))</f>
        <v>116387</v>
      </c>
      <c r="AA9" s="100">
        <f t="shared" ref="AA9:AA40" si="24">IF(AA$6="Actuals",_xlfn.IFNA(VLOOKUP($B9,CYOP,13,FALSE),0),_xlfn.IFNA(VLOOKUP($B9,CYBUDOP,17,FALSE),0))</f>
        <v>116387</v>
      </c>
      <c r="AB9" s="100">
        <f t="shared" ref="AB9:AB40" si="25">IF(AB$6="Actuals",_xlfn.IFNA(VLOOKUP($B9,CYOP,14,FALSE),0),_xlfn.IFNA(VLOOKUP($B9,CYBUDOP,18,FALSE),0))</f>
        <v>116387</v>
      </c>
      <c r="AC9" s="100">
        <f t="shared" ref="AC9:AC40" si="26">IF(AC$6="Actuals",_xlfn.IFNA(VLOOKUP($B9,CYOP,15,FALSE),0),_xlfn.IFNA(VLOOKUP($B9,CYBUDOP,19,FALSE),0))</f>
        <v>116387</v>
      </c>
      <c r="AD9" s="100">
        <f t="shared" ref="AD9:AD40" si="27">IF(AD$6="Actuals",_xlfn.IFNA(VLOOKUP($B9,CYOP,16,FALSE),0),_xlfn.IFNA(VLOOKUP($B9,CYBUDOP,20,FALSE),0))</f>
        <v>116387</v>
      </c>
      <c r="AE9" s="42">
        <f t="shared" ref="AE9:AE40" si="28">SUM(S9:AD9)</f>
        <v>1396686</v>
      </c>
      <c r="AF9" s="104">
        <f t="shared" ref="AF9:AF40" si="29">_xlfn.IFNA(VLOOKUP($B9,CYBUDOP,6,FALSE),0)</f>
        <v>1396644</v>
      </c>
      <c r="AG9" s="42">
        <f t="shared" ref="AG9:AG40" si="30">+AE9-AF9</f>
        <v>42</v>
      </c>
      <c r="AH9" s="43">
        <f t="shared" ref="AH9:AH40" si="31">IF(AF9=0,0,AG9/AF9)</f>
        <v>3.0072087088764209E-5</v>
      </c>
      <c r="AJ9" s="105">
        <f t="shared" ref="AJ9:AU9" si="32">ROUND((+$AV$705-$AV$198-SUM($AV$10:$AV$169))/12,0)</f>
        <v>802594</v>
      </c>
      <c r="AK9" s="106">
        <f t="shared" si="32"/>
        <v>802594</v>
      </c>
      <c r="AL9" s="106">
        <f t="shared" si="32"/>
        <v>802594</v>
      </c>
      <c r="AM9" s="106">
        <f t="shared" si="32"/>
        <v>802594</v>
      </c>
      <c r="AN9" s="106">
        <f t="shared" si="32"/>
        <v>802594</v>
      </c>
      <c r="AO9" s="106">
        <f t="shared" si="32"/>
        <v>802594</v>
      </c>
      <c r="AP9" s="106">
        <f t="shared" si="32"/>
        <v>802594</v>
      </c>
      <c r="AQ9" s="106">
        <f t="shared" si="32"/>
        <v>802594</v>
      </c>
      <c r="AR9" s="106">
        <f t="shared" si="32"/>
        <v>802594</v>
      </c>
      <c r="AS9" s="106">
        <f t="shared" si="32"/>
        <v>802594</v>
      </c>
      <c r="AT9" s="106">
        <f t="shared" si="32"/>
        <v>802594</v>
      </c>
      <c r="AU9" s="107">
        <f t="shared" si="32"/>
        <v>802594</v>
      </c>
      <c r="AV9" s="30">
        <f t="shared" ref="AV9:AV40" si="33">SUM(AJ9:AU9)</f>
        <v>9631128</v>
      </c>
      <c r="AW9" s="77" t="s">
        <v>684</v>
      </c>
      <c r="AX9" s="37"/>
    </row>
    <row r="10" spans="1:50" x14ac:dyDescent="0.35">
      <c r="B10" s="116">
        <v>400010</v>
      </c>
      <c r="C10" s="87" t="s">
        <v>16</v>
      </c>
      <c r="E10" s="99">
        <f t="shared" si="3"/>
        <v>0</v>
      </c>
      <c r="F10" s="100">
        <f t="shared" si="4"/>
        <v>0</v>
      </c>
      <c r="G10" s="100">
        <f t="shared" si="5"/>
        <v>0</v>
      </c>
      <c r="H10" s="100">
        <f t="shared" si="6"/>
        <v>0</v>
      </c>
      <c r="I10" s="100">
        <f t="shared" si="7"/>
        <v>0</v>
      </c>
      <c r="J10" s="100">
        <f t="shared" si="8"/>
        <v>0</v>
      </c>
      <c r="K10" s="100">
        <f t="shared" si="9"/>
        <v>0</v>
      </c>
      <c r="L10" s="100">
        <f t="shared" si="10"/>
        <v>0</v>
      </c>
      <c r="M10" s="100">
        <f t="shared" si="11"/>
        <v>0</v>
      </c>
      <c r="N10" s="100">
        <f t="shared" si="12"/>
        <v>0</v>
      </c>
      <c r="O10" s="100">
        <f t="shared" si="13"/>
        <v>0</v>
      </c>
      <c r="P10" s="101">
        <f t="shared" si="14"/>
        <v>0</v>
      </c>
      <c r="Q10" s="42">
        <f t="shared" si="15"/>
        <v>0</v>
      </c>
      <c r="S10" s="99">
        <f t="shared" si="16"/>
        <v>0</v>
      </c>
      <c r="T10" s="100">
        <f t="shared" si="17"/>
        <v>0</v>
      </c>
      <c r="U10" s="100">
        <f t="shared" si="18"/>
        <v>0</v>
      </c>
      <c r="V10" s="100">
        <f t="shared" si="19"/>
        <v>0</v>
      </c>
      <c r="W10" s="100">
        <f t="shared" si="20"/>
        <v>0</v>
      </c>
      <c r="X10" s="100">
        <f t="shared" si="21"/>
        <v>0</v>
      </c>
      <c r="Y10" s="100">
        <f t="shared" si="22"/>
        <v>0</v>
      </c>
      <c r="Z10" s="100">
        <f t="shared" si="23"/>
        <v>0</v>
      </c>
      <c r="AA10" s="100">
        <f t="shared" si="24"/>
        <v>0</v>
      </c>
      <c r="AB10" s="100">
        <f t="shared" si="25"/>
        <v>0</v>
      </c>
      <c r="AC10" s="100">
        <f t="shared" si="26"/>
        <v>0</v>
      </c>
      <c r="AD10" s="100">
        <f t="shared" si="27"/>
        <v>0</v>
      </c>
      <c r="AE10" s="42">
        <f t="shared" si="28"/>
        <v>0</v>
      </c>
      <c r="AF10" s="104">
        <f t="shared" si="29"/>
        <v>0</v>
      </c>
      <c r="AG10" s="42">
        <f t="shared" si="30"/>
        <v>0</v>
      </c>
      <c r="AH10" s="43">
        <f t="shared" si="31"/>
        <v>0</v>
      </c>
      <c r="AJ10" s="78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30">
        <f t="shared" si="33"/>
        <v>0</v>
      </c>
      <c r="AW10" s="80"/>
      <c r="AX10" s="37"/>
    </row>
    <row r="11" spans="1:50" x14ac:dyDescent="0.35">
      <c r="B11" s="116">
        <v>400011</v>
      </c>
      <c r="C11" s="87" t="s">
        <v>17</v>
      </c>
      <c r="E11" s="99">
        <f t="shared" si="3"/>
        <v>0</v>
      </c>
      <c r="F11" s="100">
        <f t="shared" si="4"/>
        <v>0</v>
      </c>
      <c r="G11" s="100">
        <f t="shared" si="5"/>
        <v>0</v>
      </c>
      <c r="H11" s="100">
        <f t="shared" si="6"/>
        <v>0</v>
      </c>
      <c r="I11" s="100">
        <f t="shared" si="7"/>
        <v>0</v>
      </c>
      <c r="J11" s="100">
        <f t="shared" si="8"/>
        <v>0</v>
      </c>
      <c r="K11" s="100">
        <f t="shared" si="9"/>
        <v>0</v>
      </c>
      <c r="L11" s="100">
        <f t="shared" si="10"/>
        <v>0</v>
      </c>
      <c r="M11" s="100">
        <f t="shared" si="11"/>
        <v>0</v>
      </c>
      <c r="N11" s="100">
        <f t="shared" si="12"/>
        <v>0</v>
      </c>
      <c r="O11" s="100">
        <f t="shared" si="13"/>
        <v>0</v>
      </c>
      <c r="P11" s="101">
        <f t="shared" si="14"/>
        <v>0</v>
      </c>
      <c r="Q11" s="42">
        <f t="shared" si="15"/>
        <v>0</v>
      </c>
      <c r="S11" s="99">
        <f t="shared" si="16"/>
        <v>0</v>
      </c>
      <c r="T11" s="100">
        <f t="shared" si="17"/>
        <v>0</v>
      </c>
      <c r="U11" s="100">
        <f t="shared" si="18"/>
        <v>0</v>
      </c>
      <c r="V11" s="100">
        <f t="shared" si="19"/>
        <v>0</v>
      </c>
      <c r="W11" s="100">
        <f t="shared" si="20"/>
        <v>0</v>
      </c>
      <c r="X11" s="100">
        <f t="shared" si="21"/>
        <v>0</v>
      </c>
      <c r="Y11" s="100">
        <f t="shared" si="22"/>
        <v>0</v>
      </c>
      <c r="Z11" s="100">
        <f t="shared" si="23"/>
        <v>0</v>
      </c>
      <c r="AA11" s="100">
        <f t="shared" si="24"/>
        <v>0</v>
      </c>
      <c r="AB11" s="100">
        <f t="shared" si="25"/>
        <v>0</v>
      </c>
      <c r="AC11" s="100">
        <f t="shared" si="26"/>
        <v>0</v>
      </c>
      <c r="AD11" s="100">
        <f t="shared" si="27"/>
        <v>0</v>
      </c>
      <c r="AE11" s="42">
        <f t="shared" si="28"/>
        <v>0</v>
      </c>
      <c r="AF11" s="104">
        <f t="shared" si="29"/>
        <v>0</v>
      </c>
      <c r="AG11" s="42">
        <f t="shared" si="30"/>
        <v>0</v>
      </c>
      <c r="AH11" s="43">
        <f t="shared" si="31"/>
        <v>0</v>
      </c>
      <c r="AJ11" s="78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30">
        <f t="shared" si="33"/>
        <v>0</v>
      </c>
      <c r="AW11" s="80"/>
      <c r="AX11" s="37"/>
    </row>
    <row r="12" spans="1:50" x14ac:dyDescent="0.35">
      <c r="B12" s="116">
        <v>400012</v>
      </c>
      <c r="C12" s="87" t="s">
        <v>18</v>
      </c>
      <c r="E12" s="99">
        <f t="shared" si="3"/>
        <v>0</v>
      </c>
      <c r="F12" s="100">
        <f t="shared" si="4"/>
        <v>0</v>
      </c>
      <c r="G12" s="100">
        <f t="shared" si="5"/>
        <v>0</v>
      </c>
      <c r="H12" s="100">
        <f t="shared" si="6"/>
        <v>0</v>
      </c>
      <c r="I12" s="100">
        <f t="shared" si="7"/>
        <v>0</v>
      </c>
      <c r="J12" s="100">
        <f t="shared" si="8"/>
        <v>0</v>
      </c>
      <c r="K12" s="100">
        <f t="shared" si="9"/>
        <v>0</v>
      </c>
      <c r="L12" s="100">
        <f t="shared" si="10"/>
        <v>0</v>
      </c>
      <c r="M12" s="100">
        <f t="shared" si="11"/>
        <v>0</v>
      </c>
      <c r="N12" s="100">
        <f t="shared" si="12"/>
        <v>0</v>
      </c>
      <c r="O12" s="100">
        <f t="shared" si="13"/>
        <v>0</v>
      </c>
      <c r="P12" s="101">
        <f t="shared" si="14"/>
        <v>0</v>
      </c>
      <c r="Q12" s="42">
        <f t="shared" si="15"/>
        <v>0</v>
      </c>
      <c r="S12" s="99">
        <f t="shared" si="16"/>
        <v>0</v>
      </c>
      <c r="T12" s="100">
        <f t="shared" si="17"/>
        <v>0</v>
      </c>
      <c r="U12" s="100">
        <f t="shared" si="18"/>
        <v>0</v>
      </c>
      <c r="V12" s="100">
        <f t="shared" si="19"/>
        <v>0</v>
      </c>
      <c r="W12" s="100">
        <f t="shared" si="20"/>
        <v>0</v>
      </c>
      <c r="X12" s="100">
        <f t="shared" si="21"/>
        <v>0</v>
      </c>
      <c r="Y12" s="100">
        <f t="shared" si="22"/>
        <v>0</v>
      </c>
      <c r="Z12" s="100">
        <f t="shared" si="23"/>
        <v>0</v>
      </c>
      <c r="AA12" s="100">
        <f t="shared" si="24"/>
        <v>0</v>
      </c>
      <c r="AB12" s="100">
        <f t="shared" si="25"/>
        <v>0</v>
      </c>
      <c r="AC12" s="100">
        <f t="shared" si="26"/>
        <v>0</v>
      </c>
      <c r="AD12" s="100">
        <f t="shared" si="27"/>
        <v>0</v>
      </c>
      <c r="AE12" s="42">
        <f t="shared" si="28"/>
        <v>0</v>
      </c>
      <c r="AF12" s="104">
        <f t="shared" si="29"/>
        <v>0</v>
      </c>
      <c r="AG12" s="42">
        <f t="shared" si="30"/>
        <v>0</v>
      </c>
      <c r="AH12" s="43">
        <f t="shared" si="31"/>
        <v>0</v>
      </c>
      <c r="AJ12" s="78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30">
        <f t="shared" si="33"/>
        <v>0</v>
      </c>
      <c r="AW12" s="80"/>
      <c r="AX12" s="37"/>
    </row>
    <row r="13" spans="1:50" x14ac:dyDescent="0.35">
      <c r="B13" s="116">
        <v>400013</v>
      </c>
      <c r="C13" s="87" t="s">
        <v>19</v>
      </c>
      <c r="E13" s="99">
        <f t="shared" si="3"/>
        <v>0</v>
      </c>
      <c r="F13" s="100">
        <f t="shared" si="4"/>
        <v>0</v>
      </c>
      <c r="G13" s="100">
        <f t="shared" si="5"/>
        <v>0</v>
      </c>
      <c r="H13" s="100">
        <f t="shared" si="6"/>
        <v>0</v>
      </c>
      <c r="I13" s="100">
        <f t="shared" si="7"/>
        <v>0</v>
      </c>
      <c r="J13" s="100">
        <f t="shared" si="8"/>
        <v>0</v>
      </c>
      <c r="K13" s="100">
        <f t="shared" si="9"/>
        <v>0</v>
      </c>
      <c r="L13" s="100">
        <f t="shared" si="10"/>
        <v>0</v>
      </c>
      <c r="M13" s="100">
        <f t="shared" si="11"/>
        <v>0</v>
      </c>
      <c r="N13" s="100">
        <f t="shared" si="12"/>
        <v>0</v>
      </c>
      <c r="O13" s="100">
        <f t="shared" si="13"/>
        <v>0</v>
      </c>
      <c r="P13" s="101">
        <f t="shared" si="14"/>
        <v>0</v>
      </c>
      <c r="Q13" s="42">
        <f t="shared" si="15"/>
        <v>0</v>
      </c>
      <c r="S13" s="99">
        <f t="shared" si="16"/>
        <v>0</v>
      </c>
      <c r="T13" s="100">
        <f t="shared" si="17"/>
        <v>0</v>
      </c>
      <c r="U13" s="100">
        <f t="shared" si="18"/>
        <v>0</v>
      </c>
      <c r="V13" s="100">
        <f t="shared" si="19"/>
        <v>0</v>
      </c>
      <c r="W13" s="100">
        <f t="shared" si="20"/>
        <v>0</v>
      </c>
      <c r="X13" s="100">
        <f t="shared" si="21"/>
        <v>0</v>
      </c>
      <c r="Y13" s="100">
        <f t="shared" si="22"/>
        <v>0</v>
      </c>
      <c r="Z13" s="100">
        <f t="shared" si="23"/>
        <v>0</v>
      </c>
      <c r="AA13" s="100">
        <f t="shared" si="24"/>
        <v>0</v>
      </c>
      <c r="AB13" s="100">
        <f t="shared" si="25"/>
        <v>0</v>
      </c>
      <c r="AC13" s="100">
        <f t="shared" si="26"/>
        <v>0</v>
      </c>
      <c r="AD13" s="100">
        <f t="shared" si="27"/>
        <v>0</v>
      </c>
      <c r="AE13" s="42">
        <f t="shared" si="28"/>
        <v>0</v>
      </c>
      <c r="AF13" s="104">
        <f t="shared" si="29"/>
        <v>0</v>
      </c>
      <c r="AG13" s="42">
        <f t="shared" si="30"/>
        <v>0</v>
      </c>
      <c r="AH13" s="43">
        <f t="shared" si="31"/>
        <v>0</v>
      </c>
      <c r="AJ13" s="78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30">
        <f t="shared" si="33"/>
        <v>0</v>
      </c>
      <c r="AW13" s="80"/>
      <c r="AX13" s="37"/>
    </row>
    <row r="14" spans="1:50" x14ac:dyDescent="0.35">
      <c r="B14" s="116">
        <v>400014</v>
      </c>
      <c r="C14" s="87" t="s">
        <v>20</v>
      </c>
      <c r="E14" s="99">
        <f t="shared" si="3"/>
        <v>0</v>
      </c>
      <c r="F14" s="100">
        <f t="shared" si="4"/>
        <v>0</v>
      </c>
      <c r="G14" s="100">
        <f t="shared" si="5"/>
        <v>0</v>
      </c>
      <c r="H14" s="100">
        <f t="shared" si="6"/>
        <v>0</v>
      </c>
      <c r="I14" s="100">
        <f t="shared" si="7"/>
        <v>0</v>
      </c>
      <c r="J14" s="100">
        <f t="shared" si="8"/>
        <v>0</v>
      </c>
      <c r="K14" s="100">
        <f t="shared" si="9"/>
        <v>0</v>
      </c>
      <c r="L14" s="100">
        <f t="shared" si="10"/>
        <v>0</v>
      </c>
      <c r="M14" s="100">
        <f t="shared" si="11"/>
        <v>0</v>
      </c>
      <c r="N14" s="100">
        <f t="shared" si="12"/>
        <v>0</v>
      </c>
      <c r="O14" s="100">
        <f t="shared" si="13"/>
        <v>0</v>
      </c>
      <c r="P14" s="101">
        <f t="shared" si="14"/>
        <v>0</v>
      </c>
      <c r="Q14" s="42">
        <f t="shared" si="15"/>
        <v>0</v>
      </c>
      <c r="S14" s="99">
        <f t="shared" si="16"/>
        <v>0</v>
      </c>
      <c r="T14" s="100">
        <f t="shared" si="17"/>
        <v>0</v>
      </c>
      <c r="U14" s="100">
        <f t="shared" si="18"/>
        <v>0</v>
      </c>
      <c r="V14" s="100">
        <f t="shared" si="19"/>
        <v>0</v>
      </c>
      <c r="W14" s="100">
        <f t="shared" si="20"/>
        <v>0</v>
      </c>
      <c r="X14" s="100">
        <f t="shared" si="21"/>
        <v>0</v>
      </c>
      <c r="Y14" s="100">
        <f t="shared" si="22"/>
        <v>0</v>
      </c>
      <c r="Z14" s="100">
        <f t="shared" si="23"/>
        <v>0</v>
      </c>
      <c r="AA14" s="100">
        <f t="shared" si="24"/>
        <v>0</v>
      </c>
      <c r="AB14" s="100">
        <f t="shared" si="25"/>
        <v>0</v>
      </c>
      <c r="AC14" s="100">
        <f t="shared" si="26"/>
        <v>0</v>
      </c>
      <c r="AD14" s="100">
        <f t="shared" si="27"/>
        <v>0</v>
      </c>
      <c r="AE14" s="42">
        <f t="shared" si="28"/>
        <v>0</v>
      </c>
      <c r="AF14" s="104">
        <f t="shared" si="29"/>
        <v>0</v>
      </c>
      <c r="AG14" s="42">
        <f t="shared" si="30"/>
        <v>0</v>
      </c>
      <c r="AH14" s="43">
        <f t="shared" si="31"/>
        <v>0</v>
      </c>
      <c r="AJ14" s="78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30">
        <f t="shared" si="33"/>
        <v>0</v>
      </c>
      <c r="AW14" s="80"/>
      <c r="AX14" s="37"/>
    </row>
    <row r="15" spans="1:50" x14ac:dyDescent="0.35">
      <c r="B15" s="116">
        <v>400015</v>
      </c>
      <c r="C15" s="87" t="s">
        <v>21</v>
      </c>
      <c r="E15" s="99">
        <f t="shared" si="3"/>
        <v>0</v>
      </c>
      <c r="F15" s="100">
        <f t="shared" si="4"/>
        <v>0</v>
      </c>
      <c r="G15" s="100">
        <f t="shared" si="5"/>
        <v>0</v>
      </c>
      <c r="H15" s="100">
        <f t="shared" si="6"/>
        <v>0</v>
      </c>
      <c r="I15" s="100">
        <f t="shared" si="7"/>
        <v>0</v>
      </c>
      <c r="J15" s="100">
        <f t="shared" si="8"/>
        <v>0</v>
      </c>
      <c r="K15" s="100">
        <f t="shared" si="9"/>
        <v>0</v>
      </c>
      <c r="L15" s="100">
        <f t="shared" si="10"/>
        <v>0</v>
      </c>
      <c r="M15" s="100">
        <f t="shared" si="11"/>
        <v>0</v>
      </c>
      <c r="N15" s="100">
        <f t="shared" si="12"/>
        <v>0</v>
      </c>
      <c r="O15" s="100">
        <f t="shared" si="13"/>
        <v>0</v>
      </c>
      <c r="P15" s="101">
        <f t="shared" si="14"/>
        <v>0</v>
      </c>
      <c r="Q15" s="42">
        <f t="shared" si="15"/>
        <v>0</v>
      </c>
      <c r="S15" s="99">
        <f t="shared" si="16"/>
        <v>0</v>
      </c>
      <c r="T15" s="100">
        <f t="shared" si="17"/>
        <v>0</v>
      </c>
      <c r="U15" s="100">
        <f t="shared" si="18"/>
        <v>0</v>
      </c>
      <c r="V15" s="100">
        <f t="shared" si="19"/>
        <v>0</v>
      </c>
      <c r="W15" s="100">
        <f t="shared" si="20"/>
        <v>0</v>
      </c>
      <c r="X15" s="100">
        <f t="shared" si="21"/>
        <v>0</v>
      </c>
      <c r="Y15" s="100">
        <f t="shared" si="22"/>
        <v>0</v>
      </c>
      <c r="Z15" s="100">
        <f t="shared" si="23"/>
        <v>0</v>
      </c>
      <c r="AA15" s="100">
        <f t="shared" si="24"/>
        <v>0</v>
      </c>
      <c r="AB15" s="100">
        <f t="shared" si="25"/>
        <v>0</v>
      </c>
      <c r="AC15" s="100">
        <f t="shared" si="26"/>
        <v>0</v>
      </c>
      <c r="AD15" s="100">
        <f t="shared" si="27"/>
        <v>0</v>
      </c>
      <c r="AE15" s="42">
        <f t="shared" si="28"/>
        <v>0</v>
      </c>
      <c r="AF15" s="104">
        <f t="shared" si="29"/>
        <v>0</v>
      </c>
      <c r="AG15" s="42">
        <f t="shared" si="30"/>
        <v>0</v>
      </c>
      <c r="AH15" s="43">
        <f t="shared" si="31"/>
        <v>0</v>
      </c>
      <c r="AJ15" s="78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30">
        <f t="shared" si="33"/>
        <v>0</v>
      </c>
      <c r="AW15" s="80"/>
      <c r="AX15" s="37"/>
    </row>
    <row r="16" spans="1:50" x14ac:dyDescent="0.35">
      <c r="B16" s="116">
        <v>400016</v>
      </c>
      <c r="C16" s="87" t="s">
        <v>22</v>
      </c>
      <c r="E16" s="99">
        <f t="shared" si="3"/>
        <v>0</v>
      </c>
      <c r="F16" s="100">
        <f t="shared" si="4"/>
        <v>0</v>
      </c>
      <c r="G16" s="100">
        <f t="shared" si="5"/>
        <v>0</v>
      </c>
      <c r="H16" s="100">
        <f t="shared" si="6"/>
        <v>0</v>
      </c>
      <c r="I16" s="100">
        <f t="shared" si="7"/>
        <v>0</v>
      </c>
      <c r="J16" s="100">
        <f t="shared" si="8"/>
        <v>0</v>
      </c>
      <c r="K16" s="100">
        <f t="shared" si="9"/>
        <v>0</v>
      </c>
      <c r="L16" s="100">
        <f t="shared" si="10"/>
        <v>0</v>
      </c>
      <c r="M16" s="100">
        <f t="shared" si="11"/>
        <v>0</v>
      </c>
      <c r="N16" s="100">
        <f t="shared" si="12"/>
        <v>0</v>
      </c>
      <c r="O16" s="100">
        <f t="shared" si="13"/>
        <v>0</v>
      </c>
      <c r="P16" s="101">
        <f t="shared" si="14"/>
        <v>0</v>
      </c>
      <c r="Q16" s="42">
        <f t="shared" si="15"/>
        <v>0</v>
      </c>
      <c r="S16" s="99">
        <f t="shared" si="16"/>
        <v>0</v>
      </c>
      <c r="T16" s="100">
        <f t="shared" si="17"/>
        <v>0</v>
      </c>
      <c r="U16" s="100">
        <f t="shared" si="18"/>
        <v>0</v>
      </c>
      <c r="V16" s="100">
        <f t="shared" si="19"/>
        <v>0</v>
      </c>
      <c r="W16" s="100">
        <f t="shared" si="20"/>
        <v>0</v>
      </c>
      <c r="X16" s="100">
        <f t="shared" si="21"/>
        <v>0</v>
      </c>
      <c r="Y16" s="100">
        <f t="shared" si="22"/>
        <v>0</v>
      </c>
      <c r="Z16" s="100">
        <f t="shared" si="23"/>
        <v>0</v>
      </c>
      <c r="AA16" s="100">
        <f t="shared" si="24"/>
        <v>0</v>
      </c>
      <c r="AB16" s="100">
        <f t="shared" si="25"/>
        <v>0</v>
      </c>
      <c r="AC16" s="100">
        <f t="shared" si="26"/>
        <v>0</v>
      </c>
      <c r="AD16" s="100">
        <f t="shared" si="27"/>
        <v>0</v>
      </c>
      <c r="AE16" s="42">
        <f t="shared" si="28"/>
        <v>0</v>
      </c>
      <c r="AF16" s="104">
        <f t="shared" si="29"/>
        <v>0</v>
      </c>
      <c r="AG16" s="42">
        <f t="shared" si="30"/>
        <v>0</v>
      </c>
      <c r="AH16" s="43">
        <f t="shared" si="31"/>
        <v>0</v>
      </c>
      <c r="AJ16" s="78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30">
        <f t="shared" si="33"/>
        <v>0</v>
      </c>
      <c r="AW16" s="80"/>
      <c r="AX16" s="37"/>
    </row>
    <row r="17" spans="2:50" x14ac:dyDescent="0.35">
      <c r="B17" s="116">
        <v>400017</v>
      </c>
      <c r="C17" s="87" t="s">
        <v>23</v>
      </c>
      <c r="E17" s="99">
        <f t="shared" si="3"/>
        <v>0</v>
      </c>
      <c r="F17" s="100">
        <f t="shared" si="4"/>
        <v>0</v>
      </c>
      <c r="G17" s="100">
        <f t="shared" si="5"/>
        <v>0</v>
      </c>
      <c r="H17" s="100">
        <f t="shared" si="6"/>
        <v>0</v>
      </c>
      <c r="I17" s="100">
        <f t="shared" si="7"/>
        <v>0</v>
      </c>
      <c r="J17" s="100">
        <f t="shared" si="8"/>
        <v>0</v>
      </c>
      <c r="K17" s="100">
        <f t="shared" si="9"/>
        <v>0</v>
      </c>
      <c r="L17" s="100">
        <f t="shared" si="10"/>
        <v>0</v>
      </c>
      <c r="M17" s="100">
        <f t="shared" si="11"/>
        <v>0</v>
      </c>
      <c r="N17" s="100">
        <f t="shared" si="12"/>
        <v>0</v>
      </c>
      <c r="O17" s="100">
        <f t="shared" si="13"/>
        <v>0</v>
      </c>
      <c r="P17" s="101">
        <f t="shared" si="14"/>
        <v>0</v>
      </c>
      <c r="Q17" s="42">
        <f t="shared" si="15"/>
        <v>0</v>
      </c>
      <c r="S17" s="99">
        <f t="shared" si="16"/>
        <v>0</v>
      </c>
      <c r="T17" s="100">
        <f t="shared" si="17"/>
        <v>0</v>
      </c>
      <c r="U17" s="100">
        <f t="shared" si="18"/>
        <v>0</v>
      </c>
      <c r="V17" s="100">
        <f t="shared" si="19"/>
        <v>0</v>
      </c>
      <c r="W17" s="100">
        <f t="shared" si="20"/>
        <v>0</v>
      </c>
      <c r="X17" s="100">
        <f t="shared" si="21"/>
        <v>0</v>
      </c>
      <c r="Y17" s="100">
        <f t="shared" si="22"/>
        <v>0</v>
      </c>
      <c r="Z17" s="100">
        <f t="shared" si="23"/>
        <v>0</v>
      </c>
      <c r="AA17" s="100">
        <f t="shared" si="24"/>
        <v>0</v>
      </c>
      <c r="AB17" s="100">
        <f t="shared" si="25"/>
        <v>0</v>
      </c>
      <c r="AC17" s="100">
        <f t="shared" si="26"/>
        <v>0</v>
      </c>
      <c r="AD17" s="100">
        <f t="shared" si="27"/>
        <v>0</v>
      </c>
      <c r="AE17" s="42">
        <f t="shared" si="28"/>
        <v>0</v>
      </c>
      <c r="AF17" s="104">
        <f t="shared" si="29"/>
        <v>0</v>
      </c>
      <c r="AG17" s="42">
        <f t="shared" si="30"/>
        <v>0</v>
      </c>
      <c r="AH17" s="43">
        <f t="shared" si="31"/>
        <v>0</v>
      </c>
      <c r="AJ17" s="78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30">
        <f t="shared" si="33"/>
        <v>0</v>
      </c>
      <c r="AW17" s="80"/>
      <c r="AX17" s="37"/>
    </row>
    <row r="18" spans="2:50" x14ac:dyDescent="0.35">
      <c r="B18" s="116">
        <v>400018</v>
      </c>
      <c r="C18" s="87" t="s">
        <v>24</v>
      </c>
      <c r="E18" s="99">
        <f t="shared" si="3"/>
        <v>0</v>
      </c>
      <c r="F18" s="100">
        <f t="shared" si="4"/>
        <v>0</v>
      </c>
      <c r="G18" s="100">
        <f t="shared" si="5"/>
        <v>0</v>
      </c>
      <c r="H18" s="100">
        <f t="shared" si="6"/>
        <v>0</v>
      </c>
      <c r="I18" s="100">
        <f t="shared" si="7"/>
        <v>0</v>
      </c>
      <c r="J18" s="100">
        <f t="shared" si="8"/>
        <v>0</v>
      </c>
      <c r="K18" s="100">
        <f t="shared" si="9"/>
        <v>0</v>
      </c>
      <c r="L18" s="100">
        <f t="shared" si="10"/>
        <v>0</v>
      </c>
      <c r="M18" s="100">
        <f t="shared" si="11"/>
        <v>0</v>
      </c>
      <c r="N18" s="100">
        <f t="shared" si="12"/>
        <v>0</v>
      </c>
      <c r="O18" s="100">
        <f t="shared" si="13"/>
        <v>0</v>
      </c>
      <c r="P18" s="101">
        <f t="shared" si="14"/>
        <v>0</v>
      </c>
      <c r="Q18" s="42">
        <f t="shared" si="15"/>
        <v>0</v>
      </c>
      <c r="S18" s="99">
        <f t="shared" si="16"/>
        <v>0</v>
      </c>
      <c r="T18" s="100">
        <f t="shared" si="17"/>
        <v>0</v>
      </c>
      <c r="U18" s="100">
        <f t="shared" si="18"/>
        <v>0</v>
      </c>
      <c r="V18" s="100">
        <f t="shared" si="19"/>
        <v>0</v>
      </c>
      <c r="W18" s="100">
        <f t="shared" si="20"/>
        <v>0</v>
      </c>
      <c r="X18" s="100">
        <f t="shared" si="21"/>
        <v>0</v>
      </c>
      <c r="Y18" s="100">
        <f t="shared" si="22"/>
        <v>0</v>
      </c>
      <c r="Z18" s="100">
        <f t="shared" si="23"/>
        <v>0</v>
      </c>
      <c r="AA18" s="100">
        <f t="shared" si="24"/>
        <v>0</v>
      </c>
      <c r="AB18" s="100">
        <f t="shared" si="25"/>
        <v>0</v>
      </c>
      <c r="AC18" s="100">
        <f t="shared" si="26"/>
        <v>0</v>
      </c>
      <c r="AD18" s="100">
        <f t="shared" si="27"/>
        <v>0</v>
      </c>
      <c r="AE18" s="42">
        <f t="shared" si="28"/>
        <v>0</v>
      </c>
      <c r="AF18" s="104">
        <f t="shared" si="29"/>
        <v>0</v>
      </c>
      <c r="AG18" s="42">
        <f t="shared" si="30"/>
        <v>0</v>
      </c>
      <c r="AH18" s="43">
        <f t="shared" si="31"/>
        <v>0</v>
      </c>
      <c r="AJ18" s="78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30">
        <f t="shared" si="33"/>
        <v>0</v>
      </c>
      <c r="AW18" s="80"/>
      <c r="AX18" s="37"/>
    </row>
    <row r="19" spans="2:50" x14ac:dyDescent="0.35">
      <c r="B19" s="116">
        <v>400019</v>
      </c>
      <c r="C19" s="87" t="s">
        <v>25</v>
      </c>
      <c r="E19" s="99">
        <f t="shared" si="3"/>
        <v>0</v>
      </c>
      <c r="F19" s="100">
        <f t="shared" si="4"/>
        <v>0</v>
      </c>
      <c r="G19" s="100">
        <f t="shared" si="5"/>
        <v>0</v>
      </c>
      <c r="H19" s="100">
        <f t="shared" si="6"/>
        <v>0</v>
      </c>
      <c r="I19" s="100">
        <f t="shared" si="7"/>
        <v>0</v>
      </c>
      <c r="J19" s="100">
        <f t="shared" si="8"/>
        <v>0</v>
      </c>
      <c r="K19" s="100">
        <f t="shared" si="9"/>
        <v>0</v>
      </c>
      <c r="L19" s="100">
        <f t="shared" si="10"/>
        <v>0</v>
      </c>
      <c r="M19" s="100">
        <f t="shared" si="11"/>
        <v>0</v>
      </c>
      <c r="N19" s="100">
        <f t="shared" si="12"/>
        <v>0</v>
      </c>
      <c r="O19" s="100">
        <f t="shared" si="13"/>
        <v>0</v>
      </c>
      <c r="P19" s="101">
        <f t="shared" si="14"/>
        <v>0</v>
      </c>
      <c r="Q19" s="42">
        <f t="shared" si="15"/>
        <v>0</v>
      </c>
      <c r="S19" s="99">
        <f t="shared" si="16"/>
        <v>0</v>
      </c>
      <c r="T19" s="100">
        <f t="shared" si="17"/>
        <v>0</v>
      </c>
      <c r="U19" s="100">
        <f t="shared" si="18"/>
        <v>0</v>
      </c>
      <c r="V19" s="100">
        <f t="shared" si="19"/>
        <v>0</v>
      </c>
      <c r="W19" s="100">
        <f t="shared" si="20"/>
        <v>0</v>
      </c>
      <c r="X19" s="100">
        <f t="shared" si="21"/>
        <v>0</v>
      </c>
      <c r="Y19" s="100">
        <f t="shared" si="22"/>
        <v>0</v>
      </c>
      <c r="Z19" s="100">
        <f t="shared" si="23"/>
        <v>0</v>
      </c>
      <c r="AA19" s="100">
        <f t="shared" si="24"/>
        <v>0</v>
      </c>
      <c r="AB19" s="100">
        <f t="shared" si="25"/>
        <v>0</v>
      </c>
      <c r="AC19" s="100">
        <f t="shared" si="26"/>
        <v>0</v>
      </c>
      <c r="AD19" s="100">
        <f t="shared" si="27"/>
        <v>0</v>
      </c>
      <c r="AE19" s="42">
        <f t="shared" si="28"/>
        <v>0</v>
      </c>
      <c r="AF19" s="104">
        <f t="shared" si="29"/>
        <v>0</v>
      </c>
      <c r="AG19" s="42">
        <f t="shared" si="30"/>
        <v>0</v>
      </c>
      <c r="AH19" s="43">
        <f t="shared" si="31"/>
        <v>0</v>
      </c>
      <c r="AJ19" s="78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30">
        <f t="shared" si="33"/>
        <v>0</v>
      </c>
      <c r="AW19" s="80"/>
      <c r="AX19" s="37"/>
    </row>
    <row r="20" spans="2:50" x14ac:dyDescent="0.35">
      <c r="B20" s="116">
        <v>400020</v>
      </c>
      <c r="C20" s="87" t="s">
        <v>26</v>
      </c>
      <c r="E20" s="99">
        <f t="shared" si="3"/>
        <v>0</v>
      </c>
      <c r="F20" s="100">
        <f t="shared" si="4"/>
        <v>0</v>
      </c>
      <c r="G20" s="100">
        <f t="shared" si="5"/>
        <v>0</v>
      </c>
      <c r="H20" s="100">
        <f t="shared" si="6"/>
        <v>0</v>
      </c>
      <c r="I20" s="100">
        <f t="shared" si="7"/>
        <v>0</v>
      </c>
      <c r="J20" s="100">
        <f t="shared" si="8"/>
        <v>0</v>
      </c>
      <c r="K20" s="100">
        <f t="shared" si="9"/>
        <v>0</v>
      </c>
      <c r="L20" s="100">
        <f t="shared" si="10"/>
        <v>0</v>
      </c>
      <c r="M20" s="100">
        <f t="shared" si="11"/>
        <v>0</v>
      </c>
      <c r="N20" s="100">
        <f t="shared" si="12"/>
        <v>0</v>
      </c>
      <c r="O20" s="100">
        <f t="shared" si="13"/>
        <v>0</v>
      </c>
      <c r="P20" s="101">
        <f t="shared" si="14"/>
        <v>0</v>
      </c>
      <c r="Q20" s="42">
        <f t="shared" si="15"/>
        <v>0</v>
      </c>
      <c r="S20" s="99">
        <f t="shared" si="16"/>
        <v>0</v>
      </c>
      <c r="T20" s="100">
        <f t="shared" si="17"/>
        <v>0</v>
      </c>
      <c r="U20" s="100">
        <f t="shared" si="18"/>
        <v>0</v>
      </c>
      <c r="V20" s="100">
        <f t="shared" si="19"/>
        <v>0</v>
      </c>
      <c r="W20" s="100">
        <f t="shared" si="20"/>
        <v>0</v>
      </c>
      <c r="X20" s="100">
        <f t="shared" si="21"/>
        <v>0</v>
      </c>
      <c r="Y20" s="100">
        <f t="shared" si="22"/>
        <v>0</v>
      </c>
      <c r="Z20" s="100">
        <f t="shared" si="23"/>
        <v>0</v>
      </c>
      <c r="AA20" s="100">
        <f t="shared" si="24"/>
        <v>0</v>
      </c>
      <c r="AB20" s="100">
        <f t="shared" si="25"/>
        <v>0</v>
      </c>
      <c r="AC20" s="100">
        <f t="shared" si="26"/>
        <v>0</v>
      </c>
      <c r="AD20" s="100">
        <f t="shared" si="27"/>
        <v>0</v>
      </c>
      <c r="AE20" s="42">
        <f t="shared" si="28"/>
        <v>0</v>
      </c>
      <c r="AF20" s="104">
        <f t="shared" si="29"/>
        <v>0</v>
      </c>
      <c r="AG20" s="42">
        <f t="shared" si="30"/>
        <v>0</v>
      </c>
      <c r="AH20" s="43">
        <f t="shared" si="31"/>
        <v>0</v>
      </c>
      <c r="AJ20" s="78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30">
        <f t="shared" si="33"/>
        <v>0</v>
      </c>
      <c r="AW20" s="80"/>
      <c r="AX20" s="37"/>
    </row>
    <row r="21" spans="2:50" x14ac:dyDescent="0.35">
      <c r="B21" s="116">
        <v>401000</v>
      </c>
      <c r="C21" s="87" t="s">
        <v>27</v>
      </c>
      <c r="E21" s="99">
        <f t="shared" si="3"/>
        <v>0</v>
      </c>
      <c r="F21" s="100">
        <f t="shared" si="4"/>
        <v>0</v>
      </c>
      <c r="G21" s="100">
        <f t="shared" si="5"/>
        <v>0</v>
      </c>
      <c r="H21" s="100">
        <f t="shared" si="6"/>
        <v>0</v>
      </c>
      <c r="I21" s="100">
        <f t="shared" si="7"/>
        <v>0</v>
      </c>
      <c r="J21" s="100">
        <f t="shared" si="8"/>
        <v>0</v>
      </c>
      <c r="K21" s="100">
        <f t="shared" si="9"/>
        <v>0</v>
      </c>
      <c r="L21" s="100">
        <f t="shared" si="10"/>
        <v>0</v>
      </c>
      <c r="M21" s="100">
        <f t="shared" si="11"/>
        <v>0</v>
      </c>
      <c r="N21" s="100">
        <f t="shared" si="12"/>
        <v>0</v>
      </c>
      <c r="O21" s="100">
        <f t="shared" si="13"/>
        <v>0</v>
      </c>
      <c r="P21" s="101">
        <f t="shared" si="14"/>
        <v>0</v>
      </c>
      <c r="Q21" s="42">
        <f t="shared" si="15"/>
        <v>0</v>
      </c>
      <c r="S21" s="99">
        <f t="shared" si="16"/>
        <v>0</v>
      </c>
      <c r="T21" s="100">
        <f t="shared" si="17"/>
        <v>0</v>
      </c>
      <c r="U21" s="100">
        <f t="shared" si="18"/>
        <v>0</v>
      </c>
      <c r="V21" s="100">
        <f t="shared" si="19"/>
        <v>0</v>
      </c>
      <c r="W21" s="100">
        <f t="shared" si="20"/>
        <v>0</v>
      </c>
      <c r="X21" s="100">
        <f t="shared" si="21"/>
        <v>0</v>
      </c>
      <c r="Y21" s="100">
        <f t="shared" si="22"/>
        <v>0</v>
      </c>
      <c r="Z21" s="100">
        <f t="shared" si="23"/>
        <v>0</v>
      </c>
      <c r="AA21" s="100">
        <f t="shared" si="24"/>
        <v>0</v>
      </c>
      <c r="AB21" s="100">
        <f t="shared" si="25"/>
        <v>0</v>
      </c>
      <c r="AC21" s="100">
        <f t="shared" si="26"/>
        <v>0</v>
      </c>
      <c r="AD21" s="100">
        <f t="shared" si="27"/>
        <v>0</v>
      </c>
      <c r="AE21" s="42">
        <f t="shared" si="28"/>
        <v>0</v>
      </c>
      <c r="AF21" s="104">
        <f t="shared" si="29"/>
        <v>0</v>
      </c>
      <c r="AG21" s="42">
        <f t="shared" si="30"/>
        <v>0</v>
      </c>
      <c r="AH21" s="43">
        <f t="shared" si="31"/>
        <v>0</v>
      </c>
      <c r="AJ21" s="78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30">
        <f t="shared" si="33"/>
        <v>0</v>
      </c>
      <c r="AW21" s="80"/>
      <c r="AX21" s="37"/>
    </row>
    <row r="22" spans="2:50" x14ac:dyDescent="0.35">
      <c r="B22" s="116">
        <v>401009</v>
      </c>
      <c r="C22" s="87" t="s">
        <v>28</v>
      </c>
      <c r="E22" s="99">
        <f t="shared" si="3"/>
        <v>0</v>
      </c>
      <c r="F22" s="100">
        <f t="shared" si="4"/>
        <v>0</v>
      </c>
      <c r="G22" s="100">
        <f t="shared" si="5"/>
        <v>0</v>
      </c>
      <c r="H22" s="100">
        <f t="shared" si="6"/>
        <v>0</v>
      </c>
      <c r="I22" s="100">
        <f t="shared" si="7"/>
        <v>0</v>
      </c>
      <c r="J22" s="100">
        <f t="shared" si="8"/>
        <v>0</v>
      </c>
      <c r="K22" s="100">
        <f t="shared" si="9"/>
        <v>0</v>
      </c>
      <c r="L22" s="100">
        <f t="shared" si="10"/>
        <v>0</v>
      </c>
      <c r="M22" s="100">
        <f t="shared" si="11"/>
        <v>0</v>
      </c>
      <c r="N22" s="100">
        <f t="shared" si="12"/>
        <v>0</v>
      </c>
      <c r="O22" s="100">
        <f t="shared" si="13"/>
        <v>0</v>
      </c>
      <c r="P22" s="101">
        <f t="shared" si="14"/>
        <v>0</v>
      </c>
      <c r="Q22" s="42">
        <f t="shared" si="15"/>
        <v>0</v>
      </c>
      <c r="S22" s="99">
        <f t="shared" si="16"/>
        <v>0</v>
      </c>
      <c r="T22" s="100">
        <f t="shared" si="17"/>
        <v>0</v>
      </c>
      <c r="U22" s="100">
        <f t="shared" si="18"/>
        <v>0</v>
      </c>
      <c r="V22" s="100">
        <f t="shared" si="19"/>
        <v>0</v>
      </c>
      <c r="W22" s="100">
        <f t="shared" si="20"/>
        <v>0</v>
      </c>
      <c r="X22" s="100">
        <f t="shared" si="21"/>
        <v>0</v>
      </c>
      <c r="Y22" s="100">
        <f t="shared" si="22"/>
        <v>0</v>
      </c>
      <c r="Z22" s="100">
        <f t="shared" si="23"/>
        <v>0</v>
      </c>
      <c r="AA22" s="100">
        <f t="shared" si="24"/>
        <v>0</v>
      </c>
      <c r="AB22" s="100">
        <f t="shared" si="25"/>
        <v>0</v>
      </c>
      <c r="AC22" s="100">
        <f t="shared" si="26"/>
        <v>0</v>
      </c>
      <c r="AD22" s="100">
        <f t="shared" si="27"/>
        <v>0</v>
      </c>
      <c r="AE22" s="42">
        <f t="shared" si="28"/>
        <v>0</v>
      </c>
      <c r="AF22" s="104">
        <f t="shared" si="29"/>
        <v>0</v>
      </c>
      <c r="AG22" s="42">
        <f t="shared" si="30"/>
        <v>0</v>
      </c>
      <c r="AH22" s="43">
        <f t="shared" si="31"/>
        <v>0</v>
      </c>
      <c r="AJ22" s="78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30">
        <f t="shared" si="33"/>
        <v>0</v>
      </c>
      <c r="AW22" s="80"/>
      <c r="AX22" s="37"/>
    </row>
    <row r="23" spans="2:50" x14ac:dyDescent="0.35">
      <c r="B23" s="116">
        <v>401010</v>
      </c>
      <c r="C23" s="87" t="s">
        <v>29</v>
      </c>
      <c r="E23" s="99">
        <f t="shared" si="3"/>
        <v>0</v>
      </c>
      <c r="F23" s="100">
        <f t="shared" si="4"/>
        <v>0</v>
      </c>
      <c r="G23" s="100">
        <f t="shared" si="5"/>
        <v>0</v>
      </c>
      <c r="H23" s="100">
        <f t="shared" si="6"/>
        <v>0</v>
      </c>
      <c r="I23" s="100">
        <f t="shared" si="7"/>
        <v>0</v>
      </c>
      <c r="J23" s="100">
        <f t="shared" si="8"/>
        <v>0</v>
      </c>
      <c r="K23" s="100">
        <f t="shared" si="9"/>
        <v>0</v>
      </c>
      <c r="L23" s="100">
        <f t="shared" si="10"/>
        <v>0</v>
      </c>
      <c r="M23" s="100">
        <f t="shared" si="11"/>
        <v>0</v>
      </c>
      <c r="N23" s="100">
        <f t="shared" si="12"/>
        <v>0</v>
      </c>
      <c r="O23" s="100">
        <f t="shared" si="13"/>
        <v>0</v>
      </c>
      <c r="P23" s="101">
        <f t="shared" si="14"/>
        <v>0</v>
      </c>
      <c r="Q23" s="42">
        <f t="shared" si="15"/>
        <v>0</v>
      </c>
      <c r="S23" s="99">
        <f t="shared" si="16"/>
        <v>0</v>
      </c>
      <c r="T23" s="100">
        <f t="shared" si="17"/>
        <v>0</v>
      </c>
      <c r="U23" s="100">
        <f t="shared" si="18"/>
        <v>0</v>
      </c>
      <c r="V23" s="100">
        <f t="shared" si="19"/>
        <v>0</v>
      </c>
      <c r="W23" s="100">
        <f t="shared" si="20"/>
        <v>0</v>
      </c>
      <c r="X23" s="100">
        <f t="shared" si="21"/>
        <v>0</v>
      </c>
      <c r="Y23" s="100">
        <f t="shared" si="22"/>
        <v>0</v>
      </c>
      <c r="Z23" s="100">
        <f t="shared" si="23"/>
        <v>0</v>
      </c>
      <c r="AA23" s="100">
        <f t="shared" si="24"/>
        <v>0</v>
      </c>
      <c r="AB23" s="100">
        <f t="shared" si="25"/>
        <v>0</v>
      </c>
      <c r="AC23" s="100">
        <f t="shared" si="26"/>
        <v>0</v>
      </c>
      <c r="AD23" s="100">
        <f t="shared" si="27"/>
        <v>0</v>
      </c>
      <c r="AE23" s="42">
        <f t="shared" si="28"/>
        <v>0</v>
      </c>
      <c r="AF23" s="104">
        <f t="shared" si="29"/>
        <v>0</v>
      </c>
      <c r="AG23" s="42">
        <f t="shared" si="30"/>
        <v>0</v>
      </c>
      <c r="AH23" s="43">
        <f t="shared" si="31"/>
        <v>0</v>
      </c>
      <c r="AJ23" s="78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30">
        <f t="shared" si="33"/>
        <v>0</v>
      </c>
      <c r="AW23" s="80"/>
      <c r="AX23" s="37"/>
    </row>
    <row r="24" spans="2:50" x14ac:dyDescent="0.35">
      <c r="B24" s="116">
        <v>401011</v>
      </c>
      <c r="C24" s="87" t="s">
        <v>30</v>
      </c>
      <c r="E24" s="99">
        <f t="shared" si="3"/>
        <v>0</v>
      </c>
      <c r="F24" s="100">
        <f t="shared" si="4"/>
        <v>0</v>
      </c>
      <c r="G24" s="100">
        <f t="shared" si="5"/>
        <v>0</v>
      </c>
      <c r="H24" s="100">
        <f t="shared" si="6"/>
        <v>0</v>
      </c>
      <c r="I24" s="100">
        <f t="shared" si="7"/>
        <v>0</v>
      </c>
      <c r="J24" s="100">
        <f t="shared" si="8"/>
        <v>0</v>
      </c>
      <c r="K24" s="100">
        <f t="shared" si="9"/>
        <v>0</v>
      </c>
      <c r="L24" s="100">
        <f t="shared" si="10"/>
        <v>0</v>
      </c>
      <c r="M24" s="100">
        <f t="shared" si="11"/>
        <v>0</v>
      </c>
      <c r="N24" s="100">
        <f t="shared" si="12"/>
        <v>0</v>
      </c>
      <c r="O24" s="100">
        <f t="shared" si="13"/>
        <v>0</v>
      </c>
      <c r="P24" s="101">
        <f t="shared" si="14"/>
        <v>0</v>
      </c>
      <c r="Q24" s="42">
        <f t="shared" si="15"/>
        <v>0</v>
      </c>
      <c r="S24" s="99">
        <f t="shared" si="16"/>
        <v>0</v>
      </c>
      <c r="T24" s="100">
        <f t="shared" si="17"/>
        <v>0</v>
      </c>
      <c r="U24" s="100">
        <f t="shared" si="18"/>
        <v>0</v>
      </c>
      <c r="V24" s="100">
        <f t="shared" si="19"/>
        <v>0</v>
      </c>
      <c r="W24" s="100">
        <f t="shared" si="20"/>
        <v>0</v>
      </c>
      <c r="X24" s="100">
        <f t="shared" si="21"/>
        <v>0</v>
      </c>
      <c r="Y24" s="100">
        <f t="shared" si="22"/>
        <v>0</v>
      </c>
      <c r="Z24" s="100">
        <f t="shared" si="23"/>
        <v>0</v>
      </c>
      <c r="AA24" s="100">
        <f t="shared" si="24"/>
        <v>0</v>
      </c>
      <c r="AB24" s="100">
        <f t="shared" si="25"/>
        <v>0</v>
      </c>
      <c r="AC24" s="100">
        <f t="shared" si="26"/>
        <v>0</v>
      </c>
      <c r="AD24" s="100">
        <f t="shared" si="27"/>
        <v>0</v>
      </c>
      <c r="AE24" s="42">
        <f t="shared" si="28"/>
        <v>0</v>
      </c>
      <c r="AF24" s="104">
        <f t="shared" si="29"/>
        <v>0</v>
      </c>
      <c r="AG24" s="42">
        <f t="shared" si="30"/>
        <v>0</v>
      </c>
      <c r="AH24" s="43">
        <f t="shared" si="31"/>
        <v>0</v>
      </c>
      <c r="AJ24" s="78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30">
        <f t="shared" si="33"/>
        <v>0</v>
      </c>
      <c r="AW24" s="80"/>
      <c r="AX24" s="37"/>
    </row>
    <row r="25" spans="2:50" x14ac:dyDescent="0.35">
      <c r="B25" s="116">
        <v>401012</v>
      </c>
      <c r="C25" s="87" t="s">
        <v>31</v>
      </c>
      <c r="E25" s="99">
        <f t="shared" si="3"/>
        <v>0</v>
      </c>
      <c r="F25" s="100">
        <f t="shared" si="4"/>
        <v>0</v>
      </c>
      <c r="G25" s="100">
        <f t="shared" si="5"/>
        <v>0</v>
      </c>
      <c r="H25" s="100">
        <f t="shared" si="6"/>
        <v>0</v>
      </c>
      <c r="I25" s="100">
        <f t="shared" si="7"/>
        <v>0</v>
      </c>
      <c r="J25" s="100">
        <f t="shared" si="8"/>
        <v>0</v>
      </c>
      <c r="K25" s="100">
        <f t="shared" si="9"/>
        <v>0</v>
      </c>
      <c r="L25" s="100">
        <f t="shared" si="10"/>
        <v>0</v>
      </c>
      <c r="M25" s="100">
        <f t="shared" si="11"/>
        <v>0</v>
      </c>
      <c r="N25" s="100">
        <f t="shared" si="12"/>
        <v>0</v>
      </c>
      <c r="O25" s="100">
        <f t="shared" si="13"/>
        <v>0</v>
      </c>
      <c r="P25" s="101">
        <f t="shared" si="14"/>
        <v>0</v>
      </c>
      <c r="Q25" s="42">
        <f t="shared" si="15"/>
        <v>0</v>
      </c>
      <c r="S25" s="99">
        <f t="shared" si="16"/>
        <v>0</v>
      </c>
      <c r="T25" s="100">
        <f t="shared" si="17"/>
        <v>0</v>
      </c>
      <c r="U25" s="100">
        <f t="shared" si="18"/>
        <v>0</v>
      </c>
      <c r="V25" s="100">
        <f t="shared" si="19"/>
        <v>0</v>
      </c>
      <c r="W25" s="100">
        <f t="shared" si="20"/>
        <v>0</v>
      </c>
      <c r="X25" s="100">
        <f t="shared" si="21"/>
        <v>0</v>
      </c>
      <c r="Y25" s="100">
        <f t="shared" si="22"/>
        <v>0</v>
      </c>
      <c r="Z25" s="100">
        <f t="shared" si="23"/>
        <v>0</v>
      </c>
      <c r="AA25" s="100">
        <f t="shared" si="24"/>
        <v>0</v>
      </c>
      <c r="AB25" s="100">
        <f t="shared" si="25"/>
        <v>0</v>
      </c>
      <c r="AC25" s="100">
        <f t="shared" si="26"/>
        <v>0</v>
      </c>
      <c r="AD25" s="100">
        <f t="shared" si="27"/>
        <v>0</v>
      </c>
      <c r="AE25" s="42">
        <f t="shared" si="28"/>
        <v>0</v>
      </c>
      <c r="AF25" s="104">
        <f t="shared" si="29"/>
        <v>0</v>
      </c>
      <c r="AG25" s="42">
        <f t="shared" si="30"/>
        <v>0</v>
      </c>
      <c r="AH25" s="43">
        <f t="shared" si="31"/>
        <v>0</v>
      </c>
      <c r="AJ25" s="78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30">
        <f t="shared" si="33"/>
        <v>0</v>
      </c>
      <c r="AW25" s="80"/>
      <c r="AX25" s="37"/>
    </row>
    <row r="26" spans="2:50" x14ac:dyDescent="0.35">
      <c r="B26" s="116">
        <v>401013</v>
      </c>
      <c r="C26" s="87" t="s">
        <v>32</v>
      </c>
      <c r="E26" s="99">
        <f t="shared" si="3"/>
        <v>0</v>
      </c>
      <c r="F26" s="100">
        <f t="shared" si="4"/>
        <v>0</v>
      </c>
      <c r="G26" s="100">
        <f t="shared" si="5"/>
        <v>0</v>
      </c>
      <c r="H26" s="100">
        <f t="shared" si="6"/>
        <v>0</v>
      </c>
      <c r="I26" s="100">
        <f t="shared" si="7"/>
        <v>0</v>
      </c>
      <c r="J26" s="100">
        <f t="shared" si="8"/>
        <v>0</v>
      </c>
      <c r="K26" s="100">
        <f t="shared" si="9"/>
        <v>0</v>
      </c>
      <c r="L26" s="100">
        <f t="shared" si="10"/>
        <v>0</v>
      </c>
      <c r="M26" s="100">
        <f t="shared" si="11"/>
        <v>0</v>
      </c>
      <c r="N26" s="100">
        <f t="shared" si="12"/>
        <v>0</v>
      </c>
      <c r="O26" s="100">
        <f t="shared" si="13"/>
        <v>0</v>
      </c>
      <c r="P26" s="101">
        <f t="shared" si="14"/>
        <v>0</v>
      </c>
      <c r="Q26" s="42">
        <f t="shared" si="15"/>
        <v>0</v>
      </c>
      <c r="S26" s="99">
        <f t="shared" si="16"/>
        <v>0</v>
      </c>
      <c r="T26" s="100">
        <f t="shared" si="17"/>
        <v>0</v>
      </c>
      <c r="U26" s="100">
        <f t="shared" si="18"/>
        <v>0</v>
      </c>
      <c r="V26" s="100">
        <f t="shared" si="19"/>
        <v>0</v>
      </c>
      <c r="W26" s="100">
        <f t="shared" si="20"/>
        <v>0</v>
      </c>
      <c r="X26" s="100">
        <f t="shared" si="21"/>
        <v>0</v>
      </c>
      <c r="Y26" s="100">
        <f t="shared" si="22"/>
        <v>0</v>
      </c>
      <c r="Z26" s="100">
        <f t="shared" si="23"/>
        <v>0</v>
      </c>
      <c r="AA26" s="100">
        <f t="shared" si="24"/>
        <v>0</v>
      </c>
      <c r="AB26" s="100">
        <f t="shared" si="25"/>
        <v>0</v>
      </c>
      <c r="AC26" s="100">
        <f t="shared" si="26"/>
        <v>0</v>
      </c>
      <c r="AD26" s="100">
        <f t="shared" si="27"/>
        <v>0</v>
      </c>
      <c r="AE26" s="42">
        <f t="shared" si="28"/>
        <v>0</v>
      </c>
      <c r="AF26" s="104">
        <f t="shared" si="29"/>
        <v>0</v>
      </c>
      <c r="AG26" s="42">
        <f t="shared" si="30"/>
        <v>0</v>
      </c>
      <c r="AH26" s="43">
        <f t="shared" si="31"/>
        <v>0</v>
      </c>
      <c r="AJ26" s="78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30">
        <f t="shared" si="33"/>
        <v>0</v>
      </c>
      <c r="AW26" s="80"/>
      <c r="AX26" s="37"/>
    </row>
    <row r="27" spans="2:50" x14ac:dyDescent="0.35">
      <c r="B27" s="116">
        <v>401014</v>
      </c>
      <c r="C27" s="87" t="s">
        <v>33</v>
      </c>
      <c r="E27" s="99">
        <f t="shared" si="3"/>
        <v>0</v>
      </c>
      <c r="F27" s="100">
        <f t="shared" si="4"/>
        <v>0</v>
      </c>
      <c r="G27" s="100">
        <f t="shared" si="5"/>
        <v>0</v>
      </c>
      <c r="H27" s="100">
        <f t="shared" si="6"/>
        <v>0</v>
      </c>
      <c r="I27" s="100">
        <f t="shared" si="7"/>
        <v>0</v>
      </c>
      <c r="J27" s="100">
        <f t="shared" si="8"/>
        <v>0</v>
      </c>
      <c r="K27" s="100">
        <f t="shared" si="9"/>
        <v>0</v>
      </c>
      <c r="L27" s="100">
        <f t="shared" si="10"/>
        <v>0</v>
      </c>
      <c r="M27" s="100">
        <f t="shared" si="11"/>
        <v>0</v>
      </c>
      <c r="N27" s="100">
        <f t="shared" si="12"/>
        <v>0</v>
      </c>
      <c r="O27" s="100">
        <f t="shared" si="13"/>
        <v>0</v>
      </c>
      <c r="P27" s="101">
        <f t="shared" si="14"/>
        <v>0</v>
      </c>
      <c r="Q27" s="42">
        <f t="shared" si="15"/>
        <v>0</v>
      </c>
      <c r="S27" s="99">
        <f t="shared" si="16"/>
        <v>0</v>
      </c>
      <c r="T27" s="100">
        <f t="shared" si="17"/>
        <v>0</v>
      </c>
      <c r="U27" s="100">
        <f t="shared" si="18"/>
        <v>0</v>
      </c>
      <c r="V27" s="100">
        <f t="shared" si="19"/>
        <v>0</v>
      </c>
      <c r="W27" s="100">
        <f t="shared" si="20"/>
        <v>0</v>
      </c>
      <c r="X27" s="100">
        <f t="shared" si="21"/>
        <v>0</v>
      </c>
      <c r="Y27" s="100">
        <f t="shared" si="22"/>
        <v>0</v>
      </c>
      <c r="Z27" s="100">
        <f t="shared" si="23"/>
        <v>0</v>
      </c>
      <c r="AA27" s="100">
        <f t="shared" si="24"/>
        <v>0</v>
      </c>
      <c r="AB27" s="100">
        <f t="shared" si="25"/>
        <v>0</v>
      </c>
      <c r="AC27" s="100">
        <f t="shared" si="26"/>
        <v>0</v>
      </c>
      <c r="AD27" s="100">
        <f t="shared" si="27"/>
        <v>0</v>
      </c>
      <c r="AE27" s="42">
        <f t="shared" si="28"/>
        <v>0</v>
      </c>
      <c r="AF27" s="104">
        <f t="shared" si="29"/>
        <v>0</v>
      </c>
      <c r="AG27" s="42">
        <f t="shared" si="30"/>
        <v>0</v>
      </c>
      <c r="AH27" s="43">
        <f t="shared" si="31"/>
        <v>0</v>
      </c>
      <c r="AJ27" s="78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30">
        <f t="shared" si="33"/>
        <v>0</v>
      </c>
      <c r="AW27" s="80"/>
      <c r="AX27" s="37"/>
    </row>
    <row r="28" spans="2:50" x14ac:dyDescent="0.35">
      <c r="B28" s="116">
        <v>401015</v>
      </c>
      <c r="C28" s="87" t="s">
        <v>34</v>
      </c>
      <c r="E28" s="99">
        <f t="shared" si="3"/>
        <v>0</v>
      </c>
      <c r="F28" s="100">
        <f t="shared" si="4"/>
        <v>0</v>
      </c>
      <c r="G28" s="100">
        <f t="shared" si="5"/>
        <v>0</v>
      </c>
      <c r="H28" s="100">
        <f t="shared" si="6"/>
        <v>0</v>
      </c>
      <c r="I28" s="100">
        <f t="shared" si="7"/>
        <v>0</v>
      </c>
      <c r="J28" s="100">
        <f t="shared" si="8"/>
        <v>0</v>
      </c>
      <c r="K28" s="100">
        <f t="shared" si="9"/>
        <v>0</v>
      </c>
      <c r="L28" s="100">
        <f t="shared" si="10"/>
        <v>0</v>
      </c>
      <c r="M28" s="100">
        <f t="shared" si="11"/>
        <v>0</v>
      </c>
      <c r="N28" s="100">
        <f t="shared" si="12"/>
        <v>0</v>
      </c>
      <c r="O28" s="100">
        <f t="shared" si="13"/>
        <v>0</v>
      </c>
      <c r="P28" s="101">
        <f t="shared" si="14"/>
        <v>0</v>
      </c>
      <c r="Q28" s="42">
        <f t="shared" si="15"/>
        <v>0</v>
      </c>
      <c r="S28" s="99">
        <f t="shared" si="16"/>
        <v>0</v>
      </c>
      <c r="T28" s="100">
        <f t="shared" si="17"/>
        <v>0</v>
      </c>
      <c r="U28" s="100">
        <f t="shared" si="18"/>
        <v>0</v>
      </c>
      <c r="V28" s="100">
        <f t="shared" si="19"/>
        <v>0</v>
      </c>
      <c r="W28" s="100">
        <f t="shared" si="20"/>
        <v>0</v>
      </c>
      <c r="X28" s="100">
        <f t="shared" si="21"/>
        <v>0</v>
      </c>
      <c r="Y28" s="100">
        <f t="shared" si="22"/>
        <v>0</v>
      </c>
      <c r="Z28" s="100">
        <f t="shared" si="23"/>
        <v>0</v>
      </c>
      <c r="AA28" s="100">
        <f t="shared" si="24"/>
        <v>0</v>
      </c>
      <c r="AB28" s="100">
        <f t="shared" si="25"/>
        <v>0</v>
      </c>
      <c r="AC28" s="100">
        <f t="shared" si="26"/>
        <v>0</v>
      </c>
      <c r="AD28" s="100">
        <f t="shared" si="27"/>
        <v>0</v>
      </c>
      <c r="AE28" s="42">
        <f t="shared" si="28"/>
        <v>0</v>
      </c>
      <c r="AF28" s="104">
        <f t="shared" si="29"/>
        <v>0</v>
      </c>
      <c r="AG28" s="42">
        <f t="shared" si="30"/>
        <v>0</v>
      </c>
      <c r="AH28" s="43">
        <f t="shared" si="31"/>
        <v>0</v>
      </c>
      <c r="AJ28" s="78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30">
        <f t="shared" si="33"/>
        <v>0</v>
      </c>
      <c r="AW28" s="80"/>
      <c r="AX28" s="37"/>
    </row>
    <row r="29" spans="2:50" x14ac:dyDescent="0.35">
      <c r="B29" s="116">
        <v>401016</v>
      </c>
      <c r="C29" s="87" t="s">
        <v>34</v>
      </c>
      <c r="E29" s="99">
        <f t="shared" si="3"/>
        <v>0</v>
      </c>
      <c r="F29" s="100">
        <f t="shared" si="4"/>
        <v>0</v>
      </c>
      <c r="G29" s="100">
        <f t="shared" si="5"/>
        <v>0</v>
      </c>
      <c r="H29" s="100">
        <f t="shared" si="6"/>
        <v>0</v>
      </c>
      <c r="I29" s="100">
        <f t="shared" si="7"/>
        <v>0</v>
      </c>
      <c r="J29" s="100">
        <f t="shared" si="8"/>
        <v>0</v>
      </c>
      <c r="K29" s="100">
        <f t="shared" si="9"/>
        <v>0</v>
      </c>
      <c r="L29" s="100">
        <f t="shared" si="10"/>
        <v>0</v>
      </c>
      <c r="M29" s="100">
        <f t="shared" si="11"/>
        <v>0</v>
      </c>
      <c r="N29" s="100">
        <f t="shared" si="12"/>
        <v>0</v>
      </c>
      <c r="O29" s="100">
        <f t="shared" si="13"/>
        <v>0</v>
      </c>
      <c r="P29" s="101">
        <f t="shared" si="14"/>
        <v>0</v>
      </c>
      <c r="Q29" s="42">
        <f t="shared" si="15"/>
        <v>0</v>
      </c>
      <c r="S29" s="99">
        <f t="shared" si="16"/>
        <v>0</v>
      </c>
      <c r="T29" s="100">
        <f t="shared" si="17"/>
        <v>0</v>
      </c>
      <c r="U29" s="100">
        <f t="shared" si="18"/>
        <v>0</v>
      </c>
      <c r="V29" s="100">
        <f t="shared" si="19"/>
        <v>0</v>
      </c>
      <c r="W29" s="100">
        <f t="shared" si="20"/>
        <v>0</v>
      </c>
      <c r="X29" s="100">
        <f t="shared" si="21"/>
        <v>0</v>
      </c>
      <c r="Y29" s="100">
        <f t="shared" si="22"/>
        <v>0</v>
      </c>
      <c r="Z29" s="100">
        <f t="shared" si="23"/>
        <v>0</v>
      </c>
      <c r="AA29" s="100">
        <f t="shared" si="24"/>
        <v>0</v>
      </c>
      <c r="AB29" s="100">
        <f t="shared" si="25"/>
        <v>0</v>
      </c>
      <c r="AC29" s="100">
        <f t="shared" si="26"/>
        <v>0</v>
      </c>
      <c r="AD29" s="100">
        <f t="shared" si="27"/>
        <v>0</v>
      </c>
      <c r="AE29" s="42">
        <f t="shared" si="28"/>
        <v>0</v>
      </c>
      <c r="AF29" s="104">
        <f t="shared" si="29"/>
        <v>0</v>
      </c>
      <c r="AG29" s="42">
        <f t="shared" si="30"/>
        <v>0</v>
      </c>
      <c r="AH29" s="43">
        <f t="shared" si="31"/>
        <v>0</v>
      </c>
      <c r="AJ29" s="78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30">
        <f t="shared" si="33"/>
        <v>0</v>
      </c>
      <c r="AW29" s="80"/>
      <c r="AX29" s="37"/>
    </row>
    <row r="30" spans="2:50" x14ac:dyDescent="0.35">
      <c r="B30" s="116">
        <v>401017</v>
      </c>
      <c r="C30" s="87" t="s">
        <v>35</v>
      </c>
      <c r="E30" s="99">
        <f t="shared" si="3"/>
        <v>0</v>
      </c>
      <c r="F30" s="100">
        <f t="shared" si="4"/>
        <v>0</v>
      </c>
      <c r="G30" s="100">
        <f t="shared" si="5"/>
        <v>0</v>
      </c>
      <c r="H30" s="100">
        <f t="shared" si="6"/>
        <v>0</v>
      </c>
      <c r="I30" s="100">
        <f t="shared" si="7"/>
        <v>0</v>
      </c>
      <c r="J30" s="100">
        <f t="shared" si="8"/>
        <v>0</v>
      </c>
      <c r="K30" s="100">
        <f t="shared" si="9"/>
        <v>0</v>
      </c>
      <c r="L30" s="100">
        <f t="shared" si="10"/>
        <v>0</v>
      </c>
      <c r="M30" s="100">
        <f t="shared" si="11"/>
        <v>0</v>
      </c>
      <c r="N30" s="100">
        <f t="shared" si="12"/>
        <v>0</v>
      </c>
      <c r="O30" s="100">
        <f t="shared" si="13"/>
        <v>0</v>
      </c>
      <c r="P30" s="101">
        <f t="shared" si="14"/>
        <v>0</v>
      </c>
      <c r="Q30" s="42">
        <f t="shared" si="15"/>
        <v>0</v>
      </c>
      <c r="S30" s="99">
        <f t="shared" si="16"/>
        <v>0</v>
      </c>
      <c r="T30" s="100">
        <f t="shared" si="17"/>
        <v>0</v>
      </c>
      <c r="U30" s="100">
        <f t="shared" si="18"/>
        <v>0</v>
      </c>
      <c r="V30" s="100">
        <f t="shared" si="19"/>
        <v>0</v>
      </c>
      <c r="W30" s="100">
        <f t="shared" si="20"/>
        <v>0</v>
      </c>
      <c r="X30" s="100">
        <f t="shared" si="21"/>
        <v>0</v>
      </c>
      <c r="Y30" s="100">
        <f t="shared" si="22"/>
        <v>0</v>
      </c>
      <c r="Z30" s="100">
        <f t="shared" si="23"/>
        <v>0</v>
      </c>
      <c r="AA30" s="100">
        <f t="shared" si="24"/>
        <v>0</v>
      </c>
      <c r="AB30" s="100">
        <f t="shared" si="25"/>
        <v>0</v>
      </c>
      <c r="AC30" s="100">
        <f t="shared" si="26"/>
        <v>0</v>
      </c>
      <c r="AD30" s="100">
        <f t="shared" si="27"/>
        <v>0</v>
      </c>
      <c r="AE30" s="42">
        <f t="shared" si="28"/>
        <v>0</v>
      </c>
      <c r="AF30" s="104">
        <f t="shared" si="29"/>
        <v>0</v>
      </c>
      <c r="AG30" s="42">
        <f t="shared" si="30"/>
        <v>0</v>
      </c>
      <c r="AH30" s="43">
        <f t="shared" si="31"/>
        <v>0</v>
      </c>
      <c r="AJ30" s="78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30">
        <f t="shared" si="33"/>
        <v>0</v>
      </c>
      <c r="AW30" s="80"/>
      <c r="AX30" s="37"/>
    </row>
    <row r="31" spans="2:50" x14ac:dyDescent="0.35">
      <c r="B31" s="116">
        <v>401018</v>
      </c>
      <c r="C31" s="87" t="s">
        <v>36</v>
      </c>
      <c r="E31" s="99">
        <f t="shared" si="3"/>
        <v>0</v>
      </c>
      <c r="F31" s="100">
        <f t="shared" si="4"/>
        <v>0</v>
      </c>
      <c r="G31" s="100">
        <f t="shared" si="5"/>
        <v>0</v>
      </c>
      <c r="H31" s="100">
        <f t="shared" si="6"/>
        <v>0</v>
      </c>
      <c r="I31" s="100">
        <f t="shared" si="7"/>
        <v>0</v>
      </c>
      <c r="J31" s="100">
        <f t="shared" si="8"/>
        <v>0</v>
      </c>
      <c r="K31" s="100">
        <f t="shared" si="9"/>
        <v>0</v>
      </c>
      <c r="L31" s="100">
        <f t="shared" si="10"/>
        <v>0</v>
      </c>
      <c r="M31" s="100">
        <f t="shared" si="11"/>
        <v>0</v>
      </c>
      <c r="N31" s="100">
        <f t="shared" si="12"/>
        <v>0</v>
      </c>
      <c r="O31" s="100">
        <f t="shared" si="13"/>
        <v>0</v>
      </c>
      <c r="P31" s="101">
        <f t="shared" si="14"/>
        <v>0</v>
      </c>
      <c r="Q31" s="42">
        <f t="shared" si="15"/>
        <v>0</v>
      </c>
      <c r="S31" s="99">
        <f t="shared" si="16"/>
        <v>0</v>
      </c>
      <c r="T31" s="100">
        <f t="shared" si="17"/>
        <v>0</v>
      </c>
      <c r="U31" s="100">
        <f t="shared" si="18"/>
        <v>0</v>
      </c>
      <c r="V31" s="100">
        <f t="shared" si="19"/>
        <v>0</v>
      </c>
      <c r="W31" s="100">
        <f t="shared" si="20"/>
        <v>0</v>
      </c>
      <c r="X31" s="100">
        <f t="shared" si="21"/>
        <v>0</v>
      </c>
      <c r="Y31" s="100">
        <f t="shared" si="22"/>
        <v>0</v>
      </c>
      <c r="Z31" s="100">
        <f t="shared" si="23"/>
        <v>0</v>
      </c>
      <c r="AA31" s="100">
        <f t="shared" si="24"/>
        <v>0</v>
      </c>
      <c r="AB31" s="100">
        <f t="shared" si="25"/>
        <v>0</v>
      </c>
      <c r="AC31" s="100">
        <f t="shared" si="26"/>
        <v>0</v>
      </c>
      <c r="AD31" s="100">
        <f t="shared" si="27"/>
        <v>0</v>
      </c>
      <c r="AE31" s="42">
        <f t="shared" si="28"/>
        <v>0</v>
      </c>
      <c r="AF31" s="104">
        <f t="shared" si="29"/>
        <v>0</v>
      </c>
      <c r="AG31" s="42">
        <f t="shared" si="30"/>
        <v>0</v>
      </c>
      <c r="AH31" s="43">
        <f t="shared" si="31"/>
        <v>0</v>
      </c>
      <c r="AJ31" s="78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30">
        <f t="shared" si="33"/>
        <v>0</v>
      </c>
      <c r="AW31" s="80"/>
      <c r="AX31" s="37"/>
    </row>
    <row r="32" spans="2:50" x14ac:dyDescent="0.35">
      <c r="B32" s="116">
        <v>401019</v>
      </c>
      <c r="C32" s="87" t="s">
        <v>37</v>
      </c>
      <c r="E32" s="99">
        <f t="shared" si="3"/>
        <v>0</v>
      </c>
      <c r="F32" s="100">
        <f t="shared" si="4"/>
        <v>0</v>
      </c>
      <c r="G32" s="100">
        <f t="shared" si="5"/>
        <v>0</v>
      </c>
      <c r="H32" s="100">
        <f t="shared" si="6"/>
        <v>0</v>
      </c>
      <c r="I32" s="100">
        <f t="shared" si="7"/>
        <v>0</v>
      </c>
      <c r="J32" s="100">
        <f t="shared" si="8"/>
        <v>0</v>
      </c>
      <c r="K32" s="100">
        <f t="shared" si="9"/>
        <v>0</v>
      </c>
      <c r="L32" s="100">
        <f t="shared" si="10"/>
        <v>0</v>
      </c>
      <c r="M32" s="100">
        <f t="shared" si="11"/>
        <v>0</v>
      </c>
      <c r="N32" s="100">
        <f t="shared" si="12"/>
        <v>0</v>
      </c>
      <c r="O32" s="100">
        <f t="shared" si="13"/>
        <v>0</v>
      </c>
      <c r="P32" s="101">
        <f t="shared" si="14"/>
        <v>0</v>
      </c>
      <c r="Q32" s="42">
        <f t="shared" si="15"/>
        <v>0</v>
      </c>
      <c r="S32" s="99">
        <f t="shared" si="16"/>
        <v>0</v>
      </c>
      <c r="T32" s="100">
        <f t="shared" si="17"/>
        <v>0</v>
      </c>
      <c r="U32" s="100">
        <f t="shared" si="18"/>
        <v>0</v>
      </c>
      <c r="V32" s="100">
        <f t="shared" si="19"/>
        <v>0</v>
      </c>
      <c r="W32" s="100">
        <f t="shared" si="20"/>
        <v>0</v>
      </c>
      <c r="X32" s="100">
        <f t="shared" si="21"/>
        <v>0</v>
      </c>
      <c r="Y32" s="100">
        <f t="shared" si="22"/>
        <v>0</v>
      </c>
      <c r="Z32" s="100">
        <f t="shared" si="23"/>
        <v>0</v>
      </c>
      <c r="AA32" s="100">
        <f t="shared" si="24"/>
        <v>0</v>
      </c>
      <c r="AB32" s="100">
        <f t="shared" si="25"/>
        <v>0</v>
      </c>
      <c r="AC32" s="100">
        <f t="shared" si="26"/>
        <v>0</v>
      </c>
      <c r="AD32" s="100">
        <f t="shared" si="27"/>
        <v>0</v>
      </c>
      <c r="AE32" s="42">
        <f t="shared" si="28"/>
        <v>0</v>
      </c>
      <c r="AF32" s="104">
        <f t="shared" si="29"/>
        <v>0</v>
      </c>
      <c r="AG32" s="42">
        <f t="shared" si="30"/>
        <v>0</v>
      </c>
      <c r="AH32" s="43">
        <f t="shared" si="31"/>
        <v>0</v>
      </c>
      <c r="AJ32" s="78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30">
        <f t="shared" si="33"/>
        <v>0</v>
      </c>
      <c r="AW32" s="80"/>
      <c r="AX32" s="37"/>
    </row>
    <row r="33" spans="2:50" x14ac:dyDescent="0.35">
      <c r="B33" s="116">
        <v>401020</v>
      </c>
      <c r="C33" s="87" t="s">
        <v>38</v>
      </c>
      <c r="E33" s="99">
        <f t="shared" si="3"/>
        <v>0</v>
      </c>
      <c r="F33" s="100">
        <f t="shared" si="4"/>
        <v>0</v>
      </c>
      <c r="G33" s="100">
        <f t="shared" si="5"/>
        <v>0</v>
      </c>
      <c r="H33" s="100">
        <f t="shared" si="6"/>
        <v>0</v>
      </c>
      <c r="I33" s="100">
        <f t="shared" si="7"/>
        <v>0</v>
      </c>
      <c r="J33" s="100">
        <f t="shared" si="8"/>
        <v>0</v>
      </c>
      <c r="K33" s="100">
        <f t="shared" si="9"/>
        <v>0</v>
      </c>
      <c r="L33" s="100">
        <f t="shared" si="10"/>
        <v>0</v>
      </c>
      <c r="M33" s="100">
        <f t="shared" si="11"/>
        <v>0</v>
      </c>
      <c r="N33" s="100">
        <f t="shared" si="12"/>
        <v>0</v>
      </c>
      <c r="O33" s="100">
        <f t="shared" si="13"/>
        <v>0</v>
      </c>
      <c r="P33" s="101">
        <f t="shared" si="14"/>
        <v>0</v>
      </c>
      <c r="Q33" s="42">
        <f t="shared" si="15"/>
        <v>0</v>
      </c>
      <c r="S33" s="99">
        <f t="shared" si="16"/>
        <v>0</v>
      </c>
      <c r="T33" s="100">
        <f t="shared" si="17"/>
        <v>0</v>
      </c>
      <c r="U33" s="100">
        <f t="shared" si="18"/>
        <v>0</v>
      </c>
      <c r="V33" s="100">
        <f t="shared" si="19"/>
        <v>0</v>
      </c>
      <c r="W33" s="100">
        <f t="shared" si="20"/>
        <v>0</v>
      </c>
      <c r="X33" s="100">
        <f t="shared" si="21"/>
        <v>0</v>
      </c>
      <c r="Y33" s="100">
        <f t="shared" si="22"/>
        <v>0</v>
      </c>
      <c r="Z33" s="100">
        <f t="shared" si="23"/>
        <v>0</v>
      </c>
      <c r="AA33" s="100">
        <f t="shared" si="24"/>
        <v>0</v>
      </c>
      <c r="AB33" s="100">
        <f t="shared" si="25"/>
        <v>0</v>
      </c>
      <c r="AC33" s="100">
        <f t="shared" si="26"/>
        <v>0</v>
      </c>
      <c r="AD33" s="100">
        <f t="shared" si="27"/>
        <v>0</v>
      </c>
      <c r="AE33" s="42">
        <f t="shared" si="28"/>
        <v>0</v>
      </c>
      <c r="AF33" s="104">
        <f t="shared" si="29"/>
        <v>0</v>
      </c>
      <c r="AG33" s="42">
        <f t="shared" si="30"/>
        <v>0</v>
      </c>
      <c r="AH33" s="43">
        <f t="shared" si="31"/>
        <v>0</v>
      </c>
      <c r="AJ33" s="78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30">
        <f t="shared" si="33"/>
        <v>0</v>
      </c>
      <c r="AW33" s="80"/>
      <c r="AX33" s="37"/>
    </row>
    <row r="34" spans="2:50" x14ac:dyDescent="0.35">
      <c r="B34" s="116">
        <v>402000</v>
      </c>
      <c r="C34" s="87" t="s">
        <v>39</v>
      </c>
      <c r="E34" s="99">
        <f t="shared" si="3"/>
        <v>0</v>
      </c>
      <c r="F34" s="100">
        <f t="shared" si="4"/>
        <v>0</v>
      </c>
      <c r="G34" s="100">
        <f t="shared" si="5"/>
        <v>0</v>
      </c>
      <c r="H34" s="100">
        <f t="shared" si="6"/>
        <v>0</v>
      </c>
      <c r="I34" s="100">
        <f t="shared" si="7"/>
        <v>0</v>
      </c>
      <c r="J34" s="100">
        <f t="shared" si="8"/>
        <v>0</v>
      </c>
      <c r="K34" s="100">
        <f t="shared" si="9"/>
        <v>0</v>
      </c>
      <c r="L34" s="100">
        <f t="shared" si="10"/>
        <v>0</v>
      </c>
      <c r="M34" s="100">
        <f t="shared" si="11"/>
        <v>0</v>
      </c>
      <c r="N34" s="100">
        <f t="shared" si="12"/>
        <v>0</v>
      </c>
      <c r="O34" s="100">
        <f t="shared" si="13"/>
        <v>0</v>
      </c>
      <c r="P34" s="101">
        <f t="shared" si="14"/>
        <v>0</v>
      </c>
      <c r="Q34" s="42">
        <f t="shared" si="15"/>
        <v>0</v>
      </c>
      <c r="S34" s="99">
        <f t="shared" si="16"/>
        <v>0</v>
      </c>
      <c r="T34" s="100">
        <f t="shared" si="17"/>
        <v>0</v>
      </c>
      <c r="U34" s="100">
        <f t="shared" si="18"/>
        <v>0</v>
      </c>
      <c r="V34" s="100">
        <f t="shared" si="19"/>
        <v>0</v>
      </c>
      <c r="W34" s="100">
        <f t="shared" si="20"/>
        <v>0</v>
      </c>
      <c r="X34" s="100">
        <f t="shared" si="21"/>
        <v>0</v>
      </c>
      <c r="Y34" s="100">
        <f t="shared" si="22"/>
        <v>0</v>
      </c>
      <c r="Z34" s="100">
        <f t="shared" si="23"/>
        <v>0</v>
      </c>
      <c r="AA34" s="100">
        <f t="shared" si="24"/>
        <v>0</v>
      </c>
      <c r="AB34" s="100">
        <f t="shared" si="25"/>
        <v>0</v>
      </c>
      <c r="AC34" s="100">
        <f t="shared" si="26"/>
        <v>0</v>
      </c>
      <c r="AD34" s="100">
        <f t="shared" si="27"/>
        <v>0</v>
      </c>
      <c r="AE34" s="42">
        <f t="shared" si="28"/>
        <v>0</v>
      </c>
      <c r="AF34" s="104">
        <f t="shared" si="29"/>
        <v>0</v>
      </c>
      <c r="AG34" s="42">
        <f t="shared" si="30"/>
        <v>0</v>
      </c>
      <c r="AH34" s="43">
        <f t="shared" si="31"/>
        <v>0</v>
      </c>
      <c r="AJ34" s="78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30">
        <f t="shared" si="33"/>
        <v>0</v>
      </c>
      <c r="AW34" s="80"/>
      <c r="AX34" s="37"/>
    </row>
    <row r="35" spans="2:50" x14ac:dyDescent="0.35">
      <c r="B35" s="116">
        <v>410000</v>
      </c>
      <c r="C35" s="87" t="s">
        <v>40</v>
      </c>
      <c r="E35" s="99">
        <f t="shared" si="3"/>
        <v>0</v>
      </c>
      <c r="F35" s="100">
        <f t="shared" si="4"/>
        <v>0</v>
      </c>
      <c r="G35" s="100">
        <f t="shared" si="5"/>
        <v>0</v>
      </c>
      <c r="H35" s="100">
        <f t="shared" si="6"/>
        <v>0</v>
      </c>
      <c r="I35" s="100">
        <f t="shared" si="7"/>
        <v>0</v>
      </c>
      <c r="J35" s="100">
        <f t="shared" si="8"/>
        <v>0</v>
      </c>
      <c r="K35" s="100">
        <f t="shared" si="9"/>
        <v>0</v>
      </c>
      <c r="L35" s="100">
        <f t="shared" si="10"/>
        <v>0</v>
      </c>
      <c r="M35" s="100">
        <f t="shared" si="11"/>
        <v>0</v>
      </c>
      <c r="N35" s="100">
        <f t="shared" si="12"/>
        <v>0</v>
      </c>
      <c r="O35" s="100">
        <f t="shared" si="13"/>
        <v>0</v>
      </c>
      <c r="P35" s="101">
        <f t="shared" si="14"/>
        <v>0</v>
      </c>
      <c r="Q35" s="42">
        <f t="shared" si="15"/>
        <v>0</v>
      </c>
      <c r="S35" s="99">
        <f t="shared" si="16"/>
        <v>0</v>
      </c>
      <c r="T35" s="100">
        <f t="shared" si="17"/>
        <v>0</v>
      </c>
      <c r="U35" s="100">
        <f t="shared" si="18"/>
        <v>0</v>
      </c>
      <c r="V35" s="100">
        <f t="shared" si="19"/>
        <v>0</v>
      </c>
      <c r="W35" s="100">
        <f t="shared" si="20"/>
        <v>0</v>
      </c>
      <c r="X35" s="100">
        <f t="shared" si="21"/>
        <v>0</v>
      </c>
      <c r="Y35" s="100">
        <f t="shared" si="22"/>
        <v>0</v>
      </c>
      <c r="Z35" s="100">
        <f t="shared" si="23"/>
        <v>0</v>
      </c>
      <c r="AA35" s="100">
        <f t="shared" si="24"/>
        <v>0</v>
      </c>
      <c r="AB35" s="100">
        <f t="shared" si="25"/>
        <v>0</v>
      </c>
      <c r="AC35" s="100">
        <f t="shared" si="26"/>
        <v>0</v>
      </c>
      <c r="AD35" s="100">
        <f t="shared" si="27"/>
        <v>0</v>
      </c>
      <c r="AE35" s="42">
        <f t="shared" si="28"/>
        <v>0</v>
      </c>
      <c r="AF35" s="104">
        <f t="shared" si="29"/>
        <v>0</v>
      </c>
      <c r="AG35" s="42">
        <f t="shared" si="30"/>
        <v>0</v>
      </c>
      <c r="AH35" s="43">
        <f t="shared" si="31"/>
        <v>0</v>
      </c>
      <c r="AJ35" s="78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30">
        <f t="shared" si="33"/>
        <v>0</v>
      </c>
      <c r="AW35" s="80"/>
      <c r="AX35" s="37"/>
    </row>
    <row r="36" spans="2:50" x14ac:dyDescent="0.35">
      <c r="B36" s="116">
        <v>411000</v>
      </c>
      <c r="C36" s="87" t="s">
        <v>41</v>
      </c>
      <c r="E36" s="99">
        <f t="shared" si="3"/>
        <v>0</v>
      </c>
      <c r="F36" s="100">
        <f t="shared" si="4"/>
        <v>0</v>
      </c>
      <c r="G36" s="100">
        <f t="shared" si="5"/>
        <v>0</v>
      </c>
      <c r="H36" s="100">
        <f t="shared" si="6"/>
        <v>0</v>
      </c>
      <c r="I36" s="100">
        <f t="shared" si="7"/>
        <v>0</v>
      </c>
      <c r="J36" s="100">
        <f t="shared" si="8"/>
        <v>0</v>
      </c>
      <c r="K36" s="100">
        <f t="shared" si="9"/>
        <v>0</v>
      </c>
      <c r="L36" s="100">
        <f t="shared" si="10"/>
        <v>0</v>
      </c>
      <c r="M36" s="100">
        <f t="shared" si="11"/>
        <v>0</v>
      </c>
      <c r="N36" s="100">
        <f t="shared" si="12"/>
        <v>0</v>
      </c>
      <c r="O36" s="100">
        <f t="shared" si="13"/>
        <v>0</v>
      </c>
      <c r="P36" s="101">
        <f t="shared" si="14"/>
        <v>0</v>
      </c>
      <c r="Q36" s="42">
        <f t="shared" si="15"/>
        <v>0</v>
      </c>
      <c r="S36" s="99">
        <f t="shared" si="16"/>
        <v>0</v>
      </c>
      <c r="T36" s="100">
        <f t="shared" si="17"/>
        <v>0</v>
      </c>
      <c r="U36" s="100">
        <f t="shared" si="18"/>
        <v>0</v>
      </c>
      <c r="V36" s="100">
        <f t="shared" si="19"/>
        <v>0</v>
      </c>
      <c r="W36" s="100">
        <f t="shared" si="20"/>
        <v>0</v>
      </c>
      <c r="X36" s="100">
        <f t="shared" si="21"/>
        <v>0</v>
      </c>
      <c r="Y36" s="100">
        <f t="shared" si="22"/>
        <v>0</v>
      </c>
      <c r="Z36" s="100">
        <f t="shared" si="23"/>
        <v>0</v>
      </c>
      <c r="AA36" s="100">
        <f t="shared" si="24"/>
        <v>0</v>
      </c>
      <c r="AB36" s="100">
        <f t="shared" si="25"/>
        <v>0</v>
      </c>
      <c r="AC36" s="100">
        <f t="shared" si="26"/>
        <v>0</v>
      </c>
      <c r="AD36" s="100">
        <f t="shared" si="27"/>
        <v>0</v>
      </c>
      <c r="AE36" s="42">
        <f t="shared" si="28"/>
        <v>0</v>
      </c>
      <c r="AF36" s="104">
        <f t="shared" si="29"/>
        <v>0</v>
      </c>
      <c r="AG36" s="42">
        <f t="shared" si="30"/>
        <v>0</v>
      </c>
      <c r="AH36" s="43">
        <f t="shared" si="31"/>
        <v>0</v>
      </c>
      <c r="AJ36" s="78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30">
        <f t="shared" si="33"/>
        <v>0</v>
      </c>
      <c r="AW36" s="80"/>
      <c r="AX36" s="37"/>
    </row>
    <row r="37" spans="2:50" x14ac:dyDescent="0.35">
      <c r="B37" s="116">
        <v>411010</v>
      </c>
      <c r="C37" s="87" t="s">
        <v>42</v>
      </c>
      <c r="E37" s="99">
        <f t="shared" si="3"/>
        <v>0</v>
      </c>
      <c r="F37" s="100">
        <f t="shared" si="4"/>
        <v>0</v>
      </c>
      <c r="G37" s="100">
        <f t="shared" si="5"/>
        <v>0</v>
      </c>
      <c r="H37" s="100">
        <f t="shared" si="6"/>
        <v>0</v>
      </c>
      <c r="I37" s="100">
        <f t="shared" si="7"/>
        <v>0</v>
      </c>
      <c r="J37" s="100">
        <f t="shared" si="8"/>
        <v>0</v>
      </c>
      <c r="K37" s="100">
        <f t="shared" si="9"/>
        <v>0</v>
      </c>
      <c r="L37" s="100">
        <f t="shared" si="10"/>
        <v>0</v>
      </c>
      <c r="M37" s="100">
        <f t="shared" si="11"/>
        <v>0</v>
      </c>
      <c r="N37" s="100">
        <f t="shared" si="12"/>
        <v>0</v>
      </c>
      <c r="O37" s="100">
        <f t="shared" si="13"/>
        <v>0</v>
      </c>
      <c r="P37" s="101">
        <f t="shared" si="14"/>
        <v>0</v>
      </c>
      <c r="Q37" s="42">
        <f t="shared" si="15"/>
        <v>0</v>
      </c>
      <c r="S37" s="99">
        <f t="shared" si="16"/>
        <v>0</v>
      </c>
      <c r="T37" s="100">
        <f t="shared" si="17"/>
        <v>0</v>
      </c>
      <c r="U37" s="100">
        <f t="shared" si="18"/>
        <v>0</v>
      </c>
      <c r="V37" s="100">
        <f t="shared" si="19"/>
        <v>0</v>
      </c>
      <c r="W37" s="100">
        <f t="shared" si="20"/>
        <v>0</v>
      </c>
      <c r="X37" s="100">
        <f t="shared" si="21"/>
        <v>0</v>
      </c>
      <c r="Y37" s="100">
        <f t="shared" si="22"/>
        <v>0</v>
      </c>
      <c r="Z37" s="100">
        <f t="shared" si="23"/>
        <v>0</v>
      </c>
      <c r="AA37" s="100">
        <f t="shared" si="24"/>
        <v>0</v>
      </c>
      <c r="AB37" s="100">
        <f t="shared" si="25"/>
        <v>0</v>
      </c>
      <c r="AC37" s="100">
        <f t="shared" si="26"/>
        <v>0</v>
      </c>
      <c r="AD37" s="100">
        <f t="shared" si="27"/>
        <v>0</v>
      </c>
      <c r="AE37" s="42">
        <f t="shared" si="28"/>
        <v>0</v>
      </c>
      <c r="AF37" s="104">
        <f t="shared" si="29"/>
        <v>0</v>
      </c>
      <c r="AG37" s="42">
        <f t="shared" si="30"/>
        <v>0</v>
      </c>
      <c r="AH37" s="43">
        <f t="shared" si="31"/>
        <v>0</v>
      </c>
      <c r="AJ37" s="78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30">
        <f t="shared" si="33"/>
        <v>0</v>
      </c>
      <c r="AW37" s="80"/>
      <c r="AX37" s="37"/>
    </row>
    <row r="38" spans="2:50" x14ac:dyDescent="0.35">
      <c r="B38" s="116">
        <v>411011</v>
      </c>
      <c r="C38" s="87" t="s">
        <v>43</v>
      </c>
      <c r="E38" s="99">
        <f t="shared" si="3"/>
        <v>0</v>
      </c>
      <c r="F38" s="100">
        <f t="shared" si="4"/>
        <v>0</v>
      </c>
      <c r="G38" s="100">
        <f t="shared" si="5"/>
        <v>0</v>
      </c>
      <c r="H38" s="100">
        <f t="shared" si="6"/>
        <v>0</v>
      </c>
      <c r="I38" s="100">
        <f t="shared" si="7"/>
        <v>0</v>
      </c>
      <c r="J38" s="100">
        <f t="shared" si="8"/>
        <v>0</v>
      </c>
      <c r="K38" s="100">
        <f t="shared" si="9"/>
        <v>0</v>
      </c>
      <c r="L38" s="100">
        <f t="shared" si="10"/>
        <v>0</v>
      </c>
      <c r="M38" s="100">
        <f t="shared" si="11"/>
        <v>0</v>
      </c>
      <c r="N38" s="100">
        <f t="shared" si="12"/>
        <v>0</v>
      </c>
      <c r="O38" s="100">
        <f t="shared" si="13"/>
        <v>0</v>
      </c>
      <c r="P38" s="101">
        <f t="shared" si="14"/>
        <v>0</v>
      </c>
      <c r="Q38" s="42">
        <f t="shared" si="15"/>
        <v>0</v>
      </c>
      <c r="S38" s="99">
        <f t="shared" si="16"/>
        <v>0</v>
      </c>
      <c r="T38" s="100">
        <f t="shared" si="17"/>
        <v>0</v>
      </c>
      <c r="U38" s="100">
        <f t="shared" si="18"/>
        <v>0</v>
      </c>
      <c r="V38" s="100">
        <f t="shared" si="19"/>
        <v>0</v>
      </c>
      <c r="W38" s="100">
        <f t="shared" si="20"/>
        <v>0</v>
      </c>
      <c r="X38" s="100">
        <f t="shared" si="21"/>
        <v>0</v>
      </c>
      <c r="Y38" s="100">
        <f t="shared" si="22"/>
        <v>0</v>
      </c>
      <c r="Z38" s="100">
        <f t="shared" si="23"/>
        <v>0</v>
      </c>
      <c r="AA38" s="100">
        <f t="shared" si="24"/>
        <v>0</v>
      </c>
      <c r="AB38" s="100">
        <f t="shared" si="25"/>
        <v>0</v>
      </c>
      <c r="AC38" s="100">
        <f t="shared" si="26"/>
        <v>0</v>
      </c>
      <c r="AD38" s="100">
        <f t="shared" si="27"/>
        <v>0</v>
      </c>
      <c r="AE38" s="42">
        <f t="shared" si="28"/>
        <v>0</v>
      </c>
      <c r="AF38" s="104">
        <f t="shared" si="29"/>
        <v>0</v>
      </c>
      <c r="AG38" s="42">
        <f t="shared" si="30"/>
        <v>0</v>
      </c>
      <c r="AH38" s="43">
        <f t="shared" si="31"/>
        <v>0</v>
      </c>
      <c r="AJ38" s="78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30">
        <f t="shared" si="33"/>
        <v>0</v>
      </c>
      <c r="AW38" s="80"/>
      <c r="AX38" s="37"/>
    </row>
    <row r="39" spans="2:50" x14ac:dyDescent="0.35">
      <c r="B39" s="116">
        <v>420000</v>
      </c>
      <c r="C39" s="87" t="s">
        <v>44</v>
      </c>
      <c r="E39" s="99">
        <f t="shared" si="3"/>
        <v>0</v>
      </c>
      <c r="F39" s="100">
        <f t="shared" si="4"/>
        <v>0</v>
      </c>
      <c r="G39" s="100">
        <f t="shared" si="5"/>
        <v>0</v>
      </c>
      <c r="H39" s="100">
        <f t="shared" si="6"/>
        <v>0</v>
      </c>
      <c r="I39" s="100">
        <f t="shared" si="7"/>
        <v>0</v>
      </c>
      <c r="J39" s="100">
        <f t="shared" si="8"/>
        <v>0</v>
      </c>
      <c r="K39" s="100">
        <f t="shared" si="9"/>
        <v>0</v>
      </c>
      <c r="L39" s="100">
        <f t="shared" si="10"/>
        <v>0</v>
      </c>
      <c r="M39" s="100">
        <f t="shared" si="11"/>
        <v>0</v>
      </c>
      <c r="N39" s="100">
        <f t="shared" si="12"/>
        <v>0</v>
      </c>
      <c r="O39" s="100">
        <f t="shared" si="13"/>
        <v>0</v>
      </c>
      <c r="P39" s="101">
        <f t="shared" si="14"/>
        <v>0</v>
      </c>
      <c r="Q39" s="42">
        <f t="shared" si="15"/>
        <v>0</v>
      </c>
      <c r="S39" s="99" t="str">
        <f t="shared" si="16"/>
        <v>-</v>
      </c>
      <c r="T39" s="100" t="str">
        <f t="shared" si="17"/>
        <v>-</v>
      </c>
      <c r="U39" s="100" t="str">
        <f t="shared" si="18"/>
        <v>-</v>
      </c>
      <c r="V39" s="100">
        <f t="shared" si="19"/>
        <v>1.18</v>
      </c>
      <c r="W39" s="100">
        <f t="shared" si="20"/>
        <v>4.1900000000000004</v>
      </c>
      <c r="X39" s="100">
        <f t="shared" si="21"/>
        <v>4.3099999999999996</v>
      </c>
      <c r="Y39" s="100">
        <f t="shared" si="22"/>
        <v>0</v>
      </c>
      <c r="Z39" s="100">
        <f t="shared" si="23"/>
        <v>0</v>
      </c>
      <c r="AA39" s="100">
        <f t="shared" si="24"/>
        <v>0</v>
      </c>
      <c r="AB39" s="100">
        <f t="shared" si="25"/>
        <v>0</v>
      </c>
      <c r="AC39" s="100">
        <f t="shared" si="26"/>
        <v>0</v>
      </c>
      <c r="AD39" s="100">
        <f t="shared" si="27"/>
        <v>0</v>
      </c>
      <c r="AE39" s="42">
        <f t="shared" si="28"/>
        <v>9.68</v>
      </c>
      <c r="AF39" s="104">
        <f t="shared" si="29"/>
        <v>0</v>
      </c>
      <c r="AG39" s="42">
        <f t="shared" si="30"/>
        <v>9.68</v>
      </c>
      <c r="AH39" s="43">
        <f t="shared" si="31"/>
        <v>0</v>
      </c>
      <c r="AJ39" s="78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30">
        <f t="shared" si="33"/>
        <v>0</v>
      </c>
      <c r="AW39" s="80"/>
      <c r="AX39" s="37"/>
    </row>
    <row r="40" spans="2:50" x14ac:dyDescent="0.35">
      <c r="B40" s="116">
        <v>420010</v>
      </c>
      <c r="C40" s="87" t="s">
        <v>45</v>
      </c>
      <c r="E40" s="99">
        <f t="shared" si="3"/>
        <v>0</v>
      </c>
      <c r="F40" s="100">
        <f t="shared" si="4"/>
        <v>0</v>
      </c>
      <c r="G40" s="100">
        <f t="shared" si="5"/>
        <v>0</v>
      </c>
      <c r="H40" s="100">
        <f t="shared" si="6"/>
        <v>0</v>
      </c>
      <c r="I40" s="100">
        <f t="shared" si="7"/>
        <v>0</v>
      </c>
      <c r="J40" s="100">
        <f t="shared" si="8"/>
        <v>0</v>
      </c>
      <c r="K40" s="100">
        <f t="shared" si="9"/>
        <v>0</v>
      </c>
      <c r="L40" s="100">
        <f t="shared" si="10"/>
        <v>0</v>
      </c>
      <c r="M40" s="100">
        <f t="shared" si="11"/>
        <v>0</v>
      </c>
      <c r="N40" s="100">
        <f t="shared" si="12"/>
        <v>0</v>
      </c>
      <c r="O40" s="100">
        <f t="shared" si="13"/>
        <v>0</v>
      </c>
      <c r="P40" s="101">
        <f t="shared" si="14"/>
        <v>0</v>
      </c>
      <c r="Q40" s="42">
        <f t="shared" si="15"/>
        <v>0</v>
      </c>
      <c r="S40" s="99">
        <f t="shared" si="16"/>
        <v>0</v>
      </c>
      <c r="T40" s="100">
        <f t="shared" si="17"/>
        <v>0</v>
      </c>
      <c r="U40" s="100">
        <f t="shared" si="18"/>
        <v>0</v>
      </c>
      <c r="V40" s="100">
        <f t="shared" si="19"/>
        <v>0</v>
      </c>
      <c r="W40" s="100">
        <f t="shared" si="20"/>
        <v>0</v>
      </c>
      <c r="X40" s="100">
        <f t="shared" si="21"/>
        <v>0</v>
      </c>
      <c r="Y40" s="100">
        <f t="shared" si="22"/>
        <v>0</v>
      </c>
      <c r="Z40" s="100">
        <f t="shared" si="23"/>
        <v>0</v>
      </c>
      <c r="AA40" s="100">
        <f t="shared" si="24"/>
        <v>0</v>
      </c>
      <c r="AB40" s="100">
        <f t="shared" si="25"/>
        <v>0</v>
      </c>
      <c r="AC40" s="100">
        <f t="shared" si="26"/>
        <v>0</v>
      </c>
      <c r="AD40" s="100">
        <f t="shared" si="27"/>
        <v>0</v>
      </c>
      <c r="AE40" s="42">
        <f t="shared" si="28"/>
        <v>0</v>
      </c>
      <c r="AF40" s="104">
        <f t="shared" si="29"/>
        <v>0</v>
      </c>
      <c r="AG40" s="42">
        <f t="shared" si="30"/>
        <v>0</v>
      </c>
      <c r="AH40" s="43">
        <f t="shared" si="31"/>
        <v>0</v>
      </c>
      <c r="AJ40" s="78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30">
        <f t="shared" si="33"/>
        <v>0</v>
      </c>
      <c r="AW40" s="80"/>
      <c r="AX40" s="37"/>
    </row>
    <row r="41" spans="2:50" x14ac:dyDescent="0.35">
      <c r="B41" s="116">
        <v>420011</v>
      </c>
      <c r="C41" s="87" t="s">
        <v>46</v>
      </c>
      <c r="E41" s="99">
        <f t="shared" ref="E41:E72" si="34">IF(E$6="Actuals",_xlfn.IFNA(VLOOKUP($B41,PYOP,5,FALSE),0),_xlfn.IFNA(VLOOKUP($B41,CYBUDOP,5,FALSE),0))</f>
        <v>0</v>
      </c>
      <c r="F41" s="100">
        <f t="shared" ref="F41:F72" si="35">IF(F$6="Actuals",_xlfn.IFNA(VLOOKUP($B41,PYOP,6,FALSE),0),_xlfn.IFNA(VLOOKUP($B41,CYBUDOP,6,FALSE),0))</f>
        <v>0</v>
      </c>
      <c r="G41" s="100">
        <f t="shared" ref="G41:G72" si="36">IF(G$6="Actuals",_xlfn.IFNA(VLOOKUP($B41,PYOP,7,FALSE),0),_xlfn.IFNA(VLOOKUP($B41,CYBUDOP,7,FALSE),0))</f>
        <v>0</v>
      </c>
      <c r="H41" s="100">
        <f t="shared" ref="H41:H72" si="37">IF(H$6="Actuals",_xlfn.IFNA(VLOOKUP($B41,PYOP,8,FALSE),0),_xlfn.IFNA(VLOOKUP($B41,CYBUDOP,8,FALSE),0))</f>
        <v>0</v>
      </c>
      <c r="I41" s="100">
        <f t="shared" ref="I41:I72" si="38">IF(I$6="Actuals",_xlfn.IFNA(VLOOKUP($B41,PYOP,9,FALSE),0),_xlfn.IFNA(VLOOKUP($B41,CYBUDOP,9,FALSE),0))</f>
        <v>0</v>
      </c>
      <c r="J41" s="100">
        <f t="shared" ref="J41:J72" si="39">IF(J$6="Actuals",_xlfn.IFNA(VLOOKUP($B41,PYOP,10,FALSE),0),_xlfn.IFNA(VLOOKUP($B41,CYBUDOP,10,FALSE),0))</f>
        <v>0</v>
      </c>
      <c r="K41" s="100">
        <f t="shared" ref="K41:K72" si="40">IF(K$6="Actuals",_xlfn.IFNA(VLOOKUP($B41,PYOP,11,FALSE),0),_xlfn.IFNA(VLOOKUP($B41,CYBUDOP,11,FALSE),0))</f>
        <v>0</v>
      </c>
      <c r="L41" s="100">
        <f t="shared" ref="L41:L72" si="41">IF(L$6="Actuals",_xlfn.IFNA(VLOOKUP($B41,PYOP,12,FALSE),0),_xlfn.IFNA(VLOOKUP($B41,CYBUDOP,12,FALSE),0))</f>
        <v>0</v>
      </c>
      <c r="M41" s="100">
        <f t="shared" ref="M41:M72" si="42">IF(M$6="Actuals",_xlfn.IFNA(VLOOKUP($B41,PYOP,13,FALSE),0),_xlfn.IFNA(VLOOKUP($B41,CYBUDOP,13,FALSE),0))</f>
        <v>0</v>
      </c>
      <c r="N41" s="100">
        <f t="shared" ref="N41:N72" si="43">IF(N$6="Actuals",_xlfn.IFNA(VLOOKUP($B41,PYOP,14,FALSE),0),_xlfn.IFNA(VLOOKUP($B41,CYBUDOP,14,FALSE),0))</f>
        <v>0</v>
      </c>
      <c r="O41" s="100">
        <f t="shared" ref="O41:O72" si="44">IF(O$6="Actuals",_xlfn.IFNA(VLOOKUP($B41,PYOP,15,FALSE),0),_xlfn.IFNA(VLOOKUP($B41,CYBUDOP,15,FALSE),0))</f>
        <v>0</v>
      </c>
      <c r="P41" s="101">
        <f t="shared" ref="P41:P72" si="45">IF(P$6="Actuals",_xlfn.IFNA(VLOOKUP($B41,PYOP,16,FALSE),0),_xlfn.IFNA(VLOOKUP($B41,CYBUDOP,16,FALSE),0))</f>
        <v>0</v>
      </c>
      <c r="Q41" s="42">
        <f t="shared" ref="Q41:Q72" si="46">SUM(E41:P41)</f>
        <v>0</v>
      </c>
      <c r="S41" s="99">
        <f t="shared" ref="S41:S72" si="47">IF(S$6="Actuals",_xlfn.IFNA(VLOOKUP($B41,CYOP,5,FALSE),0),_xlfn.IFNA(VLOOKUP($B41,CYBUDOP,9,FALSE),0))</f>
        <v>0</v>
      </c>
      <c r="T41" s="100">
        <f t="shared" ref="T41:T72" si="48">IF(T$6="Actuals",_xlfn.IFNA(VLOOKUP($B41,CYOP,6,FALSE),0),_xlfn.IFNA(VLOOKUP($B41,CYBUDOP,10,FALSE),0))</f>
        <v>0</v>
      </c>
      <c r="U41" s="100">
        <f t="shared" ref="U41:U72" si="49">IF(U$6="Actuals",_xlfn.IFNA(VLOOKUP($B41,CYOP,7,FALSE),0),_xlfn.IFNA(VLOOKUP($B41,CYBUDOP,11,FALSE),0))</f>
        <v>0</v>
      </c>
      <c r="V41" s="100">
        <f t="shared" ref="V41:V72" si="50">IF(V$6="Actuals",_xlfn.IFNA(VLOOKUP($B41,CYOP,8,FALSE),0),_xlfn.IFNA(VLOOKUP($B41,CYBUDOP,12,FALSE),0))</f>
        <v>0</v>
      </c>
      <c r="W41" s="100">
        <f t="shared" ref="W41:W72" si="51">IF(W$6="Actuals",_xlfn.IFNA(VLOOKUP($B41,CYOP,9,FALSE),0),_xlfn.IFNA(VLOOKUP($B41,CYBUDOP,13,FALSE),0))</f>
        <v>0</v>
      </c>
      <c r="X41" s="100">
        <f t="shared" ref="X41:X72" si="52">IF(X$6="Actuals",_xlfn.IFNA(VLOOKUP($B41,CYOP,10,FALSE),0),_xlfn.IFNA(VLOOKUP($B41,CYBUDOP,14,FALSE),0))</f>
        <v>0</v>
      </c>
      <c r="Y41" s="100">
        <f t="shared" ref="Y41:Y72" si="53">IF(Y$6="Actuals",_xlfn.IFNA(VLOOKUP($B41,CYOP,11,FALSE),0),_xlfn.IFNA(VLOOKUP($B41,CYBUDOP,15,FALSE),0))</f>
        <v>0</v>
      </c>
      <c r="Z41" s="100">
        <f t="shared" ref="Z41:Z72" si="54">IF(Z$6="Actuals",_xlfn.IFNA(VLOOKUP($B41,CYOP,12,FALSE),0),_xlfn.IFNA(VLOOKUP($B41,CYBUDOP,16,FALSE),0))</f>
        <v>0</v>
      </c>
      <c r="AA41" s="100">
        <f t="shared" ref="AA41:AA72" si="55">IF(AA$6="Actuals",_xlfn.IFNA(VLOOKUP($B41,CYOP,13,FALSE),0),_xlfn.IFNA(VLOOKUP($B41,CYBUDOP,17,FALSE),0))</f>
        <v>0</v>
      </c>
      <c r="AB41" s="100">
        <f t="shared" ref="AB41:AB72" si="56">IF(AB$6="Actuals",_xlfn.IFNA(VLOOKUP($B41,CYOP,14,FALSE),0),_xlfn.IFNA(VLOOKUP($B41,CYBUDOP,18,FALSE),0))</f>
        <v>0</v>
      </c>
      <c r="AC41" s="100">
        <f t="shared" ref="AC41:AC72" si="57">IF(AC$6="Actuals",_xlfn.IFNA(VLOOKUP($B41,CYOP,15,FALSE),0),_xlfn.IFNA(VLOOKUP($B41,CYBUDOP,19,FALSE),0))</f>
        <v>0</v>
      </c>
      <c r="AD41" s="100">
        <f t="shared" ref="AD41:AD72" si="58">IF(AD$6="Actuals",_xlfn.IFNA(VLOOKUP($B41,CYOP,16,FALSE),0),_xlfn.IFNA(VLOOKUP($B41,CYBUDOP,20,FALSE),0))</f>
        <v>0</v>
      </c>
      <c r="AE41" s="42">
        <f t="shared" ref="AE41:AE72" si="59">SUM(S41:AD41)</f>
        <v>0</v>
      </c>
      <c r="AF41" s="104">
        <f t="shared" ref="AF41:AF72" si="60">_xlfn.IFNA(VLOOKUP($B41,CYBUDOP,6,FALSE),0)</f>
        <v>0</v>
      </c>
      <c r="AG41" s="42">
        <f t="shared" ref="AG41:AG72" si="61">+AE41-AF41</f>
        <v>0</v>
      </c>
      <c r="AH41" s="43">
        <f t="shared" ref="AH41:AH72" si="62">IF(AF41=0,0,AG41/AF41)</f>
        <v>0</v>
      </c>
      <c r="AJ41" s="78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30">
        <f t="shared" ref="AV41:AV72" si="63">SUM(AJ41:AU41)</f>
        <v>0</v>
      </c>
      <c r="AW41" s="80"/>
      <c r="AX41" s="37"/>
    </row>
    <row r="42" spans="2:50" x14ac:dyDescent="0.35">
      <c r="B42" s="116">
        <v>430000</v>
      </c>
      <c r="C42" s="87" t="s">
        <v>47</v>
      </c>
      <c r="E42" s="99">
        <f t="shared" si="34"/>
        <v>1193.1500000000001</v>
      </c>
      <c r="F42" s="100">
        <f t="shared" si="35"/>
        <v>867.16</v>
      </c>
      <c r="G42" s="100">
        <f t="shared" si="36"/>
        <v>1120.72</v>
      </c>
      <c r="H42" s="100">
        <f t="shared" si="37"/>
        <v>1077.74</v>
      </c>
      <c r="I42" s="100" t="str">
        <f t="shared" si="38"/>
        <v>-</v>
      </c>
      <c r="J42" s="100">
        <f t="shared" si="39"/>
        <v>740.01</v>
      </c>
      <c r="K42" s="100">
        <f t="shared" si="40"/>
        <v>573.04999999999995</v>
      </c>
      <c r="L42" s="100">
        <f t="shared" si="41"/>
        <v>551.92999999999995</v>
      </c>
      <c r="M42" s="100">
        <f t="shared" si="42"/>
        <v>604.38</v>
      </c>
      <c r="N42" s="100" t="str">
        <f t="shared" si="43"/>
        <v>-</v>
      </c>
      <c r="O42" s="100" t="str">
        <f t="shared" si="44"/>
        <v>-</v>
      </c>
      <c r="P42" s="101">
        <f t="shared" si="45"/>
        <v>645.05999999999995</v>
      </c>
      <c r="Q42" s="42">
        <f t="shared" si="46"/>
        <v>7373.2000000000007</v>
      </c>
      <c r="S42" s="99">
        <f t="shared" si="47"/>
        <v>385.7</v>
      </c>
      <c r="T42" s="100">
        <f t="shared" si="48"/>
        <v>10</v>
      </c>
      <c r="U42" s="100" t="str">
        <f t="shared" si="49"/>
        <v>-</v>
      </c>
      <c r="V42" s="100" t="str">
        <f t="shared" si="50"/>
        <v>-</v>
      </c>
      <c r="W42" s="100" t="str">
        <f t="shared" si="51"/>
        <v>-</v>
      </c>
      <c r="X42" s="100" t="str">
        <f t="shared" si="52"/>
        <v>-</v>
      </c>
      <c r="Y42" s="100">
        <f t="shared" si="53"/>
        <v>0</v>
      </c>
      <c r="Z42" s="100">
        <f t="shared" si="54"/>
        <v>0</v>
      </c>
      <c r="AA42" s="100">
        <f t="shared" si="55"/>
        <v>0</v>
      </c>
      <c r="AB42" s="100">
        <f t="shared" si="56"/>
        <v>0</v>
      </c>
      <c r="AC42" s="100">
        <f t="shared" si="57"/>
        <v>0</v>
      </c>
      <c r="AD42" s="100">
        <f t="shared" si="58"/>
        <v>0</v>
      </c>
      <c r="AE42" s="42">
        <f t="shared" si="59"/>
        <v>395.7</v>
      </c>
      <c r="AF42" s="104">
        <f t="shared" si="60"/>
        <v>1</v>
      </c>
      <c r="AG42" s="42">
        <f t="shared" si="61"/>
        <v>394.7</v>
      </c>
      <c r="AH42" s="43">
        <f t="shared" si="62"/>
        <v>394.7</v>
      </c>
      <c r="AJ42" s="78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30">
        <f t="shared" si="63"/>
        <v>0</v>
      </c>
      <c r="AW42" s="80"/>
      <c r="AX42" s="37"/>
    </row>
    <row r="43" spans="2:50" x14ac:dyDescent="0.35">
      <c r="B43" s="116">
        <v>430010</v>
      </c>
      <c r="C43" s="87" t="s">
        <v>48</v>
      </c>
      <c r="E43" s="99">
        <f t="shared" si="34"/>
        <v>425.69</v>
      </c>
      <c r="F43" s="100">
        <f t="shared" si="35"/>
        <v>585.59</v>
      </c>
      <c r="G43" s="100">
        <f t="shared" si="36"/>
        <v>78.36</v>
      </c>
      <c r="H43" s="100">
        <f t="shared" si="37"/>
        <v>158.74</v>
      </c>
      <c r="I43" s="100" t="str">
        <f t="shared" si="38"/>
        <v>-</v>
      </c>
      <c r="J43" s="100">
        <f t="shared" si="39"/>
        <v>61.67</v>
      </c>
      <c r="K43" s="100">
        <f t="shared" si="40"/>
        <v>86.89</v>
      </c>
      <c r="L43" s="100">
        <f t="shared" si="41"/>
        <v>45.99</v>
      </c>
      <c r="M43" s="100">
        <f t="shared" si="42"/>
        <v>47.24</v>
      </c>
      <c r="N43" s="100" t="str">
        <f t="shared" si="43"/>
        <v>-</v>
      </c>
      <c r="O43" s="100" t="str">
        <f t="shared" si="44"/>
        <v>-</v>
      </c>
      <c r="P43" s="101">
        <f t="shared" si="45"/>
        <v>53.76</v>
      </c>
      <c r="Q43" s="42">
        <f t="shared" si="46"/>
        <v>1543.93</v>
      </c>
      <c r="S43" s="99">
        <f t="shared" si="47"/>
        <v>67.260000000000005</v>
      </c>
      <c r="T43" s="100">
        <f t="shared" si="48"/>
        <v>60.23</v>
      </c>
      <c r="U43" s="100" t="str">
        <f t="shared" si="49"/>
        <v>-</v>
      </c>
      <c r="V43" s="100" t="str">
        <f t="shared" si="50"/>
        <v>-</v>
      </c>
      <c r="W43" s="100" t="str">
        <f t="shared" si="51"/>
        <v>-</v>
      </c>
      <c r="X43" s="100" t="str">
        <f t="shared" si="52"/>
        <v>-</v>
      </c>
      <c r="Y43" s="100">
        <f t="shared" si="53"/>
        <v>0</v>
      </c>
      <c r="Z43" s="100">
        <f t="shared" si="54"/>
        <v>0</v>
      </c>
      <c r="AA43" s="100">
        <f t="shared" si="55"/>
        <v>0</v>
      </c>
      <c r="AB43" s="100">
        <f t="shared" si="56"/>
        <v>0</v>
      </c>
      <c r="AC43" s="100">
        <f t="shared" si="57"/>
        <v>0</v>
      </c>
      <c r="AD43" s="100">
        <f t="shared" si="58"/>
        <v>0</v>
      </c>
      <c r="AE43" s="42">
        <f t="shared" si="59"/>
        <v>127.49000000000001</v>
      </c>
      <c r="AF43" s="104">
        <f t="shared" si="60"/>
        <v>1</v>
      </c>
      <c r="AG43" s="42">
        <f t="shared" si="61"/>
        <v>126.49000000000001</v>
      </c>
      <c r="AH43" s="43">
        <f t="shared" si="62"/>
        <v>126.49000000000001</v>
      </c>
      <c r="AJ43" s="78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30">
        <f t="shared" si="63"/>
        <v>0</v>
      </c>
      <c r="AW43" s="80"/>
      <c r="AX43" s="37"/>
    </row>
    <row r="44" spans="2:50" x14ac:dyDescent="0.35">
      <c r="B44" s="116">
        <v>430011</v>
      </c>
      <c r="C44" s="87" t="s">
        <v>49</v>
      </c>
      <c r="E44" s="99">
        <f t="shared" si="34"/>
        <v>0</v>
      </c>
      <c r="F44" s="100">
        <f t="shared" si="35"/>
        <v>0</v>
      </c>
      <c r="G44" s="100">
        <f t="shared" si="36"/>
        <v>0</v>
      </c>
      <c r="H44" s="100">
        <f t="shared" si="37"/>
        <v>0</v>
      </c>
      <c r="I44" s="100">
        <f t="shared" si="38"/>
        <v>0</v>
      </c>
      <c r="J44" s="100">
        <f t="shared" si="39"/>
        <v>0</v>
      </c>
      <c r="K44" s="100">
        <f t="shared" si="40"/>
        <v>0</v>
      </c>
      <c r="L44" s="100">
        <f t="shared" si="41"/>
        <v>0</v>
      </c>
      <c r="M44" s="100">
        <f t="shared" si="42"/>
        <v>0</v>
      </c>
      <c r="N44" s="100">
        <f t="shared" si="43"/>
        <v>0</v>
      </c>
      <c r="O44" s="100">
        <f t="shared" si="44"/>
        <v>0</v>
      </c>
      <c r="P44" s="101">
        <f t="shared" si="45"/>
        <v>0</v>
      </c>
      <c r="Q44" s="42">
        <f t="shared" si="46"/>
        <v>0</v>
      </c>
      <c r="S44" s="99">
        <f t="shared" si="47"/>
        <v>0</v>
      </c>
      <c r="T44" s="100">
        <f t="shared" si="48"/>
        <v>0</v>
      </c>
      <c r="U44" s="100">
        <f t="shared" si="49"/>
        <v>0</v>
      </c>
      <c r="V44" s="100">
        <f t="shared" si="50"/>
        <v>0</v>
      </c>
      <c r="W44" s="100">
        <f t="shared" si="51"/>
        <v>0</v>
      </c>
      <c r="X44" s="100">
        <f t="shared" si="52"/>
        <v>0</v>
      </c>
      <c r="Y44" s="100">
        <f t="shared" si="53"/>
        <v>0</v>
      </c>
      <c r="Z44" s="100">
        <f t="shared" si="54"/>
        <v>0</v>
      </c>
      <c r="AA44" s="100">
        <f t="shared" si="55"/>
        <v>0</v>
      </c>
      <c r="AB44" s="100">
        <f t="shared" si="56"/>
        <v>0</v>
      </c>
      <c r="AC44" s="100">
        <f t="shared" si="57"/>
        <v>0</v>
      </c>
      <c r="AD44" s="100">
        <f t="shared" si="58"/>
        <v>0</v>
      </c>
      <c r="AE44" s="42">
        <f t="shared" si="59"/>
        <v>0</v>
      </c>
      <c r="AF44" s="104">
        <f t="shared" si="60"/>
        <v>0</v>
      </c>
      <c r="AG44" s="42">
        <f t="shared" si="61"/>
        <v>0</v>
      </c>
      <c r="AH44" s="43">
        <f t="shared" si="62"/>
        <v>0</v>
      </c>
      <c r="AJ44" s="78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30">
        <f t="shared" si="63"/>
        <v>0</v>
      </c>
      <c r="AW44" s="80"/>
      <c r="AX44" s="37"/>
    </row>
    <row r="45" spans="2:50" x14ac:dyDescent="0.35">
      <c r="B45" s="116">
        <v>431000</v>
      </c>
      <c r="C45" s="87" t="s">
        <v>50</v>
      </c>
      <c r="E45" s="99">
        <f t="shared" si="34"/>
        <v>0</v>
      </c>
      <c r="F45" s="100">
        <f t="shared" si="35"/>
        <v>0</v>
      </c>
      <c r="G45" s="100">
        <f t="shared" si="36"/>
        <v>0</v>
      </c>
      <c r="H45" s="100">
        <f t="shared" si="37"/>
        <v>0</v>
      </c>
      <c r="I45" s="100">
        <f t="shared" si="38"/>
        <v>0</v>
      </c>
      <c r="J45" s="100">
        <f t="shared" si="39"/>
        <v>0</v>
      </c>
      <c r="K45" s="100">
        <f t="shared" si="40"/>
        <v>0</v>
      </c>
      <c r="L45" s="100">
        <f t="shared" si="41"/>
        <v>0</v>
      </c>
      <c r="M45" s="100">
        <f t="shared" si="42"/>
        <v>0</v>
      </c>
      <c r="N45" s="100">
        <f t="shared" si="43"/>
        <v>0</v>
      </c>
      <c r="O45" s="100">
        <f t="shared" si="44"/>
        <v>0</v>
      </c>
      <c r="P45" s="101">
        <f t="shared" si="45"/>
        <v>0</v>
      </c>
      <c r="Q45" s="42">
        <f t="shared" si="46"/>
        <v>0</v>
      </c>
      <c r="S45" s="99">
        <f t="shared" si="47"/>
        <v>0</v>
      </c>
      <c r="T45" s="100">
        <f t="shared" si="48"/>
        <v>0</v>
      </c>
      <c r="U45" s="100">
        <f t="shared" si="49"/>
        <v>0</v>
      </c>
      <c r="V45" s="100">
        <f t="shared" si="50"/>
        <v>0</v>
      </c>
      <c r="W45" s="100">
        <f t="shared" si="51"/>
        <v>0</v>
      </c>
      <c r="X45" s="100">
        <f t="shared" si="52"/>
        <v>0</v>
      </c>
      <c r="Y45" s="100">
        <f t="shared" si="53"/>
        <v>0</v>
      </c>
      <c r="Z45" s="100">
        <f t="shared" si="54"/>
        <v>0</v>
      </c>
      <c r="AA45" s="100">
        <f t="shared" si="55"/>
        <v>0</v>
      </c>
      <c r="AB45" s="100">
        <f t="shared" si="56"/>
        <v>0</v>
      </c>
      <c r="AC45" s="100">
        <f t="shared" si="57"/>
        <v>0</v>
      </c>
      <c r="AD45" s="100">
        <f t="shared" si="58"/>
        <v>0</v>
      </c>
      <c r="AE45" s="42">
        <f t="shared" si="59"/>
        <v>0</v>
      </c>
      <c r="AF45" s="104">
        <f t="shared" si="60"/>
        <v>0</v>
      </c>
      <c r="AG45" s="42">
        <f t="shared" si="61"/>
        <v>0</v>
      </c>
      <c r="AH45" s="43">
        <f t="shared" si="62"/>
        <v>0</v>
      </c>
      <c r="AJ45" s="78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30">
        <f t="shared" si="63"/>
        <v>0</v>
      </c>
      <c r="AW45" s="80"/>
      <c r="AX45" s="37"/>
    </row>
    <row r="46" spans="2:50" x14ac:dyDescent="0.35">
      <c r="B46" s="116">
        <v>431010</v>
      </c>
      <c r="C46" s="87" t="s">
        <v>51</v>
      </c>
      <c r="E46" s="99">
        <f t="shared" si="34"/>
        <v>0</v>
      </c>
      <c r="F46" s="100">
        <f t="shared" si="35"/>
        <v>0</v>
      </c>
      <c r="G46" s="100">
        <f t="shared" si="36"/>
        <v>0</v>
      </c>
      <c r="H46" s="100">
        <f t="shared" si="37"/>
        <v>0</v>
      </c>
      <c r="I46" s="100">
        <f t="shared" si="38"/>
        <v>0</v>
      </c>
      <c r="J46" s="100">
        <f t="shared" si="39"/>
        <v>0</v>
      </c>
      <c r="K46" s="100">
        <f t="shared" si="40"/>
        <v>0</v>
      </c>
      <c r="L46" s="100">
        <f t="shared" si="41"/>
        <v>0</v>
      </c>
      <c r="M46" s="100">
        <f t="shared" si="42"/>
        <v>0</v>
      </c>
      <c r="N46" s="100">
        <f t="shared" si="43"/>
        <v>0</v>
      </c>
      <c r="O46" s="100">
        <f t="shared" si="44"/>
        <v>0</v>
      </c>
      <c r="P46" s="101">
        <f t="shared" si="45"/>
        <v>0</v>
      </c>
      <c r="Q46" s="42">
        <f t="shared" si="46"/>
        <v>0</v>
      </c>
      <c r="S46" s="99">
        <f t="shared" si="47"/>
        <v>0</v>
      </c>
      <c r="T46" s="100">
        <f t="shared" si="48"/>
        <v>0</v>
      </c>
      <c r="U46" s="100">
        <f t="shared" si="49"/>
        <v>0</v>
      </c>
      <c r="V46" s="100">
        <f t="shared" si="50"/>
        <v>0</v>
      </c>
      <c r="W46" s="100">
        <f t="shared" si="51"/>
        <v>0</v>
      </c>
      <c r="X46" s="100">
        <f t="shared" si="52"/>
        <v>0</v>
      </c>
      <c r="Y46" s="100">
        <f t="shared" si="53"/>
        <v>0</v>
      </c>
      <c r="Z46" s="100">
        <f t="shared" si="54"/>
        <v>0</v>
      </c>
      <c r="AA46" s="100">
        <f t="shared" si="55"/>
        <v>0</v>
      </c>
      <c r="AB46" s="100">
        <f t="shared" si="56"/>
        <v>0</v>
      </c>
      <c r="AC46" s="100">
        <f t="shared" si="57"/>
        <v>0</v>
      </c>
      <c r="AD46" s="100">
        <f t="shared" si="58"/>
        <v>0</v>
      </c>
      <c r="AE46" s="42">
        <f t="shared" si="59"/>
        <v>0</v>
      </c>
      <c r="AF46" s="104">
        <f t="shared" si="60"/>
        <v>0</v>
      </c>
      <c r="AG46" s="42">
        <f t="shared" si="61"/>
        <v>0</v>
      </c>
      <c r="AH46" s="43">
        <f t="shared" si="62"/>
        <v>0</v>
      </c>
      <c r="AJ46" s="78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30">
        <f t="shared" si="63"/>
        <v>0</v>
      </c>
      <c r="AW46" s="80"/>
      <c r="AX46" s="37"/>
    </row>
    <row r="47" spans="2:50" x14ac:dyDescent="0.35">
      <c r="B47" s="116">
        <v>432000</v>
      </c>
      <c r="C47" s="87" t="s">
        <v>52</v>
      </c>
      <c r="E47" s="99">
        <f t="shared" si="34"/>
        <v>0</v>
      </c>
      <c r="F47" s="100">
        <f t="shared" si="35"/>
        <v>0</v>
      </c>
      <c r="G47" s="100">
        <f t="shared" si="36"/>
        <v>0</v>
      </c>
      <c r="H47" s="100">
        <f t="shared" si="37"/>
        <v>0</v>
      </c>
      <c r="I47" s="100">
        <f t="shared" si="38"/>
        <v>0</v>
      </c>
      <c r="J47" s="100">
        <f t="shared" si="39"/>
        <v>0</v>
      </c>
      <c r="K47" s="100">
        <f t="shared" si="40"/>
        <v>0</v>
      </c>
      <c r="L47" s="100">
        <f t="shared" si="41"/>
        <v>0</v>
      </c>
      <c r="M47" s="100">
        <f t="shared" si="42"/>
        <v>0</v>
      </c>
      <c r="N47" s="100">
        <f t="shared" si="43"/>
        <v>0</v>
      </c>
      <c r="O47" s="100">
        <f t="shared" si="44"/>
        <v>0</v>
      </c>
      <c r="P47" s="101">
        <f t="shared" si="45"/>
        <v>0</v>
      </c>
      <c r="Q47" s="42">
        <f t="shared" si="46"/>
        <v>0</v>
      </c>
      <c r="S47" s="99">
        <f t="shared" si="47"/>
        <v>0</v>
      </c>
      <c r="T47" s="100">
        <f t="shared" si="48"/>
        <v>0</v>
      </c>
      <c r="U47" s="100">
        <f t="shared" si="49"/>
        <v>0</v>
      </c>
      <c r="V47" s="100">
        <f t="shared" si="50"/>
        <v>0</v>
      </c>
      <c r="W47" s="100">
        <f t="shared" si="51"/>
        <v>0</v>
      </c>
      <c r="X47" s="100">
        <f t="shared" si="52"/>
        <v>0</v>
      </c>
      <c r="Y47" s="100">
        <f t="shared" si="53"/>
        <v>0</v>
      </c>
      <c r="Z47" s="100">
        <f t="shared" si="54"/>
        <v>0</v>
      </c>
      <c r="AA47" s="100">
        <f t="shared" si="55"/>
        <v>0</v>
      </c>
      <c r="AB47" s="100">
        <f t="shared" si="56"/>
        <v>0</v>
      </c>
      <c r="AC47" s="100">
        <f t="shared" si="57"/>
        <v>0</v>
      </c>
      <c r="AD47" s="100">
        <f t="shared" si="58"/>
        <v>0</v>
      </c>
      <c r="AE47" s="42">
        <f t="shared" si="59"/>
        <v>0</v>
      </c>
      <c r="AF47" s="104">
        <f t="shared" si="60"/>
        <v>0</v>
      </c>
      <c r="AG47" s="42">
        <f t="shared" si="61"/>
        <v>0</v>
      </c>
      <c r="AH47" s="43">
        <f t="shared" si="62"/>
        <v>0</v>
      </c>
      <c r="AJ47" s="78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30">
        <f t="shared" si="63"/>
        <v>0</v>
      </c>
      <c r="AW47" s="80"/>
      <c r="AX47" s="37"/>
    </row>
    <row r="48" spans="2:50" x14ac:dyDescent="0.35">
      <c r="B48" s="116">
        <v>432010</v>
      </c>
      <c r="C48" s="87" t="s">
        <v>53</v>
      </c>
      <c r="E48" s="99">
        <f t="shared" si="34"/>
        <v>0</v>
      </c>
      <c r="F48" s="100">
        <f t="shared" si="35"/>
        <v>0</v>
      </c>
      <c r="G48" s="100">
        <f t="shared" si="36"/>
        <v>0</v>
      </c>
      <c r="H48" s="100">
        <f t="shared" si="37"/>
        <v>0</v>
      </c>
      <c r="I48" s="100">
        <f t="shared" si="38"/>
        <v>0</v>
      </c>
      <c r="J48" s="100">
        <f t="shared" si="39"/>
        <v>0</v>
      </c>
      <c r="K48" s="100">
        <f t="shared" si="40"/>
        <v>0</v>
      </c>
      <c r="L48" s="100">
        <f t="shared" si="41"/>
        <v>0</v>
      </c>
      <c r="M48" s="100">
        <f t="shared" si="42"/>
        <v>0</v>
      </c>
      <c r="N48" s="100">
        <f t="shared" si="43"/>
        <v>0</v>
      </c>
      <c r="O48" s="100">
        <f t="shared" si="44"/>
        <v>0</v>
      </c>
      <c r="P48" s="101">
        <f t="shared" si="45"/>
        <v>0</v>
      </c>
      <c r="Q48" s="42">
        <f t="shared" si="46"/>
        <v>0</v>
      </c>
      <c r="S48" s="99">
        <f t="shared" si="47"/>
        <v>0</v>
      </c>
      <c r="T48" s="100">
        <f t="shared" si="48"/>
        <v>0</v>
      </c>
      <c r="U48" s="100">
        <f t="shared" si="49"/>
        <v>0</v>
      </c>
      <c r="V48" s="100">
        <f t="shared" si="50"/>
        <v>0</v>
      </c>
      <c r="W48" s="100">
        <f t="shared" si="51"/>
        <v>0</v>
      </c>
      <c r="X48" s="100">
        <f t="shared" si="52"/>
        <v>0</v>
      </c>
      <c r="Y48" s="100">
        <f t="shared" si="53"/>
        <v>0</v>
      </c>
      <c r="Z48" s="100">
        <f t="shared" si="54"/>
        <v>0</v>
      </c>
      <c r="AA48" s="100">
        <f t="shared" si="55"/>
        <v>0</v>
      </c>
      <c r="AB48" s="100">
        <f t="shared" si="56"/>
        <v>0</v>
      </c>
      <c r="AC48" s="100">
        <f t="shared" si="57"/>
        <v>0</v>
      </c>
      <c r="AD48" s="100">
        <f t="shared" si="58"/>
        <v>0</v>
      </c>
      <c r="AE48" s="42">
        <f t="shared" si="59"/>
        <v>0</v>
      </c>
      <c r="AF48" s="104">
        <f t="shared" si="60"/>
        <v>0</v>
      </c>
      <c r="AG48" s="42">
        <f t="shared" si="61"/>
        <v>0</v>
      </c>
      <c r="AH48" s="43">
        <f t="shared" si="62"/>
        <v>0</v>
      </c>
      <c r="AJ48" s="78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30">
        <f t="shared" si="63"/>
        <v>0</v>
      </c>
      <c r="AW48" s="80"/>
      <c r="AX48" s="37"/>
    </row>
    <row r="49" spans="2:50" x14ac:dyDescent="0.35">
      <c r="B49" s="116">
        <v>440000</v>
      </c>
      <c r="C49" s="87" t="s">
        <v>54</v>
      </c>
      <c r="E49" s="99">
        <f t="shared" si="34"/>
        <v>0</v>
      </c>
      <c r="F49" s="100">
        <f t="shared" si="35"/>
        <v>0</v>
      </c>
      <c r="G49" s="100">
        <f t="shared" si="36"/>
        <v>0</v>
      </c>
      <c r="H49" s="100">
        <f t="shared" si="37"/>
        <v>0</v>
      </c>
      <c r="I49" s="100">
        <f t="shared" si="38"/>
        <v>0</v>
      </c>
      <c r="J49" s="100">
        <f t="shared" si="39"/>
        <v>0</v>
      </c>
      <c r="K49" s="100">
        <f t="shared" si="40"/>
        <v>0</v>
      </c>
      <c r="L49" s="100">
        <f t="shared" si="41"/>
        <v>0</v>
      </c>
      <c r="M49" s="100">
        <f t="shared" si="42"/>
        <v>0</v>
      </c>
      <c r="N49" s="100">
        <f t="shared" si="43"/>
        <v>0</v>
      </c>
      <c r="O49" s="100">
        <f t="shared" si="44"/>
        <v>0</v>
      </c>
      <c r="P49" s="101">
        <f t="shared" si="45"/>
        <v>0</v>
      </c>
      <c r="Q49" s="42">
        <f t="shared" si="46"/>
        <v>0</v>
      </c>
      <c r="S49" s="99">
        <f t="shared" si="47"/>
        <v>0</v>
      </c>
      <c r="T49" s="100">
        <f t="shared" si="48"/>
        <v>0</v>
      </c>
      <c r="U49" s="100">
        <f t="shared" si="49"/>
        <v>0</v>
      </c>
      <c r="V49" s="100">
        <f t="shared" si="50"/>
        <v>0</v>
      </c>
      <c r="W49" s="100">
        <f t="shared" si="51"/>
        <v>0</v>
      </c>
      <c r="X49" s="100">
        <f t="shared" si="52"/>
        <v>0</v>
      </c>
      <c r="Y49" s="100">
        <f t="shared" si="53"/>
        <v>0</v>
      </c>
      <c r="Z49" s="100">
        <f t="shared" si="54"/>
        <v>0</v>
      </c>
      <c r="AA49" s="100">
        <f t="shared" si="55"/>
        <v>0</v>
      </c>
      <c r="AB49" s="100">
        <f t="shared" si="56"/>
        <v>0</v>
      </c>
      <c r="AC49" s="100">
        <f t="shared" si="57"/>
        <v>0</v>
      </c>
      <c r="AD49" s="100">
        <f t="shared" si="58"/>
        <v>0</v>
      </c>
      <c r="AE49" s="42">
        <f t="shared" si="59"/>
        <v>0</v>
      </c>
      <c r="AF49" s="104">
        <f t="shared" si="60"/>
        <v>0</v>
      </c>
      <c r="AG49" s="42">
        <f t="shared" si="61"/>
        <v>0</v>
      </c>
      <c r="AH49" s="43">
        <f t="shared" si="62"/>
        <v>0</v>
      </c>
      <c r="AJ49" s="78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30">
        <f t="shared" si="63"/>
        <v>0</v>
      </c>
      <c r="AW49" s="80"/>
      <c r="AX49" s="37"/>
    </row>
    <row r="50" spans="2:50" x14ac:dyDescent="0.35">
      <c r="B50" s="116">
        <v>440010</v>
      </c>
      <c r="C50" s="87" t="s">
        <v>55</v>
      </c>
      <c r="E50" s="99">
        <f t="shared" si="34"/>
        <v>0</v>
      </c>
      <c r="F50" s="100">
        <f t="shared" si="35"/>
        <v>0</v>
      </c>
      <c r="G50" s="100">
        <f t="shared" si="36"/>
        <v>0</v>
      </c>
      <c r="H50" s="100">
        <f t="shared" si="37"/>
        <v>0</v>
      </c>
      <c r="I50" s="100">
        <f t="shared" si="38"/>
        <v>0</v>
      </c>
      <c r="J50" s="100">
        <f t="shared" si="39"/>
        <v>0</v>
      </c>
      <c r="K50" s="100">
        <f t="shared" si="40"/>
        <v>0</v>
      </c>
      <c r="L50" s="100">
        <f t="shared" si="41"/>
        <v>0</v>
      </c>
      <c r="M50" s="100">
        <f t="shared" si="42"/>
        <v>0</v>
      </c>
      <c r="N50" s="100">
        <f t="shared" si="43"/>
        <v>0</v>
      </c>
      <c r="O50" s="100">
        <f t="shared" si="44"/>
        <v>0</v>
      </c>
      <c r="P50" s="101">
        <f t="shared" si="45"/>
        <v>0</v>
      </c>
      <c r="Q50" s="42">
        <f t="shared" si="46"/>
        <v>0</v>
      </c>
      <c r="S50" s="99">
        <f t="shared" si="47"/>
        <v>0</v>
      </c>
      <c r="T50" s="100">
        <f t="shared" si="48"/>
        <v>0</v>
      </c>
      <c r="U50" s="100">
        <f t="shared" si="49"/>
        <v>0</v>
      </c>
      <c r="V50" s="100">
        <f t="shared" si="50"/>
        <v>0</v>
      </c>
      <c r="W50" s="100">
        <f t="shared" si="51"/>
        <v>0</v>
      </c>
      <c r="X50" s="100">
        <f t="shared" si="52"/>
        <v>0</v>
      </c>
      <c r="Y50" s="100">
        <f t="shared" si="53"/>
        <v>0</v>
      </c>
      <c r="Z50" s="100">
        <f t="shared" si="54"/>
        <v>0</v>
      </c>
      <c r="AA50" s="100">
        <f t="shared" si="55"/>
        <v>0</v>
      </c>
      <c r="AB50" s="100">
        <f t="shared" si="56"/>
        <v>0</v>
      </c>
      <c r="AC50" s="100">
        <f t="shared" si="57"/>
        <v>0</v>
      </c>
      <c r="AD50" s="100">
        <f t="shared" si="58"/>
        <v>0</v>
      </c>
      <c r="AE50" s="42">
        <f t="shared" si="59"/>
        <v>0</v>
      </c>
      <c r="AF50" s="104">
        <f t="shared" si="60"/>
        <v>0</v>
      </c>
      <c r="AG50" s="42">
        <f t="shared" si="61"/>
        <v>0</v>
      </c>
      <c r="AH50" s="43">
        <f t="shared" si="62"/>
        <v>0</v>
      </c>
      <c r="AJ50" s="78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30">
        <f t="shared" si="63"/>
        <v>0</v>
      </c>
      <c r="AW50" s="80"/>
      <c r="AX50" s="37"/>
    </row>
    <row r="51" spans="2:50" x14ac:dyDescent="0.35">
      <c r="B51" s="116">
        <v>440011</v>
      </c>
      <c r="C51" s="87" t="s">
        <v>56</v>
      </c>
      <c r="E51" s="99">
        <f t="shared" si="34"/>
        <v>0</v>
      </c>
      <c r="F51" s="100">
        <f t="shared" si="35"/>
        <v>0</v>
      </c>
      <c r="G51" s="100">
        <f t="shared" si="36"/>
        <v>0</v>
      </c>
      <c r="H51" s="100">
        <f t="shared" si="37"/>
        <v>0</v>
      </c>
      <c r="I51" s="100">
        <f t="shared" si="38"/>
        <v>0</v>
      </c>
      <c r="J51" s="100">
        <f t="shared" si="39"/>
        <v>0</v>
      </c>
      <c r="K51" s="100">
        <f t="shared" si="40"/>
        <v>0</v>
      </c>
      <c r="L51" s="100">
        <f t="shared" si="41"/>
        <v>0</v>
      </c>
      <c r="M51" s="100">
        <f t="shared" si="42"/>
        <v>0</v>
      </c>
      <c r="N51" s="100">
        <f t="shared" si="43"/>
        <v>0</v>
      </c>
      <c r="O51" s="100">
        <f t="shared" si="44"/>
        <v>0</v>
      </c>
      <c r="P51" s="101">
        <f t="shared" si="45"/>
        <v>0</v>
      </c>
      <c r="Q51" s="42">
        <f t="shared" si="46"/>
        <v>0</v>
      </c>
      <c r="S51" s="99">
        <f t="shared" si="47"/>
        <v>0</v>
      </c>
      <c r="T51" s="100">
        <f t="shared" si="48"/>
        <v>0</v>
      </c>
      <c r="U51" s="100">
        <f t="shared" si="49"/>
        <v>0</v>
      </c>
      <c r="V51" s="100">
        <f t="shared" si="50"/>
        <v>0</v>
      </c>
      <c r="W51" s="100">
        <f t="shared" si="51"/>
        <v>0</v>
      </c>
      <c r="X51" s="100">
        <f t="shared" si="52"/>
        <v>0</v>
      </c>
      <c r="Y51" s="100">
        <f t="shared" si="53"/>
        <v>0</v>
      </c>
      <c r="Z51" s="100">
        <f t="shared" si="54"/>
        <v>0</v>
      </c>
      <c r="AA51" s="100">
        <f t="shared" si="55"/>
        <v>0</v>
      </c>
      <c r="AB51" s="100">
        <f t="shared" si="56"/>
        <v>0</v>
      </c>
      <c r="AC51" s="100">
        <f t="shared" si="57"/>
        <v>0</v>
      </c>
      <c r="AD51" s="100">
        <f t="shared" si="58"/>
        <v>0</v>
      </c>
      <c r="AE51" s="42">
        <f t="shared" si="59"/>
        <v>0</v>
      </c>
      <c r="AF51" s="104">
        <f t="shared" si="60"/>
        <v>0</v>
      </c>
      <c r="AG51" s="42">
        <f t="shared" si="61"/>
        <v>0</v>
      </c>
      <c r="AH51" s="43">
        <f t="shared" si="62"/>
        <v>0</v>
      </c>
      <c r="AJ51" s="78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30">
        <f t="shared" si="63"/>
        <v>0</v>
      </c>
      <c r="AW51" s="80"/>
      <c r="AX51" s="37"/>
    </row>
    <row r="52" spans="2:50" x14ac:dyDescent="0.35">
      <c r="B52" s="116">
        <v>441000</v>
      </c>
      <c r="C52" s="87" t="s">
        <v>57</v>
      </c>
      <c r="E52" s="99">
        <f t="shared" si="34"/>
        <v>0</v>
      </c>
      <c r="F52" s="100">
        <f t="shared" si="35"/>
        <v>0</v>
      </c>
      <c r="G52" s="100">
        <f t="shared" si="36"/>
        <v>0</v>
      </c>
      <c r="H52" s="100">
        <f t="shared" si="37"/>
        <v>0</v>
      </c>
      <c r="I52" s="100">
        <f t="shared" si="38"/>
        <v>0</v>
      </c>
      <c r="J52" s="100">
        <f t="shared" si="39"/>
        <v>0</v>
      </c>
      <c r="K52" s="100">
        <f t="shared" si="40"/>
        <v>0</v>
      </c>
      <c r="L52" s="100">
        <f t="shared" si="41"/>
        <v>0</v>
      </c>
      <c r="M52" s="100">
        <f t="shared" si="42"/>
        <v>0</v>
      </c>
      <c r="N52" s="100">
        <f t="shared" si="43"/>
        <v>0</v>
      </c>
      <c r="O52" s="100">
        <f t="shared" si="44"/>
        <v>0</v>
      </c>
      <c r="P52" s="101">
        <f t="shared" si="45"/>
        <v>0</v>
      </c>
      <c r="Q52" s="42">
        <f t="shared" si="46"/>
        <v>0</v>
      </c>
      <c r="S52" s="99">
        <f t="shared" si="47"/>
        <v>0</v>
      </c>
      <c r="T52" s="100">
        <f t="shared" si="48"/>
        <v>0</v>
      </c>
      <c r="U52" s="100">
        <f t="shared" si="49"/>
        <v>0</v>
      </c>
      <c r="V52" s="100">
        <f t="shared" si="50"/>
        <v>0</v>
      </c>
      <c r="W52" s="100">
        <f t="shared" si="51"/>
        <v>0</v>
      </c>
      <c r="X52" s="100">
        <f t="shared" si="52"/>
        <v>0</v>
      </c>
      <c r="Y52" s="100">
        <f t="shared" si="53"/>
        <v>0</v>
      </c>
      <c r="Z52" s="100">
        <f t="shared" si="54"/>
        <v>0</v>
      </c>
      <c r="AA52" s="100">
        <f t="shared" si="55"/>
        <v>0</v>
      </c>
      <c r="AB52" s="100">
        <f t="shared" si="56"/>
        <v>0</v>
      </c>
      <c r="AC52" s="100">
        <f t="shared" si="57"/>
        <v>0</v>
      </c>
      <c r="AD52" s="100">
        <f t="shared" si="58"/>
        <v>0</v>
      </c>
      <c r="AE52" s="42">
        <f t="shared" si="59"/>
        <v>0</v>
      </c>
      <c r="AF52" s="104">
        <f t="shared" si="60"/>
        <v>0</v>
      </c>
      <c r="AG52" s="42">
        <f t="shared" si="61"/>
        <v>0</v>
      </c>
      <c r="AH52" s="43">
        <f t="shared" si="62"/>
        <v>0</v>
      </c>
      <c r="AJ52" s="78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30">
        <f t="shared" si="63"/>
        <v>0</v>
      </c>
      <c r="AW52" s="80"/>
      <c r="AX52" s="37"/>
    </row>
    <row r="53" spans="2:50" x14ac:dyDescent="0.35">
      <c r="B53" s="116">
        <v>441001</v>
      </c>
      <c r="C53" s="87" t="s">
        <v>58</v>
      </c>
      <c r="E53" s="99">
        <f t="shared" si="34"/>
        <v>0</v>
      </c>
      <c r="F53" s="100">
        <f t="shared" si="35"/>
        <v>0</v>
      </c>
      <c r="G53" s="100">
        <f t="shared" si="36"/>
        <v>0</v>
      </c>
      <c r="H53" s="100">
        <f t="shared" si="37"/>
        <v>0</v>
      </c>
      <c r="I53" s="100">
        <f t="shared" si="38"/>
        <v>0</v>
      </c>
      <c r="J53" s="100">
        <f t="shared" si="39"/>
        <v>0</v>
      </c>
      <c r="K53" s="100">
        <f t="shared" si="40"/>
        <v>0</v>
      </c>
      <c r="L53" s="100">
        <f t="shared" si="41"/>
        <v>0</v>
      </c>
      <c r="M53" s="100">
        <f t="shared" si="42"/>
        <v>0</v>
      </c>
      <c r="N53" s="100">
        <f t="shared" si="43"/>
        <v>0</v>
      </c>
      <c r="O53" s="100">
        <f t="shared" si="44"/>
        <v>0</v>
      </c>
      <c r="P53" s="101">
        <f t="shared" si="45"/>
        <v>0</v>
      </c>
      <c r="Q53" s="42">
        <f t="shared" si="46"/>
        <v>0</v>
      </c>
      <c r="S53" s="99">
        <f t="shared" si="47"/>
        <v>0</v>
      </c>
      <c r="T53" s="100">
        <f t="shared" si="48"/>
        <v>0</v>
      </c>
      <c r="U53" s="100">
        <f t="shared" si="49"/>
        <v>0</v>
      </c>
      <c r="V53" s="100">
        <f t="shared" si="50"/>
        <v>0</v>
      </c>
      <c r="W53" s="100">
        <f t="shared" si="51"/>
        <v>0</v>
      </c>
      <c r="X53" s="100">
        <f t="shared" si="52"/>
        <v>0</v>
      </c>
      <c r="Y53" s="100">
        <f t="shared" si="53"/>
        <v>0</v>
      </c>
      <c r="Z53" s="100">
        <f t="shared" si="54"/>
        <v>0</v>
      </c>
      <c r="AA53" s="100">
        <f t="shared" si="55"/>
        <v>0</v>
      </c>
      <c r="AB53" s="100">
        <f t="shared" si="56"/>
        <v>0</v>
      </c>
      <c r="AC53" s="100">
        <f t="shared" si="57"/>
        <v>0</v>
      </c>
      <c r="AD53" s="100">
        <f t="shared" si="58"/>
        <v>0</v>
      </c>
      <c r="AE53" s="42">
        <f t="shared" si="59"/>
        <v>0</v>
      </c>
      <c r="AF53" s="104">
        <f t="shared" si="60"/>
        <v>0</v>
      </c>
      <c r="AG53" s="42">
        <f t="shared" si="61"/>
        <v>0</v>
      </c>
      <c r="AH53" s="43">
        <f t="shared" si="62"/>
        <v>0</v>
      </c>
      <c r="AJ53" s="78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30">
        <f t="shared" si="63"/>
        <v>0</v>
      </c>
      <c r="AW53" s="80"/>
      <c r="AX53" s="37"/>
    </row>
    <row r="54" spans="2:50" x14ac:dyDescent="0.35">
      <c r="B54" s="116">
        <v>441010</v>
      </c>
      <c r="C54" s="87" t="s">
        <v>59</v>
      </c>
      <c r="E54" s="99">
        <f t="shared" si="34"/>
        <v>0</v>
      </c>
      <c r="F54" s="100">
        <f t="shared" si="35"/>
        <v>0</v>
      </c>
      <c r="G54" s="100">
        <f t="shared" si="36"/>
        <v>0</v>
      </c>
      <c r="H54" s="100">
        <f t="shared" si="37"/>
        <v>0</v>
      </c>
      <c r="I54" s="100">
        <f t="shared" si="38"/>
        <v>0</v>
      </c>
      <c r="J54" s="100">
        <f t="shared" si="39"/>
        <v>0</v>
      </c>
      <c r="K54" s="100">
        <f t="shared" si="40"/>
        <v>0</v>
      </c>
      <c r="L54" s="100">
        <f t="shared" si="41"/>
        <v>0</v>
      </c>
      <c r="M54" s="100">
        <f t="shared" si="42"/>
        <v>0</v>
      </c>
      <c r="N54" s="100">
        <f t="shared" si="43"/>
        <v>0</v>
      </c>
      <c r="O54" s="100">
        <f t="shared" si="44"/>
        <v>0</v>
      </c>
      <c r="P54" s="101">
        <f t="shared" si="45"/>
        <v>0</v>
      </c>
      <c r="Q54" s="42">
        <f t="shared" si="46"/>
        <v>0</v>
      </c>
      <c r="S54" s="99">
        <f t="shared" si="47"/>
        <v>0</v>
      </c>
      <c r="T54" s="100">
        <f t="shared" si="48"/>
        <v>0</v>
      </c>
      <c r="U54" s="100">
        <f t="shared" si="49"/>
        <v>0</v>
      </c>
      <c r="V54" s="100">
        <f t="shared" si="50"/>
        <v>0</v>
      </c>
      <c r="W54" s="100">
        <f t="shared" si="51"/>
        <v>0</v>
      </c>
      <c r="X54" s="100">
        <f t="shared" si="52"/>
        <v>0</v>
      </c>
      <c r="Y54" s="100">
        <f t="shared" si="53"/>
        <v>0</v>
      </c>
      <c r="Z54" s="100">
        <f t="shared" si="54"/>
        <v>0</v>
      </c>
      <c r="AA54" s="100">
        <f t="shared" si="55"/>
        <v>0</v>
      </c>
      <c r="AB54" s="100">
        <f t="shared" si="56"/>
        <v>0</v>
      </c>
      <c r="AC54" s="100">
        <f t="shared" si="57"/>
        <v>0</v>
      </c>
      <c r="AD54" s="100">
        <f t="shared" si="58"/>
        <v>0</v>
      </c>
      <c r="AE54" s="42">
        <f t="shared" si="59"/>
        <v>0</v>
      </c>
      <c r="AF54" s="104">
        <f t="shared" si="60"/>
        <v>0</v>
      </c>
      <c r="AG54" s="42">
        <f t="shared" si="61"/>
        <v>0</v>
      </c>
      <c r="AH54" s="43">
        <f t="shared" si="62"/>
        <v>0</v>
      </c>
      <c r="AJ54" s="78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30">
        <f t="shared" si="63"/>
        <v>0</v>
      </c>
      <c r="AW54" s="80"/>
      <c r="AX54" s="37"/>
    </row>
    <row r="55" spans="2:50" x14ac:dyDescent="0.35">
      <c r="B55" s="116">
        <v>442000</v>
      </c>
      <c r="C55" s="87" t="s">
        <v>60</v>
      </c>
      <c r="E55" s="99">
        <f t="shared" si="34"/>
        <v>0</v>
      </c>
      <c r="F55" s="100">
        <f t="shared" si="35"/>
        <v>0</v>
      </c>
      <c r="G55" s="100">
        <f t="shared" si="36"/>
        <v>0</v>
      </c>
      <c r="H55" s="100">
        <f t="shared" si="37"/>
        <v>0</v>
      </c>
      <c r="I55" s="100">
        <f t="shared" si="38"/>
        <v>0</v>
      </c>
      <c r="J55" s="100">
        <f t="shared" si="39"/>
        <v>0</v>
      </c>
      <c r="K55" s="100">
        <f t="shared" si="40"/>
        <v>0</v>
      </c>
      <c r="L55" s="100">
        <f t="shared" si="41"/>
        <v>0</v>
      </c>
      <c r="M55" s="100">
        <f t="shared" si="42"/>
        <v>0</v>
      </c>
      <c r="N55" s="100">
        <f t="shared" si="43"/>
        <v>0</v>
      </c>
      <c r="O55" s="100">
        <f t="shared" si="44"/>
        <v>0</v>
      </c>
      <c r="P55" s="101">
        <f t="shared" si="45"/>
        <v>0</v>
      </c>
      <c r="Q55" s="42">
        <f t="shared" si="46"/>
        <v>0</v>
      </c>
      <c r="S55" s="99">
        <f t="shared" si="47"/>
        <v>0</v>
      </c>
      <c r="T55" s="100">
        <f t="shared" si="48"/>
        <v>0</v>
      </c>
      <c r="U55" s="100">
        <f t="shared" si="49"/>
        <v>0</v>
      </c>
      <c r="V55" s="100">
        <f t="shared" si="50"/>
        <v>0</v>
      </c>
      <c r="W55" s="100">
        <f t="shared" si="51"/>
        <v>0</v>
      </c>
      <c r="X55" s="100">
        <f t="shared" si="52"/>
        <v>0</v>
      </c>
      <c r="Y55" s="100">
        <f t="shared" si="53"/>
        <v>0</v>
      </c>
      <c r="Z55" s="100">
        <f t="shared" si="54"/>
        <v>0</v>
      </c>
      <c r="AA55" s="100">
        <f t="shared" si="55"/>
        <v>0</v>
      </c>
      <c r="AB55" s="100">
        <f t="shared" si="56"/>
        <v>0</v>
      </c>
      <c r="AC55" s="100">
        <f t="shared" si="57"/>
        <v>0</v>
      </c>
      <c r="AD55" s="100">
        <f t="shared" si="58"/>
        <v>0</v>
      </c>
      <c r="AE55" s="42">
        <f t="shared" si="59"/>
        <v>0</v>
      </c>
      <c r="AF55" s="104">
        <f t="shared" si="60"/>
        <v>0</v>
      </c>
      <c r="AG55" s="42">
        <f t="shared" si="61"/>
        <v>0</v>
      </c>
      <c r="AH55" s="43">
        <f t="shared" si="62"/>
        <v>0</v>
      </c>
      <c r="AJ55" s="78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30">
        <f t="shared" si="63"/>
        <v>0</v>
      </c>
      <c r="AW55" s="80"/>
      <c r="AX55" s="37"/>
    </row>
    <row r="56" spans="2:50" x14ac:dyDescent="0.35">
      <c r="B56" s="116">
        <v>442010</v>
      </c>
      <c r="C56" s="87" t="s">
        <v>61</v>
      </c>
      <c r="E56" s="99">
        <f t="shared" si="34"/>
        <v>0</v>
      </c>
      <c r="F56" s="100">
        <f t="shared" si="35"/>
        <v>0</v>
      </c>
      <c r="G56" s="100">
        <f t="shared" si="36"/>
        <v>0</v>
      </c>
      <c r="H56" s="100">
        <f t="shared" si="37"/>
        <v>0</v>
      </c>
      <c r="I56" s="100">
        <f t="shared" si="38"/>
        <v>0</v>
      </c>
      <c r="J56" s="100">
        <f t="shared" si="39"/>
        <v>0</v>
      </c>
      <c r="K56" s="100">
        <f t="shared" si="40"/>
        <v>0</v>
      </c>
      <c r="L56" s="100">
        <f t="shared" si="41"/>
        <v>0</v>
      </c>
      <c r="M56" s="100">
        <f t="shared" si="42"/>
        <v>0</v>
      </c>
      <c r="N56" s="100">
        <f t="shared" si="43"/>
        <v>0</v>
      </c>
      <c r="O56" s="100">
        <f t="shared" si="44"/>
        <v>0</v>
      </c>
      <c r="P56" s="101">
        <f t="shared" si="45"/>
        <v>0</v>
      </c>
      <c r="Q56" s="42">
        <f t="shared" si="46"/>
        <v>0</v>
      </c>
      <c r="S56" s="99">
        <f t="shared" si="47"/>
        <v>0</v>
      </c>
      <c r="T56" s="100">
        <f t="shared" si="48"/>
        <v>0</v>
      </c>
      <c r="U56" s="100">
        <f t="shared" si="49"/>
        <v>0</v>
      </c>
      <c r="V56" s="100">
        <f t="shared" si="50"/>
        <v>0</v>
      </c>
      <c r="W56" s="100">
        <f t="shared" si="51"/>
        <v>0</v>
      </c>
      <c r="X56" s="100">
        <f t="shared" si="52"/>
        <v>0</v>
      </c>
      <c r="Y56" s="100">
        <f t="shared" si="53"/>
        <v>0</v>
      </c>
      <c r="Z56" s="100">
        <f t="shared" si="54"/>
        <v>0</v>
      </c>
      <c r="AA56" s="100">
        <f t="shared" si="55"/>
        <v>0</v>
      </c>
      <c r="AB56" s="100">
        <f t="shared" si="56"/>
        <v>0</v>
      </c>
      <c r="AC56" s="100">
        <f t="shared" si="57"/>
        <v>0</v>
      </c>
      <c r="AD56" s="100">
        <f t="shared" si="58"/>
        <v>0</v>
      </c>
      <c r="AE56" s="42">
        <f t="shared" si="59"/>
        <v>0</v>
      </c>
      <c r="AF56" s="104">
        <f t="shared" si="60"/>
        <v>0</v>
      </c>
      <c r="AG56" s="42">
        <f t="shared" si="61"/>
        <v>0</v>
      </c>
      <c r="AH56" s="43">
        <f t="shared" si="62"/>
        <v>0</v>
      </c>
      <c r="AJ56" s="7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30">
        <f t="shared" si="63"/>
        <v>0</v>
      </c>
      <c r="AW56" s="80"/>
      <c r="AX56" s="37"/>
    </row>
    <row r="57" spans="2:50" x14ac:dyDescent="0.35">
      <c r="B57" s="116">
        <v>442011</v>
      </c>
      <c r="C57" s="87" t="s">
        <v>62</v>
      </c>
      <c r="E57" s="99">
        <f t="shared" si="34"/>
        <v>0</v>
      </c>
      <c r="F57" s="100">
        <f t="shared" si="35"/>
        <v>0</v>
      </c>
      <c r="G57" s="100">
        <f t="shared" si="36"/>
        <v>0</v>
      </c>
      <c r="H57" s="100">
        <f t="shared" si="37"/>
        <v>0</v>
      </c>
      <c r="I57" s="100">
        <f t="shared" si="38"/>
        <v>0</v>
      </c>
      <c r="J57" s="100">
        <f t="shared" si="39"/>
        <v>0</v>
      </c>
      <c r="K57" s="100">
        <f t="shared" si="40"/>
        <v>0</v>
      </c>
      <c r="L57" s="100">
        <f t="shared" si="41"/>
        <v>0</v>
      </c>
      <c r="M57" s="100">
        <f t="shared" si="42"/>
        <v>0</v>
      </c>
      <c r="N57" s="100">
        <f t="shared" si="43"/>
        <v>0</v>
      </c>
      <c r="O57" s="100">
        <f t="shared" si="44"/>
        <v>0</v>
      </c>
      <c r="P57" s="101">
        <f t="shared" si="45"/>
        <v>0</v>
      </c>
      <c r="Q57" s="42">
        <f t="shared" si="46"/>
        <v>0</v>
      </c>
      <c r="S57" s="99">
        <f t="shared" si="47"/>
        <v>0</v>
      </c>
      <c r="T57" s="100">
        <f t="shared" si="48"/>
        <v>0</v>
      </c>
      <c r="U57" s="100">
        <f t="shared" si="49"/>
        <v>0</v>
      </c>
      <c r="V57" s="100">
        <f t="shared" si="50"/>
        <v>0</v>
      </c>
      <c r="W57" s="100">
        <f t="shared" si="51"/>
        <v>0</v>
      </c>
      <c r="X57" s="100">
        <f t="shared" si="52"/>
        <v>0</v>
      </c>
      <c r="Y57" s="100">
        <f t="shared" si="53"/>
        <v>0</v>
      </c>
      <c r="Z57" s="100">
        <f t="shared" si="54"/>
        <v>0</v>
      </c>
      <c r="AA57" s="100">
        <f t="shared" si="55"/>
        <v>0</v>
      </c>
      <c r="AB57" s="100">
        <f t="shared" si="56"/>
        <v>0</v>
      </c>
      <c r="AC57" s="100">
        <f t="shared" si="57"/>
        <v>0</v>
      </c>
      <c r="AD57" s="100">
        <f t="shared" si="58"/>
        <v>0</v>
      </c>
      <c r="AE57" s="42">
        <f t="shared" si="59"/>
        <v>0</v>
      </c>
      <c r="AF57" s="104">
        <f t="shared" si="60"/>
        <v>0</v>
      </c>
      <c r="AG57" s="42">
        <f t="shared" si="61"/>
        <v>0</v>
      </c>
      <c r="AH57" s="43">
        <f t="shared" si="62"/>
        <v>0</v>
      </c>
      <c r="AJ57" s="78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30">
        <f t="shared" si="63"/>
        <v>0</v>
      </c>
      <c r="AW57" s="80"/>
      <c r="AX57" s="37"/>
    </row>
    <row r="58" spans="2:50" x14ac:dyDescent="0.35">
      <c r="B58" s="116">
        <v>442012</v>
      </c>
      <c r="C58" s="87" t="s">
        <v>63</v>
      </c>
      <c r="E58" s="99">
        <f t="shared" si="34"/>
        <v>0</v>
      </c>
      <c r="F58" s="100">
        <f t="shared" si="35"/>
        <v>0</v>
      </c>
      <c r="G58" s="100">
        <f t="shared" si="36"/>
        <v>0</v>
      </c>
      <c r="H58" s="100">
        <f t="shared" si="37"/>
        <v>0</v>
      </c>
      <c r="I58" s="100">
        <f t="shared" si="38"/>
        <v>0</v>
      </c>
      <c r="J58" s="100">
        <f t="shared" si="39"/>
        <v>0</v>
      </c>
      <c r="K58" s="100">
        <f t="shared" si="40"/>
        <v>0</v>
      </c>
      <c r="L58" s="100">
        <f t="shared" si="41"/>
        <v>0</v>
      </c>
      <c r="M58" s="100">
        <f t="shared" si="42"/>
        <v>0</v>
      </c>
      <c r="N58" s="100">
        <f t="shared" si="43"/>
        <v>0</v>
      </c>
      <c r="O58" s="100">
        <f t="shared" si="44"/>
        <v>0</v>
      </c>
      <c r="P58" s="101">
        <f t="shared" si="45"/>
        <v>0</v>
      </c>
      <c r="Q58" s="42">
        <f t="shared" si="46"/>
        <v>0</v>
      </c>
      <c r="S58" s="99">
        <f t="shared" si="47"/>
        <v>0</v>
      </c>
      <c r="T58" s="100">
        <f t="shared" si="48"/>
        <v>0</v>
      </c>
      <c r="U58" s="100">
        <f t="shared" si="49"/>
        <v>0</v>
      </c>
      <c r="V58" s="100">
        <f t="shared" si="50"/>
        <v>0</v>
      </c>
      <c r="W58" s="100">
        <f t="shared" si="51"/>
        <v>0</v>
      </c>
      <c r="X58" s="100">
        <f t="shared" si="52"/>
        <v>0</v>
      </c>
      <c r="Y58" s="100">
        <f t="shared" si="53"/>
        <v>0</v>
      </c>
      <c r="Z58" s="100">
        <f t="shared" si="54"/>
        <v>0</v>
      </c>
      <c r="AA58" s="100">
        <f t="shared" si="55"/>
        <v>0</v>
      </c>
      <c r="AB58" s="100">
        <f t="shared" si="56"/>
        <v>0</v>
      </c>
      <c r="AC58" s="100">
        <f t="shared" si="57"/>
        <v>0</v>
      </c>
      <c r="AD58" s="100">
        <f t="shared" si="58"/>
        <v>0</v>
      </c>
      <c r="AE58" s="42">
        <f t="shared" si="59"/>
        <v>0</v>
      </c>
      <c r="AF58" s="104">
        <f t="shared" si="60"/>
        <v>0</v>
      </c>
      <c r="AG58" s="42">
        <f t="shared" si="61"/>
        <v>0</v>
      </c>
      <c r="AH58" s="43">
        <f t="shared" si="62"/>
        <v>0</v>
      </c>
      <c r="AJ58" s="78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30">
        <f t="shared" si="63"/>
        <v>0</v>
      </c>
      <c r="AW58" s="80"/>
      <c r="AX58" s="37"/>
    </row>
    <row r="59" spans="2:50" x14ac:dyDescent="0.35">
      <c r="B59" s="116">
        <v>442013</v>
      </c>
      <c r="C59" s="87" t="s">
        <v>64</v>
      </c>
      <c r="E59" s="99">
        <f t="shared" si="34"/>
        <v>0</v>
      </c>
      <c r="F59" s="100">
        <f t="shared" si="35"/>
        <v>0</v>
      </c>
      <c r="G59" s="100">
        <f t="shared" si="36"/>
        <v>0</v>
      </c>
      <c r="H59" s="100">
        <f t="shared" si="37"/>
        <v>0</v>
      </c>
      <c r="I59" s="100">
        <f t="shared" si="38"/>
        <v>0</v>
      </c>
      <c r="J59" s="100">
        <f t="shared" si="39"/>
        <v>0</v>
      </c>
      <c r="K59" s="100">
        <f t="shared" si="40"/>
        <v>0</v>
      </c>
      <c r="L59" s="100">
        <f t="shared" si="41"/>
        <v>0</v>
      </c>
      <c r="M59" s="100">
        <f t="shared" si="42"/>
        <v>0</v>
      </c>
      <c r="N59" s="100">
        <f t="shared" si="43"/>
        <v>0</v>
      </c>
      <c r="O59" s="100">
        <f t="shared" si="44"/>
        <v>0</v>
      </c>
      <c r="P59" s="101">
        <f t="shared" si="45"/>
        <v>0</v>
      </c>
      <c r="Q59" s="42">
        <f t="shared" si="46"/>
        <v>0</v>
      </c>
      <c r="S59" s="99">
        <f t="shared" si="47"/>
        <v>0</v>
      </c>
      <c r="T59" s="100">
        <f t="shared" si="48"/>
        <v>0</v>
      </c>
      <c r="U59" s="100">
        <f t="shared" si="49"/>
        <v>0</v>
      </c>
      <c r="V59" s="100">
        <f t="shared" si="50"/>
        <v>0</v>
      </c>
      <c r="W59" s="100">
        <f t="shared" si="51"/>
        <v>0</v>
      </c>
      <c r="X59" s="100">
        <f t="shared" si="52"/>
        <v>0</v>
      </c>
      <c r="Y59" s="100">
        <f t="shared" si="53"/>
        <v>0</v>
      </c>
      <c r="Z59" s="100">
        <f t="shared" si="54"/>
        <v>0</v>
      </c>
      <c r="AA59" s="100">
        <f t="shared" si="55"/>
        <v>0</v>
      </c>
      <c r="AB59" s="100">
        <f t="shared" si="56"/>
        <v>0</v>
      </c>
      <c r="AC59" s="100">
        <f t="shared" si="57"/>
        <v>0</v>
      </c>
      <c r="AD59" s="100">
        <f t="shared" si="58"/>
        <v>0</v>
      </c>
      <c r="AE59" s="42">
        <f t="shared" si="59"/>
        <v>0</v>
      </c>
      <c r="AF59" s="104">
        <f t="shared" si="60"/>
        <v>0</v>
      </c>
      <c r="AG59" s="42">
        <f t="shared" si="61"/>
        <v>0</v>
      </c>
      <c r="AH59" s="43">
        <f t="shared" si="62"/>
        <v>0</v>
      </c>
      <c r="AJ59" s="78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30">
        <f t="shared" si="63"/>
        <v>0</v>
      </c>
      <c r="AW59" s="80"/>
      <c r="AX59" s="37"/>
    </row>
    <row r="60" spans="2:50" x14ac:dyDescent="0.35">
      <c r="B60" s="116">
        <v>442014</v>
      </c>
      <c r="C60" s="87" t="s">
        <v>65</v>
      </c>
      <c r="E60" s="99">
        <f t="shared" si="34"/>
        <v>0</v>
      </c>
      <c r="F60" s="100">
        <f t="shared" si="35"/>
        <v>0</v>
      </c>
      <c r="G60" s="100">
        <f t="shared" si="36"/>
        <v>0</v>
      </c>
      <c r="H60" s="100">
        <f t="shared" si="37"/>
        <v>0</v>
      </c>
      <c r="I60" s="100">
        <f t="shared" si="38"/>
        <v>0</v>
      </c>
      <c r="J60" s="100">
        <f t="shared" si="39"/>
        <v>0</v>
      </c>
      <c r="K60" s="100">
        <f t="shared" si="40"/>
        <v>0</v>
      </c>
      <c r="L60" s="100">
        <f t="shared" si="41"/>
        <v>0</v>
      </c>
      <c r="M60" s="100">
        <f t="shared" si="42"/>
        <v>0</v>
      </c>
      <c r="N60" s="100">
        <f t="shared" si="43"/>
        <v>0</v>
      </c>
      <c r="O60" s="100">
        <f t="shared" si="44"/>
        <v>0</v>
      </c>
      <c r="P60" s="101">
        <f t="shared" si="45"/>
        <v>0</v>
      </c>
      <c r="Q60" s="42">
        <f t="shared" si="46"/>
        <v>0</v>
      </c>
      <c r="S60" s="99">
        <f t="shared" si="47"/>
        <v>0</v>
      </c>
      <c r="T60" s="100">
        <f t="shared" si="48"/>
        <v>0</v>
      </c>
      <c r="U60" s="100">
        <f t="shared" si="49"/>
        <v>0</v>
      </c>
      <c r="V60" s="100">
        <f t="shared" si="50"/>
        <v>0</v>
      </c>
      <c r="W60" s="100">
        <f t="shared" si="51"/>
        <v>0</v>
      </c>
      <c r="X60" s="100">
        <f t="shared" si="52"/>
        <v>0</v>
      </c>
      <c r="Y60" s="100">
        <f t="shared" si="53"/>
        <v>0</v>
      </c>
      <c r="Z60" s="100">
        <f t="shared" si="54"/>
        <v>0</v>
      </c>
      <c r="AA60" s="100">
        <f t="shared" si="55"/>
        <v>0</v>
      </c>
      <c r="AB60" s="100">
        <f t="shared" si="56"/>
        <v>0</v>
      </c>
      <c r="AC60" s="100">
        <f t="shared" si="57"/>
        <v>0</v>
      </c>
      <c r="AD60" s="100">
        <f t="shared" si="58"/>
        <v>0</v>
      </c>
      <c r="AE60" s="42">
        <f t="shared" si="59"/>
        <v>0</v>
      </c>
      <c r="AF60" s="104">
        <f t="shared" si="60"/>
        <v>0</v>
      </c>
      <c r="AG60" s="42">
        <f t="shared" si="61"/>
        <v>0</v>
      </c>
      <c r="AH60" s="43">
        <f t="shared" si="62"/>
        <v>0</v>
      </c>
      <c r="AJ60" s="78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30">
        <f t="shared" si="63"/>
        <v>0</v>
      </c>
      <c r="AW60" s="80"/>
      <c r="AX60" s="37"/>
    </row>
    <row r="61" spans="2:50" x14ac:dyDescent="0.35">
      <c r="B61" s="116">
        <v>442015</v>
      </c>
      <c r="C61" s="87" t="s">
        <v>66</v>
      </c>
      <c r="E61" s="99">
        <f t="shared" si="34"/>
        <v>0</v>
      </c>
      <c r="F61" s="100">
        <f t="shared" si="35"/>
        <v>0</v>
      </c>
      <c r="G61" s="100">
        <f t="shared" si="36"/>
        <v>0</v>
      </c>
      <c r="H61" s="100">
        <f t="shared" si="37"/>
        <v>0</v>
      </c>
      <c r="I61" s="100">
        <f t="shared" si="38"/>
        <v>0</v>
      </c>
      <c r="J61" s="100">
        <f t="shared" si="39"/>
        <v>0</v>
      </c>
      <c r="K61" s="100">
        <f t="shared" si="40"/>
        <v>0</v>
      </c>
      <c r="L61" s="100">
        <f t="shared" si="41"/>
        <v>0</v>
      </c>
      <c r="M61" s="100">
        <f t="shared" si="42"/>
        <v>0</v>
      </c>
      <c r="N61" s="100">
        <f t="shared" si="43"/>
        <v>0</v>
      </c>
      <c r="O61" s="100">
        <f t="shared" si="44"/>
        <v>0</v>
      </c>
      <c r="P61" s="101">
        <f t="shared" si="45"/>
        <v>0</v>
      </c>
      <c r="Q61" s="42">
        <f t="shared" si="46"/>
        <v>0</v>
      </c>
      <c r="S61" s="99">
        <f t="shared" si="47"/>
        <v>0</v>
      </c>
      <c r="T61" s="100">
        <f t="shared" si="48"/>
        <v>0</v>
      </c>
      <c r="U61" s="100">
        <f t="shared" si="49"/>
        <v>0</v>
      </c>
      <c r="V61" s="100">
        <f t="shared" si="50"/>
        <v>0</v>
      </c>
      <c r="W61" s="100">
        <f t="shared" si="51"/>
        <v>0</v>
      </c>
      <c r="X61" s="100">
        <f t="shared" si="52"/>
        <v>0</v>
      </c>
      <c r="Y61" s="100">
        <f t="shared" si="53"/>
        <v>0</v>
      </c>
      <c r="Z61" s="100">
        <f t="shared" si="54"/>
        <v>0</v>
      </c>
      <c r="AA61" s="100">
        <f t="shared" si="55"/>
        <v>0</v>
      </c>
      <c r="AB61" s="100">
        <f t="shared" si="56"/>
        <v>0</v>
      </c>
      <c r="AC61" s="100">
        <f t="shared" si="57"/>
        <v>0</v>
      </c>
      <c r="AD61" s="100">
        <f t="shared" si="58"/>
        <v>0</v>
      </c>
      <c r="AE61" s="42">
        <f t="shared" si="59"/>
        <v>0</v>
      </c>
      <c r="AF61" s="104">
        <f t="shared" si="60"/>
        <v>0</v>
      </c>
      <c r="AG61" s="42">
        <f t="shared" si="61"/>
        <v>0</v>
      </c>
      <c r="AH61" s="43">
        <f t="shared" si="62"/>
        <v>0</v>
      </c>
      <c r="AJ61" s="78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30">
        <f t="shared" si="63"/>
        <v>0</v>
      </c>
      <c r="AW61" s="80"/>
      <c r="AX61" s="37"/>
    </row>
    <row r="62" spans="2:50" x14ac:dyDescent="0.35">
      <c r="B62" s="116">
        <v>443000</v>
      </c>
      <c r="C62" s="87" t="s">
        <v>67</v>
      </c>
      <c r="E62" s="99">
        <f t="shared" si="34"/>
        <v>0</v>
      </c>
      <c r="F62" s="100">
        <f t="shared" si="35"/>
        <v>0</v>
      </c>
      <c r="G62" s="100">
        <f t="shared" si="36"/>
        <v>0</v>
      </c>
      <c r="H62" s="100">
        <f t="shared" si="37"/>
        <v>0</v>
      </c>
      <c r="I62" s="100">
        <f t="shared" si="38"/>
        <v>0</v>
      </c>
      <c r="J62" s="100">
        <f t="shared" si="39"/>
        <v>0</v>
      </c>
      <c r="K62" s="100">
        <f t="shared" si="40"/>
        <v>0</v>
      </c>
      <c r="L62" s="100">
        <f t="shared" si="41"/>
        <v>0</v>
      </c>
      <c r="M62" s="100">
        <f t="shared" si="42"/>
        <v>0</v>
      </c>
      <c r="N62" s="100">
        <f t="shared" si="43"/>
        <v>0</v>
      </c>
      <c r="O62" s="100">
        <f t="shared" si="44"/>
        <v>0</v>
      </c>
      <c r="P62" s="101">
        <f t="shared" si="45"/>
        <v>0</v>
      </c>
      <c r="Q62" s="42">
        <f t="shared" si="46"/>
        <v>0</v>
      </c>
      <c r="S62" s="99">
        <f t="shared" si="47"/>
        <v>0</v>
      </c>
      <c r="T62" s="100">
        <f t="shared" si="48"/>
        <v>0</v>
      </c>
      <c r="U62" s="100">
        <f t="shared" si="49"/>
        <v>0</v>
      </c>
      <c r="V62" s="100">
        <f t="shared" si="50"/>
        <v>0</v>
      </c>
      <c r="W62" s="100">
        <f t="shared" si="51"/>
        <v>0</v>
      </c>
      <c r="X62" s="100">
        <f t="shared" si="52"/>
        <v>0</v>
      </c>
      <c r="Y62" s="100">
        <f t="shared" si="53"/>
        <v>0</v>
      </c>
      <c r="Z62" s="100">
        <f t="shared" si="54"/>
        <v>0</v>
      </c>
      <c r="AA62" s="100">
        <f t="shared" si="55"/>
        <v>0</v>
      </c>
      <c r="AB62" s="100">
        <f t="shared" si="56"/>
        <v>0</v>
      </c>
      <c r="AC62" s="100">
        <f t="shared" si="57"/>
        <v>0</v>
      </c>
      <c r="AD62" s="100">
        <f t="shared" si="58"/>
        <v>0</v>
      </c>
      <c r="AE62" s="42">
        <f t="shared" si="59"/>
        <v>0</v>
      </c>
      <c r="AF62" s="104">
        <f t="shared" si="60"/>
        <v>0</v>
      </c>
      <c r="AG62" s="42">
        <f t="shared" si="61"/>
        <v>0</v>
      </c>
      <c r="AH62" s="43">
        <f t="shared" si="62"/>
        <v>0</v>
      </c>
      <c r="AJ62" s="78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30">
        <f t="shared" si="63"/>
        <v>0</v>
      </c>
      <c r="AW62" s="80"/>
      <c r="AX62" s="37"/>
    </row>
    <row r="63" spans="2:50" x14ac:dyDescent="0.35">
      <c r="B63" s="116">
        <v>444000</v>
      </c>
      <c r="C63" s="87" t="s">
        <v>68</v>
      </c>
      <c r="E63" s="99" t="str">
        <f t="shared" si="34"/>
        <v>-</v>
      </c>
      <c r="F63" s="100" t="str">
        <f t="shared" si="35"/>
        <v>-</v>
      </c>
      <c r="G63" s="100" t="str">
        <f t="shared" si="36"/>
        <v>-</v>
      </c>
      <c r="H63" s="100" t="str">
        <f t="shared" si="37"/>
        <v>-</v>
      </c>
      <c r="I63" s="100" t="str">
        <f t="shared" si="38"/>
        <v>-</v>
      </c>
      <c r="J63" s="100" t="str">
        <f t="shared" si="39"/>
        <v>-</v>
      </c>
      <c r="K63" s="100" t="str">
        <f t="shared" si="40"/>
        <v>-</v>
      </c>
      <c r="L63" s="100" t="str">
        <f t="shared" si="41"/>
        <v>-</v>
      </c>
      <c r="M63" s="100" t="str">
        <f t="shared" si="42"/>
        <v>-</v>
      </c>
      <c r="N63" s="100" t="str">
        <f t="shared" si="43"/>
        <v>-</v>
      </c>
      <c r="O63" s="100">
        <f t="shared" si="44"/>
        <v>975</v>
      </c>
      <c r="P63" s="101" t="str">
        <f t="shared" si="45"/>
        <v>-</v>
      </c>
      <c r="Q63" s="42">
        <f t="shared" si="46"/>
        <v>975</v>
      </c>
      <c r="S63" s="99">
        <f t="shared" si="47"/>
        <v>0</v>
      </c>
      <c r="T63" s="100">
        <f t="shared" si="48"/>
        <v>0</v>
      </c>
      <c r="U63" s="100">
        <f t="shared" si="49"/>
        <v>0</v>
      </c>
      <c r="V63" s="100">
        <f t="shared" si="50"/>
        <v>0</v>
      </c>
      <c r="W63" s="100">
        <f t="shared" si="51"/>
        <v>0</v>
      </c>
      <c r="X63" s="100">
        <f t="shared" si="52"/>
        <v>0</v>
      </c>
      <c r="Y63" s="100">
        <f t="shared" si="53"/>
        <v>0</v>
      </c>
      <c r="Z63" s="100">
        <f t="shared" si="54"/>
        <v>0</v>
      </c>
      <c r="AA63" s="100">
        <f t="shared" si="55"/>
        <v>0</v>
      </c>
      <c r="AB63" s="100">
        <f t="shared" si="56"/>
        <v>0</v>
      </c>
      <c r="AC63" s="100">
        <f t="shared" si="57"/>
        <v>0</v>
      </c>
      <c r="AD63" s="100">
        <f t="shared" si="58"/>
        <v>0</v>
      </c>
      <c r="AE63" s="42">
        <f t="shared" si="59"/>
        <v>0</v>
      </c>
      <c r="AF63" s="104">
        <f t="shared" si="60"/>
        <v>0</v>
      </c>
      <c r="AG63" s="42">
        <f t="shared" si="61"/>
        <v>0</v>
      </c>
      <c r="AH63" s="43">
        <f t="shared" si="62"/>
        <v>0</v>
      </c>
      <c r="AJ63" s="78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30">
        <f t="shared" si="63"/>
        <v>0</v>
      </c>
      <c r="AW63" s="80"/>
      <c r="AX63" s="37"/>
    </row>
    <row r="64" spans="2:50" x14ac:dyDescent="0.35">
      <c r="B64" s="116">
        <v>444010</v>
      </c>
      <c r="C64" s="87" t="s">
        <v>69</v>
      </c>
      <c r="E64" s="99">
        <f t="shared" si="34"/>
        <v>0</v>
      </c>
      <c r="F64" s="100">
        <f t="shared" si="35"/>
        <v>0</v>
      </c>
      <c r="G64" s="100">
        <f t="shared" si="36"/>
        <v>0</v>
      </c>
      <c r="H64" s="100">
        <f t="shared" si="37"/>
        <v>0</v>
      </c>
      <c r="I64" s="100">
        <f t="shared" si="38"/>
        <v>0</v>
      </c>
      <c r="J64" s="100">
        <f t="shared" si="39"/>
        <v>0</v>
      </c>
      <c r="K64" s="100">
        <f t="shared" si="40"/>
        <v>0</v>
      </c>
      <c r="L64" s="100">
        <f t="shared" si="41"/>
        <v>0</v>
      </c>
      <c r="M64" s="100">
        <f t="shared" si="42"/>
        <v>0</v>
      </c>
      <c r="N64" s="100">
        <f t="shared" si="43"/>
        <v>0</v>
      </c>
      <c r="O64" s="100">
        <f t="shared" si="44"/>
        <v>0</v>
      </c>
      <c r="P64" s="101">
        <f t="shared" si="45"/>
        <v>0</v>
      </c>
      <c r="Q64" s="42">
        <f t="shared" si="46"/>
        <v>0</v>
      </c>
      <c r="S64" s="99">
        <f t="shared" si="47"/>
        <v>0</v>
      </c>
      <c r="T64" s="100">
        <f t="shared" si="48"/>
        <v>0</v>
      </c>
      <c r="U64" s="100">
        <f t="shared" si="49"/>
        <v>0</v>
      </c>
      <c r="V64" s="100">
        <f t="shared" si="50"/>
        <v>0</v>
      </c>
      <c r="W64" s="100">
        <f t="shared" si="51"/>
        <v>0</v>
      </c>
      <c r="X64" s="100">
        <f t="shared" si="52"/>
        <v>0</v>
      </c>
      <c r="Y64" s="100">
        <f t="shared" si="53"/>
        <v>0</v>
      </c>
      <c r="Z64" s="100">
        <f t="shared" si="54"/>
        <v>0</v>
      </c>
      <c r="AA64" s="100">
        <f t="shared" si="55"/>
        <v>0</v>
      </c>
      <c r="AB64" s="100">
        <f t="shared" si="56"/>
        <v>0</v>
      </c>
      <c r="AC64" s="100">
        <f t="shared" si="57"/>
        <v>0</v>
      </c>
      <c r="AD64" s="100">
        <f t="shared" si="58"/>
        <v>0</v>
      </c>
      <c r="AE64" s="42">
        <f t="shared" si="59"/>
        <v>0</v>
      </c>
      <c r="AF64" s="104">
        <f t="shared" si="60"/>
        <v>0</v>
      </c>
      <c r="AG64" s="42">
        <f t="shared" si="61"/>
        <v>0</v>
      </c>
      <c r="AH64" s="43">
        <f t="shared" si="62"/>
        <v>0</v>
      </c>
      <c r="AJ64" s="78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30">
        <f t="shared" si="63"/>
        <v>0</v>
      </c>
      <c r="AW64" s="80"/>
      <c r="AX64" s="37"/>
    </row>
    <row r="65" spans="2:50" x14ac:dyDescent="0.35">
      <c r="B65" s="116">
        <v>444011</v>
      </c>
      <c r="C65" s="87" t="s">
        <v>70</v>
      </c>
      <c r="E65" s="99">
        <f t="shared" si="34"/>
        <v>0</v>
      </c>
      <c r="F65" s="100">
        <f t="shared" si="35"/>
        <v>0</v>
      </c>
      <c r="G65" s="100">
        <f t="shared" si="36"/>
        <v>0</v>
      </c>
      <c r="H65" s="100">
        <f t="shared" si="37"/>
        <v>0</v>
      </c>
      <c r="I65" s="100">
        <f t="shared" si="38"/>
        <v>0</v>
      </c>
      <c r="J65" s="100">
        <f t="shared" si="39"/>
        <v>0</v>
      </c>
      <c r="K65" s="100">
        <f t="shared" si="40"/>
        <v>0</v>
      </c>
      <c r="L65" s="100">
        <f t="shared" si="41"/>
        <v>0</v>
      </c>
      <c r="M65" s="100">
        <f t="shared" si="42"/>
        <v>0</v>
      </c>
      <c r="N65" s="100">
        <f t="shared" si="43"/>
        <v>0</v>
      </c>
      <c r="O65" s="100">
        <f t="shared" si="44"/>
        <v>0</v>
      </c>
      <c r="P65" s="101">
        <f t="shared" si="45"/>
        <v>0</v>
      </c>
      <c r="Q65" s="42">
        <f t="shared" si="46"/>
        <v>0</v>
      </c>
      <c r="S65" s="99">
        <f t="shared" si="47"/>
        <v>0</v>
      </c>
      <c r="T65" s="100">
        <f t="shared" si="48"/>
        <v>0</v>
      </c>
      <c r="U65" s="100">
        <f t="shared" si="49"/>
        <v>0</v>
      </c>
      <c r="V65" s="100">
        <f t="shared" si="50"/>
        <v>0</v>
      </c>
      <c r="W65" s="100">
        <f t="shared" si="51"/>
        <v>0</v>
      </c>
      <c r="X65" s="100">
        <f t="shared" si="52"/>
        <v>0</v>
      </c>
      <c r="Y65" s="100">
        <f t="shared" si="53"/>
        <v>0</v>
      </c>
      <c r="Z65" s="100">
        <f t="shared" si="54"/>
        <v>0</v>
      </c>
      <c r="AA65" s="100">
        <f t="shared" si="55"/>
        <v>0</v>
      </c>
      <c r="AB65" s="100">
        <f t="shared" si="56"/>
        <v>0</v>
      </c>
      <c r="AC65" s="100">
        <f t="shared" si="57"/>
        <v>0</v>
      </c>
      <c r="AD65" s="100">
        <f t="shared" si="58"/>
        <v>0</v>
      </c>
      <c r="AE65" s="42">
        <f t="shared" si="59"/>
        <v>0</v>
      </c>
      <c r="AF65" s="104">
        <f t="shared" si="60"/>
        <v>0</v>
      </c>
      <c r="AG65" s="42">
        <f t="shared" si="61"/>
        <v>0</v>
      </c>
      <c r="AH65" s="43">
        <f t="shared" si="62"/>
        <v>0</v>
      </c>
      <c r="AJ65" s="78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30">
        <f t="shared" si="63"/>
        <v>0</v>
      </c>
      <c r="AW65" s="80"/>
      <c r="AX65" s="37"/>
    </row>
    <row r="66" spans="2:50" x14ac:dyDescent="0.35">
      <c r="B66" s="116">
        <v>444012</v>
      </c>
      <c r="C66" s="87" t="s">
        <v>71</v>
      </c>
      <c r="E66" s="99">
        <f t="shared" si="34"/>
        <v>0</v>
      </c>
      <c r="F66" s="100">
        <f t="shared" si="35"/>
        <v>0</v>
      </c>
      <c r="G66" s="100">
        <f t="shared" si="36"/>
        <v>0</v>
      </c>
      <c r="H66" s="100">
        <f t="shared" si="37"/>
        <v>0</v>
      </c>
      <c r="I66" s="100">
        <f t="shared" si="38"/>
        <v>0</v>
      </c>
      <c r="J66" s="100">
        <f t="shared" si="39"/>
        <v>0</v>
      </c>
      <c r="K66" s="100">
        <f t="shared" si="40"/>
        <v>0</v>
      </c>
      <c r="L66" s="100">
        <f t="shared" si="41"/>
        <v>0</v>
      </c>
      <c r="M66" s="100">
        <f t="shared" si="42"/>
        <v>0</v>
      </c>
      <c r="N66" s="100">
        <f t="shared" si="43"/>
        <v>0</v>
      </c>
      <c r="O66" s="100">
        <f t="shared" si="44"/>
        <v>0</v>
      </c>
      <c r="P66" s="101">
        <f t="shared" si="45"/>
        <v>0</v>
      </c>
      <c r="Q66" s="42">
        <f t="shared" si="46"/>
        <v>0</v>
      </c>
      <c r="S66" s="99">
        <f t="shared" si="47"/>
        <v>0</v>
      </c>
      <c r="T66" s="100">
        <f t="shared" si="48"/>
        <v>0</v>
      </c>
      <c r="U66" s="100">
        <f t="shared" si="49"/>
        <v>0</v>
      </c>
      <c r="V66" s="100">
        <f t="shared" si="50"/>
        <v>0</v>
      </c>
      <c r="W66" s="100">
        <f t="shared" si="51"/>
        <v>0</v>
      </c>
      <c r="X66" s="100">
        <f t="shared" si="52"/>
        <v>0</v>
      </c>
      <c r="Y66" s="100">
        <f t="shared" si="53"/>
        <v>0</v>
      </c>
      <c r="Z66" s="100">
        <f t="shared" si="54"/>
        <v>0</v>
      </c>
      <c r="AA66" s="100">
        <f t="shared" si="55"/>
        <v>0</v>
      </c>
      <c r="AB66" s="100">
        <f t="shared" si="56"/>
        <v>0</v>
      </c>
      <c r="AC66" s="100">
        <f t="shared" si="57"/>
        <v>0</v>
      </c>
      <c r="AD66" s="100">
        <f t="shared" si="58"/>
        <v>0</v>
      </c>
      <c r="AE66" s="42">
        <f t="shared" si="59"/>
        <v>0</v>
      </c>
      <c r="AF66" s="104">
        <f t="shared" si="60"/>
        <v>0</v>
      </c>
      <c r="AG66" s="42">
        <f t="shared" si="61"/>
        <v>0</v>
      </c>
      <c r="AH66" s="43">
        <f t="shared" si="62"/>
        <v>0</v>
      </c>
      <c r="AJ66" s="78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30">
        <f t="shared" si="63"/>
        <v>0</v>
      </c>
      <c r="AW66" s="80"/>
      <c r="AX66" s="37"/>
    </row>
    <row r="67" spans="2:50" x14ac:dyDescent="0.35">
      <c r="B67" s="116">
        <v>444013</v>
      </c>
      <c r="C67" s="87" t="s">
        <v>72</v>
      </c>
      <c r="E67" s="99">
        <f t="shared" si="34"/>
        <v>0</v>
      </c>
      <c r="F67" s="100">
        <f t="shared" si="35"/>
        <v>0</v>
      </c>
      <c r="G67" s="100">
        <f t="shared" si="36"/>
        <v>0</v>
      </c>
      <c r="H67" s="100">
        <f t="shared" si="37"/>
        <v>0</v>
      </c>
      <c r="I67" s="100">
        <f t="shared" si="38"/>
        <v>0</v>
      </c>
      <c r="J67" s="100">
        <f t="shared" si="39"/>
        <v>0</v>
      </c>
      <c r="K67" s="100">
        <f t="shared" si="40"/>
        <v>0</v>
      </c>
      <c r="L67" s="100">
        <f t="shared" si="41"/>
        <v>0</v>
      </c>
      <c r="M67" s="100">
        <f t="shared" si="42"/>
        <v>0</v>
      </c>
      <c r="N67" s="100">
        <f t="shared" si="43"/>
        <v>0</v>
      </c>
      <c r="O67" s="100">
        <f t="shared" si="44"/>
        <v>0</v>
      </c>
      <c r="P67" s="101">
        <f t="shared" si="45"/>
        <v>0</v>
      </c>
      <c r="Q67" s="42">
        <f t="shared" si="46"/>
        <v>0</v>
      </c>
      <c r="S67" s="99">
        <f t="shared" si="47"/>
        <v>0</v>
      </c>
      <c r="T67" s="100">
        <f t="shared" si="48"/>
        <v>0</v>
      </c>
      <c r="U67" s="100">
        <f t="shared" si="49"/>
        <v>0</v>
      </c>
      <c r="V67" s="100">
        <f t="shared" si="50"/>
        <v>0</v>
      </c>
      <c r="W67" s="100">
        <f t="shared" si="51"/>
        <v>0</v>
      </c>
      <c r="X67" s="100">
        <f t="shared" si="52"/>
        <v>0</v>
      </c>
      <c r="Y67" s="100">
        <f t="shared" si="53"/>
        <v>0</v>
      </c>
      <c r="Z67" s="100">
        <f t="shared" si="54"/>
        <v>0</v>
      </c>
      <c r="AA67" s="100">
        <f t="shared" si="55"/>
        <v>0</v>
      </c>
      <c r="AB67" s="100">
        <f t="shared" si="56"/>
        <v>0</v>
      </c>
      <c r="AC67" s="100">
        <f t="shared" si="57"/>
        <v>0</v>
      </c>
      <c r="AD67" s="100">
        <f t="shared" si="58"/>
        <v>0</v>
      </c>
      <c r="AE67" s="42">
        <f t="shared" si="59"/>
        <v>0</v>
      </c>
      <c r="AF67" s="104">
        <f t="shared" si="60"/>
        <v>0</v>
      </c>
      <c r="AG67" s="42">
        <f t="shared" si="61"/>
        <v>0</v>
      </c>
      <c r="AH67" s="43">
        <f t="shared" si="62"/>
        <v>0</v>
      </c>
      <c r="AJ67" s="78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30">
        <f t="shared" si="63"/>
        <v>0</v>
      </c>
      <c r="AW67" s="80"/>
      <c r="AX67" s="37"/>
    </row>
    <row r="68" spans="2:50" x14ac:dyDescent="0.35">
      <c r="B68" s="116">
        <v>444014</v>
      </c>
      <c r="C68" s="87" t="s">
        <v>73</v>
      </c>
      <c r="E68" s="99">
        <f t="shared" si="34"/>
        <v>0</v>
      </c>
      <c r="F68" s="100">
        <f t="shared" si="35"/>
        <v>0</v>
      </c>
      <c r="G68" s="100">
        <f t="shared" si="36"/>
        <v>0</v>
      </c>
      <c r="H68" s="100">
        <f t="shared" si="37"/>
        <v>0</v>
      </c>
      <c r="I68" s="100">
        <f t="shared" si="38"/>
        <v>0</v>
      </c>
      <c r="J68" s="100">
        <f t="shared" si="39"/>
        <v>0</v>
      </c>
      <c r="K68" s="100">
        <f t="shared" si="40"/>
        <v>0</v>
      </c>
      <c r="L68" s="100">
        <f t="shared" si="41"/>
        <v>0</v>
      </c>
      <c r="M68" s="100">
        <f t="shared" si="42"/>
        <v>0</v>
      </c>
      <c r="N68" s="100">
        <f t="shared" si="43"/>
        <v>0</v>
      </c>
      <c r="O68" s="100">
        <f t="shared" si="44"/>
        <v>0</v>
      </c>
      <c r="P68" s="101">
        <f t="shared" si="45"/>
        <v>0</v>
      </c>
      <c r="Q68" s="42">
        <f t="shared" si="46"/>
        <v>0</v>
      </c>
      <c r="S68" s="99">
        <f t="shared" si="47"/>
        <v>0</v>
      </c>
      <c r="T68" s="100">
        <f t="shared" si="48"/>
        <v>0</v>
      </c>
      <c r="U68" s="100">
        <f t="shared" si="49"/>
        <v>0</v>
      </c>
      <c r="V68" s="100">
        <f t="shared" si="50"/>
        <v>0</v>
      </c>
      <c r="W68" s="100">
        <f t="shared" si="51"/>
        <v>0</v>
      </c>
      <c r="X68" s="100">
        <f t="shared" si="52"/>
        <v>0</v>
      </c>
      <c r="Y68" s="100">
        <f t="shared" si="53"/>
        <v>0</v>
      </c>
      <c r="Z68" s="100">
        <f t="shared" si="54"/>
        <v>0</v>
      </c>
      <c r="AA68" s="100">
        <f t="shared" si="55"/>
        <v>0</v>
      </c>
      <c r="AB68" s="100">
        <f t="shared" si="56"/>
        <v>0</v>
      </c>
      <c r="AC68" s="100">
        <f t="shared" si="57"/>
        <v>0</v>
      </c>
      <c r="AD68" s="100">
        <f t="shared" si="58"/>
        <v>0</v>
      </c>
      <c r="AE68" s="42">
        <f t="shared" si="59"/>
        <v>0</v>
      </c>
      <c r="AF68" s="104">
        <f t="shared" si="60"/>
        <v>0</v>
      </c>
      <c r="AG68" s="42">
        <f t="shared" si="61"/>
        <v>0</v>
      </c>
      <c r="AH68" s="43">
        <f t="shared" si="62"/>
        <v>0</v>
      </c>
      <c r="AJ68" s="78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30">
        <f t="shared" si="63"/>
        <v>0</v>
      </c>
      <c r="AW68" s="80"/>
      <c r="AX68" s="37"/>
    </row>
    <row r="69" spans="2:50" x14ac:dyDescent="0.35">
      <c r="B69" s="116">
        <v>444015</v>
      </c>
      <c r="C69" s="87" t="s">
        <v>74</v>
      </c>
      <c r="E69" s="99">
        <f t="shared" si="34"/>
        <v>0</v>
      </c>
      <c r="F69" s="100">
        <f t="shared" si="35"/>
        <v>0</v>
      </c>
      <c r="G69" s="100">
        <f t="shared" si="36"/>
        <v>0</v>
      </c>
      <c r="H69" s="100">
        <f t="shared" si="37"/>
        <v>0</v>
      </c>
      <c r="I69" s="100">
        <f t="shared" si="38"/>
        <v>0</v>
      </c>
      <c r="J69" s="100">
        <f t="shared" si="39"/>
        <v>0</v>
      </c>
      <c r="K69" s="100">
        <f t="shared" si="40"/>
        <v>0</v>
      </c>
      <c r="L69" s="100">
        <f t="shared" si="41"/>
        <v>0</v>
      </c>
      <c r="M69" s="100">
        <f t="shared" si="42"/>
        <v>0</v>
      </c>
      <c r="N69" s="100">
        <f t="shared" si="43"/>
        <v>0</v>
      </c>
      <c r="O69" s="100">
        <f t="shared" si="44"/>
        <v>0</v>
      </c>
      <c r="P69" s="101">
        <f t="shared" si="45"/>
        <v>0</v>
      </c>
      <c r="Q69" s="42">
        <f t="shared" si="46"/>
        <v>0</v>
      </c>
      <c r="S69" s="99">
        <f t="shared" si="47"/>
        <v>0</v>
      </c>
      <c r="T69" s="100">
        <f t="shared" si="48"/>
        <v>0</v>
      </c>
      <c r="U69" s="100">
        <f t="shared" si="49"/>
        <v>0</v>
      </c>
      <c r="V69" s="100">
        <f t="shared" si="50"/>
        <v>0</v>
      </c>
      <c r="W69" s="100">
        <f t="shared" si="51"/>
        <v>0</v>
      </c>
      <c r="X69" s="100">
        <f t="shared" si="52"/>
        <v>0</v>
      </c>
      <c r="Y69" s="100">
        <f t="shared" si="53"/>
        <v>0</v>
      </c>
      <c r="Z69" s="100">
        <f t="shared" si="54"/>
        <v>0</v>
      </c>
      <c r="AA69" s="100">
        <f t="shared" si="55"/>
        <v>0</v>
      </c>
      <c r="AB69" s="100">
        <f t="shared" si="56"/>
        <v>0</v>
      </c>
      <c r="AC69" s="100">
        <f t="shared" si="57"/>
        <v>0</v>
      </c>
      <c r="AD69" s="100">
        <f t="shared" si="58"/>
        <v>0</v>
      </c>
      <c r="AE69" s="42">
        <f t="shared" si="59"/>
        <v>0</v>
      </c>
      <c r="AF69" s="104">
        <f t="shared" si="60"/>
        <v>0</v>
      </c>
      <c r="AG69" s="42">
        <f t="shared" si="61"/>
        <v>0</v>
      </c>
      <c r="AH69" s="43">
        <f t="shared" si="62"/>
        <v>0</v>
      </c>
      <c r="AJ69" s="78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30">
        <f t="shared" si="63"/>
        <v>0</v>
      </c>
      <c r="AW69" s="80"/>
      <c r="AX69" s="37"/>
    </row>
    <row r="70" spans="2:50" x14ac:dyDescent="0.35">
      <c r="B70" s="116">
        <v>444016</v>
      </c>
      <c r="C70" s="87" t="s">
        <v>75</v>
      </c>
      <c r="E70" s="99">
        <f t="shared" si="34"/>
        <v>0</v>
      </c>
      <c r="F70" s="100">
        <f t="shared" si="35"/>
        <v>0</v>
      </c>
      <c r="G70" s="100">
        <f t="shared" si="36"/>
        <v>0</v>
      </c>
      <c r="H70" s="100">
        <f t="shared" si="37"/>
        <v>0</v>
      </c>
      <c r="I70" s="100">
        <f t="shared" si="38"/>
        <v>0</v>
      </c>
      <c r="J70" s="100">
        <f t="shared" si="39"/>
        <v>0</v>
      </c>
      <c r="K70" s="100">
        <f t="shared" si="40"/>
        <v>0</v>
      </c>
      <c r="L70" s="100">
        <f t="shared" si="41"/>
        <v>0</v>
      </c>
      <c r="M70" s="100">
        <f t="shared" si="42"/>
        <v>0</v>
      </c>
      <c r="N70" s="100">
        <f t="shared" si="43"/>
        <v>0</v>
      </c>
      <c r="O70" s="100">
        <f t="shared" si="44"/>
        <v>0</v>
      </c>
      <c r="P70" s="101">
        <f t="shared" si="45"/>
        <v>0</v>
      </c>
      <c r="Q70" s="42">
        <f t="shared" si="46"/>
        <v>0</v>
      </c>
      <c r="S70" s="99">
        <f t="shared" si="47"/>
        <v>0</v>
      </c>
      <c r="T70" s="100">
        <f t="shared" si="48"/>
        <v>0</v>
      </c>
      <c r="U70" s="100">
        <f t="shared" si="49"/>
        <v>0</v>
      </c>
      <c r="V70" s="100">
        <f t="shared" si="50"/>
        <v>0</v>
      </c>
      <c r="W70" s="100">
        <f t="shared" si="51"/>
        <v>0</v>
      </c>
      <c r="X70" s="100">
        <f t="shared" si="52"/>
        <v>0</v>
      </c>
      <c r="Y70" s="100">
        <f t="shared" si="53"/>
        <v>0</v>
      </c>
      <c r="Z70" s="100">
        <f t="shared" si="54"/>
        <v>0</v>
      </c>
      <c r="AA70" s="100">
        <f t="shared" si="55"/>
        <v>0</v>
      </c>
      <c r="AB70" s="100">
        <f t="shared" si="56"/>
        <v>0</v>
      </c>
      <c r="AC70" s="100">
        <f t="shared" si="57"/>
        <v>0</v>
      </c>
      <c r="AD70" s="100">
        <f t="shared" si="58"/>
        <v>0</v>
      </c>
      <c r="AE70" s="42">
        <f t="shared" si="59"/>
        <v>0</v>
      </c>
      <c r="AF70" s="104">
        <f t="shared" si="60"/>
        <v>0</v>
      </c>
      <c r="AG70" s="42">
        <f t="shared" si="61"/>
        <v>0</v>
      </c>
      <c r="AH70" s="43">
        <f t="shared" si="62"/>
        <v>0</v>
      </c>
      <c r="AJ70" s="78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30">
        <f t="shared" si="63"/>
        <v>0</v>
      </c>
      <c r="AW70" s="80"/>
      <c r="AX70" s="37"/>
    </row>
    <row r="71" spans="2:50" x14ac:dyDescent="0.35">
      <c r="B71" s="116">
        <v>444017</v>
      </c>
      <c r="C71" s="87" t="s">
        <v>76</v>
      </c>
      <c r="E71" s="99">
        <f t="shared" si="34"/>
        <v>0</v>
      </c>
      <c r="F71" s="100">
        <f t="shared" si="35"/>
        <v>0</v>
      </c>
      <c r="G71" s="100">
        <f t="shared" si="36"/>
        <v>0</v>
      </c>
      <c r="H71" s="100">
        <f t="shared" si="37"/>
        <v>0</v>
      </c>
      <c r="I71" s="100">
        <f t="shared" si="38"/>
        <v>0</v>
      </c>
      <c r="J71" s="100">
        <f t="shared" si="39"/>
        <v>0</v>
      </c>
      <c r="K71" s="100">
        <f t="shared" si="40"/>
        <v>0</v>
      </c>
      <c r="L71" s="100">
        <f t="shared" si="41"/>
        <v>0</v>
      </c>
      <c r="M71" s="100">
        <f t="shared" si="42"/>
        <v>0</v>
      </c>
      <c r="N71" s="100">
        <f t="shared" si="43"/>
        <v>0</v>
      </c>
      <c r="O71" s="100">
        <f t="shared" si="44"/>
        <v>0</v>
      </c>
      <c r="P71" s="101">
        <f t="shared" si="45"/>
        <v>0</v>
      </c>
      <c r="Q71" s="42">
        <f t="shared" si="46"/>
        <v>0</v>
      </c>
      <c r="S71" s="99">
        <f t="shared" si="47"/>
        <v>0</v>
      </c>
      <c r="T71" s="100">
        <f t="shared" si="48"/>
        <v>0</v>
      </c>
      <c r="U71" s="100">
        <f t="shared" si="49"/>
        <v>0</v>
      </c>
      <c r="V71" s="100">
        <f t="shared" si="50"/>
        <v>0</v>
      </c>
      <c r="W71" s="100">
        <f t="shared" si="51"/>
        <v>0</v>
      </c>
      <c r="X71" s="100">
        <f t="shared" si="52"/>
        <v>0</v>
      </c>
      <c r="Y71" s="100">
        <f t="shared" si="53"/>
        <v>0</v>
      </c>
      <c r="Z71" s="100">
        <f t="shared" si="54"/>
        <v>0</v>
      </c>
      <c r="AA71" s="100">
        <f t="shared" si="55"/>
        <v>0</v>
      </c>
      <c r="AB71" s="100">
        <f t="shared" si="56"/>
        <v>0</v>
      </c>
      <c r="AC71" s="100">
        <f t="shared" si="57"/>
        <v>0</v>
      </c>
      <c r="AD71" s="100">
        <f t="shared" si="58"/>
        <v>0</v>
      </c>
      <c r="AE71" s="42">
        <f t="shared" si="59"/>
        <v>0</v>
      </c>
      <c r="AF71" s="104">
        <f t="shared" si="60"/>
        <v>0</v>
      </c>
      <c r="AG71" s="42">
        <f t="shared" si="61"/>
        <v>0</v>
      </c>
      <c r="AH71" s="43">
        <f t="shared" si="62"/>
        <v>0</v>
      </c>
      <c r="AJ71" s="78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30">
        <f t="shared" si="63"/>
        <v>0</v>
      </c>
      <c r="AW71" s="80"/>
      <c r="AX71" s="37"/>
    </row>
    <row r="72" spans="2:50" x14ac:dyDescent="0.35">
      <c r="B72" s="116">
        <v>444018</v>
      </c>
      <c r="C72" s="87" t="s">
        <v>77</v>
      </c>
      <c r="E72" s="99">
        <f t="shared" si="34"/>
        <v>0</v>
      </c>
      <c r="F72" s="100">
        <f t="shared" si="35"/>
        <v>0</v>
      </c>
      <c r="G72" s="100">
        <f t="shared" si="36"/>
        <v>0</v>
      </c>
      <c r="H72" s="100">
        <f t="shared" si="37"/>
        <v>0</v>
      </c>
      <c r="I72" s="100">
        <f t="shared" si="38"/>
        <v>0</v>
      </c>
      <c r="J72" s="100">
        <f t="shared" si="39"/>
        <v>0</v>
      </c>
      <c r="K72" s="100">
        <f t="shared" si="40"/>
        <v>0</v>
      </c>
      <c r="L72" s="100">
        <f t="shared" si="41"/>
        <v>0</v>
      </c>
      <c r="M72" s="100">
        <f t="shared" si="42"/>
        <v>0</v>
      </c>
      <c r="N72" s="100">
        <f t="shared" si="43"/>
        <v>0</v>
      </c>
      <c r="O72" s="100">
        <f t="shared" si="44"/>
        <v>0</v>
      </c>
      <c r="P72" s="101">
        <f t="shared" si="45"/>
        <v>0</v>
      </c>
      <c r="Q72" s="42">
        <f t="shared" si="46"/>
        <v>0</v>
      </c>
      <c r="S72" s="99">
        <f t="shared" si="47"/>
        <v>0</v>
      </c>
      <c r="T72" s="100">
        <f t="shared" si="48"/>
        <v>0</v>
      </c>
      <c r="U72" s="100">
        <f t="shared" si="49"/>
        <v>0</v>
      </c>
      <c r="V72" s="100">
        <f t="shared" si="50"/>
        <v>0</v>
      </c>
      <c r="W72" s="100">
        <f t="shared" si="51"/>
        <v>0</v>
      </c>
      <c r="X72" s="100">
        <f t="shared" si="52"/>
        <v>0</v>
      </c>
      <c r="Y72" s="100">
        <f t="shared" si="53"/>
        <v>0</v>
      </c>
      <c r="Z72" s="100">
        <f t="shared" si="54"/>
        <v>0</v>
      </c>
      <c r="AA72" s="100">
        <f t="shared" si="55"/>
        <v>0</v>
      </c>
      <c r="AB72" s="100">
        <f t="shared" si="56"/>
        <v>0</v>
      </c>
      <c r="AC72" s="100">
        <f t="shared" si="57"/>
        <v>0</v>
      </c>
      <c r="AD72" s="100">
        <f t="shared" si="58"/>
        <v>0</v>
      </c>
      <c r="AE72" s="42">
        <f t="shared" si="59"/>
        <v>0</v>
      </c>
      <c r="AF72" s="104">
        <f t="shared" si="60"/>
        <v>0</v>
      </c>
      <c r="AG72" s="42">
        <f t="shared" si="61"/>
        <v>0</v>
      </c>
      <c r="AH72" s="43">
        <f t="shared" si="62"/>
        <v>0</v>
      </c>
      <c r="AJ72" s="78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30">
        <f t="shared" si="63"/>
        <v>0</v>
      </c>
      <c r="AW72" s="80"/>
      <c r="AX72" s="37"/>
    </row>
    <row r="73" spans="2:50" x14ac:dyDescent="0.35">
      <c r="B73" s="116">
        <v>450000</v>
      </c>
      <c r="C73" s="87" t="s">
        <v>78</v>
      </c>
      <c r="E73" s="99">
        <f t="shared" ref="E73:E104" si="64">IF(E$6="Actuals",_xlfn.IFNA(VLOOKUP($B73,PYOP,5,FALSE),0),_xlfn.IFNA(VLOOKUP($B73,CYBUDOP,5,FALSE),0))</f>
        <v>0</v>
      </c>
      <c r="F73" s="100">
        <f t="shared" ref="F73:F104" si="65">IF(F$6="Actuals",_xlfn.IFNA(VLOOKUP($B73,PYOP,6,FALSE),0),_xlfn.IFNA(VLOOKUP($B73,CYBUDOP,6,FALSE),0))</f>
        <v>0</v>
      </c>
      <c r="G73" s="100">
        <f t="shared" ref="G73:G104" si="66">IF(G$6="Actuals",_xlfn.IFNA(VLOOKUP($B73,PYOP,7,FALSE),0),_xlfn.IFNA(VLOOKUP($B73,CYBUDOP,7,FALSE),0))</f>
        <v>0</v>
      </c>
      <c r="H73" s="100">
        <f t="shared" ref="H73:H104" si="67">IF(H$6="Actuals",_xlfn.IFNA(VLOOKUP($B73,PYOP,8,FALSE),0),_xlfn.IFNA(VLOOKUP($B73,CYBUDOP,8,FALSE),0))</f>
        <v>0</v>
      </c>
      <c r="I73" s="100">
        <f t="shared" ref="I73:I104" si="68">IF(I$6="Actuals",_xlfn.IFNA(VLOOKUP($B73,PYOP,9,FALSE),0),_xlfn.IFNA(VLOOKUP($B73,CYBUDOP,9,FALSE),0))</f>
        <v>0</v>
      </c>
      <c r="J73" s="100">
        <f t="shared" ref="J73:J104" si="69">IF(J$6="Actuals",_xlfn.IFNA(VLOOKUP($B73,PYOP,10,FALSE),0),_xlfn.IFNA(VLOOKUP($B73,CYBUDOP,10,FALSE),0))</f>
        <v>0</v>
      </c>
      <c r="K73" s="100">
        <f t="shared" ref="K73:K104" si="70">IF(K$6="Actuals",_xlfn.IFNA(VLOOKUP($B73,PYOP,11,FALSE),0),_xlfn.IFNA(VLOOKUP($B73,CYBUDOP,11,FALSE),0))</f>
        <v>0</v>
      </c>
      <c r="L73" s="100">
        <f t="shared" ref="L73:L104" si="71">IF(L$6="Actuals",_xlfn.IFNA(VLOOKUP($B73,PYOP,12,FALSE),0),_xlfn.IFNA(VLOOKUP($B73,CYBUDOP,12,FALSE),0))</f>
        <v>0</v>
      </c>
      <c r="M73" s="100">
        <f t="shared" ref="M73:M104" si="72">IF(M$6="Actuals",_xlfn.IFNA(VLOOKUP($B73,PYOP,13,FALSE),0),_xlfn.IFNA(VLOOKUP($B73,CYBUDOP,13,FALSE),0))</f>
        <v>0</v>
      </c>
      <c r="N73" s="100">
        <f t="shared" ref="N73:N104" si="73">IF(N$6="Actuals",_xlfn.IFNA(VLOOKUP($B73,PYOP,14,FALSE),0),_xlfn.IFNA(VLOOKUP($B73,CYBUDOP,14,FALSE),0))</f>
        <v>0</v>
      </c>
      <c r="O73" s="100">
        <f t="shared" ref="O73:O104" si="74">IF(O$6="Actuals",_xlfn.IFNA(VLOOKUP($B73,PYOP,15,FALSE),0),_xlfn.IFNA(VLOOKUP($B73,CYBUDOP,15,FALSE),0))</f>
        <v>0</v>
      </c>
      <c r="P73" s="101">
        <f t="shared" ref="P73:P104" si="75">IF(P$6="Actuals",_xlfn.IFNA(VLOOKUP($B73,PYOP,16,FALSE),0),_xlfn.IFNA(VLOOKUP($B73,CYBUDOP,16,FALSE),0))</f>
        <v>0</v>
      </c>
      <c r="Q73" s="42">
        <f t="shared" ref="Q73:Q104" si="76">SUM(E73:P73)</f>
        <v>0</v>
      </c>
      <c r="S73" s="99">
        <f t="shared" ref="S73:S104" si="77">IF(S$6="Actuals",_xlfn.IFNA(VLOOKUP($B73,CYOP,5,FALSE),0),_xlfn.IFNA(VLOOKUP($B73,CYBUDOP,9,FALSE),0))</f>
        <v>0</v>
      </c>
      <c r="T73" s="100">
        <f t="shared" ref="T73:T104" si="78">IF(T$6="Actuals",_xlfn.IFNA(VLOOKUP($B73,CYOP,6,FALSE),0),_xlfn.IFNA(VLOOKUP($B73,CYBUDOP,10,FALSE),0))</f>
        <v>0</v>
      </c>
      <c r="U73" s="100">
        <f t="shared" ref="U73:U104" si="79">IF(U$6="Actuals",_xlfn.IFNA(VLOOKUP($B73,CYOP,7,FALSE),0),_xlfn.IFNA(VLOOKUP($B73,CYBUDOP,11,FALSE),0))</f>
        <v>0</v>
      </c>
      <c r="V73" s="100">
        <f t="shared" ref="V73:V104" si="80">IF(V$6="Actuals",_xlfn.IFNA(VLOOKUP($B73,CYOP,8,FALSE),0),_xlfn.IFNA(VLOOKUP($B73,CYBUDOP,12,FALSE),0))</f>
        <v>0</v>
      </c>
      <c r="W73" s="100">
        <f t="shared" ref="W73:W104" si="81">IF(W$6="Actuals",_xlfn.IFNA(VLOOKUP($B73,CYOP,9,FALSE),0),_xlfn.IFNA(VLOOKUP($B73,CYBUDOP,13,FALSE),0))</f>
        <v>0</v>
      </c>
      <c r="X73" s="100">
        <f t="shared" ref="X73:X104" si="82">IF(X$6="Actuals",_xlfn.IFNA(VLOOKUP($B73,CYOP,10,FALSE),0),_xlfn.IFNA(VLOOKUP($B73,CYBUDOP,14,FALSE),0))</f>
        <v>0</v>
      </c>
      <c r="Y73" s="100">
        <f t="shared" ref="Y73:Y104" si="83">IF(Y$6="Actuals",_xlfn.IFNA(VLOOKUP($B73,CYOP,11,FALSE),0),_xlfn.IFNA(VLOOKUP($B73,CYBUDOP,15,FALSE),0))</f>
        <v>0</v>
      </c>
      <c r="Z73" s="100">
        <f t="shared" ref="Z73:Z104" si="84">IF(Z$6="Actuals",_xlfn.IFNA(VLOOKUP($B73,CYOP,12,FALSE),0),_xlfn.IFNA(VLOOKUP($B73,CYBUDOP,16,FALSE),0))</f>
        <v>0</v>
      </c>
      <c r="AA73" s="100">
        <f t="shared" ref="AA73:AA104" si="85">IF(AA$6="Actuals",_xlfn.IFNA(VLOOKUP($B73,CYOP,13,FALSE),0),_xlfn.IFNA(VLOOKUP($B73,CYBUDOP,17,FALSE),0))</f>
        <v>0</v>
      </c>
      <c r="AB73" s="100">
        <f t="shared" ref="AB73:AB104" si="86">IF(AB$6="Actuals",_xlfn.IFNA(VLOOKUP($B73,CYOP,14,FALSE),0),_xlfn.IFNA(VLOOKUP($B73,CYBUDOP,18,FALSE),0))</f>
        <v>0</v>
      </c>
      <c r="AC73" s="100">
        <f t="shared" ref="AC73:AC104" si="87">IF(AC$6="Actuals",_xlfn.IFNA(VLOOKUP($B73,CYOP,15,FALSE),0),_xlfn.IFNA(VLOOKUP($B73,CYBUDOP,19,FALSE),0))</f>
        <v>0</v>
      </c>
      <c r="AD73" s="100">
        <f t="shared" ref="AD73:AD104" si="88">IF(AD$6="Actuals",_xlfn.IFNA(VLOOKUP($B73,CYOP,16,FALSE),0),_xlfn.IFNA(VLOOKUP($B73,CYBUDOP,20,FALSE),0))</f>
        <v>0</v>
      </c>
      <c r="AE73" s="42">
        <f t="shared" ref="AE73:AE104" si="89">SUM(S73:AD73)</f>
        <v>0</v>
      </c>
      <c r="AF73" s="104">
        <f t="shared" ref="AF73:AF104" si="90">_xlfn.IFNA(VLOOKUP($B73,CYBUDOP,6,FALSE),0)</f>
        <v>0</v>
      </c>
      <c r="AG73" s="42">
        <f t="shared" ref="AG73:AG104" si="91">+AE73-AF73</f>
        <v>0</v>
      </c>
      <c r="AH73" s="43">
        <f t="shared" ref="AH73:AH104" si="92">IF(AF73=0,0,AG73/AF73)</f>
        <v>0</v>
      </c>
      <c r="AJ73" s="78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30">
        <f t="shared" ref="AV73:AV104" si="93">SUM(AJ73:AU73)</f>
        <v>0</v>
      </c>
      <c r="AW73" s="80"/>
      <c r="AX73" s="37"/>
    </row>
    <row r="74" spans="2:50" x14ac:dyDescent="0.35">
      <c r="B74" s="116">
        <v>450010</v>
      </c>
      <c r="C74" s="87" t="s">
        <v>79</v>
      </c>
      <c r="E74" s="99">
        <f t="shared" si="64"/>
        <v>0</v>
      </c>
      <c r="F74" s="100">
        <f t="shared" si="65"/>
        <v>0</v>
      </c>
      <c r="G74" s="100">
        <f t="shared" si="66"/>
        <v>0</v>
      </c>
      <c r="H74" s="100">
        <f t="shared" si="67"/>
        <v>0</v>
      </c>
      <c r="I74" s="100">
        <f t="shared" si="68"/>
        <v>0</v>
      </c>
      <c r="J74" s="100">
        <f t="shared" si="69"/>
        <v>0</v>
      </c>
      <c r="K74" s="100">
        <f t="shared" si="70"/>
        <v>0</v>
      </c>
      <c r="L74" s="100">
        <f t="shared" si="71"/>
        <v>0</v>
      </c>
      <c r="M74" s="100">
        <f t="shared" si="72"/>
        <v>0</v>
      </c>
      <c r="N74" s="100">
        <f t="shared" si="73"/>
        <v>0</v>
      </c>
      <c r="O74" s="100">
        <f t="shared" si="74"/>
        <v>0</v>
      </c>
      <c r="P74" s="101">
        <f t="shared" si="75"/>
        <v>0</v>
      </c>
      <c r="Q74" s="42">
        <f t="shared" si="76"/>
        <v>0</v>
      </c>
      <c r="S74" s="99">
        <f t="shared" si="77"/>
        <v>0</v>
      </c>
      <c r="T74" s="100">
        <f t="shared" si="78"/>
        <v>0</v>
      </c>
      <c r="U74" s="100">
        <f t="shared" si="79"/>
        <v>0</v>
      </c>
      <c r="V74" s="100">
        <f t="shared" si="80"/>
        <v>0</v>
      </c>
      <c r="W74" s="100">
        <f t="shared" si="81"/>
        <v>0</v>
      </c>
      <c r="X74" s="100">
        <f t="shared" si="82"/>
        <v>0</v>
      </c>
      <c r="Y74" s="100">
        <f t="shared" si="83"/>
        <v>0</v>
      </c>
      <c r="Z74" s="100">
        <f t="shared" si="84"/>
        <v>0</v>
      </c>
      <c r="AA74" s="100">
        <f t="shared" si="85"/>
        <v>0</v>
      </c>
      <c r="AB74" s="100">
        <f t="shared" si="86"/>
        <v>0</v>
      </c>
      <c r="AC74" s="100">
        <f t="shared" si="87"/>
        <v>0</v>
      </c>
      <c r="AD74" s="100">
        <f t="shared" si="88"/>
        <v>0</v>
      </c>
      <c r="AE74" s="42">
        <f t="shared" si="89"/>
        <v>0</v>
      </c>
      <c r="AF74" s="104">
        <f t="shared" si="90"/>
        <v>0</v>
      </c>
      <c r="AG74" s="42">
        <f t="shared" si="91"/>
        <v>0</v>
      </c>
      <c r="AH74" s="43">
        <f t="shared" si="92"/>
        <v>0</v>
      </c>
      <c r="AJ74" s="78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30">
        <f t="shared" si="93"/>
        <v>0</v>
      </c>
      <c r="AW74" s="80"/>
      <c r="AX74" s="37"/>
    </row>
    <row r="75" spans="2:50" x14ac:dyDescent="0.35">
      <c r="B75" s="116">
        <v>450011</v>
      </c>
      <c r="C75" s="87" t="s">
        <v>80</v>
      </c>
      <c r="E75" s="99">
        <f t="shared" si="64"/>
        <v>0</v>
      </c>
      <c r="F75" s="100">
        <f t="shared" si="65"/>
        <v>0</v>
      </c>
      <c r="G75" s="100">
        <f t="shared" si="66"/>
        <v>0</v>
      </c>
      <c r="H75" s="100">
        <f t="shared" si="67"/>
        <v>0</v>
      </c>
      <c r="I75" s="100">
        <f t="shared" si="68"/>
        <v>0</v>
      </c>
      <c r="J75" s="100">
        <f t="shared" si="69"/>
        <v>0</v>
      </c>
      <c r="K75" s="100">
        <f t="shared" si="70"/>
        <v>0</v>
      </c>
      <c r="L75" s="100">
        <f t="shared" si="71"/>
        <v>0</v>
      </c>
      <c r="M75" s="100">
        <f t="shared" si="72"/>
        <v>0</v>
      </c>
      <c r="N75" s="100">
        <f t="shared" si="73"/>
        <v>0</v>
      </c>
      <c r="O75" s="100">
        <f t="shared" si="74"/>
        <v>0</v>
      </c>
      <c r="P75" s="101">
        <f t="shared" si="75"/>
        <v>0</v>
      </c>
      <c r="Q75" s="42">
        <f t="shared" si="76"/>
        <v>0</v>
      </c>
      <c r="S75" s="99">
        <f t="shared" si="77"/>
        <v>0</v>
      </c>
      <c r="T75" s="100">
        <f t="shared" si="78"/>
        <v>0</v>
      </c>
      <c r="U75" s="100">
        <f t="shared" si="79"/>
        <v>0</v>
      </c>
      <c r="V75" s="100">
        <f t="shared" si="80"/>
        <v>0</v>
      </c>
      <c r="W75" s="100">
        <f t="shared" si="81"/>
        <v>0</v>
      </c>
      <c r="X75" s="100">
        <f t="shared" si="82"/>
        <v>0</v>
      </c>
      <c r="Y75" s="100">
        <f t="shared" si="83"/>
        <v>0</v>
      </c>
      <c r="Z75" s="100">
        <f t="shared" si="84"/>
        <v>0</v>
      </c>
      <c r="AA75" s="100">
        <f t="shared" si="85"/>
        <v>0</v>
      </c>
      <c r="AB75" s="100">
        <f t="shared" si="86"/>
        <v>0</v>
      </c>
      <c r="AC75" s="100">
        <f t="shared" si="87"/>
        <v>0</v>
      </c>
      <c r="AD75" s="100">
        <f t="shared" si="88"/>
        <v>0</v>
      </c>
      <c r="AE75" s="42">
        <f t="shared" si="89"/>
        <v>0</v>
      </c>
      <c r="AF75" s="104">
        <f t="shared" si="90"/>
        <v>0</v>
      </c>
      <c r="AG75" s="42">
        <f t="shared" si="91"/>
        <v>0</v>
      </c>
      <c r="AH75" s="43">
        <f t="shared" si="92"/>
        <v>0</v>
      </c>
      <c r="AJ75" s="78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30">
        <f t="shared" si="93"/>
        <v>0</v>
      </c>
      <c r="AW75" s="80"/>
      <c r="AX75" s="37"/>
    </row>
    <row r="76" spans="2:50" x14ac:dyDescent="0.35">
      <c r="B76" s="116">
        <v>450012</v>
      </c>
      <c r="C76" s="87" t="s">
        <v>81</v>
      </c>
      <c r="E76" s="99">
        <f t="shared" si="64"/>
        <v>0</v>
      </c>
      <c r="F76" s="100">
        <f t="shared" si="65"/>
        <v>0</v>
      </c>
      <c r="G76" s="100">
        <f t="shared" si="66"/>
        <v>0</v>
      </c>
      <c r="H76" s="100">
        <f t="shared" si="67"/>
        <v>0</v>
      </c>
      <c r="I76" s="100">
        <f t="shared" si="68"/>
        <v>0</v>
      </c>
      <c r="J76" s="100">
        <f t="shared" si="69"/>
        <v>0</v>
      </c>
      <c r="K76" s="100">
        <f t="shared" si="70"/>
        <v>0</v>
      </c>
      <c r="L76" s="100">
        <f t="shared" si="71"/>
        <v>0</v>
      </c>
      <c r="M76" s="100">
        <f t="shared" si="72"/>
        <v>0</v>
      </c>
      <c r="N76" s="100">
        <f t="shared" si="73"/>
        <v>0</v>
      </c>
      <c r="O76" s="100">
        <f t="shared" si="74"/>
        <v>0</v>
      </c>
      <c r="P76" s="101">
        <f t="shared" si="75"/>
        <v>0</v>
      </c>
      <c r="Q76" s="42">
        <f t="shared" si="76"/>
        <v>0</v>
      </c>
      <c r="S76" s="99">
        <f t="shared" si="77"/>
        <v>0</v>
      </c>
      <c r="T76" s="100">
        <f t="shared" si="78"/>
        <v>0</v>
      </c>
      <c r="U76" s="100">
        <f t="shared" si="79"/>
        <v>0</v>
      </c>
      <c r="V76" s="100">
        <f t="shared" si="80"/>
        <v>0</v>
      </c>
      <c r="W76" s="100">
        <f t="shared" si="81"/>
        <v>0</v>
      </c>
      <c r="X76" s="100">
        <f t="shared" si="82"/>
        <v>0</v>
      </c>
      <c r="Y76" s="100">
        <f t="shared" si="83"/>
        <v>0</v>
      </c>
      <c r="Z76" s="100">
        <f t="shared" si="84"/>
        <v>0</v>
      </c>
      <c r="AA76" s="100">
        <f t="shared" si="85"/>
        <v>0</v>
      </c>
      <c r="AB76" s="100">
        <f t="shared" si="86"/>
        <v>0</v>
      </c>
      <c r="AC76" s="100">
        <f t="shared" si="87"/>
        <v>0</v>
      </c>
      <c r="AD76" s="100">
        <f t="shared" si="88"/>
        <v>0</v>
      </c>
      <c r="AE76" s="42">
        <f t="shared" si="89"/>
        <v>0</v>
      </c>
      <c r="AF76" s="104">
        <f t="shared" si="90"/>
        <v>0</v>
      </c>
      <c r="AG76" s="42">
        <f t="shared" si="91"/>
        <v>0</v>
      </c>
      <c r="AH76" s="43">
        <f t="shared" si="92"/>
        <v>0</v>
      </c>
      <c r="AJ76" s="78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30">
        <f t="shared" si="93"/>
        <v>0</v>
      </c>
      <c r="AW76" s="80"/>
      <c r="AX76" s="37"/>
    </row>
    <row r="77" spans="2:50" x14ac:dyDescent="0.35">
      <c r="B77" s="116">
        <v>451000</v>
      </c>
      <c r="C77" s="87" t="s">
        <v>82</v>
      </c>
      <c r="E77" s="99">
        <f t="shared" si="64"/>
        <v>0</v>
      </c>
      <c r="F77" s="100">
        <f t="shared" si="65"/>
        <v>0</v>
      </c>
      <c r="G77" s="100">
        <f t="shared" si="66"/>
        <v>0</v>
      </c>
      <c r="H77" s="100">
        <f t="shared" si="67"/>
        <v>0</v>
      </c>
      <c r="I77" s="100">
        <f t="shared" si="68"/>
        <v>0</v>
      </c>
      <c r="J77" s="100">
        <f t="shared" si="69"/>
        <v>0</v>
      </c>
      <c r="K77" s="100">
        <f t="shared" si="70"/>
        <v>0</v>
      </c>
      <c r="L77" s="100">
        <f t="shared" si="71"/>
        <v>0</v>
      </c>
      <c r="M77" s="100">
        <f t="shared" si="72"/>
        <v>0</v>
      </c>
      <c r="N77" s="100">
        <f t="shared" si="73"/>
        <v>0</v>
      </c>
      <c r="O77" s="100">
        <f t="shared" si="74"/>
        <v>0</v>
      </c>
      <c r="P77" s="101">
        <f t="shared" si="75"/>
        <v>0</v>
      </c>
      <c r="Q77" s="42">
        <f t="shared" si="76"/>
        <v>0</v>
      </c>
      <c r="S77" s="99">
        <f t="shared" si="77"/>
        <v>0</v>
      </c>
      <c r="T77" s="100">
        <f t="shared" si="78"/>
        <v>0</v>
      </c>
      <c r="U77" s="100">
        <f t="shared" si="79"/>
        <v>0</v>
      </c>
      <c r="V77" s="100">
        <f t="shared" si="80"/>
        <v>0</v>
      </c>
      <c r="W77" s="100">
        <f t="shared" si="81"/>
        <v>0</v>
      </c>
      <c r="X77" s="100">
        <f t="shared" si="82"/>
        <v>0</v>
      </c>
      <c r="Y77" s="100">
        <f t="shared" si="83"/>
        <v>0</v>
      </c>
      <c r="Z77" s="100">
        <f t="shared" si="84"/>
        <v>0</v>
      </c>
      <c r="AA77" s="100">
        <f t="shared" si="85"/>
        <v>0</v>
      </c>
      <c r="AB77" s="100">
        <f t="shared" si="86"/>
        <v>0</v>
      </c>
      <c r="AC77" s="100">
        <f t="shared" si="87"/>
        <v>0</v>
      </c>
      <c r="AD77" s="100">
        <f t="shared" si="88"/>
        <v>0</v>
      </c>
      <c r="AE77" s="42">
        <f t="shared" si="89"/>
        <v>0</v>
      </c>
      <c r="AF77" s="104">
        <f t="shared" si="90"/>
        <v>0</v>
      </c>
      <c r="AG77" s="42">
        <f t="shared" si="91"/>
        <v>0</v>
      </c>
      <c r="AH77" s="43">
        <f t="shared" si="92"/>
        <v>0</v>
      </c>
      <c r="AJ77" s="78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30">
        <f t="shared" si="93"/>
        <v>0</v>
      </c>
      <c r="AW77" s="80"/>
      <c r="AX77" s="37"/>
    </row>
    <row r="78" spans="2:50" x14ac:dyDescent="0.35">
      <c r="B78" s="116">
        <v>451010</v>
      </c>
      <c r="C78" s="87" t="s">
        <v>83</v>
      </c>
      <c r="E78" s="99">
        <f t="shared" si="64"/>
        <v>0</v>
      </c>
      <c r="F78" s="100">
        <f t="shared" si="65"/>
        <v>0</v>
      </c>
      <c r="G78" s="100">
        <f t="shared" si="66"/>
        <v>0</v>
      </c>
      <c r="H78" s="100">
        <f t="shared" si="67"/>
        <v>0</v>
      </c>
      <c r="I78" s="100">
        <f t="shared" si="68"/>
        <v>0</v>
      </c>
      <c r="J78" s="100">
        <f t="shared" si="69"/>
        <v>0</v>
      </c>
      <c r="K78" s="100">
        <f t="shared" si="70"/>
        <v>0</v>
      </c>
      <c r="L78" s="100">
        <f t="shared" si="71"/>
        <v>0</v>
      </c>
      <c r="M78" s="100">
        <f t="shared" si="72"/>
        <v>0</v>
      </c>
      <c r="N78" s="100">
        <f t="shared" si="73"/>
        <v>0</v>
      </c>
      <c r="O78" s="100">
        <f t="shared" si="74"/>
        <v>0</v>
      </c>
      <c r="P78" s="101">
        <f t="shared" si="75"/>
        <v>0</v>
      </c>
      <c r="Q78" s="42">
        <f t="shared" si="76"/>
        <v>0</v>
      </c>
      <c r="S78" s="99">
        <f t="shared" si="77"/>
        <v>0</v>
      </c>
      <c r="T78" s="100">
        <f t="shared" si="78"/>
        <v>0</v>
      </c>
      <c r="U78" s="100">
        <f t="shared" si="79"/>
        <v>0</v>
      </c>
      <c r="V78" s="100">
        <f t="shared" si="80"/>
        <v>0</v>
      </c>
      <c r="W78" s="100">
        <f t="shared" si="81"/>
        <v>0</v>
      </c>
      <c r="X78" s="100">
        <f t="shared" si="82"/>
        <v>0</v>
      </c>
      <c r="Y78" s="100">
        <f t="shared" si="83"/>
        <v>0</v>
      </c>
      <c r="Z78" s="100">
        <f t="shared" si="84"/>
        <v>0</v>
      </c>
      <c r="AA78" s="100">
        <f t="shared" si="85"/>
        <v>0</v>
      </c>
      <c r="AB78" s="100">
        <f t="shared" si="86"/>
        <v>0</v>
      </c>
      <c r="AC78" s="100">
        <f t="shared" si="87"/>
        <v>0</v>
      </c>
      <c r="AD78" s="100">
        <f t="shared" si="88"/>
        <v>0</v>
      </c>
      <c r="AE78" s="42">
        <f t="shared" si="89"/>
        <v>0</v>
      </c>
      <c r="AF78" s="104">
        <f t="shared" si="90"/>
        <v>0</v>
      </c>
      <c r="AG78" s="42">
        <f t="shared" si="91"/>
        <v>0</v>
      </c>
      <c r="AH78" s="43">
        <f t="shared" si="92"/>
        <v>0</v>
      </c>
      <c r="AJ78" s="78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30">
        <f t="shared" si="93"/>
        <v>0</v>
      </c>
      <c r="AW78" s="80"/>
      <c r="AX78" s="37"/>
    </row>
    <row r="79" spans="2:50" x14ac:dyDescent="0.35">
      <c r="B79" s="116">
        <v>451011</v>
      </c>
      <c r="C79" s="87" t="s">
        <v>84</v>
      </c>
      <c r="E79" s="99">
        <f t="shared" si="64"/>
        <v>0</v>
      </c>
      <c r="F79" s="100">
        <f t="shared" si="65"/>
        <v>0</v>
      </c>
      <c r="G79" s="100">
        <f t="shared" si="66"/>
        <v>0</v>
      </c>
      <c r="H79" s="100">
        <f t="shared" si="67"/>
        <v>0</v>
      </c>
      <c r="I79" s="100">
        <f t="shared" si="68"/>
        <v>0</v>
      </c>
      <c r="J79" s="100">
        <f t="shared" si="69"/>
        <v>0</v>
      </c>
      <c r="K79" s="100">
        <f t="shared" si="70"/>
        <v>0</v>
      </c>
      <c r="L79" s="100">
        <f t="shared" si="71"/>
        <v>0</v>
      </c>
      <c r="M79" s="100">
        <f t="shared" si="72"/>
        <v>0</v>
      </c>
      <c r="N79" s="100">
        <f t="shared" si="73"/>
        <v>0</v>
      </c>
      <c r="O79" s="100">
        <f t="shared" si="74"/>
        <v>0</v>
      </c>
      <c r="P79" s="101">
        <f t="shared" si="75"/>
        <v>0</v>
      </c>
      <c r="Q79" s="42">
        <f t="shared" si="76"/>
        <v>0</v>
      </c>
      <c r="S79" s="99">
        <f t="shared" si="77"/>
        <v>0</v>
      </c>
      <c r="T79" s="100">
        <f t="shared" si="78"/>
        <v>0</v>
      </c>
      <c r="U79" s="100">
        <f t="shared" si="79"/>
        <v>0</v>
      </c>
      <c r="V79" s="100">
        <f t="shared" si="80"/>
        <v>0</v>
      </c>
      <c r="W79" s="100">
        <f t="shared" si="81"/>
        <v>0</v>
      </c>
      <c r="X79" s="100">
        <f t="shared" si="82"/>
        <v>0</v>
      </c>
      <c r="Y79" s="100">
        <f t="shared" si="83"/>
        <v>0</v>
      </c>
      <c r="Z79" s="100">
        <f t="shared" si="84"/>
        <v>0</v>
      </c>
      <c r="AA79" s="100">
        <f t="shared" si="85"/>
        <v>0</v>
      </c>
      <c r="AB79" s="100">
        <f t="shared" si="86"/>
        <v>0</v>
      </c>
      <c r="AC79" s="100">
        <f t="shared" si="87"/>
        <v>0</v>
      </c>
      <c r="AD79" s="100">
        <f t="shared" si="88"/>
        <v>0</v>
      </c>
      <c r="AE79" s="42">
        <f t="shared" si="89"/>
        <v>0</v>
      </c>
      <c r="AF79" s="104">
        <f t="shared" si="90"/>
        <v>0</v>
      </c>
      <c r="AG79" s="42">
        <f t="shared" si="91"/>
        <v>0</v>
      </c>
      <c r="AH79" s="43">
        <f t="shared" si="92"/>
        <v>0</v>
      </c>
      <c r="AJ79" s="78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30">
        <f t="shared" si="93"/>
        <v>0</v>
      </c>
      <c r="AW79" s="80"/>
      <c r="AX79" s="37"/>
    </row>
    <row r="80" spans="2:50" x14ac:dyDescent="0.35">
      <c r="B80" s="116">
        <v>451012</v>
      </c>
      <c r="C80" s="87" t="s">
        <v>85</v>
      </c>
      <c r="E80" s="99">
        <f t="shared" si="64"/>
        <v>0</v>
      </c>
      <c r="F80" s="100">
        <f t="shared" si="65"/>
        <v>0</v>
      </c>
      <c r="G80" s="100">
        <f t="shared" si="66"/>
        <v>0</v>
      </c>
      <c r="H80" s="100">
        <f t="shared" si="67"/>
        <v>0</v>
      </c>
      <c r="I80" s="100">
        <f t="shared" si="68"/>
        <v>0</v>
      </c>
      <c r="J80" s="100">
        <f t="shared" si="69"/>
        <v>0</v>
      </c>
      <c r="K80" s="100">
        <f t="shared" si="70"/>
        <v>0</v>
      </c>
      <c r="L80" s="100">
        <f t="shared" si="71"/>
        <v>0</v>
      </c>
      <c r="M80" s="100">
        <f t="shared" si="72"/>
        <v>0</v>
      </c>
      <c r="N80" s="100">
        <f t="shared" si="73"/>
        <v>0</v>
      </c>
      <c r="O80" s="100">
        <f t="shared" si="74"/>
        <v>0</v>
      </c>
      <c r="P80" s="101">
        <f t="shared" si="75"/>
        <v>0</v>
      </c>
      <c r="Q80" s="42">
        <f t="shared" si="76"/>
        <v>0</v>
      </c>
      <c r="S80" s="99">
        <f t="shared" si="77"/>
        <v>0</v>
      </c>
      <c r="T80" s="100">
        <f t="shared" si="78"/>
        <v>0</v>
      </c>
      <c r="U80" s="100">
        <f t="shared" si="79"/>
        <v>0</v>
      </c>
      <c r="V80" s="100">
        <f t="shared" si="80"/>
        <v>0</v>
      </c>
      <c r="W80" s="100">
        <f t="shared" si="81"/>
        <v>0</v>
      </c>
      <c r="X80" s="100">
        <f t="shared" si="82"/>
        <v>0</v>
      </c>
      <c r="Y80" s="100">
        <f t="shared" si="83"/>
        <v>0</v>
      </c>
      <c r="Z80" s="100">
        <f t="shared" si="84"/>
        <v>0</v>
      </c>
      <c r="AA80" s="100">
        <f t="shared" si="85"/>
        <v>0</v>
      </c>
      <c r="AB80" s="100">
        <f t="shared" si="86"/>
        <v>0</v>
      </c>
      <c r="AC80" s="100">
        <f t="shared" si="87"/>
        <v>0</v>
      </c>
      <c r="AD80" s="100">
        <f t="shared" si="88"/>
        <v>0</v>
      </c>
      <c r="AE80" s="42">
        <f t="shared" si="89"/>
        <v>0</v>
      </c>
      <c r="AF80" s="104">
        <f t="shared" si="90"/>
        <v>0</v>
      </c>
      <c r="AG80" s="42">
        <f t="shared" si="91"/>
        <v>0</v>
      </c>
      <c r="AH80" s="43">
        <f t="shared" si="92"/>
        <v>0</v>
      </c>
      <c r="AJ80" s="78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30">
        <f t="shared" si="93"/>
        <v>0</v>
      </c>
      <c r="AW80" s="80"/>
      <c r="AX80" s="37"/>
    </row>
    <row r="81" spans="2:50" x14ac:dyDescent="0.35">
      <c r="B81" s="116">
        <v>452000</v>
      </c>
      <c r="C81" s="87" t="s">
        <v>86</v>
      </c>
      <c r="E81" s="99">
        <f t="shared" si="64"/>
        <v>0</v>
      </c>
      <c r="F81" s="100">
        <f t="shared" si="65"/>
        <v>0</v>
      </c>
      <c r="G81" s="100">
        <f t="shared" si="66"/>
        <v>0</v>
      </c>
      <c r="H81" s="100">
        <f t="shared" si="67"/>
        <v>0</v>
      </c>
      <c r="I81" s="100">
        <f t="shared" si="68"/>
        <v>0</v>
      </c>
      <c r="J81" s="100">
        <f t="shared" si="69"/>
        <v>0</v>
      </c>
      <c r="K81" s="100">
        <f t="shared" si="70"/>
        <v>0</v>
      </c>
      <c r="L81" s="100">
        <f t="shared" si="71"/>
        <v>0</v>
      </c>
      <c r="M81" s="100">
        <f t="shared" si="72"/>
        <v>0</v>
      </c>
      <c r="N81" s="100">
        <f t="shared" si="73"/>
        <v>0</v>
      </c>
      <c r="O81" s="100">
        <f t="shared" si="74"/>
        <v>0</v>
      </c>
      <c r="P81" s="101">
        <f t="shared" si="75"/>
        <v>0</v>
      </c>
      <c r="Q81" s="42">
        <f t="shared" si="76"/>
        <v>0</v>
      </c>
      <c r="S81" s="99">
        <f t="shared" si="77"/>
        <v>0</v>
      </c>
      <c r="T81" s="100">
        <f t="shared" si="78"/>
        <v>0</v>
      </c>
      <c r="U81" s="100">
        <f t="shared" si="79"/>
        <v>0</v>
      </c>
      <c r="V81" s="100">
        <f t="shared" si="80"/>
        <v>0</v>
      </c>
      <c r="W81" s="100">
        <f t="shared" si="81"/>
        <v>0</v>
      </c>
      <c r="X81" s="100">
        <f t="shared" si="82"/>
        <v>0</v>
      </c>
      <c r="Y81" s="100">
        <f t="shared" si="83"/>
        <v>0</v>
      </c>
      <c r="Z81" s="100">
        <f t="shared" si="84"/>
        <v>0</v>
      </c>
      <c r="AA81" s="100">
        <f t="shared" si="85"/>
        <v>0</v>
      </c>
      <c r="AB81" s="100">
        <f t="shared" si="86"/>
        <v>0</v>
      </c>
      <c r="AC81" s="100">
        <f t="shared" si="87"/>
        <v>0</v>
      </c>
      <c r="AD81" s="100">
        <f t="shared" si="88"/>
        <v>0</v>
      </c>
      <c r="AE81" s="42">
        <f t="shared" si="89"/>
        <v>0</v>
      </c>
      <c r="AF81" s="104">
        <f t="shared" si="90"/>
        <v>0</v>
      </c>
      <c r="AG81" s="42">
        <f t="shared" si="91"/>
        <v>0</v>
      </c>
      <c r="AH81" s="43">
        <f t="shared" si="92"/>
        <v>0</v>
      </c>
      <c r="AJ81" s="78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30">
        <f t="shared" si="93"/>
        <v>0</v>
      </c>
      <c r="AW81" s="80"/>
      <c r="AX81" s="37"/>
    </row>
    <row r="82" spans="2:50" x14ac:dyDescent="0.35">
      <c r="B82" s="116">
        <v>452010</v>
      </c>
      <c r="C82" s="87" t="s">
        <v>87</v>
      </c>
      <c r="E82" s="99">
        <f t="shared" si="64"/>
        <v>0</v>
      </c>
      <c r="F82" s="100">
        <f t="shared" si="65"/>
        <v>0</v>
      </c>
      <c r="G82" s="100">
        <f t="shared" si="66"/>
        <v>0</v>
      </c>
      <c r="H82" s="100">
        <f t="shared" si="67"/>
        <v>0</v>
      </c>
      <c r="I82" s="100">
        <f t="shared" si="68"/>
        <v>0</v>
      </c>
      <c r="J82" s="100">
        <f t="shared" si="69"/>
        <v>0</v>
      </c>
      <c r="K82" s="100">
        <f t="shared" si="70"/>
        <v>0</v>
      </c>
      <c r="L82" s="100">
        <f t="shared" si="71"/>
        <v>0</v>
      </c>
      <c r="M82" s="100">
        <f t="shared" si="72"/>
        <v>0</v>
      </c>
      <c r="N82" s="100">
        <f t="shared" si="73"/>
        <v>0</v>
      </c>
      <c r="O82" s="100">
        <f t="shared" si="74"/>
        <v>0</v>
      </c>
      <c r="P82" s="101">
        <f t="shared" si="75"/>
        <v>0</v>
      </c>
      <c r="Q82" s="42">
        <f t="shared" si="76"/>
        <v>0</v>
      </c>
      <c r="S82" s="99">
        <f t="shared" si="77"/>
        <v>0</v>
      </c>
      <c r="T82" s="100">
        <f t="shared" si="78"/>
        <v>0</v>
      </c>
      <c r="U82" s="100">
        <f t="shared" si="79"/>
        <v>0</v>
      </c>
      <c r="V82" s="100">
        <f t="shared" si="80"/>
        <v>0</v>
      </c>
      <c r="W82" s="100">
        <f t="shared" si="81"/>
        <v>0</v>
      </c>
      <c r="X82" s="100">
        <f t="shared" si="82"/>
        <v>0</v>
      </c>
      <c r="Y82" s="100">
        <f t="shared" si="83"/>
        <v>0</v>
      </c>
      <c r="Z82" s="100">
        <f t="shared" si="84"/>
        <v>0</v>
      </c>
      <c r="AA82" s="100">
        <f t="shared" si="85"/>
        <v>0</v>
      </c>
      <c r="AB82" s="100">
        <f t="shared" si="86"/>
        <v>0</v>
      </c>
      <c r="AC82" s="100">
        <f t="shared" si="87"/>
        <v>0</v>
      </c>
      <c r="AD82" s="100">
        <f t="shared" si="88"/>
        <v>0</v>
      </c>
      <c r="AE82" s="42">
        <f t="shared" si="89"/>
        <v>0</v>
      </c>
      <c r="AF82" s="104">
        <f t="shared" si="90"/>
        <v>0</v>
      </c>
      <c r="AG82" s="42">
        <f t="shared" si="91"/>
        <v>0</v>
      </c>
      <c r="AH82" s="43">
        <f t="shared" si="92"/>
        <v>0</v>
      </c>
      <c r="AJ82" s="78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30">
        <f t="shared" si="93"/>
        <v>0</v>
      </c>
      <c r="AW82" s="80"/>
      <c r="AX82" s="37"/>
    </row>
    <row r="83" spans="2:50" x14ac:dyDescent="0.35">
      <c r="B83" s="116">
        <v>453000</v>
      </c>
      <c r="C83" s="87" t="s">
        <v>88</v>
      </c>
      <c r="E83" s="99">
        <f t="shared" si="64"/>
        <v>0</v>
      </c>
      <c r="F83" s="100">
        <f t="shared" si="65"/>
        <v>0</v>
      </c>
      <c r="G83" s="100">
        <f t="shared" si="66"/>
        <v>0</v>
      </c>
      <c r="H83" s="100">
        <f t="shared" si="67"/>
        <v>0</v>
      </c>
      <c r="I83" s="100">
        <f t="shared" si="68"/>
        <v>0</v>
      </c>
      <c r="J83" s="100">
        <f t="shared" si="69"/>
        <v>0</v>
      </c>
      <c r="K83" s="100">
        <f t="shared" si="70"/>
        <v>0</v>
      </c>
      <c r="L83" s="100">
        <f t="shared" si="71"/>
        <v>0</v>
      </c>
      <c r="M83" s="100">
        <f t="shared" si="72"/>
        <v>0</v>
      </c>
      <c r="N83" s="100">
        <f t="shared" si="73"/>
        <v>0</v>
      </c>
      <c r="O83" s="100">
        <f t="shared" si="74"/>
        <v>0</v>
      </c>
      <c r="P83" s="101">
        <f t="shared" si="75"/>
        <v>0</v>
      </c>
      <c r="Q83" s="42">
        <f t="shared" si="76"/>
        <v>0</v>
      </c>
      <c r="S83" s="99">
        <f t="shared" si="77"/>
        <v>0</v>
      </c>
      <c r="T83" s="100">
        <f t="shared" si="78"/>
        <v>0</v>
      </c>
      <c r="U83" s="100">
        <f t="shared" si="79"/>
        <v>0</v>
      </c>
      <c r="V83" s="100">
        <f t="shared" si="80"/>
        <v>0</v>
      </c>
      <c r="W83" s="100">
        <f t="shared" si="81"/>
        <v>0</v>
      </c>
      <c r="X83" s="100">
        <f t="shared" si="82"/>
        <v>0</v>
      </c>
      <c r="Y83" s="100">
        <f t="shared" si="83"/>
        <v>0</v>
      </c>
      <c r="Z83" s="100">
        <f t="shared" si="84"/>
        <v>0</v>
      </c>
      <c r="AA83" s="100">
        <f t="shared" si="85"/>
        <v>0</v>
      </c>
      <c r="AB83" s="100">
        <f t="shared" si="86"/>
        <v>0</v>
      </c>
      <c r="AC83" s="100">
        <f t="shared" si="87"/>
        <v>0</v>
      </c>
      <c r="AD83" s="100">
        <f t="shared" si="88"/>
        <v>0</v>
      </c>
      <c r="AE83" s="42">
        <f t="shared" si="89"/>
        <v>0</v>
      </c>
      <c r="AF83" s="104">
        <f t="shared" si="90"/>
        <v>0</v>
      </c>
      <c r="AG83" s="42">
        <f t="shared" si="91"/>
        <v>0</v>
      </c>
      <c r="AH83" s="43">
        <f t="shared" si="92"/>
        <v>0</v>
      </c>
      <c r="AJ83" s="78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30">
        <f t="shared" si="93"/>
        <v>0</v>
      </c>
      <c r="AW83" s="80"/>
      <c r="AX83" s="37"/>
    </row>
    <row r="84" spans="2:50" x14ac:dyDescent="0.35">
      <c r="B84" s="116">
        <v>454000</v>
      </c>
      <c r="C84" s="87" t="s">
        <v>89</v>
      </c>
      <c r="E84" s="99">
        <f t="shared" si="64"/>
        <v>0</v>
      </c>
      <c r="F84" s="100">
        <f t="shared" si="65"/>
        <v>0</v>
      </c>
      <c r="G84" s="100">
        <f t="shared" si="66"/>
        <v>0</v>
      </c>
      <c r="H84" s="100">
        <f t="shared" si="67"/>
        <v>0</v>
      </c>
      <c r="I84" s="100">
        <f t="shared" si="68"/>
        <v>0</v>
      </c>
      <c r="J84" s="100">
        <f t="shared" si="69"/>
        <v>0</v>
      </c>
      <c r="K84" s="100">
        <f t="shared" si="70"/>
        <v>0</v>
      </c>
      <c r="L84" s="100">
        <f t="shared" si="71"/>
        <v>0</v>
      </c>
      <c r="M84" s="100">
        <f t="shared" si="72"/>
        <v>0</v>
      </c>
      <c r="N84" s="100">
        <f t="shared" si="73"/>
        <v>0</v>
      </c>
      <c r="O84" s="100">
        <f t="shared" si="74"/>
        <v>0</v>
      </c>
      <c r="P84" s="101">
        <f t="shared" si="75"/>
        <v>0</v>
      </c>
      <c r="Q84" s="42">
        <f t="shared" si="76"/>
        <v>0</v>
      </c>
      <c r="S84" s="99">
        <f t="shared" si="77"/>
        <v>0</v>
      </c>
      <c r="T84" s="100">
        <f t="shared" si="78"/>
        <v>0</v>
      </c>
      <c r="U84" s="100">
        <f t="shared" si="79"/>
        <v>0</v>
      </c>
      <c r="V84" s="100">
        <f t="shared" si="80"/>
        <v>0</v>
      </c>
      <c r="W84" s="100">
        <f t="shared" si="81"/>
        <v>0</v>
      </c>
      <c r="X84" s="100">
        <f t="shared" si="82"/>
        <v>0</v>
      </c>
      <c r="Y84" s="100">
        <f t="shared" si="83"/>
        <v>0</v>
      </c>
      <c r="Z84" s="100">
        <f t="shared" si="84"/>
        <v>0</v>
      </c>
      <c r="AA84" s="100">
        <f t="shared" si="85"/>
        <v>0</v>
      </c>
      <c r="AB84" s="100">
        <f t="shared" si="86"/>
        <v>0</v>
      </c>
      <c r="AC84" s="100">
        <f t="shared" si="87"/>
        <v>0</v>
      </c>
      <c r="AD84" s="100">
        <f t="shared" si="88"/>
        <v>0</v>
      </c>
      <c r="AE84" s="42">
        <f t="shared" si="89"/>
        <v>0</v>
      </c>
      <c r="AF84" s="104">
        <f t="shared" si="90"/>
        <v>0</v>
      </c>
      <c r="AG84" s="42">
        <f t="shared" si="91"/>
        <v>0</v>
      </c>
      <c r="AH84" s="43">
        <f t="shared" si="92"/>
        <v>0</v>
      </c>
      <c r="AJ84" s="78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30">
        <f t="shared" si="93"/>
        <v>0</v>
      </c>
      <c r="AW84" s="80"/>
      <c r="AX84" s="37"/>
    </row>
    <row r="85" spans="2:50" x14ac:dyDescent="0.35">
      <c r="B85" s="116">
        <v>454010</v>
      </c>
      <c r="C85" s="87" t="s">
        <v>90</v>
      </c>
      <c r="E85" s="99">
        <f t="shared" si="64"/>
        <v>0</v>
      </c>
      <c r="F85" s="100">
        <f t="shared" si="65"/>
        <v>0</v>
      </c>
      <c r="G85" s="100">
        <f t="shared" si="66"/>
        <v>0</v>
      </c>
      <c r="H85" s="100">
        <f t="shared" si="67"/>
        <v>0</v>
      </c>
      <c r="I85" s="100">
        <f t="shared" si="68"/>
        <v>0</v>
      </c>
      <c r="J85" s="100">
        <f t="shared" si="69"/>
        <v>0</v>
      </c>
      <c r="K85" s="100">
        <f t="shared" si="70"/>
        <v>0</v>
      </c>
      <c r="L85" s="100">
        <f t="shared" si="71"/>
        <v>0</v>
      </c>
      <c r="M85" s="100">
        <f t="shared" si="72"/>
        <v>0</v>
      </c>
      <c r="N85" s="100">
        <f t="shared" si="73"/>
        <v>0</v>
      </c>
      <c r="O85" s="100">
        <f t="shared" si="74"/>
        <v>0</v>
      </c>
      <c r="P85" s="101">
        <f t="shared" si="75"/>
        <v>0</v>
      </c>
      <c r="Q85" s="42">
        <f t="shared" si="76"/>
        <v>0</v>
      </c>
      <c r="S85" s="99">
        <f t="shared" si="77"/>
        <v>0</v>
      </c>
      <c r="T85" s="100">
        <f t="shared" si="78"/>
        <v>0</v>
      </c>
      <c r="U85" s="100">
        <f t="shared" si="79"/>
        <v>0</v>
      </c>
      <c r="V85" s="100">
        <f t="shared" si="80"/>
        <v>0</v>
      </c>
      <c r="W85" s="100">
        <f t="shared" si="81"/>
        <v>0</v>
      </c>
      <c r="X85" s="100">
        <f t="shared" si="82"/>
        <v>0</v>
      </c>
      <c r="Y85" s="100">
        <f t="shared" si="83"/>
        <v>0</v>
      </c>
      <c r="Z85" s="100">
        <f t="shared" si="84"/>
        <v>0</v>
      </c>
      <c r="AA85" s="100">
        <f t="shared" si="85"/>
        <v>0</v>
      </c>
      <c r="AB85" s="100">
        <f t="shared" si="86"/>
        <v>0</v>
      </c>
      <c r="AC85" s="100">
        <f t="shared" si="87"/>
        <v>0</v>
      </c>
      <c r="AD85" s="100">
        <f t="shared" si="88"/>
        <v>0</v>
      </c>
      <c r="AE85" s="42">
        <f t="shared" si="89"/>
        <v>0</v>
      </c>
      <c r="AF85" s="104">
        <f t="shared" si="90"/>
        <v>0</v>
      </c>
      <c r="AG85" s="42">
        <f t="shared" si="91"/>
        <v>0</v>
      </c>
      <c r="AH85" s="43">
        <f t="shared" si="92"/>
        <v>0</v>
      </c>
      <c r="AJ85" s="78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30">
        <f t="shared" si="93"/>
        <v>0</v>
      </c>
      <c r="AW85" s="80"/>
      <c r="AX85" s="37"/>
    </row>
    <row r="86" spans="2:50" x14ac:dyDescent="0.35">
      <c r="B86" s="116">
        <v>454011</v>
      </c>
      <c r="C86" s="87" t="s">
        <v>91</v>
      </c>
      <c r="E86" s="99">
        <f t="shared" si="64"/>
        <v>0</v>
      </c>
      <c r="F86" s="100">
        <f t="shared" si="65"/>
        <v>0</v>
      </c>
      <c r="G86" s="100">
        <f t="shared" si="66"/>
        <v>0</v>
      </c>
      <c r="H86" s="100">
        <f t="shared" si="67"/>
        <v>0</v>
      </c>
      <c r="I86" s="100">
        <f t="shared" si="68"/>
        <v>0</v>
      </c>
      <c r="J86" s="100">
        <f t="shared" si="69"/>
        <v>0</v>
      </c>
      <c r="K86" s="100">
        <f t="shared" si="70"/>
        <v>0</v>
      </c>
      <c r="L86" s="100">
        <f t="shared" si="71"/>
        <v>0</v>
      </c>
      <c r="M86" s="100">
        <f t="shared" si="72"/>
        <v>0</v>
      </c>
      <c r="N86" s="100">
        <f t="shared" si="73"/>
        <v>0</v>
      </c>
      <c r="O86" s="100">
        <f t="shared" si="74"/>
        <v>0</v>
      </c>
      <c r="P86" s="101">
        <f t="shared" si="75"/>
        <v>0</v>
      </c>
      <c r="Q86" s="42">
        <f t="shared" si="76"/>
        <v>0</v>
      </c>
      <c r="S86" s="99">
        <f t="shared" si="77"/>
        <v>0</v>
      </c>
      <c r="T86" s="100">
        <f t="shared" si="78"/>
        <v>0</v>
      </c>
      <c r="U86" s="100">
        <f t="shared" si="79"/>
        <v>0</v>
      </c>
      <c r="V86" s="100">
        <f t="shared" si="80"/>
        <v>0</v>
      </c>
      <c r="W86" s="100">
        <f t="shared" si="81"/>
        <v>0</v>
      </c>
      <c r="X86" s="100">
        <f t="shared" si="82"/>
        <v>0</v>
      </c>
      <c r="Y86" s="100">
        <f t="shared" si="83"/>
        <v>0</v>
      </c>
      <c r="Z86" s="100">
        <f t="shared" si="84"/>
        <v>0</v>
      </c>
      <c r="AA86" s="100">
        <f t="shared" si="85"/>
        <v>0</v>
      </c>
      <c r="AB86" s="100">
        <f t="shared" si="86"/>
        <v>0</v>
      </c>
      <c r="AC86" s="100">
        <f t="shared" si="87"/>
        <v>0</v>
      </c>
      <c r="AD86" s="100">
        <f t="shared" si="88"/>
        <v>0</v>
      </c>
      <c r="AE86" s="42">
        <f t="shared" si="89"/>
        <v>0</v>
      </c>
      <c r="AF86" s="104">
        <f t="shared" si="90"/>
        <v>0</v>
      </c>
      <c r="AG86" s="42">
        <f t="shared" si="91"/>
        <v>0</v>
      </c>
      <c r="AH86" s="43">
        <f t="shared" si="92"/>
        <v>0</v>
      </c>
      <c r="AJ86" s="78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30">
        <f t="shared" si="93"/>
        <v>0</v>
      </c>
      <c r="AW86" s="80"/>
      <c r="AX86" s="37"/>
    </row>
    <row r="87" spans="2:50" x14ac:dyDescent="0.35">
      <c r="B87" s="116">
        <v>454012</v>
      </c>
      <c r="C87" s="87" t="s">
        <v>92</v>
      </c>
      <c r="E87" s="99">
        <f t="shared" si="64"/>
        <v>0</v>
      </c>
      <c r="F87" s="100">
        <f t="shared" si="65"/>
        <v>0</v>
      </c>
      <c r="G87" s="100">
        <f t="shared" si="66"/>
        <v>0</v>
      </c>
      <c r="H87" s="100">
        <f t="shared" si="67"/>
        <v>0</v>
      </c>
      <c r="I87" s="100">
        <f t="shared" si="68"/>
        <v>0</v>
      </c>
      <c r="J87" s="100">
        <f t="shared" si="69"/>
        <v>0</v>
      </c>
      <c r="K87" s="100">
        <f t="shared" si="70"/>
        <v>0</v>
      </c>
      <c r="L87" s="100">
        <f t="shared" si="71"/>
        <v>0</v>
      </c>
      <c r="M87" s="100">
        <f t="shared" si="72"/>
        <v>0</v>
      </c>
      <c r="N87" s="100">
        <f t="shared" si="73"/>
        <v>0</v>
      </c>
      <c r="O87" s="100">
        <f t="shared" si="74"/>
        <v>0</v>
      </c>
      <c r="P87" s="101">
        <f t="shared" si="75"/>
        <v>0</v>
      </c>
      <c r="Q87" s="42">
        <f t="shared" si="76"/>
        <v>0</v>
      </c>
      <c r="S87" s="99">
        <f t="shared" si="77"/>
        <v>0</v>
      </c>
      <c r="T87" s="100">
        <f t="shared" si="78"/>
        <v>0</v>
      </c>
      <c r="U87" s="100">
        <f t="shared" si="79"/>
        <v>0</v>
      </c>
      <c r="V87" s="100">
        <f t="shared" si="80"/>
        <v>0</v>
      </c>
      <c r="W87" s="100">
        <f t="shared" si="81"/>
        <v>0</v>
      </c>
      <c r="X87" s="100">
        <f t="shared" si="82"/>
        <v>0</v>
      </c>
      <c r="Y87" s="100">
        <f t="shared" si="83"/>
        <v>0</v>
      </c>
      <c r="Z87" s="100">
        <f t="shared" si="84"/>
        <v>0</v>
      </c>
      <c r="AA87" s="100">
        <f t="shared" si="85"/>
        <v>0</v>
      </c>
      <c r="AB87" s="100">
        <f t="shared" si="86"/>
        <v>0</v>
      </c>
      <c r="AC87" s="100">
        <f t="shared" si="87"/>
        <v>0</v>
      </c>
      <c r="AD87" s="100">
        <f t="shared" si="88"/>
        <v>0</v>
      </c>
      <c r="AE87" s="42">
        <f t="shared" si="89"/>
        <v>0</v>
      </c>
      <c r="AF87" s="104">
        <f t="shared" si="90"/>
        <v>0</v>
      </c>
      <c r="AG87" s="42">
        <f t="shared" si="91"/>
        <v>0</v>
      </c>
      <c r="AH87" s="43">
        <f t="shared" si="92"/>
        <v>0</v>
      </c>
      <c r="AJ87" s="78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30">
        <f t="shared" si="93"/>
        <v>0</v>
      </c>
      <c r="AW87" s="80"/>
      <c r="AX87" s="37"/>
    </row>
    <row r="88" spans="2:50" x14ac:dyDescent="0.35">
      <c r="B88" s="116">
        <v>454500</v>
      </c>
      <c r="C88" s="87" t="s">
        <v>93</v>
      </c>
      <c r="E88" s="99">
        <f t="shared" si="64"/>
        <v>0</v>
      </c>
      <c r="F88" s="100">
        <f t="shared" si="65"/>
        <v>0</v>
      </c>
      <c r="G88" s="100">
        <f t="shared" si="66"/>
        <v>0</v>
      </c>
      <c r="H88" s="100">
        <f t="shared" si="67"/>
        <v>0</v>
      </c>
      <c r="I88" s="100">
        <f t="shared" si="68"/>
        <v>0</v>
      </c>
      <c r="J88" s="100">
        <f t="shared" si="69"/>
        <v>0</v>
      </c>
      <c r="K88" s="100">
        <f t="shared" si="70"/>
        <v>0</v>
      </c>
      <c r="L88" s="100">
        <f t="shared" si="71"/>
        <v>0</v>
      </c>
      <c r="M88" s="100">
        <f t="shared" si="72"/>
        <v>0</v>
      </c>
      <c r="N88" s="100">
        <f t="shared" si="73"/>
        <v>0</v>
      </c>
      <c r="O88" s="100">
        <f t="shared" si="74"/>
        <v>0</v>
      </c>
      <c r="P88" s="101">
        <f t="shared" si="75"/>
        <v>0</v>
      </c>
      <c r="Q88" s="42">
        <f t="shared" si="76"/>
        <v>0</v>
      </c>
      <c r="S88" s="99">
        <f t="shared" si="77"/>
        <v>0</v>
      </c>
      <c r="T88" s="100">
        <f t="shared" si="78"/>
        <v>0</v>
      </c>
      <c r="U88" s="100">
        <f t="shared" si="79"/>
        <v>0</v>
      </c>
      <c r="V88" s="100">
        <f t="shared" si="80"/>
        <v>0</v>
      </c>
      <c r="W88" s="100">
        <f t="shared" si="81"/>
        <v>0</v>
      </c>
      <c r="X88" s="100">
        <f t="shared" si="82"/>
        <v>0</v>
      </c>
      <c r="Y88" s="100">
        <f t="shared" si="83"/>
        <v>0</v>
      </c>
      <c r="Z88" s="100">
        <f t="shared" si="84"/>
        <v>0</v>
      </c>
      <c r="AA88" s="100">
        <f t="shared" si="85"/>
        <v>0</v>
      </c>
      <c r="AB88" s="100">
        <f t="shared" si="86"/>
        <v>0</v>
      </c>
      <c r="AC88" s="100">
        <f t="shared" si="87"/>
        <v>0</v>
      </c>
      <c r="AD88" s="100">
        <f t="shared" si="88"/>
        <v>0</v>
      </c>
      <c r="AE88" s="42">
        <f t="shared" si="89"/>
        <v>0</v>
      </c>
      <c r="AF88" s="104">
        <f t="shared" si="90"/>
        <v>0</v>
      </c>
      <c r="AG88" s="42">
        <f t="shared" si="91"/>
        <v>0</v>
      </c>
      <c r="AH88" s="43">
        <f t="shared" si="92"/>
        <v>0</v>
      </c>
      <c r="AJ88" s="78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30">
        <f t="shared" si="93"/>
        <v>0</v>
      </c>
      <c r="AW88" s="80"/>
      <c r="AX88" s="37"/>
    </row>
    <row r="89" spans="2:50" x14ac:dyDescent="0.35">
      <c r="B89" s="116">
        <v>454510</v>
      </c>
      <c r="C89" s="87" t="s">
        <v>94</v>
      </c>
      <c r="E89" s="99">
        <f t="shared" si="64"/>
        <v>0</v>
      </c>
      <c r="F89" s="100">
        <f t="shared" si="65"/>
        <v>0</v>
      </c>
      <c r="G89" s="100">
        <f t="shared" si="66"/>
        <v>0</v>
      </c>
      <c r="H89" s="100">
        <f t="shared" si="67"/>
        <v>0</v>
      </c>
      <c r="I89" s="100">
        <f t="shared" si="68"/>
        <v>0</v>
      </c>
      <c r="J89" s="100">
        <f t="shared" si="69"/>
        <v>0</v>
      </c>
      <c r="K89" s="100">
        <f t="shared" si="70"/>
        <v>0</v>
      </c>
      <c r="L89" s="100">
        <f t="shared" si="71"/>
        <v>0</v>
      </c>
      <c r="M89" s="100">
        <f t="shared" si="72"/>
        <v>0</v>
      </c>
      <c r="N89" s="100">
        <f t="shared" si="73"/>
        <v>0</v>
      </c>
      <c r="O89" s="100">
        <f t="shared" si="74"/>
        <v>0</v>
      </c>
      <c r="P89" s="101">
        <f t="shared" si="75"/>
        <v>0</v>
      </c>
      <c r="Q89" s="42">
        <f t="shared" si="76"/>
        <v>0</v>
      </c>
      <c r="S89" s="99">
        <f t="shared" si="77"/>
        <v>0</v>
      </c>
      <c r="T89" s="100">
        <f t="shared" si="78"/>
        <v>0</v>
      </c>
      <c r="U89" s="100">
        <f t="shared" si="79"/>
        <v>0</v>
      </c>
      <c r="V89" s="100">
        <f t="shared" si="80"/>
        <v>0</v>
      </c>
      <c r="W89" s="100">
        <f t="shared" si="81"/>
        <v>0</v>
      </c>
      <c r="X89" s="100">
        <f t="shared" si="82"/>
        <v>0</v>
      </c>
      <c r="Y89" s="100">
        <f t="shared" si="83"/>
        <v>0</v>
      </c>
      <c r="Z89" s="100">
        <f t="shared" si="84"/>
        <v>0</v>
      </c>
      <c r="AA89" s="100">
        <f t="shared" si="85"/>
        <v>0</v>
      </c>
      <c r="AB89" s="100">
        <f t="shared" si="86"/>
        <v>0</v>
      </c>
      <c r="AC89" s="100">
        <f t="shared" si="87"/>
        <v>0</v>
      </c>
      <c r="AD89" s="100">
        <f t="shared" si="88"/>
        <v>0</v>
      </c>
      <c r="AE89" s="42">
        <f t="shared" si="89"/>
        <v>0</v>
      </c>
      <c r="AF89" s="104">
        <f t="shared" si="90"/>
        <v>0</v>
      </c>
      <c r="AG89" s="42">
        <f t="shared" si="91"/>
        <v>0</v>
      </c>
      <c r="AH89" s="43">
        <f t="shared" si="92"/>
        <v>0</v>
      </c>
      <c r="AJ89" s="78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30">
        <f t="shared" si="93"/>
        <v>0</v>
      </c>
      <c r="AW89" s="80"/>
      <c r="AX89" s="37"/>
    </row>
    <row r="90" spans="2:50" x14ac:dyDescent="0.35">
      <c r="B90" s="116">
        <v>454511</v>
      </c>
      <c r="C90" s="87" t="s">
        <v>95</v>
      </c>
      <c r="E90" s="99">
        <f t="shared" si="64"/>
        <v>0</v>
      </c>
      <c r="F90" s="100">
        <f t="shared" si="65"/>
        <v>0</v>
      </c>
      <c r="G90" s="100">
        <f t="shared" si="66"/>
        <v>0</v>
      </c>
      <c r="H90" s="100">
        <f t="shared" si="67"/>
        <v>0</v>
      </c>
      <c r="I90" s="100">
        <f t="shared" si="68"/>
        <v>0</v>
      </c>
      <c r="J90" s="100">
        <f t="shared" si="69"/>
        <v>0</v>
      </c>
      <c r="K90" s="100">
        <f t="shared" si="70"/>
        <v>0</v>
      </c>
      <c r="L90" s="100">
        <f t="shared" si="71"/>
        <v>0</v>
      </c>
      <c r="M90" s="100">
        <f t="shared" si="72"/>
        <v>0</v>
      </c>
      <c r="N90" s="100">
        <f t="shared" si="73"/>
        <v>0</v>
      </c>
      <c r="O90" s="100">
        <f t="shared" si="74"/>
        <v>0</v>
      </c>
      <c r="P90" s="101">
        <f t="shared" si="75"/>
        <v>0</v>
      </c>
      <c r="Q90" s="42">
        <f t="shared" si="76"/>
        <v>0</v>
      </c>
      <c r="S90" s="99">
        <f t="shared" si="77"/>
        <v>0</v>
      </c>
      <c r="T90" s="100">
        <f t="shared" si="78"/>
        <v>0</v>
      </c>
      <c r="U90" s="100">
        <f t="shared" si="79"/>
        <v>0</v>
      </c>
      <c r="V90" s="100">
        <f t="shared" si="80"/>
        <v>0</v>
      </c>
      <c r="W90" s="100">
        <f t="shared" si="81"/>
        <v>0</v>
      </c>
      <c r="X90" s="100">
        <f t="shared" si="82"/>
        <v>0</v>
      </c>
      <c r="Y90" s="100">
        <f t="shared" si="83"/>
        <v>0</v>
      </c>
      <c r="Z90" s="100">
        <f t="shared" si="84"/>
        <v>0</v>
      </c>
      <c r="AA90" s="100">
        <f t="shared" si="85"/>
        <v>0</v>
      </c>
      <c r="AB90" s="100">
        <f t="shared" si="86"/>
        <v>0</v>
      </c>
      <c r="AC90" s="100">
        <f t="shared" si="87"/>
        <v>0</v>
      </c>
      <c r="AD90" s="100">
        <f t="shared" si="88"/>
        <v>0</v>
      </c>
      <c r="AE90" s="42">
        <f t="shared" si="89"/>
        <v>0</v>
      </c>
      <c r="AF90" s="104">
        <f t="shared" si="90"/>
        <v>0</v>
      </c>
      <c r="AG90" s="42">
        <f t="shared" si="91"/>
        <v>0</v>
      </c>
      <c r="AH90" s="43">
        <f t="shared" si="92"/>
        <v>0</v>
      </c>
      <c r="AJ90" s="78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30">
        <f t="shared" si="93"/>
        <v>0</v>
      </c>
      <c r="AW90" s="80"/>
      <c r="AX90" s="37"/>
    </row>
    <row r="91" spans="2:50" x14ac:dyDescent="0.35">
      <c r="B91" s="116">
        <v>454520</v>
      </c>
      <c r="C91" s="87" t="s">
        <v>96</v>
      </c>
      <c r="E91" s="99">
        <f t="shared" si="64"/>
        <v>0</v>
      </c>
      <c r="F91" s="100">
        <f t="shared" si="65"/>
        <v>0</v>
      </c>
      <c r="G91" s="100">
        <f t="shared" si="66"/>
        <v>0</v>
      </c>
      <c r="H91" s="100">
        <f t="shared" si="67"/>
        <v>0</v>
      </c>
      <c r="I91" s="100">
        <f t="shared" si="68"/>
        <v>0</v>
      </c>
      <c r="J91" s="100">
        <f t="shared" si="69"/>
        <v>0</v>
      </c>
      <c r="K91" s="100">
        <f t="shared" si="70"/>
        <v>0</v>
      </c>
      <c r="L91" s="100">
        <f t="shared" si="71"/>
        <v>0</v>
      </c>
      <c r="M91" s="100">
        <f t="shared" si="72"/>
        <v>0</v>
      </c>
      <c r="N91" s="100">
        <f t="shared" si="73"/>
        <v>0</v>
      </c>
      <c r="O91" s="100">
        <f t="shared" si="74"/>
        <v>0</v>
      </c>
      <c r="P91" s="101">
        <f t="shared" si="75"/>
        <v>0</v>
      </c>
      <c r="Q91" s="42">
        <f t="shared" si="76"/>
        <v>0</v>
      </c>
      <c r="S91" s="99">
        <f t="shared" si="77"/>
        <v>0</v>
      </c>
      <c r="T91" s="100">
        <f t="shared" si="78"/>
        <v>0</v>
      </c>
      <c r="U91" s="100">
        <f t="shared" si="79"/>
        <v>0</v>
      </c>
      <c r="V91" s="100">
        <f t="shared" si="80"/>
        <v>0</v>
      </c>
      <c r="W91" s="100">
        <f t="shared" si="81"/>
        <v>0</v>
      </c>
      <c r="X91" s="100">
        <f t="shared" si="82"/>
        <v>0</v>
      </c>
      <c r="Y91" s="100">
        <f t="shared" si="83"/>
        <v>0</v>
      </c>
      <c r="Z91" s="100">
        <f t="shared" si="84"/>
        <v>0</v>
      </c>
      <c r="AA91" s="100">
        <f t="shared" si="85"/>
        <v>0</v>
      </c>
      <c r="AB91" s="100">
        <f t="shared" si="86"/>
        <v>0</v>
      </c>
      <c r="AC91" s="100">
        <f t="shared" si="87"/>
        <v>0</v>
      </c>
      <c r="AD91" s="100">
        <f t="shared" si="88"/>
        <v>0</v>
      </c>
      <c r="AE91" s="42">
        <f t="shared" si="89"/>
        <v>0</v>
      </c>
      <c r="AF91" s="104">
        <f t="shared" si="90"/>
        <v>0</v>
      </c>
      <c r="AG91" s="42">
        <f t="shared" si="91"/>
        <v>0</v>
      </c>
      <c r="AH91" s="43">
        <f t="shared" si="92"/>
        <v>0</v>
      </c>
      <c r="AJ91" s="78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30">
        <f t="shared" si="93"/>
        <v>0</v>
      </c>
      <c r="AW91" s="80"/>
      <c r="AX91" s="37"/>
    </row>
    <row r="92" spans="2:50" x14ac:dyDescent="0.35">
      <c r="B92" s="116">
        <v>454521</v>
      </c>
      <c r="C92" s="87" t="s">
        <v>97</v>
      </c>
      <c r="E92" s="99">
        <f t="shared" si="64"/>
        <v>0</v>
      </c>
      <c r="F92" s="100">
        <f t="shared" si="65"/>
        <v>0</v>
      </c>
      <c r="G92" s="100">
        <f t="shared" si="66"/>
        <v>0</v>
      </c>
      <c r="H92" s="100">
        <f t="shared" si="67"/>
        <v>0</v>
      </c>
      <c r="I92" s="100">
        <f t="shared" si="68"/>
        <v>0</v>
      </c>
      <c r="J92" s="100">
        <f t="shared" si="69"/>
        <v>0</v>
      </c>
      <c r="K92" s="100">
        <f t="shared" si="70"/>
        <v>0</v>
      </c>
      <c r="L92" s="100">
        <f t="shared" si="71"/>
        <v>0</v>
      </c>
      <c r="M92" s="100">
        <f t="shared" si="72"/>
        <v>0</v>
      </c>
      <c r="N92" s="100">
        <f t="shared" si="73"/>
        <v>0</v>
      </c>
      <c r="O92" s="100">
        <f t="shared" si="74"/>
        <v>0</v>
      </c>
      <c r="P92" s="101">
        <f t="shared" si="75"/>
        <v>0</v>
      </c>
      <c r="Q92" s="42">
        <f t="shared" si="76"/>
        <v>0</v>
      </c>
      <c r="S92" s="99">
        <f t="shared" si="77"/>
        <v>0</v>
      </c>
      <c r="T92" s="100">
        <f t="shared" si="78"/>
        <v>0</v>
      </c>
      <c r="U92" s="100">
        <f t="shared" si="79"/>
        <v>0</v>
      </c>
      <c r="V92" s="100">
        <f t="shared" si="80"/>
        <v>0</v>
      </c>
      <c r="W92" s="100">
        <f t="shared" si="81"/>
        <v>0</v>
      </c>
      <c r="X92" s="100">
        <f t="shared" si="82"/>
        <v>0</v>
      </c>
      <c r="Y92" s="100">
        <f t="shared" si="83"/>
        <v>0</v>
      </c>
      <c r="Z92" s="100">
        <f t="shared" si="84"/>
        <v>0</v>
      </c>
      <c r="AA92" s="100">
        <f t="shared" si="85"/>
        <v>0</v>
      </c>
      <c r="AB92" s="100">
        <f t="shared" si="86"/>
        <v>0</v>
      </c>
      <c r="AC92" s="100">
        <f t="shared" si="87"/>
        <v>0</v>
      </c>
      <c r="AD92" s="100">
        <f t="shared" si="88"/>
        <v>0</v>
      </c>
      <c r="AE92" s="42">
        <f t="shared" si="89"/>
        <v>0</v>
      </c>
      <c r="AF92" s="104">
        <f t="shared" si="90"/>
        <v>0</v>
      </c>
      <c r="AG92" s="42">
        <f t="shared" si="91"/>
        <v>0</v>
      </c>
      <c r="AH92" s="43">
        <f t="shared" si="92"/>
        <v>0</v>
      </c>
      <c r="AJ92" s="78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30">
        <f t="shared" si="93"/>
        <v>0</v>
      </c>
      <c r="AW92" s="80"/>
      <c r="AX92" s="37"/>
    </row>
    <row r="93" spans="2:50" x14ac:dyDescent="0.35">
      <c r="B93" s="116">
        <v>454530</v>
      </c>
      <c r="C93" s="87" t="s">
        <v>98</v>
      </c>
      <c r="E93" s="99">
        <f t="shared" si="64"/>
        <v>0</v>
      </c>
      <c r="F93" s="100">
        <f t="shared" si="65"/>
        <v>0</v>
      </c>
      <c r="G93" s="100">
        <f t="shared" si="66"/>
        <v>0</v>
      </c>
      <c r="H93" s="100">
        <f t="shared" si="67"/>
        <v>0</v>
      </c>
      <c r="I93" s="100">
        <f t="shared" si="68"/>
        <v>0</v>
      </c>
      <c r="J93" s="100">
        <f t="shared" si="69"/>
        <v>0</v>
      </c>
      <c r="K93" s="100">
        <f t="shared" si="70"/>
        <v>0</v>
      </c>
      <c r="L93" s="100">
        <f t="shared" si="71"/>
        <v>0</v>
      </c>
      <c r="M93" s="100">
        <f t="shared" si="72"/>
        <v>0</v>
      </c>
      <c r="N93" s="100">
        <f t="shared" si="73"/>
        <v>0</v>
      </c>
      <c r="O93" s="100">
        <f t="shared" si="74"/>
        <v>0</v>
      </c>
      <c r="P93" s="101">
        <f t="shared" si="75"/>
        <v>0</v>
      </c>
      <c r="Q93" s="42">
        <f t="shared" si="76"/>
        <v>0</v>
      </c>
      <c r="S93" s="99">
        <f t="shared" si="77"/>
        <v>0</v>
      </c>
      <c r="T93" s="100">
        <f t="shared" si="78"/>
        <v>0</v>
      </c>
      <c r="U93" s="100">
        <f t="shared" si="79"/>
        <v>0</v>
      </c>
      <c r="V93" s="100">
        <f t="shared" si="80"/>
        <v>0</v>
      </c>
      <c r="W93" s="100">
        <f t="shared" si="81"/>
        <v>0</v>
      </c>
      <c r="X93" s="100">
        <f t="shared" si="82"/>
        <v>0</v>
      </c>
      <c r="Y93" s="100">
        <f t="shared" si="83"/>
        <v>0</v>
      </c>
      <c r="Z93" s="100">
        <f t="shared" si="84"/>
        <v>0</v>
      </c>
      <c r="AA93" s="100">
        <f t="shared" si="85"/>
        <v>0</v>
      </c>
      <c r="AB93" s="100">
        <f t="shared" si="86"/>
        <v>0</v>
      </c>
      <c r="AC93" s="100">
        <f t="shared" si="87"/>
        <v>0</v>
      </c>
      <c r="AD93" s="100">
        <f t="shared" si="88"/>
        <v>0</v>
      </c>
      <c r="AE93" s="42">
        <f t="shared" si="89"/>
        <v>0</v>
      </c>
      <c r="AF93" s="104">
        <f t="shared" si="90"/>
        <v>0</v>
      </c>
      <c r="AG93" s="42">
        <f t="shared" si="91"/>
        <v>0</v>
      </c>
      <c r="AH93" s="43">
        <f t="shared" si="92"/>
        <v>0</v>
      </c>
      <c r="AJ93" s="78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30">
        <f t="shared" si="93"/>
        <v>0</v>
      </c>
      <c r="AW93" s="80"/>
      <c r="AX93" s="37"/>
    </row>
    <row r="94" spans="2:50" x14ac:dyDescent="0.35">
      <c r="B94" s="116">
        <v>460000</v>
      </c>
      <c r="C94" s="87" t="s">
        <v>99</v>
      </c>
      <c r="E94" s="99">
        <f t="shared" si="64"/>
        <v>0</v>
      </c>
      <c r="F94" s="100">
        <f t="shared" si="65"/>
        <v>0</v>
      </c>
      <c r="G94" s="100">
        <f t="shared" si="66"/>
        <v>0</v>
      </c>
      <c r="H94" s="100">
        <f t="shared" si="67"/>
        <v>0</v>
      </c>
      <c r="I94" s="100">
        <f t="shared" si="68"/>
        <v>0</v>
      </c>
      <c r="J94" s="100">
        <f t="shared" si="69"/>
        <v>0</v>
      </c>
      <c r="K94" s="100">
        <f t="shared" si="70"/>
        <v>0</v>
      </c>
      <c r="L94" s="100">
        <f t="shared" si="71"/>
        <v>0</v>
      </c>
      <c r="M94" s="100">
        <f t="shared" si="72"/>
        <v>0</v>
      </c>
      <c r="N94" s="100">
        <f t="shared" si="73"/>
        <v>0</v>
      </c>
      <c r="O94" s="100">
        <f t="shared" si="74"/>
        <v>0</v>
      </c>
      <c r="P94" s="101">
        <f t="shared" si="75"/>
        <v>0</v>
      </c>
      <c r="Q94" s="42">
        <f t="shared" si="76"/>
        <v>0</v>
      </c>
      <c r="S94" s="99">
        <f t="shared" si="77"/>
        <v>0</v>
      </c>
      <c r="T94" s="100">
        <f t="shared" si="78"/>
        <v>0</v>
      </c>
      <c r="U94" s="100">
        <f t="shared" si="79"/>
        <v>0</v>
      </c>
      <c r="V94" s="100">
        <f t="shared" si="80"/>
        <v>0</v>
      </c>
      <c r="W94" s="100">
        <f t="shared" si="81"/>
        <v>0</v>
      </c>
      <c r="X94" s="100">
        <f t="shared" si="82"/>
        <v>0</v>
      </c>
      <c r="Y94" s="100">
        <f t="shared" si="83"/>
        <v>0</v>
      </c>
      <c r="Z94" s="100">
        <f t="shared" si="84"/>
        <v>0</v>
      </c>
      <c r="AA94" s="100">
        <f t="shared" si="85"/>
        <v>0</v>
      </c>
      <c r="AB94" s="100">
        <f t="shared" si="86"/>
        <v>0</v>
      </c>
      <c r="AC94" s="100">
        <f t="shared" si="87"/>
        <v>0</v>
      </c>
      <c r="AD94" s="100">
        <f t="shared" si="88"/>
        <v>0</v>
      </c>
      <c r="AE94" s="42">
        <f t="shared" si="89"/>
        <v>0</v>
      </c>
      <c r="AF94" s="104">
        <f t="shared" si="90"/>
        <v>0</v>
      </c>
      <c r="AG94" s="42">
        <f t="shared" si="91"/>
        <v>0</v>
      </c>
      <c r="AH94" s="43">
        <f t="shared" si="92"/>
        <v>0</v>
      </c>
      <c r="AJ94" s="78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30">
        <f t="shared" si="93"/>
        <v>0</v>
      </c>
      <c r="AW94" s="80"/>
      <c r="AX94" s="37"/>
    </row>
    <row r="95" spans="2:50" x14ac:dyDescent="0.35">
      <c r="B95" s="116">
        <v>461010</v>
      </c>
      <c r="C95" s="87" t="s">
        <v>100</v>
      </c>
      <c r="E95" s="99">
        <f t="shared" si="64"/>
        <v>0</v>
      </c>
      <c r="F95" s="100">
        <f t="shared" si="65"/>
        <v>0</v>
      </c>
      <c r="G95" s="100">
        <f t="shared" si="66"/>
        <v>0</v>
      </c>
      <c r="H95" s="100">
        <f t="shared" si="67"/>
        <v>0</v>
      </c>
      <c r="I95" s="100">
        <f t="shared" si="68"/>
        <v>0</v>
      </c>
      <c r="J95" s="100">
        <f t="shared" si="69"/>
        <v>0</v>
      </c>
      <c r="K95" s="100">
        <f t="shared" si="70"/>
        <v>0</v>
      </c>
      <c r="L95" s="100">
        <f t="shared" si="71"/>
        <v>0</v>
      </c>
      <c r="M95" s="100">
        <f t="shared" si="72"/>
        <v>0</v>
      </c>
      <c r="N95" s="100">
        <f t="shared" si="73"/>
        <v>0</v>
      </c>
      <c r="O95" s="100">
        <f t="shared" si="74"/>
        <v>0</v>
      </c>
      <c r="P95" s="101">
        <f t="shared" si="75"/>
        <v>0</v>
      </c>
      <c r="Q95" s="42">
        <f t="shared" si="76"/>
        <v>0</v>
      </c>
      <c r="S95" s="99">
        <f t="shared" si="77"/>
        <v>0</v>
      </c>
      <c r="T95" s="100">
        <f t="shared" si="78"/>
        <v>0</v>
      </c>
      <c r="U95" s="100">
        <f t="shared" si="79"/>
        <v>0</v>
      </c>
      <c r="V95" s="100">
        <f t="shared" si="80"/>
        <v>0</v>
      </c>
      <c r="W95" s="100">
        <f t="shared" si="81"/>
        <v>0</v>
      </c>
      <c r="X95" s="100">
        <f t="shared" si="82"/>
        <v>0</v>
      </c>
      <c r="Y95" s="100">
        <f t="shared" si="83"/>
        <v>0</v>
      </c>
      <c r="Z95" s="100">
        <f t="shared" si="84"/>
        <v>0</v>
      </c>
      <c r="AA95" s="100">
        <f t="shared" si="85"/>
        <v>0</v>
      </c>
      <c r="AB95" s="100">
        <f t="shared" si="86"/>
        <v>0</v>
      </c>
      <c r="AC95" s="100">
        <f t="shared" si="87"/>
        <v>0</v>
      </c>
      <c r="AD95" s="100">
        <f t="shared" si="88"/>
        <v>0</v>
      </c>
      <c r="AE95" s="42">
        <f t="shared" si="89"/>
        <v>0</v>
      </c>
      <c r="AF95" s="104">
        <f t="shared" si="90"/>
        <v>0</v>
      </c>
      <c r="AG95" s="42">
        <f t="shared" si="91"/>
        <v>0</v>
      </c>
      <c r="AH95" s="43">
        <f t="shared" si="92"/>
        <v>0</v>
      </c>
      <c r="AJ95" s="78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30">
        <f t="shared" si="93"/>
        <v>0</v>
      </c>
      <c r="AW95" s="80"/>
      <c r="AX95" s="37"/>
    </row>
    <row r="96" spans="2:50" x14ac:dyDescent="0.35">
      <c r="B96" s="116">
        <v>461011</v>
      </c>
      <c r="C96" s="87" t="s">
        <v>101</v>
      </c>
      <c r="E96" s="99">
        <f t="shared" si="64"/>
        <v>0</v>
      </c>
      <c r="F96" s="100">
        <f t="shared" si="65"/>
        <v>0</v>
      </c>
      <c r="G96" s="100">
        <f t="shared" si="66"/>
        <v>0</v>
      </c>
      <c r="H96" s="100">
        <f t="shared" si="67"/>
        <v>0</v>
      </c>
      <c r="I96" s="100">
        <f t="shared" si="68"/>
        <v>0</v>
      </c>
      <c r="J96" s="100">
        <f t="shared" si="69"/>
        <v>0</v>
      </c>
      <c r="K96" s="100">
        <f t="shared" si="70"/>
        <v>0</v>
      </c>
      <c r="L96" s="100">
        <f t="shared" si="71"/>
        <v>0</v>
      </c>
      <c r="M96" s="100">
        <f t="shared" si="72"/>
        <v>0</v>
      </c>
      <c r="N96" s="100">
        <f t="shared" si="73"/>
        <v>0</v>
      </c>
      <c r="O96" s="100">
        <f t="shared" si="74"/>
        <v>0</v>
      </c>
      <c r="P96" s="101">
        <f t="shared" si="75"/>
        <v>0</v>
      </c>
      <c r="Q96" s="42">
        <f t="shared" si="76"/>
        <v>0</v>
      </c>
      <c r="S96" s="99">
        <f t="shared" si="77"/>
        <v>0</v>
      </c>
      <c r="T96" s="100">
        <f t="shared" si="78"/>
        <v>0</v>
      </c>
      <c r="U96" s="100">
        <f t="shared" si="79"/>
        <v>0</v>
      </c>
      <c r="V96" s="100">
        <f t="shared" si="80"/>
        <v>0</v>
      </c>
      <c r="W96" s="100">
        <f t="shared" si="81"/>
        <v>0</v>
      </c>
      <c r="X96" s="100">
        <f t="shared" si="82"/>
        <v>0</v>
      </c>
      <c r="Y96" s="100">
        <f t="shared" si="83"/>
        <v>0</v>
      </c>
      <c r="Z96" s="100">
        <f t="shared" si="84"/>
        <v>0</v>
      </c>
      <c r="AA96" s="100">
        <f t="shared" si="85"/>
        <v>0</v>
      </c>
      <c r="AB96" s="100">
        <f t="shared" si="86"/>
        <v>0</v>
      </c>
      <c r="AC96" s="100">
        <f t="shared" si="87"/>
        <v>0</v>
      </c>
      <c r="AD96" s="100">
        <f t="shared" si="88"/>
        <v>0</v>
      </c>
      <c r="AE96" s="42">
        <f t="shared" si="89"/>
        <v>0</v>
      </c>
      <c r="AF96" s="104">
        <f t="shared" si="90"/>
        <v>0</v>
      </c>
      <c r="AG96" s="42">
        <f t="shared" si="91"/>
        <v>0</v>
      </c>
      <c r="AH96" s="43">
        <f t="shared" si="92"/>
        <v>0</v>
      </c>
      <c r="AJ96" s="78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30">
        <f t="shared" si="93"/>
        <v>0</v>
      </c>
      <c r="AW96" s="80"/>
      <c r="AX96" s="37"/>
    </row>
    <row r="97" spans="2:50" x14ac:dyDescent="0.35">
      <c r="B97" s="116">
        <v>461012</v>
      </c>
      <c r="C97" s="87" t="s">
        <v>102</v>
      </c>
      <c r="E97" s="99">
        <f t="shared" si="64"/>
        <v>0</v>
      </c>
      <c r="F97" s="100">
        <f t="shared" si="65"/>
        <v>0</v>
      </c>
      <c r="G97" s="100">
        <f t="shared" si="66"/>
        <v>0</v>
      </c>
      <c r="H97" s="100">
        <f t="shared" si="67"/>
        <v>0</v>
      </c>
      <c r="I97" s="100">
        <f t="shared" si="68"/>
        <v>0</v>
      </c>
      <c r="J97" s="100">
        <f t="shared" si="69"/>
        <v>0</v>
      </c>
      <c r="K97" s="100">
        <f t="shared" si="70"/>
        <v>0</v>
      </c>
      <c r="L97" s="100">
        <f t="shared" si="71"/>
        <v>0</v>
      </c>
      <c r="M97" s="100">
        <f t="shared" si="72"/>
        <v>0</v>
      </c>
      <c r="N97" s="100">
        <f t="shared" si="73"/>
        <v>0</v>
      </c>
      <c r="O97" s="100">
        <f t="shared" si="74"/>
        <v>0</v>
      </c>
      <c r="P97" s="101">
        <f t="shared" si="75"/>
        <v>0</v>
      </c>
      <c r="Q97" s="42">
        <f t="shared" si="76"/>
        <v>0</v>
      </c>
      <c r="S97" s="99">
        <f t="shared" si="77"/>
        <v>0</v>
      </c>
      <c r="T97" s="100">
        <f t="shared" si="78"/>
        <v>0</v>
      </c>
      <c r="U97" s="100">
        <f t="shared" si="79"/>
        <v>0</v>
      </c>
      <c r="V97" s="100">
        <f t="shared" si="80"/>
        <v>0</v>
      </c>
      <c r="W97" s="100">
        <f t="shared" si="81"/>
        <v>0</v>
      </c>
      <c r="X97" s="100">
        <f t="shared" si="82"/>
        <v>0</v>
      </c>
      <c r="Y97" s="100">
        <f t="shared" si="83"/>
        <v>0</v>
      </c>
      <c r="Z97" s="100">
        <f t="shared" si="84"/>
        <v>0</v>
      </c>
      <c r="AA97" s="100">
        <f t="shared" si="85"/>
        <v>0</v>
      </c>
      <c r="AB97" s="100">
        <f t="shared" si="86"/>
        <v>0</v>
      </c>
      <c r="AC97" s="100">
        <f t="shared" si="87"/>
        <v>0</v>
      </c>
      <c r="AD97" s="100">
        <f t="shared" si="88"/>
        <v>0</v>
      </c>
      <c r="AE97" s="42">
        <f t="shared" si="89"/>
        <v>0</v>
      </c>
      <c r="AF97" s="104">
        <f t="shared" si="90"/>
        <v>0</v>
      </c>
      <c r="AG97" s="42">
        <f t="shared" si="91"/>
        <v>0</v>
      </c>
      <c r="AH97" s="43">
        <f t="shared" si="92"/>
        <v>0</v>
      </c>
      <c r="AJ97" s="78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30">
        <f t="shared" si="93"/>
        <v>0</v>
      </c>
      <c r="AW97" s="80"/>
      <c r="AX97" s="37"/>
    </row>
    <row r="98" spans="2:50" x14ac:dyDescent="0.35">
      <c r="B98" s="116">
        <v>461013</v>
      </c>
      <c r="C98" s="87" t="s">
        <v>103</v>
      </c>
      <c r="E98" s="99">
        <f t="shared" si="64"/>
        <v>0</v>
      </c>
      <c r="F98" s="100">
        <f t="shared" si="65"/>
        <v>0</v>
      </c>
      <c r="G98" s="100">
        <f t="shared" si="66"/>
        <v>0</v>
      </c>
      <c r="H98" s="100">
        <f t="shared" si="67"/>
        <v>0</v>
      </c>
      <c r="I98" s="100">
        <f t="shared" si="68"/>
        <v>0</v>
      </c>
      <c r="J98" s="100">
        <f t="shared" si="69"/>
        <v>0</v>
      </c>
      <c r="K98" s="100">
        <f t="shared" si="70"/>
        <v>0</v>
      </c>
      <c r="L98" s="100">
        <f t="shared" si="71"/>
        <v>0</v>
      </c>
      <c r="M98" s="100">
        <f t="shared" si="72"/>
        <v>0</v>
      </c>
      <c r="N98" s="100">
        <f t="shared" si="73"/>
        <v>0</v>
      </c>
      <c r="O98" s="100">
        <f t="shared" si="74"/>
        <v>0</v>
      </c>
      <c r="P98" s="101">
        <f t="shared" si="75"/>
        <v>0</v>
      </c>
      <c r="Q98" s="42">
        <f t="shared" si="76"/>
        <v>0</v>
      </c>
      <c r="S98" s="99">
        <f t="shared" si="77"/>
        <v>0</v>
      </c>
      <c r="T98" s="100">
        <f t="shared" si="78"/>
        <v>0</v>
      </c>
      <c r="U98" s="100">
        <f t="shared" si="79"/>
        <v>0</v>
      </c>
      <c r="V98" s="100">
        <f t="shared" si="80"/>
        <v>0</v>
      </c>
      <c r="W98" s="100">
        <f t="shared" si="81"/>
        <v>0</v>
      </c>
      <c r="X98" s="100">
        <f t="shared" si="82"/>
        <v>0</v>
      </c>
      <c r="Y98" s="100">
        <f t="shared" si="83"/>
        <v>0</v>
      </c>
      <c r="Z98" s="100">
        <f t="shared" si="84"/>
        <v>0</v>
      </c>
      <c r="AA98" s="100">
        <f t="shared" si="85"/>
        <v>0</v>
      </c>
      <c r="AB98" s="100">
        <f t="shared" si="86"/>
        <v>0</v>
      </c>
      <c r="AC98" s="100">
        <f t="shared" si="87"/>
        <v>0</v>
      </c>
      <c r="AD98" s="100">
        <f t="shared" si="88"/>
        <v>0</v>
      </c>
      <c r="AE98" s="42">
        <f t="shared" si="89"/>
        <v>0</v>
      </c>
      <c r="AF98" s="104">
        <f t="shared" si="90"/>
        <v>0</v>
      </c>
      <c r="AG98" s="42">
        <f t="shared" si="91"/>
        <v>0</v>
      </c>
      <c r="AH98" s="43">
        <f t="shared" si="92"/>
        <v>0</v>
      </c>
      <c r="AJ98" s="78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30">
        <f t="shared" si="93"/>
        <v>0</v>
      </c>
      <c r="AW98" s="80"/>
      <c r="AX98" s="37"/>
    </row>
    <row r="99" spans="2:50" x14ac:dyDescent="0.35">
      <c r="B99" s="116">
        <v>462000</v>
      </c>
      <c r="C99" s="87" t="s">
        <v>104</v>
      </c>
      <c r="E99" s="99">
        <f t="shared" si="64"/>
        <v>0</v>
      </c>
      <c r="F99" s="100">
        <f t="shared" si="65"/>
        <v>0</v>
      </c>
      <c r="G99" s="100">
        <f t="shared" si="66"/>
        <v>0</v>
      </c>
      <c r="H99" s="100">
        <f t="shared" si="67"/>
        <v>0</v>
      </c>
      <c r="I99" s="100">
        <f t="shared" si="68"/>
        <v>0</v>
      </c>
      <c r="J99" s="100">
        <f t="shared" si="69"/>
        <v>0</v>
      </c>
      <c r="K99" s="100">
        <f t="shared" si="70"/>
        <v>0</v>
      </c>
      <c r="L99" s="100">
        <f t="shared" si="71"/>
        <v>0</v>
      </c>
      <c r="M99" s="100">
        <f t="shared" si="72"/>
        <v>0</v>
      </c>
      <c r="N99" s="100">
        <f t="shared" si="73"/>
        <v>0</v>
      </c>
      <c r="O99" s="100">
        <f t="shared" si="74"/>
        <v>0</v>
      </c>
      <c r="P99" s="101">
        <f t="shared" si="75"/>
        <v>0</v>
      </c>
      <c r="Q99" s="42">
        <f t="shared" si="76"/>
        <v>0</v>
      </c>
      <c r="S99" s="99">
        <f t="shared" si="77"/>
        <v>0</v>
      </c>
      <c r="T99" s="100">
        <f t="shared" si="78"/>
        <v>0</v>
      </c>
      <c r="U99" s="100">
        <f t="shared" si="79"/>
        <v>0</v>
      </c>
      <c r="V99" s="100">
        <f t="shared" si="80"/>
        <v>0</v>
      </c>
      <c r="W99" s="100">
        <f t="shared" si="81"/>
        <v>0</v>
      </c>
      <c r="X99" s="100">
        <f t="shared" si="82"/>
        <v>0</v>
      </c>
      <c r="Y99" s="100">
        <f t="shared" si="83"/>
        <v>0</v>
      </c>
      <c r="Z99" s="100">
        <f t="shared" si="84"/>
        <v>0</v>
      </c>
      <c r="AA99" s="100">
        <f t="shared" si="85"/>
        <v>0</v>
      </c>
      <c r="AB99" s="100">
        <f t="shared" si="86"/>
        <v>0</v>
      </c>
      <c r="AC99" s="100">
        <f t="shared" si="87"/>
        <v>0</v>
      </c>
      <c r="AD99" s="100">
        <f t="shared" si="88"/>
        <v>0</v>
      </c>
      <c r="AE99" s="42">
        <f t="shared" si="89"/>
        <v>0</v>
      </c>
      <c r="AF99" s="104">
        <f t="shared" si="90"/>
        <v>0</v>
      </c>
      <c r="AG99" s="42">
        <f t="shared" si="91"/>
        <v>0</v>
      </c>
      <c r="AH99" s="43">
        <f t="shared" si="92"/>
        <v>0</v>
      </c>
      <c r="AJ99" s="78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30">
        <f t="shared" si="93"/>
        <v>0</v>
      </c>
      <c r="AW99" s="80"/>
      <c r="AX99" s="37"/>
    </row>
    <row r="100" spans="2:50" x14ac:dyDescent="0.35">
      <c r="B100" s="116">
        <v>462010</v>
      </c>
      <c r="C100" s="87" t="s">
        <v>105</v>
      </c>
      <c r="E100" s="99">
        <f t="shared" si="64"/>
        <v>0</v>
      </c>
      <c r="F100" s="100">
        <f t="shared" si="65"/>
        <v>0</v>
      </c>
      <c r="G100" s="100">
        <f t="shared" si="66"/>
        <v>0</v>
      </c>
      <c r="H100" s="100">
        <f t="shared" si="67"/>
        <v>0</v>
      </c>
      <c r="I100" s="100">
        <f t="shared" si="68"/>
        <v>0</v>
      </c>
      <c r="J100" s="100">
        <f t="shared" si="69"/>
        <v>0</v>
      </c>
      <c r="K100" s="100">
        <f t="shared" si="70"/>
        <v>0</v>
      </c>
      <c r="L100" s="100">
        <f t="shared" si="71"/>
        <v>0</v>
      </c>
      <c r="M100" s="100">
        <f t="shared" si="72"/>
        <v>0</v>
      </c>
      <c r="N100" s="100">
        <f t="shared" si="73"/>
        <v>0</v>
      </c>
      <c r="O100" s="100">
        <f t="shared" si="74"/>
        <v>0</v>
      </c>
      <c r="P100" s="101">
        <f t="shared" si="75"/>
        <v>0</v>
      </c>
      <c r="Q100" s="42">
        <f t="shared" si="76"/>
        <v>0</v>
      </c>
      <c r="S100" s="99">
        <f t="shared" si="77"/>
        <v>0</v>
      </c>
      <c r="T100" s="100">
        <f t="shared" si="78"/>
        <v>0</v>
      </c>
      <c r="U100" s="100">
        <f t="shared" si="79"/>
        <v>0</v>
      </c>
      <c r="V100" s="100">
        <f t="shared" si="80"/>
        <v>0</v>
      </c>
      <c r="W100" s="100">
        <f t="shared" si="81"/>
        <v>0</v>
      </c>
      <c r="X100" s="100">
        <f t="shared" si="82"/>
        <v>0</v>
      </c>
      <c r="Y100" s="100">
        <f t="shared" si="83"/>
        <v>0</v>
      </c>
      <c r="Z100" s="100">
        <f t="shared" si="84"/>
        <v>0</v>
      </c>
      <c r="AA100" s="100">
        <f t="shared" si="85"/>
        <v>0</v>
      </c>
      <c r="AB100" s="100">
        <f t="shared" si="86"/>
        <v>0</v>
      </c>
      <c r="AC100" s="100">
        <f t="shared" si="87"/>
        <v>0</v>
      </c>
      <c r="AD100" s="100">
        <f t="shared" si="88"/>
        <v>0</v>
      </c>
      <c r="AE100" s="42">
        <f t="shared" si="89"/>
        <v>0</v>
      </c>
      <c r="AF100" s="104">
        <f t="shared" si="90"/>
        <v>0</v>
      </c>
      <c r="AG100" s="42">
        <f t="shared" si="91"/>
        <v>0</v>
      </c>
      <c r="AH100" s="43">
        <f t="shared" si="92"/>
        <v>0</v>
      </c>
      <c r="AJ100" s="78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30">
        <f t="shared" si="93"/>
        <v>0</v>
      </c>
      <c r="AW100" s="80"/>
      <c r="AX100" s="37"/>
    </row>
    <row r="101" spans="2:50" x14ac:dyDescent="0.35">
      <c r="B101" s="116">
        <v>462011</v>
      </c>
      <c r="C101" s="87" t="s">
        <v>106</v>
      </c>
      <c r="E101" s="99">
        <f t="shared" si="64"/>
        <v>0</v>
      </c>
      <c r="F101" s="100">
        <f t="shared" si="65"/>
        <v>0</v>
      </c>
      <c r="G101" s="100">
        <f t="shared" si="66"/>
        <v>0</v>
      </c>
      <c r="H101" s="100">
        <f t="shared" si="67"/>
        <v>0</v>
      </c>
      <c r="I101" s="100">
        <f t="shared" si="68"/>
        <v>0</v>
      </c>
      <c r="J101" s="100">
        <f t="shared" si="69"/>
        <v>0</v>
      </c>
      <c r="K101" s="100">
        <f t="shared" si="70"/>
        <v>0</v>
      </c>
      <c r="L101" s="100">
        <f t="shared" si="71"/>
        <v>0</v>
      </c>
      <c r="M101" s="100">
        <f t="shared" si="72"/>
        <v>0</v>
      </c>
      <c r="N101" s="100">
        <f t="shared" si="73"/>
        <v>0</v>
      </c>
      <c r="O101" s="100">
        <f t="shared" si="74"/>
        <v>0</v>
      </c>
      <c r="P101" s="101">
        <f t="shared" si="75"/>
        <v>0</v>
      </c>
      <c r="Q101" s="42">
        <f t="shared" si="76"/>
        <v>0</v>
      </c>
      <c r="S101" s="99">
        <f t="shared" si="77"/>
        <v>0</v>
      </c>
      <c r="T101" s="100">
        <f t="shared" si="78"/>
        <v>0</v>
      </c>
      <c r="U101" s="100">
        <f t="shared" si="79"/>
        <v>0</v>
      </c>
      <c r="V101" s="100">
        <f t="shared" si="80"/>
        <v>0</v>
      </c>
      <c r="W101" s="100">
        <f t="shared" si="81"/>
        <v>0</v>
      </c>
      <c r="X101" s="100">
        <f t="shared" si="82"/>
        <v>0</v>
      </c>
      <c r="Y101" s="100">
        <f t="shared" si="83"/>
        <v>0</v>
      </c>
      <c r="Z101" s="100">
        <f t="shared" si="84"/>
        <v>0</v>
      </c>
      <c r="AA101" s="100">
        <f t="shared" si="85"/>
        <v>0</v>
      </c>
      <c r="AB101" s="100">
        <f t="shared" si="86"/>
        <v>0</v>
      </c>
      <c r="AC101" s="100">
        <f t="shared" si="87"/>
        <v>0</v>
      </c>
      <c r="AD101" s="100">
        <f t="shared" si="88"/>
        <v>0</v>
      </c>
      <c r="AE101" s="42">
        <f t="shared" si="89"/>
        <v>0</v>
      </c>
      <c r="AF101" s="104">
        <f t="shared" si="90"/>
        <v>0</v>
      </c>
      <c r="AG101" s="42">
        <f t="shared" si="91"/>
        <v>0</v>
      </c>
      <c r="AH101" s="43">
        <f t="shared" si="92"/>
        <v>0</v>
      </c>
      <c r="AJ101" s="78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30">
        <f t="shared" si="93"/>
        <v>0</v>
      </c>
      <c r="AW101" s="80"/>
      <c r="AX101" s="37"/>
    </row>
    <row r="102" spans="2:50" x14ac:dyDescent="0.35">
      <c r="B102" s="116">
        <v>462012</v>
      </c>
      <c r="C102" s="87" t="s">
        <v>107</v>
      </c>
      <c r="E102" s="99">
        <f t="shared" si="64"/>
        <v>0</v>
      </c>
      <c r="F102" s="100">
        <f t="shared" si="65"/>
        <v>0</v>
      </c>
      <c r="G102" s="100">
        <f t="shared" si="66"/>
        <v>0</v>
      </c>
      <c r="H102" s="100">
        <f t="shared" si="67"/>
        <v>0</v>
      </c>
      <c r="I102" s="100">
        <f t="shared" si="68"/>
        <v>0</v>
      </c>
      <c r="J102" s="100">
        <f t="shared" si="69"/>
        <v>0</v>
      </c>
      <c r="K102" s="100">
        <f t="shared" si="70"/>
        <v>0</v>
      </c>
      <c r="L102" s="100">
        <f t="shared" si="71"/>
        <v>0</v>
      </c>
      <c r="M102" s="100">
        <f t="shared" si="72"/>
        <v>0</v>
      </c>
      <c r="N102" s="100">
        <f t="shared" si="73"/>
        <v>0</v>
      </c>
      <c r="O102" s="100">
        <f t="shared" si="74"/>
        <v>0</v>
      </c>
      <c r="P102" s="101">
        <f t="shared" si="75"/>
        <v>0</v>
      </c>
      <c r="Q102" s="42">
        <f t="shared" si="76"/>
        <v>0</v>
      </c>
      <c r="S102" s="99">
        <f t="shared" si="77"/>
        <v>0</v>
      </c>
      <c r="T102" s="100">
        <f t="shared" si="78"/>
        <v>0</v>
      </c>
      <c r="U102" s="100">
        <f t="shared" si="79"/>
        <v>0</v>
      </c>
      <c r="V102" s="100">
        <f t="shared" si="80"/>
        <v>0</v>
      </c>
      <c r="W102" s="100">
        <f t="shared" si="81"/>
        <v>0</v>
      </c>
      <c r="X102" s="100">
        <f t="shared" si="82"/>
        <v>0</v>
      </c>
      <c r="Y102" s="100">
        <f t="shared" si="83"/>
        <v>0</v>
      </c>
      <c r="Z102" s="100">
        <f t="shared" si="84"/>
        <v>0</v>
      </c>
      <c r="AA102" s="100">
        <f t="shared" si="85"/>
        <v>0</v>
      </c>
      <c r="AB102" s="100">
        <f t="shared" si="86"/>
        <v>0</v>
      </c>
      <c r="AC102" s="100">
        <f t="shared" si="87"/>
        <v>0</v>
      </c>
      <c r="AD102" s="100">
        <f t="shared" si="88"/>
        <v>0</v>
      </c>
      <c r="AE102" s="42">
        <f t="shared" si="89"/>
        <v>0</v>
      </c>
      <c r="AF102" s="104">
        <f t="shared" si="90"/>
        <v>0</v>
      </c>
      <c r="AG102" s="42">
        <f t="shared" si="91"/>
        <v>0</v>
      </c>
      <c r="AH102" s="43">
        <f t="shared" si="92"/>
        <v>0</v>
      </c>
      <c r="AJ102" s="78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30">
        <f t="shared" si="93"/>
        <v>0</v>
      </c>
      <c r="AW102" s="80"/>
      <c r="AX102" s="37"/>
    </row>
    <row r="103" spans="2:50" x14ac:dyDescent="0.35">
      <c r="B103" s="116">
        <v>462013</v>
      </c>
      <c r="C103" s="87" t="s">
        <v>108</v>
      </c>
      <c r="E103" s="99">
        <f t="shared" si="64"/>
        <v>0</v>
      </c>
      <c r="F103" s="100">
        <f t="shared" si="65"/>
        <v>0</v>
      </c>
      <c r="G103" s="100">
        <f t="shared" si="66"/>
        <v>0</v>
      </c>
      <c r="H103" s="100">
        <f t="shared" si="67"/>
        <v>0</v>
      </c>
      <c r="I103" s="100">
        <f t="shared" si="68"/>
        <v>0</v>
      </c>
      <c r="J103" s="100">
        <f t="shared" si="69"/>
        <v>0</v>
      </c>
      <c r="K103" s="100">
        <f t="shared" si="70"/>
        <v>0</v>
      </c>
      <c r="L103" s="100">
        <f t="shared" si="71"/>
        <v>0</v>
      </c>
      <c r="M103" s="100">
        <f t="shared" si="72"/>
        <v>0</v>
      </c>
      <c r="N103" s="100">
        <f t="shared" si="73"/>
        <v>0</v>
      </c>
      <c r="O103" s="100">
        <f t="shared" si="74"/>
        <v>0</v>
      </c>
      <c r="P103" s="101">
        <f t="shared" si="75"/>
        <v>0</v>
      </c>
      <c r="Q103" s="42">
        <f t="shared" si="76"/>
        <v>0</v>
      </c>
      <c r="S103" s="99">
        <f t="shared" si="77"/>
        <v>0</v>
      </c>
      <c r="T103" s="100">
        <f t="shared" si="78"/>
        <v>0</v>
      </c>
      <c r="U103" s="100">
        <f t="shared" si="79"/>
        <v>0</v>
      </c>
      <c r="V103" s="100">
        <f t="shared" si="80"/>
        <v>0</v>
      </c>
      <c r="W103" s="100">
        <f t="shared" si="81"/>
        <v>0</v>
      </c>
      <c r="X103" s="100">
        <f t="shared" si="82"/>
        <v>0</v>
      </c>
      <c r="Y103" s="100">
        <f t="shared" si="83"/>
        <v>0</v>
      </c>
      <c r="Z103" s="100">
        <f t="shared" si="84"/>
        <v>0</v>
      </c>
      <c r="AA103" s="100">
        <f t="shared" si="85"/>
        <v>0</v>
      </c>
      <c r="AB103" s="100">
        <f t="shared" si="86"/>
        <v>0</v>
      </c>
      <c r="AC103" s="100">
        <f t="shared" si="87"/>
        <v>0</v>
      </c>
      <c r="AD103" s="100">
        <f t="shared" si="88"/>
        <v>0</v>
      </c>
      <c r="AE103" s="42">
        <f t="shared" si="89"/>
        <v>0</v>
      </c>
      <c r="AF103" s="104">
        <f t="shared" si="90"/>
        <v>0</v>
      </c>
      <c r="AG103" s="42">
        <f t="shared" si="91"/>
        <v>0</v>
      </c>
      <c r="AH103" s="43">
        <f t="shared" si="92"/>
        <v>0</v>
      </c>
      <c r="AJ103" s="78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30">
        <f t="shared" si="93"/>
        <v>0</v>
      </c>
      <c r="AW103" s="80"/>
      <c r="AX103" s="37"/>
    </row>
    <row r="104" spans="2:50" x14ac:dyDescent="0.35">
      <c r="B104" s="116">
        <v>463000</v>
      </c>
      <c r="C104" s="87" t="s">
        <v>109</v>
      </c>
      <c r="E104" s="99">
        <f t="shared" si="64"/>
        <v>0</v>
      </c>
      <c r="F104" s="100">
        <f t="shared" si="65"/>
        <v>0</v>
      </c>
      <c r="G104" s="100">
        <f t="shared" si="66"/>
        <v>0</v>
      </c>
      <c r="H104" s="100">
        <f t="shared" si="67"/>
        <v>0</v>
      </c>
      <c r="I104" s="100">
        <f t="shared" si="68"/>
        <v>0</v>
      </c>
      <c r="J104" s="100">
        <f t="shared" si="69"/>
        <v>0</v>
      </c>
      <c r="K104" s="100">
        <f t="shared" si="70"/>
        <v>0</v>
      </c>
      <c r="L104" s="100">
        <f t="shared" si="71"/>
        <v>0</v>
      </c>
      <c r="M104" s="100">
        <f t="shared" si="72"/>
        <v>0</v>
      </c>
      <c r="N104" s="100">
        <f t="shared" si="73"/>
        <v>0</v>
      </c>
      <c r="O104" s="100">
        <f t="shared" si="74"/>
        <v>0</v>
      </c>
      <c r="P104" s="101">
        <f t="shared" si="75"/>
        <v>0</v>
      </c>
      <c r="Q104" s="42">
        <f t="shared" si="76"/>
        <v>0</v>
      </c>
      <c r="S104" s="99">
        <f t="shared" si="77"/>
        <v>0</v>
      </c>
      <c r="T104" s="100">
        <f t="shared" si="78"/>
        <v>0</v>
      </c>
      <c r="U104" s="100">
        <f t="shared" si="79"/>
        <v>0</v>
      </c>
      <c r="V104" s="100">
        <f t="shared" si="80"/>
        <v>0</v>
      </c>
      <c r="W104" s="100">
        <f t="shared" si="81"/>
        <v>0</v>
      </c>
      <c r="X104" s="100">
        <f t="shared" si="82"/>
        <v>0</v>
      </c>
      <c r="Y104" s="100">
        <f t="shared" si="83"/>
        <v>0</v>
      </c>
      <c r="Z104" s="100">
        <f t="shared" si="84"/>
        <v>0</v>
      </c>
      <c r="AA104" s="100">
        <f t="shared" si="85"/>
        <v>0</v>
      </c>
      <c r="AB104" s="100">
        <f t="shared" si="86"/>
        <v>0</v>
      </c>
      <c r="AC104" s="100">
        <f t="shared" si="87"/>
        <v>0</v>
      </c>
      <c r="AD104" s="100">
        <f t="shared" si="88"/>
        <v>0</v>
      </c>
      <c r="AE104" s="42">
        <f t="shared" si="89"/>
        <v>0</v>
      </c>
      <c r="AF104" s="104">
        <f t="shared" si="90"/>
        <v>0</v>
      </c>
      <c r="AG104" s="42">
        <f t="shared" si="91"/>
        <v>0</v>
      </c>
      <c r="AH104" s="43">
        <f t="shared" si="92"/>
        <v>0</v>
      </c>
      <c r="AJ104" s="78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30">
        <f t="shared" si="93"/>
        <v>0</v>
      </c>
      <c r="AW104" s="80"/>
      <c r="AX104" s="37"/>
    </row>
    <row r="105" spans="2:50" x14ac:dyDescent="0.35">
      <c r="B105" s="116">
        <v>463010</v>
      </c>
      <c r="C105" s="87" t="s">
        <v>110</v>
      </c>
      <c r="E105" s="99">
        <f t="shared" ref="E105:E136" si="94">IF(E$6="Actuals",_xlfn.IFNA(VLOOKUP($B105,PYOP,5,FALSE),0),_xlfn.IFNA(VLOOKUP($B105,CYBUDOP,5,FALSE),0))</f>
        <v>0</v>
      </c>
      <c r="F105" s="100">
        <f t="shared" ref="F105:F136" si="95">IF(F$6="Actuals",_xlfn.IFNA(VLOOKUP($B105,PYOP,6,FALSE),0),_xlfn.IFNA(VLOOKUP($B105,CYBUDOP,6,FALSE),0))</f>
        <v>0</v>
      </c>
      <c r="G105" s="100">
        <f t="shared" ref="G105:G136" si="96">IF(G$6="Actuals",_xlfn.IFNA(VLOOKUP($B105,PYOP,7,FALSE),0),_xlfn.IFNA(VLOOKUP($B105,CYBUDOP,7,FALSE),0))</f>
        <v>0</v>
      </c>
      <c r="H105" s="100">
        <f t="shared" ref="H105:H136" si="97">IF(H$6="Actuals",_xlfn.IFNA(VLOOKUP($B105,PYOP,8,FALSE),0),_xlfn.IFNA(VLOOKUP($B105,CYBUDOP,8,FALSE),0))</f>
        <v>0</v>
      </c>
      <c r="I105" s="100">
        <f t="shared" ref="I105:I136" si="98">IF(I$6="Actuals",_xlfn.IFNA(VLOOKUP($B105,PYOP,9,FALSE),0),_xlfn.IFNA(VLOOKUP($B105,CYBUDOP,9,FALSE),0))</f>
        <v>0</v>
      </c>
      <c r="J105" s="100">
        <f t="shared" ref="J105:J136" si="99">IF(J$6="Actuals",_xlfn.IFNA(VLOOKUP($B105,PYOP,10,FALSE),0),_xlfn.IFNA(VLOOKUP($B105,CYBUDOP,10,FALSE),0))</f>
        <v>0</v>
      </c>
      <c r="K105" s="100">
        <f t="shared" ref="K105:K136" si="100">IF(K$6="Actuals",_xlfn.IFNA(VLOOKUP($B105,PYOP,11,FALSE),0),_xlfn.IFNA(VLOOKUP($B105,CYBUDOP,11,FALSE),0))</f>
        <v>0</v>
      </c>
      <c r="L105" s="100">
        <f t="shared" ref="L105:L136" si="101">IF(L$6="Actuals",_xlfn.IFNA(VLOOKUP($B105,PYOP,12,FALSE),0),_xlfn.IFNA(VLOOKUP($B105,CYBUDOP,12,FALSE),0))</f>
        <v>0</v>
      </c>
      <c r="M105" s="100">
        <f t="shared" ref="M105:M136" si="102">IF(M$6="Actuals",_xlfn.IFNA(VLOOKUP($B105,PYOP,13,FALSE),0),_xlfn.IFNA(VLOOKUP($B105,CYBUDOP,13,FALSE),0))</f>
        <v>0</v>
      </c>
      <c r="N105" s="100">
        <f t="shared" ref="N105:N136" si="103">IF(N$6="Actuals",_xlfn.IFNA(VLOOKUP($B105,PYOP,14,FALSE),0),_xlfn.IFNA(VLOOKUP($B105,CYBUDOP,14,FALSE),0))</f>
        <v>0</v>
      </c>
      <c r="O105" s="100">
        <f t="shared" ref="O105:O136" si="104">IF(O$6="Actuals",_xlfn.IFNA(VLOOKUP($B105,PYOP,15,FALSE),0),_xlfn.IFNA(VLOOKUP($B105,CYBUDOP,15,FALSE),0))</f>
        <v>0</v>
      </c>
      <c r="P105" s="101">
        <f t="shared" ref="P105:P136" si="105">IF(P$6="Actuals",_xlfn.IFNA(VLOOKUP($B105,PYOP,16,FALSE),0),_xlfn.IFNA(VLOOKUP($B105,CYBUDOP,16,FALSE),0))</f>
        <v>0</v>
      </c>
      <c r="Q105" s="42">
        <f t="shared" ref="Q105:Q136" si="106">SUM(E105:P105)</f>
        <v>0</v>
      </c>
      <c r="S105" s="99">
        <f t="shared" ref="S105:S136" si="107">IF(S$6="Actuals",_xlfn.IFNA(VLOOKUP($B105,CYOP,5,FALSE),0),_xlfn.IFNA(VLOOKUP($B105,CYBUDOP,9,FALSE),0))</f>
        <v>0</v>
      </c>
      <c r="T105" s="100">
        <f t="shared" ref="T105:T136" si="108">IF(T$6="Actuals",_xlfn.IFNA(VLOOKUP($B105,CYOP,6,FALSE),0),_xlfn.IFNA(VLOOKUP($B105,CYBUDOP,10,FALSE),0))</f>
        <v>0</v>
      </c>
      <c r="U105" s="100">
        <f t="shared" ref="U105:U136" si="109">IF(U$6="Actuals",_xlfn.IFNA(VLOOKUP($B105,CYOP,7,FALSE),0),_xlfn.IFNA(VLOOKUP($B105,CYBUDOP,11,FALSE),0))</f>
        <v>0</v>
      </c>
      <c r="V105" s="100">
        <f t="shared" ref="V105:V136" si="110">IF(V$6="Actuals",_xlfn.IFNA(VLOOKUP($B105,CYOP,8,FALSE),0),_xlfn.IFNA(VLOOKUP($B105,CYBUDOP,12,FALSE),0))</f>
        <v>0</v>
      </c>
      <c r="W105" s="100">
        <f t="shared" ref="W105:W136" si="111">IF(W$6="Actuals",_xlfn.IFNA(VLOOKUP($B105,CYOP,9,FALSE),0),_xlfn.IFNA(VLOOKUP($B105,CYBUDOP,13,FALSE),0))</f>
        <v>0</v>
      </c>
      <c r="X105" s="100">
        <f t="shared" ref="X105:X136" si="112">IF(X$6="Actuals",_xlfn.IFNA(VLOOKUP($B105,CYOP,10,FALSE),0),_xlfn.IFNA(VLOOKUP($B105,CYBUDOP,14,FALSE),0))</f>
        <v>0</v>
      </c>
      <c r="Y105" s="100">
        <f t="shared" ref="Y105:Y136" si="113">IF(Y$6="Actuals",_xlfn.IFNA(VLOOKUP($B105,CYOP,11,FALSE),0),_xlfn.IFNA(VLOOKUP($B105,CYBUDOP,15,FALSE),0))</f>
        <v>0</v>
      </c>
      <c r="Z105" s="100">
        <f t="shared" ref="Z105:Z136" si="114">IF(Z$6="Actuals",_xlfn.IFNA(VLOOKUP($B105,CYOP,12,FALSE),0),_xlfn.IFNA(VLOOKUP($B105,CYBUDOP,16,FALSE),0))</f>
        <v>0</v>
      </c>
      <c r="AA105" s="100">
        <f t="shared" ref="AA105:AA136" si="115">IF(AA$6="Actuals",_xlfn.IFNA(VLOOKUP($B105,CYOP,13,FALSE),0),_xlfn.IFNA(VLOOKUP($B105,CYBUDOP,17,FALSE),0))</f>
        <v>0</v>
      </c>
      <c r="AB105" s="100">
        <f t="shared" ref="AB105:AB136" si="116">IF(AB$6="Actuals",_xlfn.IFNA(VLOOKUP($B105,CYOP,14,FALSE),0),_xlfn.IFNA(VLOOKUP($B105,CYBUDOP,18,FALSE),0))</f>
        <v>0</v>
      </c>
      <c r="AC105" s="100">
        <f t="shared" ref="AC105:AC136" si="117">IF(AC$6="Actuals",_xlfn.IFNA(VLOOKUP($B105,CYOP,15,FALSE),0),_xlfn.IFNA(VLOOKUP($B105,CYBUDOP,19,FALSE),0))</f>
        <v>0</v>
      </c>
      <c r="AD105" s="100">
        <f t="shared" ref="AD105:AD136" si="118">IF(AD$6="Actuals",_xlfn.IFNA(VLOOKUP($B105,CYOP,16,FALSE),0),_xlfn.IFNA(VLOOKUP($B105,CYBUDOP,20,FALSE),0))</f>
        <v>0</v>
      </c>
      <c r="AE105" s="42">
        <f t="shared" ref="AE105:AE136" si="119">SUM(S105:AD105)</f>
        <v>0</v>
      </c>
      <c r="AF105" s="104">
        <f t="shared" ref="AF105:AF136" si="120">_xlfn.IFNA(VLOOKUP($B105,CYBUDOP,6,FALSE),0)</f>
        <v>0</v>
      </c>
      <c r="AG105" s="42">
        <f t="shared" ref="AG105:AG136" si="121">+AE105-AF105</f>
        <v>0</v>
      </c>
      <c r="AH105" s="43">
        <f t="shared" ref="AH105:AH136" si="122">IF(AF105=0,0,AG105/AF105)</f>
        <v>0</v>
      </c>
      <c r="AJ105" s="78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30">
        <f t="shared" ref="AV105:AV136" si="123">SUM(AJ105:AU105)</f>
        <v>0</v>
      </c>
      <c r="AW105" s="80"/>
      <c r="AX105" s="37"/>
    </row>
    <row r="106" spans="2:50" x14ac:dyDescent="0.35">
      <c r="B106" s="116">
        <v>463011</v>
      </c>
      <c r="C106" s="87" t="s">
        <v>111</v>
      </c>
      <c r="E106" s="99">
        <f t="shared" si="94"/>
        <v>0</v>
      </c>
      <c r="F106" s="100">
        <f t="shared" si="95"/>
        <v>0</v>
      </c>
      <c r="G106" s="100">
        <f t="shared" si="96"/>
        <v>0</v>
      </c>
      <c r="H106" s="100">
        <f t="shared" si="97"/>
        <v>0</v>
      </c>
      <c r="I106" s="100">
        <f t="shared" si="98"/>
        <v>0</v>
      </c>
      <c r="J106" s="100">
        <f t="shared" si="99"/>
        <v>0</v>
      </c>
      <c r="K106" s="100">
        <f t="shared" si="100"/>
        <v>0</v>
      </c>
      <c r="L106" s="100">
        <f t="shared" si="101"/>
        <v>0</v>
      </c>
      <c r="M106" s="100">
        <f t="shared" si="102"/>
        <v>0</v>
      </c>
      <c r="N106" s="100">
        <f t="shared" si="103"/>
        <v>0</v>
      </c>
      <c r="O106" s="100">
        <f t="shared" si="104"/>
        <v>0</v>
      </c>
      <c r="P106" s="101">
        <f t="shared" si="105"/>
        <v>0</v>
      </c>
      <c r="Q106" s="42">
        <f t="shared" si="106"/>
        <v>0</v>
      </c>
      <c r="S106" s="99">
        <f t="shared" si="107"/>
        <v>0</v>
      </c>
      <c r="T106" s="100">
        <f t="shared" si="108"/>
        <v>0</v>
      </c>
      <c r="U106" s="100">
        <f t="shared" si="109"/>
        <v>0</v>
      </c>
      <c r="V106" s="100">
        <f t="shared" si="110"/>
        <v>0</v>
      </c>
      <c r="W106" s="100">
        <f t="shared" si="111"/>
        <v>0</v>
      </c>
      <c r="X106" s="100">
        <f t="shared" si="112"/>
        <v>0</v>
      </c>
      <c r="Y106" s="100">
        <f t="shared" si="113"/>
        <v>0</v>
      </c>
      <c r="Z106" s="100">
        <f t="shared" si="114"/>
        <v>0</v>
      </c>
      <c r="AA106" s="100">
        <f t="shared" si="115"/>
        <v>0</v>
      </c>
      <c r="AB106" s="100">
        <f t="shared" si="116"/>
        <v>0</v>
      </c>
      <c r="AC106" s="100">
        <f t="shared" si="117"/>
        <v>0</v>
      </c>
      <c r="AD106" s="100">
        <f t="shared" si="118"/>
        <v>0</v>
      </c>
      <c r="AE106" s="42">
        <f t="shared" si="119"/>
        <v>0</v>
      </c>
      <c r="AF106" s="104">
        <f t="shared" si="120"/>
        <v>0</v>
      </c>
      <c r="AG106" s="42">
        <f t="shared" si="121"/>
        <v>0</v>
      </c>
      <c r="AH106" s="43">
        <f t="shared" si="122"/>
        <v>0</v>
      </c>
      <c r="AJ106" s="78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30">
        <f t="shared" si="123"/>
        <v>0</v>
      </c>
      <c r="AW106" s="80"/>
      <c r="AX106" s="37"/>
    </row>
    <row r="107" spans="2:50" x14ac:dyDescent="0.35">
      <c r="B107" s="116">
        <v>463012</v>
      </c>
      <c r="C107" s="87" t="s">
        <v>112</v>
      </c>
      <c r="E107" s="99">
        <f t="shared" si="94"/>
        <v>0</v>
      </c>
      <c r="F107" s="100">
        <f t="shared" si="95"/>
        <v>0</v>
      </c>
      <c r="G107" s="100">
        <f t="shared" si="96"/>
        <v>0</v>
      </c>
      <c r="H107" s="100">
        <f t="shared" si="97"/>
        <v>0</v>
      </c>
      <c r="I107" s="100">
        <f t="shared" si="98"/>
        <v>0</v>
      </c>
      <c r="J107" s="100">
        <f t="shared" si="99"/>
        <v>0</v>
      </c>
      <c r="K107" s="100">
        <f t="shared" si="100"/>
        <v>0</v>
      </c>
      <c r="L107" s="100">
        <f t="shared" si="101"/>
        <v>0</v>
      </c>
      <c r="M107" s="100">
        <f t="shared" si="102"/>
        <v>0</v>
      </c>
      <c r="N107" s="100">
        <f t="shared" si="103"/>
        <v>0</v>
      </c>
      <c r="O107" s="100">
        <f t="shared" si="104"/>
        <v>0</v>
      </c>
      <c r="P107" s="101">
        <f t="shared" si="105"/>
        <v>0</v>
      </c>
      <c r="Q107" s="42">
        <f t="shared" si="106"/>
        <v>0</v>
      </c>
      <c r="S107" s="99">
        <f t="shared" si="107"/>
        <v>0</v>
      </c>
      <c r="T107" s="100">
        <f t="shared" si="108"/>
        <v>0</v>
      </c>
      <c r="U107" s="100">
        <f t="shared" si="109"/>
        <v>0</v>
      </c>
      <c r="V107" s="100">
        <f t="shared" si="110"/>
        <v>0</v>
      </c>
      <c r="W107" s="100">
        <f t="shared" si="111"/>
        <v>0</v>
      </c>
      <c r="X107" s="100">
        <f t="shared" si="112"/>
        <v>0</v>
      </c>
      <c r="Y107" s="100">
        <f t="shared" si="113"/>
        <v>0</v>
      </c>
      <c r="Z107" s="100">
        <f t="shared" si="114"/>
        <v>0</v>
      </c>
      <c r="AA107" s="100">
        <f t="shared" si="115"/>
        <v>0</v>
      </c>
      <c r="AB107" s="100">
        <f t="shared" si="116"/>
        <v>0</v>
      </c>
      <c r="AC107" s="100">
        <f t="shared" si="117"/>
        <v>0</v>
      </c>
      <c r="AD107" s="100">
        <f t="shared" si="118"/>
        <v>0</v>
      </c>
      <c r="AE107" s="42">
        <f t="shared" si="119"/>
        <v>0</v>
      </c>
      <c r="AF107" s="104">
        <f t="shared" si="120"/>
        <v>0</v>
      </c>
      <c r="AG107" s="42">
        <f t="shared" si="121"/>
        <v>0</v>
      </c>
      <c r="AH107" s="43">
        <f t="shared" si="122"/>
        <v>0</v>
      </c>
      <c r="AJ107" s="78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30">
        <f t="shared" si="123"/>
        <v>0</v>
      </c>
      <c r="AW107" s="80"/>
      <c r="AX107" s="37"/>
    </row>
    <row r="108" spans="2:50" x14ac:dyDescent="0.35">
      <c r="B108" s="116">
        <v>464000</v>
      </c>
      <c r="C108" s="87" t="s">
        <v>113</v>
      </c>
      <c r="E108" s="99">
        <f t="shared" si="94"/>
        <v>0</v>
      </c>
      <c r="F108" s="100">
        <f t="shared" si="95"/>
        <v>0</v>
      </c>
      <c r="G108" s="100">
        <f t="shared" si="96"/>
        <v>0</v>
      </c>
      <c r="H108" s="100">
        <f t="shared" si="97"/>
        <v>0</v>
      </c>
      <c r="I108" s="100">
        <f t="shared" si="98"/>
        <v>0</v>
      </c>
      <c r="J108" s="100">
        <f t="shared" si="99"/>
        <v>0</v>
      </c>
      <c r="K108" s="100">
        <f t="shared" si="100"/>
        <v>0</v>
      </c>
      <c r="L108" s="100">
        <f t="shared" si="101"/>
        <v>0</v>
      </c>
      <c r="M108" s="100">
        <f t="shared" si="102"/>
        <v>0</v>
      </c>
      <c r="N108" s="100">
        <f t="shared" si="103"/>
        <v>0</v>
      </c>
      <c r="O108" s="100">
        <f t="shared" si="104"/>
        <v>0</v>
      </c>
      <c r="P108" s="101">
        <f t="shared" si="105"/>
        <v>0</v>
      </c>
      <c r="Q108" s="42">
        <f t="shared" si="106"/>
        <v>0</v>
      </c>
      <c r="S108" s="99">
        <f t="shared" si="107"/>
        <v>0</v>
      </c>
      <c r="T108" s="100">
        <f t="shared" si="108"/>
        <v>0</v>
      </c>
      <c r="U108" s="100">
        <f t="shared" si="109"/>
        <v>0</v>
      </c>
      <c r="V108" s="100">
        <f t="shared" si="110"/>
        <v>0</v>
      </c>
      <c r="W108" s="100">
        <f t="shared" si="111"/>
        <v>0</v>
      </c>
      <c r="X108" s="100">
        <f t="shared" si="112"/>
        <v>0</v>
      </c>
      <c r="Y108" s="100">
        <f t="shared" si="113"/>
        <v>0</v>
      </c>
      <c r="Z108" s="100">
        <f t="shared" si="114"/>
        <v>0</v>
      </c>
      <c r="AA108" s="100">
        <f t="shared" si="115"/>
        <v>0</v>
      </c>
      <c r="AB108" s="100">
        <f t="shared" si="116"/>
        <v>0</v>
      </c>
      <c r="AC108" s="100">
        <f t="shared" si="117"/>
        <v>0</v>
      </c>
      <c r="AD108" s="100">
        <f t="shared" si="118"/>
        <v>0</v>
      </c>
      <c r="AE108" s="42">
        <f t="shared" si="119"/>
        <v>0</v>
      </c>
      <c r="AF108" s="104">
        <f t="shared" si="120"/>
        <v>0</v>
      </c>
      <c r="AG108" s="42">
        <f t="shared" si="121"/>
        <v>0</v>
      </c>
      <c r="AH108" s="43">
        <f t="shared" si="122"/>
        <v>0</v>
      </c>
      <c r="AJ108" s="78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30">
        <f t="shared" si="123"/>
        <v>0</v>
      </c>
      <c r="AW108" s="80"/>
      <c r="AX108" s="37"/>
    </row>
    <row r="109" spans="2:50" x14ac:dyDescent="0.35">
      <c r="B109" s="116">
        <v>465000</v>
      </c>
      <c r="C109" s="87" t="s">
        <v>114</v>
      </c>
      <c r="E109" s="99">
        <f t="shared" si="94"/>
        <v>0</v>
      </c>
      <c r="F109" s="100">
        <f t="shared" si="95"/>
        <v>0</v>
      </c>
      <c r="G109" s="100">
        <f t="shared" si="96"/>
        <v>0</v>
      </c>
      <c r="H109" s="100">
        <f t="shared" si="97"/>
        <v>0</v>
      </c>
      <c r="I109" s="100">
        <f t="shared" si="98"/>
        <v>0</v>
      </c>
      <c r="J109" s="100">
        <f t="shared" si="99"/>
        <v>0</v>
      </c>
      <c r="K109" s="100">
        <f t="shared" si="100"/>
        <v>0</v>
      </c>
      <c r="L109" s="100">
        <f t="shared" si="101"/>
        <v>0</v>
      </c>
      <c r="M109" s="100">
        <f t="shared" si="102"/>
        <v>0</v>
      </c>
      <c r="N109" s="100">
        <f t="shared" si="103"/>
        <v>0</v>
      </c>
      <c r="O109" s="100">
        <f t="shared" si="104"/>
        <v>0</v>
      </c>
      <c r="P109" s="101">
        <f t="shared" si="105"/>
        <v>0</v>
      </c>
      <c r="Q109" s="42">
        <f t="shared" si="106"/>
        <v>0</v>
      </c>
      <c r="S109" s="99">
        <f t="shared" si="107"/>
        <v>0</v>
      </c>
      <c r="T109" s="100">
        <f t="shared" si="108"/>
        <v>0</v>
      </c>
      <c r="U109" s="100">
        <f t="shared" si="109"/>
        <v>0</v>
      </c>
      <c r="V109" s="100">
        <f t="shared" si="110"/>
        <v>0</v>
      </c>
      <c r="W109" s="100">
        <f t="shared" si="111"/>
        <v>0</v>
      </c>
      <c r="X109" s="100">
        <f t="shared" si="112"/>
        <v>0</v>
      </c>
      <c r="Y109" s="100">
        <f t="shared" si="113"/>
        <v>0</v>
      </c>
      <c r="Z109" s="100">
        <f t="shared" si="114"/>
        <v>0</v>
      </c>
      <c r="AA109" s="100">
        <f t="shared" si="115"/>
        <v>0</v>
      </c>
      <c r="AB109" s="100">
        <f t="shared" si="116"/>
        <v>0</v>
      </c>
      <c r="AC109" s="100">
        <f t="shared" si="117"/>
        <v>0</v>
      </c>
      <c r="AD109" s="100">
        <f t="shared" si="118"/>
        <v>0</v>
      </c>
      <c r="AE109" s="42">
        <f t="shared" si="119"/>
        <v>0</v>
      </c>
      <c r="AF109" s="104">
        <f t="shared" si="120"/>
        <v>0</v>
      </c>
      <c r="AG109" s="42">
        <f t="shared" si="121"/>
        <v>0</v>
      </c>
      <c r="AH109" s="43">
        <f t="shared" si="122"/>
        <v>0</v>
      </c>
      <c r="AJ109" s="78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30">
        <f t="shared" si="123"/>
        <v>0</v>
      </c>
      <c r="AW109" s="80"/>
      <c r="AX109" s="37"/>
    </row>
    <row r="110" spans="2:50" x14ac:dyDescent="0.35">
      <c r="B110" s="116">
        <v>465010</v>
      </c>
      <c r="C110" s="87" t="s">
        <v>115</v>
      </c>
      <c r="E110" s="99">
        <f t="shared" si="94"/>
        <v>0</v>
      </c>
      <c r="F110" s="100">
        <f t="shared" si="95"/>
        <v>0</v>
      </c>
      <c r="G110" s="100">
        <f t="shared" si="96"/>
        <v>0</v>
      </c>
      <c r="H110" s="100">
        <f t="shared" si="97"/>
        <v>0</v>
      </c>
      <c r="I110" s="100">
        <f t="shared" si="98"/>
        <v>0</v>
      </c>
      <c r="J110" s="100">
        <f t="shared" si="99"/>
        <v>0</v>
      </c>
      <c r="K110" s="100">
        <f t="shared" si="100"/>
        <v>0</v>
      </c>
      <c r="L110" s="100">
        <f t="shared" si="101"/>
        <v>0</v>
      </c>
      <c r="M110" s="100">
        <f t="shared" si="102"/>
        <v>0</v>
      </c>
      <c r="N110" s="100">
        <f t="shared" si="103"/>
        <v>0</v>
      </c>
      <c r="O110" s="100">
        <f t="shared" si="104"/>
        <v>0</v>
      </c>
      <c r="P110" s="101">
        <f t="shared" si="105"/>
        <v>0</v>
      </c>
      <c r="Q110" s="42">
        <f t="shared" si="106"/>
        <v>0</v>
      </c>
      <c r="S110" s="99">
        <f t="shared" si="107"/>
        <v>0</v>
      </c>
      <c r="T110" s="100">
        <f t="shared" si="108"/>
        <v>0</v>
      </c>
      <c r="U110" s="100">
        <f t="shared" si="109"/>
        <v>0</v>
      </c>
      <c r="V110" s="100">
        <f t="shared" si="110"/>
        <v>0</v>
      </c>
      <c r="W110" s="100">
        <f t="shared" si="111"/>
        <v>0</v>
      </c>
      <c r="X110" s="100">
        <f t="shared" si="112"/>
        <v>0</v>
      </c>
      <c r="Y110" s="100">
        <f t="shared" si="113"/>
        <v>0</v>
      </c>
      <c r="Z110" s="100">
        <f t="shared" si="114"/>
        <v>0</v>
      </c>
      <c r="AA110" s="100">
        <f t="shared" si="115"/>
        <v>0</v>
      </c>
      <c r="AB110" s="100">
        <f t="shared" si="116"/>
        <v>0</v>
      </c>
      <c r="AC110" s="100">
        <f t="shared" si="117"/>
        <v>0</v>
      </c>
      <c r="AD110" s="100">
        <f t="shared" si="118"/>
        <v>0</v>
      </c>
      <c r="AE110" s="42">
        <f t="shared" si="119"/>
        <v>0</v>
      </c>
      <c r="AF110" s="104">
        <f t="shared" si="120"/>
        <v>0</v>
      </c>
      <c r="AG110" s="42">
        <f t="shared" si="121"/>
        <v>0</v>
      </c>
      <c r="AH110" s="43">
        <f t="shared" si="122"/>
        <v>0</v>
      </c>
      <c r="AJ110" s="78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30">
        <f t="shared" si="123"/>
        <v>0</v>
      </c>
      <c r="AW110" s="80"/>
      <c r="AX110" s="37"/>
    </row>
    <row r="111" spans="2:50" x14ac:dyDescent="0.35">
      <c r="B111" s="116">
        <v>465011</v>
      </c>
      <c r="C111" s="87" t="s">
        <v>116</v>
      </c>
      <c r="E111" s="99">
        <f t="shared" si="94"/>
        <v>0</v>
      </c>
      <c r="F111" s="100">
        <f t="shared" si="95"/>
        <v>0</v>
      </c>
      <c r="G111" s="100">
        <f t="shared" si="96"/>
        <v>0</v>
      </c>
      <c r="H111" s="100">
        <f t="shared" si="97"/>
        <v>0</v>
      </c>
      <c r="I111" s="100">
        <f t="shared" si="98"/>
        <v>0</v>
      </c>
      <c r="J111" s="100">
        <f t="shared" si="99"/>
        <v>0</v>
      </c>
      <c r="K111" s="100">
        <f t="shared" si="100"/>
        <v>0</v>
      </c>
      <c r="L111" s="100">
        <f t="shared" si="101"/>
        <v>0</v>
      </c>
      <c r="M111" s="100">
        <f t="shared" si="102"/>
        <v>0</v>
      </c>
      <c r="N111" s="100">
        <f t="shared" si="103"/>
        <v>0</v>
      </c>
      <c r="O111" s="100">
        <f t="shared" si="104"/>
        <v>0</v>
      </c>
      <c r="P111" s="101">
        <f t="shared" si="105"/>
        <v>0</v>
      </c>
      <c r="Q111" s="42">
        <f t="shared" si="106"/>
        <v>0</v>
      </c>
      <c r="S111" s="99">
        <f t="shared" si="107"/>
        <v>0</v>
      </c>
      <c r="T111" s="100">
        <f t="shared" si="108"/>
        <v>0</v>
      </c>
      <c r="U111" s="100">
        <f t="shared" si="109"/>
        <v>0</v>
      </c>
      <c r="V111" s="100">
        <f t="shared" si="110"/>
        <v>0</v>
      </c>
      <c r="W111" s="100">
        <f t="shared" si="111"/>
        <v>0</v>
      </c>
      <c r="X111" s="100">
        <f t="shared" si="112"/>
        <v>0</v>
      </c>
      <c r="Y111" s="100">
        <f t="shared" si="113"/>
        <v>0</v>
      </c>
      <c r="Z111" s="100">
        <f t="shared" si="114"/>
        <v>0</v>
      </c>
      <c r="AA111" s="100">
        <f t="shared" si="115"/>
        <v>0</v>
      </c>
      <c r="AB111" s="100">
        <f t="shared" si="116"/>
        <v>0</v>
      </c>
      <c r="AC111" s="100">
        <f t="shared" si="117"/>
        <v>0</v>
      </c>
      <c r="AD111" s="100">
        <f t="shared" si="118"/>
        <v>0</v>
      </c>
      <c r="AE111" s="42">
        <f t="shared" si="119"/>
        <v>0</v>
      </c>
      <c r="AF111" s="104">
        <f t="shared" si="120"/>
        <v>0</v>
      </c>
      <c r="AG111" s="42">
        <f t="shared" si="121"/>
        <v>0</v>
      </c>
      <c r="AH111" s="43">
        <f t="shared" si="122"/>
        <v>0</v>
      </c>
      <c r="AJ111" s="78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30">
        <f t="shared" si="123"/>
        <v>0</v>
      </c>
      <c r="AW111" s="80"/>
      <c r="AX111" s="37"/>
    </row>
    <row r="112" spans="2:50" x14ac:dyDescent="0.35">
      <c r="B112" s="116">
        <v>465200</v>
      </c>
      <c r="C112" s="87" t="s">
        <v>117</v>
      </c>
      <c r="E112" s="99">
        <f t="shared" si="94"/>
        <v>0</v>
      </c>
      <c r="F112" s="100">
        <f t="shared" si="95"/>
        <v>0</v>
      </c>
      <c r="G112" s="100">
        <f t="shared" si="96"/>
        <v>0</v>
      </c>
      <c r="H112" s="100">
        <f t="shared" si="97"/>
        <v>0</v>
      </c>
      <c r="I112" s="100">
        <f t="shared" si="98"/>
        <v>0</v>
      </c>
      <c r="J112" s="100">
        <f t="shared" si="99"/>
        <v>0</v>
      </c>
      <c r="K112" s="100">
        <f t="shared" si="100"/>
        <v>0</v>
      </c>
      <c r="L112" s="100">
        <f t="shared" si="101"/>
        <v>0</v>
      </c>
      <c r="M112" s="100">
        <f t="shared" si="102"/>
        <v>0</v>
      </c>
      <c r="N112" s="100">
        <f t="shared" si="103"/>
        <v>0</v>
      </c>
      <c r="O112" s="100">
        <f t="shared" si="104"/>
        <v>0</v>
      </c>
      <c r="P112" s="101">
        <f t="shared" si="105"/>
        <v>0</v>
      </c>
      <c r="Q112" s="42">
        <f t="shared" si="106"/>
        <v>0</v>
      </c>
      <c r="S112" s="99">
        <f t="shared" si="107"/>
        <v>0</v>
      </c>
      <c r="T112" s="100">
        <f t="shared" si="108"/>
        <v>0</v>
      </c>
      <c r="U112" s="100">
        <f t="shared" si="109"/>
        <v>0</v>
      </c>
      <c r="V112" s="100">
        <f t="shared" si="110"/>
        <v>0</v>
      </c>
      <c r="W112" s="100">
        <f t="shared" si="111"/>
        <v>0</v>
      </c>
      <c r="X112" s="100">
        <f t="shared" si="112"/>
        <v>0</v>
      </c>
      <c r="Y112" s="100">
        <f t="shared" si="113"/>
        <v>0</v>
      </c>
      <c r="Z112" s="100">
        <f t="shared" si="114"/>
        <v>0</v>
      </c>
      <c r="AA112" s="100">
        <f t="shared" si="115"/>
        <v>0</v>
      </c>
      <c r="AB112" s="100">
        <f t="shared" si="116"/>
        <v>0</v>
      </c>
      <c r="AC112" s="100">
        <f t="shared" si="117"/>
        <v>0</v>
      </c>
      <c r="AD112" s="100">
        <f t="shared" si="118"/>
        <v>0</v>
      </c>
      <c r="AE112" s="42">
        <f t="shared" si="119"/>
        <v>0</v>
      </c>
      <c r="AF112" s="104">
        <f t="shared" si="120"/>
        <v>0</v>
      </c>
      <c r="AG112" s="42">
        <f t="shared" si="121"/>
        <v>0</v>
      </c>
      <c r="AH112" s="43">
        <f t="shared" si="122"/>
        <v>0</v>
      </c>
      <c r="AJ112" s="78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30">
        <f t="shared" si="123"/>
        <v>0</v>
      </c>
      <c r="AW112" s="80"/>
      <c r="AX112" s="37"/>
    </row>
    <row r="113" spans="2:50" x14ac:dyDescent="0.35">
      <c r="B113" s="116">
        <v>465500</v>
      </c>
      <c r="C113" s="87" t="s">
        <v>118</v>
      </c>
      <c r="E113" s="99">
        <f t="shared" si="94"/>
        <v>0</v>
      </c>
      <c r="F113" s="100">
        <f t="shared" si="95"/>
        <v>0</v>
      </c>
      <c r="G113" s="100">
        <f t="shared" si="96"/>
        <v>0</v>
      </c>
      <c r="H113" s="100">
        <f t="shared" si="97"/>
        <v>0</v>
      </c>
      <c r="I113" s="100">
        <f t="shared" si="98"/>
        <v>0</v>
      </c>
      <c r="J113" s="100">
        <f t="shared" si="99"/>
        <v>0</v>
      </c>
      <c r="K113" s="100">
        <f t="shared" si="100"/>
        <v>0</v>
      </c>
      <c r="L113" s="100">
        <f t="shared" si="101"/>
        <v>0</v>
      </c>
      <c r="M113" s="100">
        <f t="shared" si="102"/>
        <v>0</v>
      </c>
      <c r="N113" s="100">
        <f t="shared" si="103"/>
        <v>0</v>
      </c>
      <c r="O113" s="100">
        <f t="shared" si="104"/>
        <v>0</v>
      </c>
      <c r="P113" s="101">
        <f t="shared" si="105"/>
        <v>0</v>
      </c>
      <c r="Q113" s="42">
        <f t="shared" si="106"/>
        <v>0</v>
      </c>
      <c r="S113" s="99">
        <f t="shared" si="107"/>
        <v>0</v>
      </c>
      <c r="T113" s="100">
        <f t="shared" si="108"/>
        <v>0</v>
      </c>
      <c r="U113" s="100">
        <f t="shared" si="109"/>
        <v>0</v>
      </c>
      <c r="V113" s="100">
        <f t="shared" si="110"/>
        <v>0</v>
      </c>
      <c r="W113" s="100">
        <f t="shared" si="111"/>
        <v>0</v>
      </c>
      <c r="X113" s="100">
        <f t="shared" si="112"/>
        <v>0</v>
      </c>
      <c r="Y113" s="100">
        <f t="shared" si="113"/>
        <v>0</v>
      </c>
      <c r="Z113" s="100">
        <f t="shared" si="114"/>
        <v>0</v>
      </c>
      <c r="AA113" s="100">
        <f t="shared" si="115"/>
        <v>0</v>
      </c>
      <c r="AB113" s="100">
        <f t="shared" si="116"/>
        <v>0</v>
      </c>
      <c r="AC113" s="100">
        <f t="shared" si="117"/>
        <v>0</v>
      </c>
      <c r="AD113" s="100">
        <f t="shared" si="118"/>
        <v>0</v>
      </c>
      <c r="AE113" s="42">
        <f t="shared" si="119"/>
        <v>0</v>
      </c>
      <c r="AF113" s="104">
        <f t="shared" si="120"/>
        <v>0</v>
      </c>
      <c r="AG113" s="42">
        <f t="shared" si="121"/>
        <v>0</v>
      </c>
      <c r="AH113" s="43">
        <f t="shared" si="122"/>
        <v>0</v>
      </c>
      <c r="AJ113" s="78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30">
        <f t="shared" si="123"/>
        <v>0</v>
      </c>
      <c r="AW113" s="80"/>
      <c r="AX113" s="37"/>
    </row>
    <row r="114" spans="2:50" x14ac:dyDescent="0.35">
      <c r="B114" s="116">
        <v>465510</v>
      </c>
      <c r="C114" s="87" t="s">
        <v>119</v>
      </c>
      <c r="E114" s="99">
        <f t="shared" si="94"/>
        <v>0</v>
      </c>
      <c r="F114" s="100">
        <f t="shared" si="95"/>
        <v>0</v>
      </c>
      <c r="G114" s="100">
        <f t="shared" si="96"/>
        <v>0</v>
      </c>
      <c r="H114" s="100">
        <f t="shared" si="97"/>
        <v>0</v>
      </c>
      <c r="I114" s="100">
        <f t="shared" si="98"/>
        <v>0</v>
      </c>
      <c r="J114" s="100">
        <f t="shared" si="99"/>
        <v>0</v>
      </c>
      <c r="K114" s="100">
        <f t="shared" si="100"/>
        <v>0</v>
      </c>
      <c r="L114" s="100">
        <f t="shared" si="101"/>
        <v>0</v>
      </c>
      <c r="M114" s="100">
        <f t="shared" si="102"/>
        <v>0</v>
      </c>
      <c r="N114" s="100">
        <f t="shared" si="103"/>
        <v>0</v>
      </c>
      <c r="O114" s="100">
        <f t="shared" si="104"/>
        <v>0</v>
      </c>
      <c r="P114" s="101">
        <f t="shared" si="105"/>
        <v>0</v>
      </c>
      <c r="Q114" s="42">
        <f t="shared" si="106"/>
        <v>0</v>
      </c>
      <c r="S114" s="99">
        <f t="shared" si="107"/>
        <v>0</v>
      </c>
      <c r="T114" s="100">
        <f t="shared" si="108"/>
        <v>0</v>
      </c>
      <c r="U114" s="100">
        <f t="shared" si="109"/>
        <v>0</v>
      </c>
      <c r="V114" s="100">
        <f t="shared" si="110"/>
        <v>0</v>
      </c>
      <c r="W114" s="100">
        <f t="shared" si="111"/>
        <v>0</v>
      </c>
      <c r="X114" s="100">
        <f t="shared" si="112"/>
        <v>0</v>
      </c>
      <c r="Y114" s="100">
        <f t="shared" si="113"/>
        <v>0</v>
      </c>
      <c r="Z114" s="100">
        <f t="shared" si="114"/>
        <v>0</v>
      </c>
      <c r="AA114" s="100">
        <f t="shared" si="115"/>
        <v>0</v>
      </c>
      <c r="AB114" s="100">
        <f t="shared" si="116"/>
        <v>0</v>
      </c>
      <c r="AC114" s="100">
        <f t="shared" si="117"/>
        <v>0</v>
      </c>
      <c r="AD114" s="100">
        <f t="shared" si="118"/>
        <v>0</v>
      </c>
      <c r="AE114" s="42">
        <f t="shared" si="119"/>
        <v>0</v>
      </c>
      <c r="AF114" s="104">
        <f t="shared" si="120"/>
        <v>0</v>
      </c>
      <c r="AG114" s="42">
        <f t="shared" si="121"/>
        <v>0</v>
      </c>
      <c r="AH114" s="43">
        <f t="shared" si="122"/>
        <v>0</v>
      </c>
      <c r="AJ114" s="78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30">
        <f t="shared" si="123"/>
        <v>0</v>
      </c>
      <c r="AW114" s="80"/>
      <c r="AX114" s="37"/>
    </row>
    <row r="115" spans="2:50" x14ac:dyDescent="0.35">
      <c r="B115" s="116">
        <v>470000</v>
      </c>
      <c r="C115" s="87" t="s">
        <v>120</v>
      </c>
      <c r="E115" s="99">
        <f t="shared" si="94"/>
        <v>0</v>
      </c>
      <c r="F115" s="100">
        <f t="shared" si="95"/>
        <v>0</v>
      </c>
      <c r="G115" s="100">
        <f t="shared" si="96"/>
        <v>0</v>
      </c>
      <c r="H115" s="100">
        <f t="shared" si="97"/>
        <v>0</v>
      </c>
      <c r="I115" s="100">
        <f t="shared" si="98"/>
        <v>0</v>
      </c>
      <c r="J115" s="100">
        <f t="shared" si="99"/>
        <v>0</v>
      </c>
      <c r="K115" s="100">
        <f t="shared" si="100"/>
        <v>0</v>
      </c>
      <c r="L115" s="100">
        <f t="shared" si="101"/>
        <v>0</v>
      </c>
      <c r="M115" s="100">
        <f t="shared" si="102"/>
        <v>0</v>
      </c>
      <c r="N115" s="100">
        <f t="shared" si="103"/>
        <v>0</v>
      </c>
      <c r="O115" s="100">
        <f t="shared" si="104"/>
        <v>0</v>
      </c>
      <c r="P115" s="101">
        <f t="shared" si="105"/>
        <v>0</v>
      </c>
      <c r="Q115" s="42">
        <f t="shared" si="106"/>
        <v>0</v>
      </c>
      <c r="S115" s="99">
        <f t="shared" si="107"/>
        <v>0</v>
      </c>
      <c r="T115" s="100">
        <f t="shared" si="108"/>
        <v>0</v>
      </c>
      <c r="U115" s="100">
        <f t="shared" si="109"/>
        <v>0</v>
      </c>
      <c r="V115" s="100">
        <f t="shared" si="110"/>
        <v>0</v>
      </c>
      <c r="W115" s="100">
        <f t="shared" si="111"/>
        <v>0</v>
      </c>
      <c r="X115" s="100">
        <f t="shared" si="112"/>
        <v>0</v>
      </c>
      <c r="Y115" s="100">
        <f t="shared" si="113"/>
        <v>0</v>
      </c>
      <c r="Z115" s="100">
        <f t="shared" si="114"/>
        <v>0</v>
      </c>
      <c r="AA115" s="100">
        <f t="shared" si="115"/>
        <v>0</v>
      </c>
      <c r="AB115" s="100">
        <f t="shared" si="116"/>
        <v>0</v>
      </c>
      <c r="AC115" s="100">
        <f t="shared" si="117"/>
        <v>0</v>
      </c>
      <c r="AD115" s="100">
        <f t="shared" si="118"/>
        <v>0</v>
      </c>
      <c r="AE115" s="42">
        <f t="shared" si="119"/>
        <v>0</v>
      </c>
      <c r="AF115" s="104">
        <f t="shared" si="120"/>
        <v>0</v>
      </c>
      <c r="AG115" s="42">
        <f t="shared" si="121"/>
        <v>0</v>
      </c>
      <c r="AH115" s="43">
        <f t="shared" si="122"/>
        <v>0</v>
      </c>
      <c r="AJ115" s="78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30">
        <f t="shared" si="123"/>
        <v>0</v>
      </c>
      <c r="AW115" s="80"/>
      <c r="AX115" s="37"/>
    </row>
    <row r="116" spans="2:50" x14ac:dyDescent="0.35">
      <c r="B116" s="116">
        <v>470001</v>
      </c>
      <c r="C116" s="87" t="s">
        <v>121</v>
      </c>
      <c r="E116" s="99">
        <f t="shared" si="94"/>
        <v>0</v>
      </c>
      <c r="F116" s="100">
        <f t="shared" si="95"/>
        <v>0</v>
      </c>
      <c r="G116" s="100">
        <f t="shared" si="96"/>
        <v>0</v>
      </c>
      <c r="H116" s="100">
        <f t="shared" si="97"/>
        <v>0</v>
      </c>
      <c r="I116" s="100">
        <f t="shared" si="98"/>
        <v>0</v>
      </c>
      <c r="J116" s="100">
        <f t="shared" si="99"/>
        <v>0</v>
      </c>
      <c r="K116" s="100">
        <f t="shared" si="100"/>
        <v>0</v>
      </c>
      <c r="L116" s="100">
        <f t="shared" si="101"/>
        <v>0</v>
      </c>
      <c r="M116" s="100">
        <f t="shared" si="102"/>
        <v>0</v>
      </c>
      <c r="N116" s="100">
        <f t="shared" si="103"/>
        <v>0</v>
      </c>
      <c r="O116" s="100">
        <f t="shared" si="104"/>
        <v>0</v>
      </c>
      <c r="P116" s="101">
        <f t="shared" si="105"/>
        <v>0</v>
      </c>
      <c r="Q116" s="42">
        <f t="shared" si="106"/>
        <v>0</v>
      </c>
      <c r="S116" s="99">
        <f t="shared" si="107"/>
        <v>0</v>
      </c>
      <c r="T116" s="100">
        <f t="shared" si="108"/>
        <v>0</v>
      </c>
      <c r="U116" s="100">
        <f t="shared" si="109"/>
        <v>0</v>
      </c>
      <c r="V116" s="100">
        <f t="shared" si="110"/>
        <v>0</v>
      </c>
      <c r="W116" s="100">
        <f t="shared" si="111"/>
        <v>0</v>
      </c>
      <c r="X116" s="100">
        <f t="shared" si="112"/>
        <v>0</v>
      </c>
      <c r="Y116" s="100">
        <f t="shared" si="113"/>
        <v>0</v>
      </c>
      <c r="Z116" s="100">
        <f t="shared" si="114"/>
        <v>0</v>
      </c>
      <c r="AA116" s="100">
        <f t="shared" si="115"/>
        <v>0</v>
      </c>
      <c r="AB116" s="100">
        <f t="shared" si="116"/>
        <v>0</v>
      </c>
      <c r="AC116" s="100">
        <f t="shared" si="117"/>
        <v>0</v>
      </c>
      <c r="AD116" s="100">
        <f t="shared" si="118"/>
        <v>0</v>
      </c>
      <c r="AE116" s="42">
        <f t="shared" si="119"/>
        <v>0</v>
      </c>
      <c r="AF116" s="104">
        <f t="shared" si="120"/>
        <v>0</v>
      </c>
      <c r="AG116" s="42">
        <f t="shared" si="121"/>
        <v>0</v>
      </c>
      <c r="AH116" s="43">
        <f t="shared" si="122"/>
        <v>0</v>
      </c>
      <c r="AJ116" s="78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30">
        <f t="shared" si="123"/>
        <v>0</v>
      </c>
      <c r="AW116" s="80"/>
      <c r="AX116" s="37"/>
    </row>
    <row r="117" spans="2:50" x14ac:dyDescent="0.35">
      <c r="B117" s="116">
        <v>470002</v>
      </c>
      <c r="C117" s="87" t="s">
        <v>122</v>
      </c>
      <c r="E117" s="99">
        <f t="shared" si="94"/>
        <v>0</v>
      </c>
      <c r="F117" s="100">
        <f t="shared" si="95"/>
        <v>0</v>
      </c>
      <c r="G117" s="100">
        <f t="shared" si="96"/>
        <v>0</v>
      </c>
      <c r="H117" s="100">
        <f t="shared" si="97"/>
        <v>0</v>
      </c>
      <c r="I117" s="100">
        <f t="shared" si="98"/>
        <v>0</v>
      </c>
      <c r="J117" s="100">
        <f t="shared" si="99"/>
        <v>0</v>
      </c>
      <c r="K117" s="100">
        <f t="shared" si="100"/>
        <v>0</v>
      </c>
      <c r="L117" s="100">
        <f t="shared" si="101"/>
        <v>0</v>
      </c>
      <c r="M117" s="100">
        <f t="shared" si="102"/>
        <v>0</v>
      </c>
      <c r="N117" s="100">
        <f t="shared" si="103"/>
        <v>0</v>
      </c>
      <c r="O117" s="100">
        <f t="shared" si="104"/>
        <v>0</v>
      </c>
      <c r="P117" s="101">
        <f t="shared" si="105"/>
        <v>0</v>
      </c>
      <c r="Q117" s="42">
        <f t="shared" si="106"/>
        <v>0</v>
      </c>
      <c r="S117" s="99">
        <f t="shared" si="107"/>
        <v>0</v>
      </c>
      <c r="T117" s="100">
        <f t="shared" si="108"/>
        <v>0</v>
      </c>
      <c r="U117" s="100">
        <f t="shared" si="109"/>
        <v>0</v>
      </c>
      <c r="V117" s="100">
        <f t="shared" si="110"/>
        <v>0</v>
      </c>
      <c r="W117" s="100">
        <f t="shared" si="111"/>
        <v>0</v>
      </c>
      <c r="X117" s="100">
        <f t="shared" si="112"/>
        <v>0</v>
      </c>
      <c r="Y117" s="100">
        <f t="shared" si="113"/>
        <v>0</v>
      </c>
      <c r="Z117" s="100">
        <f t="shared" si="114"/>
        <v>0</v>
      </c>
      <c r="AA117" s="100">
        <f t="shared" si="115"/>
        <v>0</v>
      </c>
      <c r="AB117" s="100">
        <f t="shared" si="116"/>
        <v>0</v>
      </c>
      <c r="AC117" s="100">
        <f t="shared" si="117"/>
        <v>0</v>
      </c>
      <c r="AD117" s="100">
        <f t="shared" si="118"/>
        <v>0</v>
      </c>
      <c r="AE117" s="42">
        <f t="shared" si="119"/>
        <v>0</v>
      </c>
      <c r="AF117" s="104">
        <f t="shared" si="120"/>
        <v>0</v>
      </c>
      <c r="AG117" s="42">
        <f t="shared" si="121"/>
        <v>0</v>
      </c>
      <c r="AH117" s="43">
        <f t="shared" si="122"/>
        <v>0</v>
      </c>
      <c r="AJ117" s="78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30">
        <f t="shared" si="123"/>
        <v>0</v>
      </c>
      <c r="AW117" s="80"/>
      <c r="AX117" s="37"/>
    </row>
    <row r="118" spans="2:50" x14ac:dyDescent="0.35">
      <c r="B118" s="116">
        <v>470003</v>
      </c>
      <c r="C118" s="87" t="s">
        <v>123</v>
      </c>
      <c r="E118" s="99">
        <f t="shared" si="94"/>
        <v>0</v>
      </c>
      <c r="F118" s="100">
        <f t="shared" si="95"/>
        <v>0</v>
      </c>
      <c r="G118" s="100">
        <f t="shared" si="96"/>
        <v>0</v>
      </c>
      <c r="H118" s="100">
        <f t="shared" si="97"/>
        <v>0</v>
      </c>
      <c r="I118" s="100">
        <f t="shared" si="98"/>
        <v>0</v>
      </c>
      <c r="J118" s="100">
        <f t="shared" si="99"/>
        <v>0</v>
      </c>
      <c r="K118" s="100">
        <f t="shared" si="100"/>
        <v>0</v>
      </c>
      <c r="L118" s="100">
        <f t="shared" si="101"/>
        <v>0</v>
      </c>
      <c r="M118" s="100">
        <f t="shared" si="102"/>
        <v>0</v>
      </c>
      <c r="N118" s="100">
        <f t="shared" si="103"/>
        <v>0</v>
      </c>
      <c r="O118" s="100">
        <f t="shared" si="104"/>
        <v>0</v>
      </c>
      <c r="P118" s="101">
        <f t="shared" si="105"/>
        <v>0</v>
      </c>
      <c r="Q118" s="42">
        <f t="shared" si="106"/>
        <v>0</v>
      </c>
      <c r="S118" s="99">
        <f t="shared" si="107"/>
        <v>0</v>
      </c>
      <c r="T118" s="100">
        <f t="shared" si="108"/>
        <v>0</v>
      </c>
      <c r="U118" s="100">
        <f t="shared" si="109"/>
        <v>0</v>
      </c>
      <c r="V118" s="100">
        <f t="shared" si="110"/>
        <v>0</v>
      </c>
      <c r="W118" s="100">
        <f t="shared" si="111"/>
        <v>0</v>
      </c>
      <c r="X118" s="100">
        <f t="shared" si="112"/>
        <v>0</v>
      </c>
      <c r="Y118" s="100">
        <f t="shared" si="113"/>
        <v>0</v>
      </c>
      <c r="Z118" s="100">
        <f t="shared" si="114"/>
        <v>0</v>
      </c>
      <c r="AA118" s="100">
        <f t="shared" si="115"/>
        <v>0</v>
      </c>
      <c r="AB118" s="100">
        <f t="shared" si="116"/>
        <v>0</v>
      </c>
      <c r="AC118" s="100">
        <f t="shared" si="117"/>
        <v>0</v>
      </c>
      <c r="AD118" s="100">
        <f t="shared" si="118"/>
        <v>0</v>
      </c>
      <c r="AE118" s="42">
        <f t="shared" si="119"/>
        <v>0</v>
      </c>
      <c r="AF118" s="104">
        <f t="shared" si="120"/>
        <v>0</v>
      </c>
      <c r="AG118" s="42">
        <f t="shared" si="121"/>
        <v>0</v>
      </c>
      <c r="AH118" s="43">
        <f t="shared" si="122"/>
        <v>0</v>
      </c>
      <c r="AJ118" s="78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30">
        <f t="shared" si="123"/>
        <v>0</v>
      </c>
      <c r="AW118" s="80"/>
      <c r="AX118" s="37"/>
    </row>
    <row r="119" spans="2:50" x14ac:dyDescent="0.35">
      <c r="B119" s="116">
        <v>470004</v>
      </c>
      <c r="C119" s="87" t="s">
        <v>124</v>
      </c>
      <c r="E119" s="99">
        <f t="shared" si="94"/>
        <v>0</v>
      </c>
      <c r="F119" s="100">
        <f t="shared" si="95"/>
        <v>0</v>
      </c>
      <c r="G119" s="100">
        <f t="shared" si="96"/>
        <v>0</v>
      </c>
      <c r="H119" s="100">
        <f t="shared" si="97"/>
        <v>0</v>
      </c>
      <c r="I119" s="100">
        <f t="shared" si="98"/>
        <v>0</v>
      </c>
      <c r="J119" s="100">
        <f t="shared" si="99"/>
        <v>0</v>
      </c>
      <c r="K119" s="100">
        <f t="shared" si="100"/>
        <v>0</v>
      </c>
      <c r="L119" s="100">
        <f t="shared" si="101"/>
        <v>0</v>
      </c>
      <c r="M119" s="100">
        <f t="shared" si="102"/>
        <v>0</v>
      </c>
      <c r="N119" s="100">
        <f t="shared" si="103"/>
        <v>0</v>
      </c>
      <c r="O119" s="100">
        <f t="shared" si="104"/>
        <v>0</v>
      </c>
      <c r="P119" s="101">
        <f t="shared" si="105"/>
        <v>0</v>
      </c>
      <c r="Q119" s="42">
        <f t="shared" si="106"/>
        <v>0</v>
      </c>
      <c r="S119" s="99">
        <f t="shared" si="107"/>
        <v>0</v>
      </c>
      <c r="T119" s="100">
        <f t="shared" si="108"/>
        <v>0</v>
      </c>
      <c r="U119" s="100">
        <f t="shared" si="109"/>
        <v>0</v>
      </c>
      <c r="V119" s="100">
        <f t="shared" si="110"/>
        <v>0</v>
      </c>
      <c r="W119" s="100">
        <f t="shared" si="111"/>
        <v>0</v>
      </c>
      <c r="X119" s="100">
        <f t="shared" si="112"/>
        <v>0</v>
      </c>
      <c r="Y119" s="100">
        <f t="shared" si="113"/>
        <v>0</v>
      </c>
      <c r="Z119" s="100">
        <f t="shared" si="114"/>
        <v>0</v>
      </c>
      <c r="AA119" s="100">
        <f t="shared" si="115"/>
        <v>0</v>
      </c>
      <c r="AB119" s="100">
        <f t="shared" si="116"/>
        <v>0</v>
      </c>
      <c r="AC119" s="100">
        <f t="shared" si="117"/>
        <v>0</v>
      </c>
      <c r="AD119" s="100">
        <f t="shared" si="118"/>
        <v>0</v>
      </c>
      <c r="AE119" s="42">
        <f t="shared" si="119"/>
        <v>0</v>
      </c>
      <c r="AF119" s="104">
        <f t="shared" si="120"/>
        <v>0</v>
      </c>
      <c r="AG119" s="42">
        <f t="shared" si="121"/>
        <v>0</v>
      </c>
      <c r="AH119" s="43">
        <f t="shared" si="122"/>
        <v>0</v>
      </c>
      <c r="AJ119" s="78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30">
        <f t="shared" si="123"/>
        <v>0</v>
      </c>
      <c r="AW119" s="80"/>
      <c r="AX119" s="37"/>
    </row>
    <row r="120" spans="2:50" x14ac:dyDescent="0.35">
      <c r="B120" s="116">
        <v>470005</v>
      </c>
      <c r="C120" s="87" t="s">
        <v>125</v>
      </c>
      <c r="E120" s="99">
        <f t="shared" si="94"/>
        <v>0</v>
      </c>
      <c r="F120" s="100">
        <f t="shared" si="95"/>
        <v>0</v>
      </c>
      <c r="G120" s="100">
        <f t="shared" si="96"/>
        <v>0</v>
      </c>
      <c r="H120" s="100">
        <f t="shared" si="97"/>
        <v>0</v>
      </c>
      <c r="I120" s="100">
        <f t="shared" si="98"/>
        <v>0</v>
      </c>
      <c r="J120" s="100">
        <f t="shared" si="99"/>
        <v>0</v>
      </c>
      <c r="K120" s="100">
        <f t="shared" si="100"/>
        <v>0</v>
      </c>
      <c r="L120" s="100">
        <f t="shared" si="101"/>
        <v>0</v>
      </c>
      <c r="M120" s="100">
        <f t="shared" si="102"/>
        <v>0</v>
      </c>
      <c r="N120" s="100">
        <f t="shared" si="103"/>
        <v>0</v>
      </c>
      <c r="O120" s="100">
        <f t="shared" si="104"/>
        <v>0</v>
      </c>
      <c r="P120" s="101">
        <f t="shared" si="105"/>
        <v>0</v>
      </c>
      <c r="Q120" s="42">
        <f t="shared" si="106"/>
        <v>0</v>
      </c>
      <c r="S120" s="99">
        <f t="shared" si="107"/>
        <v>0</v>
      </c>
      <c r="T120" s="100">
        <f t="shared" si="108"/>
        <v>0</v>
      </c>
      <c r="U120" s="100">
        <f t="shared" si="109"/>
        <v>0</v>
      </c>
      <c r="V120" s="100">
        <f t="shared" si="110"/>
        <v>0</v>
      </c>
      <c r="W120" s="100">
        <f t="shared" si="111"/>
        <v>0</v>
      </c>
      <c r="X120" s="100">
        <f t="shared" si="112"/>
        <v>0</v>
      </c>
      <c r="Y120" s="100">
        <f t="shared" si="113"/>
        <v>0</v>
      </c>
      <c r="Z120" s="100">
        <f t="shared" si="114"/>
        <v>0</v>
      </c>
      <c r="AA120" s="100">
        <f t="shared" si="115"/>
        <v>0</v>
      </c>
      <c r="AB120" s="100">
        <f t="shared" si="116"/>
        <v>0</v>
      </c>
      <c r="AC120" s="100">
        <f t="shared" si="117"/>
        <v>0</v>
      </c>
      <c r="AD120" s="100">
        <f t="shared" si="118"/>
        <v>0</v>
      </c>
      <c r="AE120" s="42">
        <f t="shared" si="119"/>
        <v>0</v>
      </c>
      <c r="AF120" s="104">
        <f t="shared" si="120"/>
        <v>0</v>
      </c>
      <c r="AG120" s="42">
        <f t="shared" si="121"/>
        <v>0</v>
      </c>
      <c r="AH120" s="43">
        <f t="shared" si="122"/>
        <v>0</v>
      </c>
      <c r="AJ120" s="78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30">
        <f t="shared" si="123"/>
        <v>0</v>
      </c>
      <c r="AW120" s="80"/>
      <c r="AX120" s="37"/>
    </row>
    <row r="121" spans="2:50" x14ac:dyDescent="0.35">
      <c r="B121" s="116">
        <v>470006</v>
      </c>
      <c r="C121" s="87" t="s">
        <v>126</v>
      </c>
      <c r="E121" s="99">
        <f t="shared" si="94"/>
        <v>0</v>
      </c>
      <c r="F121" s="100">
        <f t="shared" si="95"/>
        <v>0</v>
      </c>
      <c r="G121" s="100">
        <f t="shared" si="96"/>
        <v>0</v>
      </c>
      <c r="H121" s="100">
        <f t="shared" si="97"/>
        <v>0</v>
      </c>
      <c r="I121" s="100">
        <f t="shared" si="98"/>
        <v>0</v>
      </c>
      <c r="J121" s="100">
        <f t="shared" si="99"/>
        <v>0</v>
      </c>
      <c r="K121" s="100">
        <f t="shared" si="100"/>
        <v>0</v>
      </c>
      <c r="L121" s="100">
        <f t="shared" si="101"/>
        <v>0</v>
      </c>
      <c r="M121" s="100">
        <f t="shared" si="102"/>
        <v>0</v>
      </c>
      <c r="N121" s="100">
        <f t="shared" si="103"/>
        <v>0</v>
      </c>
      <c r="O121" s="100">
        <f t="shared" si="104"/>
        <v>0</v>
      </c>
      <c r="P121" s="101">
        <f t="shared" si="105"/>
        <v>0</v>
      </c>
      <c r="Q121" s="42">
        <f t="shared" si="106"/>
        <v>0</v>
      </c>
      <c r="S121" s="99">
        <f t="shared" si="107"/>
        <v>0</v>
      </c>
      <c r="T121" s="100">
        <f t="shared" si="108"/>
        <v>0</v>
      </c>
      <c r="U121" s="100">
        <f t="shared" si="109"/>
        <v>0</v>
      </c>
      <c r="V121" s="100">
        <f t="shared" si="110"/>
        <v>0</v>
      </c>
      <c r="W121" s="100">
        <f t="shared" si="111"/>
        <v>0</v>
      </c>
      <c r="X121" s="100">
        <f t="shared" si="112"/>
        <v>0</v>
      </c>
      <c r="Y121" s="100">
        <f t="shared" si="113"/>
        <v>0</v>
      </c>
      <c r="Z121" s="100">
        <f t="shared" si="114"/>
        <v>0</v>
      </c>
      <c r="AA121" s="100">
        <f t="shared" si="115"/>
        <v>0</v>
      </c>
      <c r="AB121" s="100">
        <f t="shared" si="116"/>
        <v>0</v>
      </c>
      <c r="AC121" s="100">
        <f t="shared" si="117"/>
        <v>0</v>
      </c>
      <c r="AD121" s="100">
        <f t="shared" si="118"/>
        <v>0</v>
      </c>
      <c r="AE121" s="42">
        <f t="shared" si="119"/>
        <v>0</v>
      </c>
      <c r="AF121" s="104">
        <f t="shared" si="120"/>
        <v>0</v>
      </c>
      <c r="AG121" s="42">
        <f t="shared" si="121"/>
        <v>0</v>
      </c>
      <c r="AH121" s="43">
        <f t="shared" si="122"/>
        <v>0</v>
      </c>
      <c r="AJ121" s="78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30">
        <f t="shared" si="123"/>
        <v>0</v>
      </c>
      <c r="AW121" s="80"/>
      <c r="AX121" s="37"/>
    </row>
    <row r="122" spans="2:50" x14ac:dyDescent="0.35">
      <c r="B122" s="116">
        <v>470007</v>
      </c>
      <c r="C122" s="87" t="s">
        <v>127</v>
      </c>
      <c r="E122" s="99">
        <f t="shared" si="94"/>
        <v>0</v>
      </c>
      <c r="F122" s="100">
        <f t="shared" si="95"/>
        <v>0</v>
      </c>
      <c r="G122" s="100">
        <f t="shared" si="96"/>
        <v>0</v>
      </c>
      <c r="H122" s="100">
        <f t="shared" si="97"/>
        <v>0</v>
      </c>
      <c r="I122" s="100">
        <f t="shared" si="98"/>
        <v>0</v>
      </c>
      <c r="J122" s="100">
        <f t="shared" si="99"/>
        <v>0</v>
      </c>
      <c r="K122" s="100">
        <f t="shared" si="100"/>
        <v>0</v>
      </c>
      <c r="L122" s="100">
        <f t="shared" si="101"/>
        <v>0</v>
      </c>
      <c r="M122" s="100">
        <f t="shared" si="102"/>
        <v>0</v>
      </c>
      <c r="N122" s="100">
        <f t="shared" si="103"/>
        <v>0</v>
      </c>
      <c r="O122" s="100">
        <f t="shared" si="104"/>
        <v>0</v>
      </c>
      <c r="P122" s="101">
        <f t="shared" si="105"/>
        <v>0</v>
      </c>
      <c r="Q122" s="42">
        <f t="shared" si="106"/>
        <v>0</v>
      </c>
      <c r="S122" s="99">
        <f t="shared" si="107"/>
        <v>0</v>
      </c>
      <c r="T122" s="100">
        <f t="shared" si="108"/>
        <v>0</v>
      </c>
      <c r="U122" s="100">
        <f t="shared" si="109"/>
        <v>0</v>
      </c>
      <c r="V122" s="100">
        <f t="shared" si="110"/>
        <v>0</v>
      </c>
      <c r="W122" s="100">
        <f t="shared" si="111"/>
        <v>0</v>
      </c>
      <c r="X122" s="100">
        <f t="shared" si="112"/>
        <v>0</v>
      </c>
      <c r="Y122" s="100">
        <f t="shared" si="113"/>
        <v>0</v>
      </c>
      <c r="Z122" s="100">
        <f t="shared" si="114"/>
        <v>0</v>
      </c>
      <c r="AA122" s="100">
        <f t="shared" si="115"/>
        <v>0</v>
      </c>
      <c r="AB122" s="100">
        <f t="shared" si="116"/>
        <v>0</v>
      </c>
      <c r="AC122" s="100">
        <f t="shared" si="117"/>
        <v>0</v>
      </c>
      <c r="AD122" s="100">
        <f t="shared" si="118"/>
        <v>0</v>
      </c>
      <c r="AE122" s="42">
        <f t="shared" si="119"/>
        <v>0</v>
      </c>
      <c r="AF122" s="104">
        <f t="shared" si="120"/>
        <v>0</v>
      </c>
      <c r="AG122" s="42">
        <f t="shared" si="121"/>
        <v>0</v>
      </c>
      <c r="AH122" s="43">
        <f t="shared" si="122"/>
        <v>0</v>
      </c>
      <c r="AJ122" s="78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30">
        <f t="shared" si="123"/>
        <v>0</v>
      </c>
      <c r="AW122" s="80"/>
      <c r="AX122" s="37"/>
    </row>
    <row r="123" spans="2:50" x14ac:dyDescent="0.35">
      <c r="B123" s="116">
        <v>470008</v>
      </c>
      <c r="C123" s="87" t="s">
        <v>128</v>
      </c>
      <c r="E123" s="99">
        <f t="shared" si="94"/>
        <v>0</v>
      </c>
      <c r="F123" s="100">
        <f t="shared" si="95"/>
        <v>0</v>
      </c>
      <c r="G123" s="100">
        <f t="shared" si="96"/>
        <v>0</v>
      </c>
      <c r="H123" s="100">
        <f t="shared" si="97"/>
        <v>0</v>
      </c>
      <c r="I123" s="100">
        <f t="shared" si="98"/>
        <v>0</v>
      </c>
      <c r="J123" s="100">
        <f t="shared" si="99"/>
        <v>0</v>
      </c>
      <c r="K123" s="100">
        <f t="shared" si="100"/>
        <v>0</v>
      </c>
      <c r="L123" s="100">
        <f t="shared" si="101"/>
        <v>0</v>
      </c>
      <c r="M123" s="100">
        <f t="shared" si="102"/>
        <v>0</v>
      </c>
      <c r="N123" s="100">
        <f t="shared" si="103"/>
        <v>0</v>
      </c>
      <c r="O123" s="100">
        <f t="shared" si="104"/>
        <v>0</v>
      </c>
      <c r="P123" s="101">
        <f t="shared" si="105"/>
        <v>0</v>
      </c>
      <c r="Q123" s="42">
        <f t="shared" si="106"/>
        <v>0</v>
      </c>
      <c r="S123" s="99">
        <f t="shared" si="107"/>
        <v>0</v>
      </c>
      <c r="T123" s="100">
        <f t="shared" si="108"/>
        <v>0</v>
      </c>
      <c r="U123" s="100">
        <f t="shared" si="109"/>
        <v>0</v>
      </c>
      <c r="V123" s="100">
        <f t="shared" si="110"/>
        <v>0</v>
      </c>
      <c r="W123" s="100">
        <f t="shared" si="111"/>
        <v>0</v>
      </c>
      <c r="X123" s="100">
        <f t="shared" si="112"/>
        <v>0</v>
      </c>
      <c r="Y123" s="100">
        <f t="shared" si="113"/>
        <v>0</v>
      </c>
      <c r="Z123" s="100">
        <f t="shared" si="114"/>
        <v>0</v>
      </c>
      <c r="AA123" s="100">
        <f t="shared" si="115"/>
        <v>0</v>
      </c>
      <c r="AB123" s="100">
        <f t="shared" si="116"/>
        <v>0</v>
      </c>
      <c r="AC123" s="100">
        <f t="shared" si="117"/>
        <v>0</v>
      </c>
      <c r="AD123" s="100">
        <f t="shared" si="118"/>
        <v>0</v>
      </c>
      <c r="AE123" s="42">
        <f t="shared" si="119"/>
        <v>0</v>
      </c>
      <c r="AF123" s="104">
        <f t="shared" si="120"/>
        <v>0</v>
      </c>
      <c r="AG123" s="42">
        <f t="shared" si="121"/>
        <v>0</v>
      </c>
      <c r="AH123" s="43">
        <f t="shared" si="122"/>
        <v>0</v>
      </c>
      <c r="AJ123" s="78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30">
        <f t="shared" si="123"/>
        <v>0</v>
      </c>
      <c r="AW123" s="80"/>
      <c r="AX123" s="37"/>
    </row>
    <row r="124" spans="2:50" x14ac:dyDescent="0.35">
      <c r="B124" s="116">
        <v>470009</v>
      </c>
      <c r="C124" s="87" t="s">
        <v>129</v>
      </c>
      <c r="E124" s="99">
        <f t="shared" si="94"/>
        <v>0</v>
      </c>
      <c r="F124" s="100">
        <f t="shared" si="95"/>
        <v>0</v>
      </c>
      <c r="G124" s="100">
        <f t="shared" si="96"/>
        <v>0</v>
      </c>
      <c r="H124" s="100">
        <f t="shared" si="97"/>
        <v>0</v>
      </c>
      <c r="I124" s="100">
        <f t="shared" si="98"/>
        <v>0</v>
      </c>
      <c r="J124" s="100">
        <f t="shared" si="99"/>
        <v>0</v>
      </c>
      <c r="K124" s="100">
        <f t="shared" si="100"/>
        <v>0</v>
      </c>
      <c r="L124" s="100">
        <f t="shared" si="101"/>
        <v>0</v>
      </c>
      <c r="M124" s="100">
        <f t="shared" si="102"/>
        <v>0</v>
      </c>
      <c r="N124" s="100">
        <f t="shared" si="103"/>
        <v>0</v>
      </c>
      <c r="O124" s="100">
        <f t="shared" si="104"/>
        <v>0</v>
      </c>
      <c r="P124" s="101">
        <f t="shared" si="105"/>
        <v>0</v>
      </c>
      <c r="Q124" s="42">
        <f t="shared" si="106"/>
        <v>0</v>
      </c>
      <c r="S124" s="99">
        <f t="shared" si="107"/>
        <v>0</v>
      </c>
      <c r="T124" s="100">
        <f t="shared" si="108"/>
        <v>0</v>
      </c>
      <c r="U124" s="100">
        <f t="shared" si="109"/>
        <v>0</v>
      </c>
      <c r="V124" s="100">
        <f t="shared" si="110"/>
        <v>0</v>
      </c>
      <c r="W124" s="100">
        <f t="shared" si="111"/>
        <v>0</v>
      </c>
      <c r="X124" s="100">
        <f t="shared" si="112"/>
        <v>0</v>
      </c>
      <c r="Y124" s="100">
        <f t="shared" si="113"/>
        <v>0</v>
      </c>
      <c r="Z124" s="100">
        <f t="shared" si="114"/>
        <v>0</v>
      </c>
      <c r="AA124" s="100">
        <f t="shared" si="115"/>
        <v>0</v>
      </c>
      <c r="AB124" s="100">
        <f t="shared" si="116"/>
        <v>0</v>
      </c>
      <c r="AC124" s="100">
        <f t="shared" si="117"/>
        <v>0</v>
      </c>
      <c r="AD124" s="100">
        <f t="shared" si="118"/>
        <v>0</v>
      </c>
      <c r="AE124" s="42">
        <f t="shared" si="119"/>
        <v>0</v>
      </c>
      <c r="AF124" s="104">
        <f t="shared" si="120"/>
        <v>0</v>
      </c>
      <c r="AG124" s="42">
        <f t="shared" si="121"/>
        <v>0</v>
      </c>
      <c r="AH124" s="43">
        <f t="shared" si="122"/>
        <v>0</v>
      </c>
      <c r="AJ124" s="78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30">
        <f t="shared" si="123"/>
        <v>0</v>
      </c>
      <c r="AW124" s="80"/>
      <c r="AX124" s="37"/>
    </row>
    <row r="125" spans="2:50" x14ac:dyDescent="0.35">
      <c r="B125" s="116">
        <v>470010</v>
      </c>
      <c r="C125" s="87" t="s">
        <v>130</v>
      </c>
      <c r="E125" s="99">
        <f t="shared" si="94"/>
        <v>0</v>
      </c>
      <c r="F125" s="100">
        <f t="shared" si="95"/>
        <v>0</v>
      </c>
      <c r="G125" s="100">
        <f t="shared" si="96"/>
        <v>0</v>
      </c>
      <c r="H125" s="100">
        <f t="shared" si="97"/>
        <v>0</v>
      </c>
      <c r="I125" s="100">
        <f t="shared" si="98"/>
        <v>0</v>
      </c>
      <c r="J125" s="100">
        <f t="shared" si="99"/>
        <v>0</v>
      </c>
      <c r="K125" s="100">
        <f t="shared" si="100"/>
        <v>0</v>
      </c>
      <c r="L125" s="100">
        <f t="shared" si="101"/>
        <v>0</v>
      </c>
      <c r="M125" s="100">
        <f t="shared" si="102"/>
        <v>0</v>
      </c>
      <c r="N125" s="100">
        <f t="shared" si="103"/>
        <v>0</v>
      </c>
      <c r="O125" s="100">
        <f t="shared" si="104"/>
        <v>0</v>
      </c>
      <c r="P125" s="101">
        <f t="shared" si="105"/>
        <v>0</v>
      </c>
      <c r="Q125" s="42">
        <f t="shared" si="106"/>
        <v>0</v>
      </c>
      <c r="S125" s="99">
        <f t="shared" si="107"/>
        <v>0</v>
      </c>
      <c r="T125" s="100">
        <f t="shared" si="108"/>
        <v>0</v>
      </c>
      <c r="U125" s="100">
        <f t="shared" si="109"/>
        <v>0</v>
      </c>
      <c r="V125" s="100">
        <f t="shared" si="110"/>
        <v>0</v>
      </c>
      <c r="W125" s="100">
        <f t="shared" si="111"/>
        <v>0</v>
      </c>
      <c r="X125" s="100">
        <f t="shared" si="112"/>
        <v>0</v>
      </c>
      <c r="Y125" s="100">
        <f t="shared" si="113"/>
        <v>0</v>
      </c>
      <c r="Z125" s="100">
        <f t="shared" si="114"/>
        <v>0</v>
      </c>
      <c r="AA125" s="100">
        <f t="shared" si="115"/>
        <v>0</v>
      </c>
      <c r="AB125" s="100">
        <f t="shared" si="116"/>
        <v>0</v>
      </c>
      <c r="AC125" s="100">
        <f t="shared" si="117"/>
        <v>0</v>
      </c>
      <c r="AD125" s="100">
        <f t="shared" si="118"/>
        <v>0</v>
      </c>
      <c r="AE125" s="42">
        <f t="shared" si="119"/>
        <v>0</v>
      </c>
      <c r="AF125" s="104">
        <f t="shared" si="120"/>
        <v>0</v>
      </c>
      <c r="AG125" s="42">
        <f t="shared" si="121"/>
        <v>0</v>
      </c>
      <c r="AH125" s="43">
        <f t="shared" si="122"/>
        <v>0</v>
      </c>
      <c r="AJ125" s="78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/>
      <c r="AU125" s="79"/>
      <c r="AV125" s="30">
        <f t="shared" si="123"/>
        <v>0</v>
      </c>
      <c r="AW125" s="80"/>
      <c r="AX125" s="37"/>
    </row>
    <row r="126" spans="2:50" x14ac:dyDescent="0.35">
      <c r="B126" s="116">
        <v>480000</v>
      </c>
      <c r="C126" s="87" t="s">
        <v>131</v>
      </c>
      <c r="E126" s="99">
        <f t="shared" si="94"/>
        <v>0</v>
      </c>
      <c r="F126" s="100">
        <f t="shared" si="95"/>
        <v>0</v>
      </c>
      <c r="G126" s="100">
        <f t="shared" si="96"/>
        <v>0</v>
      </c>
      <c r="H126" s="100">
        <f t="shared" si="97"/>
        <v>0</v>
      </c>
      <c r="I126" s="100">
        <f t="shared" si="98"/>
        <v>0</v>
      </c>
      <c r="J126" s="100">
        <f t="shared" si="99"/>
        <v>0</v>
      </c>
      <c r="K126" s="100">
        <f t="shared" si="100"/>
        <v>0</v>
      </c>
      <c r="L126" s="100">
        <f t="shared" si="101"/>
        <v>0</v>
      </c>
      <c r="M126" s="100">
        <f t="shared" si="102"/>
        <v>0</v>
      </c>
      <c r="N126" s="100">
        <f t="shared" si="103"/>
        <v>0</v>
      </c>
      <c r="O126" s="100">
        <f t="shared" si="104"/>
        <v>0</v>
      </c>
      <c r="P126" s="101">
        <f t="shared" si="105"/>
        <v>0</v>
      </c>
      <c r="Q126" s="42">
        <f t="shared" si="106"/>
        <v>0</v>
      </c>
      <c r="S126" s="99">
        <f t="shared" si="107"/>
        <v>0</v>
      </c>
      <c r="T126" s="100">
        <f t="shared" si="108"/>
        <v>0</v>
      </c>
      <c r="U126" s="100">
        <f t="shared" si="109"/>
        <v>0</v>
      </c>
      <c r="V126" s="100">
        <f t="shared" si="110"/>
        <v>0</v>
      </c>
      <c r="W126" s="100">
        <f t="shared" si="111"/>
        <v>0</v>
      </c>
      <c r="X126" s="100">
        <f t="shared" si="112"/>
        <v>0</v>
      </c>
      <c r="Y126" s="100">
        <f t="shared" si="113"/>
        <v>0</v>
      </c>
      <c r="Z126" s="100">
        <f t="shared" si="114"/>
        <v>0</v>
      </c>
      <c r="AA126" s="100">
        <f t="shared" si="115"/>
        <v>0</v>
      </c>
      <c r="AB126" s="100">
        <f t="shared" si="116"/>
        <v>0</v>
      </c>
      <c r="AC126" s="100">
        <f t="shared" si="117"/>
        <v>0</v>
      </c>
      <c r="AD126" s="100">
        <f t="shared" si="118"/>
        <v>0</v>
      </c>
      <c r="AE126" s="42">
        <f t="shared" si="119"/>
        <v>0</v>
      </c>
      <c r="AF126" s="104">
        <f t="shared" si="120"/>
        <v>0</v>
      </c>
      <c r="AG126" s="42">
        <f t="shared" si="121"/>
        <v>0</v>
      </c>
      <c r="AH126" s="43">
        <f t="shared" si="122"/>
        <v>0</v>
      </c>
      <c r="AJ126" s="78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30">
        <f t="shared" si="123"/>
        <v>0</v>
      </c>
      <c r="AW126" s="80"/>
      <c r="AX126" s="37"/>
    </row>
    <row r="127" spans="2:50" x14ac:dyDescent="0.35">
      <c r="B127" s="116">
        <v>480010</v>
      </c>
      <c r="C127" s="87" t="s">
        <v>132</v>
      </c>
      <c r="E127" s="99">
        <f t="shared" si="94"/>
        <v>0</v>
      </c>
      <c r="F127" s="100">
        <f t="shared" si="95"/>
        <v>0</v>
      </c>
      <c r="G127" s="100">
        <f t="shared" si="96"/>
        <v>0</v>
      </c>
      <c r="H127" s="100">
        <f t="shared" si="97"/>
        <v>0</v>
      </c>
      <c r="I127" s="100">
        <f t="shared" si="98"/>
        <v>0</v>
      </c>
      <c r="J127" s="100">
        <f t="shared" si="99"/>
        <v>0</v>
      </c>
      <c r="K127" s="100">
        <f t="shared" si="100"/>
        <v>0</v>
      </c>
      <c r="L127" s="100">
        <f t="shared" si="101"/>
        <v>0</v>
      </c>
      <c r="M127" s="100">
        <f t="shared" si="102"/>
        <v>0</v>
      </c>
      <c r="N127" s="100">
        <f t="shared" si="103"/>
        <v>0</v>
      </c>
      <c r="O127" s="100">
        <f t="shared" si="104"/>
        <v>0</v>
      </c>
      <c r="P127" s="101">
        <f t="shared" si="105"/>
        <v>0</v>
      </c>
      <c r="Q127" s="42">
        <f t="shared" si="106"/>
        <v>0</v>
      </c>
      <c r="S127" s="99">
        <f t="shared" si="107"/>
        <v>0</v>
      </c>
      <c r="T127" s="100">
        <f t="shared" si="108"/>
        <v>0</v>
      </c>
      <c r="U127" s="100">
        <f t="shared" si="109"/>
        <v>0</v>
      </c>
      <c r="V127" s="100">
        <f t="shared" si="110"/>
        <v>0</v>
      </c>
      <c r="W127" s="100">
        <f t="shared" si="111"/>
        <v>0</v>
      </c>
      <c r="X127" s="100">
        <f t="shared" si="112"/>
        <v>0</v>
      </c>
      <c r="Y127" s="100">
        <f t="shared" si="113"/>
        <v>0</v>
      </c>
      <c r="Z127" s="100">
        <f t="shared" si="114"/>
        <v>0</v>
      </c>
      <c r="AA127" s="100">
        <f t="shared" si="115"/>
        <v>0</v>
      </c>
      <c r="AB127" s="100">
        <f t="shared" si="116"/>
        <v>0</v>
      </c>
      <c r="AC127" s="100">
        <f t="shared" si="117"/>
        <v>0</v>
      </c>
      <c r="AD127" s="100">
        <f t="shared" si="118"/>
        <v>0</v>
      </c>
      <c r="AE127" s="42">
        <f t="shared" si="119"/>
        <v>0</v>
      </c>
      <c r="AF127" s="104">
        <f t="shared" si="120"/>
        <v>0</v>
      </c>
      <c r="AG127" s="42">
        <f t="shared" si="121"/>
        <v>0</v>
      </c>
      <c r="AH127" s="43">
        <f t="shared" si="122"/>
        <v>0</v>
      </c>
      <c r="AJ127" s="78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30">
        <f t="shared" si="123"/>
        <v>0</v>
      </c>
      <c r="AW127" s="80"/>
      <c r="AX127" s="37"/>
    </row>
    <row r="128" spans="2:50" x14ac:dyDescent="0.35">
      <c r="B128" s="116">
        <v>480011</v>
      </c>
      <c r="C128" s="87" t="s">
        <v>133</v>
      </c>
      <c r="E128" s="99">
        <f t="shared" si="94"/>
        <v>0</v>
      </c>
      <c r="F128" s="100">
        <f t="shared" si="95"/>
        <v>0</v>
      </c>
      <c r="G128" s="100">
        <f t="shared" si="96"/>
        <v>0</v>
      </c>
      <c r="H128" s="100">
        <f t="shared" si="97"/>
        <v>0</v>
      </c>
      <c r="I128" s="100">
        <f t="shared" si="98"/>
        <v>0</v>
      </c>
      <c r="J128" s="100">
        <f t="shared" si="99"/>
        <v>0</v>
      </c>
      <c r="K128" s="100">
        <f t="shared" si="100"/>
        <v>0</v>
      </c>
      <c r="L128" s="100">
        <f t="shared" si="101"/>
        <v>0</v>
      </c>
      <c r="M128" s="100">
        <f t="shared" si="102"/>
        <v>0</v>
      </c>
      <c r="N128" s="100">
        <f t="shared" si="103"/>
        <v>0</v>
      </c>
      <c r="O128" s="100">
        <f t="shared" si="104"/>
        <v>0</v>
      </c>
      <c r="P128" s="101">
        <f t="shared" si="105"/>
        <v>0</v>
      </c>
      <c r="Q128" s="42">
        <f t="shared" si="106"/>
        <v>0</v>
      </c>
      <c r="S128" s="99">
        <f t="shared" si="107"/>
        <v>0</v>
      </c>
      <c r="T128" s="100">
        <f t="shared" si="108"/>
        <v>0</v>
      </c>
      <c r="U128" s="100">
        <f t="shared" si="109"/>
        <v>0</v>
      </c>
      <c r="V128" s="100">
        <f t="shared" si="110"/>
        <v>0</v>
      </c>
      <c r="W128" s="100">
        <f t="shared" si="111"/>
        <v>0</v>
      </c>
      <c r="X128" s="100">
        <f t="shared" si="112"/>
        <v>0</v>
      </c>
      <c r="Y128" s="100">
        <f t="shared" si="113"/>
        <v>0</v>
      </c>
      <c r="Z128" s="100">
        <f t="shared" si="114"/>
        <v>0</v>
      </c>
      <c r="AA128" s="100">
        <f t="shared" si="115"/>
        <v>0</v>
      </c>
      <c r="AB128" s="100">
        <f t="shared" si="116"/>
        <v>0</v>
      </c>
      <c r="AC128" s="100">
        <f t="shared" si="117"/>
        <v>0</v>
      </c>
      <c r="AD128" s="100">
        <f t="shared" si="118"/>
        <v>0</v>
      </c>
      <c r="AE128" s="42">
        <f t="shared" si="119"/>
        <v>0</v>
      </c>
      <c r="AF128" s="104">
        <f t="shared" si="120"/>
        <v>0</v>
      </c>
      <c r="AG128" s="42">
        <f t="shared" si="121"/>
        <v>0</v>
      </c>
      <c r="AH128" s="43">
        <f t="shared" si="122"/>
        <v>0</v>
      </c>
      <c r="AJ128" s="78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30">
        <f t="shared" si="123"/>
        <v>0</v>
      </c>
      <c r="AW128" s="80"/>
      <c r="AX128" s="37"/>
    </row>
    <row r="129" spans="2:50" x14ac:dyDescent="0.35">
      <c r="B129" s="116">
        <v>480012</v>
      </c>
      <c r="C129" s="87" t="s">
        <v>134</v>
      </c>
      <c r="E129" s="99">
        <f t="shared" si="94"/>
        <v>0</v>
      </c>
      <c r="F129" s="100">
        <f t="shared" si="95"/>
        <v>0</v>
      </c>
      <c r="G129" s="100">
        <f t="shared" si="96"/>
        <v>0</v>
      </c>
      <c r="H129" s="100">
        <f t="shared" si="97"/>
        <v>0</v>
      </c>
      <c r="I129" s="100">
        <f t="shared" si="98"/>
        <v>0</v>
      </c>
      <c r="J129" s="100">
        <f t="shared" si="99"/>
        <v>0</v>
      </c>
      <c r="K129" s="100">
        <f t="shared" si="100"/>
        <v>0</v>
      </c>
      <c r="L129" s="100">
        <f t="shared" si="101"/>
        <v>0</v>
      </c>
      <c r="M129" s="100">
        <f t="shared" si="102"/>
        <v>0</v>
      </c>
      <c r="N129" s="100">
        <f t="shared" si="103"/>
        <v>0</v>
      </c>
      <c r="O129" s="100">
        <f t="shared" si="104"/>
        <v>0</v>
      </c>
      <c r="P129" s="101">
        <f t="shared" si="105"/>
        <v>0</v>
      </c>
      <c r="Q129" s="42">
        <f t="shared" si="106"/>
        <v>0</v>
      </c>
      <c r="S129" s="99">
        <f t="shared" si="107"/>
        <v>0</v>
      </c>
      <c r="T129" s="100">
        <f t="shared" si="108"/>
        <v>0</v>
      </c>
      <c r="U129" s="100">
        <f t="shared" si="109"/>
        <v>0</v>
      </c>
      <c r="V129" s="100">
        <f t="shared" si="110"/>
        <v>0</v>
      </c>
      <c r="W129" s="100">
        <f t="shared" si="111"/>
        <v>0</v>
      </c>
      <c r="X129" s="100">
        <f t="shared" si="112"/>
        <v>0</v>
      </c>
      <c r="Y129" s="100">
        <f t="shared" si="113"/>
        <v>0</v>
      </c>
      <c r="Z129" s="100">
        <f t="shared" si="114"/>
        <v>0</v>
      </c>
      <c r="AA129" s="100">
        <f t="shared" si="115"/>
        <v>0</v>
      </c>
      <c r="AB129" s="100">
        <f t="shared" si="116"/>
        <v>0</v>
      </c>
      <c r="AC129" s="100">
        <f t="shared" si="117"/>
        <v>0</v>
      </c>
      <c r="AD129" s="100">
        <f t="shared" si="118"/>
        <v>0</v>
      </c>
      <c r="AE129" s="42">
        <f t="shared" si="119"/>
        <v>0</v>
      </c>
      <c r="AF129" s="104">
        <f t="shared" si="120"/>
        <v>0</v>
      </c>
      <c r="AG129" s="42">
        <f t="shared" si="121"/>
        <v>0</v>
      </c>
      <c r="AH129" s="43">
        <f t="shared" si="122"/>
        <v>0</v>
      </c>
      <c r="AJ129" s="78"/>
      <c r="AK129" s="79"/>
      <c r="AL129" s="79"/>
      <c r="AM129" s="79"/>
      <c r="AN129" s="79"/>
      <c r="AO129" s="79"/>
      <c r="AP129" s="79"/>
      <c r="AQ129" s="79"/>
      <c r="AR129" s="79"/>
      <c r="AS129" s="79"/>
      <c r="AT129" s="79"/>
      <c r="AU129" s="79"/>
      <c r="AV129" s="30">
        <f t="shared" si="123"/>
        <v>0</v>
      </c>
      <c r="AW129" s="80"/>
      <c r="AX129" s="37"/>
    </row>
    <row r="130" spans="2:50" x14ac:dyDescent="0.35">
      <c r="B130" s="116">
        <v>480013</v>
      </c>
      <c r="C130" s="87" t="s">
        <v>135</v>
      </c>
      <c r="E130" s="99">
        <f t="shared" si="94"/>
        <v>0</v>
      </c>
      <c r="F130" s="100">
        <f t="shared" si="95"/>
        <v>0</v>
      </c>
      <c r="G130" s="100">
        <f t="shared" si="96"/>
        <v>0</v>
      </c>
      <c r="H130" s="100">
        <f t="shared" si="97"/>
        <v>0</v>
      </c>
      <c r="I130" s="100">
        <f t="shared" si="98"/>
        <v>0</v>
      </c>
      <c r="J130" s="100">
        <f t="shared" si="99"/>
        <v>0</v>
      </c>
      <c r="K130" s="100">
        <f t="shared" si="100"/>
        <v>0</v>
      </c>
      <c r="L130" s="100">
        <f t="shared" si="101"/>
        <v>0</v>
      </c>
      <c r="M130" s="100">
        <f t="shared" si="102"/>
        <v>0</v>
      </c>
      <c r="N130" s="100">
        <f t="shared" si="103"/>
        <v>0</v>
      </c>
      <c r="O130" s="100">
        <f t="shared" si="104"/>
        <v>0</v>
      </c>
      <c r="P130" s="101">
        <f t="shared" si="105"/>
        <v>0</v>
      </c>
      <c r="Q130" s="42">
        <f t="shared" si="106"/>
        <v>0</v>
      </c>
      <c r="S130" s="99">
        <f t="shared" si="107"/>
        <v>0</v>
      </c>
      <c r="T130" s="100">
        <f t="shared" si="108"/>
        <v>0</v>
      </c>
      <c r="U130" s="100">
        <f t="shared" si="109"/>
        <v>0</v>
      </c>
      <c r="V130" s="100">
        <f t="shared" si="110"/>
        <v>0</v>
      </c>
      <c r="W130" s="100">
        <f t="shared" si="111"/>
        <v>0</v>
      </c>
      <c r="X130" s="100">
        <f t="shared" si="112"/>
        <v>0</v>
      </c>
      <c r="Y130" s="100">
        <f t="shared" si="113"/>
        <v>0</v>
      </c>
      <c r="Z130" s="100">
        <f t="shared" si="114"/>
        <v>0</v>
      </c>
      <c r="AA130" s="100">
        <f t="shared" si="115"/>
        <v>0</v>
      </c>
      <c r="AB130" s="100">
        <f t="shared" si="116"/>
        <v>0</v>
      </c>
      <c r="AC130" s="100">
        <f t="shared" si="117"/>
        <v>0</v>
      </c>
      <c r="AD130" s="100">
        <f t="shared" si="118"/>
        <v>0</v>
      </c>
      <c r="AE130" s="42">
        <f t="shared" si="119"/>
        <v>0</v>
      </c>
      <c r="AF130" s="104">
        <f t="shared" si="120"/>
        <v>0</v>
      </c>
      <c r="AG130" s="42">
        <f t="shared" si="121"/>
        <v>0</v>
      </c>
      <c r="AH130" s="43">
        <f t="shared" si="122"/>
        <v>0</v>
      </c>
      <c r="AJ130" s="78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30">
        <f t="shared" si="123"/>
        <v>0</v>
      </c>
      <c r="AW130" s="80"/>
      <c r="AX130" s="37"/>
    </row>
    <row r="131" spans="2:50" x14ac:dyDescent="0.35">
      <c r="B131" s="116">
        <v>480014</v>
      </c>
      <c r="C131" s="87" t="s">
        <v>136</v>
      </c>
      <c r="E131" s="99">
        <f t="shared" si="94"/>
        <v>0</v>
      </c>
      <c r="F131" s="100">
        <f t="shared" si="95"/>
        <v>0</v>
      </c>
      <c r="G131" s="100">
        <f t="shared" si="96"/>
        <v>0</v>
      </c>
      <c r="H131" s="100">
        <f t="shared" si="97"/>
        <v>0</v>
      </c>
      <c r="I131" s="100">
        <f t="shared" si="98"/>
        <v>0</v>
      </c>
      <c r="J131" s="100">
        <f t="shared" si="99"/>
        <v>0</v>
      </c>
      <c r="K131" s="100">
        <f t="shared" si="100"/>
        <v>0</v>
      </c>
      <c r="L131" s="100">
        <f t="shared" si="101"/>
        <v>0</v>
      </c>
      <c r="M131" s="100">
        <f t="shared" si="102"/>
        <v>0</v>
      </c>
      <c r="N131" s="100">
        <f t="shared" si="103"/>
        <v>0</v>
      </c>
      <c r="O131" s="100">
        <f t="shared" si="104"/>
        <v>0</v>
      </c>
      <c r="P131" s="101">
        <f t="shared" si="105"/>
        <v>0</v>
      </c>
      <c r="Q131" s="42">
        <f t="shared" si="106"/>
        <v>0</v>
      </c>
      <c r="S131" s="99">
        <f t="shared" si="107"/>
        <v>0</v>
      </c>
      <c r="T131" s="100">
        <f t="shared" si="108"/>
        <v>0</v>
      </c>
      <c r="U131" s="100">
        <f t="shared" si="109"/>
        <v>0</v>
      </c>
      <c r="V131" s="100">
        <f t="shared" si="110"/>
        <v>0</v>
      </c>
      <c r="W131" s="100">
        <f t="shared" si="111"/>
        <v>0</v>
      </c>
      <c r="X131" s="100">
        <f t="shared" si="112"/>
        <v>0</v>
      </c>
      <c r="Y131" s="100">
        <f t="shared" si="113"/>
        <v>0</v>
      </c>
      <c r="Z131" s="100">
        <f t="shared" si="114"/>
        <v>0</v>
      </c>
      <c r="AA131" s="100">
        <f t="shared" si="115"/>
        <v>0</v>
      </c>
      <c r="AB131" s="100">
        <f t="shared" si="116"/>
        <v>0</v>
      </c>
      <c r="AC131" s="100">
        <f t="shared" si="117"/>
        <v>0</v>
      </c>
      <c r="AD131" s="100">
        <f t="shared" si="118"/>
        <v>0</v>
      </c>
      <c r="AE131" s="42">
        <f t="shared" si="119"/>
        <v>0</v>
      </c>
      <c r="AF131" s="104">
        <f t="shared" si="120"/>
        <v>0</v>
      </c>
      <c r="AG131" s="42">
        <f t="shared" si="121"/>
        <v>0</v>
      </c>
      <c r="AH131" s="43">
        <f t="shared" si="122"/>
        <v>0</v>
      </c>
      <c r="AJ131" s="78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30">
        <f t="shared" si="123"/>
        <v>0</v>
      </c>
      <c r="AW131" s="80"/>
      <c r="AX131" s="37"/>
    </row>
    <row r="132" spans="2:50" x14ac:dyDescent="0.35">
      <c r="B132" s="116">
        <v>481000</v>
      </c>
      <c r="C132" s="87" t="s">
        <v>137</v>
      </c>
      <c r="E132" s="99">
        <f t="shared" si="94"/>
        <v>0</v>
      </c>
      <c r="F132" s="100">
        <f t="shared" si="95"/>
        <v>0</v>
      </c>
      <c r="G132" s="100">
        <f t="shared" si="96"/>
        <v>0</v>
      </c>
      <c r="H132" s="100">
        <f t="shared" si="97"/>
        <v>0</v>
      </c>
      <c r="I132" s="100">
        <f t="shared" si="98"/>
        <v>0</v>
      </c>
      <c r="J132" s="100">
        <f t="shared" si="99"/>
        <v>0</v>
      </c>
      <c r="K132" s="100">
        <f t="shared" si="100"/>
        <v>0</v>
      </c>
      <c r="L132" s="100">
        <f t="shared" si="101"/>
        <v>0</v>
      </c>
      <c r="M132" s="100">
        <f t="shared" si="102"/>
        <v>0</v>
      </c>
      <c r="N132" s="100">
        <f t="shared" si="103"/>
        <v>0</v>
      </c>
      <c r="O132" s="100">
        <f t="shared" si="104"/>
        <v>0</v>
      </c>
      <c r="P132" s="101">
        <f t="shared" si="105"/>
        <v>0</v>
      </c>
      <c r="Q132" s="42">
        <f t="shared" si="106"/>
        <v>0</v>
      </c>
      <c r="S132" s="99">
        <f t="shared" si="107"/>
        <v>0</v>
      </c>
      <c r="T132" s="100">
        <f t="shared" si="108"/>
        <v>0</v>
      </c>
      <c r="U132" s="100">
        <f t="shared" si="109"/>
        <v>0</v>
      </c>
      <c r="V132" s="100">
        <f t="shared" si="110"/>
        <v>0</v>
      </c>
      <c r="W132" s="100">
        <f t="shared" si="111"/>
        <v>0</v>
      </c>
      <c r="X132" s="100">
        <f t="shared" si="112"/>
        <v>0</v>
      </c>
      <c r="Y132" s="100">
        <f t="shared" si="113"/>
        <v>0</v>
      </c>
      <c r="Z132" s="100">
        <f t="shared" si="114"/>
        <v>0</v>
      </c>
      <c r="AA132" s="100">
        <f t="shared" si="115"/>
        <v>0</v>
      </c>
      <c r="AB132" s="100">
        <f t="shared" si="116"/>
        <v>0</v>
      </c>
      <c r="AC132" s="100">
        <f t="shared" si="117"/>
        <v>0</v>
      </c>
      <c r="AD132" s="100">
        <f t="shared" si="118"/>
        <v>0</v>
      </c>
      <c r="AE132" s="42">
        <f t="shared" si="119"/>
        <v>0</v>
      </c>
      <c r="AF132" s="104">
        <f t="shared" si="120"/>
        <v>0</v>
      </c>
      <c r="AG132" s="42">
        <f t="shared" si="121"/>
        <v>0</v>
      </c>
      <c r="AH132" s="43">
        <f t="shared" si="122"/>
        <v>0</v>
      </c>
      <c r="AJ132" s="78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30">
        <f t="shared" si="123"/>
        <v>0</v>
      </c>
      <c r="AW132" s="80"/>
      <c r="AX132" s="37"/>
    </row>
    <row r="133" spans="2:50" x14ac:dyDescent="0.35">
      <c r="B133" s="116">
        <v>481010</v>
      </c>
      <c r="C133" s="87" t="s">
        <v>138</v>
      </c>
      <c r="E133" s="99">
        <f t="shared" si="94"/>
        <v>0</v>
      </c>
      <c r="F133" s="100">
        <f t="shared" si="95"/>
        <v>0</v>
      </c>
      <c r="G133" s="100">
        <f t="shared" si="96"/>
        <v>0</v>
      </c>
      <c r="H133" s="100">
        <f t="shared" si="97"/>
        <v>0</v>
      </c>
      <c r="I133" s="100">
        <f t="shared" si="98"/>
        <v>0</v>
      </c>
      <c r="J133" s="100">
        <f t="shared" si="99"/>
        <v>0</v>
      </c>
      <c r="K133" s="100">
        <f t="shared" si="100"/>
        <v>0</v>
      </c>
      <c r="L133" s="100">
        <f t="shared" si="101"/>
        <v>0</v>
      </c>
      <c r="M133" s="100">
        <f t="shared" si="102"/>
        <v>0</v>
      </c>
      <c r="N133" s="100">
        <f t="shared" si="103"/>
        <v>0</v>
      </c>
      <c r="O133" s="100">
        <f t="shared" si="104"/>
        <v>0</v>
      </c>
      <c r="P133" s="101">
        <f t="shared" si="105"/>
        <v>0</v>
      </c>
      <c r="Q133" s="42">
        <f t="shared" si="106"/>
        <v>0</v>
      </c>
      <c r="S133" s="99">
        <f t="shared" si="107"/>
        <v>0</v>
      </c>
      <c r="T133" s="100">
        <f t="shared" si="108"/>
        <v>0</v>
      </c>
      <c r="U133" s="100">
        <f t="shared" si="109"/>
        <v>0</v>
      </c>
      <c r="V133" s="100">
        <f t="shared" si="110"/>
        <v>0</v>
      </c>
      <c r="W133" s="100">
        <f t="shared" si="111"/>
        <v>0</v>
      </c>
      <c r="X133" s="100">
        <f t="shared" si="112"/>
        <v>0</v>
      </c>
      <c r="Y133" s="100">
        <f t="shared" si="113"/>
        <v>0</v>
      </c>
      <c r="Z133" s="100">
        <f t="shared" si="114"/>
        <v>0</v>
      </c>
      <c r="AA133" s="100">
        <f t="shared" si="115"/>
        <v>0</v>
      </c>
      <c r="AB133" s="100">
        <f t="shared" si="116"/>
        <v>0</v>
      </c>
      <c r="AC133" s="100">
        <f t="shared" si="117"/>
        <v>0</v>
      </c>
      <c r="AD133" s="100">
        <f t="shared" si="118"/>
        <v>0</v>
      </c>
      <c r="AE133" s="42">
        <f t="shared" si="119"/>
        <v>0</v>
      </c>
      <c r="AF133" s="104">
        <f t="shared" si="120"/>
        <v>0</v>
      </c>
      <c r="AG133" s="42">
        <f t="shared" si="121"/>
        <v>0</v>
      </c>
      <c r="AH133" s="43">
        <f t="shared" si="122"/>
        <v>0</v>
      </c>
      <c r="AJ133" s="78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30">
        <f t="shared" si="123"/>
        <v>0</v>
      </c>
      <c r="AW133" s="80"/>
      <c r="AX133" s="37"/>
    </row>
    <row r="134" spans="2:50" x14ac:dyDescent="0.35">
      <c r="B134" s="116">
        <v>481020</v>
      </c>
      <c r="C134" s="87" t="s">
        <v>139</v>
      </c>
      <c r="E134" s="99">
        <f t="shared" si="94"/>
        <v>0</v>
      </c>
      <c r="F134" s="100">
        <f t="shared" si="95"/>
        <v>0</v>
      </c>
      <c r="G134" s="100">
        <f t="shared" si="96"/>
        <v>0</v>
      </c>
      <c r="H134" s="100">
        <f t="shared" si="97"/>
        <v>0</v>
      </c>
      <c r="I134" s="100">
        <f t="shared" si="98"/>
        <v>0</v>
      </c>
      <c r="J134" s="100">
        <f t="shared" si="99"/>
        <v>0</v>
      </c>
      <c r="K134" s="100">
        <f t="shared" si="100"/>
        <v>0</v>
      </c>
      <c r="L134" s="100">
        <f t="shared" si="101"/>
        <v>0</v>
      </c>
      <c r="M134" s="100">
        <f t="shared" si="102"/>
        <v>0</v>
      </c>
      <c r="N134" s="100">
        <f t="shared" si="103"/>
        <v>0</v>
      </c>
      <c r="O134" s="100">
        <f t="shared" si="104"/>
        <v>0</v>
      </c>
      <c r="P134" s="101">
        <f t="shared" si="105"/>
        <v>0</v>
      </c>
      <c r="Q134" s="42">
        <f t="shared" si="106"/>
        <v>0</v>
      </c>
      <c r="S134" s="99">
        <f t="shared" si="107"/>
        <v>0</v>
      </c>
      <c r="T134" s="100">
        <f t="shared" si="108"/>
        <v>0</v>
      </c>
      <c r="U134" s="100">
        <f t="shared" si="109"/>
        <v>0</v>
      </c>
      <c r="V134" s="100">
        <f t="shared" si="110"/>
        <v>0</v>
      </c>
      <c r="W134" s="100">
        <f t="shared" si="111"/>
        <v>0</v>
      </c>
      <c r="X134" s="100">
        <f t="shared" si="112"/>
        <v>0</v>
      </c>
      <c r="Y134" s="100">
        <f t="shared" si="113"/>
        <v>0</v>
      </c>
      <c r="Z134" s="100">
        <f t="shared" si="114"/>
        <v>0</v>
      </c>
      <c r="AA134" s="100">
        <f t="shared" si="115"/>
        <v>0</v>
      </c>
      <c r="AB134" s="100">
        <f t="shared" si="116"/>
        <v>0</v>
      </c>
      <c r="AC134" s="100">
        <f t="shared" si="117"/>
        <v>0</v>
      </c>
      <c r="AD134" s="100">
        <f t="shared" si="118"/>
        <v>0</v>
      </c>
      <c r="AE134" s="42">
        <f t="shared" si="119"/>
        <v>0</v>
      </c>
      <c r="AF134" s="104">
        <f t="shared" si="120"/>
        <v>0</v>
      </c>
      <c r="AG134" s="42">
        <f t="shared" si="121"/>
        <v>0</v>
      </c>
      <c r="AH134" s="43">
        <f t="shared" si="122"/>
        <v>0</v>
      </c>
      <c r="AJ134" s="78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30">
        <f t="shared" si="123"/>
        <v>0</v>
      </c>
      <c r="AW134" s="80"/>
      <c r="AX134" s="37"/>
    </row>
    <row r="135" spans="2:50" x14ac:dyDescent="0.35">
      <c r="B135" s="116">
        <v>482000</v>
      </c>
      <c r="C135" s="87" t="s">
        <v>140</v>
      </c>
      <c r="E135" s="99">
        <f t="shared" si="94"/>
        <v>0</v>
      </c>
      <c r="F135" s="100">
        <f t="shared" si="95"/>
        <v>0</v>
      </c>
      <c r="G135" s="100">
        <f t="shared" si="96"/>
        <v>0</v>
      </c>
      <c r="H135" s="100">
        <f t="shared" si="97"/>
        <v>0</v>
      </c>
      <c r="I135" s="100">
        <f t="shared" si="98"/>
        <v>0</v>
      </c>
      <c r="J135" s="100">
        <f t="shared" si="99"/>
        <v>0</v>
      </c>
      <c r="K135" s="100">
        <f t="shared" si="100"/>
        <v>0</v>
      </c>
      <c r="L135" s="100">
        <f t="shared" si="101"/>
        <v>0</v>
      </c>
      <c r="M135" s="100">
        <f t="shared" si="102"/>
        <v>0</v>
      </c>
      <c r="N135" s="100">
        <f t="shared" si="103"/>
        <v>0</v>
      </c>
      <c r="O135" s="100">
        <f t="shared" si="104"/>
        <v>0</v>
      </c>
      <c r="P135" s="101">
        <f t="shared" si="105"/>
        <v>0</v>
      </c>
      <c r="Q135" s="42">
        <f t="shared" si="106"/>
        <v>0</v>
      </c>
      <c r="S135" s="99">
        <f t="shared" si="107"/>
        <v>0</v>
      </c>
      <c r="T135" s="100">
        <f t="shared" si="108"/>
        <v>0</v>
      </c>
      <c r="U135" s="100">
        <f t="shared" si="109"/>
        <v>0</v>
      </c>
      <c r="V135" s="100">
        <f t="shared" si="110"/>
        <v>0</v>
      </c>
      <c r="W135" s="100">
        <f t="shared" si="111"/>
        <v>0</v>
      </c>
      <c r="X135" s="100">
        <f t="shared" si="112"/>
        <v>0</v>
      </c>
      <c r="Y135" s="100">
        <f t="shared" si="113"/>
        <v>0</v>
      </c>
      <c r="Z135" s="100">
        <f t="shared" si="114"/>
        <v>0</v>
      </c>
      <c r="AA135" s="100">
        <f t="shared" si="115"/>
        <v>0</v>
      </c>
      <c r="AB135" s="100">
        <f t="shared" si="116"/>
        <v>0</v>
      </c>
      <c r="AC135" s="100">
        <f t="shared" si="117"/>
        <v>0</v>
      </c>
      <c r="AD135" s="100">
        <f t="shared" si="118"/>
        <v>0</v>
      </c>
      <c r="AE135" s="42">
        <f t="shared" si="119"/>
        <v>0</v>
      </c>
      <c r="AF135" s="104">
        <f t="shared" si="120"/>
        <v>0</v>
      </c>
      <c r="AG135" s="42">
        <f t="shared" si="121"/>
        <v>0</v>
      </c>
      <c r="AH135" s="43">
        <f t="shared" si="122"/>
        <v>0</v>
      </c>
      <c r="AJ135" s="78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30">
        <f t="shared" si="123"/>
        <v>0</v>
      </c>
      <c r="AW135" s="80"/>
      <c r="AX135" s="37"/>
    </row>
    <row r="136" spans="2:50" x14ac:dyDescent="0.35">
      <c r="B136" s="116">
        <v>482010</v>
      </c>
      <c r="C136" s="87" t="s">
        <v>141</v>
      </c>
      <c r="E136" s="99">
        <f t="shared" si="94"/>
        <v>0</v>
      </c>
      <c r="F136" s="100">
        <f t="shared" si="95"/>
        <v>0</v>
      </c>
      <c r="G136" s="100">
        <f t="shared" si="96"/>
        <v>0</v>
      </c>
      <c r="H136" s="100">
        <f t="shared" si="97"/>
        <v>0</v>
      </c>
      <c r="I136" s="100">
        <f t="shared" si="98"/>
        <v>0</v>
      </c>
      <c r="J136" s="100">
        <f t="shared" si="99"/>
        <v>0</v>
      </c>
      <c r="K136" s="100">
        <f t="shared" si="100"/>
        <v>0</v>
      </c>
      <c r="L136" s="100">
        <f t="shared" si="101"/>
        <v>0</v>
      </c>
      <c r="M136" s="100">
        <f t="shared" si="102"/>
        <v>0</v>
      </c>
      <c r="N136" s="100">
        <f t="shared" si="103"/>
        <v>0</v>
      </c>
      <c r="O136" s="100">
        <f t="shared" si="104"/>
        <v>0</v>
      </c>
      <c r="P136" s="101">
        <f t="shared" si="105"/>
        <v>0</v>
      </c>
      <c r="Q136" s="42">
        <f t="shared" si="106"/>
        <v>0</v>
      </c>
      <c r="S136" s="99">
        <f t="shared" si="107"/>
        <v>0</v>
      </c>
      <c r="T136" s="100">
        <f t="shared" si="108"/>
        <v>0</v>
      </c>
      <c r="U136" s="100">
        <f t="shared" si="109"/>
        <v>0</v>
      </c>
      <c r="V136" s="100">
        <f t="shared" si="110"/>
        <v>0</v>
      </c>
      <c r="W136" s="100">
        <f t="shared" si="111"/>
        <v>0</v>
      </c>
      <c r="X136" s="100">
        <f t="shared" si="112"/>
        <v>0</v>
      </c>
      <c r="Y136" s="100">
        <f t="shared" si="113"/>
        <v>0</v>
      </c>
      <c r="Z136" s="100">
        <f t="shared" si="114"/>
        <v>0</v>
      </c>
      <c r="AA136" s="100">
        <f t="shared" si="115"/>
        <v>0</v>
      </c>
      <c r="AB136" s="100">
        <f t="shared" si="116"/>
        <v>0</v>
      </c>
      <c r="AC136" s="100">
        <f t="shared" si="117"/>
        <v>0</v>
      </c>
      <c r="AD136" s="100">
        <f t="shared" si="118"/>
        <v>0</v>
      </c>
      <c r="AE136" s="42">
        <f t="shared" si="119"/>
        <v>0</v>
      </c>
      <c r="AF136" s="104">
        <f t="shared" si="120"/>
        <v>0</v>
      </c>
      <c r="AG136" s="42">
        <f t="shared" si="121"/>
        <v>0</v>
      </c>
      <c r="AH136" s="43">
        <f t="shared" si="122"/>
        <v>0</v>
      </c>
      <c r="AJ136" s="78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/>
      <c r="AU136" s="79"/>
      <c r="AV136" s="30">
        <f t="shared" si="123"/>
        <v>0</v>
      </c>
      <c r="AW136" s="80"/>
      <c r="AX136" s="37"/>
    </row>
    <row r="137" spans="2:50" x14ac:dyDescent="0.35">
      <c r="B137" s="116">
        <v>482011</v>
      </c>
      <c r="C137" s="87" t="s">
        <v>142</v>
      </c>
      <c r="E137" s="99">
        <f t="shared" ref="E137:E169" si="124">IF(E$6="Actuals",_xlfn.IFNA(VLOOKUP($B137,PYOP,5,FALSE),0),_xlfn.IFNA(VLOOKUP($B137,CYBUDOP,5,FALSE),0))</f>
        <v>0</v>
      </c>
      <c r="F137" s="100">
        <f t="shared" ref="F137:F169" si="125">IF(F$6="Actuals",_xlfn.IFNA(VLOOKUP($B137,PYOP,6,FALSE),0),_xlfn.IFNA(VLOOKUP($B137,CYBUDOP,6,FALSE),0))</f>
        <v>0</v>
      </c>
      <c r="G137" s="100">
        <f t="shared" ref="G137:G169" si="126">IF(G$6="Actuals",_xlfn.IFNA(VLOOKUP($B137,PYOP,7,FALSE),0),_xlfn.IFNA(VLOOKUP($B137,CYBUDOP,7,FALSE),0))</f>
        <v>0</v>
      </c>
      <c r="H137" s="100">
        <f t="shared" ref="H137:H169" si="127">IF(H$6="Actuals",_xlfn.IFNA(VLOOKUP($B137,PYOP,8,FALSE),0),_xlfn.IFNA(VLOOKUP($B137,CYBUDOP,8,FALSE),0))</f>
        <v>0</v>
      </c>
      <c r="I137" s="100">
        <f t="shared" ref="I137:I169" si="128">IF(I$6="Actuals",_xlfn.IFNA(VLOOKUP($B137,PYOP,9,FALSE),0),_xlfn.IFNA(VLOOKUP($B137,CYBUDOP,9,FALSE),0))</f>
        <v>0</v>
      </c>
      <c r="J137" s="100">
        <f t="shared" ref="J137:J169" si="129">IF(J$6="Actuals",_xlfn.IFNA(VLOOKUP($B137,PYOP,10,FALSE),0),_xlfn.IFNA(VLOOKUP($B137,CYBUDOP,10,FALSE),0))</f>
        <v>0</v>
      </c>
      <c r="K137" s="100">
        <f t="shared" ref="K137:K169" si="130">IF(K$6="Actuals",_xlfn.IFNA(VLOOKUP($B137,PYOP,11,FALSE),0),_xlfn.IFNA(VLOOKUP($B137,CYBUDOP,11,FALSE),0))</f>
        <v>0</v>
      </c>
      <c r="L137" s="100">
        <f t="shared" ref="L137:L169" si="131">IF(L$6="Actuals",_xlfn.IFNA(VLOOKUP($B137,PYOP,12,FALSE),0),_xlfn.IFNA(VLOOKUP($B137,CYBUDOP,12,FALSE),0))</f>
        <v>0</v>
      </c>
      <c r="M137" s="100">
        <f t="shared" ref="M137:M169" si="132">IF(M$6="Actuals",_xlfn.IFNA(VLOOKUP($B137,PYOP,13,FALSE),0),_xlfn.IFNA(VLOOKUP($B137,CYBUDOP,13,FALSE),0))</f>
        <v>0</v>
      </c>
      <c r="N137" s="100">
        <f t="shared" ref="N137:N169" si="133">IF(N$6="Actuals",_xlfn.IFNA(VLOOKUP($B137,PYOP,14,FALSE),0),_xlfn.IFNA(VLOOKUP($B137,CYBUDOP,14,FALSE),0))</f>
        <v>0</v>
      </c>
      <c r="O137" s="100">
        <f t="shared" ref="O137:O169" si="134">IF(O$6="Actuals",_xlfn.IFNA(VLOOKUP($B137,PYOP,15,FALSE),0),_xlfn.IFNA(VLOOKUP($B137,CYBUDOP,15,FALSE),0))</f>
        <v>0</v>
      </c>
      <c r="P137" s="101">
        <f t="shared" ref="P137:P169" si="135">IF(P$6="Actuals",_xlfn.IFNA(VLOOKUP($B137,PYOP,16,FALSE),0),_xlfn.IFNA(VLOOKUP($B137,CYBUDOP,16,FALSE),0))</f>
        <v>0</v>
      </c>
      <c r="Q137" s="42">
        <f t="shared" ref="Q137:Q168" si="136">SUM(E137:P137)</f>
        <v>0</v>
      </c>
      <c r="S137" s="99">
        <f t="shared" ref="S137:S169" si="137">IF(S$6="Actuals",_xlfn.IFNA(VLOOKUP($B137,CYOP,5,FALSE),0),_xlfn.IFNA(VLOOKUP($B137,CYBUDOP,9,FALSE),0))</f>
        <v>0</v>
      </c>
      <c r="T137" s="100">
        <f t="shared" ref="T137:T169" si="138">IF(T$6="Actuals",_xlfn.IFNA(VLOOKUP($B137,CYOP,6,FALSE),0),_xlfn.IFNA(VLOOKUP($B137,CYBUDOP,10,FALSE),0))</f>
        <v>0</v>
      </c>
      <c r="U137" s="100">
        <f t="shared" ref="U137:U169" si="139">IF(U$6="Actuals",_xlfn.IFNA(VLOOKUP($B137,CYOP,7,FALSE),0),_xlfn.IFNA(VLOOKUP($B137,CYBUDOP,11,FALSE),0))</f>
        <v>0</v>
      </c>
      <c r="V137" s="100">
        <f t="shared" ref="V137:V169" si="140">IF(V$6="Actuals",_xlfn.IFNA(VLOOKUP($B137,CYOP,8,FALSE),0),_xlfn.IFNA(VLOOKUP($B137,CYBUDOP,12,FALSE),0))</f>
        <v>0</v>
      </c>
      <c r="W137" s="100">
        <f t="shared" ref="W137:W169" si="141">IF(W$6="Actuals",_xlfn.IFNA(VLOOKUP($B137,CYOP,9,FALSE),0),_xlfn.IFNA(VLOOKUP($B137,CYBUDOP,13,FALSE),0))</f>
        <v>0</v>
      </c>
      <c r="X137" s="100">
        <f t="shared" ref="X137:X169" si="142">IF(X$6="Actuals",_xlfn.IFNA(VLOOKUP($B137,CYOP,10,FALSE),0),_xlfn.IFNA(VLOOKUP($B137,CYBUDOP,14,FALSE),0))</f>
        <v>0</v>
      </c>
      <c r="Y137" s="100">
        <f t="shared" ref="Y137:Y169" si="143">IF(Y$6="Actuals",_xlfn.IFNA(VLOOKUP($B137,CYOP,11,FALSE),0),_xlfn.IFNA(VLOOKUP($B137,CYBUDOP,15,FALSE),0))</f>
        <v>0</v>
      </c>
      <c r="Z137" s="100">
        <f t="shared" ref="Z137:Z169" si="144">IF(Z$6="Actuals",_xlfn.IFNA(VLOOKUP($B137,CYOP,12,FALSE),0),_xlfn.IFNA(VLOOKUP($B137,CYBUDOP,16,FALSE),0))</f>
        <v>0</v>
      </c>
      <c r="AA137" s="100">
        <f t="shared" ref="AA137:AA169" si="145">IF(AA$6="Actuals",_xlfn.IFNA(VLOOKUP($B137,CYOP,13,FALSE),0),_xlfn.IFNA(VLOOKUP($B137,CYBUDOP,17,FALSE),0))</f>
        <v>0</v>
      </c>
      <c r="AB137" s="100">
        <f t="shared" ref="AB137:AB169" si="146">IF(AB$6="Actuals",_xlfn.IFNA(VLOOKUP($B137,CYOP,14,FALSE),0),_xlfn.IFNA(VLOOKUP($B137,CYBUDOP,18,FALSE),0))</f>
        <v>0</v>
      </c>
      <c r="AC137" s="100">
        <f t="shared" ref="AC137:AC169" si="147">IF(AC$6="Actuals",_xlfn.IFNA(VLOOKUP($B137,CYOP,15,FALSE),0),_xlfn.IFNA(VLOOKUP($B137,CYBUDOP,19,FALSE),0))</f>
        <v>0</v>
      </c>
      <c r="AD137" s="100">
        <f t="shared" ref="AD137:AD169" si="148">IF(AD$6="Actuals",_xlfn.IFNA(VLOOKUP($B137,CYOP,16,FALSE),0),_xlfn.IFNA(VLOOKUP($B137,CYBUDOP,20,FALSE),0))</f>
        <v>0</v>
      </c>
      <c r="AE137" s="42">
        <f t="shared" ref="AE137:AE168" si="149">SUM(S137:AD137)</f>
        <v>0</v>
      </c>
      <c r="AF137" s="104">
        <f t="shared" ref="AF137:AF169" si="150">_xlfn.IFNA(VLOOKUP($B137,CYBUDOP,6,FALSE),0)</f>
        <v>0</v>
      </c>
      <c r="AG137" s="42">
        <f t="shared" ref="AG137:AG168" si="151">+AE137-AF137</f>
        <v>0</v>
      </c>
      <c r="AH137" s="43">
        <f t="shared" ref="AH137:AH168" si="152">IF(AF137=0,0,AG137/AF137)</f>
        <v>0</v>
      </c>
      <c r="AJ137" s="78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30">
        <f t="shared" ref="AV137:AV168" si="153">SUM(AJ137:AU137)</f>
        <v>0</v>
      </c>
      <c r="AW137" s="80"/>
      <c r="AX137" s="37"/>
    </row>
    <row r="138" spans="2:50" x14ac:dyDescent="0.35">
      <c r="B138" s="116">
        <v>482020</v>
      </c>
      <c r="C138" s="87" t="s">
        <v>143</v>
      </c>
      <c r="E138" s="99">
        <f t="shared" si="124"/>
        <v>0</v>
      </c>
      <c r="F138" s="100">
        <f t="shared" si="125"/>
        <v>0</v>
      </c>
      <c r="G138" s="100">
        <f t="shared" si="126"/>
        <v>0</v>
      </c>
      <c r="H138" s="100">
        <f t="shared" si="127"/>
        <v>0</v>
      </c>
      <c r="I138" s="100">
        <f t="shared" si="128"/>
        <v>0</v>
      </c>
      <c r="J138" s="100">
        <f t="shared" si="129"/>
        <v>0</v>
      </c>
      <c r="K138" s="100">
        <f t="shared" si="130"/>
        <v>0</v>
      </c>
      <c r="L138" s="100">
        <f t="shared" si="131"/>
        <v>0</v>
      </c>
      <c r="M138" s="100">
        <f t="shared" si="132"/>
        <v>0</v>
      </c>
      <c r="N138" s="100">
        <f t="shared" si="133"/>
        <v>0</v>
      </c>
      <c r="O138" s="100">
        <f t="shared" si="134"/>
        <v>0</v>
      </c>
      <c r="P138" s="101">
        <f t="shared" si="135"/>
        <v>0</v>
      </c>
      <c r="Q138" s="42">
        <f t="shared" si="136"/>
        <v>0</v>
      </c>
      <c r="S138" s="99">
        <f t="shared" si="137"/>
        <v>0</v>
      </c>
      <c r="T138" s="100">
        <f t="shared" si="138"/>
        <v>0</v>
      </c>
      <c r="U138" s="100">
        <f t="shared" si="139"/>
        <v>0</v>
      </c>
      <c r="V138" s="100">
        <f t="shared" si="140"/>
        <v>0</v>
      </c>
      <c r="W138" s="100">
        <f t="shared" si="141"/>
        <v>0</v>
      </c>
      <c r="X138" s="100">
        <f t="shared" si="142"/>
        <v>0</v>
      </c>
      <c r="Y138" s="100">
        <f t="shared" si="143"/>
        <v>0</v>
      </c>
      <c r="Z138" s="100">
        <f t="shared" si="144"/>
        <v>0</v>
      </c>
      <c r="AA138" s="100">
        <f t="shared" si="145"/>
        <v>0</v>
      </c>
      <c r="AB138" s="100">
        <f t="shared" si="146"/>
        <v>0</v>
      </c>
      <c r="AC138" s="100">
        <f t="shared" si="147"/>
        <v>0</v>
      </c>
      <c r="AD138" s="100">
        <f t="shared" si="148"/>
        <v>0</v>
      </c>
      <c r="AE138" s="42">
        <f t="shared" si="149"/>
        <v>0</v>
      </c>
      <c r="AF138" s="104">
        <f t="shared" si="150"/>
        <v>0</v>
      </c>
      <c r="AG138" s="42">
        <f t="shared" si="151"/>
        <v>0</v>
      </c>
      <c r="AH138" s="43">
        <f t="shared" si="152"/>
        <v>0</v>
      </c>
      <c r="AJ138" s="78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30">
        <f t="shared" si="153"/>
        <v>0</v>
      </c>
      <c r="AW138" s="80"/>
      <c r="AX138" s="37"/>
    </row>
    <row r="139" spans="2:50" x14ac:dyDescent="0.35">
      <c r="B139" s="116">
        <v>482021</v>
      </c>
      <c r="C139" s="87" t="s">
        <v>144</v>
      </c>
      <c r="E139" s="99">
        <f t="shared" si="124"/>
        <v>0</v>
      </c>
      <c r="F139" s="100">
        <f t="shared" si="125"/>
        <v>0</v>
      </c>
      <c r="G139" s="100">
        <f t="shared" si="126"/>
        <v>0</v>
      </c>
      <c r="H139" s="100">
        <f t="shared" si="127"/>
        <v>0</v>
      </c>
      <c r="I139" s="100">
        <f t="shared" si="128"/>
        <v>0</v>
      </c>
      <c r="J139" s="100">
        <f t="shared" si="129"/>
        <v>0</v>
      </c>
      <c r="K139" s="100">
        <f t="shared" si="130"/>
        <v>0</v>
      </c>
      <c r="L139" s="100">
        <f t="shared" si="131"/>
        <v>0</v>
      </c>
      <c r="M139" s="100">
        <f t="shared" si="132"/>
        <v>0</v>
      </c>
      <c r="N139" s="100">
        <f t="shared" si="133"/>
        <v>0</v>
      </c>
      <c r="O139" s="100">
        <f t="shared" si="134"/>
        <v>0</v>
      </c>
      <c r="P139" s="101">
        <f t="shared" si="135"/>
        <v>0</v>
      </c>
      <c r="Q139" s="42">
        <f t="shared" si="136"/>
        <v>0</v>
      </c>
      <c r="S139" s="99">
        <f t="shared" si="137"/>
        <v>0</v>
      </c>
      <c r="T139" s="100">
        <f t="shared" si="138"/>
        <v>0</v>
      </c>
      <c r="U139" s="100">
        <f t="shared" si="139"/>
        <v>0</v>
      </c>
      <c r="V139" s="100">
        <f t="shared" si="140"/>
        <v>0</v>
      </c>
      <c r="W139" s="100">
        <f t="shared" si="141"/>
        <v>0</v>
      </c>
      <c r="X139" s="100">
        <f t="shared" si="142"/>
        <v>0</v>
      </c>
      <c r="Y139" s="100">
        <f t="shared" si="143"/>
        <v>0</v>
      </c>
      <c r="Z139" s="100">
        <f t="shared" si="144"/>
        <v>0</v>
      </c>
      <c r="AA139" s="100">
        <f t="shared" si="145"/>
        <v>0</v>
      </c>
      <c r="AB139" s="100">
        <f t="shared" si="146"/>
        <v>0</v>
      </c>
      <c r="AC139" s="100">
        <f t="shared" si="147"/>
        <v>0</v>
      </c>
      <c r="AD139" s="100">
        <f t="shared" si="148"/>
        <v>0</v>
      </c>
      <c r="AE139" s="42">
        <f t="shared" si="149"/>
        <v>0</v>
      </c>
      <c r="AF139" s="104">
        <f t="shared" si="150"/>
        <v>0</v>
      </c>
      <c r="AG139" s="42">
        <f t="shared" si="151"/>
        <v>0</v>
      </c>
      <c r="AH139" s="43">
        <f t="shared" si="152"/>
        <v>0</v>
      </c>
      <c r="AJ139" s="78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30">
        <f t="shared" si="153"/>
        <v>0</v>
      </c>
      <c r="AW139" s="80"/>
      <c r="AX139" s="37"/>
    </row>
    <row r="140" spans="2:50" x14ac:dyDescent="0.35">
      <c r="B140" s="116">
        <v>482030</v>
      </c>
      <c r="C140" s="87" t="s">
        <v>145</v>
      </c>
      <c r="E140" s="99">
        <f t="shared" si="124"/>
        <v>0</v>
      </c>
      <c r="F140" s="100">
        <f t="shared" si="125"/>
        <v>0</v>
      </c>
      <c r="G140" s="100">
        <f t="shared" si="126"/>
        <v>0</v>
      </c>
      <c r="H140" s="100">
        <f t="shared" si="127"/>
        <v>0</v>
      </c>
      <c r="I140" s="100">
        <f t="shared" si="128"/>
        <v>0</v>
      </c>
      <c r="J140" s="100">
        <f t="shared" si="129"/>
        <v>0</v>
      </c>
      <c r="K140" s="100">
        <f t="shared" si="130"/>
        <v>0</v>
      </c>
      <c r="L140" s="100">
        <f t="shared" si="131"/>
        <v>0</v>
      </c>
      <c r="M140" s="100">
        <f t="shared" si="132"/>
        <v>0</v>
      </c>
      <c r="N140" s="100">
        <f t="shared" si="133"/>
        <v>0</v>
      </c>
      <c r="O140" s="100">
        <f t="shared" si="134"/>
        <v>0</v>
      </c>
      <c r="P140" s="101">
        <f t="shared" si="135"/>
        <v>0</v>
      </c>
      <c r="Q140" s="42">
        <f t="shared" si="136"/>
        <v>0</v>
      </c>
      <c r="S140" s="99">
        <f t="shared" si="137"/>
        <v>0</v>
      </c>
      <c r="T140" s="100">
        <f t="shared" si="138"/>
        <v>0</v>
      </c>
      <c r="U140" s="100">
        <f t="shared" si="139"/>
        <v>0</v>
      </c>
      <c r="V140" s="100">
        <f t="shared" si="140"/>
        <v>0</v>
      </c>
      <c r="W140" s="100">
        <f t="shared" si="141"/>
        <v>0</v>
      </c>
      <c r="X140" s="100">
        <f t="shared" si="142"/>
        <v>0</v>
      </c>
      <c r="Y140" s="100">
        <f t="shared" si="143"/>
        <v>0</v>
      </c>
      <c r="Z140" s="100">
        <f t="shared" si="144"/>
        <v>0</v>
      </c>
      <c r="AA140" s="100">
        <f t="shared" si="145"/>
        <v>0</v>
      </c>
      <c r="AB140" s="100">
        <f t="shared" si="146"/>
        <v>0</v>
      </c>
      <c r="AC140" s="100">
        <f t="shared" si="147"/>
        <v>0</v>
      </c>
      <c r="AD140" s="100">
        <f t="shared" si="148"/>
        <v>0</v>
      </c>
      <c r="AE140" s="42">
        <f t="shared" si="149"/>
        <v>0</v>
      </c>
      <c r="AF140" s="104">
        <f t="shared" si="150"/>
        <v>0</v>
      </c>
      <c r="AG140" s="42">
        <f t="shared" si="151"/>
        <v>0</v>
      </c>
      <c r="AH140" s="43">
        <f t="shared" si="152"/>
        <v>0</v>
      </c>
      <c r="AJ140" s="78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30">
        <f t="shared" si="153"/>
        <v>0</v>
      </c>
      <c r="AW140" s="80"/>
      <c r="AX140" s="37"/>
    </row>
    <row r="141" spans="2:50" x14ac:dyDescent="0.35">
      <c r="B141" s="116">
        <v>483000</v>
      </c>
      <c r="C141" s="87" t="s">
        <v>146</v>
      </c>
      <c r="E141" s="99">
        <f t="shared" si="124"/>
        <v>0</v>
      </c>
      <c r="F141" s="100">
        <f t="shared" si="125"/>
        <v>0</v>
      </c>
      <c r="G141" s="100">
        <f t="shared" si="126"/>
        <v>0</v>
      </c>
      <c r="H141" s="100">
        <f t="shared" si="127"/>
        <v>0</v>
      </c>
      <c r="I141" s="100">
        <f t="shared" si="128"/>
        <v>0</v>
      </c>
      <c r="J141" s="100">
        <f t="shared" si="129"/>
        <v>0</v>
      </c>
      <c r="K141" s="100">
        <f t="shared" si="130"/>
        <v>0</v>
      </c>
      <c r="L141" s="100">
        <f t="shared" si="131"/>
        <v>0</v>
      </c>
      <c r="M141" s="100">
        <f t="shared" si="132"/>
        <v>0</v>
      </c>
      <c r="N141" s="100">
        <f t="shared" si="133"/>
        <v>0</v>
      </c>
      <c r="O141" s="100">
        <f t="shared" si="134"/>
        <v>0</v>
      </c>
      <c r="P141" s="101">
        <f t="shared" si="135"/>
        <v>0</v>
      </c>
      <c r="Q141" s="42">
        <f t="shared" si="136"/>
        <v>0</v>
      </c>
      <c r="S141" s="99">
        <f t="shared" si="137"/>
        <v>0</v>
      </c>
      <c r="T141" s="100">
        <f t="shared" si="138"/>
        <v>0</v>
      </c>
      <c r="U141" s="100">
        <f t="shared" si="139"/>
        <v>0</v>
      </c>
      <c r="V141" s="100">
        <f t="shared" si="140"/>
        <v>0</v>
      </c>
      <c r="W141" s="100">
        <f t="shared" si="141"/>
        <v>0</v>
      </c>
      <c r="X141" s="100">
        <f t="shared" si="142"/>
        <v>0</v>
      </c>
      <c r="Y141" s="100">
        <f t="shared" si="143"/>
        <v>0</v>
      </c>
      <c r="Z141" s="100">
        <f t="shared" si="144"/>
        <v>0</v>
      </c>
      <c r="AA141" s="100">
        <f t="shared" si="145"/>
        <v>0</v>
      </c>
      <c r="AB141" s="100">
        <f t="shared" si="146"/>
        <v>0</v>
      </c>
      <c r="AC141" s="100">
        <f t="shared" si="147"/>
        <v>0</v>
      </c>
      <c r="AD141" s="100">
        <f t="shared" si="148"/>
        <v>0</v>
      </c>
      <c r="AE141" s="42">
        <f t="shared" si="149"/>
        <v>0</v>
      </c>
      <c r="AF141" s="104">
        <f t="shared" si="150"/>
        <v>0</v>
      </c>
      <c r="AG141" s="42">
        <f t="shared" si="151"/>
        <v>0</v>
      </c>
      <c r="AH141" s="43">
        <f t="shared" si="152"/>
        <v>0</v>
      </c>
      <c r="AJ141" s="78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30">
        <f t="shared" si="153"/>
        <v>0</v>
      </c>
      <c r="AW141" s="80"/>
      <c r="AX141" s="37"/>
    </row>
    <row r="142" spans="2:50" x14ac:dyDescent="0.35">
      <c r="B142" s="116">
        <v>483005</v>
      </c>
      <c r="C142" s="87" t="s">
        <v>147</v>
      </c>
      <c r="E142" s="99">
        <f t="shared" si="124"/>
        <v>0</v>
      </c>
      <c r="F142" s="100">
        <f t="shared" si="125"/>
        <v>0</v>
      </c>
      <c r="G142" s="100">
        <f t="shared" si="126"/>
        <v>0</v>
      </c>
      <c r="H142" s="100">
        <f t="shared" si="127"/>
        <v>0</v>
      </c>
      <c r="I142" s="100">
        <f t="shared" si="128"/>
        <v>0</v>
      </c>
      <c r="J142" s="100">
        <f t="shared" si="129"/>
        <v>0</v>
      </c>
      <c r="K142" s="100">
        <f t="shared" si="130"/>
        <v>0</v>
      </c>
      <c r="L142" s="100">
        <f t="shared" si="131"/>
        <v>0</v>
      </c>
      <c r="M142" s="100">
        <f t="shared" si="132"/>
        <v>0</v>
      </c>
      <c r="N142" s="100">
        <f t="shared" si="133"/>
        <v>0</v>
      </c>
      <c r="O142" s="100">
        <f t="shared" si="134"/>
        <v>0</v>
      </c>
      <c r="P142" s="101">
        <f t="shared" si="135"/>
        <v>0</v>
      </c>
      <c r="Q142" s="42">
        <f t="shared" si="136"/>
        <v>0</v>
      </c>
      <c r="S142" s="99">
        <f t="shared" si="137"/>
        <v>0</v>
      </c>
      <c r="T142" s="100">
        <f t="shared" si="138"/>
        <v>0</v>
      </c>
      <c r="U142" s="100">
        <f t="shared" si="139"/>
        <v>0</v>
      </c>
      <c r="V142" s="100">
        <f t="shared" si="140"/>
        <v>0</v>
      </c>
      <c r="W142" s="100">
        <f t="shared" si="141"/>
        <v>0</v>
      </c>
      <c r="X142" s="100">
        <f t="shared" si="142"/>
        <v>0</v>
      </c>
      <c r="Y142" s="100">
        <f t="shared" si="143"/>
        <v>0</v>
      </c>
      <c r="Z142" s="100">
        <f t="shared" si="144"/>
        <v>0</v>
      </c>
      <c r="AA142" s="100">
        <f t="shared" si="145"/>
        <v>0</v>
      </c>
      <c r="AB142" s="100">
        <f t="shared" si="146"/>
        <v>0</v>
      </c>
      <c r="AC142" s="100">
        <f t="shared" si="147"/>
        <v>0</v>
      </c>
      <c r="AD142" s="100">
        <f t="shared" si="148"/>
        <v>0</v>
      </c>
      <c r="AE142" s="42">
        <f t="shared" si="149"/>
        <v>0</v>
      </c>
      <c r="AF142" s="104">
        <f t="shared" si="150"/>
        <v>0</v>
      </c>
      <c r="AG142" s="42">
        <f t="shared" si="151"/>
        <v>0</v>
      </c>
      <c r="AH142" s="43">
        <f t="shared" si="152"/>
        <v>0</v>
      </c>
      <c r="AJ142" s="78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30">
        <f t="shared" si="153"/>
        <v>0</v>
      </c>
      <c r="AW142" s="80"/>
      <c r="AX142" s="37"/>
    </row>
    <row r="143" spans="2:50" x14ac:dyDescent="0.35">
      <c r="B143" s="116">
        <v>483010</v>
      </c>
      <c r="C143" s="87" t="s">
        <v>148</v>
      </c>
      <c r="E143" s="99">
        <f t="shared" si="124"/>
        <v>0</v>
      </c>
      <c r="F143" s="100">
        <f t="shared" si="125"/>
        <v>0</v>
      </c>
      <c r="G143" s="100">
        <f t="shared" si="126"/>
        <v>0</v>
      </c>
      <c r="H143" s="100">
        <f t="shared" si="127"/>
        <v>0</v>
      </c>
      <c r="I143" s="100">
        <f t="shared" si="128"/>
        <v>0</v>
      </c>
      <c r="J143" s="100">
        <f t="shared" si="129"/>
        <v>0</v>
      </c>
      <c r="K143" s="100">
        <f t="shared" si="130"/>
        <v>0</v>
      </c>
      <c r="L143" s="100">
        <f t="shared" si="131"/>
        <v>0</v>
      </c>
      <c r="M143" s="100">
        <f t="shared" si="132"/>
        <v>0</v>
      </c>
      <c r="N143" s="100">
        <f t="shared" si="133"/>
        <v>0</v>
      </c>
      <c r="O143" s="100">
        <f t="shared" si="134"/>
        <v>0</v>
      </c>
      <c r="P143" s="101">
        <f t="shared" si="135"/>
        <v>0</v>
      </c>
      <c r="Q143" s="42">
        <f t="shared" si="136"/>
        <v>0</v>
      </c>
      <c r="S143" s="99">
        <f t="shared" si="137"/>
        <v>0</v>
      </c>
      <c r="T143" s="100">
        <f t="shared" si="138"/>
        <v>0</v>
      </c>
      <c r="U143" s="100">
        <f t="shared" si="139"/>
        <v>0</v>
      </c>
      <c r="V143" s="100">
        <f t="shared" si="140"/>
        <v>0</v>
      </c>
      <c r="W143" s="100">
        <f t="shared" si="141"/>
        <v>0</v>
      </c>
      <c r="X143" s="100">
        <f t="shared" si="142"/>
        <v>0</v>
      </c>
      <c r="Y143" s="100">
        <f t="shared" si="143"/>
        <v>0</v>
      </c>
      <c r="Z143" s="100">
        <f t="shared" si="144"/>
        <v>0</v>
      </c>
      <c r="AA143" s="100">
        <f t="shared" si="145"/>
        <v>0</v>
      </c>
      <c r="AB143" s="100">
        <f t="shared" si="146"/>
        <v>0</v>
      </c>
      <c r="AC143" s="100">
        <f t="shared" si="147"/>
        <v>0</v>
      </c>
      <c r="AD143" s="100">
        <f t="shared" si="148"/>
        <v>0</v>
      </c>
      <c r="AE143" s="42">
        <f t="shared" si="149"/>
        <v>0</v>
      </c>
      <c r="AF143" s="104">
        <f t="shared" si="150"/>
        <v>0</v>
      </c>
      <c r="AG143" s="42">
        <f t="shared" si="151"/>
        <v>0</v>
      </c>
      <c r="AH143" s="43">
        <f t="shared" si="152"/>
        <v>0</v>
      </c>
      <c r="AJ143" s="78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30">
        <f t="shared" si="153"/>
        <v>0</v>
      </c>
      <c r="AW143" s="80"/>
      <c r="AX143" s="37"/>
    </row>
    <row r="144" spans="2:50" x14ac:dyDescent="0.35">
      <c r="B144" s="116">
        <v>483011</v>
      </c>
      <c r="C144" s="87" t="s">
        <v>149</v>
      </c>
      <c r="E144" s="99">
        <f t="shared" si="124"/>
        <v>0</v>
      </c>
      <c r="F144" s="100">
        <f t="shared" si="125"/>
        <v>0</v>
      </c>
      <c r="G144" s="100">
        <f t="shared" si="126"/>
        <v>0</v>
      </c>
      <c r="H144" s="100">
        <f t="shared" si="127"/>
        <v>0</v>
      </c>
      <c r="I144" s="100">
        <f t="shared" si="128"/>
        <v>0</v>
      </c>
      <c r="J144" s="100">
        <f t="shared" si="129"/>
        <v>0</v>
      </c>
      <c r="K144" s="100">
        <f t="shared" si="130"/>
        <v>0</v>
      </c>
      <c r="L144" s="100">
        <f t="shared" si="131"/>
        <v>0</v>
      </c>
      <c r="M144" s="100">
        <f t="shared" si="132"/>
        <v>0</v>
      </c>
      <c r="N144" s="100">
        <f t="shared" si="133"/>
        <v>0</v>
      </c>
      <c r="O144" s="100">
        <f t="shared" si="134"/>
        <v>0</v>
      </c>
      <c r="P144" s="101">
        <f t="shared" si="135"/>
        <v>0</v>
      </c>
      <c r="Q144" s="42">
        <f t="shared" si="136"/>
        <v>0</v>
      </c>
      <c r="S144" s="99">
        <f t="shared" si="137"/>
        <v>0</v>
      </c>
      <c r="T144" s="100">
        <f t="shared" si="138"/>
        <v>0</v>
      </c>
      <c r="U144" s="100">
        <f t="shared" si="139"/>
        <v>0</v>
      </c>
      <c r="V144" s="100">
        <f t="shared" si="140"/>
        <v>0</v>
      </c>
      <c r="W144" s="100">
        <f t="shared" si="141"/>
        <v>0</v>
      </c>
      <c r="X144" s="100">
        <f t="shared" si="142"/>
        <v>0</v>
      </c>
      <c r="Y144" s="100">
        <f t="shared" si="143"/>
        <v>0</v>
      </c>
      <c r="Z144" s="100">
        <f t="shared" si="144"/>
        <v>0</v>
      </c>
      <c r="AA144" s="100">
        <f t="shared" si="145"/>
        <v>0</v>
      </c>
      <c r="AB144" s="100">
        <f t="shared" si="146"/>
        <v>0</v>
      </c>
      <c r="AC144" s="100">
        <f t="shared" si="147"/>
        <v>0</v>
      </c>
      <c r="AD144" s="100">
        <f t="shared" si="148"/>
        <v>0</v>
      </c>
      <c r="AE144" s="42">
        <f t="shared" si="149"/>
        <v>0</v>
      </c>
      <c r="AF144" s="104">
        <f t="shared" si="150"/>
        <v>0</v>
      </c>
      <c r="AG144" s="42">
        <f t="shared" si="151"/>
        <v>0</v>
      </c>
      <c r="AH144" s="43">
        <f t="shared" si="152"/>
        <v>0</v>
      </c>
      <c r="AJ144" s="78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30">
        <f t="shared" si="153"/>
        <v>0</v>
      </c>
      <c r="AW144" s="80"/>
      <c r="AX144" s="37"/>
    </row>
    <row r="145" spans="2:50" x14ac:dyDescent="0.35">
      <c r="B145" s="116">
        <v>483012</v>
      </c>
      <c r="C145" s="87" t="s">
        <v>150</v>
      </c>
      <c r="E145" s="99">
        <f t="shared" si="124"/>
        <v>0</v>
      </c>
      <c r="F145" s="100">
        <f t="shared" si="125"/>
        <v>0</v>
      </c>
      <c r="G145" s="100">
        <f t="shared" si="126"/>
        <v>0</v>
      </c>
      <c r="H145" s="100">
        <f t="shared" si="127"/>
        <v>0</v>
      </c>
      <c r="I145" s="100">
        <f t="shared" si="128"/>
        <v>0</v>
      </c>
      <c r="J145" s="100">
        <f t="shared" si="129"/>
        <v>0</v>
      </c>
      <c r="K145" s="100">
        <f t="shared" si="130"/>
        <v>0</v>
      </c>
      <c r="L145" s="100">
        <f t="shared" si="131"/>
        <v>0</v>
      </c>
      <c r="M145" s="100">
        <f t="shared" si="132"/>
        <v>0</v>
      </c>
      <c r="N145" s="100">
        <f t="shared" si="133"/>
        <v>0</v>
      </c>
      <c r="O145" s="100">
        <f t="shared" si="134"/>
        <v>0</v>
      </c>
      <c r="P145" s="101">
        <f t="shared" si="135"/>
        <v>0</v>
      </c>
      <c r="Q145" s="42">
        <f t="shared" si="136"/>
        <v>0</v>
      </c>
      <c r="S145" s="99">
        <f t="shared" si="137"/>
        <v>0</v>
      </c>
      <c r="T145" s="100">
        <f t="shared" si="138"/>
        <v>0</v>
      </c>
      <c r="U145" s="100">
        <f t="shared" si="139"/>
        <v>0</v>
      </c>
      <c r="V145" s="100">
        <f t="shared" si="140"/>
        <v>0</v>
      </c>
      <c r="W145" s="100">
        <f t="shared" si="141"/>
        <v>0</v>
      </c>
      <c r="X145" s="100">
        <f t="shared" si="142"/>
        <v>0</v>
      </c>
      <c r="Y145" s="100">
        <f t="shared" si="143"/>
        <v>0</v>
      </c>
      <c r="Z145" s="100">
        <f t="shared" si="144"/>
        <v>0</v>
      </c>
      <c r="AA145" s="100">
        <f t="shared" si="145"/>
        <v>0</v>
      </c>
      <c r="AB145" s="100">
        <f t="shared" si="146"/>
        <v>0</v>
      </c>
      <c r="AC145" s="100">
        <f t="shared" si="147"/>
        <v>0</v>
      </c>
      <c r="AD145" s="100">
        <f t="shared" si="148"/>
        <v>0</v>
      </c>
      <c r="AE145" s="42">
        <f t="shared" si="149"/>
        <v>0</v>
      </c>
      <c r="AF145" s="104">
        <f t="shared" si="150"/>
        <v>0</v>
      </c>
      <c r="AG145" s="42">
        <f t="shared" si="151"/>
        <v>0</v>
      </c>
      <c r="AH145" s="43">
        <f t="shared" si="152"/>
        <v>0</v>
      </c>
      <c r="AJ145" s="78"/>
      <c r="AK145" s="79"/>
      <c r="AL145" s="79"/>
      <c r="AM145" s="79"/>
      <c r="AN145" s="79"/>
      <c r="AO145" s="79"/>
      <c r="AP145" s="79"/>
      <c r="AQ145" s="79"/>
      <c r="AR145" s="79"/>
      <c r="AS145" s="79"/>
      <c r="AT145" s="79"/>
      <c r="AU145" s="79"/>
      <c r="AV145" s="30">
        <f t="shared" si="153"/>
        <v>0</v>
      </c>
      <c r="AW145" s="80"/>
      <c r="AX145" s="37"/>
    </row>
    <row r="146" spans="2:50" x14ac:dyDescent="0.35">
      <c r="B146" s="116">
        <v>483014</v>
      </c>
      <c r="C146" s="87" t="s">
        <v>151</v>
      </c>
      <c r="E146" s="99">
        <f t="shared" si="124"/>
        <v>0</v>
      </c>
      <c r="F146" s="100">
        <f t="shared" si="125"/>
        <v>0</v>
      </c>
      <c r="G146" s="100">
        <f t="shared" si="126"/>
        <v>0</v>
      </c>
      <c r="H146" s="100">
        <f t="shared" si="127"/>
        <v>0</v>
      </c>
      <c r="I146" s="100">
        <f t="shared" si="128"/>
        <v>0</v>
      </c>
      <c r="J146" s="100">
        <f t="shared" si="129"/>
        <v>0</v>
      </c>
      <c r="K146" s="100">
        <f t="shared" si="130"/>
        <v>0</v>
      </c>
      <c r="L146" s="100">
        <f t="shared" si="131"/>
        <v>0</v>
      </c>
      <c r="M146" s="100">
        <f t="shared" si="132"/>
        <v>0</v>
      </c>
      <c r="N146" s="100">
        <f t="shared" si="133"/>
        <v>0</v>
      </c>
      <c r="O146" s="100">
        <f t="shared" si="134"/>
        <v>0</v>
      </c>
      <c r="P146" s="101">
        <f t="shared" si="135"/>
        <v>0</v>
      </c>
      <c r="Q146" s="42">
        <f t="shared" si="136"/>
        <v>0</v>
      </c>
      <c r="S146" s="99">
        <f t="shared" si="137"/>
        <v>0</v>
      </c>
      <c r="T146" s="100">
        <f t="shared" si="138"/>
        <v>0</v>
      </c>
      <c r="U146" s="100">
        <f t="shared" si="139"/>
        <v>0</v>
      </c>
      <c r="V146" s="100">
        <f t="shared" si="140"/>
        <v>0</v>
      </c>
      <c r="W146" s="100">
        <f t="shared" si="141"/>
        <v>0</v>
      </c>
      <c r="X146" s="100">
        <f t="shared" si="142"/>
        <v>0</v>
      </c>
      <c r="Y146" s="100">
        <f t="shared" si="143"/>
        <v>0</v>
      </c>
      <c r="Z146" s="100">
        <f t="shared" si="144"/>
        <v>0</v>
      </c>
      <c r="AA146" s="100">
        <f t="shared" si="145"/>
        <v>0</v>
      </c>
      <c r="AB146" s="100">
        <f t="shared" si="146"/>
        <v>0</v>
      </c>
      <c r="AC146" s="100">
        <f t="shared" si="147"/>
        <v>0</v>
      </c>
      <c r="AD146" s="100">
        <f t="shared" si="148"/>
        <v>0</v>
      </c>
      <c r="AE146" s="42">
        <f t="shared" si="149"/>
        <v>0</v>
      </c>
      <c r="AF146" s="104">
        <f t="shared" si="150"/>
        <v>0</v>
      </c>
      <c r="AG146" s="42">
        <f t="shared" si="151"/>
        <v>0</v>
      </c>
      <c r="AH146" s="43">
        <f t="shared" si="152"/>
        <v>0</v>
      </c>
      <c r="AJ146" s="78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30">
        <f t="shared" si="153"/>
        <v>0</v>
      </c>
      <c r="AW146" s="80"/>
      <c r="AX146" s="37"/>
    </row>
    <row r="147" spans="2:50" x14ac:dyDescent="0.35">
      <c r="B147" s="116">
        <v>484000</v>
      </c>
      <c r="C147" s="87" t="s">
        <v>152</v>
      </c>
      <c r="E147" s="99">
        <f t="shared" si="124"/>
        <v>0</v>
      </c>
      <c r="F147" s="100">
        <f t="shared" si="125"/>
        <v>0</v>
      </c>
      <c r="G147" s="100">
        <f t="shared" si="126"/>
        <v>0</v>
      </c>
      <c r="H147" s="100">
        <f t="shared" si="127"/>
        <v>0</v>
      </c>
      <c r="I147" s="100">
        <f t="shared" si="128"/>
        <v>0</v>
      </c>
      <c r="J147" s="100">
        <f t="shared" si="129"/>
        <v>0</v>
      </c>
      <c r="K147" s="100">
        <f t="shared" si="130"/>
        <v>0</v>
      </c>
      <c r="L147" s="100">
        <f t="shared" si="131"/>
        <v>0</v>
      </c>
      <c r="M147" s="100">
        <f t="shared" si="132"/>
        <v>0</v>
      </c>
      <c r="N147" s="100">
        <f t="shared" si="133"/>
        <v>0</v>
      </c>
      <c r="O147" s="100">
        <f t="shared" si="134"/>
        <v>0</v>
      </c>
      <c r="P147" s="101">
        <f t="shared" si="135"/>
        <v>0</v>
      </c>
      <c r="Q147" s="42">
        <f t="shared" si="136"/>
        <v>0</v>
      </c>
      <c r="S147" s="99">
        <f t="shared" si="137"/>
        <v>0</v>
      </c>
      <c r="T147" s="100">
        <f t="shared" si="138"/>
        <v>0</v>
      </c>
      <c r="U147" s="100">
        <f t="shared" si="139"/>
        <v>0</v>
      </c>
      <c r="V147" s="100">
        <f t="shared" si="140"/>
        <v>0</v>
      </c>
      <c r="W147" s="100">
        <f t="shared" si="141"/>
        <v>0</v>
      </c>
      <c r="X147" s="100">
        <f t="shared" si="142"/>
        <v>0</v>
      </c>
      <c r="Y147" s="100">
        <f t="shared" si="143"/>
        <v>0</v>
      </c>
      <c r="Z147" s="100">
        <f t="shared" si="144"/>
        <v>0</v>
      </c>
      <c r="AA147" s="100">
        <f t="shared" si="145"/>
        <v>0</v>
      </c>
      <c r="AB147" s="100">
        <f t="shared" si="146"/>
        <v>0</v>
      </c>
      <c r="AC147" s="100">
        <f t="shared" si="147"/>
        <v>0</v>
      </c>
      <c r="AD147" s="100">
        <f t="shared" si="148"/>
        <v>0</v>
      </c>
      <c r="AE147" s="42">
        <f t="shared" si="149"/>
        <v>0</v>
      </c>
      <c r="AF147" s="104">
        <f t="shared" si="150"/>
        <v>0</v>
      </c>
      <c r="AG147" s="42">
        <f t="shared" si="151"/>
        <v>0</v>
      </c>
      <c r="AH147" s="43">
        <f t="shared" si="152"/>
        <v>0</v>
      </c>
      <c r="AJ147" s="78"/>
      <c r="AK147" s="79"/>
      <c r="AL147" s="79"/>
      <c r="AM147" s="79"/>
      <c r="AN147" s="79"/>
      <c r="AO147" s="79"/>
      <c r="AP147" s="79"/>
      <c r="AQ147" s="79"/>
      <c r="AR147" s="79"/>
      <c r="AS147" s="79"/>
      <c r="AT147" s="79"/>
      <c r="AU147" s="79"/>
      <c r="AV147" s="30">
        <f t="shared" si="153"/>
        <v>0</v>
      </c>
      <c r="AW147" s="80"/>
      <c r="AX147" s="37"/>
    </row>
    <row r="148" spans="2:50" x14ac:dyDescent="0.35">
      <c r="B148" s="116">
        <v>484010</v>
      </c>
      <c r="C148" s="87" t="s">
        <v>153</v>
      </c>
      <c r="E148" s="99">
        <f t="shared" si="124"/>
        <v>0</v>
      </c>
      <c r="F148" s="100">
        <f t="shared" si="125"/>
        <v>0</v>
      </c>
      <c r="G148" s="100">
        <f t="shared" si="126"/>
        <v>0</v>
      </c>
      <c r="H148" s="100">
        <f t="shared" si="127"/>
        <v>0</v>
      </c>
      <c r="I148" s="100">
        <f t="shared" si="128"/>
        <v>0</v>
      </c>
      <c r="J148" s="100">
        <f t="shared" si="129"/>
        <v>0</v>
      </c>
      <c r="K148" s="100">
        <f t="shared" si="130"/>
        <v>0</v>
      </c>
      <c r="L148" s="100">
        <f t="shared" si="131"/>
        <v>0</v>
      </c>
      <c r="M148" s="100">
        <f t="shared" si="132"/>
        <v>0</v>
      </c>
      <c r="N148" s="100">
        <f t="shared" si="133"/>
        <v>0</v>
      </c>
      <c r="O148" s="100">
        <f t="shared" si="134"/>
        <v>0</v>
      </c>
      <c r="P148" s="101">
        <f t="shared" si="135"/>
        <v>0</v>
      </c>
      <c r="Q148" s="42">
        <f t="shared" si="136"/>
        <v>0</v>
      </c>
      <c r="S148" s="99">
        <f t="shared" si="137"/>
        <v>0</v>
      </c>
      <c r="T148" s="100">
        <f t="shared" si="138"/>
        <v>0</v>
      </c>
      <c r="U148" s="100">
        <f t="shared" si="139"/>
        <v>0</v>
      </c>
      <c r="V148" s="100">
        <f t="shared" si="140"/>
        <v>0</v>
      </c>
      <c r="W148" s="100">
        <f t="shared" si="141"/>
        <v>0</v>
      </c>
      <c r="X148" s="100">
        <f t="shared" si="142"/>
        <v>0</v>
      </c>
      <c r="Y148" s="100">
        <f t="shared" si="143"/>
        <v>0</v>
      </c>
      <c r="Z148" s="100">
        <f t="shared" si="144"/>
        <v>0</v>
      </c>
      <c r="AA148" s="100">
        <f t="shared" si="145"/>
        <v>0</v>
      </c>
      <c r="AB148" s="100">
        <f t="shared" si="146"/>
        <v>0</v>
      </c>
      <c r="AC148" s="100">
        <f t="shared" si="147"/>
        <v>0</v>
      </c>
      <c r="AD148" s="100">
        <f t="shared" si="148"/>
        <v>0</v>
      </c>
      <c r="AE148" s="42">
        <f t="shared" si="149"/>
        <v>0</v>
      </c>
      <c r="AF148" s="104">
        <f t="shared" si="150"/>
        <v>0</v>
      </c>
      <c r="AG148" s="42">
        <f t="shared" si="151"/>
        <v>0</v>
      </c>
      <c r="AH148" s="43">
        <f t="shared" si="152"/>
        <v>0</v>
      </c>
      <c r="AJ148" s="78"/>
      <c r="AK148" s="79"/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30">
        <f t="shared" si="153"/>
        <v>0</v>
      </c>
      <c r="AW148" s="80"/>
      <c r="AX148" s="37"/>
    </row>
    <row r="149" spans="2:50" x14ac:dyDescent="0.35">
      <c r="B149" s="116">
        <v>484011</v>
      </c>
      <c r="C149" s="87" t="s">
        <v>154</v>
      </c>
      <c r="E149" s="99">
        <f t="shared" si="124"/>
        <v>0</v>
      </c>
      <c r="F149" s="100">
        <f t="shared" si="125"/>
        <v>0</v>
      </c>
      <c r="G149" s="100">
        <f t="shared" si="126"/>
        <v>0</v>
      </c>
      <c r="H149" s="100">
        <f t="shared" si="127"/>
        <v>0</v>
      </c>
      <c r="I149" s="100">
        <f t="shared" si="128"/>
        <v>0</v>
      </c>
      <c r="J149" s="100">
        <f t="shared" si="129"/>
        <v>0</v>
      </c>
      <c r="K149" s="100">
        <f t="shared" si="130"/>
        <v>0</v>
      </c>
      <c r="L149" s="100">
        <f t="shared" si="131"/>
        <v>0</v>
      </c>
      <c r="M149" s="100">
        <f t="shared" si="132"/>
        <v>0</v>
      </c>
      <c r="N149" s="100">
        <f t="shared" si="133"/>
        <v>0</v>
      </c>
      <c r="O149" s="100">
        <f t="shared" si="134"/>
        <v>0</v>
      </c>
      <c r="P149" s="101">
        <f t="shared" si="135"/>
        <v>0</v>
      </c>
      <c r="Q149" s="42">
        <f t="shared" si="136"/>
        <v>0</v>
      </c>
      <c r="S149" s="99">
        <f t="shared" si="137"/>
        <v>0</v>
      </c>
      <c r="T149" s="100">
        <f t="shared" si="138"/>
        <v>0</v>
      </c>
      <c r="U149" s="100">
        <f t="shared" si="139"/>
        <v>0</v>
      </c>
      <c r="V149" s="100">
        <f t="shared" si="140"/>
        <v>0</v>
      </c>
      <c r="W149" s="100">
        <f t="shared" si="141"/>
        <v>0</v>
      </c>
      <c r="X149" s="100">
        <f t="shared" si="142"/>
        <v>0</v>
      </c>
      <c r="Y149" s="100">
        <f t="shared" si="143"/>
        <v>0</v>
      </c>
      <c r="Z149" s="100">
        <f t="shared" si="144"/>
        <v>0</v>
      </c>
      <c r="AA149" s="100">
        <f t="shared" si="145"/>
        <v>0</v>
      </c>
      <c r="AB149" s="100">
        <f t="shared" si="146"/>
        <v>0</v>
      </c>
      <c r="AC149" s="100">
        <f t="shared" si="147"/>
        <v>0</v>
      </c>
      <c r="AD149" s="100">
        <f t="shared" si="148"/>
        <v>0</v>
      </c>
      <c r="AE149" s="42">
        <f t="shared" si="149"/>
        <v>0</v>
      </c>
      <c r="AF149" s="104">
        <f t="shared" si="150"/>
        <v>0</v>
      </c>
      <c r="AG149" s="42">
        <f t="shared" si="151"/>
        <v>0</v>
      </c>
      <c r="AH149" s="43">
        <f t="shared" si="152"/>
        <v>0</v>
      </c>
      <c r="AJ149" s="78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30">
        <f t="shared" si="153"/>
        <v>0</v>
      </c>
      <c r="AW149" s="80"/>
      <c r="AX149" s="37"/>
    </row>
    <row r="150" spans="2:50" x14ac:dyDescent="0.35">
      <c r="B150" s="116">
        <v>484012</v>
      </c>
      <c r="C150" s="87" t="s">
        <v>155</v>
      </c>
      <c r="E150" s="99">
        <f t="shared" si="124"/>
        <v>0</v>
      </c>
      <c r="F150" s="100">
        <f t="shared" si="125"/>
        <v>0</v>
      </c>
      <c r="G150" s="100">
        <f t="shared" si="126"/>
        <v>0</v>
      </c>
      <c r="H150" s="100">
        <f t="shared" si="127"/>
        <v>0</v>
      </c>
      <c r="I150" s="100">
        <f t="shared" si="128"/>
        <v>0</v>
      </c>
      <c r="J150" s="100">
        <f t="shared" si="129"/>
        <v>0</v>
      </c>
      <c r="K150" s="100">
        <f t="shared" si="130"/>
        <v>0</v>
      </c>
      <c r="L150" s="100">
        <f t="shared" si="131"/>
        <v>0</v>
      </c>
      <c r="M150" s="100">
        <f t="shared" si="132"/>
        <v>0</v>
      </c>
      <c r="N150" s="100">
        <f t="shared" si="133"/>
        <v>0</v>
      </c>
      <c r="O150" s="100">
        <f t="shared" si="134"/>
        <v>0</v>
      </c>
      <c r="P150" s="101">
        <f t="shared" si="135"/>
        <v>0</v>
      </c>
      <c r="Q150" s="42">
        <f t="shared" si="136"/>
        <v>0</v>
      </c>
      <c r="S150" s="99">
        <f t="shared" si="137"/>
        <v>0</v>
      </c>
      <c r="T150" s="100">
        <f t="shared" si="138"/>
        <v>0</v>
      </c>
      <c r="U150" s="100">
        <f t="shared" si="139"/>
        <v>0</v>
      </c>
      <c r="V150" s="100">
        <f t="shared" si="140"/>
        <v>0</v>
      </c>
      <c r="W150" s="100">
        <f t="shared" si="141"/>
        <v>0</v>
      </c>
      <c r="X150" s="100">
        <f t="shared" si="142"/>
        <v>0</v>
      </c>
      <c r="Y150" s="100">
        <f t="shared" si="143"/>
        <v>0</v>
      </c>
      <c r="Z150" s="100">
        <f t="shared" si="144"/>
        <v>0</v>
      </c>
      <c r="AA150" s="100">
        <f t="shared" si="145"/>
        <v>0</v>
      </c>
      <c r="AB150" s="100">
        <f t="shared" si="146"/>
        <v>0</v>
      </c>
      <c r="AC150" s="100">
        <f t="shared" si="147"/>
        <v>0</v>
      </c>
      <c r="AD150" s="100">
        <f t="shared" si="148"/>
        <v>0</v>
      </c>
      <c r="AE150" s="42">
        <f t="shared" si="149"/>
        <v>0</v>
      </c>
      <c r="AF150" s="104">
        <f t="shared" si="150"/>
        <v>0</v>
      </c>
      <c r="AG150" s="42">
        <f t="shared" si="151"/>
        <v>0</v>
      </c>
      <c r="AH150" s="43">
        <f t="shared" si="152"/>
        <v>0</v>
      </c>
      <c r="AJ150" s="78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30">
        <f t="shared" si="153"/>
        <v>0</v>
      </c>
      <c r="AW150" s="80"/>
      <c r="AX150" s="37"/>
    </row>
    <row r="151" spans="2:50" x14ac:dyDescent="0.35">
      <c r="B151" s="116">
        <v>484013</v>
      </c>
      <c r="C151" s="87" t="s">
        <v>156</v>
      </c>
      <c r="E151" s="99">
        <f t="shared" si="124"/>
        <v>0</v>
      </c>
      <c r="F151" s="100">
        <f t="shared" si="125"/>
        <v>0</v>
      </c>
      <c r="G151" s="100">
        <f t="shared" si="126"/>
        <v>0</v>
      </c>
      <c r="H151" s="100">
        <f t="shared" si="127"/>
        <v>0</v>
      </c>
      <c r="I151" s="100">
        <f t="shared" si="128"/>
        <v>0</v>
      </c>
      <c r="J151" s="100">
        <f t="shared" si="129"/>
        <v>0</v>
      </c>
      <c r="K151" s="100">
        <f t="shared" si="130"/>
        <v>0</v>
      </c>
      <c r="L151" s="100">
        <f t="shared" si="131"/>
        <v>0</v>
      </c>
      <c r="M151" s="100">
        <f t="shared" si="132"/>
        <v>0</v>
      </c>
      <c r="N151" s="100">
        <f t="shared" si="133"/>
        <v>0</v>
      </c>
      <c r="O151" s="100">
        <f t="shared" si="134"/>
        <v>0</v>
      </c>
      <c r="P151" s="101">
        <f t="shared" si="135"/>
        <v>0</v>
      </c>
      <c r="Q151" s="42">
        <f t="shared" si="136"/>
        <v>0</v>
      </c>
      <c r="S151" s="99">
        <f t="shared" si="137"/>
        <v>0</v>
      </c>
      <c r="T151" s="100">
        <f t="shared" si="138"/>
        <v>0</v>
      </c>
      <c r="U151" s="100">
        <f t="shared" si="139"/>
        <v>0</v>
      </c>
      <c r="V151" s="100">
        <f t="shared" si="140"/>
        <v>0</v>
      </c>
      <c r="W151" s="100">
        <f t="shared" si="141"/>
        <v>0</v>
      </c>
      <c r="X151" s="100">
        <f t="shared" si="142"/>
        <v>0</v>
      </c>
      <c r="Y151" s="100">
        <f t="shared" si="143"/>
        <v>0</v>
      </c>
      <c r="Z151" s="100">
        <f t="shared" si="144"/>
        <v>0</v>
      </c>
      <c r="AA151" s="100">
        <f t="shared" si="145"/>
        <v>0</v>
      </c>
      <c r="AB151" s="100">
        <f t="shared" si="146"/>
        <v>0</v>
      </c>
      <c r="AC151" s="100">
        <f t="shared" si="147"/>
        <v>0</v>
      </c>
      <c r="AD151" s="100">
        <f t="shared" si="148"/>
        <v>0</v>
      </c>
      <c r="AE151" s="42">
        <f t="shared" si="149"/>
        <v>0</v>
      </c>
      <c r="AF151" s="104">
        <f t="shared" si="150"/>
        <v>0</v>
      </c>
      <c r="AG151" s="42">
        <f t="shared" si="151"/>
        <v>0</v>
      </c>
      <c r="AH151" s="43">
        <f t="shared" si="152"/>
        <v>0</v>
      </c>
      <c r="AJ151" s="78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30">
        <f t="shared" si="153"/>
        <v>0</v>
      </c>
      <c r="AW151" s="80"/>
      <c r="AX151" s="37"/>
    </row>
    <row r="152" spans="2:50" x14ac:dyDescent="0.35">
      <c r="B152" s="116">
        <v>484014</v>
      </c>
      <c r="C152" s="87" t="s">
        <v>157</v>
      </c>
      <c r="E152" s="99">
        <f t="shared" si="124"/>
        <v>0</v>
      </c>
      <c r="F152" s="100">
        <f t="shared" si="125"/>
        <v>0</v>
      </c>
      <c r="G152" s="100">
        <f t="shared" si="126"/>
        <v>0</v>
      </c>
      <c r="H152" s="100">
        <f t="shared" si="127"/>
        <v>0</v>
      </c>
      <c r="I152" s="100">
        <f t="shared" si="128"/>
        <v>0</v>
      </c>
      <c r="J152" s="100">
        <f t="shared" si="129"/>
        <v>0</v>
      </c>
      <c r="K152" s="100">
        <f t="shared" si="130"/>
        <v>0</v>
      </c>
      <c r="L152" s="100">
        <f t="shared" si="131"/>
        <v>0</v>
      </c>
      <c r="M152" s="100">
        <f t="shared" si="132"/>
        <v>0</v>
      </c>
      <c r="N152" s="100">
        <f t="shared" si="133"/>
        <v>0</v>
      </c>
      <c r="O152" s="100">
        <f t="shared" si="134"/>
        <v>0</v>
      </c>
      <c r="P152" s="101">
        <f t="shared" si="135"/>
        <v>0</v>
      </c>
      <c r="Q152" s="42">
        <f t="shared" si="136"/>
        <v>0</v>
      </c>
      <c r="S152" s="99">
        <f t="shared" si="137"/>
        <v>0</v>
      </c>
      <c r="T152" s="100">
        <f t="shared" si="138"/>
        <v>0</v>
      </c>
      <c r="U152" s="100">
        <f t="shared" si="139"/>
        <v>0</v>
      </c>
      <c r="V152" s="100">
        <f t="shared" si="140"/>
        <v>0</v>
      </c>
      <c r="W152" s="100">
        <f t="shared" si="141"/>
        <v>0</v>
      </c>
      <c r="X152" s="100">
        <f t="shared" si="142"/>
        <v>0</v>
      </c>
      <c r="Y152" s="100">
        <f t="shared" si="143"/>
        <v>0</v>
      </c>
      <c r="Z152" s="100">
        <f t="shared" si="144"/>
        <v>0</v>
      </c>
      <c r="AA152" s="100">
        <f t="shared" si="145"/>
        <v>0</v>
      </c>
      <c r="AB152" s="100">
        <f t="shared" si="146"/>
        <v>0</v>
      </c>
      <c r="AC152" s="100">
        <f t="shared" si="147"/>
        <v>0</v>
      </c>
      <c r="AD152" s="100">
        <f t="shared" si="148"/>
        <v>0</v>
      </c>
      <c r="AE152" s="42">
        <f t="shared" si="149"/>
        <v>0</v>
      </c>
      <c r="AF152" s="104">
        <f t="shared" si="150"/>
        <v>0</v>
      </c>
      <c r="AG152" s="42">
        <f t="shared" si="151"/>
        <v>0</v>
      </c>
      <c r="AH152" s="43">
        <f t="shared" si="152"/>
        <v>0</v>
      </c>
      <c r="AJ152" s="78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30">
        <f t="shared" si="153"/>
        <v>0</v>
      </c>
      <c r="AW152" s="80"/>
      <c r="AX152" s="37"/>
    </row>
    <row r="153" spans="2:50" x14ac:dyDescent="0.35">
      <c r="B153" s="116">
        <v>485000</v>
      </c>
      <c r="C153" s="87" t="s">
        <v>158</v>
      </c>
      <c r="E153" s="99">
        <f t="shared" si="124"/>
        <v>0</v>
      </c>
      <c r="F153" s="100">
        <f t="shared" si="125"/>
        <v>0</v>
      </c>
      <c r="G153" s="100">
        <f t="shared" si="126"/>
        <v>0</v>
      </c>
      <c r="H153" s="100">
        <f t="shared" si="127"/>
        <v>0</v>
      </c>
      <c r="I153" s="100">
        <f t="shared" si="128"/>
        <v>0</v>
      </c>
      <c r="J153" s="100">
        <f t="shared" si="129"/>
        <v>0</v>
      </c>
      <c r="K153" s="100">
        <f t="shared" si="130"/>
        <v>0</v>
      </c>
      <c r="L153" s="100">
        <f t="shared" si="131"/>
        <v>0</v>
      </c>
      <c r="M153" s="100">
        <f t="shared" si="132"/>
        <v>0</v>
      </c>
      <c r="N153" s="100">
        <f t="shared" si="133"/>
        <v>0</v>
      </c>
      <c r="O153" s="100">
        <f t="shared" si="134"/>
        <v>0</v>
      </c>
      <c r="P153" s="101">
        <f t="shared" si="135"/>
        <v>0</v>
      </c>
      <c r="Q153" s="42">
        <f t="shared" si="136"/>
        <v>0</v>
      </c>
      <c r="S153" s="99">
        <f t="shared" si="137"/>
        <v>0</v>
      </c>
      <c r="T153" s="100">
        <f t="shared" si="138"/>
        <v>0</v>
      </c>
      <c r="U153" s="100">
        <f t="shared" si="139"/>
        <v>0</v>
      </c>
      <c r="V153" s="100">
        <f t="shared" si="140"/>
        <v>0</v>
      </c>
      <c r="W153" s="100">
        <f t="shared" si="141"/>
        <v>0</v>
      </c>
      <c r="X153" s="100">
        <f t="shared" si="142"/>
        <v>0</v>
      </c>
      <c r="Y153" s="100">
        <f t="shared" si="143"/>
        <v>0</v>
      </c>
      <c r="Z153" s="100">
        <f t="shared" si="144"/>
        <v>0</v>
      </c>
      <c r="AA153" s="100">
        <f t="shared" si="145"/>
        <v>0</v>
      </c>
      <c r="AB153" s="100">
        <f t="shared" si="146"/>
        <v>0</v>
      </c>
      <c r="AC153" s="100">
        <f t="shared" si="147"/>
        <v>0</v>
      </c>
      <c r="AD153" s="100">
        <f t="shared" si="148"/>
        <v>0</v>
      </c>
      <c r="AE153" s="42">
        <f t="shared" si="149"/>
        <v>0</v>
      </c>
      <c r="AF153" s="104">
        <f t="shared" si="150"/>
        <v>0</v>
      </c>
      <c r="AG153" s="42">
        <f t="shared" si="151"/>
        <v>0</v>
      </c>
      <c r="AH153" s="43">
        <f t="shared" si="152"/>
        <v>0</v>
      </c>
      <c r="AJ153" s="78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30">
        <f t="shared" si="153"/>
        <v>0</v>
      </c>
      <c r="AW153" s="80"/>
      <c r="AX153" s="37"/>
    </row>
    <row r="154" spans="2:50" x14ac:dyDescent="0.35">
      <c r="B154" s="116">
        <v>485010</v>
      </c>
      <c r="C154" s="87" t="s">
        <v>159</v>
      </c>
      <c r="E154" s="99">
        <f t="shared" si="124"/>
        <v>0</v>
      </c>
      <c r="F154" s="100">
        <f t="shared" si="125"/>
        <v>0</v>
      </c>
      <c r="G154" s="100">
        <f t="shared" si="126"/>
        <v>0</v>
      </c>
      <c r="H154" s="100">
        <f t="shared" si="127"/>
        <v>0</v>
      </c>
      <c r="I154" s="100">
        <f t="shared" si="128"/>
        <v>0</v>
      </c>
      <c r="J154" s="100">
        <f t="shared" si="129"/>
        <v>0</v>
      </c>
      <c r="K154" s="100">
        <f t="shared" si="130"/>
        <v>0</v>
      </c>
      <c r="L154" s="100">
        <f t="shared" si="131"/>
        <v>0</v>
      </c>
      <c r="M154" s="100">
        <f t="shared" si="132"/>
        <v>0</v>
      </c>
      <c r="N154" s="100">
        <f t="shared" si="133"/>
        <v>0</v>
      </c>
      <c r="O154" s="100">
        <f t="shared" si="134"/>
        <v>0</v>
      </c>
      <c r="P154" s="101">
        <f t="shared" si="135"/>
        <v>0</v>
      </c>
      <c r="Q154" s="42">
        <f t="shared" si="136"/>
        <v>0</v>
      </c>
      <c r="S154" s="99">
        <f t="shared" si="137"/>
        <v>0</v>
      </c>
      <c r="T154" s="100">
        <f t="shared" si="138"/>
        <v>0</v>
      </c>
      <c r="U154" s="100">
        <f t="shared" si="139"/>
        <v>0</v>
      </c>
      <c r="V154" s="100">
        <f t="shared" si="140"/>
        <v>0</v>
      </c>
      <c r="W154" s="100">
        <f t="shared" si="141"/>
        <v>0</v>
      </c>
      <c r="X154" s="100">
        <f t="shared" si="142"/>
        <v>0</v>
      </c>
      <c r="Y154" s="100">
        <f t="shared" si="143"/>
        <v>0</v>
      </c>
      <c r="Z154" s="100">
        <f t="shared" si="144"/>
        <v>0</v>
      </c>
      <c r="AA154" s="100">
        <f t="shared" si="145"/>
        <v>0</v>
      </c>
      <c r="AB154" s="100">
        <f t="shared" si="146"/>
        <v>0</v>
      </c>
      <c r="AC154" s="100">
        <f t="shared" si="147"/>
        <v>0</v>
      </c>
      <c r="AD154" s="100">
        <f t="shared" si="148"/>
        <v>0</v>
      </c>
      <c r="AE154" s="42">
        <f t="shared" si="149"/>
        <v>0</v>
      </c>
      <c r="AF154" s="104">
        <f t="shared" si="150"/>
        <v>0</v>
      </c>
      <c r="AG154" s="42">
        <f t="shared" si="151"/>
        <v>0</v>
      </c>
      <c r="AH154" s="43">
        <f t="shared" si="152"/>
        <v>0</v>
      </c>
      <c r="AJ154" s="78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30">
        <f t="shared" si="153"/>
        <v>0</v>
      </c>
      <c r="AW154" s="80"/>
      <c r="AX154" s="37"/>
    </row>
    <row r="155" spans="2:50" x14ac:dyDescent="0.35">
      <c r="B155" s="116">
        <v>485011</v>
      </c>
      <c r="C155" s="87" t="s">
        <v>160</v>
      </c>
      <c r="E155" s="99">
        <f t="shared" si="124"/>
        <v>0</v>
      </c>
      <c r="F155" s="100">
        <f t="shared" si="125"/>
        <v>0</v>
      </c>
      <c r="G155" s="100">
        <f t="shared" si="126"/>
        <v>0</v>
      </c>
      <c r="H155" s="100">
        <f t="shared" si="127"/>
        <v>0</v>
      </c>
      <c r="I155" s="100">
        <f t="shared" si="128"/>
        <v>0</v>
      </c>
      <c r="J155" s="100">
        <f t="shared" si="129"/>
        <v>0</v>
      </c>
      <c r="K155" s="100">
        <f t="shared" si="130"/>
        <v>0</v>
      </c>
      <c r="L155" s="100">
        <f t="shared" si="131"/>
        <v>0</v>
      </c>
      <c r="M155" s="100">
        <f t="shared" si="132"/>
        <v>0</v>
      </c>
      <c r="N155" s="100">
        <f t="shared" si="133"/>
        <v>0</v>
      </c>
      <c r="O155" s="100">
        <f t="shared" si="134"/>
        <v>0</v>
      </c>
      <c r="P155" s="101">
        <f t="shared" si="135"/>
        <v>0</v>
      </c>
      <c r="Q155" s="42">
        <f t="shared" si="136"/>
        <v>0</v>
      </c>
      <c r="S155" s="99">
        <f t="shared" si="137"/>
        <v>0</v>
      </c>
      <c r="T155" s="100">
        <f t="shared" si="138"/>
        <v>0</v>
      </c>
      <c r="U155" s="100">
        <f t="shared" si="139"/>
        <v>0</v>
      </c>
      <c r="V155" s="100">
        <f t="shared" si="140"/>
        <v>0</v>
      </c>
      <c r="W155" s="100">
        <f t="shared" si="141"/>
        <v>0</v>
      </c>
      <c r="X155" s="100">
        <f t="shared" si="142"/>
        <v>0</v>
      </c>
      <c r="Y155" s="100">
        <f t="shared" si="143"/>
        <v>0</v>
      </c>
      <c r="Z155" s="100">
        <f t="shared" si="144"/>
        <v>0</v>
      </c>
      <c r="AA155" s="100">
        <f t="shared" si="145"/>
        <v>0</v>
      </c>
      <c r="AB155" s="100">
        <f t="shared" si="146"/>
        <v>0</v>
      </c>
      <c r="AC155" s="100">
        <f t="shared" si="147"/>
        <v>0</v>
      </c>
      <c r="AD155" s="100">
        <f t="shared" si="148"/>
        <v>0</v>
      </c>
      <c r="AE155" s="42">
        <f t="shared" si="149"/>
        <v>0</v>
      </c>
      <c r="AF155" s="104">
        <f t="shared" si="150"/>
        <v>0</v>
      </c>
      <c r="AG155" s="42">
        <f t="shared" si="151"/>
        <v>0</v>
      </c>
      <c r="AH155" s="43">
        <f t="shared" si="152"/>
        <v>0</v>
      </c>
      <c r="AJ155" s="78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30">
        <f t="shared" si="153"/>
        <v>0</v>
      </c>
      <c r="AW155" s="80"/>
      <c r="AX155" s="37"/>
    </row>
    <row r="156" spans="2:50" x14ac:dyDescent="0.35">
      <c r="B156" s="116">
        <v>489000</v>
      </c>
      <c r="C156" s="87" t="s">
        <v>161</v>
      </c>
      <c r="E156" s="99">
        <f t="shared" si="124"/>
        <v>0</v>
      </c>
      <c r="F156" s="100">
        <f t="shared" si="125"/>
        <v>0</v>
      </c>
      <c r="G156" s="100">
        <f t="shared" si="126"/>
        <v>0</v>
      </c>
      <c r="H156" s="100">
        <f t="shared" si="127"/>
        <v>0</v>
      </c>
      <c r="I156" s="100">
        <f t="shared" si="128"/>
        <v>0</v>
      </c>
      <c r="J156" s="100">
        <f t="shared" si="129"/>
        <v>0</v>
      </c>
      <c r="K156" s="100">
        <f t="shared" si="130"/>
        <v>0</v>
      </c>
      <c r="L156" s="100">
        <f t="shared" si="131"/>
        <v>0</v>
      </c>
      <c r="M156" s="100">
        <f t="shared" si="132"/>
        <v>0</v>
      </c>
      <c r="N156" s="100">
        <f t="shared" si="133"/>
        <v>0</v>
      </c>
      <c r="O156" s="100">
        <f t="shared" si="134"/>
        <v>0</v>
      </c>
      <c r="P156" s="101">
        <f t="shared" si="135"/>
        <v>0</v>
      </c>
      <c r="Q156" s="42">
        <f t="shared" si="136"/>
        <v>0</v>
      </c>
      <c r="S156" s="99">
        <f t="shared" si="137"/>
        <v>0</v>
      </c>
      <c r="T156" s="100">
        <f t="shared" si="138"/>
        <v>0</v>
      </c>
      <c r="U156" s="100">
        <f t="shared" si="139"/>
        <v>0</v>
      </c>
      <c r="V156" s="100">
        <f t="shared" si="140"/>
        <v>0</v>
      </c>
      <c r="W156" s="100">
        <f t="shared" si="141"/>
        <v>0</v>
      </c>
      <c r="X156" s="100">
        <f t="shared" si="142"/>
        <v>0</v>
      </c>
      <c r="Y156" s="100">
        <f t="shared" si="143"/>
        <v>0</v>
      </c>
      <c r="Z156" s="100">
        <f t="shared" si="144"/>
        <v>0</v>
      </c>
      <c r="AA156" s="100">
        <f t="shared" si="145"/>
        <v>0</v>
      </c>
      <c r="AB156" s="100">
        <f t="shared" si="146"/>
        <v>0</v>
      </c>
      <c r="AC156" s="100">
        <f t="shared" si="147"/>
        <v>0</v>
      </c>
      <c r="AD156" s="100">
        <f t="shared" si="148"/>
        <v>0</v>
      </c>
      <c r="AE156" s="42">
        <f t="shared" si="149"/>
        <v>0</v>
      </c>
      <c r="AF156" s="104">
        <f t="shared" si="150"/>
        <v>0</v>
      </c>
      <c r="AG156" s="42">
        <f t="shared" si="151"/>
        <v>0</v>
      </c>
      <c r="AH156" s="43">
        <f t="shared" si="152"/>
        <v>0</v>
      </c>
      <c r="AJ156" s="78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30">
        <f t="shared" si="153"/>
        <v>0</v>
      </c>
      <c r="AW156" s="80"/>
      <c r="AX156" s="37"/>
    </row>
    <row r="157" spans="2:50" x14ac:dyDescent="0.35">
      <c r="B157" s="116">
        <v>489010</v>
      </c>
      <c r="C157" s="87" t="s">
        <v>162</v>
      </c>
      <c r="E157" s="99">
        <f t="shared" si="124"/>
        <v>0</v>
      </c>
      <c r="F157" s="100">
        <f t="shared" si="125"/>
        <v>0</v>
      </c>
      <c r="G157" s="100">
        <f t="shared" si="126"/>
        <v>0</v>
      </c>
      <c r="H157" s="100">
        <f t="shared" si="127"/>
        <v>0</v>
      </c>
      <c r="I157" s="100">
        <f t="shared" si="128"/>
        <v>0</v>
      </c>
      <c r="J157" s="100">
        <f t="shared" si="129"/>
        <v>0</v>
      </c>
      <c r="K157" s="100">
        <f t="shared" si="130"/>
        <v>0</v>
      </c>
      <c r="L157" s="100">
        <f t="shared" si="131"/>
        <v>0</v>
      </c>
      <c r="M157" s="100">
        <f t="shared" si="132"/>
        <v>0</v>
      </c>
      <c r="N157" s="100">
        <f t="shared" si="133"/>
        <v>0</v>
      </c>
      <c r="O157" s="100">
        <f t="shared" si="134"/>
        <v>0</v>
      </c>
      <c r="P157" s="101">
        <f t="shared" si="135"/>
        <v>0</v>
      </c>
      <c r="Q157" s="42">
        <f t="shared" si="136"/>
        <v>0</v>
      </c>
      <c r="S157" s="99">
        <f t="shared" si="137"/>
        <v>0</v>
      </c>
      <c r="T157" s="100">
        <f t="shared" si="138"/>
        <v>0</v>
      </c>
      <c r="U157" s="100">
        <f t="shared" si="139"/>
        <v>0</v>
      </c>
      <c r="V157" s="100">
        <f t="shared" si="140"/>
        <v>0</v>
      </c>
      <c r="W157" s="100">
        <f t="shared" si="141"/>
        <v>0</v>
      </c>
      <c r="X157" s="100">
        <f t="shared" si="142"/>
        <v>0</v>
      </c>
      <c r="Y157" s="100">
        <f t="shared" si="143"/>
        <v>0</v>
      </c>
      <c r="Z157" s="100">
        <f t="shared" si="144"/>
        <v>0</v>
      </c>
      <c r="AA157" s="100">
        <f t="shared" si="145"/>
        <v>0</v>
      </c>
      <c r="AB157" s="100">
        <f t="shared" si="146"/>
        <v>0</v>
      </c>
      <c r="AC157" s="100">
        <f t="shared" si="147"/>
        <v>0</v>
      </c>
      <c r="AD157" s="100">
        <f t="shared" si="148"/>
        <v>0</v>
      </c>
      <c r="AE157" s="42">
        <f t="shared" si="149"/>
        <v>0</v>
      </c>
      <c r="AF157" s="104">
        <f t="shared" si="150"/>
        <v>0</v>
      </c>
      <c r="AG157" s="42">
        <f t="shared" si="151"/>
        <v>0</v>
      </c>
      <c r="AH157" s="43">
        <f t="shared" si="152"/>
        <v>0</v>
      </c>
      <c r="AJ157" s="78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30">
        <f t="shared" si="153"/>
        <v>0</v>
      </c>
      <c r="AW157" s="80"/>
      <c r="AX157" s="37"/>
    </row>
    <row r="158" spans="2:50" x14ac:dyDescent="0.35">
      <c r="B158" s="116">
        <v>489011</v>
      </c>
      <c r="C158" s="87" t="s">
        <v>163</v>
      </c>
      <c r="E158" s="99">
        <f t="shared" si="124"/>
        <v>0</v>
      </c>
      <c r="F158" s="100">
        <f t="shared" si="125"/>
        <v>0</v>
      </c>
      <c r="G158" s="100">
        <f t="shared" si="126"/>
        <v>0</v>
      </c>
      <c r="H158" s="100">
        <f t="shared" si="127"/>
        <v>0</v>
      </c>
      <c r="I158" s="100">
        <f t="shared" si="128"/>
        <v>0</v>
      </c>
      <c r="J158" s="100">
        <f t="shared" si="129"/>
        <v>0</v>
      </c>
      <c r="K158" s="100">
        <f t="shared" si="130"/>
        <v>0</v>
      </c>
      <c r="L158" s="100">
        <f t="shared" si="131"/>
        <v>0</v>
      </c>
      <c r="M158" s="100">
        <f t="shared" si="132"/>
        <v>0</v>
      </c>
      <c r="N158" s="100">
        <f t="shared" si="133"/>
        <v>0</v>
      </c>
      <c r="O158" s="100">
        <f t="shared" si="134"/>
        <v>0</v>
      </c>
      <c r="P158" s="101">
        <f t="shared" si="135"/>
        <v>0</v>
      </c>
      <c r="Q158" s="42">
        <f t="shared" si="136"/>
        <v>0</v>
      </c>
      <c r="S158" s="99">
        <f t="shared" si="137"/>
        <v>0</v>
      </c>
      <c r="T158" s="100">
        <f t="shared" si="138"/>
        <v>0</v>
      </c>
      <c r="U158" s="100">
        <f t="shared" si="139"/>
        <v>0</v>
      </c>
      <c r="V158" s="100">
        <f t="shared" si="140"/>
        <v>0</v>
      </c>
      <c r="W158" s="100">
        <f t="shared" si="141"/>
        <v>0</v>
      </c>
      <c r="X158" s="100">
        <f t="shared" si="142"/>
        <v>0</v>
      </c>
      <c r="Y158" s="100">
        <f t="shared" si="143"/>
        <v>0</v>
      </c>
      <c r="Z158" s="100">
        <f t="shared" si="144"/>
        <v>0</v>
      </c>
      <c r="AA158" s="100">
        <f t="shared" si="145"/>
        <v>0</v>
      </c>
      <c r="AB158" s="100">
        <f t="shared" si="146"/>
        <v>0</v>
      </c>
      <c r="AC158" s="100">
        <f t="shared" si="147"/>
        <v>0</v>
      </c>
      <c r="AD158" s="100">
        <f t="shared" si="148"/>
        <v>0</v>
      </c>
      <c r="AE158" s="42">
        <f t="shared" si="149"/>
        <v>0</v>
      </c>
      <c r="AF158" s="104">
        <f t="shared" si="150"/>
        <v>0</v>
      </c>
      <c r="AG158" s="42">
        <f t="shared" si="151"/>
        <v>0</v>
      </c>
      <c r="AH158" s="43">
        <f t="shared" si="152"/>
        <v>0</v>
      </c>
      <c r="AJ158" s="78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30">
        <f t="shared" si="153"/>
        <v>0</v>
      </c>
      <c r="AW158" s="80"/>
      <c r="AX158" s="37"/>
    </row>
    <row r="159" spans="2:50" x14ac:dyDescent="0.35">
      <c r="B159" s="116">
        <v>489012</v>
      </c>
      <c r="C159" s="87" t="s">
        <v>164</v>
      </c>
      <c r="E159" s="99">
        <f t="shared" si="124"/>
        <v>0</v>
      </c>
      <c r="F159" s="100">
        <f t="shared" si="125"/>
        <v>0</v>
      </c>
      <c r="G159" s="100">
        <f t="shared" si="126"/>
        <v>0</v>
      </c>
      <c r="H159" s="100">
        <f t="shared" si="127"/>
        <v>0</v>
      </c>
      <c r="I159" s="100">
        <f t="shared" si="128"/>
        <v>0</v>
      </c>
      <c r="J159" s="100">
        <f t="shared" si="129"/>
        <v>0</v>
      </c>
      <c r="K159" s="100">
        <f t="shared" si="130"/>
        <v>0</v>
      </c>
      <c r="L159" s="100">
        <f t="shared" si="131"/>
        <v>0</v>
      </c>
      <c r="M159" s="100">
        <f t="shared" si="132"/>
        <v>0</v>
      </c>
      <c r="N159" s="100">
        <f t="shared" si="133"/>
        <v>0</v>
      </c>
      <c r="O159" s="100">
        <f t="shared" si="134"/>
        <v>0</v>
      </c>
      <c r="P159" s="101">
        <f t="shared" si="135"/>
        <v>0</v>
      </c>
      <c r="Q159" s="42">
        <f t="shared" si="136"/>
        <v>0</v>
      </c>
      <c r="S159" s="99">
        <f t="shared" si="137"/>
        <v>0</v>
      </c>
      <c r="T159" s="100">
        <f t="shared" si="138"/>
        <v>0</v>
      </c>
      <c r="U159" s="100">
        <f t="shared" si="139"/>
        <v>0</v>
      </c>
      <c r="V159" s="100">
        <f t="shared" si="140"/>
        <v>0</v>
      </c>
      <c r="W159" s="100">
        <f t="shared" si="141"/>
        <v>0</v>
      </c>
      <c r="X159" s="100">
        <f t="shared" si="142"/>
        <v>0</v>
      </c>
      <c r="Y159" s="100">
        <f t="shared" si="143"/>
        <v>0</v>
      </c>
      <c r="Z159" s="100">
        <f t="shared" si="144"/>
        <v>0</v>
      </c>
      <c r="AA159" s="100">
        <f t="shared" si="145"/>
        <v>0</v>
      </c>
      <c r="AB159" s="100">
        <f t="shared" si="146"/>
        <v>0</v>
      </c>
      <c r="AC159" s="100">
        <f t="shared" si="147"/>
        <v>0</v>
      </c>
      <c r="AD159" s="100">
        <f t="shared" si="148"/>
        <v>0</v>
      </c>
      <c r="AE159" s="42">
        <f t="shared" si="149"/>
        <v>0</v>
      </c>
      <c r="AF159" s="104">
        <f t="shared" si="150"/>
        <v>0</v>
      </c>
      <c r="AG159" s="42">
        <f t="shared" si="151"/>
        <v>0</v>
      </c>
      <c r="AH159" s="43">
        <f t="shared" si="152"/>
        <v>0</v>
      </c>
      <c r="AJ159" s="78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30">
        <f t="shared" si="153"/>
        <v>0</v>
      </c>
      <c r="AW159" s="80"/>
      <c r="AX159" s="37"/>
    </row>
    <row r="160" spans="2:50" x14ac:dyDescent="0.35">
      <c r="B160" s="116">
        <v>489013</v>
      </c>
      <c r="C160" s="87" t="s">
        <v>165</v>
      </c>
      <c r="E160" s="99">
        <f t="shared" si="124"/>
        <v>0</v>
      </c>
      <c r="F160" s="100">
        <f t="shared" si="125"/>
        <v>0</v>
      </c>
      <c r="G160" s="100">
        <f t="shared" si="126"/>
        <v>0</v>
      </c>
      <c r="H160" s="100">
        <f t="shared" si="127"/>
        <v>0</v>
      </c>
      <c r="I160" s="100">
        <f t="shared" si="128"/>
        <v>0</v>
      </c>
      <c r="J160" s="100">
        <f t="shared" si="129"/>
        <v>0</v>
      </c>
      <c r="K160" s="100">
        <f t="shared" si="130"/>
        <v>0</v>
      </c>
      <c r="L160" s="100">
        <f t="shared" si="131"/>
        <v>0</v>
      </c>
      <c r="M160" s="100">
        <f t="shared" si="132"/>
        <v>0</v>
      </c>
      <c r="N160" s="100">
        <f t="shared" si="133"/>
        <v>0</v>
      </c>
      <c r="O160" s="100">
        <f t="shared" si="134"/>
        <v>0</v>
      </c>
      <c r="P160" s="101">
        <f t="shared" si="135"/>
        <v>0</v>
      </c>
      <c r="Q160" s="42">
        <f t="shared" si="136"/>
        <v>0</v>
      </c>
      <c r="S160" s="99">
        <f t="shared" si="137"/>
        <v>0</v>
      </c>
      <c r="T160" s="100">
        <f t="shared" si="138"/>
        <v>0</v>
      </c>
      <c r="U160" s="100">
        <f t="shared" si="139"/>
        <v>0</v>
      </c>
      <c r="V160" s="100">
        <f t="shared" si="140"/>
        <v>0</v>
      </c>
      <c r="W160" s="100">
        <f t="shared" si="141"/>
        <v>0</v>
      </c>
      <c r="X160" s="100">
        <f t="shared" si="142"/>
        <v>0</v>
      </c>
      <c r="Y160" s="100">
        <f t="shared" si="143"/>
        <v>0</v>
      </c>
      <c r="Z160" s="100">
        <f t="shared" si="144"/>
        <v>0</v>
      </c>
      <c r="AA160" s="100">
        <f t="shared" si="145"/>
        <v>0</v>
      </c>
      <c r="AB160" s="100">
        <f t="shared" si="146"/>
        <v>0</v>
      </c>
      <c r="AC160" s="100">
        <f t="shared" si="147"/>
        <v>0</v>
      </c>
      <c r="AD160" s="100">
        <f t="shared" si="148"/>
        <v>0</v>
      </c>
      <c r="AE160" s="42">
        <f t="shared" si="149"/>
        <v>0</v>
      </c>
      <c r="AF160" s="104">
        <f t="shared" si="150"/>
        <v>0</v>
      </c>
      <c r="AG160" s="42">
        <f t="shared" si="151"/>
        <v>0</v>
      </c>
      <c r="AH160" s="43">
        <f t="shared" si="152"/>
        <v>0</v>
      </c>
      <c r="AJ160" s="78"/>
      <c r="AK160" s="79"/>
      <c r="AL160" s="79"/>
      <c r="AM160" s="79"/>
      <c r="AN160" s="79"/>
      <c r="AO160" s="79"/>
      <c r="AP160" s="79"/>
      <c r="AQ160" s="79"/>
      <c r="AR160" s="79"/>
      <c r="AS160" s="79"/>
      <c r="AT160" s="79"/>
      <c r="AU160" s="79"/>
      <c r="AV160" s="30">
        <f t="shared" si="153"/>
        <v>0</v>
      </c>
      <c r="AW160" s="80"/>
      <c r="AX160" s="37"/>
    </row>
    <row r="161" spans="2:50" x14ac:dyDescent="0.35">
      <c r="B161" s="116">
        <v>489014</v>
      </c>
      <c r="C161" s="87" t="s">
        <v>166</v>
      </c>
      <c r="E161" s="99">
        <f t="shared" si="124"/>
        <v>0</v>
      </c>
      <c r="F161" s="100">
        <f t="shared" si="125"/>
        <v>0</v>
      </c>
      <c r="G161" s="100">
        <f t="shared" si="126"/>
        <v>0</v>
      </c>
      <c r="H161" s="100">
        <f t="shared" si="127"/>
        <v>0</v>
      </c>
      <c r="I161" s="100">
        <f t="shared" si="128"/>
        <v>0</v>
      </c>
      <c r="J161" s="100">
        <f t="shared" si="129"/>
        <v>0</v>
      </c>
      <c r="K161" s="100">
        <f t="shared" si="130"/>
        <v>0</v>
      </c>
      <c r="L161" s="100">
        <f t="shared" si="131"/>
        <v>0</v>
      </c>
      <c r="M161" s="100">
        <f t="shared" si="132"/>
        <v>0</v>
      </c>
      <c r="N161" s="100">
        <f t="shared" si="133"/>
        <v>0</v>
      </c>
      <c r="O161" s="100">
        <f t="shared" si="134"/>
        <v>0</v>
      </c>
      <c r="P161" s="101">
        <f t="shared" si="135"/>
        <v>0</v>
      </c>
      <c r="Q161" s="42">
        <f t="shared" si="136"/>
        <v>0</v>
      </c>
      <c r="S161" s="99">
        <f t="shared" si="137"/>
        <v>0</v>
      </c>
      <c r="T161" s="100">
        <f t="shared" si="138"/>
        <v>0</v>
      </c>
      <c r="U161" s="100">
        <f t="shared" si="139"/>
        <v>0</v>
      </c>
      <c r="V161" s="100">
        <f t="shared" si="140"/>
        <v>0</v>
      </c>
      <c r="W161" s="100">
        <f t="shared" si="141"/>
        <v>0</v>
      </c>
      <c r="X161" s="100">
        <f t="shared" si="142"/>
        <v>0</v>
      </c>
      <c r="Y161" s="100">
        <f t="shared" si="143"/>
        <v>0</v>
      </c>
      <c r="Z161" s="100">
        <f t="shared" si="144"/>
        <v>0</v>
      </c>
      <c r="AA161" s="100">
        <f t="shared" si="145"/>
        <v>0</v>
      </c>
      <c r="AB161" s="100">
        <f t="shared" si="146"/>
        <v>0</v>
      </c>
      <c r="AC161" s="100">
        <f t="shared" si="147"/>
        <v>0</v>
      </c>
      <c r="AD161" s="100">
        <f t="shared" si="148"/>
        <v>0</v>
      </c>
      <c r="AE161" s="42">
        <f t="shared" si="149"/>
        <v>0</v>
      </c>
      <c r="AF161" s="104">
        <f t="shared" si="150"/>
        <v>0</v>
      </c>
      <c r="AG161" s="42">
        <f t="shared" si="151"/>
        <v>0</v>
      </c>
      <c r="AH161" s="43">
        <f t="shared" si="152"/>
        <v>0</v>
      </c>
      <c r="AJ161" s="78"/>
      <c r="AK161" s="79"/>
      <c r="AL161" s="79"/>
      <c r="AM161" s="79"/>
      <c r="AN161" s="79"/>
      <c r="AO161" s="79"/>
      <c r="AP161" s="79"/>
      <c r="AQ161" s="79"/>
      <c r="AR161" s="79"/>
      <c r="AS161" s="79"/>
      <c r="AT161" s="79"/>
      <c r="AU161" s="79"/>
      <c r="AV161" s="30">
        <f t="shared" si="153"/>
        <v>0</v>
      </c>
      <c r="AW161" s="80"/>
      <c r="AX161" s="37"/>
    </row>
    <row r="162" spans="2:50" x14ac:dyDescent="0.35">
      <c r="B162" s="116">
        <v>489015</v>
      </c>
      <c r="C162" s="87" t="s">
        <v>167</v>
      </c>
      <c r="E162" s="99">
        <f t="shared" si="124"/>
        <v>0</v>
      </c>
      <c r="F162" s="100">
        <f t="shared" si="125"/>
        <v>0</v>
      </c>
      <c r="G162" s="100">
        <f t="shared" si="126"/>
        <v>0</v>
      </c>
      <c r="H162" s="100">
        <f t="shared" si="127"/>
        <v>0</v>
      </c>
      <c r="I162" s="100">
        <f t="shared" si="128"/>
        <v>0</v>
      </c>
      <c r="J162" s="100">
        <f t="shared" si="129"/>
        <v>0</v>
      </c>
      <c r="K162" s="100">
        <f t="shared" si="130"/>
        <v>0</v>
      </c>
      <c r="L162" s="100">
        <f t="shared" si="131"/>
        <v>0</v>
      </c>
      <c r="M162" s="100">
        <f t="shared" si="132"/>
        <v>0</v>
      </c>
      <c r="N162" s="100">
        <f t="shared" si="133"/>
        <v>0</v>
      </c>
      <c r="O162" s="100">
        <f t="shared" si="134"/>
        <v>0</v>
      </c>
      <c r="P162" s="101">
        <f t="shared" si="135"/>
        <v>0</v>
      </c>
      <c r="Q162" s="42">
        <f t="shared" si="136"/>
        <v>0</v>
      </c>
      <c r="S162" s="99">
        <f t="shared" si="137"/>
        <v>0</v>
      </c>
      <c r="T162" s="100">
        <f t="shared" si="138"/>
        <v>0</v>
      </c>
      <c r="U162" s="100">
        <f t="shared" si="139"/>
        <v>0</v>
      </c>
      <c r="V162" s="100">
        <f t="shared" si="140"/>
        <v>0</v>
      </c>
      <c r="W162" s="100">
        <f t="shared" si="141"/>
        <v>0</v>
      </c>
      <c r="X162" s="100">
        <f t="shared" si="142"/>
        <v>0</v>
      </c>
      <c r="Y162" s="100">
        <f t="shared" si="143"/>
        <v>0</v>
      </c>
      <c r="Z162" s="100">
        <f t="shared" si="144"/>
        <v>0</v>
      </c>
      <c r="AA162" s="100">
        <f t="shared" si="145"/>
        <v>0</v>
      </c>
      <c r="AB162" s="100">
        <f t="shared" si="146"/>
        <v>0</v>
      </c>
      <c r="AC162" s="100">
        <f t="shared" si="147"/>
        <v>0</v>
      </c>
      <c r="AD162" s="100">
        <f t="shared" si="148"/>
        <v>0</v>
      </c>
      <c r="AE162" s="42">
        <f t="shared" si="149"/>
        <v>0</v>
      </c>
      <c r="AF162" s="104">
        <f t="shared" si="150"/>
        <v>0</v>
      </c>
      <c r="AG162" s="42">
        <f t="shared" si="151"/>
        <v>0</v>
      </c>
      <c r="AH162" s="43">
        <f t="shared" si="152"/>
        <v>0</v>
      </c>
      <c r="AJ162" s="78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30">
        <f t="shared" si="153"/>
        <v>0</v>
      </c>
      <c r="AW162" s="80"/>
      <c r="AX162" s="37"/>
    </row>
    <row r="163" spans="2:50" x14ac:dyDescent="0.35">
      <c r="B163" s="116">
        <v>489016</v>
      </c>
      <c r="C163" s="87" t="s">
        <v>168</v>
      </c>
      <c r="E163" s="99">
        <f t="shared" si="124"/>
        <v>0</v>
      </c>
      <c r="F163" s="100">
        <f t="shared" si="125"/>
        <v>0</v>
      </c>
      <c r="G163" s="100">
        <f t="shared" si="126"/>
        <v>0</v>
      </c>
      <c r="H163" s="100">
        <f t="shared" si="127"/>
        <v>0</v>
      </c>
      <c r="I163" s="100">
        <f t="shared" si="128"/>
        <v>0</v>
      </c>
      <c r="J163" s="100">
        <f t="shared" si="129"/>
        <v>0</v>
      </c>
      <c r="K163" s="100">
        <f t="shared" si="130"/>
        <v>0</v>
      </c>
      <c r="L163" s="100">
        <f t="shared" si="131"/>
        <v>0</v>
      </c>
      <c r="M163" s="100">
        <f t="shared" si="132"/>
        <v>0</v>
      </c>
      <c r="N163" s="100">
        <f t="shared" si="133"/>
        <v>0</v>
      </c>
      <c r="O163" s="100">
        <f t="shared" si="134"/>
        <v>0</v>
      </c>
      <c r="P163" s="101">
        <f t="shared" si="135"/>
        <v>0</v>
      </c>
      <c r="Q163" s="42">
        <f t="shared" si="136"/>
        <v>0</v>
      </c>
      <c r="S163" s="99">
        <f t="shared" si="137"/>
        <v>0</v>
      </c>
      <c r="T163" s="100">
        <f t="shared" si="138"/>
        <v>0</v>
      </c>
      <c r="U163" s="100">
        <f t="shared" si="139"/>
        <v>0</v>
      </c>
      <c r="V163" s="100">
        <f t="shared" si="140"/>
        <v>0</v>
      </c>
      <c r="W163" s="100">
        <f t="shared" si="141"/>
        <v>0</v>
      </c>
      <c r="X163" s="100">
        <f t="shared" si="142"/>
        <v>0</v>
      </c>
      <c r="Y163" s="100">
        <f t="shared" si="143"/>
        <v>0</v>
      </c>
      <c r="Z163" s="100">
        <f t="shared" si="144"/>
        <v>0</v>
      </c>
      <c r="AA163" s="100">
        <f t="shared" si="145"/>
        <v>0</v>
      </c>
      <c r="AB163" s="100">
        <f t="shared" si="146"/>
        <v>0</v>
      </c>
      <c r="AC163" s="100">
        <f t="shared" si="147"/>
        <v>0</v>
      </c>
      <c r="AD163" s="100">
        <f t="shared" si="148"/>
        <v>0</v>
      </c>
      <c r="AE163" s="42">
        <f t="shared" si="149"/>
        <v>0</v>
      </c>
      <c r="AF163" s="104">
        <f t="shared" si="150"/>
        <v>0</v>
      </c>
      <c r="AG163" s="42">
        <f t="shared" si="151"/>
        <v>0</v>
      </c>
      <c r="AH163" s="43">
        <f t="shared" si="152"/>
        <v>0</v>
      </c>
      <c r="AJ163" s="78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30">
        <f t="shared" si="153"/>
        <v>0</v>
      </c>
      <c r="AW163" s="80"/>
      <c r="AX163" s="37"/>
    </row>
    <row r="164" spans="2:50" x14ac:dyDescent="0.35">
      <c r="B164" s="116">
        <v>489017</v>
      </c>
      <c r="C164" s="87" t="s">
        <v>169</v>
      </c>
      <c r="E164" s="99">
        <f t="shared" si="124"/>
        <v>0</v>
      </c>
      <c r="F164" s="100">
        <f t="shared" si="125"/>
        <v>0</v>
      </c>
      <c r="G164" s="100">
        <f t="shared" si="126"/>
        <v>0</v>
      </c>
      <c r="H164" s="100">
        <f t="shared" si="127"/>
        <v>0</v>
      </c>
      <c r="I164" s="100">
        <f t="shared" si="128"/>
        <v>0</v>
      </c>
      <c r="J164" s="100">
        <f t="shared" si="129"/>
        <v>0</v>
      </c>
      <c r="K164" s="100">
        <f t="shared" si="130"/>
        <v>0</v>
      </c>
      <c r="L164" s="100">
        <f t="shared" si="131"/>
        <v>0</v>
      </c>
      <c r="M164" s="100">
        <f t="shared" si="132"/>
        <v>0</v>
      </c>
      <c r="N164" s="100">
        <f t="shared" si="133"/>
        <v>0</v>
      </c>
      <c r="O164" s="100">
        <f t="shared" si="134"/>
        <v>0</v>
      </c>
      <c r="P164" s="101">
        <f t="shared" si="135"/>
        <v>0</v>
      </c>
      <c r="Q164" s="42">
        <f t="shared" si="136"/>
        <v>0</v>
      </c>
      <c r="S164" s="99">
        <f t="shared" si="137"/>
        <v>0</v>
      </c>
      <c r="T164" s="100">
        <f t="shared" si="138"/>
        <v>0</v>
      </c>
      <c r="U164" s="100">
        <f t="shared" si="139"/>
        <v>0</v>
      </c>
      <c r="V164" s="100">
        <f t="shared" si="140"/>
        <v>0</v>
      </c>
      <c r="W164" s="100">
        <f t="shared" si="141"/>
        <v>0</v>
      </c>
      <c r="X164" s="100">
        <f t="shared" si="142"/>
        <v>0</v>
      </c>
      <c r="Y164" s="100">
        <f t="shared" si="143"/>
        <v>0</v>
      </c>
      <c r="Z164" s="100">
        <f t="shared" si="144"/>
        <v>0</v>
      </c>
      <c r="AA164" s="100">
        <f t="shared" si="145"/>
        <v>0</v>
      </c>
      <c r="AB164" s="100">
        <f t="shared" si="146"/>
        <v>0</v>
      </c>
      <c r="AC164" s="100">
        <f t="shared" si="147"/>
        <v>0</v>
      </c>
      <c r="AD164" s="100">
        <f t="shared" si="148"/>
        <v>0</v>
      </c>
      <c r="AE164" s="42">
        <f t="shared" si="149"/>
        <v>0</v>
      </c>
      <c r="AF164" s="104">
        <f t="shared" si="150"/>
        <v>0</v>
      </c>
      <c r="AG164" s="42">
        <f t="shared" si="151"/>
        <v>0</v>
      </c>
      <c r="AH164" s="43">
        <f t="shared" si="152"/>
        <v>0</v>
      </c>
      <c r="AJ164" s="78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30">
        <f t="shared" si="153"/>
        <v>0</v>
      </c>
      <c r="AW164" s="80"/>
      <c r="AX164" s="37"/>
    </row>
    <row r="165" spans="2:50" x14ac:dyDescent="0.35">
      <c r="B165" s="116">
        <v>489018</v>
      </c>
      <c r="C165" s="87" t="s">
        <v>170</v>
      </c>
      <c r="E165" s="99">
        <f t="shared" si="124"/>
        <v>0</v>
      </c>
      <c r="F165" s="100">
        <f t="shared" si="125"/>
        <v>0</v>
      </c>
      <c r="G165" s="100">
        <f t="shared" si="126"/>
        <v>0</v>
      </c>
      <c r="H165" s="100">
        <f t="shared" si="127"/>
        <v>0</v>
      </c>
      <c r="I165" s="100">
        <f t="shared" si="128"/>
        <v>0</v>
      </c>
      <c r="J165" s="100">
        <f t="shared" si="129"/>
        <v>0</v>
      </c>
      <c r="K165" s="100">
        <f t="shared" si="130"/>
        <v>0</v>
      </c>
      <c r="L165" s="100">
        <f t="shared" si="131"/>
        <v>0</v>
      </c>
      <c r="M165" s="100">
        <f t="shared" si="132"/>
        <v>0</v>
      </c>
      <c r="N165" s="100">
        <f t="shared" si="133"/>
        <v>0</v>
      </c>
      <c r="O165" s="100">
        <f t="shared" si="134"/>
        <v>0</v>
      </c>
      <c r="P165" s="101">
        <f t="shared" si="135"/>
        <v>0</v>
      </c>
      <c r="Q165" s="42">
        <f t="shared" si="136"/>
        <v>0</v>
      </c>
      <c r="S165" s="99">
        <f t="shared" si="137"/>
        <v>0</v>
      </c>
      <c r="T165" s="100">
        <f t="shared" si="138"/>
        <v>0</v>
      </c>
      <c r="U165" s="100">
        <f t="shared" si="139"/>
        <v>0</v>
      </c>
      <c r="V165" s="100">
        <f t="shared" si="140"/>
        <v>0</v>
      </c>
      <c r="W165" s="100">
        <f t="shared" si="141"/>
        <v>0</v>
      </c>
      <c r="X165" s="100">
        <f t="shared" si="142"/>
        <v>0</v>
      </c>
      <c r="Y165" s="100">
        <f t="shared" si="143"/>
        <v>0</v>
      </c>
      <c r="Z165" s="100">
        <f t="shared" si="144"/>
        <v>0</v>
      </c>
      <c r="AA165" s="100">
        <f t="shared" si="145"/>
        <v>0</v>
      </c>
      <c r="AB165" s="100">
        <f t="shared" si="146"/>
        <v>0</v>
      </c>
      <c r="AC165" s="100">
        <f t="shared" si="147"/>
        <v>0</v>
      </c>
      <c r="AD165" s="100">
        <f t="shared" si="148"/>
        <v>0</v>
      </c>
      <c r="AE165" s="42">
        <f t="shared" si="149"/>
        <v>0</v>
      </c>
      <c r="AF165" s="104">
        <f t="shared" si="150"/>
        <v>0</v>
      </c>
      <c r="AG165" s="42">
        <f t="shared" si="151"/>
        <v>0</v>
      </c>
      <c r="AH165" s="43">
        <f t="shared" si="152"/>
        <v>0</v>
      </c>
      <c r="AJ165" s="78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30">
        <f t="shared" si="153"/>
        <v>0</v>
      </c>
      <c r="AW165" s="80"/>
      <c r="AX165" s="37"/>
    </row>
    <row r="166" spans="2:50" x14ac:dyDescent="0.35">
      <c r="B166" s="116">
        <v>489110</v>
      </c>
      <c r="C166" s="87" t="s">
        <v>171</v>
      </c>
      <c r="E166" s="99">
        <f t="shared" si="124"/>
        <v>0</v>
      </c>
      <c r="F166" s="100">
        <f t="shared" si="125"/>
        <v>0</v>
      </c>
      <c r="G166" s="100">
        <f t="shared" si="126"/>
        <v>0</v>
      </c>
      <c r="H166" s="100">
        <f t="shared" si="127"/>
        <v>0</v>
      </c>
      <c r="I166" s="100">
        <f t="shared" si="128"/>
        <v>0</v>
      </c>
      <c r="J166" s="100">
        <f t="shared" si="129"/>
        <v>0</v>
      </c>
      <c r="K166" s="100">
        <f t="shared" si="130"/>
        <v>0</v>
      </c>
      <c r="L166" s="100">
        <f t="shared" si="131"/>
        <v>0</v>
      </c>
      <c r="M166" s="100">
        <f t="shared" si="132"/>
        <v>0</v>
      </c>
      <c r="N166" s="100">
        <f t="shared" si="133"/>
        <v>0</v>
      </c>
      <c r="O166" s="100">
        <f t="shared" si="134"/>
        <v>0</v>
      </c>
      <c r="P166" s="101">
        <f t="shared" si="135"/>
        <v>0</v>
      </c>
      <c r="Q166" s="42">
        <f t="shared" si="136"/>
        <v>0</v>
      </c>
      <c r="S166" s="99">
        <f t="shared" si="137"/>
        <v>0</v>
      </c>
      <c r="T166" s="100">
        <f t="shared" si="138"/>
        <v>0</v>
      </c>
      <c r="U166" s="100">
        <f t="shared" si="139"/>
        <v>0</v>
      </c>
      <c r="V166" s="100">
        <f t="shared" si="140"/>
        <v>0</v>
      </c>
      <c r="W166" s="100">
        <f t="shared" si="141"/>
        <v>0</v>
      </c>
      <c r="X166" s="100">
        <f t="shared" si="142"/>
        <v>0</v>
      </c>
      <c r="Y166" s="100">
        <f t="shared" si="143"/>
        <v>0</v>
      </c>
      <c r="Z166" s="100">
        <f t="shared" si="144"/>
        <v>0</v>
      </c>
      <c r="AA166" s="100">
        <f t="shared" si="145"/>
        <v>0</v>
      </c>
      <c r="AB166" s="100">
        <f t="shared" si="146"/>
        <v>0</v>
      </c>
      <c r="AC166" s="100">
        <f t="shared" si="147"/>
        <v>0</v>
      </c>
      <c r="AD166" s="100">
        <f t="shared" si="148"/>
        <v>0</v>
      </c>
      <c r="AE166" s="42">
        <f t="shared" si="149"/>
        <v>0</v>
      </c>
      <c r="AF166" s="104">
        <f t="shared" si="150"/>
        <v>0</v>
      </c>
      <c r="AG166" s="42">
        <f t="shared" si="151"/>
        <v>0</v>
      </c>
      <c r="AH166" s="43">
        <f t="shared" si="152"/>
        <v>0</v>
      </c>
      <c r="AJ166" s="78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30">
        <f t="shared" si="153"/>
        <v>0</v>
      </c>
      <c r="AW166" s="80"/>
      <c r="AX166" s="37"/>
    </row>
    <row r="167" spans="2:50" x14ac:dyDescent="0.35">
      <c r="B167" s="116">
        <v>489111</v>
      </c>
      <c r="C167" s="87" t="s">
        <v>172</v>
      </c>
      <c r="E167" s="99">
        <f t="shared" si="124"/>
        <v>0</v>
      </c>
      <c r="F167" s="100">
        <f t="shared" si="125"/>
        <v>0</v>
      </c>
      <c r="G167" s="100">
        <f t="shared" si="126"/>
        <v>0</v>
      </c>
      <c r="H167" s="100">
        <f t="shared" si="127"/>
        <v>0</v>
      </c>
      <c r="I167" s="100">
        <f t="shared" si="128"/>
        <v>0</v>
      </c>
      <c r="J167" s="100">
        <f t="shared" si="129"/>
        <v>0</v>
      </c>
      <c r="K167" s="100">
        <f t="shared" si="130"/>
        <v>0</v>
      </c>
      <c r="L167" s="100">
        <f t="shared" si="131"/>
        <v>0</v>
      </c>
      <c r="M167" s="100">
        <f t="shared" si="132"/>
        <v>0</v>
      </c>
      <c r="N167" s="100">
        <f t="shared" si="133"/>
        <v>0</v>
      </c>
      <c r="O167" s="100">
        <f t="shared" si="134"/>
        <v>0</v>
      </c>
      <c r="P167" s="101">
        <f t="shared" si="135"/>
        <v>0</v>
      </c>
      <c r="Q167" s="42">
        <f t="shared" si="136"/>
        <v>0</v>
      </c>
      <c r="S167" s="99">
        <f t="shared" si="137"/>
        <v>0</v>
      </c>
      <c r="T167" s="100">
        <f t="shared" si="138"/>
        <v>0</v>
      </c>
      <c r="U167" s="100">
        <f t="shared" si="139"/>
        <v>0</v>
      </c>
      <c r="V167" s="100">
        <f t="shared" si="140"/>
        <v>0</v>
      </c>
      <c r="W167" s="100">
        <f t="shared" si="141"/>
        <v>0</v>
      </c>
      <c r="X167" s="100">
        <f t="shared" si="142"/>
        <v>0</v>
      </c>
      <c r="Y167" s="100">
        <f t="shared" si="143"/>
        <v>0</v>
      </c>
      <c r="Z167" s="100">
        <f t="shared" si="144"/>
        <v>0</v>
      </c>
      <c r="AA167" s="100">
        <f t="shared" si="145"/>
        <v>0</v>
      </c>
      <c r="AB167" s="100">
        <f t="shared" si="146"/>
        <v>0</v>
      </c>
      <c r="AC167" s="100">
        <f t="shared" si="147"/>
        <v>0</v>
      </c>
      <c r="AD167" s="100">
        <f t="shared" si="148"/>
        <v>0</v>
      </c>
      <c r="AE167" s="42">
        <f t="shared" si="149"/>
        <v>0</v>
      </c>
      <c r="AF167" s="104">
        <f t="shared" si="150"/>
        <v>0</v>
      </c>
      <c r="AG167" s="42">
        <f t="shared" si="151"/>
        <v>0</v>
      </c>
      <c r="AH167" s="43">
        <f t="shared" si="152"/>
        <v>0</v>
      </c>
      <c r="AJ167" s="78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30">
        <f t="shared" si="153"/>
        <v>0</v>
      </c>
      <c r="AW167" s="80"/>
      <c r="AX167" s="37"/>
    </row>
    <row r="168" spans="2:50" x14ac:dyDescent="0.35">
      <c r="B168" s="116">
        <v>489512</v>
      </c>
      <c r="C168" s="87" t="s">
        <v>173</v>
      </c>
      <c r="E168" s="99">
        <f t="shared" si="124"/>
        <v>0</v>
      </c>
      <c r="F168" s="100">
        <f t="shared" si="125"/>
        <v>0</v>
      </c>
      <c r="G168" s="100">
        <f t="shared" si="126"/>
        <v>0</v>
      </c>
      <c r="H168" s="100">
        <f t="shared" si="127"/>
        <v>0</v>
      </c>
      <c r="I168" s="100">
        <f t="shared" si="128"/>
        <v>0</v>
      </c>
      <c r="J168" s="100">
        <f t="shared" si="129"/>
        <v>0</v>
      </c>
      <c r="K168" s="100">
        <f t="shared" si="130"/>
        <v>0</v>
      </c>
      <c r="L168" s="100">
        <f t="shared" si="131"/>
        <v>0</v>
      </c>
      <c r="M168" s="100">
        <f t="shared" si="132"/>
        <v>0</v>
      </c>
      <c r="N168" s="100">
        <f t="shared" si="133"/>
        <v>0</v>
      </c>
      <c r="O168" s="100">
        <f t="shared" si="134"/>
        <v>0</v>
      </c>
      <c r="P168" s="101">
        <f t="shared" si="135"/>
        <v>0</v>
      </c>
      <c r="Q168" s="42">
        <f t="shared" si="136"/>
        <v>0</v>
      </c>
      <c r="S168" s="99">
        <f t="shared" si="137"/>
        <v>0</v>
      </c>
      <c r="T168" s="100">
        <f t="shared" si="138"/>
        <v>0</v>
      </c>
      <c r="U168" s="100">
        <f t="shared" si="139"/>
        <v>0</v>
      </c>
      <c r="V168" s="100">
        <f t="shared" si="140"/>
        <v>0</v>
      </c>
      <c r="W168" s="100">
        <f t="shared" si="141"/>
        <v>0</v>
      </c>
      <c r="X168" s="100">
        <f t="shared" si="142"/>
        <v>0</v>
      </c>
      <c r="Y168" s="100">
        <f t="shared" si="143"/>
        <v>0</v>
      </c>
      <c r="Z168" s="100">
        <f t="shared" si="144"/>
        <v>0</v>
      </c>
      <c r="AA168" s="100">
        <f t="shared" si="145"/>
        <v>0</v>
      </c>
      <c r="AB168" s="100">
        <f t="shared" si="146"/>
        <v>0</v>
      </c>
      <c r="AC168" s="100">
        <f t="shared" si="147"/>
        <v>0</v>
      </c>
      <c r="AD168" s="100">
        <f t="shared" si="148"/>
        <v>0</v>
      </c>
      <c r="AE168" s="42">
        <f t="shared" si="149"/>
        <v>0</v>
      </c>
      <c r="AF168" s="104">
        <f t="shared" si="150"/>
        <v>0</v>
      </c>
      <c r="AG168" s="42">
        <f t="shared" si="151"/>
        <v>0</v>
      </c>
      <c r="AH168" s="43">
        <f t="shared" si="152"/>
        <v>0</v>
      </c>
      <c r="AJ168" s="78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30">
        <f t="shared" si="153"/>
        <v>0</v>
      </c>
      <c r="AW168" s="80"/>
      <c r="AX168" s="37"/>
    </row>
    <row r="169" spans="2:50" x14ac:dyDescent="0.35">
      <c r="B169" s="116">
        <v>489513</v>
      </c>
      <c r="C169" s="87" t="s">
        <v>174</v>
      </c>
      <c r="E169" s="99">
        <f t="shared" si="124"/>
        <v>0</v>
      </c>
      <c r="F169" s="100">
        <f t="shared" si="125"/>
        <v>0</v>
      </c>
      <c r="G169" s="100">
        <f t="shared" si="126"/>
        <v>0</v>
      </c>
      <c r="H169" s="100">
        <f t="shared" si="127"/>
        <v>0</v>
      </c>
      <c r="I169" s="100">
        <f t="shared" si="128"/>
        <v>0</v>
      </c>
      <c r="J169" s="100">
        <f t="shared" si="129"/>
        <v>0</v>
      </c>
      <c r="K169" s="100">
        <f t="shared" si="130"/>
        <v>0</v>
      </c>
      <c r="L169" s="100">
        <f t="shared" si="131"/>
        <v>0</v>
      </c>
      <c r="M169" s="100">
        <f t="shared" si="132"/>
        <v>0</v>
      </c>
      <c r="N169" s="100">
        <f t="shared" si="133"/>
        <v>0</v>
      </c>
      <c r="O169" s="100">
        <f t="shared" si="134"/>
        <v>0</v>
      </c>
      <c r="P169" s="101">
        <f t="shared" si="135"/>
        <v>0</v>
      </c>
      <c r="Q169" s="42">
        <f t="shared" ref="Q169" si="154">SUM(E169:P169)</f>
        <v>0</v>
      </c>
      <c r="S169" s="99">
        <f t="shared" si="137"/>
        <v>0</v>
      </c>
      <c r="T169" s="100">
        <f t="shared" si="138"/>
        <v>0</v>
      </c>
      <c r="U169" s="100">
        <f t="shared" si="139"/>
        <v>0</v>
      </c>
      <c r="V169" s="100">
        <f t="shared" si="140"/>
        <v>0</v>
      </c>
      <c r="W169" s="100">
        <f t="shared" si="141"/>
        <v>0</v>
      </c>
      <c r="X169" s="100">
        <f t="shared" si="142"/>
        <v>0</v>
      </c>
      <c r="Y169" s="100">
        <f t="shared" si="143"/>
        <v>0</v>
      </c>
      <c r="Z169" s="100">
        <f t="shared" si="144"/>
        <v>0</v>
      </c>
      <c r="AA169" s="100">
        <f t="shared" si="145"/>
        <v>0</v>
      </c>
      <c r="AB169" s="100">
        <f t="shared" si="146"/>
        <v>0</v>
      </c>
      <c r="AC169" s="100">
        <f t="shared" si="147"/>
        <v>0</v>
      </c>
      <c r="AD169" s="100">
        <f t="shared" si="148"/>
        <v>0</v>
      </c>
      <c r="AE169" s="42">
        <f t="shared" ref="AE169" si="155">SUM(S169:AD169)</f>
        <v>0</v>
      </c>
      <c r="AF169" s="104">
        <f t="shared" si="150"/>
        <v>0</v>
      </c>
      <c r="AG169" s="42">
        <f t="shared" ref="AG169" si="156">+AE169-AF169</f>
        <v>0</v>
      </c>
      <c r="AH169" s="43">
        <f t="shared" ref="AH169:AH170" si="157">IF(AF169=0,0,AG169/AF169)</f>
        <v>0</v>
      </c>
      <c r="AJ169" s="78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30">
        <f t="shared" ref="AV169" si="158">SUM(AJ169:AU169)</f>
        <v>0</v>
      </c>
      <c r="AW169" s="80"/>
      <c r="AX169" s="37"/>
    </row>
    <row r="170" spans="2:50" s="22" customFormat="1" x14ac:dyDescent="0.35">
      <c r="B170" s="127"/>
      <c r="C170" s="128" t="str">
        <f>+"Total "&amp;PROPER(C8)</f>
        <v>Total Revenue</v>
      </c>
      <c r="E170" s="66">
        <f t="shared" ref="E170:Q170" si="159">SUM(E9:E169)</f>
        <v>112350.84</v>
      </c>
      <c r="F170" s="67">
        <f t="shared" si="159"/>
        <v>112184.75</v>
      </c>
      <c r="G170" s="67">
        <f t="shared" si="159"/>
        <v>111931.08</v>
      </c>
      <c r="H170" s="67">
        <f t="shared" si="159"/>
        <v>111968.48000000001</v>
      </c>
      <c r="I170" s="67">
        <f t="shared" si="159"/>
        <v>110732</v>
      </c>
      <c r="J170" s="67">
        <f t="shared" si="159"/>
        <v>111533.68</v>
      </c>
      <c r="K170" s="67">
        <f t="shared" si="159"/>
        <v>111391.94</v>
      </c>
      <c r="L170" s="67">
        <f t="shared" si="159"/>
        <v>111329.92</v>
      </c>
      <c r="M170" s="67">
        <f t="shared" si="159"/>
        <v>111383.62000000001</v>
      </c>
      <c r="N170" s="67">
        <f t="shared" si="159"/>
        <v>110732</v>
      </c>
      <c r="O170" s="67">
        <f t="shared" si="159"/>
        <v>111707</v>
      </c>
      <c r="P170" s="50">
        <f t="shared" si="159"/>
        <v>111430.81999999999</v>
      </c>
      <c r="Q170" s="27">
        <f t="shared" si="159"/>
        <v>1338676.1299999999</v>
      </c>
      <c r="S170" s="66">
        <f t="shared" ref="S170:AG170" si="160">SUM(S9:S169)</f>
        <v>116846.95999999999</v>
      </c>
      <c r="T170" s="67">
        <f t="shared" si="160"/>
        <v>116464.23</v>
      </c>
      <c r="U170" s="67">
        <f t="shared" si="160"/>
        <v>116394</v>
      </c>
      <c r="V170" s="67">
        <f t="shared" si="160"/>
        <v>116395.18</v>
      </c>
      <c r="W170" s="67">
        <f t="shared" si="160"/>
        <v>116398.19</v>
      </c>
      <c r="X170" s="67">
        <f t="shared" si="160"/>
        <v>116398.31</v>
      </c>
      <c r="Y170" s="67">
        <f t="shared" si="160"/>
        <v>116387</v>
      </c>
      <c r="Z170" s="67">
        <f t="shared" si="160"/>
        <v>116387</v>
      </c>
      <c r="AA170" s="67">
        <f t="shared" si="160"/>
        <v>116387</v>
      </c>
      <c r="AB170" s="67">
        <f t="shared" si="160"/>
        <v>116387</v>
      </c>
      <c r="AC170" s="67">
        <f t="shared" si="160"/>
        <v>116387</v>
      </c>
      <c r="AD170" s="67">
        <f t="shared" si="160"/>
        <v>116387</v>
      </c>
      <c r="AE170" s="27">
        <f t="shared" si="160"/>
        <v>1397218.8699999999</v>
      </c>
      <c r="AF170" s="27">
        <f t="shared" si="160"/>
        <v>1396646</v>
      </c>
      <c r="AG170" s="27">
        <f t="shared" si="160"/>
        <v>572.87</v>
      </c>
      <c r="AH170" s="28">
        <f t="shared" si="157"/>
        <v>4.1017552049696203E-4</v>
      </c>
      <c r="AJ170" s="66">
        <f t="shared" ref="AJ170:AV170" si="161">SUM(AJ9:AJ169)</f>
        <v>802594</v>
      </c>
      <c r="AK170" s="67">
        <f t="shared" si="161"/>
        <v>802594</v>
      </c>
      <c r="AL170" s="67">
        <f t="shared" si="161"/>
        <v>802594</v>
      </c>
      <c r="AM170" s="67">
        <f t="shared" si="161"/>
        <v>802594</v>
      </c>
      <c r="AN170" s="67">
        <f t="shared" si="161"/>
        <v>802594</v>
      </c>
      <c r="AO170" s="67">
        <f t="shared" si="161"/>
        <v>802594</v>
      </c>
      <c r="AP170" s="67">
        <f t="shared" si="161"/>
        <v>802594</v>
      </c>
      <c r="AQ170" s="67">
        <f t="shared" si="161"/>
        <v>802594</v>
      </c>
      <c r="AR170" s="67">
        <f t="shared" si="161"/>
        <v>802594</v>
      </c>
      <c r="AS170" s="67">
        <f t="shared" si="161"/>
        <v>802594</v>
      </c>
      <c r="AT170" s="67">
        <f t="shared" si="161"/>
        <v>802594</v>
      </c>
      <c r="AU170" s="67">
        <f t="shared" si="161"/>
        <v>802594</v>
      </c>
      <c r="AV170" s="27">
        <f t="shared" si="161"/>
        <v>9631128</v>
      </c>
      <c r="AW170" s="55"/>
    </row>
    <row r="171" spans="2:50" s="44" customFormat="1" ht="11.65" customHeight="1" x14ac:dyDescent="0.3">
      <c r="B171" s="129"/>
      <c r="C171" s="130" t="s">
        <v>175</v>
      </c>
      <c r="E171" s="68">
        <f t="shared" ref="E171:Q171" si="162">IF(E$201=0,0,E170/E$201)</f>
        <v>1.5544899657627358</v>
      </c>
      <c r="F171" s="69">
        <f t="shared" si="162"/>
        <v>1.5557671335157242</v>
      </c>
      <c r="G171" s="69">
        <f t="shared" si="162"/>
        <v>1.5577291525787453</v>
      </c>
      <c r="H171" s="69">
        <f t="shared" si="162"/>
        <v>1.5574390108368459</v>
      </c>
      <c r="I171" s="69">
        <f t="shared" si="162"/>
        <v>1.5671941645327425</v>
      </c>
      <c r="J171" s="69">
        <f t="shared" si="162"/>
        <v>1.5608308613646444</v>
      </c>
      <c r="K171" s="69">
        <f t="shared" si="162"/>
        <v>1.5619455060319438</v>
      </c>
      <c r="L171" s="69">
        <f t="shared" si="162"/>
        <v>1.5624346265963811</v>
      </c>
      <c r="M171" s="69">
        <f t="shared" si="162"/>
        <v>1.5620110722763543</v>
      </c>
      <c r="N171" s="69">
        <f t="shared" si="162"/>
        <v>1.5671941645327425</v>
      </c>
      <c r="O171" s="69">
        <f t="shared" si="162"/>
        <v>1.5594738662099943</v>
      </c>
      <c r="P171" s="51">
        <f t="shared" si="162"/>
        <v>1.5616393126034702</v>
      </c>
      <c r="Q171" s="45">
        <f t="shared" si="162"/>
        <v>1.5606530400779748</v>
      </c>
      <c r="S171" s="68">
        <f t="shared" ref="S171:AF171" si="163">IF(S$201=0,0,S170/S$201)</f>
        <v>1.4793906094171709</v>
      </c>
      <c r="T171" s="69">
        <f t="shared" si="163"/>
        <v>1.4817249114635997</v>
      </c>
      <c r="U171" s="69">
        <f t="shared" si="163"/>
        <v>1.4821557207092662</v>
      </c>
      <c r="V171" s="69">
        <f t="shared" si="163"/>
        <v>1.4821484759151724</v>
      </c>
      <c r="W171" s="69">
        <f t="shared" si="163"/>
        <v>1.4821299965365498</v>
      </c>
      <c r="X171" s="69">
        <f t="shared" si="163"/>
        <v>1.4821292598464983</v>
      </c>
      <c r="Y171" s="69">
        <f t="shared" si="163"/>
        <v>1.4822026667345873</v>
      </c>
      <c r="Z171" s="69">
        <f t="shared" si="163"/>
        <v>1.4822026667345873</v>
      </c>
      <c r="AA171" s="69">
        <f t="shared" si="163"/>
        <v>1.4822026667345873</v>
      </c>
      <c r="AB171" s="69">
        <f t="shared" si="163"/>
        <v>1.4822026667345873</v>
      </c>
      <c r="AC171" s="69">
        <f t="shared" si="163"/>
        <v>1.4822026667345873</v>
      </c>
      <c r="AD171" s="69">
        <f t="shared" si="163"/>
        <v>1.4822026667345873</v>
      </c>
      <c r="AE171" s="45">
        <f t="shared" si="163"/>
        <v>1.481906680319002</v>
      </c>
      <c r="AF171" s="45">
        <f t="shared" si="163"/>
        <v>1.4822016432517793</v>
      </c>
      <c r="AG171" s="45"/>
      <c r="AH171" s="45"/>
      <c r="AJ171" s="68">
        <f t="shared" ref="AJ171:AV171" si="164">IF(AJ$201=0,0,AJ170/AJ$201)</f>
        <v>64.377476538060478</v>
      </c>
      <c r="AK171" s="69">
        <f t="shared" si="164"/>
        <v>64.377476538060478</v>
      </c>
      <c r="AL171" s="69">
        <f t="shared" si="164"/>
        <v>64.377476538060478</v>
      </c>
      <c r="AM171" s="69">
        <f t="shared" si="164"/>
        <v>64.377476538060478</v>
      </c>
      <c r="AN171" s="69">
        <f t="shared" si="164"/>
        <v>64.377476538060478</v>
      </c>
      <c r="AO171" s="69">
        <f t="shared" si="164"/>
        <v>64.377476538060478</v>
      </c>
      <c r="AP171" s="69">
        <f t="shared" si="164"/>
        <v>64.377476538060478</v>
      </c>
      <c r="AQ171" s="69">
        <f t="shared" si="164"/>
        <v>64.377476538060478</v>
      </c>
      <c r="AR171" s="69">
        <f t="shared" si="164"/>
        <v>64.377476538060478</v>
      </c>
      <c r="AS171" s="69">
        <f t="shared" si="164"/>
        <v>64.377476538060478</v>
      </c>
      <c r="AT171" s="69">
        <f t="shared" si="164"/>
        <v>64.377476538060478</v>
      </c>
      <c r="AU171" s="69">
        <f t="shared" si="164"/>
        <v>64.377476538060478</v>
      </c>
      <c r="AV171" s="45">
        <f t="shared" si="164"/>
        <v>64.377476538060478</v>
      </c>
      <c r="AW171" s="56"/>
    </row>
    <row r="172" spans="2:50" s="11" customFormat="1" x14ac:dyDescent="0.35">
      <c r="B172" s="125"/>
      <c r="C172" s="97"/>
      <c r="E172" s="57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52"/>
      <c r="Q172" s="29"/>
      <c r="S172" s="57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29"/>
      <c r="AF172" s="29"/>
      <c r="AG172" s="29"/>
      <c r="AH172" s="29"/>
      <c r="AJ172" s="57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9"/>
      <c r="AW172" s="58"/>
    </row>
    <row r="173" spans="2:50" x14ac:dyDescent="0.35">
      <c r="B173" s="116"/>
      <c r="C173" s="126" t="s">
        <v>176</v>
      </c>
      <c r="E173" s="59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70"/>
      <c r="Q173" s="30"/>
      <c r="S173" s="59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30"/>
      <c r="AF173" s="30"/>
      <c r="AG173" s="30"/>
      <c r="AH173" s="26"/>
      <c r="AJ173" s="59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30"/>
      <c r="AW173" s="49"/>
    </row>
    <row r="174" spans="2:50" x14ac:dyDescent="0.35">
      <c r="B174" s="116">
        <v>490000</v>
      </c>
      <c r="C174" s="87" t="s">
        <v>177</v>
      </c>
      <c r="E174" s="99">
        <f t="shared" ref="E174:E197" si="165">IF(E$6="Actuals",_xlfn.IFNA(VLOOKUP($B174,PYOP,5,FALSE),0),_xlfn.IFNA(VLOOKUP($B174,CYBUDOP,5,FALSE),0))</f>
        <v>0</v>
      </c>
      <c r="F174" s="100">
        <f t="shared" ref="F174:F197" si="166">IF(F$6="Actuals",_xlfn.IFNA(VLOOKUP($B174,PYOP,6,FALSE),0),_xlfn.IFNA(VLOOKUP($B174,CYBUDOP,6,FALSE),0))</f>
        <v>0</v>
      </c>
      <c r="G174" s="100">
        <f t="shared" ref="G174:G197" si="167">IF(G$6="Actuals",_xlfn.IFNA(VLOOKUP($B174,PYOP,7,FALSE),0),_xlfn.IFNA(VLOOKUP($B174,CYBUDOP,7,FALSE),0))</f>
        <v>0</v>
      </c>
      <c r="H174" s="100">
        <f t="shared" ref="H174:H197" si="168">IF(H$6="Actuals",_xlfn.IFNA(VLOOKUP($B174,PYOP,8,FALSE),0),_xlfn.IFNA(VLOOKUP($B174,CYBUDOP,8,FALSE),0))</f>
        <v>0</v>
      </c>
      <c r="I174" s="100">
        <f t="shared" ref="I174:I197" si="169">IF(I$6="Actuals",_xlfn.IFNA(VLOOKUP($B174,PYOP,9,FALSE),0),_xlfn.IFNA(VLOOKUP($B174,CYBUDOP,9,FALSE),0))</f>
        <v>0</v>
      </c>
      <c r="J174" s="100">
        <f t="shared" ref="J174:J197" si="170">IF(J$6="Actuals",_xlfn.IFNA(VLOOKUP($B174,PYOP,10,FALSE),0),_xlfn.IFNA(VLOOKUP($B174,CYBUDOP,10,FALSE),0))</f>
        <v>0</v>
      </c>
      <c r="K174" s="100">
        <f t="shared" ref="K174:K197" si="171">IF(K$6="Actuals",_xlfn.IFNA(VLOOKUP($B174,PYOP,11,FALSE),0),_xlfn.IFNA(VLOOKUP($B174,CYBUDOP,11,FALSE),0))</f>
        <v>0</v>
      </c>
      <c r="L174" s="100">
        <f t="shared" ref="L174:L197" si="172">IF(L$6="Actuals",_xlfn.IFNA(VLOOKUP($B174,PYOP,12,FALSE),0),_xlfn.IFNA(VLOOKUP($B174,CYBUDOP,12,FALSE),0))</f>
        <v>0</v>
      </c>
      <c r="M174" s="100">
        <f t="shared" ref="M174:M197" si="173">IF(M$6="Actuals",_xlfn.IFNA(VLOOKUP($B174,PYOP,13,FALSE),0),_xlfn.IFNA(VLOOKUP($B174,CYBUDOP,13,FALSE),0))</f>
        <v>0</v>
      </c>
      <c r="N174" s="100">
        <f t="shared" ref="N174:N197" si="174">IF(N$6="Actuals",_xlfn.IFNA(VLOOKUP($B174,PYOP,14,FALSE),0),_xlfn.IFNA(VLOOKUP($B174,CYBUDOP,14,FALSE),0))</f>
        <v>0</v>
      </c>
      <c r="O174" s="100">
        <f t="shared" ref="O174:O197" si="175">IF(O$6="Actuals",_xlfn.IFNA(VLOOKUP($B174,PYOP,15,FALSE),0),_xlfn.IFNA(VLOOKUP($B174,CYBUDOP,15,FALSE),0))</f>
        <v>0</v>
      </c>
      <c r="P174" s="101">
        <f t="shared" ref="P174:P197" si="176">IF(P$6="Actuals",_xlfn.IFNA(VLOOKUP($B174,PYOP,16,FALSE),0),_xlfn.IFNA(VLOOKUP($B174,CYBUDOP,16,FALSE),0))</f>
        <v>0</v>
      </c>
      <c r="Q174" s="42">
        <f t="shared" ref="Q174:Q197" si="177">SUM(E174:P174)</f>
        <v>0</v>
      </c>
      <c r="S174" s="99">
        <f t="shared" ref="S174:S197" si="178">IF(S$6="Actuals",_xlfn.IFNA(VLOOKUP($B174,CYOP,5,FALSE),0),_xlfn.IFNA(VLOOKUP($B174,CYBUDOP,9,FALSE),0))</f>
        <v>0</v>
      </c>
      <c r="T174" s="100">
        <f t="shared" ref="T174:T197" si="179">IF(T$6="Actuals",_xlfn.IFNA(VLOOKUP($B174,CYOP,6,FALSE),0),_xlfn.IFNA(VLOOKUP($B174,CYBUDOP,10,FALSE),0))</f>
        <v>0</v>
      </c>
      <c r="U174" s="100">
        <f t="shared" ref="U174:U197" si="180">IF(U$6="Actuals",_xlfn.IFNA(VLOOKUP($B174,CYOP,7,FALSE),0),_xlfn.IFNA(VLOOKUP($B174,CYBUDOP,11,FALSE),0))</f>
        <v>0</v>
      </c>
      <c r="V174" s="100">
        <f t="shared" ref="V174:V197" si="181">IF(V$6="Actuals",_xlfn.IFNA(VLOOKUP($B174,CYOP,8,FALSE),0),_xlfn.IFNA(VLOOKUP($B174,CYBUDOP,12,FALSE),0))</f>
        <v>0</v>
      </c>
      <c r="W174" s="100">
        <f t="shared" ref="W174:W197" si="182">IF(W$6="Actuals",_xlfn.IFNA(VLOOKUP($B174,CYOP,9,FALSE),0),_xlfn.IFNA(VLOOKUP($B174,CYBUDOP,13,FALSE),0))</f>
        <v>0</v>
      </c>
      <c r="X174" s="100">
        <f t="shared" ref="X174:X197" si="183">IF(X$6="Actuals",_xlfn.IFNA(VLOOKUP($B174,CYOP,10,FALSE),0),_xlfn.IFNA(VLOOKUP($B174,CYBUDOP,14,FALSE),0))</f>
        <v>0</v>
      </c>
      <c r="Y174" s="100">
        <f t="shared" ref="Y174:Y197" si="184">IF(Y$6="Actuals",_xlfn.IFNA(VLOOKUP($B174,CYOP,11,FALSE),0),_xlfn.IFNA(VLOOKUP($B174,CYBUDOP,15,FALSE),0))</f>
        <v>0</v>
      </c>
      <c r="Z174" s="100">
        <f t="shared" ref="Z174:Z197" si="185">IF(Z$6="Actuals",_xlfn.IFNA(VLOOKUP($B174,CYOP,12,FALSE),0),_xlfn.IFNA(VLOOKUP($B174,CYBUDOP,16,FALSE),0))</f>
        <v>0</v>
      </c>
      <c r="AA174" s="100">
        <f t="shared" ref="AA174:AA197" si="186">IF(AA$6="Actuals",_xlfn.IFNA(VLOOKUP($B174,CYOP,13,FALSE),0),_xlfn.IFNA(VLOOKUP($B174,CYBUDOP,17,FALSE),0))</f>
        <v>0</v>
      </c>
      <c r="AB174" s="100">
        <f t="shared" ref="AB174:AB197" si="187">IF(AB$6="Actuals",_xlfn.IFNA(VLOOKUP($B174,CYOP,14,FALSE),0),_xlfn.IFNA(VLOOKUP($B174,CYBUDOP,18,FALSE),0))</f>
        <v>0</v>
      </c>
      <c r="AC174" s="100">
        <f t="shared" ref="AC174:AC197" si="188">IF(AC$6="Actuals",_xlfn.IFNA(VLOOKUP($B174,CYOP,15,FALSE),0),_xlfn.IFNA(VLOOKUP($B174,CYBUDOP,19,FALSE),0))</f>
        <v>0</v>
      </c>
      <c r="AD174" s="100">
        <f t="shared" ref="AD174:AD197" si="189">IF(AD$6="Actuals",_xlfn.IFNA(VLOOKUP($B174,CYOP,16,FALSE),0),_xlfn.IFNA(VLOOKUP($B174,CYBUDOP,20,FALSE),0))</f>
        <v>0</v>
      </c>
      <c r="AE174" s="42">
        <f t="shared" ref="AE174:AE197" si="190">SUM(S174:AD174)</f>
        <v>0</v>
      </c>
      <c r="AF174" s="104">
        <f t="shared" ref="AF174:AF197" si="191">_xlfn.IFNA(VLOOKUP($B174,CYBUDOP,6,FALSE),0)</f>
        <v>0</v>
      </c>
      <c r="AG174" s="42">
        <f t="shared" ref="AG174:AG197" si="192">+AE174-AF174</f>
        <v>0</v>
      </c>
      <c r="AH174" s="43">
        <f t="shared" ref="AH174:AH198" si="193">IF(AF174=0,0,AG174/AF174)</f>
        <v>0</v>
      </c>
      <c r="AJ174" s="78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30">
        <f t="shared" ref="AV174:AV197" si="194">SUM(AJ174:AU174)</f>
        <v>0</v>
      </c>
      <c r="AW174" s="80"/>
      <c r="AX174" s="37"/>
    </row>
    <row r="175" spans="2:50" x14ac:dyDescent="0.35">
      <c r="B175" s="116">
        <v>491000</v>
      </c>
      <c r="C175" s="87" t="s">
        <v>178</v>
      </c>
      <c r="E175" s="99">
        <f t="shared" si="165"/>
        <v>-19712</v>
      </c>
      <c r="F175" s="100">
        <f t="shared" si="166"/>
        <v>-19712</v>
      </c>
      <c r="G175" s="100">
        <f t="shared" si="167"/>
        <v>-19712</v>
      </c>
      <c r="H175" s="100">
        <f t="shared" si="168"/>
        <v>-19712</v>
      </c>
      <c r="I175" s="100">
        <f t="shared" si="169"/>
        <v>-19712</v>
      </c>
      <c r="J175" s="100">
        <f t="shared" si="170"/>
        <v>-19712</v>
      </c>
      <c r="K175" s="100">
        <f t="shared" si="171"/>
        <v>-19712</v>
      </c>
      <c r="L175" s="100">
        <f t="shared" si="172"/>
        <v>-19712</v>
      </c>
      <c r="M175" s="100">
        <f t="shared" si="173"/>
        <v>-19712</v>
      </c>
      <c r="N175" s="100">
        <f t="shared" si="174"/>
        <v>-19712</v>
      </c>
      <c r="O175" s="100">
        <f t="shared" si="175"/>
        <v>-19712</v>
      </c>
      <c r="P175" s="101">
        <f t="shared" si="176"/>
        <v>-19712</v>
      </c>
      <c r="Q175" s="42">
        <f t="shared" si="177"/>
        <v>-236544</v>
      </c>
      <c r="S175" s="99">
        <f t="shared" si="178"/>
        <v>-17500</v>
      </c>
      <c r="T175" s="100">
        <f t="shared" si="179"/>
        <v>-17500</v>
      </c>
      <c r="U175" s="100">
        <f t="shared" si="180"/>
        <v>-17500</v>
      </c>
      <c r="V175" s="100">
        <f t="shared" si="181"/>
        <v>-17500</v>
      </c>
      <c r="W175" s="100">
        <f t="shared" si="182"/>
        <v>-17500</v>
      </c>
      <c r="X175" s="100">
        <f t="shared" si="183"/>
        <v>-17500</v>
      </c>
      <c r="Y175" s="100">
        <f t="shared" si="184"/>
        <v>-17500</v>
      </c>
      <c r="Z175" s="100">
        <f t="shared" si="185"/>
        <v>-17500</v>
      </c>
      <c r="AA175" s="100">
        <f t="shared" si="186"/>
        <v>-17500</v>
      </c>
      <c r="AB175" s="100">
        <f t="shared" si="187"/>
        <v>-17500</v>
      </c>
      <c r="AC175" s="100">
        <f t="shared" si="188"/>
        <v>-17500</v>
      </c>
      <c r="AD175" s="100">
        <f t="shared" si="189"/>
        <v>-17500</v>
      </c>
      <c r="AE175" s="42">
        <f t="shared" si="190"/>
        <v>-210000</v>
      </c>
      <c r="AF175" s="104">
        <f t="shared" si="191"/>
        <v>-210000</v>
      </c>
      <c r="AG175" s="42">
        <f t="shared" si="192"/>
        <v>0</v>
      </c>
      <c r="AH175" s="43">
        <f t="shared" si="193"/>
        <v>0</v>
      </c>
      <c r="AJ175" s="108">
        <f t="shared" ref="AJ175:AU175" si="195">-ROUND(RSVXfer/12,0)</f>
        <v>-790127</v>
      </c>
      <c r="AK175" s="109">
        <f t="shared" si="195"/>
        <v>-790127</v>
      </c>
      <c r="AL175" s="109">
        <f t="shared" si="195"/>
        <v>-790127</v>
      </c>
      <c r="AM175" s="109">
        <f t="shared" si="195"/>
        <v>-790127</v>
      </c>
      <c r="AN175" s="109">
        <f t="shared" si="195"/>
        <v>-790127</v>
      </c>
      <c r="AO175" s="109">
        <f t="shared" si="195"/>
        <v>-790127</v>
      </c>
      <c r="AP175" s="109">
        <f t="shared" si="195"/>
        <v>-790127</v>
      </c>
      <c r="AQ175" s="109">
        <f t="shared" si="195"/>
        <v>-790127</v>
      </c>
      <c r="AR175" s="109">
        <f t="shared" si="195"/>
        <v>-790127</v>
      </c>
      <c r="AS175" s="109">
        <f t="shared" si="195"/>
        <v>-790127</v>
      </c>
      <c r="AT175" s="109">
        <f t="shared" si="195"/>
        <v>-790127</v>
      </c>
      <c r="AU175" s="109">
        <f t="shared" si="195"/>
        <v>-790127</v>
      </c>
      <c r="AV175" s="30">
        <f t="shared" si="194"/>
        <v>-9481524</v>
      </c>
      <c r="AW175" s="77"/>
      <c r="AX175" s="37"/>
    </row>
    <row r="176" spans="2:50" x14ac:dyDescent="0.35">
      <c r="B176" s="116">
        <v>491010</v>
      </c>
      <c r="C176" s="87" t="s">
        <v>179</v>
      </c>
      <c r="E176" s="99">
        <f t="shared" si="165"/>
        <v>0</v>
      </c>
      <c r="F176" s="100">
        <f t="shared" si="166"/>
        <v>0</v>
      </c>
      <c r="G176" s="100">
        <f t="shared" si="167"/>
        <v>0</v>
      </c>
      <c r="H176" s="100">
        <f t="shared" si="168"/>
        <v>0</v>
      </c>
      <c r="I176" s="100">
        <f t="shared" si="169"/>
        <v>0</v>
      </c>
      <c r="J176" s="100">
        <f t="shared" si="170"/>
        <v>0</v>
      </c>
      <c r="K176" s="100">
        <f t="shared" si="171"/>
        <v>0</v>
      </c>
      <c r="L176" s="100">
        <f t="shared" si="172"/>
        <v>0</v>
      </c>
      <c r="M176" s="100">
        <f t="shared" si="173"/>
        <v>0</v>
      </c>
      <c r="N176" s="100">
        <f t="shared" si="174"/>
        <v>0</v>
      </c>
      <c r="O176" s="100">
        <f t="shared" si="175"/>
        <v>0</v>
      </c>
      <c r="P176" s="101">
        <f t="shared" si="176"/>
        <v>0</v>
      </c>
      <c r="Q176" s="42">
        <f t="shared" si="177"/>
        <v>0</v>
      </c>
      <c r="S176" s="99">
        <f t="shared" si="178"/>
        <v>0</v>
      </c>
      <c r="T176" s="100">
        <f t="shared" si="179"/>
        <v>0</v>
      </c>
      <c r="U176" s="100">
        <f t="shared" si="180"/>
        <v>0</v>
      </c>
      <c r="V176" s="100">
        <f t="shared" si="181"/>
        <v>0</v>
      </c>
      <c r="W176" s="100">
        <f t="shared" si="182"/>
        <v>0</v>
      </c>
      <c r="X176" s="100">
        <f t="shared" si="183"/>
        <v>0</v>
      </c>
      <c r="Y176" s="100">
        <f t="shared" si="184"/>
        <v>0</v>
      </c>
      <c r="Z176" s="100">
        <f t="shared" si="185"/>
        <v>0</v>
      </c>
      <c r="AA176" s="100">
        <f t="shared" si="186"/>
        <v>0</v>
      </c>
      <c r="AB176" s="100">
        <f t="shared" si="187"/>
        <v>0</v>
      </c>
      <c r="AC176" s="100">
        <f t="shared" si="188"/>
        <v>0</v>
      </c>
      <c r="AD176" s="100">
        <f t="shared" si="189"/>
        <v>0</v>
      </c>
      <c r="AE176" s="42">
        <f t="shared" si="190"/>
        <v>0</v>
      </c>
      <c r="AF176" s="104">
        <f t="shared" si="191"/>
        <v>0</v>
      </c>
      <c r="AG176" s="42">
        <f t="shared" si="192"/>
        <v>0</v>
      </c>
      <c r="AH176" s="43">
        <f t="shared" si="193"/>
        <v>0</v>
      </c>
      <c r="AJ176" s="78"/>
      <c r="AK176" s="79"/>
      <c r="AL176" s="79"/>
      <c r="AM176" s="79"/>
      <c r="AN176" s="79"/>
      <c r="AO176" s="79"/>
      <c r="AP176" s="79"/>
      <c r="AQ176" s="79"/>
      <c r="AR176" s="79"/>
      <c r="AS176" s="79"/>
      <c r="AT176" s="79"/>
      <c r="AU176" s="79"/>
      <c r="AV176" s="30">
        <f t="shared" si="194"/>
        <v>0</v>
      </c>
      <c r="AW176" s="80"/>
      <c r="AX176" s="37"/>
    </row>
    <row r="177" spans="2:50" x14ac:dyDescent="0.35">
      <c r="B177" s="116">
        <v>491011</v>
      </c>
      <c r="C177" s="87" t="s">
        <v>180</v>
      </c>
      <c r="E177" s="99">
        <f t="shared" si="165"/>
        <v>0</v>
      </c>
      <c r="F177" s="100">
        <f t="shared" si="166"/>
        <v>0</v>
      </c>
      <c r="G177" s="100">
        <f t="shared" si="167"/>
        <v>0</v>
      </c>
      <c r="H177" s="100">
        <f t="shared" si="168"/>
        <v>0</v>
      </c>
      <c r="I177" s="100">
        <f t="shared" si="169"/>
        <v>0</v>
      </c>
      <c r="J177" s="100">
        <f t="shared" si="170"/>
        <v>0</v>
      </c>
      <c r="K177" s="100">
        <f t="shared" si="171"/>
        <v>0</v>
      </c>
      <c r="L177" s="100">
        <f t="shared" si="172"/>
        <v>0</v>
      </c>
      <c r="M177" s="100">
        <f t="shared" si="173"/>
        <v>0</v>
      </c>
      <c r="N177" s="100">
        <f t="shared" si="174"/>
        <v>0</v>
      </c>
      <c r="O177" s="100">
        <f t="shared" si="175"/>
        <v>0</v>
      </c>
      <c r="P177" s="101">
        <f t="shared" si="176"/>
        <v>0</v>
      </c>
      <c r="Q177" s="42">
        <f t="shared" si="177"/>
        <v>0</v>
      </c>
      <c r="S177" s="99">
        <f t="shared" si="178"/>
        <v>0</v>
      </c>
      <c r="T177" s="100">
        <f t="shared" si="179"/>
        <v>0</v>
      </c>
      <c r="U177" s="100">
        <f t="shared" si="180"/>
        <v>0</v>
      </c>
      <c r="V177" s="100">
        <f t="shared" si="181"/>
        <v>0</v>
      </c>
      <c r="W177" s="100">
        <f t="shared" si="182"/>
        <v>0</v>
      </c>
      <c r="X177" s="100">
        <f t="shared" si="183"/>
        <v>0</v>
      </c>
      <c r="Y177" s="100">
        <f t="shared" si="184"/>
        <v>0</v>
      </c>
      <c r="Z177" s="100">
        <f t="shared" si="185"/>
        <v>0</v>
      </c>
      <c r="AA177" s="100">
        <f t="shared" si="186"/>
        <v>0</v>
      </c>
      <c r="AB177" s="100">
        <f t="shared" si="187"/>
        <v>0</v>
      </c>
      <c r="AC177" s="100">
        <f t="shared" si="188"/>
        <v>0</v>
      </c>
      <c r="AD177" s="100">
        <f t="shared" si="189"/>
        <v>0</v>
      </c>
      <c r="AE177" s="42">
        <f t="shared" si="190"/>
        <v>0</v>
      </c>
      <c r="AF177" s="104">
        <f t="shared" si="191"/>
        <v>0</v>
      </c>
      <c r="AG177" s="42">
        <f t="shared" si="192"/>
        <v>0</v>
      </c>
      <c r="AH177" s="43">
        <f t="shared" si="193"/>
        <v>0</v>
      </c>
      <c r="AJ177" s="78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30">
        <f t="shared" si="194"/>
        <v>0</v>
      </c>
      <c r="AW177" s="80"/>
      <c r="AX177" s="37"/>
    </row>
    <row r="178" spans="2:50" x14ac:dyDescent="0.35">
      <c r="B178" s="116">
        <v>491012</v>
      </c>
      <c r="C178" s="87" t="s">
        <v>181</v>
      </c>
      <c r="E178" s="99">
        <f t="shared" si="165"/>
        <v>0</v>
      </c>
      <c r="F178" s="100">
        <f t="shared" si="166"/>
        <v>0</v>
      </c>
      <c r="G178" s="100">
        <f t="shared" si="167"/>
        <v>0</v>
      </c>
      <c r="H178" s="100">
        <f t="shared" si="168"/>
        <v>0</v>
      </c>
      <c r="I178" s="100">
        <f t="shared" si="169"/>
        <v>0</v>
      </c>
      <c r="J178" s="100">
        <f t="shared" si="170"/>
        <v>0</v>
      </c>
      <c r="K178" s="100">
        <f t="shared" si="171"/>
        <v>0</v>
      </c>
      <c r="L178" s="100">
        <f t="shared" si="172"/>
        <v>0</v>
      </c>
      <c r="M178" s="100">
        <f t="shared" si="173"/>
        <v>0</v>
      </c>
      <c r="N178" s="100">
        <f t="shared" si="174"/>
        <v>0</v>
      </c>
      <c r="O178" s="100">
        <f t="shared" si="175"/>
        <v>0</v>
      </c>
      <c r="P178" s="101">
        <f t="shared" si="176"/>
        <v>0</v>
      </c>
      <c r="Q178" s="42">
        <f t="shared" si="177"/>
        <v>0</v>
      </c>
      <c r="S178" s="99">
        <f t="shared" si="178"/>
        <v>0</v>
      </c>
      <c r="T178" s="100">
        <f t="shared" si="179"/>
        <v>0</v>
      </c>
      <c r="U178" s="100">
        <f t="shared" si="180"/>
        <v>0</v>
      </c>
      <c r="V178" s="100">
        <f t="shared" si="181"/>
        <v>0</v>
      </c>
      <c r="W178" s="100">
        <f t="shared" si="182"/>
        <v>0</v>
      </c>
      <c r="X178" s="100">
        <f t="shared" si="183"/>
        <v>0</v>
      </c>
      <c r="Y178" s="100">
        <f t="shared" si="184"/>
        <v>0</v>
      </c>
      <c r="Z178" s="100">
        <f t="shared" si="185"/>
        <v>0</v>
      </c>
      <c r="AA178" s="100">
        <f t="shared" si="186"/>
        <v>0</v>
      </c>
      <c r="AB178" s="100">
        <f t="shared" si="187"/>
        <v>0</v>
      </c>
      <c r="AC178" s="100">
        <f t="shared" si="188"/>
        <v>0</v>
      </c>
      <c r="AD178" s="100">
        <f t="shared" si="189"/>
        <v>0</v>
      </c>
      <c r="AE178" s="42">
        <f t="shared" si="190"/>
        <v>0</v>
      </c>
      <c r="AF178" s="104">
        <f t="shared" si="191"/>
        <v>0</v>
      </c>
      <c r="AG178" s="42">
        <f t="shared" si="192"/>
        <v>0</v>
      </c>
      <c r="AH178" s="43">
        <f t="shared" si="193"/>
        <v>0</v>
      </c>
      <c r="AJ178" s="78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30">
        <f t="shared" si="194"/>
        <v>0</v>
      </c>
      <c r="AW178" s="80"/>
      <c r="AX178" s="37"/>
    </row>
    <row r="179" spans="2:50" x14ac:dyDescent="0.35">
      <c r="B179" s="116">
        <v>491510</v>
      </c>
      <c r="C179" s="87" t="s">
        <v>182</v>
      </c>
      <c r="E179" s="99">
        <f t="shared" si="165"/>
        <v>0</v>
      </c>
      <c r="F179" s="100">
        <f t="shared" si="166"/>
        <v>0</v>
      </c>
      <c r="G179" s="100">
        <f t="shared" si="167"/>
        <v>0</v>
      </c>
      <c r="H179" s="100">
        <f t="shared" si="168"/>
        <v>0</v>
      </c>
      <c r="I179" s="100">
        <f t="shared" si="169"/>
        <v>0</v>
      </c>
      <c r="J179" s="100">
        <f t="shared" si="170"/>
        <v>0</v>
      </c>
      <c r="K179" s="100">
        <f t="shared" si="171"/>
        <v>0</v>
      </c>
      <c r="L179" s="100">
        <f t="shared" si="172"/>
        <v>0</v>
      </c>
      <c r="M179" s="100">
        <f t="shared" si="173"/>
        <v>0</v>
      </c>
      <c r="N179" s="100">
        <f t="shared" si="174"/>
        <v>0</v>
      </c>
      <c r="O179" s="100">
        <f t="shared" si="175"/>
        <v>0</v>
      </c>
      <c r="P179" s="101">
        <f t="shared" si="176"/>
        <v>0</v>
      </c>
      <c r="Q179" s="42">
        <f t="shared" si="177"/>
        <v>0</v>
      </c>
      <c r="S179" s="99">
        <f t="shared" si="178"/>
        <v>0</v>
      </c>
      <c r="T179" s="100">
        <f t="shared" si="179"/>
        <v>0</v>
      </c>
      <c r="U179" s="100">
        <f t="shared" si="180"/>
        <v>0</v>
      </c>
      <c r="V179" s="100">
        <f t="shared" si="181"/>
        <v>0</v>
      </c>
      <c r="W179" s="100">
        <f t="shared" si="182"/>
        <v>0</v>
      </c>
      <c r="X179" s="100">
        <f t="shared" si="183"/>
        <v>0</v>
      </c>
      <c r="Y179" s="100">
        <f t="shared" si="184"/>
        <v>0</v>
      </c>
      <c r="Z179" s="100">
        <f t="shared" si="185"/>
        <v>0</v>
      </c>
      <c r="AA179" s="100">
        <f t="shared" si="186"/>
        <v>0</v>
      </c>
      <c r="AB179" s="100">
        <f t="shared" si="187"/>
        <v>0</v>
      </c>
      <c r="AC179" s="100">
        <f t="shared" si="188"/>
        <v>0</v>
      </c>
      <c r="AD179" s="100">
        <f t="shared" si="189"/>
        <v>0</v>
      </c>
      <c r="AE179" s="42">
        <f t="shared" si="190"/>
        <v>0</v>
      </c>
      <c r="AF179" s="104">
        <f t="shared" si="191"/>
        <v>0</v>
      </c>
      <c r="AG179" s="42">
        <f t="shared" si="192"/>
        <v>0</v>
      </c>
      <c r="AH179" s="43">
        <f t="shared" si="193"/>
        <v>0</v>
      </c>
      <c r="AJ179" s="78"/>
      <c r="AK179" s="79"/>
      <c r="AL179" s="79"/>
      <c r="AM179" s="79"/>
      <c r="AN179" s="79"/>
      <c r="AO179" s="79"/>
      <c r="AP179" s="79"/>
      <c r="AQ179" s="79"/>
      <c r="AR179" s="79"/>
      <c r="AS179" s="79"/>
      <c r="AT179" s="79"/>
      <c r="AU179" s="79"/>
      <c r="AV179" s="30">
        <f t="shared" si="194"/>
        <v>0</v>
      </c>
      <c r="AW179" s="80"/>
      <c r="AX179" s="37"/>
    </row>
    <row r="180" spans="2:50" x14ac:dyDescent="0.35">
      <c r="B180" s="116">
        <v>491511</v>
      </c>
      <c r="C180" s="87" t="s">
        <v>183</v>
      </c>
      <c r="E180" s="99">
        <f t="shared" si="165"/>
        <v>0</v>
      </c>
      <c r="F180" s="100">
        <f t="shared" si="166"/>
        <v>0</v>
      </c>
      <c r="G180" s="100">
        <f t="shared" si="167"/>
        <v>0</v>
      </c>
      <c r="H180" s="100">
        <f t="shared" si="168"/>
        <v>0</v>
      </c>
      <c r="I180" s="100">
        <f t="shared" si="169"/>
        <v>0</v>
      </c>
      <c r="J180" s="100">
        <f t="shared" si="170"/>
        <v>0</v>
      </c>
      <c r="K180" s="100">
        <f t="shared" si="171"/>
        <v>0</v>
      </c>
      <c r="L180" s="100">
        <f t="shared" si="172"/>
        <v>0</v>
      </c>
      <c r="M180" s="100">
        <f t="shared" si="173"/>
        <v>0</v>
      </c>
      <c r="N180" s="100">
        <f t="shared" si="174"/>
        <v>0</v>
      </c>
      <c r="O180" s="100">
        <f t="shared" si="175"/>
        <v>0</v>
      </c>
      <c r="P180" s="101">
        <f t="shared" si="176"/>
        <v>0</v>
      </c>
      <c r="Q180" s="42">
        <f t="shared" si="177"/>
        <v>0</v>
      </c>
      <c r="S180" s="99">
        <f t="shared" si="178"/>
        <v>0</v>
      </c>
      <c r="T180" s="100">
        <f t="shared" si="179"/>
        <v>0</v>
      </c>
      <c r="U180" s="100">
        <f t="shared" si="180"/>
        <v>0</v>
      </c>
      <c r="V180" s="100">
        <f t="shared" si="181"/>
        <v>0</v>
      </c>
      <c r="W180" s="100">
        <f t="shared" si="182"/>
        <v>0</v>
      </c>
      <c r="X180" s="100">
        <f t="shared" si="183"/>
        <v>0</v>
      </c>
      <c r="Y180" s="100">
        <f t="shared" si="184"/>
        <v>0</v>
      </c>
      <c r="Z180" s="100">
        <f t="shared" si="185"/>
        <v>0</v>
      </c>
      <c r="AA180" s="100">
        <f t="shared" si="186"/>
        <v>0</v>
      </c>
      <c r="AB180" s="100">
        <f t="shared" si="187"/>
        <v>0</v>
      </c>
      <c r="AC180" s="100">
        <f t="shared" si="188"/>
        <v>0</v>
      </c>
      <c r="AD180" s="100">
        <f t="shared" si="189"/>
        <v>0</v>
      </c>
      <c r="AE180" s="42">
        <f t="shared" si="190"/>
        <v>0</v>
      </c>
      <c r="AF180" s="104">
        <f t="shared" si="191"/>
        <v>0</v>
      </c>
      <c r="AG180" s="42">
        <f t="shared" si="192"/>
        <v>0</v>
      </c>
      <c r="AH180" s="43">
        <f t="shared" si="193"/>
        <v>0</v>
      </c>
      <c r="AJ180" s="78"/>
      <c r="AK180" s="79"/>
      <c r="AL180" s="79"/>
      <c r="AM180" s="79"/>
      <c r="AN180" s="79"/>
      <c r="AO180" s="79"/>
      <c r="AP180" s="79"/>
      <c r="AQ180" s="79"/>
      <c r="AR180" s="79"/>
      <c r="AS180" s="79"/>
      <c r="AT180" s="79"/>
      <c r="AU180" s="79"/>
      <c r="AV180" s="30">
        <f t="shared" si="194"/>
        <v>0</v>
      </c>
      <c r="AW180" s="80"/>
      <c r="AX180" s="37"/>
    </row>
    <row r="181" spans="2:50" x14ac:dyDescent="0.35">
      <c r="B181" s="116">
        <v>491512</v>
      </c>
      <c r="C181" s="87" t="s">
        <v>184</v>
      </c>
      <c r="E181" s="99">
        <f t="shared" si="165"/>
        <v>0</v>
      </c>
      <c r="F181" s="100">
        <f t="shared" si="166"/>
        <v>0</v>
      </c>
      <c r="G181" s="100">
        <f t="shared" si="167"/>
        <v>0</v>
      </c>
      <c r="H181" s="100">
        <f t="shared" si="168"/>
        <v>0</v>
      </c>
      <c r="I181" s="100">
        <f t="shared" si="169"/>
        <v>0</v>
      </c>
      <c r="J181" s="100">
        <f t="shared" si="170"/>
        <v>0</v>
      </c>
      <c r="K181" s="100">
        <f t="shared" si="171"/>
        <v>0</v>
      </c>
      <c r="L181" s="100">
        <f t="shared" si="172"/>
        <v>0</v>
      </c>
      <c r="M181" s="100">
        <f t="shared" si="173"/>
        <v>0</v>
      </c>
      <c r="N181" s="100">
        <f t="shared" si="174"/>
        <v>0</v>
      </c>
      <c r="O181" s="100">
        <f t="shared" si="175"/>
        <v>0</v>
      </c>
      <c r="P181" s="101">
        <f t="shared" si="176"/>
        <v>0</v>
      </c>
      <c r="Q181" s="42">
        <f t="shared" si="177"/>
        <v>0</v>
      </c>
      <c r="S181" s="99">
        <f t="shared" si="178"/>
        <v>0</v>
      </c>
      <c r="T181" s="100">
        <f t="shared" si="179"/>
        <v>0</v>
      </c>
      <c r="U181" s="100">
        <f t="shared" si="180"/>
        <v>0</v>
      </c>
      <c r="V181" s="100">
        <f t="shared" si="181"/>
        <v>0</v>
      </c>
      <c r="W181" s="100">
        <f t="shared" si="182"/>
        <v>0</v>
      </c>
      <c r="X181" s="100">
        <f t="shared" si="183"/>
        <v>0</v>
      </c>
      <c r="Y181" s="100">
        <f t="shared" si="184"/>
        <v>0</v>
      </c>
      <c r="Z181" s="100">
        <f t="shared" si="185"/>
        <v>0</v>
      </c>
      <c r="AA181" s="100">
        <f t="shared" si="186"/>
        <v>0</v>
      </c>
      <c r="AB181" s="100">
        <f t="shared" si="187"/>
        <v>0</v>
      </c>
      <c r="AC181" s="100">
        <f t="shared" si="188"/>
        <v>0</v>
      </c>
      <c r="AD181" s="100">
        <f t="shared" si="189"/>
        <v>0</v>
      </c>
      <c r="AE181" s="42">
        <f t="shared" si="190"/>
        <v>0</v>
      </c>
      <c r="AF181" s="104">
        <f t="shared" si="191"/>
        <v>0</v>
      </c>
      <c r="AG181" s="42">
        <f t="shared" si="192"/>
        <v>0</v>
      </c>
      <c r="AH181" s="43">
        <f t="shared" si="193"/>
        <v>0</v>
      </c>
      <c r="AJ181" s="78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30">
        <f t="shared" si="194"/>
        <v>0</v>
      </c>
      <c r="AW181" s="80"/>
      <c r="AX181" s="37"/>
    </row>
    <row r="182" spans="2:50" x14ac:dyDescent="0.35">
      <c r="B182" s="116">
        <v>491513</v>
      </c>
      <c r="C182" s="87" t="s">
        <v>185</v>
      </c>
      <c r="E182" s="99">
        <f t="shared" si="165"/>
        <v>0</v>
      </c>
      <c r="F182" s="100">
        <f t="shared" si="166"/>
        <v>0</v>
      </c>
      <c r="G182" s="100">
        <f t="shared" si="167"/>
        <v>0</v>
      </c>
      <c r="H182" s="100">
        <f t="shared" si="168"/>
        <v>0</v>
      </c>
      <c r="I182" s="100">
        <f t="shared" si="169"/>
        <v>0</v>
      </c>
      <c r="J182" s="100">
        <f t="shared" si="170"/>
        <v>0</v>
      </c>
      <c r="K182" s="100">
        <f t="shared" si="171"/>
        <v>0</v>
      </c>
      <c r="L182" s="100">
        <f t="shared" si="172"/>
        <v>0</v>
      </c>
      <c r="M182" s="100">
        <f t="shared" si="173"/>
        <v>0</v>
      </c>
      <c r="N182" s="100">
        <f t="shared" si="174"/>
        <v>0</v>
      </c>
      <c r="O182" s="100">
        <f t="shared" si="175"/>
        <v>0</v>
      </c>
      <c r="P182" s="101">
        <f t="shared" si="176"/>
        <v>0</v>
      </c>
      <c r="Q182" s="42">
        <f t="shared" si="177"/>
        <v>0</v>
      </c>
      <c r="S182" s="99">
        <f t="shared" si="178"/>
        <v>0</v>
      </c>
      <c r="T182" s="100">
        <f t="shared" si="179"/>
        <v>0</v>
      </c>
      <c r="U182" s="100">
        <f t="shared" si="180"/>
        <v>0</v>
      </c>
      <c r="V182" s="100">
        <f t="shared" si="181"/>
        <v>0</v>
      </c>
      <c r="W182" s="100">
        <f t="shared" si="182"/>
        <v>0</v>
      </c>
      <c r="X182" s="100">
        <f t="shared" si="183"/>
        <v>0</v>
      </c>
      <c r="Y182" s="100">
        <f t="shared" si="184"/>
        <v>0</v>
      </c>
      <c r="Z182" s="100">
        <f t="shared" si="185"/>
        <v>0</v>
      </c>
      <c r="AA182" s="100">
        <f t="shared" si="186"/>
        <v>0</v>
      </c>
      <c r="AB182" s="100">
        <f t="shared" si="187"/>
        <v>0</v>
      </c>
      <c r="AC182" s="100">
        <f t="shared" si="188"/>
        <v>0</v>
      </c>
      <c r="AD182" s="100">
        <f t="shared" si="189"/>
        <v>0</v>
      </c>
      <c r="AE182" s="42">
        <f t="shared" si="190"/>
        <v>0</v>
      </c>
      <c r="AF182" s="104">
        <f t="shared" si="191"/>
        <v>0</v>
      </c>
      <c r="AG182" s="42">
        <f t="shared" si="192"/>
        <v>0</v>
      </c>
      <c r="AH182" s="43">
        <f t="shared" si="193"/>
        <v>0</v>
      </c>
      <c r="AJ182" s="78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30">
        <f t="shared" si="194"/>
        <v>0</v>
      </c>
      <c r="AW182" s="80"/>
      <c r="AX182" s="37"/>
    </row>
    <row r="183" spans="2:50" x14ac:dyDescent="0.35">
      <c r="B183" s="116">
        <v>491551</v>
      </c>
      <c r="C183" s="87" t="s">
        <v>186</v>
      </c>
      <c r="E183" s="99">
        <f t="shared" si="165"/>
        <v>0</v>
      </c>
      <c r="F183" s="100">
        <f t="shared" si="166"/>
        <v>0</v>
      </c>
      <c r="G183" s="100">
        <f t="shared" si="167"/>
        <v>0</v>
      </c>
      <c r="H183" s="100">
        <f t="shared" si="168"/>
        <v>0</v>
      </c>
      <c r="I183" s="100">
        <f t="shared" si="169"/>
        <v>0</v>
      </c>
      <c r="J183" s="100">
        <f t="shared" si="170"/>
        <v>0</v>
      </c>
      <c r="K183" s="100">
        <f t="shared" si="171"/>
        <v>0</v>
      </c>
      <c r="L183" s="100">
        <f t="shared" si="172"/>
        <v>0</v>
      </c>
      <c r="M183" s="100">
        <f t="shared" si="173"/>
        <v>0</v>
      </c>
      <c r="N183" s="100">
        <f t="shared" si="174"/>
        <v>0</v>
      </c>
      <c r="O183" s="100">
        <f t="shared" si="175"/>
        <v>0</v>
      </c>
      <c r="P183" s="101">
        <f t="shared" si="176"/>
        <v>0</v>
      </c>
      <c r="Q183" s="42">
        <f t="shared" si="177"/>
        <v>0</v>
      </c>
      <c r="S183" s="99">
        <f t="shared" si="178"/>
        <v>0</v>
      </c>
      <c r="T183" s="100">
        <f t="shared" si="179"/>
        <v>0</v>
      </c>
      <c r="U183" s="100">
        <f t="shared" si="180"/>
        <v>0</v>
      </c>
      <c r="V183" s="100">
        <f t="shared" si="181"/>
        <v>0</v>
      </c>
      <c r="W183" s="100">
        <f t="shared" si="182"/>
        <v>0</v>
      </c>
      <c r="X183" s="100">
        <f t="shared" si="183"/>
        <v>0</v>
      </c>
      <c r="Y183" s="100">
        <f t="shared" si="184"/>
        <v>0</v>
      </c>
      <c r="Z183" s="100">
        <f t="shared" si="185"/>
        <v>0</v>
      </c>
      <c r="AA183" s="100">
        <f t="shared" si="186"/>
        <v>0</v>
      </c>
      <c r="AB183" s="100">
        <f t="shared" si="187"/>
        <v>0</v>
      </c>
      <c r="AC183" s="100">
        <f t="shared" si="188"/>
        <v>0</v>
      </c>
      <c r="AD183" s="100">
        <f t="shared" si="189"/>
        <v>0</v>
      </c>
      <c r="AE183" s="42">
        <f t="shared" si="190"/>
        <v>0</v>
      </c>
      <c r="AF183" s="104">
        <f t="shared" si="191"/>
        <v>0</v>
      </c>
      <c r="AG183" s="42">
        <f t="shared" si="192"/>
        <v>0</v>
      </c>
      <c r="AH183" s="43">
        <f t="shared" si="193"/>
        <v>0</v>
      </c>
      <c r="AJ183" s="78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30">
        <f t="shared" si="194"/>
        <v>0</v>
      </c>
      <c r="AW183" s="80"/>
      <c r="AX183" s="37"/>
    </row>
    <row r="184" spans="2:50" x14ac:dyDescent="0.35">
      <c r="B184" s="116">
        <v>491552</v>
      </c>
      <c r="C184" s="87" t="s">
        <v>187</v>
      </c>
      <c r="E184" s="99">
        <f t="shared" si="165"/>
        <v>0</v>
      </c>
      <c r="F184" s="100">
        <f t="shared" si="166"/>
        <v>0</v>
      </c>
      <c r="G184" s="100">
        <f t="shared" si="167"/>
        <v>0</v>
      </c>
      <c r="H184" s="100">
        <f t="shared" si="168"/>
        <v>0</v>
      </c>
      <c r="I184" s="100">
        <f t="shared" si="169"/>
        <v>0</v>
      </c>
      <c r="J184" s="100">
        <f t="shared" si="170"/>
        <v>0</v>
      </c>
      <c r="K184" s="100">
        <f t="shared" si="171"/>
        <v>0</v>
      </c>
      <c r="L184" s="100">
        <f t="shared" si="172"/>
        <v>0</v>
      </c>
      <c r="M184" s="100">
        <f t="shared" si="173"/>
        <v>0</v>
      </c>
      <c r="N184" s="100">
        <f t="shared" si="174"/>
        <v>0</v>
      </c>
      <c r="O184" s="100">
        <f t="shared" si="175"/>
        <v>0</v>
      </c>
      <c r="P184" s="101">
        <f t="shared" si="176"/>
        <v>0</v>
      </c>
      <c r="Q184" s="42">
        <f t="shared" si="177"/>
        <v>0</v>
      </c>
      <c r="S184" s="99">
        <f t="shared" si="178"/>
        <v>0</v>
      </c>
      <c r="T184" s="100">
        <f t="shared" si="179"/>
        <v>0</v>
      </c>
      <c r="U184" s="100">
        <f t="shared" si="180"/>
        <v>0</v>
      </c>
      <c r="V184" s="100">
        <f t="shared" si="181"/>
        <v>0</v>
      </c>
      <c r="W184" s="100">
        <f t="shared" si="182"/>
        <v>0</v>
      </c>
      <c r="X184" s="100">
        <f t="shared" si="183"/>
        <v>0</v>
      </c>
      <c r="Y184" s="100">
        <f t="shared" si="184"/>
        <v>0</v>
      </c>
      <c r="Z184" s="100">
        <f t="shared" si="185"/>
        <v>0</v>
      </c>
      <c r="AA184" s="100">
        <f t="shared" si="186"/>
        <v>0</v>
      </c>
      <c r="AB184" s="100">
        <f t="shared" si="187"/>
        <v>0</v>
      </c>
      <c r="AC184" s="100">
        <f t="shared" si="188"/>
        <v>0</v>
      </c>
      <c r="AD184" s="100">
        <f t="shared" si="189"/>
        <v>0</v>
      </c>
      <c r="AE184" s="42">
        <f t="shared" si="190"/>
        <v>0</v>
      </c>
      <c r="AF184" s="104">
        <f t="shared" si="191"/>
        <v>0</v>
      </c>
      <c r="AG184" s="42">
        <f t="shared" si="192"/>
        <v>0</v>
      </c>
      <c r="AH184" s="43">
        <f t="shared" si="193"/>
        <v>0</v>
      </c>
      <c r="AJ184" s="78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30">
        <f t="shared" si="194"/>
        <v>0</v>
      </c>
      <c r="AW184" s="80"/>
      <c r="AX184" s="37"/>
    </row>
    <row r="185" spans="2:50" x14ac:dyDescent="0.35">
      <c r="B185" s="116">
        <v>491553</v>
      </c>
      <c r="C185" s="87" t="s">
        <v>188</v>
      </c>
      <c r="E185" s="99">
        <f t="shared" si="165"/>
        <v>0</v>
      </c>
      <c r="F185" s="100">
        <f t="shared" si="166"/>
        <v>0</v>
      </c>
      <c r="G185" s="100">
        <f t="shared" si="167"/>
        <v>0</v>
      </c>
      <c r="H185" s="100">
        <f t="shared" si="168"/>
        <v>0</v>
      </c>
      <c r="I185" s="100">
        <f t="shared" si="169"/>
        <v>0</v>
      </c>
      <c r="J185" s="100">
        <f t="shared" si="170"/>
        <v>0</v>
      </c>
      <c r="K185" s="100">
        <f t="shared" si="171"/>
        <v>0</v>
      </c>
      <c r="L185" s="100">
        <f t="shared" si="172"/>
        <v>0</v>
      </c>
      <c r="M185" s="100">
        <f t="shared" si="173"/>
        <v>0</v>
      </c>
      <c r="N185" s="100">
        <f t="shared" si="174"/>
        <v>0</v>
      </c>
      <c r="O185" s="100">
        <f t="shared" si="175"/>
        <v>0</v>
      </c>
      <c r="P185" s="101">
        <f t="shared" si="176"/>
        <v>0</v>
      </c>
      <c r="Q185" s="42">
        <f t="shared" si="177"/>
        <v>0</v>
      </c>
      <c r="S185" s="99">
        <f t="shared" si="178"/>
        <v>0</v>
      </c>
      <c r="T185" s="100">
        <f t="shared" si="179"/>
        <v>0</v>
      </c>
      <c r="U185" s="100">
        <f t="shared" si="180"/>
        <v>0</v>
      </c>
      <c r="V185" s="100">
        <f t="shared" si="181"/>
        <v>0</v>
      </c>
      <c r="W185" s="100">
        <f t="shared" si="182"/>
        <v>0</v>
      </c>
      <c r="X185" s="100">
        <f t="shared" si="183"/>
        <v>0</v>
      </c>
      <c r="Y185" s="100">
        <f t="shared" si="184"/>
        <v>0</v>
      </c>
      <c r="Z185" s="100">
        <f t="shared" si="185"/>
        <v>0</v>
      </c>
      <c r="AA185" s="100">
        <f t="shared" si="186"/>
        <v>0</v>
      </c>
      <c r="AB185" s="100">
        <f t="shared" si="187"/>
        <v>0</v>
      </c>
      <c r="AC185" s="100">
        <f t="shared" si="188"/>
        <v>0</v>
      </c>
      <c r="AD185" s="100">
        <f t="shared" si="189"/>
        <v>0</v>
      </c>
      <c r="AE185" s="42">
        <f t="shared" si="190"/>
        <v>0</v>
      </c>
      <c r="AF185" s="104">
        <f t="shared" si="191"/>
        <v>0</v>
      </c>
      <c r="AG185" s="42">
        <f t="shared" si="192"/>
        <v>0</v>
      </c>
      <c r="AH185" s="43">
        <f t="shared" si="193"/>
        <v>0</v>
      </c>
      <c r="AJ185" s="78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30">
        <f t="shared" si="194"/>
        <v>0</v>
      </c>
      <c r="AW185" s="80"/>
      <c r="AX185" s="37"/>
    </row>
    <row r="186" spans="2:50" x14ac:dyDescent="0.35">
      <c r="B186" s="116">
        <v>491554</v>
      </c>
      <c r="C186" s="87" t="s">
        <v>189</v>
      </c>
      <c r="E186" s="99">
        <f t="shared" si="165"/>
        <v>0</v>
      </c>
      <c r="F186" s="100">
        <f t="shared" si="166"/>
        <v>0</v>
      </c>
      <c r="G186" s="100">
        <f t="shared" si="167"/>
        <v>0</v>
      </c>
      <c r="H186" s="100">
        <f t="shared" si="168"/>
        <v>0</v>
      </c>
      <c r="I186" s="100">
        <f t="shared" si="169"/>
        <v>0</v>
      </c>
      <c r="J186" s="100">
        <f t="shared" si="170"/>
        <v>0</v>
      </c>
      <c r="K186" s="100">
        <f t="shared" si="171"/>
        <v>0</v>
      </c>
      <c r="L186" s="100">
        <f t="shared" si="172"/>
        <v>0</v>
      </c>
      <c r="M186" s="100">
        <f t="shared" si="173"/>
        <v>0</v>
      </c>
      <c r="N186" s="100">
        <f t="shared" si="174"/>
        <v>0</v>
      </c>
      <c r="O186" s="100">
        <f t="shared" si="175"/>
        <v>0</v>
      </c>
      <c r="P186" s="101">
        <f t="shared" si="176"/>
        <v>0</v>
      </c>
      <c r="Q186" s="42">
        <f t="shared" si="177"/>
        <v>0</v>
      </c>
      <c r="S186" s="99">
        <f t="shared" si="178"/>
        <v>0</v>
      </c>
      <c r="T186" s="100">
        <f t="shared" si="179"/>
        <v>0</v>
      </c>
      <c r="U186" s="100">
        <f t="shared" si="180"/>
        <v>0</v>
      </c>
      <c r="V186" s="100">
        <f t="shared" si="181"/>
        <v>0</v>
      </c>
      <c r="W186" s="100">
        <f t="shared" si="182"/>
        <v>0</v>
      </c>
      <c r="X186" s="100">
        <f t="shared" si="183"/>
        <v>0</v>
      </c>
      <c r="Y186" s="100">
        <f t="shared" si="184"/>
        <v>0</v>
      </c>
      <c r="Z186" s="100">
        <f t="shared" si="185"/>
        <v>0</v>
      </c>
      <c r="AA186" s="100">
        <f t="shared" si="186"/>
        <v>0</v>
      </c>
      <c r="AB186" s="100">
        <f t="shared" si="187"/>
        <v>0</v>
      </c>
      <c r="AC186" s="100">
        <f t="shared" si="188"/>
        <v>0</v>
      </c>
      <c r="AD186" s="100">
        <f t="shared" si="189"/>
        <v>0</v>
      </c>
      <c r="AE186" s="42">
        <f t="shared" si="190"/>
        <v>0</v>
      </c>
      <c r="AF186" s="104">
        <f t="shared" si="191"/>
        <v>0</v>
      </c>
      <c r="AG186" s="42">
        <f t="shared" si="192"/>
        <v>0</v>
      </c>
      <c r="AH186" s="43">
        <f t="shared" si="193"/>
        <v>0</v>
      </c>
      <c r="AJ186" s="78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30">
        <f t="shared" si="194"/>
        <v>0</v>
      </c>
      <c r="AW186" s="80"/>
      <c r="AX186" s="37"/>
    </row>
    <row r="187" spans="2:50" x14ac:dyDescent="0.35">
      <c r="B187" s="116">
        <v>491555</v>
      </c>
      <c r="C187" s="87" t="s">
        <v>190</v>
      </c>
      <c r="E187" s="99">
        <f t="shared" si="165"/>
        <v>0</v>
      </c>
      <c r="F187" s="100">
        <f t="shared" si="166"/>
        <v>0</v>
      </c>
      <c r="G187" s="100">
        <f t="shared" si="167"/>
        <v>0</v>
      </c>
      <c r="H187" s="100">
        <f t="shared" si="168"/>
        <v>0</v>
      </c>
      <c r="I187" s="100">
        <f t="shared" si="169"/>
        <v>0</v>
      </c>
      <c r="J187" s="100">
        <f t="shared" si="170"/>
        <v>0</v>
      </c>
      <c r="K187" s="100">
        <f t="shared" si="171"/>
        <v>0</v>
      </c>
      <c r="L187" s="100">
        <f t="shared" si="172"/>
        <v>0</v>
      </c>
      <c r="M187" s="100">
        <f t="shared" si="173"/>
        <v>0</v>
      </c>
      <c r="N187" s="100">
        <f t="shared" si="174"/>
        <v>0</v>
      </c>
      <c r="O187" s="100">
        <f t="shared" si="175"/>
        <v>0</v>
      </c>
      <c r="P187" s="101">
        <f t="shared" si="176"/>
        <v>0</v>
      </c>
      <c r="Q187" s="42">
        <f t="shared" si="177"/>
        <v>0</v>
      </c>
      <c r="S187" s="99">
        <f t="shared" si="178"/>
        <v>0</v>
      </c>
      <c r="T187" s="100">
        <f t="shared" si="179"/>
        <v>0</v>
      </c>
      <c r="U187" s="100">
        <f t="shared" si="180"/>
        <v>0</v>
      </c>
      <c r="V187" s="100">
        <f t="shared" si="181"/>
        <v>0</v>
      </c>
      <c r="W187" s="100">
        <f t="shared" si="182"/>
        <v>0</v>
      </c>
      <c r="X187" s="100">
        <f t="shared" si="183"/>
        <v>0</v>
      </c>
      <c r="Y187" s="100">
        <f t="shared" si="184"/>
        <v>0</v>
      </c>
      <c r="Z187" s="100">
        <f t="shared" si="185"/>
        <v>0</v>
      </c>
      <c r="AA187" s="100">
        <f t="shared" si="186"/>
        <v>0</v>
      </c>
      <c r="AB187" s="100">
        <f t="shared" si="187"/>
        <v>0</v>
      </c>
      <c r="AC187" s="100">
        <f t="shared" si="188"/>
        <v>0</v>
      </c>
      <c r="AD187" s="100">
        <f t="shared" si="189"/>
        <v>0</v>
      </c>
      <c r="AE187" s="42">
        <f t="shared" si="190"/>
        <v>0</v>
      </c>
      <c r="AF187" s="104">
        <f t="shared" si="191"/>
        <v>0</v>
      </c>
      <c r="AG187" s="42">
        <f t="shared" si="192"/>
        <v>0</v>
      </c>
      <c r="AH187" s="43">
        <f t="shared" si="193"/>
        <v>0</v>
      </c>
      <c r="AJ187" s="78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30">
        <f t="shared" si="194"/>
        <v>0</v>
      </c>
      <c r="AW187" s="80"/>
      <c r="AX187" s="37"/>
    </row>
    <row r="188" spans="2:50" x14ac:dyDescent="0.35">
      <c r="B188" s="116">
        <v>491556</v>
      </c>
      <c r="C188" s="87" t="s">
        <v>191</v>
      </c>
      <c r="E188" s="99">
        <f t="shared" si="165"/>
        <v>0</v>
      </c>
      <c r="F188" s="100">
        <f t="shared" si="166"/>
        <v>0</v>
      </c>
      <c r="G188" s="100">
        <f t="shared" si="167"/>
        <v>0</v>
      </c>
      <c r="H188" s="100">
        <f t="shared" si="168"/>
        <v>0</v>
      </c>
      <c r="I188" s="100">
        <f t="shared" si="169"/>
        <v>0</v>
      </c>
      <c r="J188" s="100">
        <f t="shared" si="170"/>
        <v>0</v>
      </c>
      <c r="K188" s="100">
        <f t="shared" si="171"/>
        <v>0</v>
      </c>
      <c r="L188" s="100">
        <f t="shared" si="172"/>
        <v>0</v>
      </c>
      <c r="M188" s="100">
        <f t="shared" si="173"/>
        <v>0</v>
      </c>
      <c r="N188" s="100">
        <f t="shared" si="174"/>
        <v>0</v>
      </c>
      <c r="O188" s="100">
        <f t="shared" si="175"/>
        <v>0</v>
      </c>
      <c r="P188" s="101">
        <f t="shared" si="176"/>
        <v>0</v>
      </c>
      <c r="Q188" s="42">
        <f t="shared" si="177"/>
        <v>0</v>
      </c>
      <c r="S188" s="99">
        <f t="shared" si="178"/>
        <v>0</v>
      </c>
      <c r="T188" s="100">
        <f t="shared" si="179"/>
        <v>0</v>
      </c>
      <c r="U188" s="100">
        <f t="shared" si="180"/>
        <v>0</v>
      </c>
      <c r="V188" s="100">
        <f t="shared" si="181"/>
        <v>0</v>
      </c>
      <c r="W188" s="100">
        <f t="shared" si="182"/>
        <v>0</v>
      </c>
      <c r="X188" s="100">
        <f t="shared" si="183"/>
        <v>0</v>
      </c>
      <c r="Y188" s="100">
        <f t="shared" si="184"/>
        <v>0</v>
      </c>
      <c r="Z188" s="100">
        <f t="shared" si="185"/>
        <v>0</v>
      </c>
      <c r="AA188" s="100">
        <f t="shared" si="186"/>
        <v>0</v>
      </c>
      <c r="AB188" s="100">
        <f t="shared" si="187"/>
        <v>0</v>
      </c>
      <c r="AC188" s="100">
        <f t="shared" si="188"/>
        <v>0</v>
      </c>
      <c r="AD188" s="100">
        <f t="shared" si="189"/>
        <v>0</v>
      </c>
      <c r="AE188" s="42">
        <f t="shared" si="190"/>
        <v>0</v>
      </c>
      <c r="AF188" s="104">
        <f t="shared" si="191"/>
        <v>0</v>
      </c>
      <c r="AG188" s="42">
        <f t="shared" si="192"/>
        <v>0</v>
      </c>
      <c r="AH188" s="43">
        <f t="shared" si="193"/>
        <v>0</v>
      </c>
      <c r="AJ188" s="78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/>
      <c r="AU188" s="79"/>
      <c r="AV188" s="30">
        <f t="shared" si="194"/>
        <v>0</v>
      </c>
      <c r="AW188" s="80"/>
      <c r="AX188" s="37"/>
    </row>
    <row r="189" spans="2:50" x14ac:dyDescent="0.35">
      <c r="B189" s="116">
        <v>491557</v>
      </c>
      <c r="C189" s="87" t="s">
        <v>192</v>
      </c>
      <c r="E189" s="99">
        <f t="shared" si="165"/>
        <v>-20363.79</v>
      </c>
      <c r="F189" s="100">
        <f t="shared" si="166"/>
        <v>-20363.79</v>
      </c>
      <c r="G189" s="100">
        <f t="shared" si="167"/>
        <v>-20363.79</v>
      </c>
      <c r="H189" s="100">
        <f t="shared" si="168"/>
        <v>-20363.79</v>
      </c>
      <c r="I189" s="100">
        <f t="shared" si="169"/>
        <v>-20363.79</v>
      </c>
      <c r="J189" s="100">
        <f t="shared" si="170"/>
        <v>-20363.79</v>
      </c>
      <c r="K189" s="100">
        <f t="shared" si="171"/>
        <v>-20363.79</v>
      </c>
      <c r="L189" s="100">
        <f t="shared" si="172"/>
        <v>-20363.79</v>
      </c>
      <c r="M189" s="100">
        <f t="shared" si="173"/>
        <v>-20363.79</v>
      </c>
      <c r="N189" s="100">
        <f t="shared" si="174"/>
        <v>-20363.79</v>
      </c>
      <c r="O189" s="100">
        <f t="shared" si="175"/>
        <v>-20363.79</v>
      </c>
      <c r="P189" s="101">
        <f t="shared" si="176"/>
        <v>-20363.79</v>
      </c>
      <c r="Q189" s="42">
        <f t="shared" si="177"/>
        <v>-244365.48000000007</v>
      </c>
      <c r="S189" s="99">
        <f t="shared" si="178"/>
        <v>-20363.79</v>
      </c>
      <c r="T189" s="100">
        <f t="shared" si="179"/>
        <v>-20363.79</v>
      </c>
      <c r="U189" s="100">
        <f t="shared" si="180"/>
        <v>-20363.79</v>
      </c>
      <c r="V189" s="100">
        <f t="shared" si="181"/>
        <v>-20363.79</v>
      </c>
      <c r="W189" s="100">
        <f t="shared" si="182"/>
        <v>-20363.79</v>
      </c>
      <c r="X189" s="100">
        <f t="shared" si="183"/>
        <v>-20363.79</v>
      </c>
      <c r="Y189" s="100">
        <f t="shared" si="184"/>
        <v>-20364</v>
      </c>
      <c r="Z189" s="100">
        <f t="shared" si="185"/>
        <v>-20364</v>
      </c>
      <c r="AA189" s="100">
        <f t="shared" si="186"/>
        <v>-20364</v>
      </c>
      <c r="AB189" s="100">
        <f t="shared" si="187"/>
        <v>-20364</v>
      </c>
      <c r="AC189" s="100">
        <f t="shared" si="188"/>
        <v>-20364</v>
      </c>
      <c r="AD189" s="100">
        <f t="shared" si="189"/>
        <v>-20364</v>
      </c>
      <c r="AE189" s="42">
        <f t="shared" si="190"/>
        <v>-244366.74000000002</v>
      </c>
      <c r="AF189" s="104">
        <f t="shared" si="191"/>
        <v>-244368</v>
      </c>
      <c r="AG189" s="42">
        <f t="shared" si="192"/>
        <v>1.2599999999802094</v>
      </c>
      <c r="AH189" s="43">
        <f t="shared" si="193"/>
        <v>-5.1561579256703389E-6</v>
      </c>
      <c r="AJ189" s="78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30">
        <f t="shared" si="194"/>
        <v>0</v>
      </c>
      <c r="AW189" s="80"/>
      <c r="AX189" s="37"/>
    </row>
    <row r="190" spans="2:50" x14ac:dyDescent="0.35">
      <c r="B190" s="116">
        <v>491558</v>
      </c>
      <c r="C190" s="87" t="s">
        <v>193</v>
      </c>
      <c r="E190" s="99">
        <f t="shared" si="165"/>
        <v>0</v>
      </c>
      <c r="F190" s="100">
        <f t="shared" si="166"/>
        <v>0</v>
      </c>
      <c r="G190" s="100">
        <f t="shared" si="167"/>
        <v>0</v>
      </c>
      <c r="H190" s="100">
        <f t="shared" si="168"/>
        <v>0</v>
      </c>
      <c r="I190" s="100">
        <f t="shared" si="169"/>
        <v>0</v>
      </c>
      <c r="J190" s="100">
        <f t="shared" si="170"/>
        <v>0</v>
      </c>
      <c r="K190" s="100">
        <f t="shared" si="171"/>
        <v>0</v>
      </c>
      <c r="L190" s="100">
        <f t="shared" si="172"/>
        <v>0</v>
      </c>
      <c r="M190" s="100">
        <f t="shared" si="173"/>
        <v>0</v>
      </c>
      <c r="N190" s="100">
        <f t="shared" si="174"/>
        <v>0</v>
      </c>
      <c r="O190" s="100">
        <f t="shared" si="175"/>
        <v>0</v>
      </c>
      <c r="P190" s="101">
        <f t="shared" si="176"/>
        <v>0</v>
      </c>
      <c r="Q190" s="42">
        <f t="shared" si="177"/>
        <v>0</v>
      </c>
      <c r="S190" s="99">
        <f t="shared" si="178"/>
        <v>0</v>
      </c>
      <c r="T190" s="100">
        <f t="shared" si="179"/>
        <v>0</v>
      </c>
      <c r="U190" s="100">
        <f t="shared" si="180"/>
        <v>0</v>
      </c>
      <c r="V190" s="100">
        <f t="shared" si="181"/>
        <v>0</v>
      </c>
      <c r="W190" s="100">
        <f t="shared" si="182"/>
        <v>0</v>
      </c>
      <c r="X190" s="100">
        <f t="shared" si="183"/>
        <v>0</v>
      </c>
      <c r="Y190" s="100">
        <f t="shared" si="184"/>
        <v>0</v>
      </c>
      <c r="Z190" s="100">
        <f t="shared" si="185"/>
        <v>0</v>
      </c>
      <c r="AA190" s="100">
        <f t="shared" si="186"/>
        <v>0</v>
      </c>
      <c r="AB190" s="100">
        <f t="shared" si="187"/>
        <v>0</v>
      </c>
      <c r="AC190" s="100">
        <f t="shared" si="188"/>
        <v>0</v>
      </c>
      <c r="AD190" s="100">
        <f t="shared" si="189"/>
        <v>0</v>
      </c>
      <c r="AE190" s="42">
        <f t="shared" si="190"/>
        <v>0</v>
      </c>
      <c r="AF190" s="104">
        <f t="shared" si="191"/>
        <v>0</v>
      </c>
      <c r="AG190" s="42">
        <f t="shared" si="192"/>
        <v>0</v>
      </c>
      <c r="AH190" s="43">
        <f t="shared" si="193"/>
        <v>0</v>
      </c>
      <c r="AJ190" s="78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30">
        <f t="shared" si="194"/>
        <v>0</v>
      </c>
      <c r="AW190" s="80"/>
      <c r="AX190" s="37"/>
    </row>
    <row r="191" spans="2:50" x14ac:dyDescent="0.35">
      <c r="B191" s="116">
        <v>491559</v>
      </c>
      <c r="C191" s="87" t="s">
        <v>194</v>
      </c>
      <c r="E191" s="99">
        <f t="shared" si="165"/>
        <v>0</v>
      </c>
      <c r="F191" s="100">
        <f t="shared" si="166"/>
        <v>0</v>
      </c>
      <c r="G191" s="100">
        <f t="shared" si="167"/>
        <v>0</v>
      </c>
      <c r="H191" s="100">
        <f t="shared" si="168"/>
        <v>0</v>
      </c>
      <c r="I191" s="100">
        <f t="shared" si="169"/>
        <v>0</v>
      </c>
      <c r="J191" s="100">
        <f t="shared" si="170"/>
        <v>0</v>
      </c>
      <c r="K191" s="100">
        <f t="shared" si="171"/>
        <v>0</v>
      </c>
      <c r="L191" s="100">
        <f t="shared" si="172"/>
        <v>0</v>
      </c>
      <c r="M191" s="100">
        <f t="shared" si="173"/>
        <v>0</v>
      </c>
      <c r="N191" s="100">
        <f t="shared" si="174"/>
        <v>0</v>
      </c>
      <c r="O191" s="100">
        <f t="shared" si="175"/>
        <v>0</v>
      </c>
      <c r="P191" s="101">
        <f t="shared" si="176"/>
        <v>0</v>
      </c>
      <c r="Q191" s="42">
        <f t="shared" si="177"/>
        <v>0</v>
      </c>
      <c r="S191" s="99">
        <f t="shared" si="178"/>
        <v>0</v>
      </c>
      <c r="T191" s="100">
        <f t="shared" si="179"/>
        <v>0</v>
      </c>
      <c r="U191" s="100">
        <f t="shared" si="180"/>
        <v>0</v>
      </c>
      <c r="V191" s="100">
        <f t="shared" si="181"/>
        <v>0</v>
      </c>
      <c r="W191" s="100">
        <f t="shared" si="182"/>
        <v>0</v>
      </c>
      <c r="X191" s="100">
        <f t="shared" si="183"/>
        <v>0</v>
      </c>
      <c r="Y191" s="100">
        <f t="shared" si="184"/>
        <v>0</v>
      </c>
      <c r="Z191" s="100">
        <f t="shared" si="185"/>
        <v>0</v>
      </c>
      <c r="AA191" s="100">
        <f t="shared" si="186"/>
        <v>0</v>
      </c>
      <c r="AB191" s="100">
        <f t="shared" si="187"/>
        <v>0</v>
      </c>
      <c r="AC191" s="100">
        <f t="shared" si="188"/>
        <v>0</v>
      </c>
      <c r="AD191" s="100">
        <f t="shared" si="189"/>
        <v>0</v>
      </c>
      <c r="AE191" s="42">
        <f t="shared" si="190"/>
        <v>0</v>
      </c>
      <c r="AF191" s="104">
        <f t="shared" si="191"/>
        <v>0</v>
      </c>
      <c r="AG191" s="42">
        <f t="shared" si="192"/>
        <v>0</v>
      </c>
      <c r="AH191" s="43">
        <f t="shared" si="193"/>
        <v>0</v>
      </c>
      <c r="AJ191" s="78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30">
        <f t="shared" si="194"/>
        <v>0</v>
      </c>
      <c r="AW191" s="80"/>
      <c r="AX191" s="37"/>
    </row>
    <row r="192" spans="2:50" x14ac:dyDescent="0.35">
      <c r="B192" s="116">
        <v>491560</v>
      </c>
      <c r="C192" s="87" t="s">
        <v>195</v>
      </c>
      <c r="E192" s="99">
        <f t="shared" si="165"/>
        <v>0</v>
      </c>
      <c r="F192" s="100">
        <f t="shared" si="166"/>
        <v>0</v>
      </c>
      <c r="G192" s="100">
        <f t="shared" si="167"/>
        <v>0</v>
      </c>
      <c r="H192" s="100">
        <f t="shared" si="168"/>
        <v>0</v>
      </c>
      <c r="I192" s="100">
        <f t="shared" si="169"/>
        <v>0</v>
      </c>
      <c r="J192" s="100">
        <f t="shared" si="170"/>
        <v>0</v>
      </c>
      <c r="K192" s="100">
        <f t="shared" si="171"/>
        <v>0</v>
      </c>
      <c r="L192" s="100">
        <f t="shared" si="172"/>
        <v>0</v>
      </c>
      <c r="M192" s="100">
        <f t="shared" si="173"/>
        <v>0</v>
      </c>
      <c r="N192" s="100">
        <f t="shared" si="174"/>
        <v>0</v>
      </c>
      <c r="O192" s="100">
        <f t="shared" si="175"/>
        <v>0</v>
      </c>
      <c r="P192" s="101">
        <f t="shared" si="176"/>
        <v>0</v>
      </c>
      <c r="Q192" s="42">
        <f t="shared" si="177"/>
        <v>0</v>
      </c>
      <c r="S192" s="99">
        <f t="shared" si="178"/>
        <v>0</v>
      </c>
      <c r="T192" s="100">
        <f t="shared" si="179"/>
        <v>0</v>
      </c>
      <c r="U192" s="100">
        <f t="shared" si="180"/>
        <v>0</v>
      </c>
      <c r="V192" s="100">
        <f t="shared" si="181"/>
        <v>0</v>
      </c>
      <c r="W192" s="100">
        <f t="shared" si="182"/>
        <v>0</v>
      </c>
      <c r="X192" s="100">
        <f t="shared" si="183"/>
        <v>0</v>
      </c>
      <c r="Y192" s="100">
        <f t="shared" si="184"/>
        <v>0</v>
      </c>
      <c r="Z192" s="100">
        <f t="shared" si="185"/>
        <v>0</v>
      </c>
      <c r="AA192" s="100">
        <f t="shared" si="186"/>
        <v>0</v>
      </c>
      <c r="AB192" s="100">
        <f t="shared" si="187"/>
        <v>0</v>
      </c>
      <c r="AC192" s="100">
        <f t="shared" si="188"/>
        <v>0</v>
      </c>
      <c r="AD192" s="100">
        <f t="shared" si="189"/>
        <v>0</v>
      </c>
      <c r="AE192" s="42">
        <f t="shared" si="190"/>
        <v>0</v>
      </c>
      <c r="AF192" s="104">
        <f t="shared" si="191"/>
        <v>0</v>
      </c>
      <c r="AG192" s="42">
        <f t="shared" si="192"/>
        <v>0</v>
      </c>
      <c r="AH192" s="43">
        <f t="shared" si="193"/>
        <v>0</v>
      </c>
      <c r="AJ192" s="78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30">
        <f t="shared" si="194"/>
        <v>0</v>
      </c>
      <c r="AW192" s="80"/>
      <c r="AX192" s="37"/>
    </row>
    <row r="193" spans="2:50" x14ac:dyDescent="0.35">
      <c r="B193" s="116">
        <v>491561</v>
      </c>
      <c r="C193" s="87" t="s">
        <v>196</v>
      </c>
      <c r="E193" s="99">
        <f t="shared" si="165"/>
        <v>0</v>
      </c>
      <c r="F193" s="100">
        <f t="shared" si="166"/>
        <v>0</v>
      </c>
      <c r="G193" s="100">
        <f t="shared" si="167"/>
        <v>0</v>
      </c>
      <c r="H193" s="100">
        <f t="shared" si="168"/>
        <v>0</v>
      </c>
      <c r="I193" s="100">
        <f t="shared" si="169"/>
        <v>0</v>
      </c>
      <c r="J193" s="100">
        <f t="shared" si="170"/>
        <v>0</v>
      </c>
      <c r="K193" s="100">
        <f t="shared" si="171"/>
        <v>0</v>
      </c>
      <c r="L193" s="100">
        <f t="shared" si="172"/>
        <v>0</v>
      </c>
      <c r="M193" s="100">
        <f t="shared" si="173"/>
        <v>0</v>
      </c>
      <c r="N193" s="100">
        <f t="shared" si="174"/>
        <v>0</v>
      </c>
      <c r="O193" s="100">
        <f t="shared" si="175"/>
        <v>0</v>
      </c>
      <c r="P193" s="101">
        <f t="shared" si="176"/>
        <v>0</v>
      </c>
      <c r="Q193" s="42">
        <f t="shared" si="177"/>
        <v>0</v>
      </c>
      <c r="S193" s="99">
        <f t="shared" si="178"/>
        <v>0</v>
      </c>
      <c r="T193" s="100">
        <f t="shared" si="179"/>
        <v>0</v>
      </c>
      <c r="U193" s="100">
        <f t="shared" si="180"/>
        <v>0</v>
      </c>
      <c r="V193" s="100">
        <f t="shared" si="181"/>
        <v>0</v>
      </c>
      <c r="W193" s="100">
        <f t="shared" si="182"/>
        <v>0</v>
      </c>
      <c r="X193" s="100">
        <f t="shared" si="183"/>
        <v>0</v>
      </c>
      <c r="Y193" s="100">
        <f t="shared" si="184"/>
        <v>0</v>
      </c>
      <c r="Z193" s="100">
        <f t="shared" si="185"/>
        <v>0</v>
      </c>
      <c r="AA193" s="100">
        <f t="shared" si="186"/>
        <v>0</v>
      </c>
      <c r="AB193" s="100">
        <f t="shared" si="187"/>
        <v>0</v>
      </c>
      <c r="AC193" s="100">
        <f t="shared" si="188"/>
        <v>0</v>
      </c>
      <c r="AD193" s="100">
        <f t="shared" si="189"/>
        <v>0</v>
      </c>
      <c r="AE193" s="42">
        <f t="shared" si="190"/>
        <v>0</v>
      </c>
      <c r="AF193" s="104">
        <f t="shared" si="191"/>
        <v>0</v>
      </c>
      <c r="AG193" s="42">
        <f t="shared" si="192"/>
        <v>0</v>
      </c>
      <c r="AH193" s="43">
        <f t="shared" si="193"/>
        <v>0</v>
      </c>
      <c r="AJ193" s="78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30">
        <f t="shared" si="194"/>
        <v>0</v>
      </c>
      <c r="AW193" s="80"/>
      <c r="AX193" s="37"/>
    </row>
    <row r="194" spans="2:50" x14ac:dyDescent="0.35">
      <c r="B194" s="116">
        <v>491562</v>
      </c>
      <c r="C194" s="87" t="s">
        <v>197</v>
      </c>
      <c r="E194" s="99">
        <f t="shared" si="165"/>
        <v>0</v>
      </c>
      <c r="F194" s="100">
        <f t="shared" si="166"/>
        <v>0</v>
      </c>
      <c r="G194" s="100">
        <f t="shared" si="167"/>
        <v>0</v>
      </c>
      <c r="H194" s="100">
        <f t="shared" si="168"/>
        <v>0</v>
      </c>
      <c r="I194" s="100">
        <f t="shared" si="169"/>
        <v>0</v>
      </c>
      <c r="J194" s="100">
        <f t="shared" si="170"/>
        <v>0</v>
      </c>
      <c r="K194" s="100">
        <f t="shared" si="171"/>
        <v>0</v>
      </c>
      <c r="L194" s="100">
        <f t="shared" si="172"/>
        <v>0</v>
      </c>
      <c r="M194" s="100">
        <f t="shared" si="173"/>
        <v>0</v>
      </c>
      <c r="N194" s="100">
        <f t="shared" si="174"/>
        <v>0</v>
      </c>
      <c r="O194" s="100">
        <f t="shared" si="175"/>
        <v>0</v>
      </c>
      <c r="P194" s="101">
        <f t="shared" si="176"/>
        <v>0</v>
      </c>
      <c r="Q194" s="42">
        <f t="shared" si="177"/>
        <v>0</v>
      </c>
      <c r="S194" s="99">
        <f t="shared" si="178"/>
        <v>0</v>
      </c>
      <c r="T194" s="100">
        <f t="shared" si="179"/>
        <v>0</v>
      </c>
      <c r="U194" s="100">
        <f t="shared" si="180"/>
        <v>0</v>
      </c>
      <c r="V194" s="100">
        <f t="shared" si="181"/>
        <v>0</v>
      </c>
      <c r="W194" s="100">
        <f t="shared" si="182"/>
        <v>0</v>
      </c>
      <c r="X194" s="100">
        <f t="shared" si="183"/>
        <v>0</v>
      </c>
      <c r="Y194" s="100">
        <f t="shared" si="184"/>
        <v>0</v>
      </c>
      <c r="Z194" s="100">
        <f t="shared" si="185"/>
        <v>0</v>
      </c>
      <c r="AA194" s="100">
        <f t="shared" si="186"/>
        <v>0</v>
      </c>
      <c r="AB194" s="100">
        <f t="shared" si="187"/>
        <v>0</v>
      </c>
      <c r="AC194" s="100">
        <f t="shared" si="188"/>
        <v>0</v>
      </c>
      <c r="AD194" s="100">
        <f t="shared" si="189"/>
        <v>0</v>
      </c>
      <c r="AE194" s="42">
        <f t="shared" si="190"/>
        <v>0</v>
      </c>
      <c r="AF194" s="104">
        <f t="shared" si="191"/>
        <v>0</v>
      </c>
      <c r="AG194" s="42">
        <f t="shared" si="192"/>
        <v>0</v>
      </c>
      <c r="AH194" s="43">
        <f t="shared" si="193"/>
        <v>0</v>
      </c>
      <c r="AJ194" s="78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30">
        <f t="shared" si="194"/>
        <v>0</v>
      </c>
      <c r="AW194" s="80"/>
      <c r="AX194" s="37"/>
    </row>
    <row r="195" spans="2:50" x14ac:dyDescent="0.35">
      <c r="B195" s="116">
        <v>491563</v>
      </c>
      <c r="C195" s="87" t="s">
        <v>198</v>
      </c>
      <c r="E195" s="99">
        <f t="shared" si="165"/>
        <v>0</v>
      </c>
      <c r="F195" s="100">
        <f t="shared" si="166"/>
        <v>0</v>
      </c>
      <c r="G195" s="100">
        <f t="shared" si="167"/>
        <v>0</v>
      </c>
      <c r="H195" s="100">
        <f t="shared" si="168"/>
        <v>0</v>
      </c>
      <c r="I195" s="100">
        <f t="shared" si="169"/>
        <v>0</v>
      </c>
      <c r="J195" s="100">
        <f t="shared" si="170"/>
        <v>0</v>
      </c>
      <c r="K195" s="100">
        <f t="shared" si="171"/>
        <v>0</v>
      </c>
      <c r="L195" s="100">
        <f t="shared" si="172"/>
        <v>0</v>
      </c>
      <c r="M195" s="100">
        <f t="shared" si="173"/>
        <v>0</v>
      </c>
      <c r="N195" s="100">
        <f t="shared" si="174"/>
        <v>0</v>
      </c>
      <c r="O195" s="100">
        <f t="shared" si="175"/>
        <v>0</v>
      </c>
      <c r="P195" s="101">
        <f t="shared" si="176"/>
        <v>0</v>
      </c>
      <c r="Q195" s="42">
        <f t="shared" si="177"/>
        <v>0</v>
      </c>
      <c r="S195" s="99">
        <f t="shared" si="178"/>
        <v>0</v>
      </c>
      <c r="T195" s="100">
        <f t="shared" si="179"/>
        <v>0</v>
      </c>
      <c r="U195" s="100">
        <f t="shared" si="180"/>
        <v>0</v>
      </c>
      <c r="V195" s="100">
        <f t="shared" si="181"/>
        <v>0</v>
      </c>
      <c r="W195" s="100">
        <f t="shared" si="182"/>
        <v>0</v>
      </c>
      <c r="X195" s="100">
        <f t="shared" si="183"/>
        <v>0</v>
      </c>
      <c r="Y195" s="100">
        <f t="shared" si="184"/>
        <v>0</v>
      </c>
      <c r="Z195" s="100">
        <f t="shared" si="185"/>
        <v>0</v>
      </c>
      <c r="AA195" s="100">
        <f t="shared" si="186"/>
        <v>0</v>
      </c>
      <c r="AB195" s="100">
        <f t="shared" si="187"/>
        <v>0</v>
      </c>
      <c r="AC195" s="100">
        <f t="shared" si="188"/>
        <v>0</v>
      </c>
      <c r="AD195" s="100">
        <f t="shared" si="189"/>
        <v>0</v>
      </c>
      <c r="AE195" s="42">
        <f t="shared" si="190"/>
        <v>0</v>
      </c>
      <c r="AF195" s="104">
        <f t="shared" si="191"/>
        <v>0</v>
      </c>
      <c r="AG195" s="42">
        <f t="shared" si="192"/>
        <v>0</v>
      </c>
      <c r="AH195" s="43">
        <f t="shared" si="193"/>
        <v>0</v>
      </c>
      <c r="AJ195" s="78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30">
        <f t="shared" si="194"/>
        <v>0</v>
      </c>
      <c r="AW195" s="80"/>
      <c r="AX195" s="37"/>
    </row>
    <row r="196" spans="2:50" x14ac:dyDescent="0.35">
      <c r="B196" s="116">
        <v>491564</v>
      </c>
      <c r="C196" s="87" t="s">
        <v>199</v>
      </c>
      <c r="E196" s="99">
        <f t="shared" si="165"/>
        <v>0</v>
      </c>
      <c r="F196" s="100">
        <f t="shared" si="166"/>
        <v>0</v>
      </c>
      <c r="G196" s="100">
        <f t="shared" si="167"/>
        <v>0</v>
      </c>
      <c r="H196" s="100">
        <f t="shared" si="168"/>
        <v>0</v>
      </c>
      <c r="I196" s="100">
        <f t="shared" si="169"/>
        <v>0</v>
      </c>
      <c r="J196" s="100">
        <f t="shared" si="170"/>
        <v>0</v>
      </c>
      <c r="K196" s="100">
        <f t="shared" si="171"/>
        <v>0</v>
      </c>
      <c r="L196" s="100">
        <f t="shared" si="172"/>
        <v>0</v>
      </c>
      <c r="M196" s="100">
        <f t="shared" si="173"/>
        <v>0</v>
      </c>
      <c r="N196" s="100">
        <f t="shared" si="174"/>
        <v>0</v>
      </c>
      <c r="O196" s="100">
        <f t="shared" si="175"/>
        <v>0</v>
      </c>
      <c r="P196" s="101">
        <f t="shared" si="176"/>
        <v>0</v>
      </c>
      <c r="Q196" s="42">
        <f t="shared" si="177"/>
        <v>0</v>
      </c>
      <c r="S196" s="99">
        <f t="shared" si="178"/>
        <v>0</v>
      </c>
      <c r="T196" s="100">
        <f t="shared" si="179"/>
        <v>0</v>
      </c>
      <c r="U196" s="100">
        <f t="shared" si="180"/>
        <v>0</v>
      </c>
      <c r="V196" s="100">
        <f t="shared" si="181"/>
        <v>0</v>
      </c>
      <c r="W196" s="100">
        <f t="shared" si="182"/>
        <v>0</v>
      </c>
      <c r="X196" s="100">
        <f t="shared" si="183"/>
        <v>0</v>
      </c>
      <c r="Y196" s="100">
        <f t="shared" si="184"/>
        <v>0</v>
      </c>
      <c r="Z196" s="100">
        <f t="shared" si="185"/>
        <v>0</v>
      </c>
      <c r="AA196" s="100">
        <f t="shared" si="186"/>
        <v>0</v>
      </c>
      <c r="AB196" s="100">
        <f t="shared" si="187"/>
        <v>0</v>
      </c>
      <c r="AC196" s="100">
        <f t="shared" si="188"/>
        <v>0</v>
      </c>
      <c r="AD196" s="100">
        <f t="shared" si="189"/>
        <v>0</v>
      </c>
      <c r="AE196" s="42">
        <f t="shared" si="190"/>
        <v>0</v>
      </c>
      <c r="AF196" s="104">
        <f t="shared" si="191"/>
        <v>0</v>
      </c>
      <c r="AG196" s="42">
        <f t="shared" si="192"/>
        <v>0</v>
      </c>
      <c r="AH196" s="43">
        <f t="shared" si="193"/>
        <v>0</v>
      </c>
      <c r="AJ196" s="78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30">
        <f t="shared" si="194"/>
        <v>0</v>
      </c>
      <c r="AW196" s="80"/>
      <c r="AX196" s="37"/>
    </row>
    <row r="197" spans="2:50" x14ac:dyDescent="0.35">
      <c r="B197" s="116">
        <v>492000</v>
      </c>
      <c r="C197" s="87" t="s">
        <v>200</v>
      </c>
      <c r="E197" s="99">
        <f t="shared" si="165"/>
        <v>0</v>
      </c>
      <c r="F197" s="100">
        <f t="shared" si="166"/>
        <v>0</v>
      </c>
      <c r="G197" s="100">
        <f t="shared" si="167"/>
        <v>0</v>
      </c>
      <c r="H197" s="100">
        <f t="shared" si="168"/>
        <v>0</v>
      </c>
      <c r="I197" s="100">
        <f t="shared" si="169"/>
        <v>0</v>
      </c>
      <c r="J197" s="100">
        <f t="shared" si="170"/>
        <v>0</v>
      </c>
      <c r="K197" s="100">
        <f t="shared" si="171"/>
        <v>0</v>
      </c>
      <c r="L197" s="100">
        <f t="shared" si="172"/>
        <v>0</v>
      </c>
      <c r="M197" s="100">
        <f t="shared" si="173"/>
        <v>0</v>
      </c>
      <c r="N197" s="100">
        <f t="shared" si="174"/>
        <v>0</v>
      </c>
      <c r="O197" s="100">
        <f t="shared" si="175"/>
        <v>0</v>
      </c>
      <c r="P197" s="101">
        <f t="shared" si="176"/>
        <v>0</v>
      </c>
      <c r="Q197" s="42">
        <f t="shared" si="177"/>
        <v>0</v>
      </c>
      <c r="S197" s="99">
        <f t="shared" si="178"/>
        <v>0</v>
      </c>
      <c r="T197" s="100">
        <f t="shared" si="179"/>
        <v>0</v>
      </c>
      <c r="U197" s="100">
        <f t="shared" si="180"/>
        <v>0</v>
      </c>
      <c r="V197" s="100">
        <f t="shared" si="181"/>
        <v>0</v>
      </c>
      <c r="W197" s="100">
        <f t="shared" si="182"/>
        <v>0</v>
      </c>
      <c r="X197" s="100">
        <f t="shared" si="183"/>
        <v>0</v>
      </c>
      <c r="Y197" s="100">
        <f t="shared" si="184"/>
        <v>0</v>
      </c>
      <c r="Z197" s="100">
        <f t="shared" si="185"/>
        <v>0</v>
      </c>
      <c r="AA197" s="100">
        <f t="shared" si="186"/>
        <v>0</v>
      </c>
      <c r="AB197" s="100">
        <f t="shared" si="187"/>
        <v>0</v>
      </c>
      <c r="AC197" s="100">
        <f t="shared" si="188"/>
        <v>0</v>
      </c>
      <c r="AD197" s="100">
        <f t="shared" si="189"/>
        <v>0</v>
      </c>
      <c r="AE197" s="42">
        <f t="shared" si="190"/>
        <v>0</v>
      </c>
      <c r="AF197" s="104">
        <f t="shared" si="191"/>
        <v>0</v>
      </c>
      <c r="AG197" s="42">
        <f t="shared" si="192"/>
        <v>0</v>
      </c>
      <c r="AH197" s="43">
        <f t="shared" si="193"/>
        <v>0</v>
      </c>
      <c r="AJ197" s="78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30">
        <f t="shared" si="194"/>
        <v>0</v>
      </c>
      <c r="AW197" s="80"/>
      <c r="AX197" s="37"/>
    </row>
    <row r="198" spans="2:50" s="22" customFormat="1" x14ac:dyDescent="0.35">
      <c r="B198" s="127"/>
      <c r="C198" s="128" t="str">
        <f>+"Total "&amp;PROPER(C173)</f>
        <v>Total Funds Transfers</v>
      </c>
      <c r="E198" s="66">
        <f t="shared" ref="E198:Q198" si="196">SUM(E174:E197)</f>
        <v>-40075.79</v>
      </c>
      <c r="F198" s="67">
        <f t="shared" si="196"/>
        <v>-40075.79</v>
      </c>
      <c r="G198" s="67">
        <f t="shared" si="196"/>
        <v>-40075.79</v>
      </c>
      <c r="H198" s="67">
        <f t="shared" si="196"/>
        <v>-40075.79</v>
      </c>
      <c r="I198" s="67">
        <f t="shared" si="196"/>
        <v>-40075.79</v>
      </c>
      <c r="J198" s="67">
        <f t="shared" si="196"/>
        <v>-40075.79</v>
      </c>
      <c r="K198" s="67">
        <f t="shared" si="196"/>
        <v>-40075.79</v>
      </c>
      <c r="L198" s="67">
        <f t="shared" si="196"/>
        <v>-40075.79</v>
      </c>
      <c r="M198" s="67">
        <f t="shared" si="196"/>
        <v>-40075.79</v>
      </c>
      <c r="N198" s="67">
        <f t="shared" si="196"/>
        <v>-40075.79</v>
      </c>
      <c r="O198" s="67">
        <f t="shared" si="196"/>
        <v>-40075.79</v>
      </c>
      <c r="P198" s="50">
        <f t="shared" si="196"/>
        <v>-40075.79</v>
      </c>
      <c r="Q198" s="27">
        <f t="shared" si="196"/>
        <v>-480909.4800000001</v>
      </c>
      <c r="S198" s="66">
        <f t="shared" ref="S198:AG198" si="197">SUM(S174:S197)</f>
        <v>-37863.79</v>
      </c>
      <c r="T198" s="67">
        <f t="shared" si="197"/>
        <v>-37863.79</v>
      </c>
      <c r="U198" s="67">
        <f t="shared" si="197"/>
        <v>-37863.79</v>
      </c>
      <c r="V198" s="67">
        <f t="shared" si="197"/>
        <v>-37863.79</v>
      </c>
      <c r="W198" s="67">
        <f t="shared" si="197"/>
        <v>-37863.79</v>
      </c>
      <c r="X198" s="67">
        <f t="shared" si="197"/>
        <v>-37863.79</v>
      </c>
      <c r="Y198" s="67">
        <f t="shared" si="197"/>
        <v>-37864</v>
      </c>
      <c r="Z198" s="67">
        <f t="shared" si="197"/>
        <v>-37864</v>
      </c>
      <c r="AA198" s="67">
        <f t="shared" si="197"/>
        <v>-37864</v>
      </c>
      <c r="AB198" s="67">
        <f t="shared" si="197"/>
        <v>-37864</v>
      </c>
      <c r="AC198" s="67">
        <f t="shared" si="197"/>
        <v>-37864</v>
      </c>
      <c r="AD198" s="67">
        <f t="shared" si="197"/>
        <v>-37864</v>
      </c>
      <c r="AE198" s="27">
        <f t="shared" si="197"/>
        <v>-454366.74</v>
      </c>
      <c r="AF198" s="27">
        <f t="shared" si="197"/>
        <v>-454368</v>
      </c>
      <c r="AG198" s="27">
        <f t="shared" si="197"/>
        <v>1.2599999999802094</v>
      </c>
      <c r="AH198" s="28">
        <f t="shared" si="193"/>
        <v>-2.7730826114079543E-6</v>
      </c>
      <c r="AJ198" s="66">
        <f t="shared" ref="AJ198:AV198" si="198">SUM(AJ174:AJ197)</f>
        <v>-790127</v>
      </c>
      <c r="AK198" s="67">
        <f t="shared" si="198"/>
        <v>-790127</v>
      </c>
      <c r="AL198" s="67">
        <f t="shared" si="198"/>
        <v>-790127</v>
      </c>
      <c r="AM198" s="67">
        <f t="shared" si="198"/>
        <v>-790127</v>
      </c>
      <c r="AN198" s="67">
        <f t="shared" si="198"/>
        <v>-790127</v>
      </c>
      <c r="AO198" s="67">
        <f t="shared" si="198"/>
        <v>-790127</v>
      </c>
      <c r="AP198" s="67">
        <f t="shared" si="198"/>
        <v>-790127</v>
      </c>
      <c r="AQ198" s="67">
        <f t="shared" si="198"/>
        <v>-790127</v>
      </c>
      <c r="AR198" s="67">
        <f t="shared" si="198"/>
        <v>-790127</v>
      </c>
      <c r="AS198" s="67">
        <f t="shared" si="198"/>
        <v>-790127</v>
      </c>
      <c r="AT198" s="67">
        <f t="shared" si="198"/>
        <v>-790127</v>
      </c>
      <c r="AU198" s="67">
        <f t="shared" si="198"/>
        <v>-790127</v>
      </c>
      <c r="AV198" s="27">
        <f t="shared" si="198"/>
        <v>-9481524</v>
      </c>
      <c r="AW198" s="55"/>
    </row>
    <row r="199" spans="2:50" s="44" customFormat="1" ht="11.65" customHeight="1" x14ac:dyDescent="0.3">
      <c r="B199" s="129"/>
      <c r="C199" s="130" t="s">
        <v>175</v>
      </c>
      <c r="E199" s="68">
        <f t="shared" ref="E199:Q199" si="199">IF(E$201=0,0,E198/E$201)</f>
        <v>-0.55448996576273568</v>
      </c>
      <c r="F199" s="69">
        <f t="shared" si="199"/>
        <v>-0.55576713351572404</v>
      </c>
      <c r="G199" s="69">
        <f t="shared" si="199"/>
        <v>-0.55772915257874534</v>
      </c>
      <c r="H199" s="69">
        <f t="shared" si="199"/>
        <v>-0.55743901083684588</v>
      </c>
      <c r="I199" s="69">
        <f t="shared" si="199"/>
        <v>-0.56719416453274252</v>
      </c>
      <c r="J199" s="69">
        <f t="shared" si="199"/>
        <v>-0.56083086136464444</v>
      </c>
      <c r="K199" s="69">
        <f t="shared" si="199"/>
        <v>-0.56194550603194371</v>
      </c>
      <c r="L199" s="69">
        <f t="shared" si="199"/>
        <v>-0.5624346265963811</v>
      </c>
      <c r="M199" s="69">
        <f t="shared" si="199"/>
        <v>-0.56201107227635438</v>
      </c>
      <c r="N199" s="69">
        <f t="shared" si="199"/>
        <v>-0.56719416453274252</v>
      </c>
      <c r="O199" s="69">
        <f t="shared" si="199"/>
        <v>-0.55947386620999429</v>
      </c>
      <c r="P199" s="51">
        <f t="shared" si="199"/>
        <v>-0.56163931260347033</v>
      </c>
      <c r="Q199" s="45">
        <f t="shared" si="199"/>
        <v>-0.56065304007797478</v>
      </c>
      <c r="S199" s="68">
        <f t="shared" ref="S199:AF199" si="200">IF(S$201=0,0,S198/S$201)</f>
        <v>-0.47939060941717088</v>
      </c>
      <c r="T199" s="69">
        <f t="shared" si="200"/>
        <v>-0.48172491146359997</v>
      </c>
      <c r="U199" s="69">
        <f t="shared" si="200"/>
        <v>-0.48215572070926593</v>
      </c>
      <c r="V199" s="69">
        <f t="shared" si="200"/>
        <v>-0.48214847591517235</v>
      </c>
      <c r="W199" s="69">
        <f t="shared" si="200"/>
        <v>-0.48212999653654964</v>
      </c>
      <c r="X199" s="69">
        <f t="shared" si="200"/>
        <v>-0.48212925984649813</v>
      </c>
      <c r="Y199" s="69">
        <f t="shared" si="200"/>
        <v>-0.48220266673458734</v>
      </c>
      <c r="Z199" s="69">
        <f t="shared" si="200"/>
        <v>-0.48220266673458734</v>
      </c>
      <c r="AA199" s="69">
        <f t="shared" si="200"/>
        <v>-0.48220266673458734</v>
      </c>
      <c r="AB199" s="69">
        <f t="shared" si="200"/>
        <v>-0.48220266673458734</v>
      </c>
      <c r="AC199" s="69">
        <f t="shared" si="200"/>
        <v>-0.48220266673458734</v>
      </c>
      <c r="AD199" s="69">
        <f t="shared" si="200"/>
        <v>-0.48220266673458734</v>
      </c>
      <c r="AE199" s="45">
        <f t="shared" si="200"/>
        <v>-0.48190668031900191</v>
      </c>
      <c r="AF199" s="45">
        <f t="shared" si="200"/>
        <v>-0.48220164325177922</v>
      </c>
      <c r="AG199" s="45"/>
      <c r="AH199" s="45"/>
      <c r="AJ199" s="68">
        <f t="shared" ref="AJ199:AV199" si="201">IF(AJ$201=0,0,AJ198/AJ$201)</f>
        <v>-63.377476538060478</v>
      </c>
      <c r="AK199" s="69">
        <f t="shared" si="201"/>
        <v>-63.377476538060478</v>
      </c>
      <c r="AL199" s="69">
        <f t="shared" si="201"/>
        <v>-63.377476538060478</v>
      </c>
      <c r="AM199" s="69">
        <f t="shared" si="201"/>
        <v>-63.377476538060478</v>
      </c>
      <c r="AN199" s="69">
        <f t="shared" si="201"/>
        <v>-63.377476538060478</v>
      </c>
      <c r="AO199" s="69">
        <f t="shared" si="201"/>
        <v>-63.377476538060478</v>
      </c>
      <c r="AP199" s="69">
        <f t="shared" si="201"/>
        <v>-63.377476538060478</v>
      </c>
      <c r="AQ199" s="69">
        <f t="shared" si="201"/>
        <v>-63.377476538060478</v>
      </c>
      <c r="AR199" s="69">
        <f t="shared" si="201"/>
        <v>-63.377476538060478</v>
      </c>
      <c r="AS199" s="69">
        <f t="shared" si="201"/>
        <v>-63.377476538060478</v>
      </c>
      <c r="AT199" s="69">
        <f t="shared" si="201"/>
        <v>-63.377476538060478</v>
      </c>
      <c r="AU199" s="69">
        <f t="shared" si="201"/>
        <v>-63.377476538060478</v>
      </c>
      <c r="AV199" s="45">
        <f t="shared" si="201"/>
        <v>-63.377476538060478</v>
      </c>
      <c r="AW199" s="56"/>
    </row>
    <row r="200" spans="2:50" s="11" customFormat="1" x14ac:dyDescent="0.35">
      <c r="B200" s="125"/>
      <c r="C200" s="97"/>
      <c r="E200" s="57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52"/>
      <c r="Q200" s="29"/>
      <c r="S200" s="57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29"/>
      <c r="AF200" s="29"/>
      <c r="AG200" s="29"/>
      <c r="AH200" s="29"/>
      <c r="AJ200" s="57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9"/>
      <c r="AW200" s="58"/>
    </row>
    <row r="201" spans="2:50" s="22" customFormat="1" x14ac:dyDescent="0.35">
      <c r="B201" s="127"/>
      <c r="C201" s="128" t="s">
        <v>201</v>
      </c>
      <c r="E201" s="66">
        <f t="shared" ref="E201:Q201" si="202">+E170+E198</f>
        <v>72275.049999999988</v>
      </c>
      <c r="F201" s="67">
        <f t="shared" si="202"/>
        <v>72108.959999999992</v>
      </c>
      <c r="G201" s="67">
        <f t="shared" si="202"/>
        <v>71855.290000000008</v>
      </c>
      <c r="H201" s="67">
        <f t="shared" si="202"/>
        <v>71892.69</v>
      </c>
      <c r="I201" s="67">
        <f t="shared" si="202"/>
        <v>70656.209999999992</v>
      </c>
      <c r="J201" s="67">
        <f t="shared" si="202"/>
        <v>71457.889999999985</v>
      </c>
      <c r="K201" s="67">
        <f t="shared" si="202"/>
        <v>71316.149999999994</v>
      </c>
      <c r="L201" s="67">
        <f t="shared" si="202"/>
        <v>71254.13</v>
      </c>
      <c r="M201" s="67">
        <f t="shared" si="202"/>
        <v>71307.830000000016</v>
      </c>
      <c r="N201" s="67">
        <f t="shared" si="202"/>
        <v>70656.209999999992</v>
      </c>
      <c r="O201" s="67">
        <f t="shared" si="202"/>
        <v>71631.209999999992</v>
      </c>
      <c r="P201" s="50">
        <f t="shared" si="202"/>
        <v>71355.03</v>
      </c>
      <c r="Q201" s="27">
        <f t="shared" si="202"/>
        <v>857766.64999999979</v>
      </c>
      <c r="S201" s="66">
        <f t="shared" ref="S201:AG201" si="203">+S170+S198</f>
        <v>78983.169999999984</v>
      </c>
      <c r="T201" s="67">
        <f t="shared" si="203"/>
        <v>78600.44</v>
      </c>
      <c r="U201" s="67">
        <f t="shared" si="203"/>
        <v>78530.209999999992</v>
      </c>
      <c r="V201" s="67">
        <f t="shared" si="203"/>
        <v>78531.389999999985</v>
      </c>
      <c r="W201" s="67">
        <f t="shared" si="203"/>
        <v>78534.399999999994</v>
      </c>
      <c r="X201" s="67">
        <f t="shared" si="203"/>
        <v>78534.51999999999</v>
      </c>
      <c r="Y201" s="67">
        <f t="shared" si="203"/>
        <v>78523</v>
      </c>
      <c r="Z201" s="67">
        <f t="shared" si="203"/>
        <v>78523</v>
      </c>
      <c r="AA201" s="67">
        <f t="shared" si="203"/>
        <v>78523</v>
      </c>
      <c r="AB201" s="67">
        <f t="shared" si="203"/>
        <v>78523</v>
      </c>
      <c r="AC201" s="67">
        <f t="shared" si="203"/>
        <v>78523</v>
      </c>
      <c r="AD201" s="67">
        <f t="shared" si="203"/>
        <v>78523</v>
      </c>
      <c r="AE201" s="27">
        <f t="shared" si="203"/>
        <v>942852.12999999989</v>
      </c>
      <c r="AF201" s="27">
        <f t="shared" si="203"/>
        <v>942278</v>
      </c>
      <c r="AG201" s="27">
        <f t="shared" si="203"/>
        <v>574.12999999998021</v>
      </c>
      <c r="AH201" s="28">
        <f>IF(AF201=0,0,AG201/AF201)</f>
        <v>6.0930001549434475E-4</v>
      </c>
      <c r="AJ201" s="66">
        <f t="shared" ref="AJ201:AV201" si="204">+AJ170+AJ198</f>
        <v>12467</v>
      </c>
      <c r="AK201" s="67">
        <f t="shared" si="204"/>
        <v>12467</v>
      </c>
      <c r="AL201" s="67">
        <f t="shared" si="204"/>
        <v>12467</v>
      </c>
      <c r="AM201" s="67">
        <f t="shared" si="204"/>
        <v>12467</v>
      </c>
      <c r="AN201" s="67">
        <f t="shared" si="204"/>
        <v>12467</v>
      </c>
      <c r="AO201" s="67">
        <f t="shared" si="204"/>
        <v>12467</v>
      </c>
      <c r="AP201" s="67">
        <f t="shared" si="204"/>
        <v>12467</v>
      </c>
      <c r="AQ201" s="67">
        <f t="shared" si="204"/>
        <v>12467</v>
      </c>
      <c r="AR201" s="67">
        <f t="shared" si="204"/>
        <v>12467</v>
      </c>
      <c r="AS201" s="67">
        <f t="shared" si="204"/>
        <v>12467</v>
      </c>
      <c r="AT201" s="67">
        <f t="shared" si="204"/>
        <v>12467</v>
      </c>
      <c r="AU201" s="67">
        <f t="shared" si="204"/>
        <v>12467</v>
      </c>
      <c r="AV201" s="27">
        <f t="shared" si="204"/>
        <v>149604</v>
      </c>
      <c r="AW201" s="55"/>
    </row>
    <row r="202" spans="2:50" s="44" customFormat="1" ht="11.65" customHeight="1" x14ac:dyDescent="0.3">
      <c r="B202" s="129"/>
      <c r="C202" s="130" t="s">
        <v>175</v>
      </c>
      <c r="E202" s="68">
        <f t="shared" ref="E202:Q202" si="205">IF(E$201=0,0,E201/E$201)</f>
        <v>1</v>
      </c>
      <c r="F202" s="69">
        <f t="shared" si="205"/>
        <v>1</v>
      </c>
      <c r="G202" s="69">
        <f t="shared" si="205"/>
        <v>1</v>
      </c>
      <c r="H202" s="69">
        <f t="shared" si="205"/>
        <v>1</v>
      </c>
      <c r="I202" s="69">
        <f t="shared" si="205"/>
        <v>1</v>
      </c>
      <c r="J202" s="69">
        <f t="shared" si="205"/>
        <v>1</v>
      </c>
      <c r="K202" s="69">
        <f t="shared" si="205"/>
        <v>1</v>
      </c>
      <c r="L202" s="69">
        <f t="shared" si="205"/>
        <v>1</v>
      </c>
      <c r="M202" s="69">
        <f t="shared" si="205"/>
        <v>1</v>
      </c>
      <c r="N202" s="69">
        <f t="shared" si="205"/>
        <v>1</v>
      </c>
      <c r="O202" s="69">
        <f t="shared" si="205"/>
        <v>1</v>
      </c>
      <c r="P202" s="51">
        <f t="shared" si="205"/>
        <v>1</v>
      </c>
      <c r="Q202" s="45">
        <f t="shared" si="205"/>
        <v>1</v>
      </c>
      <c r="S202" s="68">
        <f t="shared" ref="S202:AF202" si="206">IF(S$201=0,0,S201/S$201)</f>
        <v>1</v>
      </c>
      <c r="T202" s="69">
        <f t="shared" si="206"/>
        <v>1</v>
      </c>
      <c r="U202" s="69">
        <f t="shared" si="206"/>
        <v>1</v>
      </c>
      <c r="V202" s="69">
        <f t="shared" si="206"/>
        <v>1</v>
      </c>
      <c r="W202" s="69">
        <f t="shared" si="206"/>
        <v>1</v>
      </c>
      <c r="X202" s="69">
        <f t="shared" si="206"/>
        <v>1</v>
      </c>
      <c r="Y202" s="69">
        <f t="shared" si="206"/>
        <v>1</v>
      </c>
      <c r="Z202" s="69">
        <f t="shared" si="206"/>
        <v>1</v>
      </c>
      <c r="AA202" s="69">
        <f t="shared" si="206"/>
        <v>1</v>
      </c>
      <c r="AB202" s="69">
        <f t="shared" si="206"/>
        <v>1</v>
      </c>
      <c r="AC202" s="69">
        <f t="shared" si="206"/>
        <v>1</v>
      </c>
      <c r="AD202" s="69">
        <f t="shared" si="206"/>
        <v>1</v>
      </c>
      <c r="AE202" s="45">
        <f t="shared" si="206"/>
        <v>1</v>
      </c>
      <c r="AF202" s="45">
        <f t="shared" si="206"/>
        <v>1</v>
      </c>
      <c r="AG202" s="45"/>
      <c r="AH202" s="45"/>
      <c r="AJ202" s="68">
        <f t="shared" ref="AJ202:AV202" si="207">IF(AJ$201=0,0,AJ201/AJ$201)</f>
        <v>1</v>
      </c>
      <c r="AK202" s="69">
        <f t="shared" si="207"/>
        <v>1</v>
      </c>
      <c r="AL202" s="69">
        <f t="shared" si="207"/>
        <v>1</v>
      </c>
      <c r="AM202" s="69">
        <f t="shared" si="207"/>
        <v>1</v>
      </c>
      <c r="AN202" s="69">
        <f t="shared" si="207"/>
        <v>1</v>
      </c>
      <c r="AO202" s="69">
        <f t="shared" si="207"/>
        <v>1</v>
      </c>
      <c r="AP202" s="69">
        <f t="shared" si="207"/>
        <v>1</v>
      </c>
      <c r="AQ202" s="69">
        <f t="shared" si="207"/>
        <v>1</v>
      </c>
      <c r="AR202" s="69">
        <f t="shared" si="207"/>
        <v>1</v>
      </c>
      <c r="AS202" s="69">
        <f t="shared" si="207"/>
        <v>1</v>
      </c>
      <c r="AT202" s="69">
        <f t="shared" si="207"/>
        <v>1</v>
      </c>
      <c r="AU202" s="69">
        <f t="shared" si="207"/>
        <v>1</v>
      </c>
      <c r="AV202" s="45">
        <f t="shared" si="207"/>
        <v>1</v>
      </c>
      <c r="AW202" s="56"/>
    </row>
    <row r="203" spans="2:50" s="11" customFormat="1" x14ac:dyDescent="0.35">
      <c r="B203" s="125"/>
      <c r="C203" s="97"/>
      <c r="E203" s="57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52"/>
      <c r="Q203" s="29"/>
      <c r="S203" s="57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29"/>
      <c r="AF203" s="29"/>
      <c r="AG203" s="29"/>
      <c r="AH203" s="29"/>
      <c r="AJ203" s="57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9"/>
      <c r="AW203" s="58"/>
    </row>
    <row r="204" spans="2:50" x14ac:dyDescent="0.35">
      <c r="B204" s="116"/>
      <c r="C204" s="126" t="s">
        <v>202</v>
      </c>
      <c r="E204" s="59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70"/>
      <c r="Q204" s="30"/>
      <c r="S204" s="59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30"/>
      <c r="AF204" s="30"/>
      <c r="AG204" s="30"/>
      <c r="AH204" s="26"/>
      <c r="AJ204" s="59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30"/>
      <c r="AW204" s="49"/>
    </row>
    <row r="205" spans="2:50" x14ac:dyDescent="0.35">
      <c r="B205" s="116">
        <v>500000</v>
      </c>
      <c r="C205" s="87" t="s">
        <v>203</v>
      </c>
      <c r="E205" s="99">
        <f t="shared" ref="E205:E239" si="208">IF(E$6="Actuals",_xlfn.IFNA(VLOOKUP($B205,PYOP,5,FALSE),0),_xlfn.IFNA(VLOOKUP($B205,CYBUDOP,5,FALSE),0))</f>
        <v>30153</v>
      </c>
      <c r="F205" s="100">
        <f t="shared" ref="F205:F239" si="209">IF(F$6="Actuals",_xlfn.IFNA(VLOOKUP($B205,PYOP,6,FALSE),0),_xlfn.IFNA(VLOOKUP($B205,CYBUDOP,6,FALSE),0))</f>
        <v>30153</v>
      </c>
      <c r="G205" s="100">
        <f t="shared" ref="G205:G239" si="210">IF(G$6="Actuals",_xlfn.IFNA(VLOOKUP($B205,PYOP,7,FALSE),0),_xlfn.IFNA(VLOOKUP($B205,CYBUDOP,7,FALSE),0))</f>
        <v>30228</v>
      </c>
      <c r="H205" s="100">
        <f t="shared" ref="H205:H239" si="211">IF(H$6="Actuals",_xlfn.IFNA(VLOOKUP($B205,PYOP,8,FALSE),0),_xlfn.IFNA(VLOOKUP($B205,CYBUDOP,8,FALSE),0))</f>
        <v>30228</v>
      </c>
      <c r="I205" s="100">
        <f t="shared" ref="I205:I239" si="212">IF(I$6="Actuals",_xlfn.IFNA(VLOOKUP($B205,PYOP,9,FALSE),0),_xlfn.IFNA(VLOOKUP($B205,CYBUDOP,9,FALSE),0))</f>
        <v>30153</v>
      </c>
      <c r="J205" s="100">
        <f t="shared" ref="J205:J239" si="213">IF(J$6="Actuals",_xlfn.IFNA(VLOOKUP($B205,PYOP,10,FALSE),0),_xlfn.IFNA(VLOOKUP($B205,CYBUDOP,10,FALSE),0))</f>
        <v>30153</v>
      </c>
      <c r="K205" s="100">
        <f t="shared" ref="K205:K239" si="214">IF(K$6="Actuals",_xlfn.IFNA(VLOOKUP($B205,PYOP,11,FALSE),0),_xlfn.IFNA(VLOOKUP($B205,CYBUDOP,11,FALSE),0))</f>
        <v>30378</v>
      </c>
      <c r="L205" s="100">
        <f t="shared" ref="L205:L239" si="215">IF(L$6="Actuals",_xlfn.IFNA(VLOOKUP($B205,PYOP,12,FALSE),0),_xlfn.IFNA(VLOOKUP($B205,CYBUDOP,12,FALSE),0))</f>
        <v>30303</v>
      </c>
      <c r="M205" s="100">
        <f t="shared" ref="M205:M239" si="216">IF(M$6="Actuals",_xlfn.IFNA(VLOOKUP($B205,PYOP,13,FALSE),0),_xlfn.IFNA(VLOOKUP($B205,CYBUDOP,13,FALSE),0))</f>
        <v>30153</v>
      </c>
      <c r="N205" s="100">
        <f t="shared" ref="N205:N239" si="217">IF(N$6="Actuals",_xlfn.IFNA(VLOOKUP($B205,PYOP,14,FALSE),0),_xlfn.IFNA(VLOOKUP($B205,CYBUDOP,14,FALSE),0))</f>
        <v>28588</v>
      </c>
      <c r="O205" s="100">
        <f t="shared" ref="O205:O239" si="218">IF(O$6="Actuals",_xlfn.IFNA(VLOOKUP($B205,PYOP,15,FALSE),0),_xlfn.IFNA(VLOOKUP($B205,CYBUDOP,15,FALSE),0))</f>
        <v>28588</v>
      </c>
      <c r="P205" s="101">
        <f t="shared" ref="P205:P239" si="219">IF(P$6="Actuals",_xlfn.IFNA(VLOOKUP($B205,PYOP,16,FALSE),0),_xlfn.IFNA(VLOOKUP($B205,CYBUDOP,16,FALSE),0))</f>
        <v>28588</v>
      </c>
      <c r="Q205" s="42">
        <f t="shared" ref="Q205:Q239" si="220">SUM(E205:P205)</f>
        <v>357666</v>
      </c>
      <c r="S205" s="99">
        <f t="shared" ref="S205:S239" si="221">IF(S$6="Actuals",_xlfn.IFNA(VLOOKUP($B205,CYOP,5,FALSE),0),_xlfn.IFNA(VLOOKUP($B205,CYBUDOP,9,FALSE),0))</f>
        <v>28588</v>
      </c>
      <c r="T205" s="100">
        <f t="shared" ref="T205:T239" si="222">IF(T$6="Actuals",_xlfn.IFNA(VLOOKUP($B205,CYOP,6,FALSE),0),_xlfn.IFNA(VLOOKUP($B205,CYBUDOP,10,FALSE),0))</f>
        <v>28588</v>
      </c>
      <c r="U205" s="100">
        <f t="shared" ref="U205:U239" si="223">IF(U$6="Actuals",_xlfn.IFNA(VLOOKUP($B205,CYOP,7,FALSE),0),_xlfn.IFNA(VLOOKUP($B205,CYBUDOP,11,FALSE),0))</f>
        <v>28588</v>
      </c>
      <c r="V205" s="100">
        <f t="shared" ref="V205:V239" si="224">IF(V$6="Actuals",_xlfn.IFNA(VLOOKUP($B205,CYOP,8,FALSE),0),_xlfn.IFNA(VLOOKUP($B205,CYBUDOP,12,FALSE),0))</f>
        <v>28588</v>
      </c>
      <c r="W205" s="100">
        <f t="shared" ref="W205:W239" si="225">IF(W$6="Actuals",_xlfn.IFNA(VLOOKUP($B205,CYOP,9,FALSE),0),_xlfn.IFNA(VLOOKUP($B205,CYBUDOP,13,FALSE),0))</f>
        <v>28588</v>
      </c>
      <c r="X205" s="100">
        <f t="shared" ref="X205:X239" si="226">IF(X$6="Actuals",_xlfn.IFNA(VLOOKUP($B205,CYOP,10,FALSE),0),_xlfn.IFNA(VLOOKUP($B205,CYBUDOP,14,FALSE),0))</f>
        <v>28588</v>
      </c>
      <c r="Y205" s="100">
        <f t="shared" ref="Y205:Y239" si="227">IF(Y$6="Actuals",_xlfn.IFNA(VLOOKUP($B205,CYOP,11,FALSE),0),_xlfn.IFNA(VLOOKUP($B205,CYBUDOP,15,FALSE),0))</f>
        <v>29260</v>
      </c>
      <c r="Z205" s="100">
        <f t="shared" ref="Z205:Z239" si="228">IF(Z$6="Actuals",_xlfn.IFNA(VLOOKUP($B205,CYOP,12,FALSE),0),_xlfn.IFNA(VLOOKUP($B205,CYBUDOP,16,FALSE),0))</f>
        <v>29113.7</v>
      </c>
      <c r="AA205" s="100">
        <f t="shared" ref="AA205:AA239" si="229">IF(AA$6="Actuals",_xlfn.IFNA(VLOOKUP($B205,CYOP,13,FALSE),0),_xlfn.IFNA(VLOOKUP($B205,CYBUDOP,17,FALSE),0))</f>
        <v>29113.7</v>
      </c>
      <c r="AB205" s="100">
        <f t="shared" ref="AB205:AB239" si="230">IF(AB$6="Actuals",_xlfn.IFNA(VLOOKUP($B205,CYOP,14,FALSE),0),_xlfn.IFNA(VLOOKUP($B205,CYBUDOP,18,FALSE),0))</f>
        <v>31509.89</v>
      </c>
      <c r="AC205" s="100">
        <f t="shared" ref="AC205:AC239" si="231">IF(AC$6="Actuals",_xlfn.IFNA(VLOOKUP($B205,CYOP,15,FALSE),0),_xlfn.IFNA(VLOOKUP($B205,CYBUDOP,19,FALSE),0))</f>
        <v>31509.89</v>
      </c>
      <c r="AD205" s="100">
        <f t="shared" ref="AD205:AD239" si="232">IF(AD$6="Actuals",_xlfn.IFNA(VLOOKUP($B205,CYOP,16,FALSE),0),_xlfn.IFNA(VLOOKUP($B205,CYBUDOP,20,FALSE),0))</f>
        <v>31509.89</v>
      </c>
      <c r="AE205" s="42">
        <f t="shared" ref="AE205:AE239" si="233">SUM(S205:AD205)</f>
        <v>353545.07000000007</v>
      </c>
      <c r="AF205" s="104">
        <f t="shared" ref="AF205:AF239" si="234">_xlfn.IFNA(VLOOKUP($B205,CYBUDOP,6,FALSE),0)</f>
        <v>371233.14</v>
      </c>
      <c r="AG205" s="42">
        <f t="shared" ref="AG205:AG239" si="235">+AE205-AF205</f>
        <v>-17688.069999999949</v>
      </c>
      <c r="AH205" s="43">
        <f t="shared" ref="AH205:AH240" si="236">IF(AF205=0,0,AG205/AF205)</f>
        <v>-4.7646796835002253E-2</v>
      </c>
      <c r="AJ205" s="78"/>
      <c r="AK205" s="79"/>
      <c r="AL205" s="79"/>
      <c r="AM205" s="79"/>
      <c r="AN205" s="79"/>
      <c r="AO205" s="79"/>
      <c r="AP205" s="79"/>
      <c r="AQ205" s="79"/>
      <c r="AR205" s="79"/>
      <c r="AS205" s="79"/>
      <c r="AT205" s="79"/>
      <c r="AU205" s="79"/>
      <c r="AV205" s="30">
        <f t="shared" ref="AV205:AV239" si="237">SUM(AJ205:AU205)</f>
        <v>0</v>
      </c>
      <c r="AW205" s="80"/>
      <c r="AX205" s="37"/>
    </row>
    <row r="206" spans="2:50" x14ac:dyDescent="0.35">
      <c r="B206" s="116">
        <v>500010</v>
      </c>
      <c r="C206" s="87" t="s">
        <v>204</v>
      </c>
      <c r="E206" s="99">
        <f t="shared" si="208"/>
        <v>0</v>
      </c>
      <c r="F206" s="100">
        <f t="shared" si="209"/>
        <v>0</v>
      </c>
      <c r="G206" s="100">
        <f t="shared" si="210"/>
        <v>0</v>
      </c>
      <c r="H206" s="100">
        <f t="shared" si="211"/>
        <v>0</v>
      </c>
      <c r="I206" s="100">
        <f t="shared" si="212"/>
        <v>0</v>
      </c>
      <c r="J206" s="100">
        <f t="shared" si="213"/>
        <v>0</v>
      </c>
      <c r="K206" s="100">
        <f t="shared" si="214"/>
        <v>0</v>
      </c>
      <c r="L206" s="100">
        <f t="shared" si="215"/>
        <v>0</v>
      </c>
      <c r="M206" s="100">
        <f t="shared" si="216"/>
        <v>0</v>
      </c>
      <c r="N206" s="100">
        <f t="shared" si="217"/>
        <v>0</v>
      </c>
      <c r="O206" s="100">
        <f t="shared" si="218"/>
        <v>0</v>
      </c>
      <c r="P206" s="101">
        <f t="shared" si="219"/>
        <v>0</v>
      </c>
      <c r="Q206" s="42">
        <f t="shared" si="220"/>
        <v>0</v>
      </c>
      <c r="S206" s="99">
        <f t="shared" si="221"/>
        <v>0</v>
      </c>
      <c r="T206" s="100">
        <f t="shared" si="222"/>
        <v>0</v>
      </c>
      <c r="U206" s="100">
        <f t="shared" si="223"/>
        <v>0</v>
      </c>
      <c r="V206" s="100">
        <f t="shared" si="224"/>
        <v>0</v>
      </c>
      <c r="W206" s="100">
        <f t="shared" si="225"/>
        <v>0</v>
      </c>
      <c r="X206" s="100">
        <f t="shared" si="226"/>
        <v>0</v>
      </c>
      <c r="Y206" s="100">
        <f t="shared" si="227"/>
        <v>0</v>
      </c>
      <c r="Z206" s="100">
        <f t="shared" si="228"/>
        <v>0</v>
      </c>
      <c r="AA206" s="100">
        <f t="shared" si="229"/>
        <v>0</v>
      </c>
      <c r="AB206" s="100">
        <f t="shared" si="230"/>
        <v>0</v>
      </c>
      <c r="AC206" s="100">
        <f t="shared" si="231"/>
        <v>0</v>
      </c>
      <c r="AD206" s="100">
        <f t="shared" si="232"/>
        <v>0</v>
      </c>
      <c r="AE206" s="42">
        <f t="shared" si="233"/>
        <v>0</v>
      </c>
      <c r="AF206" s="104">
        <f t="shared" si="234"/>
        <v>0</v>
      </c>
      <c r="AG206" s="42">
        <f t="shared" si="235"/>
        <v>0</v>
      </c>
      <c r="AH206" s="43">
        <f t="shared" si="236"/>
        <v>0</v>
      </c>
      <c r="AJ206" s="78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30">
        <f t="shared" si="237"/>
        <v>0</v>
      </c>
      <c r="AW206" s="80"/>
      <c r="AX206" s="37"/>
    </row>
    <row r="207" spans="2:50" x14ac:dyDescent="0.35">
      <c r="B207" s="116">
        <v>500011</v>
      </c>
      <c r="C207" s="87" t="s">
        <v>205</v>
      </c>
      <c r="E207" s="99">
        <f t="shared" si="208"/>
        <v>0</v>
      </c>
      <c r="F207" s="100">
        <f t="shared" si="209"/>
        <v>0</v>
      </c>
      <c r="G207" s="100">
        <f t="shared" si="210"/>
        <v>0</v>
      </c>
      <c r="H207" s="100">
        <f t="shared" si="211"/>
        <v>0</v>
      </c>
      <c r="I207" s="100">
        <f t="shared" si="212"/>
        <v>0</v>
      </c>
      <c r="J207" s="100">
        <f t="shared" si="213"/>
        <v>0</v>
      </c>
      <c r="K207" s="100">
        <f t="shared" si="214"/>
        <v>0</v>
      </c>
      <c r="L207" s="100">
        <f t="shared" si="215"/>
        <v>0</v>
      </c>
      <c r="M207" s="100">
        <f t="shared" si="216"/>
        <v>0</v>
      </c>
      <c r="N207" s="100">
        <f t="shared" si="217"/>
        <v>0</v>
      </c>
      <c r="O207" s="100">
        <f t="shared" si="218"/>
        <v>0</v>
      </c>
      <c r="P207" s="101">
        <f t="shared" si="219"/>
        <v>0</v>
      </c>
      <c r="Q207" s="42">
        <f t="shared" si="220"/>
        <v>0</v>
      </c>
      <c r="S207" s="99">
        <f t="shared" si="221"/>
        <v>0</v>
      </c>
      <c r="T207" s="100">
        <f t="shared" si="222"/>
        <v>0</v>
      </c>
      <c r="U207" s="100">
        <f t="shared" si="223"/>
        <v>0</v>
      </c>
      <c r="V207" s="100">
        <f t="shared" si="224"/>
        <v>0</v>
      </c>
      <c r="W207" s="100">
        <f t="shared" si="225"/>
        <v>0</v>
      </c>
      <c r="X207" s="100">
        <f t="shared" si="226"/>
        <v>0</v>
      </c>
      <c r="Y207" s="100">
        <f t="shared" si="227"/>
        <v>0</v>
      </c>
      <c r="Z207" s="100">
        <f t="shared" si="228"/>
        <v>0</v>
      </c>
      <c r="AA207" s="100">
        <f t="shared" si="229"/>
        <v>0</v>
      </c>
      <c r="AB207" s="100">
        <f t="shared" si="230"/>
        <v>0</v>
      </c>
      <c r="AC207" s="100">
        <f t="shared" si="231"/>
        <v>0</v>
      </c>
      <c r="AD207" s="100">
        <f t="shared" si="232"/>
        <v>0</v>
      </c>
      <c r="AE207" s="42">
        <f t="shared" si="233"/>
        <v>0</v>
      </c>
      <c r="AF207" s="104">
        <f t="shared" si="234"/>
        <v>0</v>
      </c>
      <c r="AG207" s="42">
        <f t="shared" si="235"/>
        <v>0</v>
      </c>
      <c r="AH207" s="43">
        <f t="shared" si="236"/>
        <v>0</v>
      </c>
      <c r="AJ207" s="78"/>
      <c r="AK207" s="79"/>
      <c r="AL207" s="79"/>
      <c r="AM207" s="79"/>
      <c r="AN207" s="79"/>
      <c r="AO207" s="79"/>
      <c r="AP207" s="79"/>
      <c r="AQ207" s="79"/>
      <c r="AR207" s="79"/>
      <c r="AS207" s="79"/>
      <c r="AT207" s="79"/>
      <c r="AU207" s="79"/>
      <c r="AV207" s="30">
        <f t="shared" si="237"/>
        <v>0</v>
      </c>
      <c r="AW207" s="80"/>
      <c r="AX207" s="37"/>
    </row>
    <row r="208" spans="2:50" x14ac:dyDescent="0.35">
      <c r="B208" s="116">
        <v>500012</v>
      </c>
      <c r="C208" s="87" t="s">
        <v>206</v>
      </c>
      <c r="E208" s="99">
        <f t="shared" si="208"/>
        <v>0</v>
      </c>
      <c r="F208" s="100">
        <f t="shared" si="209"/>
        <v>0</v>
      </c>
      <c r="G208" s="100">
        <f t="shared" si="210"/>
        <v>0</v>
      </c>
      <c r="H208" s="100">
        <f t="shared" si="211"/>
        <v>0</v>
      </c>
      <c r="I208" s="100">
        <f t="shared" si="212"/>
        <v>0</v>
      </c>
      <c r="J208" s="100">
        <f t="shared" si="213"/>
        <v>0</v>
      </c>
      <c r="K208" s="100">
        <f t="shared" si="214"/>
        <v>0</v>
      </c>
      <c r="L208" s="100">
        <f t="shared" si="215"/>
        <v>0</v>
      </c>
      <c r="M208" s="100">
        <f t="shared" si="216"/>
        <v>0</v>
      </c>
      <c r="N208" s="100">
        <f t="shared" si="217"/>
        <v>0</v>
      </c>
      <c r="O208" s="100">
        <f t="shared" si="218"/>
        <v>0</v>
      </c>
      <c r="P208" s="101">
        <f t="shared" si="219"/>
        <v>0</v>
      </c>
      <c r="Q208" s="42">
        <f t="shared" si="220"/>
        <v>0</v>
      </c>
      <c r="S208" s="99">
        <f t="shared" si="221"/>
        <v>0</v>
      </c>
      <c r="T208" s="100">
        <f t="shared" si="222"/>
        <v>0</v>
      </c>
      <c r="U208" s="100">
        <f t="shared" si="223"/>
        <v>0</v>
      </c>
      <c r="V208" s="100">
        <f t="shared" si="224"/>
        <v>0</v>
      </c>
      <c r="W208" s="100">
        <f t="shared" si="225"/>
        <v>0</v>
      </c>
      <c r="X208" s="100">
        <f t="shared" si="226"/>
        <v>0</v>
      </c>
      <c r="Y208" s="100">
        <f t="shared" si="227"/>
        <v>0</v>
      </c>
      <c r="Z208" s="100">
        <f t="shared" si="228"/>
        <v>0</v>
      </c>
      <c r="AA208" s="100">
        <f t="shared" si="229"/>
        <v>0</v>
      </c>
      <c r="AB208" s="100">
        <f t="shared" si="230"/>
        <v>0</v>
      </c>
      <c r="AC208" s="100">
        <f t="shared" si="231"/>
        <v>0</v>
      </c>
      <c r="AD208" s="100">
        <f t="shared" si="232"/>
        <v>0</v>
      </c>
      <c r="AE208" s="42">
        <f t="shared" si="233"/>
        <v>0</v>
      </c>
      <c r="AF208" s="104">
        <f t="shared" si="234"/>
        <v>0</v>
      </c>
      <c r="AG208" s="42">
        <f t="shared" si="235"/>
        <v>0</v>
      </c>
      <c r="AH208" s="43">
        <f t="shared" si="236"/>
        <v>0</v>
      </c>
      <c r="AJ208" s="78"/>
      <c r="AK208" s="79"/>
      <c r="AL208" s="79"/>
      <c r="AM208" s="79"/>
      <c r="AN208" s="79"/>
      <c r="AO208" s="79"/>
      <c r="AP208" s="79"/>
      <c r="AQ208" s="79"/>
      <c r="AR208" s="79"/>
      <c r="AS208" s="79"/>
      <c r="AT208" s="79"/>
      <c r="AU208" s="79"/>
      <c r="AV208" s="30">
        <f t="shared" si="237"/>
        <v>0</v>
      </c>
      <c r="AW208" s="80"/>
      <c r="AX208" s="37"/>
    </row>
    <row r="209" spans="2:50" x14ac:dyDescent="0.35">
      <c r="B209" s="116">
        <v>500013</v>
      </c>
      <c r="C209" s="87" t="s">
        <v>207</v>
      </c>
      <c r="E209" s="99">
        <f t="shared" si="208"/>
        <v>0</v>
      </c>
      <c r="F209" s="100">
        <f t="shared" si="209"/>
        <v>0</v>
      </c>
      <c r="G209" s="100">
        <f t="shared" si="210"/>
        <v>0</v>
      </c>
      <c r="H209" s="100">
        <f t="shared" si="211"/>
        <v>0</v>
      </c>
      <c r="I209" s="100">
        <f t="shared" si="212"/>
        <v>0</v>
      </c>
      <c r="J209" s="100">
        <f t="shared" si="213"/>
        <v>0</v>
      </c>
      <c r="K209" s="100">
        <f t="shared" si="214"/>
        <v>0</v>
      </c>
      <c r="L209" s="100">
        <f t="shared" si="215"/>
        <v>0</v>
      </c>
      <c r="M209" s="100">
        <f t="shared" si="216"/>
        <v>0</v>
      </c>
      <c r="N209" s="100">
        <f t="shared" si="217"/>
        <v>0</v>
      </c>
      <c r="O209" s="100">
        <f t="shared" si="218"/>
        <v>0</v>
      </c>
      <c r="P209" s="101">
        <f t="shared" si="219"/>
        <v>0</v>
      </c>
      <c r="Q209" s="42">
        <f t="shared" si="220"/>
        <v>0</v>
      </c>
      <c r="S209" s="99">
        <f t="shared" si="221"/>
        <v>0</v>
      </c>
      <c r="T209" s="100">
        <f t="shared" si="222"/>
        <v>0</v>
      </c>
      <c r="U209" s="100">
        <f t="shared" si="223"/>
        <v>0</v>
      </c>
      <c r="V209" s="100">
        <f t="shared" si="224"/>
        <v>0</v>
      </c>
      <c r="W209" s="100">
        <f t="shared" si="225"/>
        <v>0</v>
      </c>
      <c r="X209" s="100">
        <f t="shared" si="226"/>
        <v>0</v>
      </c>
      <c r="Y209" s="100">
        <f t="shared" si="227"/>
        <v>0</v>
      </c>
      <c r="Z209" s="100">
        <f t="shared" si="228"/>
        <v>0</v>
      </c>
      <c r="AA209" s="100">
        <f t="shared" si="229"/>
        <v>0</v>
      </c>
      <c r="AB209" s="100">
        <f t="shared" si="230"/>
        <v>0</v>
      </c>
      <c r="AC209" s="100">
        <f t="shared" si="231"/>
        <v>0</v>
      </c>
      <c r="AD209" s="100">
        <f t="shared" si="232"/>
        <v>0</v>
      </c>
      <c r="AE209" s="42">
        <f t="shared" si="233"/>
        <v>0</v>
      </c>
      <c r="AF209" s="104">
        <f t="shared" si="234"/>
        <v>0</v>
      </c>
      <c r="AG209" s="42">
        <f t="shared" si="235"/>
        <v>0</v>
      </c>
      <c r="AH209" s="43">
        <f t="shared" si="236"/>
        <v>0</v>
      </c>
      <c r="AJ209" s="78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30">
        <f t="shared" si="237"/>
        <v>0</v>
      </c>
      <c r="AW209" s="80"/>
      <c r="AX209" s="37"/>
    </row>
    <row r="210" spans="2:50" x14ac:dyDescent="0.35">
      <c r="B210" s="116">
        <v>500500</v>
      </c>
      <c r="C210" s="87" t="s">
        <v>208</v>
      </c>
      <c r="E210" s="99">
        <f t="shared" si="208"/>
        <v>-7927.3</v>
      </c>
      <c r="F210" s="100">
        <f t="shared" si="209"/>
        <v>-7265.03</v>
      </c>
      <c r="G210" s="100">
        <f t="shared" si="210"/>
        <v>-7315.28</v>
      </c>
      <c r="H210" s="100">
        <f t="shared" si="211"/>
        <v>-8495.4</v>
      </c>
      <c r="I210" s="100">
        <f t="shared" si="212"/>
        <v>-5576.37</v>
      </c>
      <c r="J210" s="100">
        <f t="shared" si="213"/>
        <v>-6403.64</v>
      </c>
      <c r="K210" s="100">
        <f t="shared" si="214"/>
        <v>-6822.04</v>
      </c>
      <c r="L210" s="100">
        <f t="shared" si="215"/>
        <v>-9380.2900000000009</v>
      </c>
      <c r="M210" s="100">
        <f t="shared" si="216"/>
        <v>-7514.2</v>
      </c>
      <c r="N210" s="100">
        <f t="shared" si="217"/>
        <v>-7691.17</v>
      </c>
      <c r="O210" s="100">
        <f t="shared" si="218"/>
        <v>-7760.06</v>
      </c>
      <c r="P210" s="101">
        <f t="shared" si="219"/>
        <v>-8086.43</v>
      </c>
      <c r="Q210" s="42">
        <f t="shared" si="220"/>
        <v>-90237.209999999992</v>
      </c>
      <c r="S210" s="99">
        <f t="shared" si="221"/>
        <v>-4727.58</v>
      </c>
      <c r="T210" s="100">
        <f t="shared" si="222"/>
        <v>-4430.91</v>
      </c>
      <c r="U210" s="100">
        <f t="shared" si="223"/>
        <v>-6283.31</v>
      </c>
      <c r="V210" s="100">
        <f t="shared" si="224"/>
        <v>-6721.37</v>
      </c>
      <c r="W210" s="100">
        <f t="shared" si="225"/>
        <v>-6755.93</v>
      </c>
      <c r="X210" s="100">
        <f t="shared" si="226"/>
        <v>-5692.13</v>
      </c>
      <c r="Y210" s="100">
        <f t="shared" si="227"/>
        <v>-8507.67</v>
      </c>
      <c r="Z210" s="100">
        <f t="shared" si="228"/>
        <v>-8507.67</v>
      </c>
      <c r="AA210" s="100">
        <f t="shared" si="229"/>
        <v>-7900.2</v>
      </c>
      <c r="AB210" s="100">
        <f t="shared" si="230"/>
        <v>-7860.7</v>
      </c>
      <c r="AC210" s="100">
        <f t="shared" si="231"/>
        <v>-7860.7</v>
      </c>
      <c r="AD210" s="100">
        <f t="shared" si="232"/>
        <v>-8507.67</v>
      </c>
      <c r="AE210" s="42">
        <f t="shared" si="233"/>
        <v>-83755.839999999982</v>
      </c>
      <c r="AF210" s="104">
        <f t="shared" si="234"/>
        <v>-98051.15</v>
      </c>
      <c r="AG210" s="42">
        <f t="shared" si="235"/>
        <v>14295.310000000012</v>
      </c>
      <c r="AH210" s="43">
        <f t="shared" si="236"/>
        <v>-0.14579441444592964</v>
      </c>
      <c r="AJ210" s="78"/>
      <c r="AK210" s="79"/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30">
        <f t="shared" si="237"/>
        <v>0</v>
      </c>
      <c r="AW210" s="80"/>
      <c r="AX210" s="37"/>
    </row>
    <row r="211" spans="2:50" x14ac:dyDescent="0.35">
      <c r="B211" s="116">
        <v>500510</v>
      </c>
      <c r="C211" s="87" t="s">
        <v>209</v>
      </c>
      <c r="E211" s="99">
        <f t="shared" si="208"/>
        <v>0</v>
      </c>
      <c r="F211" s="100">
        <f t="shared" si="209"/>
        <v>0</v>
      </c>
      <c r="G211" s="100">
        <f t="shared" si="210"/>
        <v>0</v>
      </c>
      <c r="H211" s="100">
        <f t="shared" si="211"/>
        <v>0</v>
      </c>
      <c r="I211" s="100">
        <f t="shared" si="212"/>
        <v>0</v>
      </c>
      <c r="J211" s="100">
        <f t="shared" si="213"/>
        <v>0</v>
      </c>
      <c r="K211" s="100">
        <f t="shared" si="214"/>
        <v>0</v>
      </c>
      <c r="L211" s="100">
        <f t="shared" si="215"/>
        <v>0</v>
      </c>
      <c r="M211" s="100">
        <f t="shared" si="216"/>
        <v>0</v>
      </c>
      <c r="N211" s="100">
        <f t="shared" si="217"/>
        <v>0</v>
      </c>
      <c r="O211" s="100">
        <f t="shared" si="218"/>
        <v>0</v>
      </c>
      <c r="P211" s="101">
        <f t="shared" si="219"/>
        <v>0</v>
      </c>
      <c r="Q211" s="42">
        <f t="shared" si="220"/>
        <v>0</v>
      </c>
      <c r="S211" s="99">
        <f t="shared" si="221"/>
        <v>0</v>
      </c>
      <c r="T211" s="100">
        <f t="shared" si="222"/>
        <v>0</v>
      </c>
      <c r="U211" s="100">
        <f t="shared" si="223"/>
        <v>0</v>
      </c>
      <c r="V211" s="100">
        <f t="shared" si="224"/>
        <v>0</v>
      </c>
      <c r="W211" s="100">
        <f t="shared" si="225"/>
        <v>0</v>
      </c>
      <c r="X211" s="100">
        <f t="shared" si="226"/>
        <v>0</v>
      </c>
      <c r="Y211" s="100">
        <f t="shared" si="227"/>
        <v>0</v>
      </c>
      <c r="Z211" s="100">
        <f t="shared" si="228"/>
        <v>0</v>
      </c>
      <c r="AA211" s="100">
        <f t="shared" si="229"/>
        <v>0</v>
      </c>
      <c r="AB211" s="100">
        <f t="shared" si="230"/>
        <v>0</v>
      </c>
      <c r="AC211" s="100">
        <f t="shared" si="231"/>
        <v>0</v>
      </c>
      <c r="AD211" s="100">
        <f t="shared" si="232"/>
        <v>0</v>
      </c>
      <c r="AE211" s="42">
        <f t="shared" si="233"/>
        <v>0</v>
      </c>
      <c r="AF211" s="104">
        <f t="shared" si="234"/>
        <v>0</v>
      </c>
      <c r="AG211" s="42">
        <f t="shared" si="235"/>
        <v>0</v>
      </c>
      <c r="AH211" s="43">
        <f t="shared" si="236"/>
        <v>0</v>
      </c>
      <c r="AJ211" s="78"/>
      <c r="AK211" s="79"/>
      <c r="AL211" s="79"/>
      <c r="AM211" s="79"/>
      <c r="AN211" s="79"/>
      <c r="AO211" s="79"/>
      <c r="AP211" s="79"/>
      <c r="AQ211" s="79"/>
      <c r="AR211" s="79"/>
      <c r="AS211" s="79"/>
      <c r="AT211" s="79"/>
      <c r="AU211" s="79"/>
      <c r="AV211" s="30">
        <f t="shared" si="237"/>
        <v>0</v>
      </c>
      <c r="AW211" s="80"/>
      <c r="AX211" s="37"/>
    </row>
    <row r="212" spans="2:50" x14ac:dyDescent="0.35">
      <c r="B212" s="116">
        <v>500511</v>
      </c>
      <c r="C212" s="87" t="s">
        <v>210</v>
      </c>
      <c r="E212" s="99">
        <f t="shared" si="208"/>
        <v>0</v>
      </c>
      <c r="F212" s="100">
        <f t="shared" si="209"/>
        <v>0</v>
      </c>
      <c r="G212" s="100">
        <f t="shared" si="210"/>
        <v>0</v>
      </c>
      <c r="H212" s="100">
        <f t="shared" si="211"/>
        <v>0</v>
      </c>
      <c r="I212" s="100">
        <f t="shared" si="212"/>
        <v>0</v>
      </c>
      <c r="J212" s="100">
        <f t="shared" si="213"/>
        <v>0</v>
      </c>
      <c r="K212" s="100">
        <f t="shared" si="214"/>
        <v>0</v>
      </c>
      <c r="L212" s="100">
        <f t="shared" si="215"/>
        <v>0</v>
      </c>
      <c r="M212" s="100">
        <f t="shared" si="216"/>
        <v>0</v>
      </c>
      <c r="N212" s="100">
        <f t="shared" si="217"/>
        <v>0</v>
      </c>
      <c r="O212" s="100">
        <f t="shared" si="218"/>
        <v>0</v>
      </c>
      <c r="P212" s="101">
        <f t="shared" si="219"/>
        <v>0</v>
      </c>
      <c r="Q212" s="42">
        <f t="shared" si="220"/>
        <v>0</v>
      </c>
      <c r="S212" s="99">
        <f t="shared" si="221"/>
        <v>0</v>
      </c>
      <c r="T212" s="100">
        <f t="shared" si="222"/>
        <v>0</v>
      </c>
      <c r="U212" s="100">
        <f t="shared" si="223"/>
        <v>0</v>
      </c>
      <c r="V212" s="100">
        <f t="shared" si="224"/>
        <v>0</v>
      </c>
      <c r="W212" s="100">
        <f t="shared" si="225"/>
        <v>0</v>
      </c>
      <c r="X212" s="100">
        <f t="shared" si="226"/>
        <v>0</v>
      </c>
      <c r="Y212" s="100">
        <f t="shared" si="227"/>
        <v>0</v>
      </c>
      <c r="Z212" s="100">
        <f t="shared" si="228"/>
        <v>0</v>
      </c>
      <c r="AA212" s="100">
        <f t="shared" si="229"/>
        <v>0</v>
      </c>
      <c r="AB212" s="100">
        <f t="shared" si="230"/>
        <v>0</v>
      </c>
      <c r="AC212" s="100">
        <f t="shared" si="231"/>
        <v>0</v>
      </c>
      <c r="AD212" s="100">
        <f t="shared" si="232"/>
        <v>0</v>
      </c>
      <c r="AE212" s="42">
        <f t="shared" si="233"/>
        <v>0</v>
      </c>
      <c r="AF212" s="104">
        <f t="shared" si="234"/>
        <v>0</v>
      </c>
      <c r="AG212" s="42">
        <f t="shared" si="235"/>
        <v>0</v>
      </c>
      <c r="AH212" s="43">
        <f t="shared" si="236"/>
        <v>0</v>
      </c>
      <c r="AJ212" s="78"/>
      <c r="AK212" s="79"/>
      <c r="AL212" s="79"/>
      <c r="AM212" s="79"/>
      <c r="AN212" s="79"/>
      <c r="AO212" s="79"/>
      <c r="AP212" s="79"/>
      <c r="AQ212" s="79"/>
      <c r="AR212" s="79"/>
      <c r="AS212" s="79"/>
      <c r="AT212" s="79"/>
      <c r="AU212" s="79"/>
      <c r="AV212" s="30">
        <f t="shared" si="237"/>
        <v>0</v>
      </c>
      <c r="AW212" s="80"/>
      <c r="AX212" s="37"/>
    </row>
    <row r="213" spans="2:50" x14ac:dyDescent="0.35">
      <c r="B213" s="116">
        <v>500512</v>
      </c>
      <c r="C213" s="87" t="s">
        <v>211</v>
      </c>
      <c r="E213" s="99">
        <f t="shared" si="208"/>
        <v>0</v>
      </c>
      <c r="F213" s="100">
        <f t="shared" si="209"/>
        <v>0</v>
      </c>
      <c r="G213" s="100">
        <f t="shared" si="210"/>
        <v>0</v>
      </c>
      <c r="H213" s="100">
        <f t="shared" si="211"/>
        <v>0</v>
      </c>
      <c r="I213" s="100">
        <f t="shared" si="212"/>
        <v>0</v>
      </c>
      <c r="J213" s="100">
        <f t="shared" si="213"/>
        <v>0</v>
      </c>
      <c r="K213" s="100">
        <f t="shared" si="214"/>
        <v>0</v>
      </c>
      <c r="L213" s="100">
        <f t="shared" si="215"/>
        <v>0</v>
      </c>
      <c r="M213" s="100">
        <f t="shared" si="216"/>
        <v>0</v>
      </c>
      <c r="N213" s="100">
        <f t="shared" si="217"/>
        <v>0</v>
      </c>
      <c r="O213" s="100">
        <f t="shared" si="218"/>
        <v>0</v>
      </c>
      <c r="P213" s="101">
        <f t="shared" si="219"/>
        <v>0</v>
      </c>
      <c r="Q213" s="42">
        <f t="shared" si="220"/>
        <v>0</v>
      </c>
      <c r="S213" s="99">
        <f t="shared" si="221"/>
        <v>0</v>
      </c>
      <c r="T213" s="100">
        <f t="shared" si="222"/>
        <v>0</v>
      </c>
      <c r="U213" s="100">
        <f t="shared" si="223"/>
        <v>0</v>
      </c>
      <c r="V213" s="100">
        <f t="shared" si="224"/>
        <v>0</v>
      </c>
      <c r="W213" s="100">
        <f t="shared" si="225"/>
        <v>0</v>
      </c>
      <c r="X213" s="100">
        <f t="shared" si="226"/>
        <v>0</v>
      </c>
      <c r="Y213" s="100">
        <f t="shared" si="227"/>
        <v>0</v>
      </c>
      <c r="Z213" s="100">
        <f t="shared" si="228"/>
        <v>0</v>
      </c>
      <c r="AA213" s="100">
        <f t="shared" si="229"/>
        <v>0</v>
      </c>
      <c r="AB213" s="100">
        <f t="shared" si="230"/>
        <v>0</v>
      </c>
      <c r="AC213" s="100">
        <f t="shared" si="231"/>
        <v>0</v>
      </c>
      <c r="AD213" s="100">
        <f t="shared" si="232"/>
        <v>0</v>
      </c>
      <c r="AE213" s="42">
        <f t="shared" si="233"/>
        <v>0</v>
      </c>
      <c r="AF213" s="104">
        <f t="shared" si="234"/>
        <v>0</v>
      </c>
      <c r="AG213" s="42">
        <f t="shared" si="235"/>
        <v>0</v>
      </c>
      <c r="AH213" s="43">
        <f t="shared" si="236"/>
        <v>0</v>
      </c>
      <c r="AJ213" s="78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/>
      <c r="AU213" s="79"/>
      <c r="AV213" s="30">
        <f t="shared" si="237"/>
        <v>0</v>
      </c>
      <c r="AW213" s="80"/>
      <c r="AX213" s="37"/>
    </row>
    <row r="214" spans="2:50" x14ac:dyDescent="0.35">
      <c r="B214" s="116">
        <v>501000</v>
      </c>
      <c r="C214" s="87" t="s">
        <v>212</v>
      </c>
      <c r="E214" s="99">
        <f t="shared" si="208"/>
        <v>12576.54</v>
      </c>
      <c r="F214" s="100">
        <f t="shared" si="209"/>
        <v>18486.400000000001</v>
      </c>
      <c r="G214" s="100">
        <f t="shared" si="210"/>
        <v>17834.52</v>
      </c>
      <c r="H214" s="100">
        <f t="shared" si="211"/>
        <v>18967.96</v>
      </c>
      <c r="I214" s="100">
        <f t="shared" si="212"/>
        <v>18649.830000000002</v>
      </c>
      <c r="J214" s="100">
        <f t="shared" si="213"/>
        <v>17822.560000000001</v>
      </c>
      <c r="K214" s="100">
        <f t="shared" si="214"/>
        <v>17633.53</v>
      </c>
      <c r="L214" s="100">
        <f t="shared" si="215"/>
        <v>19123.169999999998</v>
      </c>
      <c r="M214" s="100">
        <f t="shared" si="216"/>
        <v>18116.8</v>
      </c>
      <c r="N214" s="100">
        <f t="shared" si="217"/>
        <v>19607.52</v>
      </c>
      <c r="O214" s="100">
        <f t="shared" si="218"/>
        <v>19517.05</v>
      </c>
      <c r="P214" s="101">
        <f t="shared" si="219"/>
        <v>18005.919999999998</v>
      </c>
      <c r="Q214" s="42">
        <f t="shared" si="220"/>
        <v>216341.8</v>
      </c>
      <c r="S214" s="99">
        <f t="shared" si="221"/>
        <v>18535.68</v>
      </c>
      <c r="T214" s="100">
        <f t="shared" si="222"/>
        <v>21029.02</v>
      </c>
      <c r="U214" s="100">
        <f t="shared" si="223"/>
        <v>19336.48</v>
      </c>
      <c r="V214" s="100">
        <f t="shared" si="224"/>
        <v>18589.18</v>
      </c>
      <c r="W214" s="100">
        <f t="shared" si="225"/>
        <v>18917.599999999999</v>
      </c>
      <c r="X214" s="100">
        <f t="shared" si="226"/>
        <v>20326.759999999998</v>
      </c>
      <c r="Y214" s="100">
        <f t="shared" si="227"/>
        <v>21071.4</v>
      </c>
      <c r="Z214" s="100">
        <f t="shared" si="228"/>
        <v>19100.259999999998</v>
      </c>
      <c r="AA214" s="100">
        <f t="shared" si="229"/>
        <v>20264.5</v>
      </c>
      <c r="AB214" s="100">
        <f t="shared" si="230"/>
        <v>21143.81</v>
      </c>
      <c r="AC214" s="100">
        <f t="shared" si="231"/>
        <v>21044.16</v>
      </c>
      <c r="AD214" s="100">
        <f t="shared" si="232"/>
        <v>27128.2</v>
      </c>
      <c r="AE214" s="42">
        <f t="shared" si="233"/>
        <v>246487.05000000002</v>
      </c>
      <c r="AF214" s="104">
        <f t="shared" si="234"/>
        <v>239307.04</v>
      </c>
      <c r="AG214" s="42">
        <f t="shared" si="235"/>
        <v>7180.0100000000093</v>
      </c>
      <c r="AH214" s="43">
        <f t="shared" si="236"/>
        <v>3.0003337971168793E-2</v>
      </c>
      <c r="AJ214" s="78"/>
      <c r="AK214" s="79"/>
      <c r="AL214" s="79"/>
      <c r="AM214" s="79"/>
      <c r="AN214" s="79"/>
      <c r="AO214" s="79"/>
      <c r="AP214" s="79"/>
      <c r="AQ214" s="79"/>
      <c r="AR214" s="79"/>
      <c r="AS214" s="79"/>
      <c r="AT214" s="79"/>
      <c r="AU214" s="79"/>
      <c r="AV214" s="30">
        <f t="shared" si="237"/>
        <v>0</v>
      </c>
      <c r="AW214" s="80"/>
      <c r="AX214" s="37"/>
    </row>
    <row r="215" spans="2:50" x14ac:dyDescent="0.35">
      <c r="B215" s="116">
        <v>501010</v>
      </c>
      <c r="C215" s="87" t="s">
        <v>213</v>
      </c>
      <c r="E215" s="99">
        <f t="shared" si="208"/>
        <v>0</v>
      </c>
      <c r="F215" s="100">
        <f t="shared" si="209"/>
        <v>0</v>
      </c>
      <c r="G215" s="100">
        <f t="shared" si="210"/>
        <v>0</v>
      </c>
      <c r="H215" s="100">
        <f t="shared" si="211"/>
        <v>0</v>
      </c>
      <c r="I215" s="100">
        <f t="shared" si="212"/>
        <v>0</v>
      </c>
      <c r="J215" s="100">
        <f t="shared" si="213"/>
        <v>0</v>
      </c>
      <c r="K215" s="100">
        <f t="shared" si="214"/>
        <v>0</v>
      </c>
      <c r="L215" s="100">
        <f t="shared" si="215"/>
        <v>0</v>
      </c>
      <c r="M215" s="100">
        <f t="shared" si="216"/>
        <v>0</v>
      </c>
      <c r="N215" s="100">
        <f t="shared" si="217"/>
        <v>0</v>
      </c>
      <c r="O215" s="100">
        <f t="shared" si="218"/>
        <v>0</v>
      </c>
      <c r="P215" s="101">
        <f t="shared" si="219"/>
        <v>0</v>
      </c>
      <c r="Q215" s="42">
        <f t="shared" si="220"/>
        <v>0</v>
      </c>
      <c r="S215" s="99">
        <f t="shared" si="221"/>
        <v>0</v>
      </c>
      <c r="T215" s="100">
        <f t="shared" si="222"/>
        <v>0</v>
      </c>
      <c r="U215" s="100">
        <f t="shared" si="223"/>
        <v>0</v>
      </c>
      <c r="V215" s="100">
        <f t="shared" si="224"/>
        <v>0</v>
      </c>
      <c r="W215" s="100">
        <f t="shared" si="225"/>
        <v>0</v>
      </c>
      <c r="X215" s="100">
        <f t="shared" si="226"/>
        <v>0</v>
      </c>
      <c r="Y215" s="100">
        <f t="shared" si="227"/>
        <v>0</v>
      </c>
      <c r="Z215" s="100">
        <f t="shared" si="228"/>
        <v>0</v>
      </c>
      <c r="AA215" s="100">
        <f t="shared" si="229"/>
        <v>0</v>
      </c>
      <c r="AB215" s="100">
        <f t="shared" si="230"/>
        <v>0</v>
      </c>
      <c r="AC215" s="100">
        <f t="shared" si="231"/>
        <v>0</v>
      </c>
      <c r="AD215" s="100">
        <f t="shared" si="232"/>
        <v>0</v>
      </c>
      <c r="AE215" s="42">
        <f t="shared" si="233"/>
        <v>0</v>
      </c>
      <c r="AF215" s="104">
        <f t="shared" si="234"/>
        <v>0</v>
      </c>
      <c r="AG215" s="42">
        <f t="shared" si="235"/>
        <v>0</v>
      </c>
      <c r="AH215" s="43">
        <f t="shared" si="236"/>
        <v>0</v>
      </c>
      <c r="AJ215" s="78"/>
      <c r="AK215" s="79"/>
      <c r="AL215" s="79"/>
      <c r="AM215" s="79"/>
      <c r="AN215" s="79"/>
      <c r="AO215" s="79"/>
      <c r="AP215" s="79"/>
      <c r="AQ215" s="79"/>
      <c r="AR215" s="79"/>
      <c r="AS215" s="79"/>
      <c r="AT215" s="79"/>
      <c r="AU215" s="79"/>
      <c r="AV215" s="30">
        <f t="shared" si="237"/>
        <v>0</v>
      </c>
      <c r="AW215" s="80"/>
      <c r="AX215" s="37"/>
    </row>
    <row r="216" spans="2:50" x14ac:dyDescent="0.35">
      <c r="B216" s="116">
        <v>501011</v>
      </c>
      <c r="C216" s="87" t="s">
        <v>214</v>
      </c>
      <c r="E216" s="99">
        <f t="shared" si="208"/>
        <v>0</v>
      </c>
      <c r="F216" s="100">
        <f t="shared" si="209"/>
        <v>0</v>
      </c>
      <c r="G216" s="100">
        <f t="shared" si="210"/>
        <v>0</v>
      </c>
      <c r="H216" s="100">
        <f t="shared" si="211"/>
        <v>0</v>
      </c>
      <c r="I216" s="100">
        <f t="shared" si="212"/>
        <v>0</v>
      </c>
      <c r="J216" s="100">
        <f t="shared" si="213"/>
        <v>0</v>
      </c>
      <c r="K216" s="100">
        <f t="shared" si="214"/>
        <v>0</v>
      </c>
      <c r="L216" s="100">
        <f t="shared" si="215"/>
        <v>0</v>
      </c>
      <c r="M216" s="100">
        <f t="shared" si="216"/>
        <v>0</v>
      </c>
      <c r="N216" s="100">
        <f t="shared" si="217"/>
        <v>0</v>
      </c>
      <c r="O216" s="100">
        <f t="shared" si="218"/>
        <v>0</v>
      </c>
      <c r="P216" s="101">
        <f t="shared" si="219"/>
        <v>0</v>
      </c>
      <c r="Q216" s="42">
        <f t="shared" si="220"/>
        <v>0</v>
      </c>
      <c r="S216" s="99">
        <f t="shared" si="221"/>
        <v>0</v>
      </c>
      <c r="T216" s="100">
        <f t="shared" si="222"/>
        <v>0</v>
      </c>
      <c r="U216" s="100">
        <f t="shared" si="223"/>
        <v>0</v>
      </c>
      <c r="V216" s="100">
        <f t="shared" si="224"/>
        <v>0</v>
      </c>
      <c r="W216" s="100">
        <f t="shared" si="225"/>
        <v>0</v>
      </c>
      <c r="X216" s="100">
        <f t="shared" si="226"/>
        <v>0</v>
      </c>
      <c r="Y216" s="100">
        <f t="shared" si="227"/>
        <v>0</v>
      </c>
      <c r="Z216" s="100">
        <f t="shared" si="228"/>
        <v>0</v>
      </c>
      <c r="AA216" s="100">
        <f t="shared" si="229"/>
        <v>0</v>
      </c>
      <c r="AB216" s="100">
        <f t="shared" si="230"/>
        <v>0</v>
      </c>
      <c r="AC216" s="100">
        <f t="shared" si="231"/>
        <v>0</v>
      </c>
      <c r="AD216" s="100">
        <f t="shared" si="232"/>
        <v>0</v>
      </c>
      <c r="AE216" s="42">
        <f t="shared" si="233"/>
        <v>0</v>
      </c>
      <c r="AF216" s="104">
        <f t="shared" si="234"/>
        <v>0</v>
      </c>
      <c r="AG216" s="42">
        <f t="shared" si="235"/>
        <v>0</v>
      </c>
      <c r="AH216" s="43">
        <f t="shared" si="236"/>
        <v>0</v>
      </c>
      <c r="AJ216" s="78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30">
        <f t="shared" si="237"/>
        <v>0</v>
      </c>
      <c r="AW216" s="80"/>
      <c r="AX216" s="37"/>
    </row>
    <row r="217" spans="2:50" x14ac:dyDescent="0.35">
      <c r="B217" s="116">
        <v>501012</v>
      </c>
      <c r="C217" s="87" t="s">
        <v>215</v>
      </c>
      <c r="E217" s="99">
        <f t="shared" si="208"/>
        <v>0</v>
      </c>
      <c r="F217" s="100">
        <f t="shared" si="209"/>
        <v>0</v>
      </c>
      <c r="G217" s="100">
        <f t="shared" si="210"/>
        <v>0</v>
      </c>
      <c r="H217" s="100">
        <f t="shared" si="211"/>
        <v>0</v>
      </c>
      <c r="I217" s="100">
        <f t="shared" si="212"/>
        <v>0</v>
      </c>
      <c r="J217" s="100">
        <f t="shared" si="213"/>
        <v>0</v>
      </c>
      <c r="K217" s="100">
        <f t="shared" si="214"/>
        <v>0</v>
      </c>
      <c r="L217" s="100">
        <f t="shared" si="215"/>
        <v>0</v>
      </c>
      <c r="M217" s="100">
        <f t="shared" si="216"/>
        <v>0</v>
      </c>
      <c r="N217" s="100">
        <f t="shared" si="217"/>
        <v>0</v>
      </c>
      <c r="O217" s="100">
        <f t="shared" si="218"/>
        <v>0</v>
      </c>
      <c r="P217" s="101">
        <f t="shared" si="219"/>
        <v>0</v>
      </c>
      <c r="Q217" s="42">
        <f t="shared" si="220"/>
        <v>0</v>
      </c>
      <c r="S217" s="99">
        <f t="shared" si="221"/>
        <v>0</v>
      </c>
      <c r="T217" s="100">
        <f t="shared" si="222"/>
        <v>0</v>
      </c>
      <c r="U217" s="100">
        <f t="shared" si="223"/>
        <v>0</v>
      </c>
      <c r="V217" s="100">
        <f t="shared" si="224"/>
        <v>0</v>
      </c>
      <c r="W217" s="100">
        <f t="shared" si="225"/>
        <v>0</v>
      </c>
      <c r="X217" s="100">
        <f t="shared" si="226"/>
        <v>0</v>
      </c>
      <c r="Y217" s="100">
        <f t="shared" si="227"/>
        <v>0</v>
      </c>
      <c r="Z217" s="100">
        <f t="shared" si="228"/>
        <v>0</v>
      </c>
      <c r="AA217" s="100">
        <f t="shared" si="229"/>
        <v>0</v>
      </c>
      <c r="AB217" s="100">
        <f t="shared" si="230"/>
        <v>0</v>
      </c>
      <c r="AC217" s="100">
        <f t="shared" si="231"/>
        <v>0</v>
      </c>
      <c r="AD217" s="100">
        <f t="shared" si="232"/>
        <v>0</v>
      </c>
      <c r="AE217" s="42">
        <f t="shared" si="233"/>
        <v>0</v>
      </c>
      <c r="AF217" s="104">
        <f t="shared" si="234"/>
        <v>0</v>
      </c>
      <c r="AG217" s="42">
        <f t="shared" si="235"/>
        <v>0</v>
      </c>
      <c r="AH217" s="43">
        <f t="shared" si="236"/>
        <v>0</v>
      </c>
      <c r="AJ217" s="78"/>
      <c r="AK217" s="79"/>
      <c r="AL217" s="79"/>
      <c r="AM217" s="79"/>
      <c r="AN217" s="79"/>
      <c r="AO217" s="79"/>
      <c r="AP217" s="79"/>
      <c r="AQ217" s="79"/>
      <c r="AR217" s="79"/>
      <c r="AS217" s="79"/>
      <c r="AT217" s="79"/>
      <c r="AU217" s="79"/>
      <c r="AV217" s="30">
        <f t="shared" si="237"/>
        <v>0</v>
      </c>
      <c r="AW217" s="80"/>
      <c r="AX217" s="37"/>
    </row>
    <row r="218" spans="2:50" x14ac:dyDescent="0.35">
      <c r="B218" s="116">
        <v>501500</v>
      </c>
      <c r="C218" s="87" t="s">
        <v>216</v>
      </c>
      <c r="E218" s="99">
        <f t="shared" si="208"/>
        <v>-16357</v>
      </c>
      <c r="F218" s="100">
        <f t="shared" si="209"/>
        <v>-16051.04</v>
      </c>
      <c r="G218" s="100">
        <f t="shared" si="210"/>
        <v>-15516.65</v>
      </c>
      <c r="H218" s="100">
        <f t="shared" si="211"/>
        <v>-15243.37</v>
      </c>
      <c r="I218" s="100">
        <f t="shared" si="212"/>
        <v>-15491.48</v>
      </c>
      <c r="J218" s="100">
        <f t="shared" si="213"/>
        <v>-14032.42</v>
      </c>
      <c r="K218" s="100">
        <f t="shared" si="214"/>
        <v>-13593.91</v>
      </c>
      <c r="L218" s="100">
        <f t="shared" si="215"/>
        <v>-14775</v>
      </c>
      <c r="M218" s="100">
        <f t="shared" si="216"/>
        <v>-13352.1</v>
      </c>
      <c r="N218" s="100">
        <f t="shared" si="217"/>
        <v>-14439.81</v>
      </c>
      <c r="O218" s="100">
        <f t="shared" si="218"/>
        <v>-14652.32</v>
      </c>
      <c r="P218" s="101">
        <f t="shared" si="219"/>
        <v>-14777.79</v>
      </c>
      <c r="Q218" s="42">
        <f t="shared" si="220"/>
        <v>-178282.89</v>
      </c>
      <c r="S218" s="99">
        <f t="shared" si="221"/>
        <v>-14747.78</v>
      </c>
      <c r="T218" s="100">
        <f t="shared" si="222"/>
        <v>-13630.78</v>
      </c>
      <c r="U218" s="100">
        <f t="shared" si="223"/>
        <v>-14380.14</v>
      </c>
      <c r="V218" s="100">
        <f t="shared" si="224"/>
        <v>-14036.31</v>
      </c>
      <c r="W218" s="100">
        <f t="shared" si="225"/>
        <v>-15423.57</v>
      </c>
      <c r="X218" s="100">
        <f t="shared" si="226"/>
        <v>-14406.52</v>
      </c>
      <c r="Y218" s="100">
        <f t="shared" si="227"/>
        <v>-17036.599999999999</v>
      </c>
      <c r="Z218" s="100">
        <f t="shared" si="228"/>
        <v>-16280.9</v>
      </c>
      <c r="AA218" s="100">
        <f t="shared" si="229"/>
        <v>-18332.099999999999</v>
      </c>
      <c r="AB218" s="100">
        <f t="shared" si="230"/>
        <v>-16617.2</v>
      </c>
      <c r="AC218" s="100">
        <f t="shared" si="231"/>
        <v>-17630.099999999999</v>
      </c>
      <c r="AD218" s="100">
        <f t="shared" si="232"/>
        <v>-18395.099999999999</v>
      </c>
      <c r="AE218" s="42">
        <f t="shared" si="233"/>
        <v>-190917.1</v>
      </c>
      <c r="AF218" s="104">
        <f t="shared" si="234"/>
        <v>-211688.03</v>
      </c>
      <c r="AG218" s="42">
        <f t="shared" si="235"/>
        <v>20770.929999999993</v>
      </c>
      <c r="AH218" s="43">
        <f t="shared" si="236"/>
        <v>-9.8120474738226784E-2</v>
      </c>
      <c r="AJ218" s="78"/>
      <c r="AK218" s="79"/>
      <c r="AL218" s="79"/>
      <c r="AM218" s="79"/>
      <c r="AN218" s="79"/>
      <c r="AO218" s="79"/>
      <c r="AP218" s="79"/>
      <c r="AQ218" s="79"/>
      <c r="AR218" s="79"/>
      <c r="AS218" s="79"/>
      <c r="AT218" s="79"/>
      <c r="AU218" s="79"/>
      <c r="AV218" s="30">
        <f t="shared" si="237"/>
        <v>0</v>
      </c>
      <c r="AW218" s="80"/>
      <c r="AX218" s="37"/>
    </row>
    <row r="219" spans="2:50" x14ac:dyDescent="0.35">
      <c r="B219" s="116">
        <v>501510</v>
      </c>
      <c r="C219" s="87" t="s">
        <v>217</v>
      </c>
      <c r="E219" s="99">
        <f t="shared" si="208"/>
        <v>0</v>
      </c>
      <c r="F219" s="100">
        <f t="shared" si="209"/>
        <v>0</v>
      </c>
      <c r="G219" s="100">
        <f t="shared" si="210"/>
        <v>0</v>
      </c>
      <c r="H219" s="100">
        <f t="shared" si="211"/>
        <v>0</v>
      </c>
      <c r="I219" s="100">
        <f t="shared" si="212"/>
        <v>0</v>
      </c>
      <c r="J219" s="100">
        <f t="shared" si="213"/>
        <v>0</v>
      </c>
      <c r="K219" s="100">
        <f t="shared" si="214"/>
        <v>0</v>
      </c>
      <c r="L219" s="100">
        <f t="shared" si="215"/>
        <v>0</v>
      </c>
      <c r="M219" s="100">
        <f t="shared" si="216"/>
        <v>0</v>
      </c>
      <c r="N219" s="100">
        <f t="shared" si="217"/>
        <v>0</v>
      </c>
      <c r="O219" s="100">
        <f t="shared" si="218"/>
        <v>0</v>
      </c>
      <c r="P219" s="101">
        <f t="shared" si="219"/>
        <v>0</v>
      </c>
      <c r="Q219" s="42">
        <f t="shared" si="220"/>
        <v>0</v>
      </c>
      <c r="S219" s="99">
        <f t="shared" si="221"/>
        <v>0</v>
      </c>
      <c r="T219" s="100">
        <f t="shared" si="222"/>
        <v>0</v>
      </c>
      <c r="U219" s="100">
        <f t="shared" si="223"/>
        <v>0</v>
      </c>
      <c r="V219" s="100">
        <f t="shared" si="224"/>
        <v>0</v>
      </c>
      <c r="W219" s="100">
        <f t="shared" si="225"/>
        <v>0</v>
      </c>
      <c r="X219" s="100">
        <f t="shared" si="226"/>
        <v>0</v>
      </c>
      <c r="Y219" s="100">
        <f t="shared" si="227"/>
        <v>0</v>
      </c>
      <c r="Z219" s="100">
        <f t="shared" si="228"/>
        <v>0</v>
      </c>
      <c r="AA219" s="100">
        <f t="shared" si="229"/>
        <v>0</v>
      </c>
      <c r="AB219" s="100">
        <f t="shared" si="230"/>
        <v>0</v>
      </c>
      <c r="AC219" s="100">
        <f t="shared" si="231"/>
        <v>0</v>
      </c>
      <c r="AD219" s="100">
        <f t="shared" si="232"/>
        <v>0</v>
      </c>
      <c r="AE219" s="42">
        <f t="shared" si="233"/>
        <v>0</v>
      </c>
      <c r="AF219" s="104">
        <f t="shared" si="234"/>
        <v>0</v>
      </c>
      <c r="AG219" s="42">
        <f t="shared" si="235"/>
        <v>0</v>
      </c>
      <c r="AH219" s="43">
        <f t="shared" si="236"/>
        <v>0</v>
      </c>
      <c r="AJ219" s="78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30">
        <f t="shared" si="237"/>
        <v>0</v>
      </c>
      <c r="AW219" s="80"/>
      <c r="AX219" s="37"/>
    </row>
    <row r="220" spans="2:50" x14ac:dyDescent="0.35">
      <c r="B220" s="116">
        <v>502000</v>
      </c>
      <c r="C220" s="87" t="s">
        <v>218</v>
      </c>
      <c r="E220" s="99">
        <f t="shared" si="208"/>
        <v>704.33</v>
      </c>
      <c r="F220" s="100">
        <f t="shared" si="209"/>
        <v>6274.11</v>
      </c>
      <c r="G220" s="100">
        <f t="shared" si="210"/>
        <v>4520.7299999999996</v>
      </c>
      <c r="H220" s="100">
        <f t="shared" si="211"/>
        <v>3725.48</v>
      </c>
      <c r="I220" s="100">
        <f t="shared" si="212"/>
        <v>2777.66</v>
      </c>
      <c r="J220" s="100">
        <f t="shared" si="213"/>
        <v>2787.02</v>
      </c>
      <c r="K220" s="100">
        <f t="shared" si="214"/>
        <v>2547.14</v>
      </c>
      <c r="L220" s="100">
        <f t="shared" si="215"/>
        <v>2649.85</v>
      </c>
      <c r="M220" s="100">
        <f t="shared" si="216"/>
        <v>2604.94</v>
      </c>
      <c r="N220" s="100">
        <f t="shared" si="217"/>
        <v>5467.95</v>
      </c>
      <c r="O220" s="100">
        <f t="shared" si="218"/>
        <v>3205.31</v>
      </c>
      <c r="P220" s="101">
        <f t="shared" si="219"/>
        <v>5168.43</v>
      </c>
      <c r="Q220" s="42">
        <f t="shared" si="220"/>
        <v>42432.94999999999</v>
      </c>
      <c r="S220" s="99">
        <f t="shared" si="221"/>
        <v>6386.64</v>
      </c>
      <c r="T220" s="100">
        <f t="shared" si="222"/>
        <v>2912.51</v>
      </c>
      <c r="U220" s="100">
        <f t="shared" si="223"/>
        <v>4693.43</v>
      </c>
      <c r="V220" s="100">
        <f t="shared" si="224"/>
        <v>3902.36</v>
      </c>
      <c r="W220" s="100">
        <f t="shared" si="225"/>
        <v>144.49</v>
      </c>
      <c r="X220" s="100">
        <f t="shared" si="226"/>
        <v>2809.69</v>
      </c>
      <c r="Y220" s="100">
        <f t="shared" si="227"/>
        <v>3202.5</v>
      </c>
      <c r="Z220" s="100">
        <f t="shared" si="228"/>
        <v>3202.5</v>
      </c>
      <c r="AA220" s="100">
        <f t="shared" si="229"/>
        <v>3202.5</v>
      </c>
      <c r="AB220" s="100">
        <f t="shared" si="230"/>
        <v>3202.5</v>
      </c>
      <c r="AC220" s="100">
        <f t="shared" si="231"/>
        <v>3202.5</v>
      </c>
      <c r="AD220" s="100">
        <f t="shared" si="232"/>
        <v>3202.5</v>
      </c>
      <c r="AE220" s="42">
        <f t="shared" si="233"/>
        <v>40064.120000000003</v>
      </c>
      <c r="AF220" s="104">
        <f t="shared" si="234"/>
        <v>37972.5</v>
      </c>
      <c r="AG220" s="42">
        <f t="shared" si="235"/>
        <v>2091.6200000000026</v>
      </c>
      <c r="AH220" s="43">
        <f t="shared" si="236"/>
        <v>5.5082493910066567E-2</v>
      </c>
      <c r="AJ220" s="78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30">
        <f t="shared" si="237"/>
        <v>0</v>
      </c>
      <c r="AW220" s="80"/>
      <c r="AX220" s="37"/>
    </row>
    <row r="221" spans="2:50" x14ac:dyDescent="0.35">
      <c r="B221" s="116">
        <v>502010</v>
      </c>
      <c r="C221" s="87" t="s">
        <v>219</v>
      </c>
      <c r="E221" s="99">
        <f t="shared" si="208"/>
        <v>0</v>
      </c>
      <c r="F221" s="100">
        <f t="shared" si="209"/>
        <v>0</v>
      </c>
      <c r="G221" s="100">
        <f t="shared" si="210"/>
        <v>0</v>
      </c>
      <c r="H221" s="100">
        <f t="shared" si="211"/>
        <v>0</v>
      </c>
      <c r="I221" s="100">
        <f t="shared" si="212"/>
        <v>0</v>
      </c>
      <c r="J221" s="100">
        <f t="shared" si="213"/>
        <v>0</v>
      </c>
      <c r="K221" s="100">
        <f t="shared" si="214"/>
        <v>0</v>
      </c>
      <c r="L221" s="100">
        <f t="shared" si="215"/>
        <v>0</v>
      </c>
      <c r="M221" s="100">
        <f t="shared" si="216"/>
        <v>0</v>
      </c>
      <c r="N221" s="100">
        <f t="shared" si="217"/>
        <v>0</v>
      </c>
      <c r="O221" s="100">
        <f t="shared" si="218"/>
        <v>0</v>
      </c>
      <c r="P221" s="101">
        <f t="shared" si="219"/>
        <v>0</v>
      </c>
      <c r="Q221" s="42">
        <f t="shared" si="220"/>
        <v>0</v>
      </c>
      <c r="S221" s="99">
        <f t="shared" si="221"/>
        <v>0</v>
      </c>
      <c r="T221" s="100">
        <f t="shared" si="222"/>
        <v>0</v>
      </c>
      <c r="U221" s="100">
        <f t="shared" si="223"/>
        <v>0</v>
      </c>
      <c r="V221" s="100">
        <f t="shared" si="224"/>
        <v>0</v>
      </c>
      <c r="W221" s="100">
        <f t="shared" si="225"/>
        <v>0</v>
      </c>
      <c r="X221" s="100">
        <f t="shared" si="226"/>
        <v>0</v>
      </c>
      <c r="Y221" s="100">
        <f t="shared" si="227"/>
        <v>0</v>
      </c>
      <c r="Z221" s="100">
        <f t="shared" si="228"/>
        <v>0</v>
      </c>
      <c r="AA221" s="100">
        <f t="shared" si="229"/>
        <v>0</v>
      </c>
      <c r="AB221" s="100">
        <f t="shared" si="230"/>
        <v>0</v>
      </c>
      <c r="AC221" s="100">
        <f t="shared" si="231"/>
        <v>0</v>
      </c>
      <c r="AD221" s="100">
        <f t="shared" si="232"/>
        <v>0</v>
      </c>
      <c r="AE221" s="42">
        <f t="shared" si="233"/>
        <v>0</v>
      </c>
      <c r="AF221" s="104">
        <f t="shared" si="234"/>
        <v>0</v>
      </c>
      <c r="AG221" s="42">
        <f t="shared" si="235"/>
        <v>0</v>
      </c>
      <c r="AH221" s="43">
        <f t="shared" si="236"/>
        <v>0</v>
      </c>
      <c r="AJ221" s="78"/>
      <c r="AK221" s="79"/>
      <c r="AL221" s="79"/>
      <c r="AM221" s="79"/>
      <c r="AN221" s="79"/>
      <c r="AO221" s="79"/>
      <c r="AP221" s="79"/>
      <c r="AQ221" s="79"/>
      <c r="AR221" s="79"/>
      <c r="AS221" s="79"/>
      <c r="AT221" s="79"/>
      <c r="AU221" s="79"/>
      <c r="AV221" s="30">
        <f t="shared" si="237"/>
        <v>0</v>
      </c>
      <c r="AW221" s="80"/>
      <c r="AX221" s="37"/>
    </row>
    <row r="222" spans="2:50" x14ac:dyDescent="0.35">
      <c r="B222" s="116">
        <v>502011</v>
      </c>
      <c r="C222" s="87" t="s">
        <v>220</v>
      </c>
      <c r="E222" s="99">
        <f t="shared" si="208"/>
        <v>0</v>
      </c>
      <c r="F222" s="100">
        <f t="shared" si="209"/>
        <v>0</v>
      </c>
      <c r="G222" s="100">
        <f t="shared" si="210"/>
        <v>0</v>
      </c>
      <c r="H222" s="100">
        <f t="shared" si="211"/>
        <v>0</v>
      </c>
      <c r="I222" s="100">
        <f t="shared" si="212"/>
        <v>0</v>
      </c>
      <c r="J222" s="100">
        <f t="shared" si="213"/>
        <v>0</v>
      </c>
      <c r="K222" s="100">
        <f t="shared" si="214"/>
        <v>0</v>
      </c>
      <c r="L222" s="100">
        <f t="shared" si="215"/>
        <v>0</v>
      </c>
      <c r="M222" s="100">
        <f t="shared" si="216"/>
        <v>0</v>
      </c>
      <c r="N222" s="100">
        <f t="shared" si="217"/>
        <v>0</v>
      </c>
      <c r="O222" s="100">
        <f t="shared" si="218"/>
        <v>0</v>
      </c>
      <c r="P222" s="101">
        <f t="shared" si="219"/>
        <v>0</v>
      </c>
      <c r="Q222" s="42">
        <f t="shared" si="220"/>
        <v>0</v>
      </c>
      <c r="S222" s="99">
        <f t="shared" si="221"/>
        <v>0</v>
      </c>
      <c r="T222" s="100">
        <f t="shared" si="222"/>
        <v>0</v>
      </c>
      <c r="U222" s="100">
        <f t="shared" si="223"/>
        <v>0</v>
      </c>
      <c r="V222" s="100">
        <f t="shared" si="224"/>
        <v>0</v>
      </c>
      <c r="W222" s="100">
        <f t="shared" si="225"/>
        <v>0</v>
      </c>
      <c r="X222" s="100">
        <f t="shared" si="226"/>
        <v>0</v>
      </c>
      <c r="Y222" s="100">
        <f t="shared" si="227"/>
        <v>0</v>
      </c>
      <c r="Z222" s="100">
        <f t="shared" si="228"/>
        <v>0</v>
      </c>
      <c r="AA222" s="100">
        <f t="shared" si="229"/>
        <v>0</v>
      </c>
      <c r="AB222" s="100">
        <f t="shared" si="230"/>
        <v>0</v>
      </c>
      <c r="AC222" s="100">
        <f t="shared" si="231"/>
        <v>0</v>
      </c>
      <c r="AD222" s="100">
        <f t="shared" si="232"/>
        <v>0</v>
      </c>
      <c r="AE222" s="42">
        <f t="shared" si="233"/>
        <v>0</v>
      </c>
      <c r="AF222" s="104">
        <f t="shared" si="234"/>
        <v>0</v>
      </c>
      <c r="AG222" s="42">
        <f t="shared" si="235"/>
        <v>0</v>
      </c>
      <c r="AH222" s="43">
        <f t="shared" si="236"/>
        <v>0</v>
      </c>
      <c r="AJ222" s="78"/>
      <c r="AK222" s="79"/>
      <c r="AL222" s="79"/>
      <c r="AM222" s="79"/>
      <c r="AN222" s="79"/>
      <c r="AO222" s="79"/>
      <c r="AP222" s="79"/>
      <c r="AQ222" s="79"/>
      <c r="AR222" s="79"/>
      <c r="AS222" s="79"/>
      <c r="AT222" s="79"/>
      <c r="AU222" s="79"/>
      <c r="AV222" s="30">
        <f t="shared" si="237"/>
        <v>0</v>
      </c>
      <c r="AW222" s="80"/>
      <c r="AX222" s="37"/>
    </row>
    <row r="223" spans="2:50" x14ac:dyDescent="0.35">
      <c r="B223" s="116">
        <v>502500</v>
      </c>
      <c r="C223" s="87" t="s">
        <v>221</v>
      </c>
      <c r="E223" s="99">
        <f t="shared" si="208"/>
        <v>-1244.5899999999999</v>
      </c>
      <c r="F223" s="100">
        <f t="shared" si="209"/>
        <v>-1297.8599999999999</v>
      </c>
      <c r="G223" s="100">
        <f t="shared" si="210"/>
        <v>-1352.76</v>
      </c>
      <c r="H223" s="100">
        <f t="shared" si="211"/>
        <v>-1272</v>
      </c>
      <c r="I223" s="100">
        <f t="shared" si="212"/>
        <v>204.57</v>
      </c>
      <c r="J223" s="100">
        <f t="shared" si="213"/>
        <v>-1243.0899999999999</v>
      </c>
      <c r="K223" s="100">
        <f t="shared" si="214"/>
        <v>-1237.25</v>
      </c>
      <c r="L223" s="100">
        <f t="shared" si="215"/>
        <v>-1328.98</v>
      </c>
      <c r="M223" s="100">
        <f t="shared" si="216"/>
        <v>-1030.98</v>
      </c>
      <c r="N223" s="100">
        <f t="shared" si="217"/>
        <v>-1199.97</v>
      </c>
      <c r="O223" s="100">
        <f t="shared" si="218"/>
        <v>-1198.78</v>
      </c>
      <c r="P223" s="101">
        <f t="shared" si="219"/>
        <v>-987.47</v>
      </c>
      <c r="Q223" s="42">
        <f t="shared" si="220"/>
        <v>-13189.16</v>
      </c>
      <c r="S223" s="99">
        <f t="shared" si="221"/>
        <v>-1150.53</v>
      </c>
      <c r="T223" s="100">
        <f t="shared" si="222"/>
        <v>-930.98</v>
      </c>
      <c r="U223" s="100">
        <f t="shared" si="223"/>
        <v>-1359.3</v>
      </c>
      <c r="V223" s="100">
        <f t="shared" si="224"/>
        <v>1575.38</v>
      </c>
      <c r="W223" s="100">
        <f t="shared" si="225"/>
        <v>-3896.7</v>
      </c>
      <c r="X223" s="100">
        <f t="shared" si="226"/>
        <v>-725.55</v>
      </c>
      <c r="Y223" s="100">
        <f t="shared" si="227"/>
        <v>-1088.8499999999999</v>
      </c>
      <c r="Z223" s="100">
        <f t="shared" si="228"/>
        <v>-1088.8499999999999</v>
      </c>
      <c r="AA223" s="100">
        <f t="shared" si="229"/>
        <v>-1088.8499999999999</v>
      </c>
      <c r="AB223" s="100">
        <f t="shared" si="230"/>
        <v>-1088.8499999999999</v>
      </c>
      <c r="AC223" s="100">
        <f t="shared" si="231"/>
        <v>-1088.8499999999999</v>
      </c>
      <c r="AD223" s="100">
        <f t="shared" si="232"/>
        <v>-1088.8499999999999</v>
      </c>
      <c r="AE223" s="42">
        <f t="shared" si="233"/>
        <v>-13020.780000000002</v>
      </c>
      <c r="AF223" s="104">
        <f t="shared" si="234"/>
        <v>-12910.65</v>
      </c>
      <c r="AG223" s="42">
        <f t="shared" si="235"/>
        <v>-110.13000000000284</v>
      </c>
      <c r="AH223" s="43">
        <f t="shared" si="236"/>
        <v>8.5301669551883785E-3</v>
      </c>
      <c r="AJ223" s="78"/>
      <c r="AK223" s="79"/>
      <c r="AL223" s="79"/>
      <c r="AM223" s="79"/>
      <c r="AN223" s="79"/>
      <c r="AO223" s="79"/>
      <c r="AP223" s="79"/>
      <c r="AQ223" s="79"/>
      <c r="AR223" s="79"/>
      <c r="AS223" s="79"/>
      <c r="AT223" s="79"/>
      <c r="AU223" s="79"/>
      <c r="AV223" s="30">
        <f t="shared" si="237"/>
        <v>0</v>
      </c>
      <c r="AW223" s="80"/>
      <c r="AX223" s="37"/>
    </row>
    <row r="224" spans="2:50" x14ac:dyDescent="0.35">
      <c r="B224" s="116">
        <v>502510</v>
      </c>
      <c r="C224" s="87" t="s">
        <v>222</v>
      </c>
      <c r="E224" s="99">
        <f t="shared" si="208"/>
        <v>0</v>
      </c>
      <c r="F224" s="100">
        <f t="shared" si="209"/>
        <v>0</v>
      </c>
      <c r="G224" s="100">
        <f t="shared" si="210"/>
        <v>0</v>
      </c>
      <c r="H224" s="100">
        <f t="shared" si="211"/>
        <v>0</v>
      </c>
      <c r="I224" s="100">
        <f t="shared" si="212"/>
        <v>0</v>
      </c>
      <c r="J224" s="100">
        <f t="shared" si="213"/>
        <v>0</v>
      </c>
      <c r="K224" s="100">
        <f t="shared" si="214"/>
        <v>0</v>
      </c>
      <c r="L224" s="100">
        <f t="shared" si="215"/>
        <v>0</v>
      </c>
      <c r="M224" s="100">
        <f t="shared" si="216"/>
        <v>0</v>
      </c>
      <c r="N224" s="100">
        <f t="shared" si="217"/>
        <v>0</v>
      </c>
      <c r="O224" s="100">
        <f t="shared" si="218"/>
        <v>0</v>
      </c>
      <c r="P224" s="101">
        <f t="shared" si="219"/>
        <v>0</v>
      </c>
      <c r="Q224" s="42">
        <f t="shared" si="220"/>
        <v>0</v>
      </c>
      <c r="S224" s="99">
        <f t="shared" si="221"/>
        <v>0</v>
      </c>
      <c r="T224" s="100">
        <f t="shared" si="222"/>
        <v>0</v>
      </c>
      <c r="U224" s="100">
        <f t="shared" si="223"/>
        <v>0</v>
      </c>
      <c r="V224" s="100">
        <f t="shared" si="224"/>
        <v>0</v>
      </c>
      <c r="W224" s="100">
        <f t="shared" si="225"/>
        <v>0</v>
      </c>
      <c r="X224" s="100">
        <f t="shared" si="226"/>
        <v>0</v>
      </c>
      <c r="Y224" s="100">
        <f t="shared" si="227"/>
        <v>0</v>
      </c>
      <c r="Z224" s="100">
        <f t="shared" si="228"/>
        <v>0</v>
      </c>
      <c r="AA224" s="100">
        <f t="shared" si="229"/>
        <v>0</v>
      </c>
      <c r="AB224" s="100">
        <f t="shared" si="230"/>
        <v>0</v>
      </c>
      <c r="AC224" s="100">
        <f t="shared" si="231"/>
        <v>0</v>
      </c>
      <c r="AD224" s="100">
        <f t="shared" si="232"/>
        <v>0</v>
      </c>
      <c r="AE224" s="42">
        <f t="shared" si="233"/>
        <v>0</v>
      </c>
      <c r="AF224" s="104">
        <f t="shared" si="234"/>
        <v>0</v>
      </c>
      <c r="AG224" s="42">
        <f t="shared" si="235"/>
        <v>0</v>
      </c>
      <c r="AH224" s="43">
        <f t="shared" si="236"/>
        <v>0</v>
      </c>
      <c r="AJ224" s="78"/>
      <c r="AK224" s="79"/>
      <c r="AL224" s="79"/>
      <c r="AM224" s="79"/>
      <c r="AN224" s="79"/>
      <c r="AO224" s="79"/>
      <c r="AP224" s="79"/>
      <c r="AQ224" s="79"/>
      <c r="AR224" s="79"/>
      <c r="AS224" s="79"/>
      <c r="AT224" s="79"/>
      <c r="AU224" s="79"/>
      <c r="AV224" s="30">
        <f t="shared" si="237"/>
        <v>0</v>
      </c>
      <c r="AW224" s="80"/>
      <c r="AX224" s="37"/>
    </row>
    <row r="225" spans="2:50" x14ac:dyDescent="0.35">
      <c r="B225" s="116">
        <v>503000</v>
      </c>
      <c r="C225" s="87" t="s">
        <v>223</v>
      </c>
      <c r="E225" s="99">
        <f t="shared" si="208"/>
        <v>0</v>
      </c>
      <c r="F225" s="100">
        <f t="shared" si="209"/>
        <v>0</v>
      </c>
      <c r="G225" s="100">
        <f t="shared" si="210"/>
        <v>0</v>
      </c>
      <c r="H225" s="100">
        <f t="shared" si="211"/>
        <v>0</v>
      </c>
      <c r="I225" s="100">
        <f t="shared" si="212"/>
        <v>0</v>
      </c>
      <c r="J225" s="100">
        <f t="shared" si="213"/>
        <v>0</v>
      </c>
      <c r="K225" s="100">
        <f t="shared" si="214"/>
        <v>0</v>
      </c>
      <c r="L225" s="100">
        <f t="shared" si="215"/>
        <v>0</v>
      </c>
      <c r="M225" s="100">
        <f t="shared" si="216"/>
        <v>0</v>
      </c>
      <c r="N225" s="100">
        <f t="shared" si="217"/>
        <v>0</v>
      </c>
      <c r="O225" s="100">
        <f t="shared" si="218"/>
        <v>0</v>
      </c>
      <c r="P225" s="101">
        <f t="shared" si="219"/>
        <v>0</v>
      </c>
      <c r="Q225" s="42">
        <f t="shared" si="220"/>
        <v>0</v>
      </c>
      <c r="S225" s="99">
        <f t="shared" si="221"/>
        <v>0</v>
      </c>
      <c r="T225" s="100">
        <f t="shared" si="222"/>
        <v>0</v>
      </c>
      <c r="U225" s="100">
        <f t="shared" si="223"/>
        <v>0</v>
      </c>
      <c r="V225" s="100">
        <f t="shared" si="224"/>
        <v>0</v>
      </c>
      <c r="W225" s="100">
        <f t="shared" si="225"/>
        <v>0</v>
      </c>
      <c r="X225" s="100">
        <f t="shared" si="226"/>
        <v>0</v>
      </c>
      <c r="Y225" s="100">
        <f t="shared" si="227"/>
        <v>0</v>
      </c>
      <c r="Z225" s="100">
        <f t="shared" si="228"/>
        <v>0</v>
      </c>
      <c r="AA225" s="100">
        <f t="shared" si="229"/>
        <v>0</v>
      </c>
      <c r="AB225" s="100">
        <f t="shared" si="230"/>
        <v>0</v>
      </c>
      <c r="AC225" s="100">
        <f t="shared" si="231"/>
        <v>0</v>
      </c>
      <c r="AD225" s="100">
        <f t="shared" si="232"/>
        <v>0</v>
      </c>
      <c r="AE225" s="42">
        <f t="shared" si="233"/>
        <v>0</v>
      </c>
      <c r="AF225" s="104">
        <f t="shared" si="234"/>
        <v>0</v>
      </c>
      <c r="AG225" s="42">
        <f t="shared" si="235"/>
        <v>0</v>
      </c>
      <c r="AH225" s="43">
        <f t="shared" si="236"/>
        <v>0</v>
      </c>
      <c r="AJ225" s="78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30">
        <f t="shared" si="237"/>
        <v>0</v>
      </c>
      <c r="AW225" s="80"/>
      <c r="AX225" s="37"/>
    </row>
    <row r="226" spans="2:50" x14ac:dyDescent="0.35">
      <c r="B226" s="116">
        <v>503010</v>
      </c>
      <c r="C226" s="87" t="s">
        <v>224</v>
      </c>
      <c r="E226" s="99">
        <f t="shared" si="208"/>
        <v>0</v>
      </c>
      <c r="F226" s="100">
        <f t="shared" si="209"/>
        <v>0</v>
      </c>
      <c r="G226" s="100">
        <f t="shared" si="210"/>
        <v>0</v>
      </c>
      <c r="H226" s="100">
        <f t="shared" si="211"/>
        <v>0</v>
      </c>
      <c r="I226" s="100">
        <f t="shared" si="212"/>
        <v>0</v>
      </c>
      <c r="J226" s="100">
        <f t="shared" si="213"/>
        <v>0</v>
      </c>
      <c r="K226" s="100">
        <f t="shared" si="214"/>
        <v>0</v>
      </c>
      <c r="L226" s="100">
        <f t="shared" si="215"/>
        <v>0</v>
      </c>
      <c r="M226" s="100">
        <f t="shared" si="216"/>
        <v>0</v>
      </c>
      <c r="N226" s="100">
        <f t="shared" si="217"/>
        <v>0</v>
      </c>
      <c r="O226" s="100">
        <f t="shared" si="218"/>
        <v>0</v>
      </c>
      <c r="P226" s="101">
        <f t="shared" si="219"/>
        <v>0</v>
      </c>
      <c r="Q226" s="42">
        <f t="shared" si="220"/>
        <v>0</v>
      </c>
      <c r="S226" s="99">
        <f t="shared" si="221"/>
        <v>0</v>
      </c>
      <c r="T226" s="100">
        <f t="shared" si="222"/>
        <v>0</v>
      </c>
      <c r="U226" s="100">
        <f t="shared" si="223"/>
        <v>0</v>
      </c>
      <c r="V226" s="100">
        <f t="shared" si="224"/>
        <v>0</v>
      </c>
      <c r="W226" s="100">
        <f t="shared" si="225"/>
        <v>0</v>
      </c>
      <c r="X226" s="100">
        <f t="shared" si="226"/>
        <v>0</v>
      </c>
      <c r="Y226" s="100">
        <f t="shared" si="227"/>
        <v>0</v>
      </c>
      <c r="Z226" s="100">
        <f t="shared" si="228"/>
        <v>0</v>
      </c>
      <c r="AA226" s="100">
        <f t="shared" si="229"/>
        <v>0</v>
      </c>
      <c r="AB226" s="100">
        <f t="shared" si="230"/>
        <v>0</v>
      </c>
      <c r="AC226" s="100">
        <f t="shared" si="231"/>
        <v>0</v>
      </c>
      <c r="AD226" s="100">
        <f t="shared" si="232"/>
        <v>0</v>
      </c>
      <c r="AE226" s="42">
        <f t="shared" si="233"/>
        <v>0</v>
      </c>
      <c r="AF226" s="104">
        <f t="shared" si="234"/>
        <v>0</v>
      </c>
      <c r="AG226" s="42">
        <f t="shared" si="235"/>
        <v>0</v>
      </c>
      <c r="AH226" s="43">
        <f t="shared" si="236"/>
        <v>0</v>
      </c>
      <c r="AJ226" s="78"/>
      <c r="AK226" s="79"/>
      <c r="AL226" s="79"/>
      <c r="AM226" s="79"/>
      <c r="AN226" s="79"/>
      <c r="AO226" s="79"/>
      <c r="AP226" s="79"/>
      <c r="AQ226" s="79"/>
      <c r="AR226" s="79"/>
      <c r="AS226" s="79"/>
      <c r="AT226" s="79"/>
      <c r="AU226" s="79"/>
      <c r="AV226" s="30">
        <f t="shared" si="237"/>
        <v>0</v>
      </c>
      <c r="AW226" s="80"/>
      <c r="AX226" s="37"/>
    </row>
    <row r="227" spans="2:50" x14ac:dyDescent="0.35">
      <c r="B227" s="116">
        <v>503500</v>
      </c>
      <c r="C227" s="87" t="s">
        <v>225</v>
      </c>
      <c r="E227" s="99">
        <f t="shared" si="208"/>
        <v>0</v>
      </c>
      <c r="F227" s="100">
        <f t="shared" si="209"/>
        <v>0</v>
      </c>
      <c r="G227" s="100">
        <f t="shared" si="210"/>
        <v>0</v>
      </c>
      <c r="H227" s="100">
        <f t="shared" si="211"/>
        <v>0</v>
      </c>
      <c r="I227" s="100">
        <f t="shared" si="212"/>
        <v>0</v>
      </c>
      <c r="J227" s="100">
        <f t="shared" si="213"/>
        <v>0</v>
      </c>
      <c r="K227" s="100">
        <f t="shared" si="214"/>
        <v>0</v>
      </c>
      <c r="L227" s="100">
        <f t="shared" si="215"/>
        <v>0</v>
      </c>
      <c r="M227" s="100">
        <f t="shared" si="216"/>
        <v>0</v>
      </c>
      <c r="N227" s="100">
        <f t="shared" si="217"/>
        <v>0</v>
      </c>
      <c r="O227" s="100">
        <f t="shared" si="218"/>
        <v>0</v>
      </c>
      <c r="P227" s="101">
        <f t="shared" si="219"/>
        <v>0</v>
      </c>
      <c r="Q227" s="42">
        <f t="shared" si="220"/>
        <v>0</v>
      </c>
      <c r="S227" s="99">
        <f t="shared" si="221"/>
        <v>0</v>
      </c>
      <c r="T227" s="100">
        <f t="shared" si="222"/>
        <v>0</v>
      </c>
      <c r="U227" s="100">
        <f t="shared" si="223"/>
        <v>0</v>
      </c>
      <c r="V227" s="100">
        <f t="shared" si="224"/>
        <v>0</v>
      </c>
      <c r="W227" s="100">
        <f t="shared" si="225"/>
        <v>0</v>
      </c>
      <c r="X227" s="100">
        <f t="shared" si="226"/>
        <v>0</v>
      </c>
      <c r="Y227" s="100">
        <f t="shared" si="227"/>
        <v>0</v>
      </c>
      <c r="Z227" s="100">
        <f t="shared" si="228"/>
        <v>0</v>
      </c>
      <c r="AA227" s="100">
        <f t="shared" si="229"/>
        <v>0</v>
      </c>
      <c r="AB227" s="100">
        <f t="shared" si="230"/>
        <v>0</v>
      </c>
      <c r="AC227" s="100">
        <f t="shared" si="231"/>
        <v>0</v>
      </c>
      <c r="AD227" s="100">
        <f t="shared" si="232"/>
        <v>0</v>
      </c>
      <c r="AE227" s="42">
        <f t="shared" si="233"/>
        <v>0</v>
      </c>
      <c r="AF227" s="104">
        <f t="shared" si="234"/>
        <v>0</v>
      </c>
      <c r="AG227" s="42">
        <f t="shared" si="235"/>
        <v>0</v>
      </c>
      <c r="AH227" s="43">
        <f t="shared" si="236"/>
        <v>0</v>
      </c>
      <c r="AJ227" s="78"/>
      <c r="AK227" s="79"/>
      <c r="AL227" s="79"/>
      <c r="AM227" s="79"/>
      <c r="AN227" s="79"/>
      <c r="AO227" s="79"/>
      <c r="AP227" s="79"/>
      <c r="AQ227" s="79"/>
      <c r="AR227" s="79"/>
      <c r="AS227" s="79"/>
      <c r="AT227" s="79"/>
      <c r="AU227" s="79"/>
      <c r="AV227" s="30">
        <f t="shared" si="237"/>
        <v>0</v>
      </c>
      <c r="AW227" s="80"/>
      <c r="AX227" s="37"/>
    </row>
    <row r="228" spans="2:50" x14ac:dyDescent="0.35">
      <c r="B228" s="116">
        <v>504000</v>
      </c>
      <c r="C228" s="87" t="s">
        <v>226</v>
      </c>
      <c r="E228" s="99">
        <f t="shared" si="208"/>
        <v>4001.29</v>
      </c>
      <c r="F228" s="100">
        <f t="shared" si="209"/>
        <v>4461.04</v>
      </c>
      <c r="G228" s="100">
        <f t="shared" si="210"/>
        <v>4346.3500000000004</v>
      </c>
      <c r="H228" s="100">
        <f t="shared" si="211"/>
        <v>3730.81</v>
      </c>
      <c r="I228" s="100">
        <f t="shared" si="212"/>
        <v>4247.6000000000004</v>
      </c>
      <c r="J228" s="100">
        <f t="shared" si="213"/>
        <v>3911.31</v>
      </c>
      <c r="K228" s="100">
        <f t="shared" si="214"/>
        <v>3568.59</v>
      </c>
      <c r="L228" s="100">
        <f t="shared" si="215"/>
        <v>4224.03</v>
      </c>
      <c r="M228" s="100">
        <f t="shared" si="216"/>
        <v>7299.4</v>
      </c>
      <c r="N228" s="100">
        <f t="shared" si="217"/>
        <v>-162.22</v>
      </c>
      <c r="O228" s="100">
        <f t="shared" si="218"/>
        <v>4254.63</v>
      </c>
      <c r="P228" s="101">
        <f t="shared" si="219"/>
        <v>3629.56</v>
      </c>
      <c r="Q228" s="42">
        <f t="shared" si="220"/>
        <v>47512.39</v>
      </c>
      <c r="S228" s="99">
        <f t="shared" si="221"/>
        <v>4199.4799999999996</v>
      </c>
      <c r="T228" s="100">
        <f t="shared" si="222"/>
        <v>3737.78</v>
      </c>
      <c r="U228" s="100">
        <f t="shared" si="223"/>
        <v>3621.56</v>
      </c>
      <c r="V228" s="100">
        <f t="shared" si="224"/>
        <v>3790.49</v>
      </c>
      <c r="W228" s="100">
        <f t="shared" si="225"/>
        <v>5351.37</v>
      </c>
      <c r="X228" s="100">
        <f t="shared" si="226"/>
        <v>3882.61</v>
      </c>
      <c r="Y228" s="100">
        <f t="shared" si="227"/>
        <v>4125</v>
      </c>
      <c r="Z228" s="100">
        <f t="shared" si="228"/>
        <v>4125</v>
      </c>
      <c r="AA228" s="100">
        <f t="shared" si="229"/>
        <v>4125</v>
      </c>
      <c r="AB228" s="100">
        <f t="shared" si="230"/>
        <v>4125</v>
      </c>
      <c r="AC228" s="100">
        <f t="shared" si="231"/>
        <v>4125</v>
      </c>
      <c r="AD228" s="100">
        <f t="shared" si="232"/>
        <v>4125</v>
      </c>
      <c r="AE228" s="42">
        <f t="shared" si="233"/>
        <v>49333.29</v>
      </c>
      <c r="AF228" s="104">
        <f t="shared" si="234"/>
        <v>49500</v>
      </c>
      <c r="AG228" s="42">
        <f t="shared" si="235"/>
        <v>-166.70999999999913</v>
      </c>
      <c r="AH228" s="43">
        <f t="shared" si="236"/>
        <v>-3.3678787878787704E-3</v>
      </c>
      <c r="AJ228" s="78"/>
      <c r="AK228" s="79"/>
      <c r="AL228" s="79"/>
      <c r="AM228" s="79"/>
      <c r="AN228" s="79"/>
      <c r="AO228" s="79"/>
      <c r="AP228" s="79"/>
      <c r="AQ228" s="79"/>
      <c r="AR228" s="79"/>
      <c r="AS228" s="79"/>
      <c r="AT228" s="79"/>
      <c r="AU228" s="79"/>
      <c r="AV228" s="30">
        <f t="shared" si="237"/>
        <v>0</v>
      </c>
      <c r="AW228" s="80"/>
      <c r="AX228" s="37"/>
    </row>
    <row r="229" spans="2:50" x14ac:dyDescent="0.35">
      <c r="B229" s="116">
        <v>504010</v>
      </c>
      <c r="C229" s="87" t="s">
        <v>227</v>
      </c>
      <c r="E229" s="99">
        <f t="shared" si="208"/>
        <v>0</v>
      </c>
      <c r="F229" s="100">
        <f t="shared" si="209"/>
        <v>0</v>
      </c>
      <c r="G229" s="100">
        <f t="shared" si="210"/>
        <v>0</v>
      </c>
      <c r="H229" s="100">
        <f t="shared" si="211"/>
        <v>0</v>
      </c>
      <c r="I229" s="100">
        <f t="shared" si="212"/>
        <v>0</v>
      </c>
      <c r="J229" s="100">
        <f t="shared" si="213"/>
        <v>0</v>
      </c>
      <c r="K229" s="100">
        <f t="shared" si="214"/>
        <v>0</v>
      </c>
      <c r="L229" s="100">
        <f t="shared" si="215"/>
        <v>0</v>
      </c>
      <c r="M229" s="100">
        <f t="shared" si="216"/>
        <v>0</v>
      </c>
      <c r="N229" s="100">
        <f t="shared" si="217"/>
        <v>0</v>
      </c>
      <c r="O229" s="100">
        <f t="shared" si="218"/>
        <v>0</v>
      </c>
      <c r="P229" s="101">
        <f t="shared" si="219"/>
        <v>0</v>
      </c>
      <c r="Q229" s="42">
        <f t="shared" si="220"/>
        <v>0</v>
      </c>
      <c r="S229" s="99">
        <f t="shared" si="221"/>
        <v>0</v>
      </c>
      <c r="T229" s="100">
        <f t="shared" si="222"/>
        <v>0</v>
      </c>
      <c r="U229" s="100">
        <f t="shared" si="223"/>
        <v>0</v>
      </c>
      <c r="V229" s="100">
        <f t="shared" si="224"/>
        <v>0</v>
      </c>
      <c r="W229" s="100">
        <f t="shared" si="225"/>
        <v>0</v>
      </c>
      <c r="X229" s="100">
        <f t="shared" si="226"/>
        <v>0</v>
      </c>
      <c r="Y229" s="100">
        <f t="shared" si="227"/>
        <v>0</v>
      </c>
      <c r="Z229" s="100">
        <f t="shared" si="228"/>
        <v>0</v>
      </c>
      <c r="AA229" s="100">
        <f t="shared" si="229"/>
        <v>0</v>
      </c>
      <c r="AB229" s="100">
        <f t="shared" si="230"/>
        <v>0</v>
      </c>
      <c r="AC229" s="100">
        <f t="shared" si="231"/>
        <v>0</v>
      </c>
      <c r="AD229" s="100">
        <f t="shared" si="232"/>
        <v>0</v>
      </c>
      <c r="AE229" s="42">
        <f t="shared" si="233"/>
        <v>0</v>
      </c>
      <c r="AF229" s="104">
        <f t="shared" si="234"/>
        <v>0</v>
      </c>
      <c r="AG229" s="42">
        <f t="shared" si="235"/>
        <v>0</v>
      </c>
      <c r="AH229" s="43">
        <f t="shared" si="236"/>
        <v>0</v>
      </c>
      <c r="AJ229" s="78"/>
      <c r="AK229" s="79"/>
      <c r="AL229" s="79"/>
      <c r="AM229" s="79"/>
      <c r="AN229" s="79"/>
      <c r="AO229" s="79"/>
      <c r="AP229" s="79"/>
      <c r="AQ229" s="79"/>
      <c r="AR229" s="79"/>
      <c r="AS229" s="79"/>
      <c r="AT229" s="79"/>
      <c r="AU229" s="79"/>
      <c r="AV229" s="30">
        <f t="shared" si="237"/>
        <v>0</v>
      </c>
      <c r="AW229" s="80"/>
      <c r="AX229" s="37"/>
    </row>
    <row r="230" spans="2:50" x14ac:dyDescent="0.35">
      <c r="B230" s="116">
        <v>504020</v>
      </c>
      <c r="C230" s="87" t="s">
        <v>228</v>
      </c>
      <c r="E230" s="99">
        <f t="shared" si="208"/>
        <v>0</v>
      </c>
      <c r="F230" s="100">
        <f t="shared" si="209"/>
        <v>0</v>
      </c>
      <c r="G230" s="100">
        <f t="shared" si="210"/>
        <v>0</v>
      </c>
      <c r="H230" s="100">
        <f t="shared" si="211"/>
        <v>0</v>
      </c>
      <c r="I230" s="100">
        <f t="shared" si="212"/>
        <v>0</v>
      </c>
      <c r="J230" s="100">
        <f t="shared" si="213"/>
        <v>0</v>
      </c>
      <c r="K230" s="100">
        <f t="shared" si="214"/>
        <v>0</v>
      </c>
      <c r="L230" s="100">
        <f t="shared" si="215"/>
        <v>0</v>
      </c>
      <c r="M230" s="100">
        <f t="shared" si="216"/>
        <v>0</v>
      </c>
      <c r="N230" s="100">
        <f t="shared" si="217"/>
        <v>0</v>
      </c>
      <c r="O230" s="100">
        <f t="shared" si="218"/>
        <v>0</v>
      </c>
      <c r="P230" s="101">
        <f t="shared" si="219"/>
        <v>0</v>
      </c>
      <c r="Q230" s="42">
        <f t="shared" si="220"/>
        <v>0</v>
      </c>
      <c r="S230" s="99">
        <f t="shared" si="221"/>
        <v>0</v>
      </c>
      <c r="T230" s="100">
        <f t="shared" si="222"/>
        <v>0</v>
      </c>
      <c r="U230" s="100">
        <f t="shared" si="223"/>
        <v>0</v>
      </c>
      <c r="V230" s="100">
        <f t="shared" si="224"/>
        <v>0</v>
      </c>
      <c r="W230" s="100">
        <f t="shared" si="225"/>
        <v>0</v>
      </c>
      <c r="X230" s="100">
        <f t="shared" si="226"/>
        <v>0</v>
      </c>
      <c r="Y230" s="100">
        <f t="shared" si="227"/>
        <v>0</v>
      </c>
      <c r="Z230" s="100">
        <f t="shared" si="228"/>
        <v>0</v>
      </c>
      <c r="AA230" s="100">
        <f t="shared" si="229"/>
        <v>0</v>
      </c>
      <c r="AB230" s="100">
        <f t="shared" si="230"/>
        <v>0</v>
      </c>
      <c r="AC230" s="100">
        <f t="shared" si="231"/>
        <v>0</v>
      </c>
      <c r="AD230" s="100">
        <f t="shared" si="232"/>
        <v>0</v>
      </c>
      <c r="AE230" s="42">
        <f t="shared" si="233"/>
        <v>0</v>
      </c>
      <c r="AF230" s="104">
        <f t="shared" si="234"/>
        <v>0</v>
      </c>
      <c r="AG230" s="42">
        <f t="shared" si="235"/>
        <v>0</v>
      </c>
      <c r="AH230" s="43">
        <f t="shared" si="236"/>
        <v>0</v>
      </c>
      <c r="AJ230" s="78"/>
      <c r="AK230" s="79"/>
      <c r="AL230" s="79"/>
      <c r="AM230" s="79"/>
      <c r="AN230" s="79"/>
      <c r="AO230" s="79"/>
      <c r="AP230" s="79"/>
      <c r="AQ230" s="79"/>
      <c r="AR230" s="79"/>
      <c r="AS230" s="79"/>
      <c r="AT230" s="79"/>
      <c r="AU230" s="79"/>
      <c r="AV230" s="30">
        <f t="shared" si="237"/>
        <v>0</v>
      </c>
      <c r="AW230" s="80"/>
      <c r="AX230" s="37"/>
    </row>
    <row r="231" spans="2:50" x14ac:dyDescent="0.35">
      <c r="B231" s="116">
        <v>504100</v>
      </c>
      <c r="C231" s="87" t="s">
        <v>229</v>
      </c>
      <c r="E231" s="99">
        <f t="shared" si="208"/>
        <v>0</v>
      </c>
      <c r="F231" s="100">
        <f t="shared" si="209"/>
        <v>0</v>
      </c>
      <c r="G231" s="100">
        <f t="shared" si="210"/>
        <v>0</v>
      </c>
      <c r="H231" s="100">
        <f t="shared" si="211"/>
        <v>0</v>
      </c>
      <c r="I231" s="100">
        <f t="shared" si="212"/>
        <v>0</v>
      </c>
      <c r="J231" s="100">
        <f t="shared" si="213"/>
        <v>0</v>
      </c>
      <c r="K231" s="100">
        <f t="shared" si="214"/>
        <v>0</v>
      </c>
      <c r="L231" s="100">
        <f t="shared" si="215"/>
        <v>0</v>
      </c>
      <c r="M231" s="100">
        <f t="shared" si="216"/>
        <v>0</v>
      </c>
      <c r="N231" s="100">
        <f t="shared" si="217"/>
        <v>0</v>
      </c>
      <c r="O231" s="100">
        <f t="shared" si="218"/>
        <v>0</v>
      </c>
      <c r="P231" s="101">
        <f t="shared" si="219"/>
        <v>0</v>
      </c>
      <c r="Q231" s="42">
        <f t="shared" si="220"/>
        <v>0</v>
      </c>
      <c r="S231" s="99">
        <f t="shared" si="221"/>
        <v>0</v>
      </c>
      <c r="T231" s="100">
        <f t="shared" si="222"/>
        <v>0</v>
      </c>
      <c r="U231" s="100">
        <f t="shared" si="223"/>
        <v>0</v>
      </c>
      <c r="V231" s="100">
        <f t="shared" si="224"/>
        <v>0</v>
      </c>
      <c r="W231" s="100">
        <f t="shared" si="225"/>
        <v>0</v>
      </c>
      <c r="X231" s="100">
        <f t="shared" si="226"/>
        <v>0</v>
      </c>
      <c r="Y231" s="100">
        <f t="shared" si="227"/>
        <v>0</v>
      </c>
      <c r="Z231" s="100">
        <f t="shared" si="228"/>
        <v>0</v>
      </c>
      <c r="AA231" s="100">
        <f t="shared" si="229"/>
        <v>0</v>
      </c>
      <c r="AB231" s="100">
        <f t="shared" si="230"/>
        <v>0</v>
      </c>
      <c r="AC231" s="100">
        <f t="shared" si="231"/>
        <v>0</v>
      </c>
      <c r="AD231" s="100">
        <f t="shared" si="232"/>
        <v>0</v>
      </c>
      <c r="AE231" s="42">
        <f t="shared" si="233"/>
        <v>0</v>
      </c>
      <c r="AF231" s="104">
        <f t="shared" si="234"/>
        <v>0</v>
      </c>
      <c r="AG231" s="42">
        <f t="shared" si="235"/>
        <v>0</v>
      </c>
      <c r="AH231" s="43">
        <f t="shared" si="236"/>
        <v>0</v>
      </c>
      <c r="AJ231" s="78"/>
      <c r="AK231" s="79"/>
      <c r="AL231" s="79"/>
      <c r="AM231" s="79"/>
      <c r="AN231" s="79"/>
      <c r="AO231" s="79"/>
      <c r="AP231" s="79"/>
      <c r="AQ231" s="79"/>
      <c r="AR231" s="79"/>
      <c r="AS231" s="79"/>
      <c r="AT231" s="79"/>
      <c r="AU231" s="79"/>
      <c r="AV231" s="30">
        <f t="shared" si="237"/>
        <v>0</v>
      </c>
      <c r="AW231" s="80"/>
      <c r="AX231" s="37"/>
    </row>
    <row r="232" spans="2:50" x14ac:dyDescent="0.35">
      <c r="B232" s="116">
        <v>505000</v>
      </c>
      <c r="C232" s="87" t="s">
        <v>230</v>
      </c>
      <c r="E232" s="99">
        <f t="shared" si="208"/>
        <v>0</v>
      </c>
      <c r="F232" s="100">
        <f t="shared" si="209"/>
        <v>0</v>
      </c>
      <c r="G232" s="100">
        <f t="shared" si="210"/>
        <v>0</v>
      </c>
      <c r="H232" s="100">
        <f t="shared" si="211"/>
        <v>0</v>
      </c>
      <c r="I232" s="100">
        <f t="shared" si="212"/>
        <v>0</v>
      </c>
      <c r="J232" s="100">
        <f t="shared" si="213"/>
        <v>0</v>
      </c>
      <c r="K232" s="100">
        <f t="shared" si="214"/>
        <v>0</v>
      </c>
      <c r="L232" s="100">
        <f t="shared" si="215"/>
        <v>0</v>
      </c>
      <c r="M232" s="100">
        <f t="shared" si="216"/>
        <v>0</v>
      </c>
      <c r="N232" s="100">
        <f t="shared" si="217"/>
        <v>0</v>
      </c>
      <c r="O232" s="100">
        <f t="shared" si="218"/>
        <v>0</v>
      </c>
      <c r="P232" s="101">
        <f t="shared" si="219"/>
        <v>0</v>
      </c>
      <c r="Q232" s="42">
        <f t="shared" si="220"/>
        <v>0</v>
      </c>
      <c r="S232" s="99">
        <f t="shared" si="221"/>
        <v>0</v>
      </c>
      <c r="T232" s="100">
        <f t="shared" si="222"/>
        <v>0</v>
      </c>
      <c r="U232" s="100">
        <f t="shared" si="223"/>
        <v>0</v>
      </c>
      <c r="V232" s="100">
        <f t="shared" si="224"/>
        <v>0</v>
      </c>
      <c r="W232" s="100">
        <f t="shared" si="225"/>
        <v>0</v>
      </c>
      <c r="X232" s="100">
        <f t="shared" si="226"/>
        <v>0</v>
      </c>
      <c r="Y232" s="100">
        <f t="shared" si="227"/>
        <v>0</v>
      </c>
      <c r="Z232" s="100">
        <f t="shared" si="228"/>
        <v>0</v>
      </c>
      <c r="AA232" s="100">
        <f t="shared" si="229"/>
        <v>0</v>
      </c>
      <c r="AB232" s="100">
        <f t="shared" si="230"/>
        <v>0</v>
      </c>
      <c r="AC232" s="100">
        <f t="shared" si="231"/>
        <v>0</v>
      </c>
      <c r="AD232" s="100">
        <f t="shared" si="232"/>
        <v>0</v>
      </c>
      <c r="AE232" s="42">
        <f t="shared" si="233"/>
        <v>0</v>
      </c>
      <c r="AF232" s="104">
        <f t="shared" si="234"/>
        <v>0</v>
      </c>
      <c r="AG232" s="42">
        <f t="shared" si="235"/>
        <v>0</v>
      </c>
      <c r="AH232" s="43">
        <f t="shared" si="236"/>
        <v>0</v>
      </c>
      <c r="AJ232" s="78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30">
        <f t="shared" si="237"/>
        <v>0</v>
      </c>
      <c r="AW232" s="80"/>
      <c r="AX232" s="37"/>
    </row>
    <row r="233" spans="2:50" x14ac:dyDescent="0.35">
      <c r="B233" s="116">
        <v>505500</v>
      </c>
      <c r="C233" s="87" t="s">
        <v>231</v>
      </c>
      <c r="E233" s="99">
        <f t="shared" si="208"/>
        <v>0</v>
      </c>
      <c r="F233" s="100">
        <f t="shared" si="209"/>
        <v>0</v>
      </c>
      <c r="G233" s="100">
        <f t="shared" si="210"/>
        <v>0</v>
      </c>
      <c r="H233" s="100">
        <f t="shared" si="211"/>
        <v>0</v>
      </c>
      <c r="I233" s="100">
        <f t="shared" si="212"/>
        <v>0</v>
      </c>
      <c r="J233" s="100">
        <f t="shared" si="213"/>
        <v>0</v>
      </c>
      <c r="K233" s="100">
        <f t="shared" si="214"/>
        <v>0</v>
      </c>
      <c r="L233" s="100">
        <f t="shared" si="215"/>
        <v>0</v>
      </c>
      <c r="M233" s="100">
        <f t="shared" si="216"/>
        <v>0</v>
      </c>
      <c r="N233" s="100">
        <f t="shared" si="217"/>
        <v>0</v>
      </c>
      <c r="O233" s="100">
        <f t="shared" si="218"/>
        <v>0</v>
      </c>
      <c r="P233" s="101">
        <f t="shared" si="219"/>
        <v>0</v>
      </c>
      <c r="Q233" s="42">
        <f t="shared" si="220"/>
        <v>0</v>
      </c>
      <c r="S233" s="99">
        <f t="shared" si="221"/>
        <v>0</v>
      </c>
      <c r="T233" s="100">
        <f t="shared" si="222"/>
        <v>0</v>
      </c>
      <c r="U233" s="100">
        <f t="shared" si="223"/>
        <v>0</v>
      </c>
      <c r="V233" s="100">
        <f t="shared" si="224"/>
        <v>0</v>
      </c>
      <c r="W233" s="100">
        <f t="shared" si="225"/>
        <v>0</v>
      </c>
      <c r="X233" s="100">
        <f t="shared" si="226"/>
        <v>0</v>
      </c>
      <c r="Y233" s="100">
        <f t="shared" si="227"/>
        <v>0</v>
      </c>
      <c r="Z233" s="100">
        <f t="shared" si="228"/>
        <v>0</v>
      </c>
      <c r="AA233" s="100">
        <f t="shared" si="229"/>
        <v>0</v>
      </c>
      <c r="AB233" s="100">
        <f t="shared" si="230"/>
        <v>0</v>
      </c>
      <c r="AC233" s="100">
        <f t="shared" si="231"/>
        <v>0</v>
      </c>
      <c r="AD233" s="100">
        <f t="shared" si="232"/>
        <v>0</v>
      </c>
      <c r="AE233" s="42">
        <f t="shared" si="233"/>
        <v>0</v>
      </c>
      <c r="AF233" s="104">
        <f t="shared" si="234"/>
        <v>0</v>
      </c>
      <c r="AG233" s="42">
        <f t="shared" si="235"/>
        <v>0</v>
      </c>
      <c r="AH233" s="43">
        <f t="shared" si="236"/>
        <v>0</v>
      </c>
      <c r="AJ233" s="78"/>
      <c r="AK233" s="79"/>
      <c r="AL233" s="79"/>
      <c r="AM233" s="79"/>
      <c r="AN233" s="79"/>
      <c r="AO233" s="79"/>
      <c r="AP233" s="79"/>
      <c r="AQ233" s="79"/>
      <c r="AR233" s="79"/>
      <c r="AS233" s="79"/>
      <c r="AT233" s="79"/>
      <c r="AU233" s="79"/>
      <c r="AV233" s="30">
        <f t="shared" si="237"/>
        <v>0</v>
      </c>
      <c r="AW233" s="80"/>
      <c r="AX233" s="37"/>
    </row>
    <row r="234" spans="2:50" x14ac:dyDescent="0.35">
      <c r="B234" s="116">
        <v>505510</v>
      </c>
      <c r="C234" s="87" t="s">
        <v>232</v>
      </c>
      <c r="E234" s="99">
        <f t="shared" si="208"/>
        <v>0</v>
      </c>
      <c r="F234" s="100">
        <f t="shared" si="209"/>
        <v>0</v>
      </c>
      <c r="G234" s="100">
        <f t="shared" si="210"/>
        <v>0</v>
      </c>
      <c r="H234" s="100">
        <f t="shared" si="211"/>
        <v>0</v>
      </c>
      <c r="I234" s="100">
        <f t="shared" si="212"/>
        <v>0</v>
      </c>
      <c r="J234" s="100">
        <f t="shared" si="213"/>
        <v>0</v>
      </c>
      <c r="K234" s="100">
        <f t="shared" si="214"/>
        <v>0</v>
      </c>
      <c r="L234" s="100">
        <f t="shared" si="215"/>
        <v>0</v>
      </c>
      <c r="M234" s="100">
        <f t="shared" si="216"/>
        <v>0</v>
      </c>
      <c r="N234" s="100">
        <f t="shared" si="217"/>
        <v>0</v>
      </c>
      <c r="O234" s="100">
        <f t="shared" si="218"/>
        <v>0</v>
      </c>
      <c r="P234" s="101">
        <f t="shared" si="219"/>
        <v>0</v>
      </c>
      <c r="Q234" s="42">
        <f t="shared" si="220"/>
        <v>0</v>
      </c>
      <c r="S234" s="99">
        <f t="shared" si="221"/>
        <v>0</v>
      </c>
      <c r="T234" s="100">
        <f t="shared" si="222"/>
        <v>0</v>
      </c>
      <c r="U234" s="100">
        <f t="shared" si="223"/>
        <v>0</v>
      </c>
      <c r="V234" s="100">
        <f t="shared" si="224"/>
        <v>0</v>
      </c>
      <c r="W234" s="100">
        <f t="shared" si="225"/>
        <v>0</v>
      </c>
      <c r="X234" s="100">
        <f t="shared" si="226"/>
        <v>0</v>
      </c>
      <c r="Y234" s="100">
        <f t="shared" si="227"/>
        <v>0</v>
      </c>
      <c r="Z234" s="100">
        <f t="shared" si="228"/>
        <v>0</v>
      </c>
      <c r="AA234" s="100">
        <f t="shared" si="229"/>
        <v>0</v>
      </c>
      <c r="AB234" s="100">
        <f t="shared" si="230"/>
        <v>0</v>
      </c>
      <c r="AC234" s="100">
        <f t="shared" si="231"/>
        <v>0</v>
      </c>
      <c r="AD234" s="100">
        <f t="shared" si="232"/>
        <v>0</v>
      </c>
      <c r="AE234" s="42">
        <f t="shared" si="233"/>
        <v>0</v>
      </c>
      <c r="AF234" s="104">
        <f t="shared" si="234"/>
        <v>0</v>
      </c>
      <c r="AG234" s="42">
        <f t="shared" si="235"/>
        <v>0</v>
      </c>
      <c r="AH234" s="43">
        <f t="shared" si="236"/>
        <v>0</v>
      </c>
      <c r="AJ234" s="78"/>
      <c r="AK234" s="79"/>
      <c r="AL234" s="79"/>
      <c r="AM234" s="79"/>
      <c r="AN234" s="79"/>
      <c r="AO234" s="79"/>
      <c r="AP234" s="79"/>
      <c r="AQ234" s="79"/>
      <c r="AR234" s="79"/>
      <c r="AS234" s="79"/>
      <c r="AT234" s="79"/>
      <c r="AU234" s="79"/>
      <c r="AV234" s="30">
        <f t="shared" si="237"/>
        <v>0</v>
      </c>
      <c r="AW234" s="80"/>
      <c r="AX234" s="37"/>
    </row>
    <row r="235" spans="2:50" x14ac:dyDescent="0.35">
      <c r="B235" s="116">
        <v>506000</v>
      </c>
      <c r="C235" s="87" t="s">
        <v>233</v>
      </c>
      <c r="E235" s="99">
        <f t="shared" si="208"/>
        <v>67.510000000000005</v>
      </c>
      <c r="F235" s="100">
        <f t="shared" si="209"/>
        <v>802.51</v>
      </c>
      <c r="G235" s="100">
        <f t="shared" si="210"/>
        <v>802.96</v>
      </c>
      <c r="H235" s="100">
        <f t="shared" si="211"/>
        <v>60.01</v>
      </c>
      <c r="I235" s="100">
        <f t="shared" si="212"/>
        <v>60.01</v>
      </c>
      <c r="J235" s="100">
        <f t="shared" si="213"/>
        <v>1327.96</v>
      </c>
      <c r="K235" s="100">
        <f t="shared" si="214"/>
        <v>1110.01</v>
      </c>
      <c r="L235" s="100">
        <f t="shared" si="215"/>
        <v>1110.01</v>
      </c>
      <c r="M235" s="100">
        <f t="shared" si="216"/>
        <v>802.96</v>
      </c>
      <c r="N235" s="100">
        <f t="shared" si="217"/>
        <v>585.01</v>
      </c>
      <c r="O235" s="100">
        <f t="shared" si="218"/>
        <v>600.76</v>
      </c>
      <c r="P235" s="101">
        <f t="shared" si="219"/>
        <v>830.16</v>
      </c>
      <c r="Q235" s="42">
        <f t="shared" si="220"/>
        <v>8159.8700000000008</v>
      </c>
      <c r="S235" s="99">
        <f t="shared" si="221"/>
        <v>52.51</v>
      </c>
      <c r="T235" s="100">
        <f t="shared" si="222"/>
        <v>330.39</v>
      </c>
      <c r="U235" s="100">
        <f t="shared" si="223"/>
        <v>288</v>
      </c>
      <c r="V235" s="100">
        <f t="shared" si="224"/>
        <v>60.01</v>
      </c>
      <c r="W235" s="100">
        <f t="shared" si="225"/>
        <v>577.51</v>
      </c>
      <c r="X235" s="100">
        <f t="shared" si="226"/>
        <v>843.01</v>
      </c>
      <c r="Y235" s="100">
        <f t="shared" si="227"/>
        <v>689.98</v>
      </c>
      <c r="Z235" s="100">
        <f t="shared" si="228"/>
        <v>689.98</v>
      </c>
      <c r="AA235" s="100">
        <f t="shared" si="229"/>
        <v>689.98</v>
      </c>
      <c r="AB235" s="100">
        <f t="shared" si="230"/>
        <v>689.98</v>
      </c>
      <c r="AC235" s="100">
        <f t="shared" si="231"/>
        <v>689.98</v>
      </c>
      <c r="AD235" s="100">
        <f t="shared" si="232"/>
        <v>689.98</v>
      </c>
      <c r="AE235" s="42">
        <f t="shared" si="233"/>
        <v>6291.3099999999995</v>
      </c>
      <c r="AF235" s="104">
        <f t="shared" si="234"/>
        <v>8279.76</v>
      </c>
      <c r="AG235" s="42">
        <f t="shared" si="235"/>
        <v>-1988.4500000000007</v>
      </c>
      <c r="AH235" s="43">
        <f t="shared" si="236"/>
        <v>-0.24015792728291649</v>
      </c>
      <c r="AJ235" s="78"/>
      <c r="AK235" s="79"/>
      <c r="AL235" s="79"/>
      <c r="AM235" s="79"/>
      <c r="AN235" s="79"/>
      <c r="AO235" s="79"/>
      <c r="AP235" s="79"/>
      <c r="AQ235" s="79"/>
      <c r="AR235" s="79"/>
      <c r="AS235" s="79"/>
      <c r="AT235" s="79"/>
      <c r="AU235" s="79"/>
      <c r="AV235" s="30">
        <f t="shared" si="237"/>
        <v>0</v>
      </c>
      <c r="AW235" s="80"/>
      <c r="AX235" s="37"/>
    </row>
    <row r="236" spans="2:50" x14ac:dyDescent="0.35">
      <c r="B236" s="116">
        <v>506010</v>
      </c>
      <c r="C236" s="87" t="s">
        <v>234</v>
      </c>
      <c r="E236" s="99">
        <f t="shared" si="208"/>
        <v>0</v>
      </c>
      <c r="F236" s="100">
        <f t="shared" si="209"/>
        <v>0</v>
      </c>
      <c r="G236" s="100">
        <f t="shared" si="210"/>
        <v>0</v>
      </c>
      <c r="H236" s="100">
        <f t="shared" si="211"/>
        <v>0</v>
      </c>
      <c r="I236" s="100">
        <f t="shared" si="212"/>
        <v>0</v>
      </c>
      <c r="J236" s="100">
        <f t="shared" si="213"/>
        <v>0</v>
      </c>
      <c r="K236" s="100">
        <f t="shared" si="214"/>
        <v>0</v>
      </c>
      <c r="L236" s="100">
        <f t="shared" si="215"/>
        <v>0</v>
      </c>
      <c r="M236" s="100">
        <f t="shared" si="216"/>
        <v>0</v>
      </c>
      <c r="N236" s="100">
        <f t="shared" si="217"/>
        <v>0</v>
      </c>
      <c r="O236" s="100">
        <f t="shared" si="218"/>
        <v>0</v>
      </c>
      <c r="P236" s="101">
        <f t="shared" si="219"/>
        <v>0</v>
      </c>
      <c r="Q236" s="42">
        <f t="shared" si="220"/>
        <v>0</v>
      </c>
      <c r="S236" s="99">
        <f t="shared" si="221"/>
        <v>0</v>
      </c>
      <c r="T236" s="100">
        <f t="shared" si="222"/>
        <v>0</v>
      </c>
      <c r="U236" s="100">
        <f t="shared" si="223"/>
        <v>0</v>
      </c>
      <c r="V236" s="100">
        <f t="shared" si="224"/>
        <v>0</v>
      </c>
      <c r="W236" s="100">
        <f t="shared" si="225"/>
        <v>0</v>
      </c>
      <c r="X236" s="100">
        <f t="shared" si="226"/>
        <v>0</v>
      </c>
      <c r="Y236" s="100">
        <f t="shared" si="227"/>
        <v>0</v>
      </c>
      <c r="Z236" s="100">
        <f t="shared" si="228"/>
        <v>0</v>
      </c>
      <c r="AA236" s="100">
        <f t="shared" si="229"/>
        <v>0</v>
      </c>
      <c r="AB236" s="100">
        <f t="shared" si="230"/>
        <v>0</v>
      </c>
      <c r="AC236" s="100">
        <f t="shared" si="231"/>
        <v>0</v>
      </c>
      <c r="AD236" s="100">
        <f t="shared" si="232"/>
        <v>0</v>
      </c>
      <c r="AE236" s="42">
        <f t="shared" si="233"/>
        <v>0</v>
      </c>
      <c r="AF236" s="104">
        <f t="shared" si="234"/>
        <v>0</v>
      </c>
      <c r="AG236" s="42">
        <f t="shared" si="235"/>
        <v>0</v>
      </c>
      <c r="AH236" s="43">
        <f t="shared" si="236"/>
        <v>0</v>
      </c>
      <c r="AJ236" s="78"/>
      <c r="AK236" s="79"/>
      <c r="AL236" s="79"/>
      <c r="AM236" s="79"/>
      <c r="AN236" s="79"/>
      <c r="AO236" s="79"/>
      <c r="AP236" s="79"/>
      <c r="AQ236" s="79"/>
      <c r="AR236" s="79"/>
      <c r="AS236" s="79"/>
      <c r="AT236" s="79"/>
      <c r="AU236" s="79"/>
      <c r="AV236" s="30">
        <f t="shared" si="237"/>
        <v>0</v>
      </c>
      <c r="AW236" s="80"/>
      <c r="AX236" s="37"/>
    </row>
    <row r="237" spans="2:50" x14ac:dyDescent="0.35">
      <c r="B237" s="116">
        <v>507000</v>
      </c>
      <c r="C237" s="87" t="s">
        <v>235</v>
      </c>
      <c r="E237" s="99">
        <f t="shared" si="208"/>
        <v>0</v>
      </c>
      <c r="F237" s="100">
        <f t="shared" si="209"/>
        <v>0</v>
      </c>
      <c r="G237" s="100">
        <f t="shared" si="210"/>
        <v>0</v>
      </c>
      <c r="H237" s="100">
        <f t="shared" si="211"/>
        <v>0</v>
      </c>
      <c r="I237" s="100">
        <f t="shared" si="212"/>
        <v>0</v>
      </c>
      <c r="J237" s="100">
        <f t="shared" si="213"/>
        <v>0</v>
      </c>
      <c r="K237" s="100">
        <f t="shared" si="214"/>
        <v>0</v>
      </c>
      <c r="L237" s="100">
        <f t="shared" si="215"/>
        <v>0</v>
      </c>
      <c r="M237" s="100">
        <f t="shared" si="216"/>
        <v>0</v>
      </c>
      <c r="N237" s="100">
        <f t="shared" si="217"/>
        <v>0</v>
      </c>
      <c r="O237" s="100">
        <f t="shared" si="218"/>
        <v>0</v>
      </c>
      <c r="P237" s="101">
        <f t="shared" si="219"/>
        <v>0</v>
      </c>
      <c r="Q237" s="42">
        <f t="shared" si="220"/>
        <v>0</v>
      </c>
      <c r="S237" s="99" t="str">
        <f t="shared" si="221"/>
        <v>-</v>
      </c>
      <c r="T237" s="100" t="str">
        <f t="shared" si="222"/>
        <v>-</v>
      </c>
      <c r="U237" s="100" t="str">
        <f t="shared" si="223"/>
        <v>-</v>
      </c>
      <c r="V237" s="100" t="str">
        <f t="shared" si="224"/>
        <v>-</v>
      </c>
      <c r="W237" s="100" t="str">
        <f t="shared" si="225"/>
        <v>-</v>
      </c>
      <c r="X237" s="100" t="str">
        <f t="shared" si="226"/>
        <v>-</v>
      </c>
      <c r="Y237" s="100">
        <f t="shared" si="227"/>
        <v>0</v>
      </c>
      <c r="Z237" s="100">
        <f t="shared" si="228"/>
        <v>0</v>
      </c>
      <c r="AA237" s="100">
        <f t="shared" si="229"/>
        <v>0</v>
      </c>
      <c r="AB237" s="100">
        <f t="shared" si="230"/>
        <v>0</v>
      </c>
      <c r="AC237" s="100">
        <f t="shared" si="231"/>
        <v>0</v>
      </c>
      <c r="AD237" s="100">
        <f t="shared" si="232"/>
        <v>0</v>
      </c>
      <c r="AE237" s="42">
        <f t="shared" si="233"/>
        <v>0</v>
      </c>
      <c r="AF237" s="104">
        <f t="shared" si="234"/>
        <v>0</v>
      </c>
      <c r="AG237" s="42">
        <f t="shared" si="235"/>
        <v>0</v>
      </c>
      <c r="AH237" s="43">
        <f t="shared" si="236"/>
        <v>0</v>
      </c>
      <c r="AJ237" s="78"/>
      <c r="AK237" s="79"/>
      <c r="AL237" s="79"/>
      <c r="AM237" s="79"/>
      <c r="AN237" s="79"/>
      <c r="AO237" s="79"/>
      <c r="AP237" s="79"/>
      <c r="AQ237" s="79"/>
      <c r="AR237" s="79"/>
      <c r="AS237" s="79"/>
      <c r="AT237" s="79"/>
      <c r="AU237" s="79"/>
      <c r="AV237" s="30">
        <f t="shared" si="237"/>
        <v>0</v>
      </c>
      <c r="AW237" s="80"/>
      <c r="AX237" s="37"/>
    </row>
    <row r="238" spans="2:50" x14ac:dyDescent="0.35">
      <c r="B238" s="116">
        <v>507500</v>
      </c>
      <c r="C238" s="87" t="s">
        <v>236</v>
      </c>
      <c r="E238" s="99">
        <f t="shared" si="208"/>
        <v>0</v>
      </c>
      <c r="F238" s="100">
        <f t="shared" si="209"/>
        <v>0</v>
      </c>
      <c r="G238" s="100">
        <f t="shared" si="210"/>
        <v>0</v>
      </c>
      <c r="H238" s="100">
        <f t="shared" si="211"/>
        <v>0</v>
      </c>
      <c r="I238" s="100">
        <f t="shared" si="212"/>
        <v>0</v>
      </c>
      <c r="J238" s="100">
        <f t="shared" si="213"/>
        <v>0</v>
      </c>
      <c r="K238" s="100">
        <f t="shared" si="214"/>
        <v>0</v>
      </c>
      <c r="L238" s="100">
        <f t="shared" si="215"/>
        <v>0</v>
      </c>
      <c r="M238" s="100">
        <f t="shared" si="216"/>
        <v>0</v>
      </c>
      <c r="N238" s="100">
        <f t="shared" si="217"/>
        <v>0</v>
      </c>
      <c r="O238" s="100">
        <f t="shared" si="218"/>
        <v>0</v>
      </c>
      <c r="P238" s="101">
        <f t="shared" si="219"/>
        <v>0</v>
      </c>
      <c r="Q238" s="42">
        <f t="shared" si="220"/>
        <v>0</v>
      </c>
      <c r="S238" s="99">
        <f t="shared" si="221"/>
        <v>0</v>
      </c>
      <c r="T238" s="100">
        <f t="shared" si="222"/>
        <v>0</v>
      </c>
      <c r="U238" s="100">
        <f t="shared" si="223"/>
        <v>0</v>
      </c>
      <c r="V238" s="100">
        <f t="shared" si="224"/>
        <v>0</v>
      </c>
      <c r="W238" s="100">
        <f t="shared" si="225"/>
        <v>0</v>
      </c>
      <c r="X238" s="100">
        <f t="shared" si="226"/>
        <v>0</v>
      </c>
      <c r="Y238" s="100">
        <f t="shared" si="227"/>
        <v>0</v>
      </c>
      <c r="Z238" s="100">
        <f t="shared" si="228"/>
        <v>0</v>
      </c>
      <c r="AA238" s="100">
        <f t="shared" si="229"/>
        <v>0</v>
      </c>
      <c r="AB238" s="100">
        <f t="shared" si="230"/>
        <v>0</v>
      </c>
      <c r="AC238" s="100">
        <f t="shared" si="231"/>
        <v>0</v>
      </c>
      <c r="AD238" s="100">
        <f t="shared" si="232"/>
        <v>0</v>
      </c>
      <c r="AE238" s="42">
        <f t="shared" si="233"/>
        <v>0</v>
      </c>
      <c r="AF238" s="104">
        <f t="shared" si="234"/>
        <v>0</v>
      </c>
      <c r="AG238" s="42">
        <f t="shared" si="235"/>
        <v>0</v>
      </c>
      <c r="AH238" s="43">
        <f t="shared" si="236"/>
        <v>0</v>
      </c>
      <c r="AJ238" s="78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30">
        <f t="shared" si="237"/>
        <v>0</v>
      </c>
      <c r="AW238" s="80"/>
      <c r="AX238" s="37"/>
    </row>
    <row r="239" spans="2:50" x14ac:dyDescent="0.35">
      <c r="B239" s="116">
        <v>508000</v>
      </c>
      <c r="C239" s="87" t="s">
        <v>237</v>
      </c>
      <c r="E239" s="99">
        <f t="shared" si="208"/>
        <v>0</v>
      </c>
      <c r="F239" s="100">
        <f t="shared" si="209"/>
        <v>0</v>
      </c>
      <c r="G239" s="100">
        <f t="shared" si="210"/>
        <v>0</v>
      </c>
      <c r="H239" s="100">
        <f t="shared" si="211"/>
        <v>0</v>
      </c>
      <c r="I239" s="100">
        <f t="shared" si="212"/>
        <v>0</v>
      </c>
      <c r="J239" s="100">
        <f t="shared" si="213"/>
        <v>0</v>
      </c>
      <c r="K239" s="100">
        <f t="shared" si="214"/>
        <v>0</v>
      </c>
      <c r="L239" s="100">
        <f t="shared" si="215"/>
        <v>0</v>
      </c>
      <c r="M239" s="100">
        <f t="shared" si="216"/>
        <v>0</v>
      </c>
      <c r="N239" s="100">
        <f t="shared" si="217"/>
        <v>0</v>
      </c>
      <c r="O239" s="100">
        <f t="shared" si="218"/>
        <v>0</v>
      </c>
      <c r="P239" s="101">
        <f t="shared" si="219"/>
        <v>0</v>
      </c>
      <c r="Q239" s="42">
        <f t="shared" si="220"/>
        <v>0</v>
      </c>
      <c r="S239" s="99">
        <f t="shared" si="221"/>
        <v>0</v>
      </c>
      <c r="T239" s="100">
        <f t="shared" si="222"/>
        <v>0</v>
      </c>
      <c r="U239" s="100">
        <f t="shared" si="223"/>
        <v>0</v>
      </c>
      <c r="V239" s="100">
        <f t="shared" si="224"/>
        <v>0</v>
      </c>
      <c r="W239" s="100">
        <f t="shared" si="225"/>
        <v>0</v>
      </c>
      <c r="X239" s="100">
        <f t="shared" si="226"/>
        <v>0</v>
      </c>
      <c r="Y239" s="100">
        <f t="shared" si="227"/>
        <v>0</v>
      </c>
      <c r="Z239" s="100">
        <f t="shared" si="228"/>
        <v>0</v>
      </c>
      <c r="AA239" s="100">
        <f t="shared" si="229"/>
        <v>0</v>
      </c>
      <c r="AB239" s="100">
        <f t="shared" si="230"/>
        <v>0</v>
      </c>
      <c r="AC239" s="100">
        <f t="shared" si="231"/>
        <v>0</v>
      </c>
      <c r="AD239" s="100">
        <f t="shared" si="232"/>
        <v>0</v>
      </c>
      <c r="AE239" s="42">
        <f t="shared" si="233"/>
        <v>0</v>
      </c>
      <c r="AF239" s="104">
        <f t="shared" si="234"/>
        <v>0</v>
      </c>
      <c r="AG239" s="42">
        <f t="shared" si="235"/>
        <v>0</v>
      </c>
      <c r="AH239" s="43">
        <f t="shared" si="236"/>
        <v>0</v>
      </c>
      <c r="AJ239" s="78"/>
      <c r="AK239" s="79"/>
      <c r="AL239" s="79"/>
      <c r="AM239" s="79"/>
      <c r="AN239" s="79"/>
      <c r="AO239" s="79"/>
      <c r="AP239" s="79"/>
      <c r="AQ239" s="79"/>
      <c r="AR239" s="79"/>
      <c r="AS239" s="79"/>
      <c r="AT239" s="79"/>
      <c r="AU239" s="79"/>
      <c r="AV239" s="30">
        <f t="shared" si="237"/>
        <v>0</v>
      </c>
      <c r="AW239" s="80"/>
      <c r="AX239" s="37"/>
    </row>
    <row r="240" spans="2:50" s="22" customFormat="1" x14ac:dyDescent="0.35">
      <c r="B240" s="127"/>
      <c r="C240" s="128" t="str">
        <f>+"Total "&amp;PROPER(C204)</f>
        <v>Total Utilities</v>
      </c>
      <c r="E240" s="66">
        <f t="shared" ref="E240:Q240" si="238">SUM(E205:E239)</f>
        <v>21973.780000000006</v>
      </c>
      <c r="F240" s="67">
        <f t="shared" si="238"/>
        <v>35563.130000000005</v>
      </c>
      <c r="G240" s="67">
        <f t="shared" si="238"/>
        <v>33547.870000000003</v>
      </c>
      <c r="H240" s="67">
        <f t="shared" si="238"/>
        <v>31701.489999999994</v>
      </c>
      <c r="I240" s="67">
        <f t="shared" si="238"/>
        <v>35024.820000000007</v>
      </c>
      <c r="J240" s="67">
        <f t="shared" si="238"/>
        <v>34322.699999999997</v>
      </c>
      <c r="K240" s="67">
        <f t="shared" si="238"/>
        <v>33584.07</v>
      </c>
      <c r="L240" s="67">
        <f t="shared" si="238"/>
        <v>31925.789999999994</v>
      </c>
      <c r="M240" s="67">
        <f t="shared" si="238"/>
        <v>37079.82</v>
      </c>
      <c r="N240" s="67">
        <f t="shared" si="238"/>
        <v>30755.310000000005</v>
      </c>
      <c r="O240" s="67">
        <f t="shared" si="238"/>
        <v>32554.59</v>
      </c>
      <c r="P240" s="50">
        <f t="shared" si="238"/>
        <v>32370.379999999997</v>
      </c>
      <c r="Q240" s="27">
        <f t="shared" si="238"/>
        <v>390403.75000000006</v>
      </c>
      <c r="S240" s="66">
        <f t="shared" ref="S240:AG240" si="239">SUM(S205:S239)</f>
        <v>37136.420000000006</v>
      </c>
      <c r="T240" s="67">
        <f t="shared" si="239"/>
        <v>37605.03</v>
      </c>
      <c r="U240" s="67">
        <f t="shared" si="239"/>
        <v>34504.720000000001</v>
      </c>
      <c r="V240" s="67">
        <f t="shared" si="239"/>
        <v>35747.740000000005</v>
      </c>
      <c r="W240" s="67">
        <f t="shared" si="239"/>
        <v>27502.769999999997</v>
      </c>
      <c r="X240" s="67">
        <f t="shared" si="239"/>
        <v>35625.869999999995</v>
      </c>
      <c r="Y240" s="67">
        <f t="shared" si="239"/>
        <v>31715.760000000006</v>
      </c>
      <c r="Z240" s="67">
        <f t="shared" si="239"/>
        <v>30354.019999999993</v>
      </c>
      <c r="AA240" s="67">
        <f t="shared" si="239"/>
        <v>30074.530000000002</v>
      </c>
      <c r="AB240" s="67">
        <f t="shared" si="239"/>
        <v>35104.43</v>
      </c>
      <c r="AC240" s="67">
        <f t="shared" si="239"/>
        <v>33991.880000000005</v>
      </c>
      <c r="AD240" s="67">
        <f t="shared" si="239"/>
        <v>38663.950000000004</v>
      </c>
      <c r="AE240" s="27">
        <f t="shared" si="239"/>
        <v>408027.12000000011</v>
      </c>
      <c r="AF240" s="27">
        <f t="shared" si="239"/>
        <v>383642.61</v>
      </c>
      <c r="AG240" s="27">
        <f t="shared" si="239"/>
        <v>24384.510000000064</v>
      </c>
      <c r="AH240" s="28">
        <f t="shared" si="236"/>
        <v>6.3560484066147047E-2</v>
      </c>
      <c r="AJ240" s="66">
        <f t="shared" ref="AJ240:AV240" si="240">SUM(AJ205:AJ239)</f>
        <v>0</v>
      </c>
      <c r="AK240" s="67">
        <f t="shared" si="240"/>
        <v>0</v>
      </c>
      <c r="AL240" s="67">
        <f t="shared" si="240"/>
        <v>0</v>
      </c>
      <c r="AM240" s="67">
        <f t="shared" si="240"/>
        <v>0</v>
      </c>
      <c r="AN240" s="67">
        <f t="shared" si="240"/>
        <v>0</v>
      </c>
      <c r="AO240" s="67">
        <f t="shared" si="240"/>
        <v>0</v>
      </c>
      <c r="AP240" s="67">
        <f t="shared" si="240"/>
        <v>0</v>
      </c>
      <c r="AQ240" s="67">
        <f t="shared" si="240"/>
        <v>0</v>
      </c>
      <c r="AR240" s="67">
        <f t="shared" si="240"/>
        <v>0</v>
      </c>
      <c r="AS240" s="67">
        <f t="shared" si="240"/>
        <v>0</v>
      </c>
      <c r="AT240" s="67">
        <f t="shared" si="240"/>
        <v>0</v>
      </c>
      <c r="AU240" s="67">
        <f t="shared" si="240"/>
        <v>0</v>
      </c>
      <c r="AV240" s="27">
        <f t="shared" si="240"/>
        <v>0</v>
      </c>
      <c r="AW240" s="55"/>
    </row>
    <row r="241" spans="2:50" s="44" customFormat="1" ht="11.65" customHeight="1" x14ac:dyDescent="0.3">
      <c r="B241" s="129"/>
      <c r="C241" s="130" t="s">
        <v>175</v>
      </c>
      <c r="E241" s="68">
        <f t="shared" ref="E241:Q241" si="241">IF(E$201=0,0,E240/E$201)</f>
        <v>0.30402995224493112</v>
      </c>
      <c r="F241" s="69">
        <f t="shared" si="241"/>
        <v>0.49318600628826165</v>
      </c>
      <c r="G241" s="69">
        <f t="shared" si="241"/>
        <v>0.46688100486408168</v>
      </c>
      <c r="H241" s="69">
        <f t="shared" si="241"/>
        <v>0.44095567991683149</v>
      </c>
      <c r="I241" s="69">
        <f t="shared" si="241"/>
        <v>0.49570759597776348</v>
      </c>
      <c r="J241" s="69">
        <f t="shared" si="241"/>
        <v>0.4803206475869915</v>
      </c>
      <c r="K241" s="69">
        <f t="shared" si="241"/>
        <v>0.47091815808901633</v>
      </c>
      <c r="L241" s="69">
        <f t="shared" si="241"/>
        <v>0.44805529167221592</v>
      </c>
      <c r="M241" s="69">
        <f t="shared" si="241"/>
        <v>0.51999647163572349</v>
      </c>
      <c r="N241" s="69">
        <f t="shared" si="241"/>
        <v>0.43528106022103374</v>
      </c>
      <c r="O241" s="69">
        <f t="shared" si="241"/>
        <v>0.45447494185844417</v>
      </c>
      <c r="P241" s="51">
        <f t="shared" si="241"/>
        <v>0.45365239142916763</v>
      </c>
      <c r="Q241" s="45">
        <f t="shared" si="241"/>
        <v>0.45513980987719699</v>
      </c>
      <c r="S241" s="68">
        <f t="shared" ref="S241:AF241" si="242">IF(S$201=0,0,S240/S$201)</f>
        <v>0.47018143232286086</v>
      </c>
      <c r="T241" s="69">
        <f t="shared" si="242"/>
        <v>0.4784328179333347</v>
      </c>
      <c r="U241" s="69">
        <f t="shared" si="242"/>
        <v>0.43938148134329458</v>
      </c>
      <c r="V241" s="69">
        <f t="shared" si="242"/>
        <v>0.45520319963775008</v>
      </c>
      <c r="W241" s="69">
        <f t="shared" si="242"/>
        <v>0.35020029439328498</v>
      </c>
      <c r="X241" s="69">
        <f t="shared" si="242"/>
        <v>0.45363325579630459</v>
      </c>
      <c r="Y241" s="69">
        <f t="shared" si="242"/>
        <v>0.40390407905963865</v>
      </c>
      <c r="Z241" s="69">
        <f t="shared" si="242"/>
        <v>0.38656215376386527</v>
      </c>
      <c r="AA241" s="69">
        <f t="shared" si="242"/>
        <v>0.38300281446200479</v>
      </c>
      <c r="AB241" s="69">
        <f t="shared" si="242"/>
        <v>0.44705920558307755</v>
      </c>
      <c r="AC241" s="69">
        <f t="shared" si="242"/>
        <v>0.43289074538670202</v>
      </c>
      <c r="AD241" s="69">
        <f t="shared" si="242"/>
        <v>0.49239012773327567</v>
      </c>
      <c r="AE241" s="45">
        <f t="shared" si="242"/>
        <v>0.43275833719546264</v>
      </c>
      <c r="AF241" s="45">
        <f t="shared" si="242"/>
        <v>0.40714376224426335</v>
      </c>
      <c r="AG241" s="45"/>
      <c r="AH241" s="45"/>
      <c r="AJ241" s="68">
        <f t="shared" ref="AJ241:AV241" si="243">IF(AJ$201=0,0,AJ240/AJ$201)</f>
        <v>0</v>
      </c>
      <c r="AK241" s="69">
        <f t="shared" si="243"/>
        <v>0</v>
      </c>
      <c r="AL241" s="69">
        <f t="shared" si="243"/>
        <v>0</v>
      </c>
      <c r="AM241" s="69">
        <f t="shared" si="243"/>
        <v>0</v>
      </c>
      <c r="AN241" s="69">
        <f t="shared" si="243"/>
        <v>0</v>
      </c>
      <c r="AO241" s="69">
        <f t="shared" si="243"/>
        <v>0</v>
      </c>
      <c r="AP241" s="69">
        <f t="shared" si="243"/>
        <v>0</v>
      </c>
      <c r="AQ241" s="69">
        <f t="shared" si="243"/>
        <v>0</v>
      </c>
      <c r="AR241" s="69">
        <f t="shared" si="243"/>
        <v>0</v>
      </c>
      <c r="AS241" s="69">
        <f t="shared" si="243"/>
        <v>0</v>
      </c>
      <c r="AT241" s="69">
        <f t="shared" si="243"/>
        <v>0</v>
      </c>
      <c r="AU241" s="69">
        <f t="shared" si="243"/>
        <v>0</v>
      </c>
      <c r="AV241" s="45">
        <f t="shared" si="243"/>
        <v>0</v>
      </c>
      <c r="AW241" s="56"/>
    </row>
    <row r="242" spans="2:50" s="11" customFormat="1" x14ac:dyDescent="0.35">
      <c r="B242" s="125"/>
      <c r="C242" s="97"/>
      <c r="E242" s="57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52"/>
      <c r="Q242" s="29"/>
      <c r="S242" s="57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29"/>
      <c r="AF242" s="29"/>
      <c r="AG242" s="29"/>
      <c r="AH242" s="29"/>
      <c r="AJ242" s="57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9"/>
      <c r="AW242" s="58"/>
    </row>
    <row r="243" spans="2:50" x14ac:dyDescent="0.35">
      <c r="B243" s="116"/>
      <c r="C243" s="126" t="s">
        <v>238</v>
      </c>
      <c r="E243" s="59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70"/>
      <c r="Q243" s="30"/>
      <c r="S243" s="59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30"/>
      <c r="AF243" s="30"/>
      <c r="AG243" s="30"/>
      <c r="AH243" s="26"/>
      <c r="AJ243" s="59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30"/>
      <c r="AW243" s="49"/>
    </row>
    <row r="244" spans="2:50" x14ac:dyDescent="0.35">
      <c r="B244" s="116">
        <v>510000</v>
      </c>
      <c r="C244" s="87" t="s">
        <v>239</v>
      </c>
      <c r="E244" s="99">
        <f t="shared" ref="E244:E275" si="244">IF(E$6="Actuals",_xlfn.IFNA(VLOOKUP($B244,PYOP,5,FALSE),0),_xlfn.IFNA(VLOOKUP($B244,CYBUDOP,5,FALSE),0))</f>
        <v>0</v>
      </c>
      <c r="F244" s="100">
        <f t="shared" ref="F244:F275" si="245">IF(F$6="Actuals",_xlfn.IFNA(VLOOKUP($B244,PYOP,6,FALSE),0),_xlfn.IFNA(VLOOKUP($B244,CYBUDOP,6,FALSE),0))</f>
        <v>0</v>
      </c>
      <c r="G244" s="100">
        <f t="shared" ref="G244:G275" si="246">IF(G$6="Actuals",_xlfn.IFNA(VLOOKUP($B244,PYOP,7,FALSE),0),_xlfn.IFNA(VLOOKUP($B244,CYBUDOP,7,FALSE),0))</f>
        <v>0</v>
      </c>
      <c r="H244" s="100">
        <f t="shared" ref="H244:H275" si="247">IF(H$6="Actuals",_xlfn.IFNA(VLOOKUP($B244,PYOP,8,FALSE),0),_xlfn.IFNA(VLOOKUP($B244,CYBUDOP,8,FALSE),0))</f>
        <v>0</v>
      </c>
      <c r="I244" s="100">
        <f t="shared" ref="I244:I275" si="248">IF(I$6="Actuals",_xlfn.IFNA(VLOOKUP($B244,PYOP,9,FALSE),0),_xlfn.IFNA(VLOOKUP($B244,CYBUDOP,9,FALSE),0))</f>
        <v>0</v>
      </c>
      <c r="J244" s="100">
        <f t="shared" ref="J244:J275" si="249">IF(J$6="Actuals",_xlfn.IFNA(VLOOKUP($B244,PYOP,10,FALSE),0),_xlfn.IFNA(VLOOKUP($B244,CYBUDOP,10,FALSE),0))</f>
        <v>0</v>
      </c>
      <c r="K244" s="100">
        <f t="shared" ref="K244:K275" si="250">IF(K$6="Actuals",_xlfn.IFNA(VLOOKUP($B244,PYOP,11,FALSE),0),_xlfn.IFNA(VLOOKUP($B244,CYBUDOP,11,FALSE),0))</f>
        <v>0</v>
      </c>
      <c r="L244" s="100">
        <f t="shared" ref="L244:L275" si="251">IF(L$6="Actuals",_xlfn.IFNA(VLOOKUP($B244,PYOP,12,FALSE),0),_xlfn.IFNA(VLOOKUP($B244,CYBUDOP,12,FALSE),0))</f>
        <v>0</v>
      </c>
      <c r="M244" s="100">
        <f t="shared" ref="M244:M275" si="252">IF(M$6="Actuals",_xlfn.IFNA(VLOOKUP($B244,PYOP,13,FALSE),0),_xlfn.IFNA(VLOOKUP($B244,CYBUDOP,13,FALSE),0))</f>
        <v>0</v>
      </c>
      <c r="N244" s="100">
        <f t="shared" ref="N244:N275" si="253">IF(N$6="Actuals",_xlfn.IFNA(VLOOKUP($B244,PYOP,14,FALSE),0),_xlfn.IFNA(VLOOKUP($B244,CYBUDOP,14,FALSE),0))</f>
        <v>0</v>
      </c>
      <c r="O244" s="100">
        <f t="shared" ref="O244:O275" si="254">IF(O$6="Actuals",_xlfn.IFNA(VLOOKUP($B244,PYOP,15,FALSE),0),_xlfn.IFNA(VLOOKUP($B244,CYBUDOP,15,FALSE),0))</f>
        <v>0</v>
      </c>
      <c r="P244" s="101">
        <f t="shared" ref="P244:P275" si="255">IF(P$6="Actuals",_xlfn.IFNA(VLOOKUP($B244,PYOP,16,FALSE),0),_xlfn.IFNA(VLOOKUP($B244,CYBUDOP,16,FALSE),0))</f>
        <v>0</v>
      </c>
      <c r="Q244" s="42">
        <f t="shared" ref="Q244:Q275" si="256">SUM(E244:P244)</f>
        <v>0</v>
      </c>
      <c r="S244" s="99">
        <f t="shared" ref="S244:S275" si="257">IF(S$6="Actuals",_xlfn.IFNA(VLOOKUP($B244,CYOP,5,FALSE),0),_xlfn.IFNA(VLOOKUP($B244,CYBUDOP,9,FALSE),0))</f>
        <v>0</v>
      </c>
      <c r="T244" s="100">
        <f t="shared" ref="T244:T275" si="258">IF(T$6="Actuals",_xlfn.IFNA(VLOOKUP($B244,CYOP,6,FALSE),0),_xlfn.IFNA(VLOOKUP($B244,CYBUDOP,10,FALSE),0))</f>
        <v>0</v>
      </c>
      <c r="U244" s="100">
        <f t="shared" ref="U244:U275" si="259">IF(U$6="Actuals",_xlfn.IFNA(VLOOKUP($B244,CYOP,7,FALSE),0),_xlfn.IFNA(VLOOKUP($B244,CYBUDOP,11,FALSE),0))</f>
        <v>0</v>
      </c>
      <c r="V244" s="100">
        <f t="shared" ref="V244:V275" si="260">IF(V$6="Actuals",_xlfn.IFNA(VLOOKUP($B244,CYOP,8,FALSE),0),_xlfn.IFNA(VLOOKUP($B244,CYBUDOP,12,FALSE),0))</f>
        <v>0</v>
      </c>
      <c r="W244" s="100">
        <f t="shared" ref="W244:W275" si="261">IF(W$6="Actuals",_xlfn.IFNA(VLOOKUP($B244,CYOP,9,FALSE),0),_xlfn.IFNA(VLOOKUP($B244,CYBUDOP,13,FALSE),0))</f>
        <v>0</v>
      </c>
      <c r="X244" s="100">
        <f t="shared" ref="X244:X275" si="262">IF(X$6="Actuals",_xlfn.IFNA(VLOOKUP($B244,CYOP,10,FALSE),0),_xlfn.IFNA(VLOOKUP($B244,CYBUDOP,14,FALSE),0))</f>
        <v>0</v>
      </c>
      <c r="Y244" s="100">
        <f t="shared" ref="Y244:Y275" si="263">IF(Y$6="Actuals",_xlfn.IFNA(VLOOKUP($B244,CYOP,11,FALSE),0),_xlfn.IFNA(VLOOKUP($B244,CYBUDOP,15,FALSE),0))</f>
        <v>0</v>
      </c>
      <c r="Z244" s="100">
        <f t="shared" ref="Z244:Z275" si="264">IF(Z$6="Actuals",_xlfn.IFNA(VLOOKUP($B244,CYOP,12,FALSE),0),_xlfn.IFNA(VLOOKUP($B244,CYBUDOP,16,FALSE),0))</f>
        <v>0</v>
      </c>
      <c r="AA244" s="100">
        <f t="shared" ref="AA244:AA275" si="265">IF(AA$6="Actuals",_xlfn.IFNA(VLOOKUP($B244,CYOP,13,FALSE),0),_xlfn.IFNA(VLOOKUP($B244,CYBUDOP,17,FALSE),0))</f>
        <v>0</v>
      </c>
      <c r="AB244" s="100">
        <f t="shared" ref="AB244:AB275" si="266">IF(AB$6="Actuals",_xlfn.IFNA(VLOOKUP($B244,CYOP,14,FALSE),0),_xlfn.IFNA(VLOOKUP($B244,CYBUDOP,18,FALSE),0))</f>
        <v>0</v>
      </c>
      <c r="AC244" s="100">
        <f t="shared" ref="AC244:AC275" si="267">IF(AC$6="Actuals",_xlfn.IFNA(VLOOKUP($B244,CYOP,15,FALSE),0),_xlfn.IFNA(VLOOKUP($B244,CYBUDOP,19,FALSE),0))</f>
        <v>0</v>
      </c>
      <c r="AD244" s="100">
        <f t="shared" ref="AD244:AD275" si="268">IF(AD$6="Actuals",_xlfn.IFNA(VLOOKUP($B244,CYOP,16,FALSE),0),_xlfn.IFNA(VLOOKUP($B244,CYBUDOP,20,FALSE),0))</f>
        <v>0</v>
      </c>
      <c r="AE244" s="42">
        <f t="shared" ref="AE244:AE275" si="269">SUM(S244:AD244)</f>
        <v>0</v>
      </c>
      <c r="AF244" s="104">
        <f t="shared" ref="AF244:AF275" si="270">_xlfn.IFNA(VLOOKUP($B244,CYBUDOP,6,FALSE),0)</f>
        <v>0</v>
      </c>
      <c r="AG244" s="42">
        <f t="shared" ref="AG244:AG275" si="271">+AE244-AF244</f>
        <v>0</v>
      </c>
      <c r="AH244" s="43">
        <f t="shared" ref="AH244:AH275" si="272">IF(AF244=0,0,AG244/AF244)</f>
        <v>0</v>
      </c>
      <c r="AJ244" s="78"/>
      <c r="AK244" s="79"/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30">
        <f t="shared" ref="AV244:AV275" si="273">SUM(AJ244:AU244)</f>
        <v>0</v>
      </c>
      <c r="AW244" s="80"/>
      <c r="AX244" s="37"/>
    </row>
    <row r="245" spans="2:50" x14ac:dyDescent="0.35">
      <c r="B245" s="116">
        <v>511000</v>
      </c>
      <c r="C245" s="87" t="s">
        <v>240</v>
      </c>
      <c r="E245" s="99">
        <f t="shared" si="244"/>
        <v>0</v>
      </c>
      <c r="F245" s="100">
        <f t="shared" si="245"/>
        <v>0</v>
      </c>
      <c r="G245" s="100">
        <f t="shared" si="246"/>
        <v>0</v>
      </c>
      <c r="H245" s="100">
        <f t="shared" si="247"/>
        <v>0</v>
      </c>
      <c r="I245" s="100">
        <f t="shared" si="248"/>
        <v>0</v>
      </c>
      <c r="J245" s="100">
        <f t="shared" si="249"/>
        <v>0</v>
      </c>
      <c r="K245" s="100">
        <f t="shared" si="250"/>
        <v>0</v>
      </c>
      <c r="L245" s="100">
        <f t="shared" si="251"/>
        <v>0</v>
      </c>
      <c r="M245" s="100">
        <f t="shared" si="252"/>
        <v>0</v>
      </c>
      <c r="N245" s="100">
        <f t="shared" si="253"/>
        <v>0</v>
      </c>
      <c r="O245" s="100">
        <f t="shared" si="254"/>
        <v>0</v>
      </c>
      <c r="P245" s="101">
        <f t="shared" si="255"/>
        <v>0</v>
      </c>
      <c r="Q245" s="42">
        <f t="shared" si="256"/>
        <v>0</v>
      </c>
      <c r="S245" s="99">
        <f t="shared" si="257"/>
        <v>0</v>
      </c>
      <c r="T245" s="100">
        <f t="shared" si="258"/>
        <v>0</v>
      </c>
      <c r="U245" s="100">
        <f t="shared" si="259"/>
        <v>0</v>
      </c>
      <c r="V245" s="100">
        <f t="shared" si="260"/>
        <v>0</v>
      </c>
      <c r="W245" s="100">
        <f t="shared" si="261"/>
        <v>0</v>
      </c>
      <c r="X245" s="100">
        <f t="shared" si="262"/>
        <v>0</v>
      </c>
      <c r="Y245" s="100">
        <f t="shared" si="263"/>
        <v>0</v>
      </c>
      <c r="Z245" s="100">
        <f t="shared" si="264"/>
        <v>0</v>
      </c>
      <c r="AA245" s="100">
        <f t="shared" si="265"/>
        <v>0</v>
      </c>
      <c r="AB245" s="100">
        <f t="shared" si="266"/>
        <v>0</v>
      </c>
      <c r="AC245" s="100">
        <f t="shared" si="267"/>
        <v>0</v>
      </c>
      <c r="AD245" s="100">
        <f t="shared" si="268"/>
        <v>0</v>
      </c>
      <c r="AE245" s="42">
        <f t="shared" si="269"/>
        <v>0</v>
      </c>
      <c r="AF245" s="104">
        <f t="shared" si="270"/>
        <v>0</v>
      </c>
      <c r="AG245" s="42">
        <f t="shared" si="271"/>
        <v>0</v>
      </c>
      <c r="AH245" s="43">
        <f t="shared" si="272"/>
        <v>0</v>
      </c>
      <c r="AJ245" s="78"/>
      <c r="AK245" s="79"/>
      <c r="AL245" s="79"/>
      <c r="AM245" s="79"/>
      <c r="AN245" s="79"/>
      <c r="AO245" s="79"/>
      <c r="AP245" s="79"/>
      <c r="AQ245" s="79"/>
      <c r="AR245" s="79"/>
      <c r="AS245" s="79"/>
      <c r="AT245" s="79"/>
      <c r="AU245" s="79"/>
      <c r="AV245" s="30">
        <f t="shared" si="273"/>
        <v>0</v>
      </c>
      <c r="AW245" s="80"/>
      <c r="AX245" s="37"/>
    </row>
    <row r="246" spans="2:50" x14ac:dyDescent="0.35">
      <c r="B246" s="116">
        <v>511010</v>
      </c>
      <c r="C246" s="87" t="s">
        <v>241</v>
      </c>
      <c r="E246" s="99" t="str">
        <f t="shared" si="244"/>
        <v>-</v>
      </c>
      <c r="F246" s="100" t="str">
        <f t="shared" si="245"/>
        <v>-</v>
      </c>
      <c r="G246" s="100" t="str">
        <f t="shared" si="246"/>
        <v>-</v>
      </c>
      <c r="H246" s="100" t="str">
        <f t="shared" si="247"/>
        <v>-</v>
      </c>
      <c r="I246" s="100">
        <f t="shared" si="248"/>
        <v>125</v>
      </c>
      <c r="J246" s="100" t="str">
        <f t="shared" si="249"/>
        <v>-</v>
      </c>
      <c r="K246" s="100" t="str">
        <f t="shared" si="250"/>
        <v>-</v>
      </c>
      <c r="L246" s="100" t="str">
        <f t="shared" si="251"/>
        <v>-</v>
      </c>
      <c r="M246" s="100" t="str">
        <f t="shared" si="252"/>
        <v>-</v>
      </c>
      <c r="N246" s="100" t="str">
        <f t="shared" si="253"/>
        <v>-</v>
      </c>
      <c r="O246" s="100" t="str">
        <f t="shared" si="254"/>
        <v>-</v>
      </c>
      <c r="P246" s="101" t="str">
        <f t="shared" si="255"/>
        <v>-</v>
      </c>
      <c r="Q246" s="42">
        <f t="shared" si="256"/>
        <v>125</v>
      </c>
      <c r="S246" s="99">
        <f t="shared" si="257"/>
        <v>0</v>
      </c>
      <c r="T246" s="100">
        <f t="shared" si="258"/>
        <v>0</v>
      </c>
      <c r="U246" s="100">
        <f t="shared" si="259"/>
        <v>0</v>
      </c>
      <c r="V246" s="100">
        <f t="shared" si="260"/>
        <v>0</v>
      </c>
      <c r="W246" s="100">
        <f t="shared" si="261"/>
        <v>0</v>
      </c>
      <c r="X246" s="100">
        <f t="shared" si="262"/>
        <v>0</v>
      </c>
      <c r="Y246" s="100">
        <f t="shared" si="263"/>
        <v>50</v>
      </c>
      <c r="Z246" s="100">
        <f t="shared" si="264"/>
        <v>50</v>
      </c>
      <c r="AA246" s="100">
        <f t="shared" si="265"/>
        <v>50</v>
      </c>
      <c r="AB246" s="100">
        <f t="shared" si="266"/>
        <v>50</v>
      </c>
      <c r="AC246" s="100">
        <f t="shared" si="267"/>
        <v>50</v>
      </c>
      <c r="AD246" s="100">
        <f t="shared" si="268"/>
        <v>50</v>
      </c>
      <c r="AE246" s="42">
        <f t="shared" si="269"/>
        <v>300</v>
      </c>
      <c r="AF246" s="104">
        <f t="shared" si="270"/>
        <v>600</v>
      </c>
      <c r="AG246" s="42">
        <f t="shared" si="271"/>
        <v>-300</v>
      </c>
      <c r="AH246" s="43">
        <f t="shared" si="272"/>
        <v>-0.5</v>
      </c>
      <c r="AJ246" s="78"/>
      <c r="AK246" s="79"/>
      <c r="AL246" s="79"/>
      <c r="AM246" s="79"/>
      <c r="AN246" s="79"/>
      <c r="AO246" s="79"/>
      <c r="AP246" s="79"/>
      <c r="AQ246" s="79"/>
      <c r="AR246" s="79"/>
      <c r="AS246" s="79"/>
      <c r="AT246" s="79"/>
      <c r="AU246" s="79"/>
      <c r="AV246" s="30">
        <f t="shared" si="273"/>
        <v>0</v>
      </c>
      <c r="AW246" s="80"/>
      <c r="AX246" s="37"/>
    </row>
    <row r="247" spans="2:50" x14ac:dyDescent="0.35">
      <c r="B247" s="116">
        <v>511011</v>
      </c>
      <c r="C247" s="87" t="s">
        <v>242</v>
      </c>
      <c r="E247" s="99">
        <f t="shared" si="244"/>
        <v>0</v>
      </c>
      <c r="F247" s="100">
        <f t="shared" si="245"/>
        <v>0</v>
      </c>
      <c r="G247" s="100">
        <f t="shared" si="246"/>
        <v>0</v>
      </c>
      <c r="H247" s="100">
        <f t="shared" si="247"/>
        <v>0</v>
      </c>
      <c r="I247" s="100">
        <f t="shared" si="248"/>
        <v>0</v>
      </c>
      <c r="J247" s="100">
        <f t="shared" si="249"/>
        <v>0</v>
      </c>
      <c r="K247" s="100">
        <f t="shared" si="250"/>
        <v>0</v>
      </c>
      <c r="L247" s="100">
        <f t="shared" si="251"/>
        <v>0</v>
      </c>
      <c r="M247" s="100">
        <f t="shared" si="252"/>
        <v>0</v>
      </c>
      <c r="N247" s="100">
        <f t="shared" si="253"/>
        <v>0</v>
      </c>
      <c r="O247" s="100">
        <f t="shared" si="254"/>
        <v>0</v>
      </c>
      <c r="P247" s="101">
        <f t="shared" si="255"/>
        <v>0</v>
      </c>
      <c r="Q247" s="42">
        <f t="shared" si="256"/>
        <v>0</v>
      </c>
      <c r="S247" s="99">
        <f t="shared" si="257"/>
        <v>0</v>
      </c>
      <c r="T247" s="100">
        <f t="shared" si="258"/>
        <v>0</v>
      </c>
      <c r="U247" s="100">
        <f t="shared" si="259"/>
        <v>0</v>
      </c>
      <c r="V247" s="100">
        <f t="shared" si="260"/>
        <v>0</v>
      </c>
      <c r="W247" s="100">
        <f t="shared" si="261"/>
        <v>0</v>
      </c>
      <c r="X247" s="100">
        <f t="shared" si="262"/>
        <v>0</v>
      </c>
      <c r="Y247" s="100">
        <f t="shared" si="263"/>
        <v>0</v>
      </c>
      <c r="Z247" s="100">
        <f t="shared" si="264"/>
        <v>0</v>
      </c>
      <c r="AA247" s="100">
        <f t="shared" si="265"/>
        <v>0</v>
      </c>
      <c r="AB247" s="100">
        <f t="shared" si="266"/>
        <v>0</v>
      </c>
      <c r="AC247" s="100">
        <f t="shared" si="267"/>
        <v>0</v>
      </c>
      <c r="AD247" s="100">
        <f t="shared" si="268"/>
        <v>0</v>
      </c>
      <c r="AE247" s="42">
        <f t="shared" si="269"/>
        <v>0</v>
      </c>
      <c r="AF247" s="104">
        <f t="shared" si="270"/>
        <v>0</v>
      </c>
      <c r="AG247" s="42">
        <f t="shared" si="271"/>
        <v>0</v>
      </c>
      <c r="AH247" s="43">
        <f t="shared" si="272"/>
        <v>0</v>
      </c>
      <c r="AJ247" s="78"/>
      <c r="AK247" s="79"/>
      <c r="AL247" s="79"/>
      <c r="AM247" s="79"/>
      <c r="AN247" s="79"/>
      <c r="AO247" s="79"/>
      <c r="AP247" s="79"/>
      <c r="AQ247" s="79"/>
      <c r="AR247" s="79"/>
      <c r="AS247" s="79"/>
      <c r="AT247" s="79"/>
      <c r="AU247" s="79"/>
      <c r="AV247" s="30">
        <f t="shared" si="273"/>
        <v>0</v>
      </c>
      <c r="AW247" s="80"/>
      <c r="AX247" s="37"/>
    </row>
    <row r="248" spans="2:50" x14ac:dyDescent="0.35">
      <c r="B248" s="116">
        <v>511012</v>
      </c>
      <c r="C248" s="87" t="s">
        <v>243</v>
      </c>
      <c r="E248" s="99">
        <f t="shared" si="244"/>
        <v>0</v>
      </c>
      <c r="F248" s="100">
        <f t="shared" si="245"/>
        <v>0</v>
      </c>
      <c r="G248" s="100">
        <f t="shared" si="246"/>
        <v>0</v>
      </c>
      <c r="H248" s="100">
        <f t="shared" si="247"/>
        <v>0</v>
      </c>
      <c r="I248" s="100">
        <f t="shared" si="248"/>
        <v>0</v>
      </c>
      <c r="J248" s="100">
        <f t="shared" si="249"/>
        <v>0</v>
      </c>
      <c r="K248" s="100">
        <f t="shared" si="250"/>
        <v>0</v>
      </c>
      <c r="L248" s="100">
        <f t="shared" si="251"/>
        <v>0</v>
      </c>
      <c r="M248" s="100">
        <f t="shared" si="252"/>
        <v>0</v>
      </c>
      <c r="N248" s="100">
        <f t="shared" si="253"/>
        <v>0</v>
      </c>
      <c r="O248" s="100">
        <f t="shared" si="254"/>
        <v>0</v>
      </c>
      <c r="P248" s="101">
        <f t="shared" si="255"/>
        <v>0</v>
      </c>
      <c r="Q248" s="42">
        <f t="shared" si="256"/>
        <v>0</v>
      </c>
      <c r="S248" s="99">
        <f t="shared" si="257"/>
        <v>0</v>
      </c>
      <c r="T248" s="100">
        <f t="shared" si="258"/>
        <v>0</v>
      </c>
      <c r="U248" s="100">
        <f t="shared" si="259"/>
        <v>0</v>
      </c>
      <c r="V248" s="100">
        <f t="shared" si="260"/>
        <v>0</v>
      </c>
      <c r="W248" s="100">
        <f t="shared" si="261"/>
        <v>0</v>
      </c>
      <c r="X248" s="100">
        <f t="shared" si="262"/>
        <v>0</v>
      </c>
      <c r="Y248" s="100">
        <f t="shared" si="263"/>
        <v>0</v>
      </c>
      <c r="Z248" s="100">
        <f t="shared" si="264"/>
        <v>0</v>
      </c>
      <c r="AA248" s="100">
        <f t="shared" si="265"/>
        <v>0</v>
      </c>
      <c r="AB248" s="100">
        <f t="shared" si="266"/>
        <v>0</v>
      </c>
      <c r="AC248" s="100">
        <f t="shared" si="267"/>
        <v>0</v>
      </c>
      <c r="AD248" s="100">
        <f t="shared" si="268"/>
        <v>0</v>
      </c>
      <c r="AE248" s="42">
        <f t="shared" si="269"/>
        <v>0</v>
      </c>
      <c r="AF248" s="104">
        <f t="shared" si="270"/>
        <v>0</v>
      </c>
      <c r="AG248" s="42">
        <f t="shared" si="271"/>
        <v>0</v>
      </c>
      <c r="AH248" s="43">
        <f t="shared" si="272"/>
        <v>0</v>
      </c>
      <c r="AJ248" s="78"/>
      <c r="AK248" s="79"/>
      <c r="AL248" s="79"/>
      <c r="AM248" s="79"/>
      <c r="AN248" s="79"/>
      <c r="AO248" s="79"/>
      <c r="AP248" s="79"/>
      <c r="AQ248" s="79"/>
      <c r="AR248" s="79"/>
      <c r="AS248" s="79"/>
      <c r="AT248" s="79"/>
      <c r="AU248" s="79"/>
      <c r="AV248" s="30">
        <f t="shared" si="273"/>
        <v>0</v>
      </c>
      <c r="AW248" s="80"/>
      <c r="AX248" s="37"/>
    </row>
    <row r="249" spans="2:50" x14ac:dyDescent="0.35">
      <c r="B249" s="116">
        <v>511013</v>
      </c>
      <c r="C249" s="87" t="s">
        <v>244</v>
      </c>
      <c r="E249" s="99">
        <f t="shared" si="244"/>
        <v>1083.53</v>
      </c>
      <c r="F249" s="100">
        <f t="shared" si="245"/>
        <v>899</v>
      </c>
      <c r="G249" s="100" t="str">
        <f t="shared" si="246"/>
        <v>-</v>
      </c>
      <c r="H249" s="100" t="str">
        <f t="shared" si="247"/>
        <v>-</v>
      </c>
      <c r="I249" s="100">
        <f t="shared" si="248"/>
        <v>365</v>
      </c>
      <c r="J249" s="100" t="str">
        <f t="shared" si="249"/>
        <v>-</v>
      </c>
      <c r="K249" s="100">
        <f t="shared" si="250"/>
        <v>1533</v>
      </c>
      <c r="L249" s="100">
        <f t="shared" si="251"/>
        <v>2194.7399999999998</v>
      </c>
      <c r="M249" s="100">
        <f t="shared" si="252"/>
        <v>1577.92</v>
      </c>
      <c r="N249" s="100" t="str">
        <f t="shared" si="253"/>
        <v>-</v>
      </c>
      <c r="O249" s="100" t="str">
        <f t="shared" si="254"/>
        <v>-</v>
      </c>
      <c r="P249" s="101">
        <f t="shared" si="255"/>
        <v>4825.75</v>
      </c>
      <c r="Q249" s="42">
        <f t="shared" si="256"/>
        <v>12478.939999999999</v>
      </c>
      <c r="S249" s="99" t="str">
        <f t="shared" si="257"/>
        <v>-</v>
      </c>
      <c r="T249" s="100">
        <f t="shared" si="258"/>
        <v>932</v>
      </c>
      <c r="U249" s="100" t="str">
        <f t="shared" si="259"/>
        <v>-</v>
      </c>
      <c r="V249" s="100" t="str">
        <f t="shared" si="260"/>
        <v>-</v>
      </c>
      <c r="W249" s="100" t="str">
        <f t="shared" si="261"/>
        <v>-</v>
      </c>
      <c r="X249" s="100" t="str">
        <f t="shared" si="262"/>
        <v>-</v>
      </c>
      <c r="Y249" s="100">
        <f t="shared" si="263"/>
        <v>1579</v>
      </c>
      <c r="Z249" s="100">
        <f t="shared" si="264"/>
        <v>1085</v>
      </c>
      <c r="AA249" s="100">
        <f t="shared" si="265"/>
        <v>0</v>
      </c>
      <c r="AB249" s="100">
        <f t="shared" si="266"/>
        <v>0</v>
      </c>
      <c r="AC249" s="100">
        <f t="shared" si="267"/>
        <v>0</v>
      </c>
      <c r="AD249" s="100">
        <f t="shared" si="268"/>
        <v>0</v>
      </c>
      <c r="AE249" s="42">
        <f t="shared" si="269"/>
        <v>3596</v>
      </c>
      <c r="AF249" s="104">
        <f t="shared" si="270"/>
        <v>6447</v>
      </c>
      <c r="AG249" s="42">
        <f t="shared" si="271"/>
        <v>-2851</v>
      </c>
      <c r="AH249" s="43">
        <f t="shared" si="272"/>
        <v>-0.44222118814952693</v>
      </c>
      <c r="AJ249" s="78"/>
      <c r="AK249" s="79"/>
      <c r="AL249" s="79"/>
      <c r="AM249" s="79"/>
      <c r="AN249" s="79"/>
      <c r="AO249" s="79"/>
      <c r="AP249" s="79"/>
      <c r="AQ249" s="79"/>
      <c r="AR249" s="79"/>
      <c r="AS249" s="79"/>
      <c r="AT249" s="79"/>
      <c r="AU249" s="79"/>
      <c r="AV249" s="30">
        <f t="shared" si="273"/>
        <v>0</v>
      </c>
      <c r="AW249" s="80"/>
      <c r="AX249" s="37"/>
    </row>
    <row r="250" spans="2:50" x14ac:dyDescent="0.35">
      <c r="B250" s="116">
        <v>511014</v>
      </c>
      <c r="C250" s="87" t="s">
        <v>245</v>
      </c>
      <c r="E250" s="99">
        <f t="shared" si="244"/>
        <v>0</v>
      </c>
      <c r="F250" s="100">
        <f t="shared" si="245"/>
        <v>0</v>
      </c>
      <c r="G250" s="100">
        <f t="shared" si="246"/>
        <v>0</v>
      </c>
      <c r="H250" s="100">
        <f t="shared" si="247"/>
        <v>0</v>
      </c>
      <c r="I250" s="100">
        <f t="shared" si="248"/>
        <v>0</v>
      </c>
      <c r="J250" s="100">
        <f t="shared" si="249"/>
        <v>0</v>
      </c>
      <c r="K250" s="100">
        <f t="shared" si="250"/>
        <v>0</v>
      </c>
      <c r="L250" s="100">
        <f t="shared" si="251"/>
        <v>0</v>
      </c>
      <c r="M250" s="100">
        <f t="shared" si="252"/>
        <v>0</v>
      </c>
      <c r="N250" s="100">
        <f t="shared" si="253"/>
        <v>0</v>
      </c>
      <c r="O250" s="100">
        <f t="shared" si="254"/>
        <v>0</v>
      </c>
      <c r="P250" s="101">
        <f t="shared" si="255"/>
        <v>0</v>
      </c>
      <c r="Q250" s="42">
        <f t="shared" si="256"/>
        <v>0</v>
      </c>
      <c r="S250" s="99">
        <f t="shared" si="257"/>
        <v>0</v>
      </c>
      <c r="T250" s="100">
        <f t="shared" si="258"/>
        <v>0</v>
      </c>
      <c r="U250" s="100">
        <f t="shared" si="259"/>
        <v>0</v>
      </c>
      <c r="V250" s="100">
        <f t="shared" si="260"/>
        <v>0</v>
      </c>
      <c r="W250" s="100">
        <f t="shared" si="261"/>
        <v>0</v>
      </c>
      <c r="X250" s="100">
        <f t="shared" si="262"/>
        <v>0</v>
      </c>
      <c r="Y250" s="100">
        <f t="shared" si="263"/>
        <v>0</v>
      </c>
      <c r="Z250" s="100">
        <f t="shared" si="264"/>
        <v>0</v>
      </c>
      <c r="AA250" s="100">
        <f t="shared" si="265"/>
        <v>0</v>
      </c>
      <c r="AB250" s="100">
        <f t="shared" si="266"/>
        <v>0</v>
      </c>
      <c r="AC250" s="100">
        <f t="shared" si="267"/>
        <v>0</v>
      </c>
      <c r="AD250" s="100">
        <f t="shared" si="268"/>
        <v>0</v>
      </c>
      <c r="AE250" s="42">
        <f t="shared" si="269"/>
        <v>0</v>
      </c>
      <c r="AF250" s="104">
        <f t="shared" si="270"/>
        <v>0</v>
      </c>
      <c r="AG250" s="42">
        <f t="shared" si="271"/>
        <v>0</v>
      </c>
      <c r="AH250" s="43">
        <f t="shared" si="272"/>
        <v>0</v>
      </c>
      <c r="AJ250" s="78"/>
      <c r="AK250" s="79"/>
      <c r="AL250" s="79"/>
      <c r="AM250" s="79"/>
      <c r="AN250" s="79"/>
      <c r="AO250" s="79"/>
      <c r="AP250" s="79"/>
      <c r="AQ250" s="79"/>
      <c r="AR250" s="79"/>
      <c r="AS250" s="79"/>
      <c r="AT250" s="79"/>
      <c r="AU250" s="79"/>
      <c r="AV250" s="30">
        <f t="shared" si="273"/>
        <v>0</v>
      </c>
      <c r="AW250" s="80"/>
      <c r="AX250" s="37"/>
    </row>
    <row r="251" spans="2:50" x14ac:dyDescent="0.35">
      <c r="B251" s="116">
        <v>511015</v>
      </c>
      <c r="C251" s="87" t="s">
        <v>246</v>
      </c>
      <c r="E251" s="99">
        <f t="shared" si="244"/>
        <v>1207.5</v>
      </c>
      <c r="F251" s="100" t="str">
        <f t="shared" si="245"/>
        <v>-</v>
      </c>
      <c r="G251" s="100" t="str">
        <f t="shared" si="246"/>
        <v>-</v>
      </c>
      <c r="H251" s="100" t="str">
        <f t="shared" si="247"/>
        <v>-</v>
      </c>
      <c r="I251" s="100">
        <f t="shared" si="248"/>
        <v>100</v>
      </c>
      <c r="J251" s="100" t="str">
        <f t="shared" si="249"/>
        <v>-</v>
      </c>
      <c r="K251" s="100" t="str">
        <f t="shared" si="250"/>
        <v>-</v>
      </c>
      <c r="L251" s="100" t="str">
        <f t="shared" si="251"/>
        <v>-</v>
      </c>
      <c r="M251" s="100">
        <f t="shared" si="252"/>
        <v>267.69</v>
      </c>
      <c r="N251" s="100">
        <f t="shared" si="253"/>
        <v>79.77</v>
      </c>
      <c r="O251" s="100">
        <f t="shared" si="254"/>
        <v>716.5</v>
      </c>
      <c r="P251" s="101">
        <f t="shared" si="255"/>
        <v>656.94</v>
      </c>
      <c r="Q251" s="42">
        <f t="shared" si="256"/>
        <v>3028.4</v>
      </c>
      <c r="S251" s="99">
        <f t="shared" si="257"/>
        <v>-79.77</v>
      </c>
      <c r="T251" s="100" t="str">
        <f t="shared" si="258"/>
        <v>-</v>
      </c>
      <c r="U251" s="100" t="str">
        <f t="shared" si="259"/>
        <v>-</v>
      </c>
      <c r="V251" s="100" t="str">
        <f t="shared" si="260"/>
        <v>-</v>
      </c>
      <c r="W251" s="100" t="str">
        <f t="shared" si="261"/>
        <v>-</v>
      </c>
      <c r="X251" s="100" t="str">
        <f t="shared" si="262"/>
        <v>-</v>
      </c>
      <c r="Y251" s="100">
        <f t="shared" si="263"/>
        <v>50</v>
      </c>
      <c r="Z251" s="100">
        <f t="shared" si="264"/>
        <v>50</v>
      </c>
      <c r="AA251" s="100">
        <f t="shared" si="265"/>
        <v>50</v>
      </c>
      <c r="AB251" s="100">
        <f t="shared" si="266"/>
        <v>50</v>
      </c>
      <c r="AC251" s="100">
        <f t="shared" si="267"/>
        <v>50</v>
      </c>
      <c r="AD251" s="100">
        <f t="shared" si="268"/>
        <v>50</v>
      </c>
      <c r="AE251" s="42">
        <f t="shared" si="269"/>
        <v>220.23000000000002</v>
      </c>
      <c r="AF251" s="104">
        <f t="shared" si="270"/>
        <v>600</v>
      </c>
      <c r="AG251" s="42">
        <f t="shared" si="271"/>
        <v>-379.77</v>
      </c>
      <c r="AH251" s="43">
        <f t="shared" si="272"/>
        <v>-0.63295000000000001</v>
      </c>
      <c r="AJ251" s="78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30">
        <f t="shared" si="273"/>
        <v>0</v>
      </c>
      <c r="AW251" s="80"/>
      <c r="AX251" s="37"/>
    </row>
    <row r="252" spans="2:50" x14ac:dyDescent="0.35">
      <c r="B252" s="116">
        <v>511016</v>
      </c>
      <c r="C252" s="87" t="s">
        <v>247</v>
      </c>
      <c r="E252" s="99">
        <f t="shared" si="244"/>
        <v>0</v>
      </c>
      <c r="F252" s="100">
        <f t="shared" si="245"/>
        <v>0</v>
      </c>
      <c r="G252" s="100">
        <f t="shared" si="246"/>
        <v>0</v>
      </c>
      <c r="H252" s="100">
        <f t="shared" si="247"/>
        <v>0</v>
      </c>
      <c r="I252" s="100">
        <f t="shared" si="248"/>
        <v>0</v>
      </c>
      <c r="J252" s="100">
        <f t="shared" si="249"/>
        <v>0</v>
      </c>
      <c r="K252" s="100">
        <f t="shared" si="250"/>
        <v>0</v>
      </c>
      <c r="L252" s="100">
        <f t="shared" si="251"/>
        <v>0</v>
      </c>
      <c r="M252" s="100">
        <f t="shared" si="252"/>
        <v>0</v>
      </c>
      <c r="N252" s="100">
        <f t="shared" si="253"/>
        <v>0</v>
      </c>
      <c r="O252" s="100">
        <f t="shared" si="254"/>
        <v>0</v>
      </c>
      <c r="P252" s="101">
        <f t="shared" si="255"/>
        <v>0</v>
      </c>
      <c r="Q252" s="42">
        <f t="shared" si="256"/>
        <v>0</v>
      </c>
      <c r="S252" s="99">
        <f t="shared" si="257"/>
        <v>0</v>
      </c>
      <c r="T252" s="100">
        <f t="shared" si="258"/>
        <v>0</v>
      </c>
      <c r="U252" s="100">
        <f t="shared" si="259"/>
        <v>0</v>
      </c>
      <c r="V252" s="100">
        <f t="shared" si="260"/>
        <v>0</v>
      </c>
      <c r="W252" s="100">
        <f t="shared" si="261"/>
        <v>0</v>
      </c>
      <c r="X252" s="100">
        <f t="shared" si="262"/>
        <v>0</v>
      </c>
      <c r="Y252" s="100">
        <f t="shared" si="263"/>
        <v>0</v>
      </c>
      <c r="Z252" s="100">
        <f t="shared" si="264"/>
        <v>0</v>
      </c>
      <c r="AA252" s="100">
        <f t="shared" si="265"/>
        <v>0</v>
      </c>
      <c r="AB252" s="100">
        <f t="shared" si="266"/>
        <v>0</v>
      </c>
      <c r="AC252" s="100">
        <f t="shared" si="267"/>
        <v>0</v>
      </c>
      <c r="AD252" s="100">
        <f t="shared" si="268"/>
        <v>0</v>
      </c>
      <c r="AE252" s="42">
        <f t="shared" si="269"/>
        <v>0</v>
      </c>
      <c r="AF252" s="104">
        <f t="shared" si="270"/>
        <v>0</v>
      </c>
      <c r="AG252" s="42">
        <f t="shared" si="271"/>
        <v>0</v>
      </c>
      <c r="AH252" s="43">
        <f t="shared" si="272"/>
        <v>0</v>
      </c>
      <c r="AJ252" s="78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30">
        <f t="shared" si="273"/>
        <v>0</v>
      </c>
      <c r="AW252" s="80"/>
      <c r="AX252" s="37"/>
    </row>
    <row r="253" spans="2:50" x14ac:dyDescent="0.35">
      <c r="B253" s="116">
        <v>512000</v>
      </c>
      <c r="C253" s="87" t="s">
        <v>248</v>
      </c>
      <c r="E253" s="99" t="str">
        <f t="shared" si="244"/>
        <v>-</v>
      </c>
      <c r="F253" s="100" t="str">
        <f t="shared" si="245"/>
        <v>-</v>
      </c>
      <c r="G253" s="100">
        <f t="shared" si="246"/>
        <v>1815</v>
      </c>
      <c r="H253" s="100">
        <f t="shared" si="247"/>
        <v>6020.3</v>
      </c>
      <c r="I253" s="100">
        <f t="shared" si="248"/>
        <v>350</v>
      </c>
      <c r="J253" s="100" t="str">
        <f t="shared" si="249"/>
        <v>-</v>
      </c>
      <c r="K253" s="100">
        <f t="shared" si="250"/>
        <v>1564.34</v>
      </c>
      <c r="L253" s="100">
        <f t="shared" si="251"/>
        <v>3250</v>
      </c>
      <c r="M253" s="100">
        <f t="shared" si="252"/>
        <v>1091</v>
      </c>
      <c r="N253" s="100">
        <f t="shared" si="253"/>
        <v>11489</v>
      </c>
      <c r="O253" s="100">
        <f t="shared" si="254"/>
        <v>1561</v>
      </c>
      <c r="P253" s="101" t="str">
        <f t="shared" si="255"/>
        <v>-</v>
      </c>
      <c r="Q253" s="42">
        <f t="shared" si="256"/>
        <v>27140.639999999999</v>
      </c>
      <c r="S253" s="99">
        <f t="shared" si="257"/>
        <v>1420</v>
      </c>
      <c r="T253" s="100" t="str">
        <f t="shared" si="258"/>
        <v>-</v>
      </c>
      <c r="U253" s="100" t="str">
        <f t="shared" si="259"/>
        <v>-</v>
      </c>
      <c r="V253" s="100" t="str">
        <f t="shared" si="260"/>
        <v>-</v>
      </c>
      <c r="W253" s="100" t="str">
        <f t="shared" si="261"/>
        <v>-</v>
      </c>
      <c r="X253" s="100">
        <f t="shared" si="262"/>
        <v>589</v>
      </c>
      <c r="Y253" s="100">
        <f t="shared" si="263"/>
        <v>500</v>
      </c>
      <c r="Z253" s="100">
        <f t="shared" si="264"/>
        <v>0</v>
      </c>
      <c r="AA253" s="100">
        <f t="shared" si="265"/>
        <v>500</v>
      </c>
      <c r="AB253" s="100">
        <f t="shared" si="266"/>
        <v>0</v>
      </c>
      <c r="AC253" s="100">
        <f t="shared" si="267"/>
        <v>0</v>
      </c>
      <c r="AD253" s="100">
        <f t="shared" si="268"/>
        <v>0</v>
      </c>
      <c r="AE253" s="42">
        <f t="shared" si="269"/>
        <v>3009</v>
      </c>
      <c r="AF253" s="104">
        <f t="shared" si="270"/>
        <v>2000</v>
      </c>
      <c r="AG253" s="42">
        <f t="shared" si="271"/>
        <v>1009</v>
      </c>
      <c r="AH253" s="43">
        <f t="shared" si="272"/>
        <v>0.50449999999999995</v>
      </c>
      <c r="AJ253" s="78"/>
      <c r="AK253" s="79"/>
      <c r="AL253" s="79"/>
      <c r="AM253" s="79"/>
      <c r="AN253" s="79"/>
      <c r="AO253" s="79"/>
      <c r="AP253" s="79"/>
      <c r="AQ253" s="79"/>
      <c r="AR253" s="79"/>
      <c r="AS253" s="79"/>
      <c r="AT253" s="79"/>
      <c r="AU253" s="79"/>
      <c r="AV253" s="30">
        <f t="shared" si="273"/>
        <v>0</v>
      </c>
      <c r="AW253" s="80"/>
      <c r="AX253" s="37"/>
    </row>
    <row r="254" spans="2:50" x14ac:dyDescent="0.35">
      <c r="B254" s="116">
        <v>512010</v>
      </c>
      <c r="C254" s="87" t="s">
        <v>249</v>
      </c>
      <c r="E254" s="99">
        <f t="shared" si="244"/>
        <v>0</v>
      </c>
      <c r="F254" s="100">
        <f t="shared" si="245"/>
        <v>0</v>
      </c>
      <c r="G254" s="100">
        <f t="shared" si="246"/>
        <v>0</v>
      </c>
      <c r="H254" s="100">
        <f t="shared" si="247"/>
        <v>0</v>
      </c>
      <c r="I254" s="100">
        <f t="shared" si="248"/>
        <v>0</v>
      </c>
      <c r="J254" s="100">
        <f t="shared" si="249"/>
        <v>0</v>
      </c>
      <c r="K254" s="100">
        <f t="shared" si="250"/>
        <v>0</v>
      </c>
      <c r="L254" s="100">
        <f t="shared" si="251"/>
        <v>0</v>
      </c>
      <c r="M254" s="100">
        <f t="shared" si="252"/>
        <v>0</v>
      </c>
      <c r="N254" s="100">
        <f t="shared" si="253"/>
        <v>0</v>
      </c>
      <c r="O254" s="100">
        <f t="shared" si="254"/>
        <v>0</v>
      </c>
      <c r="P254" s="101">
        <f t="shared" si="255"/>
        <v>0</v>
      </c>
      <c r="Q254" s="42">
        <f t="shared" si="256"/>
        <v>0</v>
      </c>
      <c r="S254" s="99">
        <f t="shared" si="257"/>
        <v>0</v>
      </c>
      <c r="T254" s="100">
        <f t="shared" si="258"/>
        <v>0</v>
      </c>
      <c r="U254" s="100">
        <f t="shared" si="259"/>
        <v>0</v>
      </c>
      <c r="V254" s="100">
        <f t="shared" si="260"/>
        <v>0</v>
      </c>
      <c r="W254" s="100">
        <f t="shared" si="261"/>
        <v>0</v>
      </c>
      <c r="X254" s="100">
        <f t="shared" si="262"/>
        <v>0</v>
      </c>
      <c r="Y254" s="100">
        <f t="shared" si="263"/>
        <v>0</v>
      </c>
      <c r="Z254" s="100">
        <f t="shared" si="264"/>
        <v>0</v>
      </c>
      <c r="AA254" s="100">
        <f t="shared" si="265"/>
        <v>0</v>
      </c>
      <c r="AB254" s="100">
        <f t="shared" si="266"/>
        <v>0</v>
      </c>
      <c r="AC254" s="100">
        <f t="shared" si="267"/>
        <v>0</v>
      </c>
      <c r="AD254" s="100">
        <f t="shared" si="268"/>
        <v>0</v>
      </c>
      <c r="AE254" s="42">
        <f t="shared" si="269"/>
        <v>0</v>
      </c>
      <c r="AF254" s="104">
        <f t="shared" si="270"/>
        <v>0</v>
      </c>
      <c r="AG254" s="42">
        <f t="shared" si="271"/>
        <v>0</v>
      </c>
      <c r="AH254" s="43">
        <f t="shared" si="272"/>
        <v>0</v>
      </c>
      <c r="AJ254" s="78"/>
      <c r="AK254" s="79"/>
      <c r="AL254" s="79"/>
      <c r="AM254" s="79"/>
      <c r="AN254" s="79"/>
      <c r="AO254" s="79"/>
      <c r="AP254" s="79"/>
      <c r="AQ254" s="79"/>
      <c r="AR254" s="79"/>
      <c r="AS254" s="79"/>
      <c r="AT254" s="79"/>
      <c r="AU254" s="79"/>
      <c r="AV254" s="30">
        <f t="shared" si="273"/>
        <v>0</v>
      </c>
      <c r="AW254" s="80"/>
      <c r="AX254" s="37"/>
    </row>
    <row r="255" spans="2:50" x14ac:dyDescent="0.35">
      <c r="B255" s="116">
        <v>512011</v>
      </c>
      <c r="C255" s="87" t="s">
        <v>250</v>
      </c>
      <c r="E255" s="99">
        <f t="shared" si="244"/>
        <v>0</v>
      </c>
      <c r="F255" s="100">
        <f t="shared" si="245"/>
        <v>0</v>
      </c>
      <c r="G255" s="100">
        <f t="shared" si="246"/>
        <v>0</v>
      </c>
      <c r="H255" s="100">
        <f t="shared" si="247"/>
        <v>0</v>
      </c>
      <c r="I255" s="100">
        <f t="shared" si="248"/>
        <v>0</v>
      </c>
      <c r="J255" s="100">
        <f t="shared" si="249"/>
        <v>0</v>
      </c>
      <c r="K255" s="100">
        <f t="shared" si="250"/>
        <v>0</v>
      </c>
      <c r="L255" s="100">
        <f t="shared" si="251"/>
        <v>0</v>
      </c>
      <c r="M255" s="100">
        <f t="shared" si="252"/>
        <v>0</v>
      </c>
      <c r="N255" s="100">
        <f t="shared" si="253"/>
        <v>0</v>
      </c>
      <c r="O255" s="100">
        <f t="shared" si="254"/>
        <v>0</v>
      </c>
      <c r="P255" s="101">
        <f t="shared" si="255"/>
        <v>0</v>
      </c>
      <c r="Q255" s="42">
        <f t="shared" si="256"/>
        <v>0</v>
      </c>
      <c r="S255" s="99">
        <f t="shared" si="257"/>
        <v>0</v>
      </c>
      <c r="T255" s="100">
        <f t="shared" si="258"/>
        <v>0</v>
      </c>
      <c r="U255" s="100">
        <f t="shared" si="259"/>
        <v>0</v>
      </c>
      <c r="V255" s="100">
        <f t="shared" si="260"/>
        <v>0</v>
      </c>
      <c r="W255" s="100">
        <f t="shared" si="261"/>
        <v>0</v>
      </c>
      <c r="X255" s="100">
        <f t="shared" si="262"/>
        <v>0</v>
      </c>
      <c r="Y255" s="100">
        <f t="shared" si="263"/>
        <v>0</v>
      </c>
      <c r="Z255" s="100">
        <f t="shared" si="264"/>
        <v>0</v>
      </c>
      <c r="AA255" s="100">
        <f t="shared" si="265"/>
        <v>0</v>
      </c>
      <c r="AB255" s="100">
        <f t="shared" si="266"/>
        <v>0</v>
      </c>
      <c r="AC255" s="100">
        <f t="shared" si="267"/>
        <v>0</v>
      </c>
      <c r="AD255" s="100">
        <f t="shared" si="268"/>
        <v>0</v>
      </c>
      <c r="AE255" s="42">
        <f t="shared" si="269"/>
        <v>0</v>
      </c>
      <c r="AF255" s="104">
        <f t="shared" si="270"/>
        <v>0</v>
      </c>
      <c r="AG255" s="42">
        <f t="shared" si="271"/>
        <v>0</v>
      </c>
      <c r="AH255" s="43">
        <f t="shared" si="272"/>
        <v>0</v>
      </c>
      <c r="AJ255" s="78"/>
      <c r="AK255" s="79"/>
      <c r="AL255" s="79"/>
      <c r="AM255" s="79"/>
      <c r="AN255" s="79"/>
      <c r="AO255" s="79"/>
      <c r="AP255" s="79"/>
      <c r="AQ255" s="79"/>
      <c r="AR255" s="79"/>
      <c r="AS255" s="79"/>
      <c r="AT255" s="79"/>
      <c r="AU255" s="79"/>
      <c r="AV255" s="30">
        <f t="shared" si="273"/>
        <v>0</v>
      </c>
      <c r="AW255" s="80"/>
      <c r="AX255" s="37"/>
    </row>
    <row r="256" spans="2:50" x14ac:dyDescent="0.35">
      <c r="B256" s="116">
        <v>512012</v>
      </c>
      <c r="C256" s="87" t="s">
        <v>251</v>
      </c>
      <c r="E256" s="99">
        <f t="shared" si="244"/>
        <v>0</v>
      </c>
      <c r="F256" s="100">
        <f t="shared" si="245"/>
        <v>0</v>
      </c>
      <c r="G256" s="100">
        <f t="shared" si="246"/>
        <v>0</v>
      </c>
      <c r="H256" s="100">
        <f t="shared" si="247"/>
        <v>0</v>
      </c>
      <c r="I256" s="100">
        <f t="shared" si="248"/>
        <v>0</v>
      </c>
      <c r="J256" s="100">
        <f t="shared" si="249"/>
        <v>0</v>
      </c>
      <c r="K256" s="100">
        <f t="shared" si="250"/>
        <v>0</v>
      </c>
      <c r="L256" s="100">
        <f t="shared" si="251"/>
        <v>0</v>
      </c>
      <c r="M256" s="100">
        <f t="shared" si="252"/>
        <v>0</v>
      </c>
      <c r="N256" s="100">
        <f t="shared" si="253"/>
        <v>0</v>
      </c>
      <c r="O256" s="100">
        <f t="shared" si="254"/>
        <v>0</v>
      </c>
      <c r="P256" s="101">
        <f t="shared" si="255"/>
        <v>0</v>
      </c>
      <c r="Q256" s="42">
        <f t="shared" si="256"/>
        <v>0</v>
      </c>
      <c r="S256" s="99">
        <f t="shared" si="257"/>
        <v>0</v>
      </c>
      <c r="T256" s="100">
        <f t="shared" si="258"/>
        <v>0</v>
      </c>
      <c r="U256" s="100">
        <f t="shared" si="259"/>
        <v>0</v>
      </c>
      <c r="V256" s="100">
        <f t="shared" si="260"/>
        <v>0</v>
      </c>
      <c r="W256" s="100">
        <f t="shared" si="261"/>
        <v>0</v>
      </c>
      <c r="X256" s="100">
        <f t="shared" si="262"/>
        <v>0</v>
      </c>
      <c r="Y256" s="100">
        <f t="shared" si="263"/>
        <v>0</v>
      </c>
      <c r="Z256" s="100">
        <f t="shared" si="264"/>
        <v>0</v>
      </c>
      <c r="AA256" s="100">
        <f t="shared" si="265"/>
        <v>0</v>
      </c>
      <c r="AB256" s="100">
        <f t="shared" si="266"/>
        <v>0</v>
      </c>
      <c r="AC256" s="100">
        <f t="shared" si="267"/>
        <v>0</v>
      </c>
      <c r="AD256" s="100">
        <f t="shared" si="268"/>
        <v>0</v>
      </c>
      <c r="AE256" s="42">
        <f t="shared" si="269"/>
        <v>0</v>
      </c>
      <c r="AF256" s="104">
        <f t="shared" si="270"/>
        <v>0</v>
      </c>
      <c r="AG256" s="42">
        <f t="shared" si="271"/>
        <v>0</v>
      </c>
      <c r="AH256" s="43">
        <f t="shared" si="272"/>
        <v>0</v>
      </c>
      <c r="AJ256" s="78"/>
      <c r="AK256" s="79"/>
      <c r="AL256" s="79"/>
      <c r="AM256" s="79"/>
      <c r="AN256" s="79"/>
      <c r="AO256" s="79"/>
      <c r="AP256" s="79"/>
      <c r="AQ256" s="79"/>
      <c r="AR256" s="79"/>
      <c r="AS256" s="79"/>
      <c r="AT256" s="79"/>
      <c r="AU256" s="79"/>
      <c r="AV256" s="30">
        <f t="shared" si="273"/>
        <v>0</v>
      </c>
      <c r="AW256" s="80"/>
      <c r="AX256" s="37"/>
    </row>
    <row r="257" spans="2:50" x14ac:dyDescent="0.35">
      <c r="B257" s="116">
        <v>512013</v>
      </c>
      <c r="C257" s="87" t="s">
        <v>252</v>
      </c>
      <c r="E257" s="99">
        <f t="shared" si="244"/>
        <v>0</v>
      </c>
      <c r="F257" s="100">
        <f t="shared" si="245"/>
        <v>0</v>
      </c>
      <c r="G257" s="100">
        <f t="shared" si="246"/>
        <v>0</v>
      </c>
      <c r="H257" s="100">
        <f t="shared" si="247"/>
        <v>0</v>
      </c>
      <c r="I257" s="100">
        <f t="shared" si="248"/>
        <v>0</v>
      </c>
      <c r="J257" s="100">
        <f t="shared" si="249"/>
        <v>0</v>
      </c>
      <c r="K257" s="100">
        <f t="shared" si="250"/>
        <v>0</v>
      </c>
      <c r="L257" s="100">
        <f t="shared" si="251"/>
        <v>0</v>
      </c>
      <c r="M257" s="100">
        <f t="shared" si="252"/>
        <v>0</v>
      </c>
      <c r="N257" s="100">
        <f t="shared" si="253"/>
        <v>0</v>
      </c>
      <c r="O257" s="100">
        <f t="shared" si="254"/>
        <v>0</v>
      </c>
      <c r="P257" s="101">
        <f t="shared" si="255"/>
        <v>0</v>
      </c>
      <c r="Q257" s="42">
        <f t="shared" si="256"/>
        <v>0</v>
      </c>
      <c r="S257" s="99">
        <f t="shared" si="257"/>
        <v>0</v>
      </c>
      <c r="T257" s="100">
        <f t="shared" si="258"/>
        <v>0</v>
      </c>
      <c r="U257" s="100">
        <f t="shared" si="259"/>
        <v>0</v>
      </c>
      <c r="V257" s="100">
        <f t="shared" si="260"/>
        <v>0</v>
      </c>
      <c r="W257" s="100">
        <f t="shared" si="261"/>
        <v>0</v>
      </c>
      <c r="X257" s="100">
        <f t="shared" si="262"/>
        <v>0</v>
      </c>
      <c r="Y257" s="100">
        <f t="shared" si="263"/>
        <v>0</v>
      </c>
      <c r="Z257" s="100">
        <f t="shared" si="264"/>
        <v>0</v>
      </c>
      <c r="AA257" s="100">
        <f t="shared" si="265"/>
        <v>0</v>
      </c>
      <c r="AB257" s="100">
        <f t="shared" si="266"/>
        <v>0</v>
      </c>
      <c r="AC257" s="100">
        <f t="shared" si="267"/>
        <v>0</v>
      </c>
      <c r="AD257" s="100">
        <f t="shared" si="268"/>
        <v>0</v>
      </c>
      <c r="AE257" s="42">
        <f t="shared" si="269"/>
        <v>0</v>
      </c>
      <c r="AF257" s="104">
        <f t="shared" si="270"/>
        <v>0</v>
      </c>
      <c r="AG257" s="42">
        <f t="shared" si="271"/>
        <v>0</v>
      </c>
      <c r="AH257" s="43">
        <f t="shared" si="272"/>
        <v>0</v>
      </c>
      <c r="AJ257" s="78"/>
      <c r="AK257" s="79"/>
      <c r="AL257" s="79"/>
      <c r="AM257" s="79"/>
      <c r="AN257" s="79"/>
      <c r="AO257" s="79"/>
      <c r="AP257" s="79"/>
      <c r="AQ257" s="79"/>
      <c r="AR257" s="79"/>
      <c r="AS257" s="79"/>
      <c r="AT257" s="79"/>
      <c r="AU257" s="79"/>
      <c r="AV257" s="30">
        <f t="shared" si="273"/>
        <v>0</v>
      </c>
      <c r="AW257" s="80"/>
      <c r="AX257" s="37"/>
    </row>
    <row r="258" spans="2:50" x14ac:dyDescent="0.35">
      <c r="B258" s="116">
        <v>512014</v>
      </c>
      <c r="C258" s="87" t="s">
        <v>253</v>
      </c>
      <c r="E258" s="99">
        <f t="shared" si="244"/>
        <v>0</v>
      </c>
      <c r="F258" s="100">
        <f t="shared" si="245"/>
        <v>0</v>
      </c>
      <c r="G258" s="100">
        <f t="shared" si="246"/>
        <v>0</v>
      </c>
      <c r="H258" s="100">
        <f t="shared" si="247"/>
        <v>0</v>
      </c>
      <c r="I258" s="100">
        <f t="shared" si="248"/>
        <v>0</v>
      </c>
      <c r="J258" s="100">
        <f t="shared" si="249"/>
        <v>0</v>
      </c>
      <c r="K258" s="100">
        <f t="shared" si="250"/>
        <v>0</v>
      </c>
      <c r="L258" s="100">
        <f t="shared" si="251"/>
        <v>0</v>
      </c>
      <c r="M258" s="100">
        <f t="shared" si="252"/>
        <v>0</v>
      </c>
      <c r="N258" s="100">
        <f t="shared" si="253"/>
        <v>0</v>
      </c>
      <c r="O258" s="100">
        <f t="shared" si="254"/>
        <v>0</v>
      </c>
      <c r="P258" s="101">
        <f t="shared" si="255"/>
        <v>0</v>
      </c>
      <c r="Q258" s="42">
        <f t="shared" si="256"/>
        <v>0</v>
      </c>
      <c r="S258" s="99">
        <f t="shared" si="257"/>
        <v>0</v>
      </c>
      <c r="T258" s="100">
        <f t="shared" si="258"/>
        <v>0</v>
      </c>
      <c r="U258" s="100">
        <f t="shared" si="259"/>
        <v>0</v>
      </c>
      <c r="V258" s="100">
        <f t="shared" si="260"/>
        <v>0</v>
      </c>
      <c r="W258" s="100">
        <f t="shared" si="261"/>
        <v>0</v>
      </c>
      <c r="X258" s="100">
        <f t="shared" si="262"/>
        <v>0</v>
      </c>
      <c r="Y258" s="100">
        <f t="shared" si="263"/>
        <v>0</v>
      </c>
      <c r="Z258" s="100">
        <f t="shared" si="264"/>
        <v>0</v>
      </c>
      <c r="AA258" s="100">
        <f t="shared" si="265"/>
        <v>0</v>
      </c>
      <c r="AB258" s="100">
        <f t="shared" si="266"/>
        <v>0</v>
      </c>
      <c r="AC258" s="100">
        <f t="shared" si="267"/>
        <v>0</v>
      </c>
      <c r="AD258" s="100">
        <f t="shared" si="268"/>
        <v>0</v>
      </c>
      <c r="AE258" s="42">
        <f t="shared" si="269"/>
        <v>0</v>
      </c>
      <c r="AF258" s="104">
        <f t="shared" si="270"/>
        <v>0</v>
      </c>
      <c r="AG258" s="42">
        <f t="shared" si="271"/>
        <v>0</v>
      </c>
      <c r="AH258" s="43">
        <f t="shared" si="272"/>
        <v>0</v>
      </c>
      <c r="AJ258" s="78"/>
      <c r="AK258" s="79"/>
      <c r="AL258" s="79"/>
      <c r="AM258" s="79"/>
      <c r="AN258" s="79"/>
      <c r="AO258" s="79"/>
      <c r="AP258" s="79"/>
      <c r="AQ258" s="79"/>
      <c r="AR258" s="79"/>
      <c r="AS258" s="79"/>
      <c r="AT258" s="79"/>
      <c r="AU258" s="79"/>
      <c r="AV258" s="30">
        <f t="shared" si="273"/>
        <v>0</v>
      </c>
      <c r="AW258" s="80"/>
      <c r="AX258" s="37"/>
    </row>
    <row r="259" spans="2:50" x14ac:dyDescent="0.35">
      <c r="B259" s="116">
        <v>512015</v>
      </c>
      <c r="C259" s="87" t="s">
        <v>254</v>
      </c>
      <c r="E259" s="99">
        <f t="shared" si="244"/>
        <v>0</v>
      </c>
      <c r="F259" s="100">
        <f t="shared" si="245"/>
        <v>0</v>
      </c>
      <c r="G259" s="100">
        <f t="shared" si="246"/>
        <v>0</v>
      </c>
      <c r="H259" s="100">
        <f t="shared" si="247"/>
        <v>0</v>
      </c>
      <c r="I259" s="100">
        <f t="shared" si="248"/>
        <v>0</v>
      </c>
      <c r="J259" s="100">
        <f t="shared" si="249"/>
        <v>0</v>
      </c>
      <c r="K259" s="100">
        <f t="shared" si="250"/>
        <v>0</v>
      </c>
      <c r="L259" s="100">
        <f t="shared" si="251"/>
        <v>0</v>
      </c>
      <c r="M259" s="100">
        <f t="shared" si="252"/>
        <v>0</v>
      </c>
      <c r="N259" s="100">
        <f t="shared" si="253"/>
        <v>0</v>
      </c>
      <c r="O259" s="100">
        <f t="shared" si="254"/>
        <v>0</v>
      </c>
      <c r="P259" s="101">
        <f t="shared" si="255"/>
        <v>0</v>
      </c>
      <c r="Q259" s="42">
        <f t="shared" si="256"/>
        <v>0</v>
      </c>
      <c r="S259" s="99">
        <f t="shared" si="257"/>
        <v>0</v>
      </c>
      <c r="T259" s="100">
        <f t="shared" si="258"/>
        <v>0</v>
      </c>
      <c r="U259" s="100">
        <f t="shared" si="259"/>
        <v>0</v>
      </c>
      <c r="V259" s="100">
        <f t="shared" si="260"/>
        <v>0</v>
      </c>
      <c r="W259" s="100">
        <f t="shared" si="261"/>
        <v>0</v>
      </c>
      <c r="X259" s="100">
        <f t="shared" si="262"/>
        <v>0</v>
      </c>
      <c r="Y259" s="100">
        <f t="shared" si="263"/>
        <v>0</v>
      </c>
      <c r="Z259" s="100">
        <f t="shared" si="264"/>
        <v>0</v>
      </c>
      <c r="AA259" s="100">
        <f t="shared" si="265"/>
        <v>0</v>
      </c>
      <c r="AB259" s="100">
        <f t="shared" si="266"/>
        <v>0</v>
      </c>
      <c r="AC259" s="100">
        <f t="shared" si="267"/>
        <v>0</v>
      </c>
      <c r="AD259" s="100">
        <f t="shared" si="268"/>
        <v>0</v>
      </c>
      <c r="AE259" s="42">
        <f t="shared" si="269"/>
        <v>0</v>
      </c>
      <c r="AF259" s="104">
        <f t="shared" si="270"/>
        <v>0</v>
      </c>
      <c r="AG259" s="42">
        <f t="shared" si="271"/>
        <v>0</v>
      </c>
      <c r="AH259" s="43">
        <f t="shared" si="272"/>
        <v>0</v>
      </c>
      <c r="AJ259" s="78"/>
      <c r="AK259" s="79"/>
      <c r="AL259" s="79"/>
      <c r="AM259" s="79"/>
      <c r="AN259" s="79"/>
      <c r="AO259" s="79"/>
      <c r="AP259" s="79"/>
      <c r="AQ259" s="79"/>
      <c r="AR259" s="79"/>
      <c r="AS259" s="79"/>
      <c r="AT259" s="79"/>
      <c r="AU259" s="79"/>
      <c r="AV259" s="30">
        <f t="shared" si="273"/>
        <v>0</v>
      </c>
      <c r="AW259" s="80"/>
      <c r="AX259" s="37"/>
    </row>
    <row r="260" spans="2:50" x14ac:dyDescent="0.35">
      <c r="B260" s="116">
        <v>512016</v>
      </c>
      <c r="C260" s="87" t="s">
        <v>255</v>
      </c>
      <c r="E260" s="99">
        <f t="shared" si="244"/>
        <v>0</v>
      </c>
      <c r="F260" s="100">
        <f t="shared" si="245"/>
        <v>0</v>
      </c>
      <c r="G260" s="100">
        <f t="shared" si="246"/>
        <v>0</v>
      </c>
      <c r="H260" s="100">
        <f t="shared" si="247"/>
        <v>0</v>
      </c>
      <c r="I260" s="100">
        <f t="shared" si="248"/>
        <v>0</v>
      </c>
      <c r="J260" s="100">
        <f t="shared" si="249"/>
        <v>0</v>
      </c>
      <c r="K260" s="100">
        <f t="shared" si="250"/>
        <v>0</v>
      </c>
      <c r="L260" s="100">
        <f t="shared" si="251"/>
        <v>0</v>
      </c>
      <c r="M260" s="100">
        <f t="shared" si="252"/>
        <v>0</v>
      </c>
      <c r="N260" s="100">
        <f t="shared" si="253"/>
        <v>0</v>
      </c>
      <c r="O260" s="100">
        <f t="shared" si="254"/>
        <v>0</v>
      </c>
      <c r="P260" s="101">
        <f t="shared" si="255"/>
        <v>0</v>
      </c>
      <c r="Q260" s="42">
        <f t="shared" si="256"/>
        <v>0</v>
      </c>
      <c r="S260" s="99">
        <f t="shared" si="257"/>
        <v>0</v>
      </c>
      <c r="T260" s="100">
        <f t="shared" si="258"/>
        <v>0</v>
      </c>
      <c r="U260" s="100">
        <f t="shared" si="259"/>
        <v>0</v>
      </c>
      <c r="V260" s="100">
        <f t="shared" si="260"/>
        <v>0</v>
      </c>
      <c r="W260" s="100">
        <f t="shared" si="261"/>
        <v>0</v>
      </c>
      <c r="X260" s="100">
        <f t="shared" si="262"/>
        <v>0</v>
      </c>
      <c r="Y260" s="100">
        <f t="shared" si="263"/>
        <v>0</v>
      </c>
      <c r="Z260" s="100">
        <f t="shared" si="264"/>
        <v>0</v>
      </c>
      <c r="AA260" s="100">
        <f t="shared" si="265"/>
        <v>0</v>
      </c>
      <c r="AB260" s="100">
        <f t="shared" si="266"/>
        <v>0</v>
      </c>
      <c r="AC260" s="100">
        <f t="shared" si="267"/>
        <v>0</v>
      </c>
      <c r="AD260" s="100">
        <f t="shared" si="268"/>
        <v>0</v>
      </c>
      <c r="AE260" s="42">
        <f t="shared" si="269"/>
        <v>0</v>
      </c>
      <c r="AF260" s="104">
        <f t="shared" si="270"/>
        <v>0</v>
      </c>
      <c r="AG260" s="42">
        <f t="shared" si="271"/>
        <v>0</v>
      </c>
      <c r="AH260" s="43">
        <f t="shared" si="272"/>
        <v>0</v>
      </c>
      <c r="AJ260" s="78"/>
      <c r="AK260" s="79"/>
      <c r="AL260" s="79"/>
      <c r="AM260" s="79"/>
      <c r="AN260" s="79"/>
      <c r="AO260" s="79"/>
      <c r="AP260" s="79"/>
      <c r="AQ260" s="79"/>
      <c r="AR260" s="79"/>
      <c r="AS260" s="79"/>
      <c r="AT260" s="79"/>
      <c r="AU260" s="79"/>
      <c r="AV260" s="30">
        <f t="shared" si="273"/>
        <v>0</v>
      </c>
      <c r="AW260" s="80"/>
      <c r="AX260" s="37"/>
    </row>
    <row r="261" spans="2:50" x14ac:dyDescent="0.35">
      <c r="B261" s="116">
        <v>512017</v>
      </c>
      <c r="C261" s="87" t="s">
        <v>256</v>
      </c>
      <c r="E261" s="99">
        <f t="shared" si="244"/>
        <v>0</v>
      </c>
      <c r="F261" s="100">
        <f t="shared" si="245"/>
        <v>0</v>
      </c>
      <c r="G261" s="100">
        <f t="shared" si="246"/>
        <v>0</v>
      </c>
      <c r="H261" s="100">
        <f t="shared" si="247"/>
        <v>0</v>
      </c>
      <c r="I261" s="100">
        <f t="shared" si="248"/>
        <v>0</v>
      </c>
      <c r="J261" s="100">
        <f t="shared" si="249"/>
        <v>0</v>
      </c>
      <c r="K261" s="100">
        <f t="shared" si="250"/>
        <v>0</v>
      </c>
      <c r="L261" s="100">
        <f t="shared" si="251"/>
        <v>0</v>
      </c>
      <c r="M261" s="100">
        <f t="shared" si="252"/>
        <v>0</v>
      </c>
      <c r="N261" s="100">
        <f t="shared" si="253"/>
        <v>0</v>
      </c>
      <c r="O261" s="100">
        <f t="shared" si="254"/>
        <v>0</v>
      </c>
      <c r="P261" s="101">
        <f t="shared" si="255"/>
        <v>0</v>
      </c>
      <c r="Q261" s="42">
        <f t="shared" si="256"/>
        <v>0</v>
      </c>
      <c r="S261" s="99">
        <f t="shared" si="257"/>
        <v>0</v>
      </c>
      <c r="T261" s="100">
        <f t="shared" si="258"/>
        <v>0</v>
      </c>
      <c r="U261" s="100">
        <f t="shared" si="259"/>
        <v>0</v>
      </c>
      <c r="V261" s="100">
        <f t="shared" si="260"/>
        <v>0</v>
      </c>
      <c r="W261" s="100">
        <f t="shared" si="261"/>
        <v>0</v>
      </c>
      <c r="X261" s="100">
        <f t="shared" si="262"/>
        <v>0</v>
      </c>
      <c r="Y261" s="100">
        <f t="shared" si="263"/>
        <v>0</v>
      </c>
      <c r="Z261" s="100">
        <f t="shared" si="264"/>
        <v>0</v>
      </c>
      <c r="AA261" s="100">
        <f t="shared" si="265"/>
        <v>0</v>
      </c>
      <c r="AB261" s="100">
        <f t="shared" si="266"/>
        <v>0</v>
      </c>
      <c r="AC261" s="100">
        <f t="shared" si="267"/>
        <v>0</v>
      </c>
      <c r="AD261" s="100">
        <f t="shared" si="268"/>
        <v>0</v>
      </c>
      <c r="AE261" s="42">
        <f t="shared" si="269"/>
        <v>0</v>
      </c>
      <c r="AF261" s="104">
        <f t="shared" si="270"/>
        <v>0</v>
      </c>
      <c r="AG261" s="42">
        <f t="shared" si="271"/>
        <v>0</v>
      </c>
      <c r="AH261" s="43">
        <f t="shared" si="272"/>
        <v>0</v>
      </c>
      <c r="AJ261" s="78"/>
      <c r="AK261" s="79"/>
      <c r="AL261" s="79"/>
      <c r="AM261" s="79"/>
      <c r="AN261" s="79"/>
      <c r="AO261" s="79"/>
      <c r="AP261" s="79"/>
      <c r="AQ261" s="79"/>
      <c r="AR261" s="79"/>
      <c r="AS261" s="79"/>
      <c r="AT261" s="79"/>
      <c r="AU261" s="79"/>
      <c r="AV261" s="30">
        <f t="shared" si="273"/>
        <v>0</v>
      </c>
      <c r="AW261" s="80"/>
      <c r="AX261" s="37"/>
    </row>
    <row r="262" spans="2:50" x14ac:dyDescent="0.35">
      <c r="B262" s="116">
        <v>512018</v>
      </c>
      <c r="C262" s="87" t="s">
        <v>257</v>
      </c>
      <c r="E262" s="99">
        <f t="shared" si="244"/>
        <v>0</v>
      </c>
      <c r="F262" s="100">
        <f t="shared" si="245"/>
        <v>0</v>
      </c>
      <c r="G262" s="100">
        <f t="shared" si="246"/>
        <v>0</v>
      </c>
      <c r="H262" s="100">
        <f t="shared" si="247"/>
        <v>0</v>
      </c>
      <c r="I262" s="100">
        <f t="shared" si="248"/>
        <v>0</v>
      </c>
      <c r="J262" s="100">
        <f t="shared" si="249"/>
        <v>0</v>
      </c>
      <c r="K262" s="100">
        <f t="shared" si="250"/>
        <v>0</v>
      </c>
      <c r="L262" s="100">
        <f t="shared" si="251"/>
        <v>0</v>
      </c>
      <c r="M262" s="100">
        <f t="shared" si="252"/>
        <v>0</v>
      </c>
      <c r="N262" s="100">
        <f t="shared" si="253"/>
        <v>0</v>
      </c>
      <c r="O262" s="100">
        <f t="shared" si="254"/>
        <v>0</v>
      </c>
      <c r="P262" s="101">
        <f t="shared" si="255"/>
        <v>0</v>
      </c>
      <c r="Q262" s="42">
        <f t="shared" si="256"/>
        <v>0</v>
      </c>
      <c r="S262" s="99">
        <f t="shared" si="257"/>
        <v>0</v>
      </c>
      <c r="T262" s="100">
        <f t="shared" si="258"/>
        <v>0</v>
      </c>
      <c r="U262" s="100">
        <f t="shared" si="259"/>
        <v>0</v>
      </c>
      <c r="V262" s="100">
        <f t="shared" si="260"/>
        <v>0</v>
      </c>
      <c r="W262" s="100">
        <f t="shared" si="261"/>
        <v>0</v>
      </c>
      <c r="X262" s="100">
        <f t="shared" si="262"/>
        <v>0</v>
      </c>
      <c r="Y262" s="100">
        <f t="shared" si="263"/>
        <v>0</v>
      </c>
      <c r="Z262" s="100">
        <f t="shared" si="264"/>
        <v>0</v>
      </c>
      <c r="AA262" s="100">
        <f t="shared" si="265"/>
        <v>0</v>
      </c>
      <c r="AB262" s="100">
        <f t="shared" si="266"/>
        <v>0</v>
      </c>
      <c r="AC262" s="100">
        <f t="shared" si="267"/>
        <v>0</v>
      </c>
      <c r="AD262" s="100">
        <f t="shared" si="268"/>
        <v>0</v>
      </c>
      <c r="AE262" s="42">
        <f t="shared" si="269"/>
        <v>0</v>
      </c>
      <c r="AF262" s="104">
        <f t="shared" si="270"/>
        <v>0</v>
      </c>
      <c r="AG262" s="42">
        <f t="shared" si="271"/>
        <v>0</v>
      </c>
      <c r="AH262" s="43">
        <f t="shared" si="272"/>
        <v>0</v>
      </c>
      <c r="AJ262" s="78"/>
      <c r="AK262" s="79"/>
      <c r="AL262" s="79"/>
      <c r="AM262" s="79"/>
      <c r="AN262" s="79"/>
      <c r="AO262" s="79"/>
      <c r="AP262" s="79"/>
      <c r="AQ262" s="79"/>
      <c r="AR262" s="79"/>
      <c r="AS262" s="79"/>
      <c r="AT262" s="79"/>
      <c r="AU262" s="79"/>
      <c r="AV262" s="30">
        <f t="shared" si="273"/>
        <v>0</v>
      </c>
      <c r="AW262" s="80"/>
      <c r="AX262" s="37"/>
    </row>
    <row r="263" spans="2:50" x14ac:dyDescent="0.35">
      <c r="B263" s="116">
        <v>512019</v>
      </c>
      <c r="C263" s="87" t="s">
        <v>258</v>
      </c>
      <c r="E263" s="99">
        <f t="shared" si="244"/>
        <v>0</v>
      </c>
      <c r="F263" s="100">
        <f t="shared" si="245"/>
        <v>0</v>
      </c>
      <c r="G263" s="100">
        <f t="shared" si="246"/>
        <v>0</v>
      </c>
      <c r="H263" s="100">
        <f t="shared" si="247"/>
        <v>0</v>
      </c>
      <c r="I263" s="100">
        <f t="shared" si="248"/>
        <v>0</v>
      </c>
      <c r="J263" s="100">
        <f t="shared" si="249"/>
        <v>0</v>
      </c>
      <c r="K263" s="100">
        <f t="shared" si="250"/>
        <v>0</v>
      </c>
      <c r="L263" s="100">
        <f t="shared" si="251"/>
        <v>0</v>
      </c>
      <c r="M263" s="100">
        <f t="shared" si="252"/>
        <v>0</v>
      </c>
      <c r="N263" s="100">
        <f t="shared" si="253"/>
        <v>0</v>
      </c>
      <c r="O263" s="100">
        <f t="shared" si="254"/>
        <v>0</v>
      </c>
      <c r="P263" s="101">
        <f t="shared" si="255"/>
        <v>0</v>
      </c>
      <c r="Q263" s="42">
        <f t="shared" si="256"/>
        <v>0</v>
      </c>
      <c r="S263" s="99">
        <f t="shared" si="257"/>
        <v>0</v>
      </c>
      <c r="T263" s="100">
        <f t="shared" si="258"/>
        <v>0</v>
      </c>
      <c r="U263" s="100">
        <f t="shared" si="259"/>
        <v>0</v>
      </c>
      <c r="V263" s="100">
        <f t="shared" si="260"/>
        <v>0</v>
      </c>
      <c r="W263" s="100">
        <f t="shared" si="261"/>
        <v>0</v>
      </c>
      <c r="X263" s="100">
        <f t="shared" si="262"/>
        <v>0</v>
      </c>
      <c r="Y263" s="100">
        <f t="shared" si="263"/>
        <v>0</v>
      </c>
      <c r="Z263" s="100">
        <f t="shared" si="264"/>
        <v>0</v>
      </c>
      <c r="AA263" s="100">
        <f t="shared" si="265"/>
        <v>0</v>
      </c>
      <c r="AB263" s="100">
        <f t="shared" si="266"/>
        <v>0</v>
      </c>
      <c r="AC263" s="100">
        <f t="shared" si="267"/>
        <v>0</v>
      </c>
      <c r="AD263" s="100">
        <f t="shared" si="268"/>
        <v>0</v>
      </c>
      <c r="AE263" s="42">
        <f t="shared" si="269"/>
        <v>0</v>
      </c>
      <c r="AF263" s="104">
        <f t="shared" si="270"/>
        <v>0</v>
      </c>
      <c r="AG263" s="42">
        <f t="shared" si="271"/>
        <v>0</v>
      </c>
      <c r="AH263" s="43">
        <f t="shared" si="272"/>
        <v>0</v>
      </c>
      <c r="AJ263" s="78"/>
      <c r="AK263" s="79"/>
      <c r="AL263" s="79"/>
      <c r="AM263" s="79"/>
      <c r="AN263" s="79"/>
      <c r="AO263" s="79"/>
      <c r="AP263" s="79"/>
      <c r="AQ263" s="79"/>
      <c r="AR263" s="79"/>
      <c r="AS263" s="79"/>
      <c r="AT263" s="79"/>
      <c r="AU263" s="79"/>
      <c r="AV263" s="30">
        <f t="shared" si="273"/>
        <v>0</v>
      </c>
      <c r="AW263" s="80"/>
      <c r="AX263" s="37"/>
    </row>
    <row r="264" spans="2:50" x14ac:dyDescent="0.35">
      <c r="B264" s="116">
        <v>513000</v>
      </c>
      <c r="C264" s="87" t="s">
        <v>259</v>
      </c>
      <c r="E264" s="99">
        <f t="shared" si="244"/>
        <v>0</v>
      </c>
      <c r="F264" s="100">
        <f t="shared" si="245"/>
        <v>0</v>
      </c>
      <c r="G264" s="100">
        <f t="shared" si="246"/>
        <v>0</v>
      </c>
      <c r="H264" s="100">
        <f t="shared" si="247"/>
        <v>0</v>
      </c>
      <c r="I264" s="100">
        <f t="shared" si="248"/>
        <v>0</v>
      </c>
      <c r="J264" s="100">
        <f t="shared" si="249"/>
        <v>0</v>
      </c>
      <c r="K264" s="100">
        <f t="shared" si="250"/>
        <v>0</v>
      </c>
      <c r="L264" s="100">
        <f t="shared" si="251"/>
        <v>0</v>
      </c>
      <c r="M264" s="100">
        <f t="shared" si="252"/>
        <v>0</v>
      </c>
      <c r="N264" s="100">
        <f t="shared" si="253"/>
        <v>0</v>
      </c>
      <c r="O264" s="100">
        <f t="shared" si="254"/>
        <v>0</v>
      </c>
      <c r="P264" s="101">
        <f t="shared" si="255"/>
        <v>0</v>
      </c>
      <c r="Q264" s="42">
        <f t="shared" si="256"/>
        <v>0</v>
      </c>
      <c r="S264" s="99">
        <f t="shared" si="257"/>
        <v>0</v>
      </c>
      <c r="T264" s="100">
        <f t="shared" si="258"/>
        <v>0</v>
      </c>
      <c r="U264" s="100">
        <f t="shared" si="259"/>
        <v>0</v>
      </c>
      <c r="V264" s="100">
        <f t="shared" si="260"/>
        <v>0</v>
      </c>
      <c r="W264" s="100">
        <f t="shared" si="261"/>
        <v>0</v>
      </c>
      <c r="X264" s="100">
        <f t="shared" si="262"/>
        <v>0</v>
      </c>
      <c r="Y264" s="100">
        <f t="shared" si="263"/>
        <v>0</v>
      </c>
      <c r="Z264" s="100">
        <f t="shared" si="264"/>
        <v>0</v>
      </c>
      <c r="AA264" s="100">
        <f t="shared" si="265"/>
        <v>0</v>
      </c>
      <c r="AB264" s="100">
        <f t="shared" si="266"/>
        <v>0</v>
      </c>
      <c r="AC264" s="100">
        <f t="shared" si="267"/>
        <v>0</v>
      </c>
      <c r="AD264" s="100">
        <f t="shared" si="268"/>
        <v>0</v>
      </c>
      <c r="AE264" s="42">
        <f t="shared" si="269"/>
        <v>0</v>
      </c>
      <c r="AF264" s="104">
        <f t="shared" si="270"/>
        <v>0</v>
      </c>
      <c r="AG264" s="42">
        <f t="shared" si="271"/>
        <v>0</v>
      </c>
      <c r="AH264" s="43">
        <f t="shared" si="272"/>
        <v>0</v>
      </c>
      <c r="AJ264" s="78"/>
      <c r="AK264" s="79"/>
      <c r="AL264" s="79"/>
      <c r="AM264" s="79"/>
      <c r="AN264" s="79"/>
      <c r="AO264" s="79"/>
      <c r="AP264" s="79"/>
      <c r="AQ264" s="79"/>
      <c r="AR264" s="79"/>
      <c r="AS264" s="79"/>
      <c r="AT264" s="79"/>
      <c r="AU264" s="79"/>
      <c r="AV264" s="30">
        <f t="shared" si="273"/>
        <v>0</v>
      </c>
      <c r="AW264" s="80"/>
      <c r="AX264" s="37"/>
    </row>
    <row r="265" spans="2:50" x14ac:dyDescent="0.35">
      <c r="B265" s="116">
        <v>513010</v>
      </c>
      <c r="C265" s="87" t="s">
        <v>260</v>
      </c>
      <c r="E265" s="99">
        <f t="shared" si="244"/>
        <v>0</v>
      </c>
      <c r="F265" s="100">
        <f t="shared" si="245"/>
        <v>0</v>
      </c>
      <c r="G265" s="100">
        <f t="shared" si="246"/>
        <v>0</v>
      </c>
      <c r="H265" s="100">
        <f t="shared" si="247"/>
        <v>0</v>
      </c>
      <c r="I265" s="100">
        <f t="shared" si="248"/>
        <v>0</v>
      </c>
      <c r="J265" s="100">
        <f t="shared" si="249"/>
        <v>0</v>
      </c>
      <c r="K265" s="100">
        <f t="shared" si="250"/>
        <v>0</v>
      </c>
      <c r="L265" s="100">
        <f t="shared" si="251"/>
        <v>0</v>
      </c>
      <c r="M265" s="100">
        <f t="shared" si="252"/>
        <v>0</v>
      </c>
      <c r="N265" s="100">
        <f t="shared" si="253"/>
        <v>0</v>
      </c>
      <c r="O265" s="100">
        <f t="shared" si="254"/>
        <v>0</v>
      </c>
      <c r="P265" s="101">
        <f t="shared" si="255"/>
        <v>0</v>
      </c>
      <c r="Q265" s="42">
        <f t="shared" si="256"/>
        <v>0</v>
      </c>
      <c r="S265" s="99">
        <f t="shared" si="257"/>
        <v>0</v>
      </c>
      <c r="T265" s="100">
        <f t="shared" si="258"/>
        <v>0</v>
      </c>
      <c r="U265" s="100">
        <f t="shared" si="259"/>
        <v>0</v>
      </c>
      <c r="V265" s="100">
        <f t="shared" si="260"/>
        <v>0</v>
      </c>
      <c r="W265" s="100">
        <f t="shared" si="261"/>
        <v>0</v>
      </c>
      <c r="X265" s="100">
        <f t="shared" si="262"/>
        <v>0</v>
      </c>
      <c r="Y265" s="100">
        <f t="shared" si="263"/>
        <v>0</v>
      </c>
      <c r="Z265" s="100">
        <f t="shared" si="264"/>
        <v>0</v>
      </c>
      <c r="AA265" s="100">
        <f t="shared" si="265"/>
        <v>0</v>
      </c>
      <c r="AB265" s="100">
        <f t="shared" si="266"/>
        <v>0</v>
      </c>
      <c r="AC265" s="100">
        <f t="shared" si="267"/>
        <v>0</v>
      </c>
      <c r="AD265" s="100">
        <f t="shared" si="268"/>
        <v>0</v>
      </c>
      <c r="AE265" s="42">
        <f t="shared" si="269"/>
        <v>0</v>
      </c>
      <c r="AF265" s="104">
        <f t="shared" si="270"/>
        <v>0</v>
      </c>
      <c r="AG265" s="42">
        <f t="shared" si="271"/>
        <v>0</v>
      </c>
      <c r="AH265" s="43">
        <f t="shared" si="272"/>
        <v>0</v>
      </c>
      <c r="AJ265" s="78"/>
      <c r="AK265" s="79"/>
      <c r="AL265" s="79"/>
      <c r="AM265" s="79"/>
      <c r="AN265" s="79"/>
      <c r="AO265" s="79"/>
      <c r="AP265" s="79"/>
      <c r="AQ265" s="79"/>
      <c r="AR265" s="79"/>
      <c r="AS265" s="79"/>
      <c r="AT265" s="79"/>
      <c r="AU265" s="79"/>
      <c r="AV265" s="30">
        <f t="shared" si="273"/>
        <v>0</v>
      </c>
      <c r="AW265" s="80"/>
      <c r="AX265" s="37"/>
    </row>
    <row r="266" spans="2:50" x14ac:dyDescent="0.35">
      <c r="B266" s="116">
        <v>514000</v>
      </c>
      <c r="C266" s="87" t="s">
        <v>261</v>
      </c>
      <c r="E266" s="99">
        <f t="shared" si="244"/>
        <v>0</v>
      </c>
      <c r="F266" s="100">
        <f t="shared" si="245"/>
        <v>0</v>
      </c>
      <c r="G266" s="100">
        <f t="shared" si="246"/>
        <v>0</v>
      </c>
      <c r="H266" s="100">
        <f t="shared" si="247"/>
        <v>0</v>
      </c>
      <c r="I266" s="100">
        <f t="shared" si="248"/>
        <v>0</v>
      </c>
      <c r="J266" s="100">
        <f t="shared" si="249"/>
        <v>0</v>
      </c>
      <c r="K266" s="100">
        <f t="shared" si="250"/>
        <v>0</v>
      </c>
      <c r="L266" s="100">
        <f t="shared" si="251"/>
        <v>0</v>
      </c>
      <c r="M266" s="100">
        <f t="shared" si="252"/>
        <v>0</v>
      </c>
      <c r="N266" s="100">
        <f t="shared" si="253"/>
        <v>0</v>
      </c>
      <c r="O266" s="100">
        <f t="shared" si="254"/>
        <v>0</v>
      </c>
      <c r="P266" s="101">
        <f t="shared" si="255"/>
        <v>0</v>
      </c>
      <c r="Q266" s="42">
        <f t="shared" si="256"/>
        <v>0</v>
      </c>
      <c r="S266" s="99">
        <f t="shared" si="257"/>
        <v>0</v>
      </c>
      <c r="T266" s="100">
        <f t="shared" si="258"/>
        <v>0</v>
      </c>
      <c r="U266" s="100">
        <f t="shared" si="259"/>
        <v>0</v>
      </c>
      <c r="V266" s="100">
        <f t="shared" si="260"/>
        <v>0</v>
      </c>
      <c r="W266" s="100">
        <f t="shared" si="261"/>
        <v>0</v>
      </c>
      <c r="X266" s="100">
        <f t="shared" si="262"/>
        <v>0</v>
      </c>
      <c r="Y266" s="100">
        <f t="shared" si="263"/>
        <v>0</v>
      </c>
      <c r="Z266" s="100">
        <f t="shared" si="264"/>
        <v>0</v>
      </c>
      <c r="AA266" s="100">
        <f t="shared" si="265"/>
        <v>0</v>
      </c>
      <c r="AB266" s="100">
        <f t="shared" si="266"/>
        <v>0</v>
      </c>
      <c r="AC266" s="100">
        <f t="shared" si="267"/>
        <v>0</v>
      </c>
      <c r="AD266" s="100">
        <f t="shared" si="268"/>
        <v>0</v>
      </c>
      <c r="AE266" s="42">
        <f t="shared" si="269"/>
        <v>0</v>
      </c>
      <c r="AF266" s="104">
        <f t="shared" si="270"/>
        <v>0</v>
      </c>
      <c r="AG266" s="42">
        <f t="shared" si="271"/>
        <v>0</v>
      </c>
      <c r="AH266" s="43">
        <f t="shared" si="272"/>
        <v>0</v>
      </c>
      <c r="AJ266" s="78"/>
      <c r="AK266" s="79"/>
      <c r="AL266" s="79"/>
      <c r="AM266" s="79"/>
      <c r="AN266" s="79"/>
      <c r="AO266" s="79"/>
      <c r="AP266" s="79"/>
      <c r="AQ266" s="79"/>
      <c r="AR266" s="79"/>
      <c r="AS266" s="79"/>
      <c r="AT266" s="79"/>
      <c r="AU266" s="79"/>
      <c r="AV266" s="30">
        <f t="shared" si="273"/>
        <v>0</v>
      </c>
      <c r="AW266" s="80"/>
      <c r="AX266" s="37"/>
    </row>
    <row r="267" spans="2:50" x14ac:dyDescent="0.35">
      <c r="B267" s="116">
        <v>514010</v>
      </c>
      <c r="C267" s="87" t="s">
        <v>262</v>
      </c>
      <c r="E267" s="99" t="str">
        <f t="shared" si="244"/>
        <v>-</v>
      </c>
      <c r="F267" s="100" t="str">
        <f t="shared" si="245"/>
        <v>-</v>
      </c>
      <c r="G267" s="100" t="str">
        <f t="shared" si="246"/>
        <v>-</v>
      </c>
      <c r="H267" s="100" t="str">
        <f t="shared" si="247"/>
        <v>-</v>
      </c>
      <c r="I267" s="100" t="str">
        <f t="shared" si="248"/>
        <v>-</v>
      </c>
      <c r="J267" s="100" t="str">
        <f t="shared" si="249"/>
        <v>-</v>
      </c>
      <c r="K267" s="100" t="str">
        <f t="shared" si="250"/>
        <v>-</v>
      </c>
      <c r="L267" s="100" t="str">
        <f t="shared" si="251"/>
        <v>-</v>
      </c>
      <c r="M267" s="100" t="str">
        <f t="shared" si="252"/>
        <v>-</v>
      </c>
      <c r="N267" s="100" t="str">
        <f t="shared" si="253"/>
        <v>-</v>
      </c>
      <c r="O267" s="100" t="str">
        <f t="shared" si="254"/>
        <v>-</v>
      </c>
      <c r="P267" s="101">
        <f t="shared" si="255"/>
        <v>1250</v>
      </c>
      <c r="Q267" s="42">
        <f t="shared" si="256"/>
        <v>1250</v>
      </c>
      <c r="S267" s="99">
        <f t="shared" si="257"/>
        <v>1250</v>
      </c>
      <c r="T267" s="100" t="str">
        <f t="shared" si="258"/>
        <v>-</v>
      </c>
      <c r="U267" s="100" t="str">
        <f t="shared" si="259"/>
        <v>-</v>
      </c>
      <c r="V267" s="100">
        <f t="shared" si="260"/>
        <v>280</v>
      </c>
      <c r="W267" s="100" t="str">
        <f t="shared" si="261"/>
        <v>-</v>
      </c>
      <c r="X267" s="100" t="str">
        <f t="shared" si="262"/>
        <v>-</v>
      </c>
      <c r="Y267" s="100">
        <f t="shared" si="263"/>
        <v>0</v>
      </c>
      <c r="Z267" s="100">
        <f t="shared" si="264"/>
        <v>0</v>
      </c>
      <c r="AA267" s="100">
        <f t="shared" si="265"/>
        <v>0</v>
      </c>
      <c r="AB267" s="100">
        <f t="shared" si="266"/>
        <v>0</v>
      </c>
      <c r="AC267" s="100">
        <f t="shared" si="267"/>
        <v>0</v>
      </c>
      <c r="AD267" s="100">
        <f t="shared" si="268"/>
        <v>0</v>
      </c>
      <c r="AE267" s="42">
        <f t="shared" si="269"/>
        <v>1530</v>
      </c>
      <c r="AF267" s="104">
        <f t="shared" si="270"/>
        <v>0</v>
      </c>
      <c r="AG267" s="42">
        <f t="shared" si="271"/>
        <v>1530</v>
      </c>
      <c r="AH267" s="43">
        <f t="shared" si="272"/>
        <v>0</v>
      </c>
      <c r="AJ267" s="78"/>
      <c r="AK267" s="79"/>
      <c r="AL267" s="79"/>
      <c r="AM267" s="79"/>
      <c r="AN267" s="79"/>
      <c r="AO267" s="79"/>
      <c r="AP267" s="79"/>
      <c r="AQ267" s="79"/>
      <c r="AR267" s="79"/>
      <c r="AS267" s="79"/>
      <c r="AT267" s="79"/>
      <c r="AU267" s="79"/>
      <c r="AV267" s="30">
        <f t="shared" si="273"/>
        <v>0</v>
      </c>
      <c r="AW267" s="80"/>
      <c r="AX267" s="37"/>
    </row>
    <row r="268" spans="2:50" x14ac:dyDescent="0.35">
      <c r="B268" s="116">
        <v>514011</v>
      </c>
      <c r="C268" s="87" t="s">
        <v>263</v>
      </c>
      <c r="E268" s="99" t="str">
        <f t="shared" si="244"/>
        <v>-</v>
      </c>
      <c r="F268" s="100" t="str">
        <f t="shared" si="245"/>
        <v>-</v>
      </c>
      <c r="G268" s="100" t="str">
        <f t="shared" si="246"/>
        <v>-</v>
      </c>
      <c r="H268" s="100" t="str">
        <f t="shared" si="247"/>
        <v>-</v>
      </c>
      <c r="I268" s="100" t="str">
        <f t="shared" si="248"/>
        <v>-</v>
      </c>
      <c r="J268" s="100" t="str">
        <f t="shared" si="249"/>
        <v>-</v>
      </c>
      <c r="K268" s="100" t="str">
        <f t="shared" si="250"/>
        <v>-</v>
      </c>
      <c r="L268" s="100">
        <f t="shared" si="251"/>
        <v>670</v>
      </c>
      <c r="M268" s="100" t="str">
        <f t="shared" si="252"/>
        <v>-</v>
      </c>
      <c r="N268" s="100" t="str">
        <f t="shared" si="253"/>
        <v>-</v>
      </c>
      <c r="O268" s="100">
        <f t="shared" si="254"/>
        <v>345</v>
      </c>
      <c r="P268" s="101" t="str">
        <f t="shared" si="255"/>
        <v>-</v>
      </c>
      <c r="Q268" s="42">
        <f t="shared" si="256"/>
        <v>1015</v>
      </c>
      <c r="S268" s="99" t="str">
        <f t="shared" si="257"/>
        <v>-</v>
      </c>
      <c r="T268" s="100" t="str">
        <f t="shared" si="258"/>
        <v>-</v>
      </c>
      <c r="U268" s="100" t="str">
        <f t="shared" si="259"/>
        <v>-</v>
      </c>
      <c r="V268" s="100">
        <f t="shared" si="260"/>
        <v>1567.5</v>
      </c>
      <c r="W268" s="100" t="str">
        <f t="shared" si="261"/>
        <v>-</v>
      </c>
      <c r="X268" s="100" t="str">
        <f t="shared" si="262"/>
        <v>-</v>
      </c>
      <c r="Y268" s="100">
        <f t="shared" si="263"/>
        <v>0</v>
      </c>
      <c r="Z268" s="100">
        <f t="shared" si="264"/>
        <v>0</v>
      </c>
      <c r="AA268" s="100">
        <f t="shared" si="265"/>
        <v>750</v>
      </c>
      <c r="AB268" s="100">
        <f t="shared" si="266"/>
        <v>1120</v>
      </c>
      <c r="AC268" s="100">
        <f t="shared" si="267"/>
        <v>0</v>
      </c>
      <c r="AD268" s="100">
        <f t="shared" si="268"/>
        <v>750</v>
      </c>
      <c r="AE268" s="42">
        <f t="shared" si="269"/>
        <v>4187.5</v>
      </c>
      <c r="AF268" s="104">
        <f t="shared" si="270"/>
        <v>5240</v>
      </c>
      <c r="AG268" s="42">
        <f t="shared" si="271"/>
        <v>-1052.5</v>
      </c>
      <c r="AH268" s="43">
        <f t="shared" si="272"/>
        <v>-0.20085877862595419</v>
      </c>
      <c r="AJ268" s="78"/>
      <c r="AK268" s="79"/>
      <c r="AL268" s="79"/>
      <c r="AM268" s="79"/>
      <c r="AN268" s="79"/>
      <c r="AO268" s="79"/>
      <c r="AP268" s="79"/>
      <c r="AQ268" s="79"/>
      <c r="AR268" s="79"/>
      <c r="AS268" s="79"/>
      <c r="AT268" s="79"/>
      <c r="AU268" s="79"/>
      <c r="AV268" s="30">
        <f t="shared" si="273"/>
        <v>0</v>
      </c>
      <c r="AW268" s="80"/>
      <c r="AX268" s="37"/>
    </row>
    <row r="269" spans="2:50" x14ac:dyDescent="0.35">
      <c r="B269" s="116">
        <v>514012</v>
      </c>
      <c r="C269" s="87" t="s">
        <v>264</v>
      </c>
      <c r="E269" s="99">
        <f t="shared" si="244"/>
        <v>0</v>
      </c>
      <c r="F269" s="100">
        <f t="shared" si="245"/>
        <v>0</v>
      </c>
      <c r="G269" s="100">
        <f t="shared" si="246"/>
        <v>0</v>
      </c>
      <c r="H269" s="100">
        <f t="shared" si="247"/>
        <v>0</v>
      </c>
      <c r="I269" s="100">
        <f t="shared" si="248"/>
        <v>0</v>
      </c>
      <c r="J269" s="100">
        <f t="shared" si="249"/>
        <v>0</v>
      </c>
      <c r="K269" s="100">
        <f t="shared" si="250"/>
        <v>0</v>
      </c>
      <c r="L269" s="100">
        <f t="shared" si="251"/>
        <v>0</v>
      </c>
      <c r="M269" s="100">
        <f t="shared" si="252"/>
        <v>0</v>
      </c>
      <c r="N269" s="100">
        <f t="shared" si="253"/>
        <v>0</v>
      </c>
      <c r="O269" s="100">
        <f t="shared" si="254"/>
        <v>0</v>
      </c>
      <c r="P269" s="101">
        <f t="shared" si="255"/>
        <v>0</v>
      </c>
      <c r="Q269" s="42">
        <f t="shared" si="256"/>
        <v>0</v>
      </c>
      <c r="S269" s="99">
        <f t="shared" si="257"/>
        <v>0</v>
      </c>
      <c r="T269" s="100">
        <f t="shared" si="258"/>
        <v>0</v>
      </c>
      <c r="U269" s="100">
        <f t="shared" si="259"/>
        <v>0</v>
      </c>
      <c r="V269" s="100">
        <f t="shared" si="260"/>
        <v>0</v>
      </c>
      <c r="W269" s="100">
        <f t="shared" si="261"/>
        <v>0</v>
      </c>
      <c r="X269" s="100">
        <f t="shared" si="262"/>
        <v>0</v>
      </c>
      <c r="Y269" s="100">
        <f t="shared" si="263"/>
        <v>0</v>
      </c>
      <c r="Z269" s="100">
        <f t="shared" si="264"/>
        <v>0</v>
      </c>
      <c r="AA269" s="100">
        <f t="shared" si="265"/>
        <v>0</v>
      </c>
      <c r="AB269" s="100">
        <f t="shared" si="266"/>
        <v>0</v>
      </c>
      <c r="AC269" s="100">
        <f t="shared" si="267"/>
        <v>0</v>
      </c>
      <c r="AD269" s="100">
        <f t="shared" si="268"/>
        <v>0</v>
      </c>
      <c r="AE269" s="42">
        <f t="shared" si="269"/>
        <v>0</v>
      </c>
      <c r="AF269" s="104">
        <f t="shared" si="270"/>
        <v>0</v>
      </c>
      <c r="AG269" s="42">
        <f t="shared" si="271"/>
        <v>0</v>
      </c>
      <c r="AH269" s="43">
        <f t="shared" si="272"/>
        <v>0</v>
      </c>
      <c r="AJ269" s="78"/>
      <c r="AK269" s="79"/>
      <c r="AL269" s="79"/>
      <c r="AM269" s="79"/>
      <c r="AN269" s="79"/>
      <c r="AO269" s="79"/>
      <c r="AP269" s="79"/>
      <c r="AQ269" s="79"/>
      <c r="AR269" s="79"/>
      <c r="AS269" s="79"/>
      <c r="AT269" s="79"/>
      <c r="AU269" s="79"/>
      <c r="AV269" s="30">
        <f t="shared" si="273"/>
        <v>0</v>
      </c>
      <c r="AW269" s="80"/>
      <c r="AX269" s="37"/>
    </row>
    <row r="270" spans="2:50" x14ac:dyDescent="0.35">
      <c r="B270" s="116">
        <v>514013</v>
      </c>
      <c r="C270" s="87" t="s">
        <v>265</v>
      </c>
      <c r="E270" s="99">
        <f t="shared" si="244"/>
        <v>0</v>
      </c>
      <c r="F270" s="100">
        <f t="shared" si="245"/>
        <v>0</v>
      </c>
      <c r="G270" s="100">
        <f t="shared" si="246"/>
        <v>0</v>
      </c>
      <c r="H270" s="100">
        <f t="shared" si="247"/>
        <v>0</v>
      </c>
      <c r="I270" s="100">
        <f t="shared" si="248"/>
        <v>0</v>
      </c>
      <c r="J270" s="100">
        <f t="shared" si="249"/>
        <v>0</v>
      </c>
      <c r="K270" s="100">
        <f t="shared" si="250"/>
        <v>0</v>
      </c>
      <c r="L270" s="100">
        <f t="shared" si="251"/>
        <v>0</v>
      </c>
      <c r="M270" s="100">
        <f t="shared" si="252"/>
        <v>0</v>
      </c>
      <c r="N270" s="100">
        <f t="shared" si="253"/>
        <v>0</v>
      </c>
      <c r="O270" s="100">
        <f t="shared" si="254"/>
        <v>0</v>
      </c>
      <c r="P270" s="101">
        <f t="shared" si="255"/>
        <v>0</v>
      </c>
      <c r="Q270" s="42">
        <f t="shared" si="256"/>
        <v>0</v>
      </c>
      <c r="S270" s="99">
        <f t="shared" si="257"/>
        <v>0</v>
      </c>
      <c r="T270" s="100">
        <f t="shared" si="258"/>
        <v>0</v>
      </c>
      <c r="U270" s="100">
        <f t="shared" si="259"/>
        <v>0</v>
      </c>
      <c r="V270" s="100">
        <f t="shared" si="260"/>
        <v>0</v>
      </c>
      <c r="W270" s="100">
        <f t="shared" si="261"/>
        <v>0</v>
      </c>
      <c r="X270" s="100">
        <f t="shared" si="262"/>
        <v>0</v>
      </c>
      <c r="Y270" s="100">
        <f t="shared" si="263"/>
        <v>0</v>
      </c>
      <c r="Z270" s="100">
        <f t="shared" si="264"/>
        <v>0</v>
      </c>
      <c r="AA270" s="100">
        <f t="shared" si="265"/>
        <v>0</v>
      </c>
      <c r="AB270" s="100">
        <f t="shared" si="266"/>
        <v>0</v>
      </c>
      <c r="AC270" s="100">
        <f t="shared" si="267"/>
        <v>0</v>
      </c>
      <c r="AD270" s="100">
        <f t="shared" si="268"/>
        <v>0</v>
      </c>
      <c r="AE270" s="42">
        <f t="shared" si="269"/>
        <v>0</v>
      </c>
      <c r="AF270" s="104">
        <f t="shared" si="270"/>
        <v>0</v>
      </c>
      <c r="AG270" s="42">
        <f t="shared" si="271"/>
        <v>0</v>
      </c>
      <c r="AH270" s="43">
        <f t="shared" si="272"/>
        <v>0</v>
      </c>
      <c r="AJ270" s="78"/>
      <c r="AK270" s="79"/>
      <c r="AL270" s="79"/>
      <c r="AM270" s="79"/>
      <c r="AN270" s="79"/>
      <c r="AO270" s="79"/>
      <c r="AP270" s="79"/>
      <c r="AQ270" s="79"/>
      <c r="AR270" s="79"/>
      <c r="AS270" s="79"/>
      <c r="AT270" s="79"/>
      <c r="AU270" s="79"/>
      <c r="AV270" s="30">
        <f t="shared" si="273"/>
        <v>0</v>
      </c>
      <c r="AW270" s="80"/>
      <c r="AX270" s="37"/>
    </row>
    <row r="271" spans="2:50" x14ac:dyDescent="0.35">
      <c r="B271" s="116">
        <v>514014</v>
      </c>
      <c r="C271" s="87" t="s">
        <v>266</v>
      </c>
      <c r="E271" s="99">
        <f t="shared" si="244"/>
        <v>0</v>
      </c>
      <c r="F271" s="100">
        <f t="shared" si="245"/>
        <v>0</v>
      </c>
      <c r="G271" s="100">
        <f t="shared" si="246"/>
        <v>0</v>
      </c>
      <c r="H271" s="100">
        <f t="shared" si="247"/>
        <v>0</v>
      </c>
      <c r="I271" s="100">
        <f t="shared" si="248"/>
        <v>0</v>
      </c>
      <c r="J271" s="100">
        <f t="shared" si="249"/>
        <v>0</v>
      </c>
      <c r="K271" s="100">
        <f t="shared" si="250"/>
        <v>0</v>
      </c>
      <c r="L271" s="100">
        <f t="shared" si="251"/>
        <v>0</v>
      </c>
      <c r="M271" s="100">
        <f t="shared" si="252"/>
        <v>0</v>
      </c>
      <c r="N271" s="100">
        <f t="shared" si="253"/>
        <v>0</v>
      </c>
      <c r="O271" s="100">
        <f t="shared" si="254"/>
        <v>0</v>
      </c>
      <c r="P271" s="101">
        <f t="shared" si="255"/>
        <v>0</v>
      </c>
      <c r="Q271" s="42">
        <f t="shared" si="256"/>
        <v>0</v>
      </c>
      <c r="S271" s="99">
        <f t="shared" si="257"/>
        <v>0</v>
      </c>
      <c r="T271" s="100">
        <f t="shared" si="258"/>
        <v>0</v>
      </c>
      <c r="U271" s="100">
        <f t="shared" si="259"/>
        <v>0</v>
      </c>
      <c r="V271" s="100">
        <f t="shared" si="260"/>
        <v>0</v>
      </c>
      <c r="W271" s="100">
        <f t="shared" si="261"/>
        <v>0</v>
      </c>
      <c r="X271" s="100">
        <f t="shared" si="262"/>
        <v>0</v>
      </c>
      <c r="Y271" s="100">
        <f t="shared" si="263"/>
        <v>0</v>
      </c>
      <c r="Z271" s="100">
        <f t="shared" si="264"/>
        <v>0</v>
      </c>
      <c r="AA271" s="100">
        <f t="shared" si="265"/>
        <v>0</v>
      </c>
      <c r="AB271" s="100">
        <f t="shared" si="266"/>
        <v>0</v>
      </c>
      <c r="AC271" s="100">
        <f t="shared" si="267"/>
        <v>0</v>
      </c>
      <c r="AD271" s="100">
        <f t="shared" si="268"/>
        <v>0</v>
      </c>
      <c r="AE271" s="42">
        <f t="shared" si="269"/>
        <v>0</v>
      </c>
      <c r="AF271" s="104">
        <f t="shared" si="270"/>
        <v>0</v>
      </c>
      <c r="AG271" s="42">
        <f t="shared" si="271"/>
        <v>0</v>
      </c>
      <c r="AH271" s="43">
        <f t="shared" si="272"/>
        <v>0</v>
      </c>
      <c r="AJ271" s="78"/>
      <c r="AK271" s="79"/>
      <c r="AL271" s="79"/>
      <c r="AM271" s="79"/>
      <c r="AN271" s="79"/>
      <c r="AO271" s="79"/>
      <c r="AP271" s="79"/>
      <c r="AQ271" s="79"/>
      <c r="AR271" s="79"/>
      <c r="AS271" s="79"/>
      <c r="AT271" s="79"/>
      <c r="AU271" s="79"/>
      <c r="AV271" s="30">
        <f t="shared" si="273"/>
        <v>0</v>
      </c>
      <c r="AW271" s="80"/>
      <c r="AX271" s="37"/>
    </row>
    <row r="272" spans="2:50" x14ac:dyDescent="0.35">
      <c r="B272" s="116">
        <v>514015</v>
      </c>
      <c r="C272" s="87" t="s">
        <v>267</v>
      </c>
      <c r="E272" s="99">
        <f t="shared" si="244"/>
        <v>0</v>
      </c>
      <c r="F272" s="100">
        <f t="shared" si="245"/>
        <v>0</v>
      </c>
      <c r="G272" s="100">
        <f t="shared" si="246"/>
        <v>0</v>
      </c>
      <c r="H272" s="100">
        <f t="shared" si="247"/>
        <v>0</v>
      </c>
      <c r="I272" s="100">
        <f t="shared" si="248"/>
        <v>0</v>
      </c>
      <c r="J272" s="100">
        <f t="shared" si="249"/>
        <v>0</v>
      </c>
      <c r="K272" s="100">
        <f t="shared" si="250"/>
        <v>0</v>
      </c>
      <c r="L272" s="100">
        <f t="shared" si="251"/>
        <v>0</v>
      </c>
      <c r="M272" s="100">
        <f t="shared" si="252"/>
        <v>0</v>
      </c>
      <c r="N272" s="100">
        <f t="shared" si="253"/>
        <v>0</v>
      </c>
      <c r="O272" s="100">
        <f t="shared" si="254"/>
        <v>0</v>
      </c>
      <c r="P272" s="101">
        <f t="shared" si="255"/>
        <v>0</v>
      </c>
      <c r="Q272" s="42">
        <f t="shared" si="256"/>
        <v>0</v>
      </c>
      <c r="S272" s="99">
        <f t="shared" si="257"/>
        <v>0</v>
      </c>
      <c r="T272" s="100">
        <f t="shared" si="258"/>
        <v>0</v>
      </c>
      <c r="U272" s="100">
        <f t="shared" si="259"/>
        <v>0</v>
      </c>
      <c r="V272" s="100">
        <f t="shared" si="260"/>
        <v>0</v>
      </c>
      <c r="W272" s="100">
        <f t="shared" si="261"/>
        <v>0</v>
      </c>
      <c r="X272" s="100">
        <f t="shared" si="262"/>
        <v>0</v>
      </c>
      <c r="Y272" s="100">
        <f t="shared" si="263"/>
        <v>0</v>
      </c>
      <c r="Z272" s="100">
        <f t="shared" si="264"/>
        <v>0</v>
      </c>
      <c r="AA272" s="100">
        <f t="shared" si="265"/>
        <v>0</v>
      </c>
      <c r="AB272" s="100">
        <f t="shared" si="266"/>
        <v>0</v>
      </c>
      <c r="AC272" s="100">
        <f t="shared" si="267"/>
        <v>0</v>
      </c>
      <c r="AD272" s="100">
        <f t="shared" si="268"/>
        <v>0</v>
      </c>
      <c r="AE272" s="42">
        <f t="shared" si="269"/>
        <v>0</v>
      </c>
      <c r="AF272" s="104">
        <f t="shared" si="270"/>
        <v>0</v>
      </c>
      <c r="AG272" s="42">
        <f t="shared" si="271"/>
        <v>0</v>
      </c>
      <c r="AH272" s="43">
        <f t="shared" si="272"/>
        <v>0</v>
      </c>
      <c r="AJ272" s="78"/>
      <c r="AK272" s="79"/>
      <c r="AL272" s="79"/>
      <c r="AM272" s="79"/>
      <c r="AN272" s="79"/>
      <c r="AO272" s="79"/>
      <c r="AP272" s="79"/>
      <c r="AQ272" s="79"/>
      <c r="AR272" s="79"/>
      <c r="AS272" s="79"/>
      <c r="AT272" s="79"/>
      <c r="AU272" s="79"/>
      <c r="AV272" s="30">
        <f t="shared" si="273"/>
        <v>0</v>
      </c>
      <c r="AW272" s="80"/>
      <c r="AX272" s="37"/>
    </row>
    <row r="273" spans="2:50" x14ac:dyDescent="0.35">
      <c r="B273" s="116">
        <v>514016</v>
      </c>
      <c r="C273" s="87" t="s">
        <v>268</v>
      </c>
      <c r="E273" s="99">
        <f t="shared" si="244"/>
        <v>0</v>
      </c>
      <c r="F273" s="100">
        <f t="shared" si="245"/>
        <v>0</v>
      </c>
      <c r="G273" s="100">
        <f t="shared" si="246"/>
        <v>0</v>
      </c>
      <c r="H273" s="100">
        <f t="shared" si="247"/>
        <v>0</v>
      </c>
      <c r="I273" s="100">
        <f t="shared" si="248"/>
        <v>0</v>
      </c>
      <c r="J273" s="100">
        <f t="shared" si="249"/>
        <v>0</v>
      </c>
      <c r="K273" s="100">
        <f t="shared" si="250"/>
        <v>0</v>
      </c>
      <c r="L273" s="100">
        <f t="shared" si="251"/>
        <v>0</v>
      </c>
      <c r="M273" s="100">
        <f t="shared" si="252"/>
        <v>0</v>
      </c>
      <c r="N273" s="100">
        <f t="shared" si="253"/>
        <v>0</v>
      </c>
      <c r="O273" s="100">
        <f t="shared" si="254"/>
        <v>0</v>
      </c>
      <c r="P273" s="101">
        <f t="shared" si="255"/>
        <v>0</v>
      </c>
      <c r="Q273" s="42">
        <f t="shared" si="256"/>
        <v>0</v>
      </c>
      <c r="S273" s="99">
        <f t="shared" si="257"/>
        <v>0</v>
      </c>
      <c r="T273" s="100">
        <f t="shared" si="258"/>
        <v>0</v>
      </c>
      <c r="U273" s="100">
        <f t="shared" si="259"/>
        <v>0</v>
      </c>
      <c r="V273" s="100">
        <f t="shared" si="260"/>
        <v>0</v>
      </c>
      <c r="W273" s="100">
        <f t="shared" si="261"/>
        <v>0</v>
      </c>
      <c r="X273" s="100">
        <f t="shared" si="262"/>
        <v>0</v>
      </c>
      <c r="Y273" s="100">
        <f t="shared" si="263"/>
        <v>0</v>
      </c>
      <c r="Z273" s="100">
        <f t="shared" si="264"/>
        <v>0</v>
      </c>
      <c r="AA273" s="100">
        <f t="shared" si="265"/>
        <v>0</v>
      </c>
      <c r="AB273" s="100">
        <f t="shared" si="266"/>
        <v>0</v>
      </c>
      <c r="AC273" s="100">
        <f t="shared" si="267"/>
        <v>0</v>
      </c>
      <c r="AD273" s="100">
        <f t="shared" si="268"/>
        <v>0</v>
      </c>
      <c r="AE273" s="42">
        <f t="shared" si="269"/>
        <v>0</v>
      </c>
      <c r="AF273" s="104">
        <f t="shared" si="270"/>
        <v>0</v>
      </c>
      <c r="AG273" s="42">
        <f t="shared" si="271"/>
        <v>0</v>
      </c>
      <c r="AH273" s="43">
        <f t="shared" si="272"/>
        <v>0</v>
      </c>
      <c r="AJ273" s="78"/>
      <c r="AK273" s="79"/>
      <c r="AL273" s="79"/>
      <c r="AM273" s="79"/>
      <c r="AN273" s="79"/>
      <c r="AO273" s="79"/>
      <c r="AP273" s="79"/>
      <c r="AQ273" s="79"/>
      <c r="AR273" s="79"/>
      <c r="AS273" s="79"/>
      <c r="AT273" s="79"/>
      <c r="AU273" s="79"/>
      <c r="AV273" s="30">
        <f t="shared" si="273"/>
        <v>0</v>
      </c>
      <c r="AW273" s="80"/>
      <c r="AX273" s="37"/>
    </row>
    <row r="274" spans="2:50" x14ac:dyDescent="0.35">
      <c r="B274" s="116">
        <v>515000</v>
      </c>
      <c r="C274" s="87" t="s">
        <v>269</v>
      </c>
      <c r="E274" s="99">
        <f t="shared" si="244"/>
        <v>0</v>
      </c>
      <c r="F274" s="100">
        <f t="shared" si="245"/>
        <v>0</v>
      </c>
      <c r="G274" s="100">
        <f t="shared" si="246"/>
        <v>0</v>
      </c>
      <c r="H274" s="100">
        <f t="shared" si="247"/>
        <v>0</v>
      </c>
      <c r="I274" s="100">
        <f t="shared" si="248"/>
        <v>0</v>
      </c>
      <c r="J274" s="100">
        <f t="shared" si="249"/>
        <v>0</v>
      </c>
      <c r="K274" s="100">
        <f t="shared" si="250"/>
        <v>0</v>
      </c>
      <c r="L274" s="100">
        <f t="shared" si="251"/>
        <v>0</v>
      </c>
      <c r="M274" s="100">
        <f t="shared" si="252"/>
        <v>0</v>
      </c>
      <c r="N274" s="100">
        <f t="shared" si="253"/>
        <v>0</v>
      </c>
      <c r="O274" s="100">
        <f t="shared" si="254"/>
        <v>0</v>
      </c>
      <c r="P274" s="101">
        <f t="shared" si="255"/>
        <v>0</v>
      </c>
      <c r="Q274" s="42">
        <f t="shared" si="256"/>
        <v>0</v>
      </c>
      <c r="S274" s="99">
        <f t="shared" si="257"/>
        <v>0</v>
      </c>
      <c r="T274" s="100">
        <f t="shared" si="258"/>
        <v>0</v>
      </c>
      <c r="U274" s="100">
        <f t="shared" si="259"/>
        <v>0</v>
      </c>
      <c r="V274" s="100">
        <f t="shared" si="260"/>
        <v>0</v>
      </c>
      <c r="W274" s="100">
        <f t="shared" si="261"/>
        <v>0</v>
      </c>
      <c r="X274" s="100">
        <f t="shared" si="262"/>
        <v>0</v>
      </c>
      <c r="Y274" s="100">
        <f t="shared" si="263"/>
        <v>0</v>
      </c>
      <c r="Z274" s="100">
        <f t="shared" si="264"/>
        <v>0</v>
      </c>
      <c r="AA274" s="100">
        <f t="shared" si="265"/>
        <v>0</v>
      </c>
      <c r="AB274" s="100">
        <f t="shared" si="266"/>
        <v>0</v>
      </c>
      <c r="AC274" s="100">
        <f t="shared" si="267"/>
        <v>0</v>
      </c>
      <c r="AD274" s="100">
        <f t="shared" si="268"/>
        <v>0</v>
      </c>
      <c r="AE274" s="42">
        <f t="shared" si="269"/>
        <v>0</v>
      </c>
      <c r="AF274" s="104">
        <f t="shared" si="270"/>
        <v>0</v>
      </c>
      <c r="AG274" s="42">
        <f t="shared" si="271"/>
        <v>0</v>
      </c>
      <c r="AH274" s="43">
        <f t="shared" si="272"/>
        <v>0</v>
      </c>
      <c r="AJ274" s="78"/>
      <c r="AK274" s="79"/>
      <c r="AL274" s="79"/>
      <c r="AM274" s="79"/>
      <c r="AN274" s="79"/>
      <c r="AO274" s="79"/>
      <c r="AP274" s="79"/>
      <c r="AQ274" s="79"/>
      <c r="AR274" s="79"/>
      <c r="AS274" s="79"/>
      <c r="AT274" s="79"/>
      <c r="AU274" s="79"/>
      <c r="AV274" s="30">
        <f t="shared" si="273"/>
        <v>0</v>
      </c>
      <c r="AW274" s="80"/>
      <c r="AX274" s="37"/>
    </row>
    <row r="275" spans="2:50" x14ac:dyDescent="0.35">
      <c r="B275" s="116">
        <v>515010</v>
      </c>
      <c r="C275" s="87" t="s">
        <v>270</v>
      </c>
      <c r="E275" s="99">
        <f t="shared" si="244"/>
        <v>0</v>
      </c>
      <c r="F275" s="100">
        <f t="shared" si="245"/>
        <v>0</v>
      </c>
      <c r="G275" s="100">
        <f t="shared" si="246"/>
        <v>0</v>
      </c>
      <c r="H275" s="100">
        <f t="shared" si="247"/>
        <v>0</v>
      </c>
      <c r="I275" s="100">
        <f t="shared" si="248"/>
        <v>0</v>
      </c>
      <c r="J275" s="100">
        <f t="shared" si="249"/>
        <v>0</v>
      </c>
      <c r="K275" s="100">
        <f t="shared" si="250"/>
        <v>0</v>
      </c>
      <c r="L275" s="100">
        <f t="shared" si="251"/>
        <v>0</v>
      </c>
      <c r="M275" s="100">
        <f t="shared" si="252"/>
        <v>0</v>
      </c>
      <c r="N275" s="100">
        <f t="shared" si="253"/>
        <v>0</v>
      </c>
      <c r="O275" s="100">
        <f t="shared" si="254"/>
        <v>0</v>
      </c>
      <c r="P275" s="101">
        <f t="shared" si="255"/>
        <v>0</v>
      </c>
      <c r="Q275" s="42">
        <f t="shared" si="256"/>
        <v>0</v>
      </c>
      <c r="S275" s="99">
        <f t="shared" si="257"/>
        <v>0</v>
      </c>
      <c r="T275" s="100">
        <f t="shared" si="258"/>
        <v>0</v>
      </c>
      <c r="U275" s="100">
        <f t="shared" si="259"/>
        <v>0</v>
      </c>
      <c r="V275" s="100">
        <f t="shared" si="260"/>
        <v>0</v>
      </c>
      <c r="W275" s="100">
        <f t="shared" si="261"/>
        <v>0</v>
      </c>
      <c r="X275" s="100">
        <f t="shared" si="262"/>
        <v>0</v>
      </c>
      <c r="Y275" s="100">
        <f t="shared" si="263"/>
        <v>0</v>
      </c>
      <c r="Z275" s="100">
        <f t="shared" si="264"/>
        <v>0</v>
      </c>
      <c r="AA275" s="100">
        <f t="shared" si="265"/>
        <v>0</v>
      </c>
      <c r="AB275" s="100">
        <f t="shared" si="266"/>
        <v>0</v>
      </c>
      <c r="AC275" s="100">
        <f t="shared" si="267"/>
        <v>0</v>
      </c>
      <c r="AD275" s="100">
        <f t="shared" si="268"/>
        <v>0</v>
      </c>
      <c r="AE275" s="42">
        <f t="shared" si="269"/>
        <v>0</v>
      </c>
      <c r="AF275" s="104">
        <f t="shared" si="270"/>
        <v>0</v>
      </c>
      <c r="AG275" s="42">
        <f t="shared" si="271"/>
        <v>0</v>
      </c>
      <c r="AH275" s="43">
        <f t="shared" si="272"/>
        <v>0</v>
      </c>
      <c r="AJ275" s="78"/>
      <c r="AK275" s="79"/>
      <c r="AL275" s="79"/>
      <c r="AM275" s="79"/>
      <c r="AN275" s="79"/>
      <c r="AO275" s="79"/>
      <c r="AP275" s="79"/>
      <c r="AQ275" s="79"/>
      <c r="AR275" s="79"/>
      <c r="AS275" s="79"/>
      <c r="AT275" s="79"/>
      <c r="AU275" s="79"/>
      <c r="AV275" s="30">
        <f t="shared" si="273"/>
        <v>0</v>
      </c>
      <c r="AW275" s="80"/>
      <c r="AX275" s="37"/>
    </row>
    <row r="276" spans="2:50" x14ac:dyDescent="0.35">
      <c r="B276" s="116">
        <v>515011</v>
      </c>
      <c r="C276" s="87" t="s">
        <v>271</v>
      </c>
      <c r="E276" s="99">
        <f t="shared" ref="E276:E293" si="274">IF(E$6="Actuals",_xlfn.IFNA(VLOOKUP($B276,PYOP,5,FALSE),0),_xlfn.IFNA(VLOOKUP($B276,CYBUDOP,5,FALSE),0))</f>
        <v>0</v>
      </c>
      <c r="F276" s="100">
        <f t="shared" ref="F276:F293" si="275">IF(F$6="Actuals",_xlfn.IFNA(VLOOKUP($B276,PYOP,6,FALSE),0),_xlfn.IFNA(VLOOKUP($B276,CYBUDOP,6,FALSE),0))</f>
        <v>0</v>
      </c>
      <c r="G276" s="100">
        <f t="shared" ref="G276:G293" si="276">IF(G$6="Actuals",_xlfn.IFNA(VLOOKUP($B276,PYOP,7,FALSE),0),_xlfn.IFNA(VLOOKUP($B276,CYBUDOP,7,FALSE),0))</f>
        <v>0</v>
      </c>
      <c r="H276" s="100">
        <f t="shared" ref="H276:H293" si="277">IF(H$6="Actuals",_xlfn.IFNA(VLOOKUP($B276,PYOP,8,FALSE),0),_xlfn.IFNA(VLOOKUP($B276,CYBUDOP,8,FALSE),0))</f>
        <v>0</v>
      </c>
      <c r="I276" s="100">
        <f t="shared" ref="I276:I293" si="278">IF(I$6="Actuals",_xlfn.IFNA(VLOOKUP($B276,PYOP,9,FALSE),0),_xlfn.IFNA(VLOOKUP($B276,CYBUDOP,9,FALSE),0))</f>
        <v>0</v>
      </c>
      <c r="J276" s="100">
        <f t="shared" ref="J276:J293" si="279">IF(J$6="Actuals",_xlfn.IFNA(VLOOKUP($B276,PYOP,10,FALSE),0),_xlfn.IFNA(VLOOKUP($B276,CYBUDOP,10,FALSE),0))</f>
        <v>0</v>
      </c>
      <c r="K276" s="100">
        <f t="shared" ref="K276:K293" si="280">IF(K$6="Actuals",_xlfn.IFNA(VLOOKUP($B276,PYOP,11,FALSE),0),_xlfn.IFNA(VLOOKUP($B276,CYBUDOP,11,FALSE),0))</f>
        <v>0</v>
      </c>
      <c r="L276" s="100">
        <f t="shared" ref="L276:L293" si="281">IF(L$6="Actuals",_xlfn.IFNA(VLOOKUP($B276,PYOP,12,FALSE),0),_xlfn.IFNA(VLOOKUP($B276,CYBUDOP,12,FALSE),0))</f>
        <v>0</v>
      </c>
      <c r="M276" s="100">
        <f t="shared" ref="M276:M293" si="282">IF(M$6="Actuals",_xlfn.IFNA(VLOOKUP($B276,PYOP,13,FALSE),0),_xlfn.IFNA(VLOOKUP($B276,CYBUDOP,13,FALSE),0))</f>
        <v>0</v>
      </c>
      <c r="N276" s="100">
        <f t="shared" ref="N276:N293" si="283">IF(N$6="Actuals",_xlfn.IFNA(VLOOKUP($B276,PYOP,14,FALSE),0),_xlfn.IFNA(VLOOKUP($B276,CYBUDOP,14,FALSE),0))</f>
        <v>0</v>
      </c>
      <c r="O276" s="100">
        <f t="shared" ref="O276:O293" si="284">IF(O$6="Actuals",_xlfn.IFNA(VLOOKUP($B276,PYOP,15,FALSE),0),_xlfn.IFNA(VLOOKUP($B276,CYBUDOP,15,FALSE),0))</f>
        <v>0</v>
      </c>
      <c r="P276" s="101">
        <f t="shared" ref="P276:P293" si="285">IF(P$6="Actuals",_xlfn.IFNA(VLOOKUP($B276,PYOP,16,FALSE),0),_xlfn.IFNA(VLOOKUP($B276,CYBUDOP,16,FALSE),0))</f>
        <v>0</v>
      </c>
      <c r="Q276" s="42">
        <f t="shared" ref="Q276:Q293" si="286">SUM(E276:P276)</f>
        <v>0</v>
      </c>
      <c r="S276" s="99">
        <f t="shared" ref="S276:S293" si="287">IF(S$6="Actuals",_xlfn.IFNA(VLOOKUP($B276,CYOP,5,FALSE),0),_xlfn.IFNA(VLOOKUP($B276,CYBUDOP,9,FALSE),0))</f>
        <v>0</v>
      </c>
      <c r="T276" s="100">
        <f t="shared" ref="T276:T293" si="288">IF(T$6="Actuals",_xlfn.IFNA(VLOOKUP($B276,CYOP,6,FALSE),0),_xlfn.IFNA(VLOOKUP($B276,CYBUDOP,10,FALSE),0))</f>
        <v>0</v>
      </c>
      <c r="U276" s="100">
        <f t="shared" ref="U276:U293" si="289">IF(U$6="Actuals",_xlfn.IFNA(VLOOKUP($B276,CYOP,7,FALSE),0),_xlfn.IFNA(VLOOKUP($B276,CYBUDOP,11,FALSE),0))</f>
        <v>0</v>
      </c>
      <c r="V276" s="100">
        <f t="shared" ref="V276:V293" si="290">IF(V$6="Actuals",_xlfn.IFNA(VLOOKUP($B276,CYOP,8,FALSE),0),_xlfn.IFNA(VLOOKUP($B276,CYBUDOP,12,FALSE),0))</f>
        <v>0</v>
      </c>
      <c r="W276" s="100">
        <f t="shared" ref="W276:W293" si="291">IF(W$6="Actuals",_xlfn.IFNA(VLOOKUP($B276,CYOP,9,FALSE),0),_xlfn.IFNA(VLOOKUP($B276,CYBUDOP,13,FALSE),0))</f>
        <v>0</v>
      </c>
      <c r="X276" s="100">
        <f t="shared" ref="X276:X293" si="292">IF(X$6="Actuals",_xlfn.IFNA(VLOOKUP($B276,CYOP,10,FALSE),0),_xlfn.IFNA(VLOOKUP($B276,CYBUDOP,14,FALSE),0))</f>
        <v>0</v>
      </c>
      <c r="Y276" s="100">
        <f t="shared" ref="Y276:Y293" si="293">IF(Y$6="Actuals",_xlfn.IFNA(VLOOKUP($B276,CYOP,11,FALSE),0),_xlfn.IFNA(VLOOKUP($B276,CYBUDOP,15,FALSE),0))</f>
        <v>0</v>
      </c>
      <c r="Z276" s="100">
        <f t="shared" ref="Z276:Z293" si="294">IF(Z$6="Actuals",_xlfn.IFNA(VLOOKUP($B276,CYOP,12,FALSE),0),_xlfn.IFNA(VLOOKUP($B276,CYBUDOP,16,FALSE),0))</f>
        <v>0</v>
      </c>
      <c r="AA276" s="100">
        <f t="shared" ref="AA276:AA293" si="295">IF(AA$6="Actuals",_xlfn.IFNA(VLOOKUP($B276,CYOP,13,FALSE),0),_xlfn.IFNA(VLOOKUP($B276,CYBUDOP,17,FALSE),0))</f>
        <v>0</v>
      </c>
      <c r="AB276" s="100">
        <f t="shared" ref="AB276:AB293" si="296">IF(AB$6="Actuals",_xlfn.IFNA(VLOOKUP($B276,CYOP,14,FALSE),0),_xlfn.IFNA(VLOOKUP($B276,CYBUDOP,18,FALSE),0))</f>
        <v>0</v>
      </c>
      <c r="AC276" s="100">
        <f t="shared" ref="AC276:AC293" si="297">IF(AC$6="Actuals",_xlfn.IFNA(VLOOKUP($B276,CYOP,15,FALSE),0),_xlfn.IFNA(VLOOKUP($B276,CYBUDOP,19,FALSE),0))</f>
        <v>0</v>
      </c>
      <c r="AD276" s="100">
        <f t="shared" ref="AD276:AD293" si="298">IF(AD$6="Actuals",_xlfn.IFNA(VLOOKUP($B276,CYOP,16,FALSE),0),_xlfn.IFNA(VLOOKUP($B276,CYBUDOP,20,FALSE),0))</f>
        <v>0</v>
      </c>
      <c r="AE276" s="42">
        <f t="shared" ref="AE276:AE293" si="299">SUM(S276:AD276)</f>
        <v>0</v>
      </c>
      <c r="AF276" s="104">
        <f t="shared" ref="AF276:AF293" si="300">_xlfn.IFNA(VLOOKUP($B276,CYBUDOP,6,FALSE),0)</f>
        <v>0</v>
      </c>
      <c r="AG276" s="42">
        <f t="shared" ref="AG276:AG293" si="301">+AE276-AF276</f>
        <v>0</v>
      </c>
      <c r="AH276" s="43">
        <f t="shared" ref="AH276:AH294" si="302">IF(AF276=0,0,AG276/AF276)</f>
        <v>0</v>
      </c>
      <c r="AJ276" s="78"/>
      <c r="AK276" s="79"/>
      <c r="AL276" s="79"/>
      <c r="AM276" s="79"/>
      <c r="AN276" s="79"/>
      <c r="AO276" s="79"/>
      <c r="AP276" s="79"/>
      <c r="AQ276" s="79"/>
      <c r="AR276" s="79"/>
      <c r="AS276" s="79"/>
      <c r="AT276" s="79"/>
      <c r="AU276" s="79"/>
      <c r="AV276" s="30">
        <f t="shared" ref="AV276:AV293" si="303">SUM(AJ276:AU276)</f>
        <v>0</v>
      </c>
      <c r="AW276" s="80"/>
      <c r="AX276" s="37"/>
    </row>
    <row r="277" spans="2:50" x14ac:dyDescent="0.35">
      <c r="B277" s="116">
        <v>515012</v>
      </c>
      <c r="C277" s="87" t="s">
        <v>272</v>
      </c>
      <c r="E277" s="99">
        <f t="shared" si="274"/>
        <v>0</v>
      </c>
      <c r="F277" s="100">
        <f t="shared" si="275"/>
        <v>0</v>
      </c>
      <c r="G277" s="100">
        <f t="shared" si="276"/>
        <v>0</v>
      </c>
      <c r="H277" s="100">
        <f t="shared" si="277"/>
        <v>0</v>
      </c>
      <c r="I277" s="100">
        <f t="shared" si="278"/>
        <v>0</v>
      </c>
      <c r="J277" s="100">
        <f t="shared" si="279"/>
        <v>0</v>
      </c>
      <c r="K277" s="100">
        <f t="shared" si="280"/>
        <v>0</v>
      </c>
      <c r="L277" s="100">
        <f t="shared" si="281"/>
        <v>0</v>
      </c>
      <c r="M277" s="100">
        <f t="shared" si="282"/>
        <v>0</v>
      </c>
      <c r="N277" s="100">
        <f t="shared" si="283"/>
        <v>0</v>
      </c>
      <c r="O277" s="100">
        <f t="shared" si="284"/>
        <v>0</v>
      </c>
      <c r="P277" s="101">
        <f t="shared" si="285"/>
        <v>0</v>
      </c>
      <c r="Q277" s="42">
        <f t="shared" si="286"/>
        <v>0</v>
      </c>
      <c r="S277" s="99">
        <f t="shared" si="287"/>
        <v>0</v>
      </c>
      <c r="T277" s="100">
        <f t="shared" si="288"/>
        <v>0</v>
      </c>
      <c r="U277" s="100">
        <f t="shared" si="289"/>
        <v>0</v>
      </c>
      <c r="V277" s="100">
        <f t="shared" si="290"/>
        <v>0</v>
      </c>
      <c r="W277" s="100">
        <f t="shared" si="291"/>
        <v>0</v>
      </c>
      <c r="X277" s="100">
        <f t="shared" si="292"/>
        <v>0</v>
      </c>
      <c r="Y277" s="100">
        <f t="shared" si="293"/>
        <v>0</v>
      </c>
      <c r="Z277" s="100">
        <f t="shared" si="294"/>
        <v>0</v>
      </c>
      <c r="AA277" s="100">
        <f t="shared" si="295"/>
        <v>0</v>
      </c>
      <c r="AB277" s="100">
        <f t="shared" si="296"/>
        <v>0</v>
      </c>
      <c r="AC277" s="100">
        <f t="shared" si="297"/>
        <v>0</v>
      </c>
      <c r="AD277" s="100">
        <f t="shared" si="298"/>
        <v>0</v>
      </c>
      <c r="AE277" s="42">
        <f t="shared" si="299"/>
        <v>0</v>
      </c>
      <c r="AF277" s="104">
        <f t="shared" si="300"/>
        <v>0</v>
      </c>
      <c r="AG277" s="42">
        <f t="shared" si="301"/>
        <v>0</v>
      </c>
      <c r="AH277" s="43">
        <f t="shared" si="302"/>
        <v>0</v>
      </c>
      <c r="AJ277" s="78"/>
      <c r="AK277" s="79"/>
      <c r="AL277" s="79"/>
      <c r="AM277" s="79"/>
      <c r="AN277" s="79"/>
      <c r="AO277" s="79"/>
      <c r="AP277" s="79"/>
      <c r="AQ277" s="79"/>
      <c r="AR277" s="79"/>
      <c r="AS277" s="79"/>
      <c r="AT277" s="79"/>
      <c r="AU277" s="79"/>
      <c r="AV277" s="30">
        <f t="shared" si="303"/>
        <v>0</v>
      </c>
      <c r="AW277" s="80"/>
      <c r="AX277" s="37"/>
    </row>
    <row r="278" spans="2:50" x14ac:dyDescent="0.35">
      <c r="B278" s="116">
        <v>515013</v>
      </c>
      <c r="C278" s="87" t="s">
        <v>273</v>
      </c>
      <c r="E278" s="99">
        <f t="shared" si="274"/>
        <v>0</v>
      </c>
      <c r="F278" s="100">
        <f t="shared" si="275"/>
        <v>0</v>
      </c>
      <c r="G278" s="100">
        <f t="shared" si="276"/>
        <v>0</v>
      </c>
      <c r="H278" s="100">
        <f t="shared" si="277"/>
        <v>0</v>
      </c>
      <c r="I278" s="100">
        <f t="shared" si="278"/>
        <v>0</v>
      </c>
      <c r="J278" s="100">
        <f t="shared" si="279"/>
        <v>0</v>
      </c>
      <c r="K278" s="100">
        <f t="shared" si="280"/>
        <v>0</v>
      </c>
      <c r="L278" s="100">
        <f t="shared" si="281"/>
        <v>0</v>
      </c>
      <c r="M278" s="100">
        <f t="shared" si="282"/>
        <v>0</v>
      </c>
      <c r="N278" s="100">
        <f t="shared" si="283"/>
        <v>0</v>
      </c>
      <c r="O278" s="100">
        <f t="shared" si="284"/>
        <v>0</v>
      </c>
      <c r="P278" s="101">
        <f t="shared" si="285"/>
        <v>0</v>
      </c>
      <c r="Q278" s="42">
        <f t="shared" si="286"/>
        <v>0</v>
      </c>
      <c r="S278" s="99">
        <f t="shared" si="287"/>
        <v>0</v>
      </c>
      <c r="T278" s="100">
        <f t="shared" si="288"/>
        <v>0</v>
      </c>
      <c r="U278" s="100">
        <f t="shared" si="289"/>
        <v>0</v>
      </c>
      <c r="V278" s="100">
        <f t="shared" si="290"/>
        <v>0</v>
      </c>
      <c r="W278" s="100">
        <f t="shared" si="291"/>
        <v>0</v>
      </c>
      <c r="X278" s="100">
        <f t="shared" si="292"/>
        <v>0</v>
      </c>
      <c r="Y278" s="100">
        <f t="shared" si="293"/>
        <v>0</v>
      </c>
      <c r="Z278" s="100">
        <f t="shared" si="294"/>
        <v>0</v>
      </c>
      <c r="AA278" s="100">
        <f t="shared" si="295"/>
        <v>0</v>
      </c>
      <c r="AB278" s="100">
        <f t="shared" si="296"/>
        <v>0</v>
      </c>
      <c r="AC278" s="100">
        <f t="shared" si="297"/>
        <v>0</v>
      </c>
      <c r="AD278" s="100">
        <f t="shared" si="298"/>
        <v>0</v>
      </c>
      <c r="AE278" s="42">
        <f t="shared" si="299"/>
        <v>0</v>
      </c>
      <c r="AF278" s="104">
        <f t="shared" si="300"/>
        <v>0</v>
      </c>
      <c r="AG278" s="42">
        <f t="shared" si="301"/>
        <v>0</v>
      </c>
      <c r="AH278" s="43">
        <f t="shared" si="302"/>
        <v>0</v>
      </c>
      <c r="AJ278" s="78"/>
      <c r="AK278" s="79"/>
      <c r="AL278" s="79"/>
      <c r="AM278" s="79"/>
      <c r="AN278" s="79"/>
      <c r="AO278" s="79"/>
      <c r="AP278" s="79"/>
      <c r="AQ278" s="79"/>
      <c r="AR278" s="79"/>
      <c r="AS278" s="79"/>
      <c r="AT278" s="79"/>
      <c r="AU278" s="79"/>
      <c r="AV278" s="30">
        <f t="shared" si="303"/>
        <v>0</v>
      </c>
      <c r="AW278" s="80"/>
      <c r="AX278" s="37"/>
    </row>
    <row r="279" spans="2:50" x14ac:dyDescent="0.35">
      <c r="B279" s="116">
        <v>515014</v>
      </c>
      <c r="C279" s="87" t="s">
        <v>274</v>
      </c>
      <c r="E279" s="99">
        <f t="shared" si="274"/>
        <v>0</v>
      </c>
      <c r="F279" s="100">
        <f t="shared" si="275"/>
        <v>0</v>
      </c>
      <c r="G279" s="100">
        <f t="shared" si="276"/>
        <v>0</v>
      </c>
      <c r="H279" s="100">
        <f t="shared" si="277"/>
        <v>0</v>
      </c>
      <c r="I279" s="100">
        <f t="shared" si="278"/>
        <v>0</v>
      </c>
      <c r="J279" s="100">
        <f t="shared" si="279"/>
        <v>0</v>
      </c>
      <c r="K279" s="100">
        <f t="shared" si="280"/>
        <v>0</v>
      </c>
      <c r="L279" s="100">
        <f t="shared" si="281"/>
        <v>0</v>
      </c>
      <c r="M279" s="100">
        <f t="shared" si="282"/>
        <v>0</v>
      </c>
      <c r="N279" s="100">
        <f t="shared" si="283"/>
        <v>0</v>
      </c>
      <c r="O279" s="100">
        <f t="shared" si="284"/>
        <v>0</v>
      </c>
      <c r="P279" s="101">
        <f t="shared" si="285"/>
        <v>0</v>
      </c>
      <c r="Q279" s="42">
        <f t="shared" si="286"/>
        <v>0</v>
      </c>
      <c r="S279" s="99">
        <f t="shared" si="287"/>
        <v>0</v>
      </c>
      <c r="T279" s="100">
        <f t="shared" si="288"/>
        <v>0</v>
      </c>
      <c r="U279" s="100">
        <f t="shared" si="289"/>
        <v>0</v>
      </c>
      <c r="V279" s="100">
        <f t="shared" si="290"/>
        <v>0</v>
      </c>
      <c r="W279" s="100">
        <f t="shared" si="291"/>
        <v>0</v>
      </c>
      <c r="X279" s="100">
        <f t="shared" si="292"/>
        <v>0</v>
      </c>
      <c r="Y279" s="100">
        <f t="shared" si="293"/>
        <v>0</v>
      </c>
      <c r="Z279" s="100">
        <f t="shared" si="294"/>
        <v>0</v>
      </c>
      <c r="AA279" s="100">
        <f t="shared" si="295"/>
        <v>0</v>
      </c>
      <c r="AB279" s="100">
        <f t="shared" si="296"/>
        <v>0</v>
      </c>
      <c r="AC279" s="100">
        <f t="shared" si="297"/>
        <v>0</v>
      </c>
      <c r="AD279" s="100">
        <f t="shared" si="298"/>
        <v>0</v>
      </c>
      <c r="AE279" s="42">
        <f t="shared" si="299"/>
        <v>0</v>
      </c>
      <c r="AF279" s="104">
        <f t="shared" si="300"/>
        <v>0</v>
      </c>
      <c r="AG279" s="42">
        <f t="shared" si="301"/>
        <v>0</v>
      </c>
      <c r="AH279" s="43">
        <f t="shared" si="302"/>
        <v>0</v>
      </c>
      <c r="AJ279" s="78"/>
      <c r="AK279" s="79"/>
      <c r="AL279" s="79"/>
      <c r="AM279" s="79"/>
      <c r="AN279" s="79"/>
      <c r="AO279" s="79"/>
      <c r="AP279" s="79"/>
      <c r="AQ279" s="79"/>
      <c r="AR279" s="79"/>
      <c r="AS279" s="79"/>
      <c r="AT279" s="79"/>
      <c r="AU279" s="79"/>
      <c r="AV279" s="30">
        <f t="shared" si="303"/>
        <v>0</v>
      </c>
      <c r="AW279" s="80"/>
      <c r="AX279" s="37"/>
    </row>
    <row r="280" spans="2:50" x14ac:dyDescent="0.35">
      <c r="B280" s="116">
        <v>515015</v>
      </c>
      <c r="C280" s="87" t="s">
        <v>275</v>
      </c>
      <c r="E280" s="99">
        <f t="shared" si="274"/>
        <v>0</v>
      </c>
      <c r="F280" s="100">
        <f t="shared" si="275"/>
        <v>0</v>
      </c>
      <c r="G280" s="100">
        <f t="shared" si="276"/>
        <v>0</v>
      </c>
      <c r="H280" s="100">
        <f t="shared" si="277"/>
        <v>0</v>
      </c>
      <c r="I280" s="100">
        <f t="shared" si="278"/>
        <v>0</v>
      </c>
      <c r="J280" s="100">
        <f t="shared" si="279"/>
        <v>0</v>
      </c>
      <c r="K280" s="100">
        <f t="shared" si="280"/>
        <v>0</v>
      </c>
      <c r="L280" s="100">
        <f t="shared" si="281"/>
        <v>0</v>
      </c>
      <c r="M280" s="100">
        <f t="shared" si="282"/>
        <v>0</v>
      </c>
      <c r="N280" s="100">
        <f t="shared" si="283"/>
        <v>0</v>
      </c>
      <c r="O280" s="100">
        <f t="shared" si="284"/>
        <v>0</v>
      </c>
      <c r="P280" s="101">
        <f t="shared" si="285"/>
        <v>0</v>
      </c>
      <c r="Q280" s="42">
        <f t="shared" si="286"/>
        <v>0</v>
      </c>
      <c r="S280" s="99">
        <f t="shared" si="287"/>
        <v>0</v>
      </c>
      <c r="T280" s="100">
        <f t="shared" si="288"/>
        <v>0</v>
      </c>
      <c r="U280" s="100">
        <f t="shared" si="289"/>
        <v>0</v>
      </c>
      <c r="V280" s="100">
        <f t="shared" si="290"/>
        <v>0</v>
      </c>
      <c r="W280" s="100">
        <f t="shared" si="291"/>
        <v>0</v>
      </c>
      <c r="X280" s="100">
        <f t="shared" si="292"/>
        <v>0</v>
      </c>
      <c r="Y280" s="100">
        <f t="shared" si="293"/>
        <v>0</v>
      </c>
      <c r="Z280" s="100">
        <f t="shared" si="294"/>
        <v>0</v>
      </c>
      <c r="AA280" s="100">
        <f t="shared" si="295"/>
        <v>0</v>
      </c>
      <c r="AB280" s="100">
        <f t="shared" si="296"/>
        <v>0</v>
      </c>
      <c r="AC280" s="100">
        <f t="shared" si="297"/>
        <v>0</v>
      </c>
      <c r="AD280" s="100">
        <f t="shared" si="298"/>
        <v>0</v>
      </c>
      <c r="AE280" s="42">
        <f t="shared" si="299"/>
        <v>0</v>
      </c>
      <c r="AF280" s="104">
        <f t="shared" si="300"/>
        <v>0</v>
      </c>
      <c r="AG280" s="42">
        <f t="shared" si="301"/>
        <v>0</v>
      </c>
      <c r="AH280" s="43">
        <f t="shared" si="302"/>
        <v>0</v>
      </c>
      <c r="AJ280" s="78"/>
      <c r="AK280" s="79"/>
      <c r="AL280" s="79"/>
      <c r="AM280" s="79"/>
      <c r="AN280" s="79"/>
      <c r="AO280" s="79"/>
      <c r="AP280" s="79"/>
      <c r="AQ280" s="79"/>
      <c r="AR280" s="79"/>
      <c r="AS280" s="79"/>
      <c r="AT280" s="79"/>
      <c r="AU280" s="79"/>
      <c r="AV280" s="30">
        <f t="shared" si="303"/>
        <v>0</v>
      </c>
      <c r="AW280" s="80"/>
      <c r="AX280" s="37"/>
    </row>
    <row r="281" spans="2:50" x14ac:dyDescent="0.35">
      <c r="B281" s="116">
        <v>516000</v>
      </c>
      <c r="C281" s="87" t="s">
        <v>276</v>
      </c>
      <c r="E281" s="99">
        <f t="shared" si="274"/>
        <v>0</v>
      </c>
      <c r="F281" s="100">
        <f t="shared" si="275"/>
        <v>0</v>
      </c>
      <c r="G281" s="100">
        <f t="shared" si="276"/>
        <v>0</v>
      </c>
      <c r="H281" s="100">
        <f t="shared" si="277"/>
        <v>0</v>
      </c>
      <c r="I281" s="100">
        <f t="shared" si="278"/>
        <v>0</v>
      </c>
      <c r="J281" s="100">
        <f t="shared" si="279"/>
        <v>0</v>
      </c>
      <c r="K281" s="100">
        <f t="shared" si="280"/>
        <v>0</v>
      </c>
      <c r="L281" s="100">
        <f t="shared" si="281"/>
        <v>0</v>
      </c>
      <c r="M281" s="100">
        <f t="shared" si="282"/>
        <v>0</v>
      </c>
      <c r="N281" s="100">
        <f t="shared" si="283"/>
        <v>0</v>
      </c>
      <c r="O281" s="100">
        <f t="shared" si="284"/>
        <v>0</v>
      </c>
      <c r="P281" s="101">
        <f t="shared" si="285"/>
        <v>0</v>
      </c>
      <c r="Q281" s="42">
        <f t="shared" si="286"/>
        <v>0</v>
      </c>
      <c r="S281" s="99">
        <f t="shared" si="287"/>
        <v>0</v>
      </c>
      <c r="T281" s="100">
        <f t="shared" si="288"/>
        <v>0</v>
      </c>
      <c r="U281" s="100">
        <f t="shared" si="289"/>
        <v>0</v>
      </c>
      <c r="V281" s="100">
        <f t="shared" si="290"/>
        <v>0</v>
      </c>
      <c r="W281" s="100">
        <f t="shared" si="291"/>
        <v>0</v>
      </c>
      <c r="X281" s="100">
        <f t="shared" si="292"/>
        <v>0</v>
      </c>
      <c r="Y281" s="100">
        <f t="shared" si="293"/>
        <v>0</v>
      </c>
      <c r="Z281" s="100">
        <f t="shared" si="294"/>
        <v>0</v>
      </c>
      <c r="AA281" s="100">
        <f t="shared" si="295"/>
        <v>0</v>
      </c>
      <c r="AB281" s="100">
        <f t="shared" si="296"/>
        <v>0</v>
      </c>
      <c r="AC281" s="100">
        <f t="shared" si="297"/>
        <v>0</v>
      </c>
      <c r="AD281" s="100">
        <f t="shared" si="298"/>
        <v>0</v>
      </c>
      <c r="AE281" s="42">
        <f t="shared" si="299"/>
        <v>0</v>
      </c>
      <c r="AF281" s="104">
        <f t="shared" si="300"/>
        <v>0</v>
      </c>
      <c r="AG281" s="42">
        <f t="shared" si="301"/>
        <v>0</v>
      </c>
      <c r="AH281" s="43">
        <f t="shared" si="302"/>
        <v>0</v>
      </c>
      <c r="AJ281" s="78"/>
      <c r="AK281" s="79"/>
      <c r="AL281" s="79"/>
      <c r="AM281" s="79"/>
      <c r="AN281" s="79"/>
      <c r="AO281" s="79"/>
      <c r="AP281" s="79"/>
      <c r="AQ281" s="79"/>
      <c r="AR281" s="79"/>
      <c r="AS281" s="79"/>
      <c r="AT281" s="79"/>
      <c r="AU281" s="79"/>
      <c r="AV281" s="30">
        <f t="shared" si="303"/>
        <v>0</v>
      </c>
      <c r="AW281" s="80"/>
      <c r="AX281" s="37"/>
    </row>
    <row r="282" spans="2:50" x14ac:dyDescent="0.35">
      <c r="B282" s="116">
        <v>516010</v>
      </c>
      <c r="C282" s="87" t="s">
        <v>277</v>
      </c>
      <c r="E282" s="99" t="str">
        <f t="shared" si="274"/>
        <v>-</v>
      </c>
      <c r="F282" s="100" t="str">
        <f t="shared" si="275"/>
        <v>-</v>
      </c>
      <c r="G282" s="100" t="str">
        <f t="shared" si="276"/>
        <v>-</v>
      </c>
      <c r="H282" s="100" t="str">
        <f t="shared" si="277"/>
        <v>-</v>
      </c>
      <c r="I282" s="100">
        <f t="shared" si="278"/>
        <v>189.86</v>
      </c>
      <c r="J282" s="100" t="str">
        <f t="shared" si="279"/>
        <v>-</v>
      </c>
      <c r="K282" s="100" t="str">
        <f t="shared" si="280"/>
        <v>-</v>
      </c>
      <c r="L282" s="100">
        <f t="shared" si="281"/>
        <v>826.7</v>
      </c>
      <c r="M282" s="100" t="str">
        <f t="shared" si="282"/>
        <v>-</v>
      </c>
      <c r="N282" s="100">
        <f t="shared" si="283"/>
        <v>1375</v>
      </c>
      <c r="O282" s="100" t="str">
        <f t="shared" si="284"/>
        <v>-</v>
      </c>
      <c r="P282" s="101" t="str">
        <f t="shared" si="285"/>
        <v>-</v>
      </c>
      <c r="Q282" s="42">
        <f t="shared" si="286"/>
        <v>2391.56</v>
      </c>
      <c r="S282" s="99">
        <f t="shared" si="287"/>
        <v>0</v>
      </c>
      <c r="T282" s="100">
        <f t="shared" si="288"/>
        <v>0</v>
      </c>
      <c r="U282" s="100">
        <f t="shared" si="289"/>
        <v>0</v>
      </c>
      <c r="V282" s="100">
        <f t="shared" si="290"/>
        <v>0</v>
      </c>
      <c r="W282" s="100">
        <f t="shared" si="291"/>
        <v>0</v>
      </c>
      <c r="X282" s="100">
        <f t="shared" si="292"/>
        <v>0</v>
      </c>
      <c r="Y282" s="100">
        <f t="shared" si="293"/>
        <v>50</v>
      </c>
      <c r="Z282" s="100">
        <f t="shared" si="294"/>
        <v>0</v>
      </c>
      <c r="AA282" s="100">
        <f t="shared" si="295"/>
        <v>0</v>
      </c>
      <c r="AB282" s="100">
        <f t="shared" si="296"/>
        <v>50</v>
      </c>
      <c r="AC282" s="100">
        <f t="shared" si="297"/>
        <v>0</v>
      </c>
      <c r="AD282" s="100">
        <f t="shared" si="298"/>
        <v>0</v>
      </c>
      <c r="AE282" s="42">
        <f t="shared" si="299"/>
        <v>100</v>
      </c>
      <c r="AF282" s="104">
        <f t="shared" si="300"/>
        <v>200</v>
      </c>
      <c r="AG282" s="42">
        <f t="shared" si="301"/>
        <v>-100</v>
      </c>
      <c r="AH282" s="43">
        <f t="shared" si="302"/>
        <v>-0.5</v>
      </c>
      <c r="AJ282" s="78"/>
      <c r="AK282" s="79"/>
      <c r="AL282" s="79"/>
      <c r="AM282" s="79"/>
      <c r="AN282" s="79"/>
      <c r="AO282" s="79"/>
      <c r="AP282" s="79"/>
      <c r="AQ282" s="79"/>
      <c r="AR282" s="79"/>
      <c r="AS282" s="79"/>
      <c r="AT282" s="79"/>
      <c r="AU282" s="79"/>
      <c r="AV282" s="30">
        <f t="shared" si="303"/>
        <v>0</v>
      </c>
      <c r="AW282" s="80"/>
      <c r="AX282" s="37"/>
    </row>
    <row r="283" spans="2:50" x14ac:dyDescent="0.35">
      <c r="B283" s="116">
        <v>516011</v>
      </c>
      <c r="C283" s="87" t="s">
        <v>278</v>
      </c>
      <c r="E283" s="99" t="str">
        <f t="shared" si="274"/>
        <v>-</v>
      </c>
      <c r="F283" s="100" t="str">
        <f t="shared" si="275"/>
        <v>-</v>
      </c>
      <c r="G283" s="100">
        <f t="shared" si="276"/>
        <v>1730</v>
      </c>
      <c r="H283" s="100" t="str">
        <f t="shared" si="277"/>
        <v>-</v>
      </c>
      <c r="I283" s="100" t="str">
        <f t="shared" si="278"/>
        <v>-</v>
      </c>
      <c r="J283" s="100" t="str">
        <f t="shared" si="279"/>
        <v>-</v>
      </c>
      <c r="K283" s="100" t="str">
        <f t="shared" si="280"/>
        <v>-</v>
      </c>
      <c r="L283" s="100" t="str">
        <f t="shared" si="281"/>
        <v>-</v>
      </c>
      <c r="M283" s="100" t="str">
        <f t="shared" si="282"/>
        <v>-</v>
      </c>
      <c r="N283" s="100" t="str">
        <f t="shared" si="283"/>
        <v>-</v>
      </c>
      <c r="O283" s="100" t="str">
        <f t="shared" si="284"/>
        <v>-</v>
      </c>
      <c r="P283" s="101" t="str">
        <f t="shared" si="285"/>
        <v>-</v>
      </c>
      <c r="Q283" s="42">
        <f t="shared" si="286"/>
        <v>1730</v>
      </c>
      <c r="S283" s="99">
        <f t="shared" si="287"/>
        <v>0</v>
      </c>
      <c r="T283" s="100">
        <f t="shared" si="288"/>
        <v>0</v>
      </c>
      <c r="U283" s="100">
        <f t="shared" si="289"/>
        <v>0</v>
      </c>
      <c r="V283" s="100">
        <f t="shared" si="290"/>
        <v>0</v>
      </c>
      <c r="W283" s="100">
        <f t="shared" si="291"/>
        <v>0</v>
      </c>
      <c r="X283" s="100">
        <f t="shared" si="292"/>
        <v>0</v>
      </c>
      <c r="Y283" s="100">
        <f t="shared" si="293"/>
        <v>0</v>
      </c>
      <c r="Z283" s="100">
        <f t="shared" si="294"/>
        <v>0</v>
      </c>
      <c r="AA283" s="100">
        <f t="shared" si="295"/>
        <v>1750</v>
      </c>
      <c r="AB283" s="100">
        <f t="shared" si="296"/>
        <v>0</v>
      </c>
      <c r="AC283" s="100">
        <f t="shared" si="297"/>
        <v>0</v>
      </c>
      <c r="AD283" s="100">
        <f t="shared" si="298"/>
        <v>0</v>
      </c>
      <c r="AE283" s="42">
        <f t="shared" si="299"/>
        <v>1750</v>
      </c>
      <c r="AF283" s="104">
        <f t="shared" si="300"/>
        <v>3500</v>
      </c>
      <c r="AG283" s="42">
        <f t="shared" si="301"/>
        <v>-1750</v>
      </c>
      <c r="AH283" s="43">
        <f t="shared" si="302"/>
        <v>-0.5</v>
      </c>
      <c r="AJ283" s="78"/>
      <c r="AK283" s="79"/>
      <c r="AL283" s="79"/>
      <c r="AM283" s="79"/>
      <c r="AN283" s="79"/>
      <c r="AO283" s="79"/>
      <c r="AP283" s="79"/>
      <c r="AQ283" s="79"/>
      <c r="AR283" s="79"/>
      <c r="AS283" s="79"/>
      <c r="AT283" s="79"/>
      <c r="AU283" s="79"/>
      <c r="AV283" s="30">
        <f t="shared" si="303"/>
        <v>0</v>
      </c>
      <c r="AW283" s="80"/>
      <c r="AX283" s="37"/>
    </row>
    <row r="284" spans="2:50" x14ac:dyDescent="0.35">
      <c r="B284" s="116">
        <v>516012</v>
      </c>
      <c r="C284" s="87" t="s">
        <v>279</v>
      </c>
      <c r="E284" s="99">
        <f t="shared" si="274"/>
        <v>0</v>
      </c>
      <c r="F284" s="100">
        <f t="shared" si="275"/>
        <v>0</v>
      </c>
      <c r="G284" s="100">
        <f t="shared" si="276"/>
        <v>0</v>
      </c>
      <c r="H284" s="100">
        <f t="shared" si="277"/>
        <v>0</v>
      </c>
      <c r="I284" s="100">
        <f t="shared" si="278"/>
        <v>0</v>
      </c>
      <c r="J284" s="100">
        <f t="shared" si="279"/>
        <v>0</v>
      </c>
      <c r="K284" s="100">
        <f t="shared" si="280"/>
        <v>0</v>
      </c>
      <c r="L284" s="100">
        <f t="shared" si="281"/>
        <v>0</v>
      </c>
      <c r="M284" s="100">
        <f t="shared" si="282"/>
        <v>0</v>
      </c>
      <c r="N284" s="100">
        <f t="shared" si="283"/>
        <v>0</v>
      </c>
      <c r="O284" s="100">
        <f t="shared" si="284"/>
        <v>0</v>
      </c>
      <c r="P284" s="101">
        <f t="shared" si="285"/>
        <v>0</v>
      </c>
      <c r="Q284" s="42">
        <f t="shared" si="286"/>
        <v>0</v>
      </c>
      <c r="S284" s="99">
        <f t="shared" si="287"/>
        <v>0</v>
      </c>
      <c r="T284" s="100">
        <f t="shared" si="288"/>
        <v>0</v>
      </c>
      <c r="U284" s="100">
        <f t="shared" si="289"/>
        <v>0</v>
      </c>
      <c r="V284" s="100">
        <f t="shared" si="290"/>
        <v>0</v>
      </c>
      <c r="W284" s="100">
        <f t="shared" si="291"/>
        <v>0</v>
      </c>
      <c r="X284" s="100">
        <f t="shared" si="292"/>
        <v>0</v>
      </c>
      <c r="Y284" s="100">
        <f t="shared" si="293"/>
        <v>0</v>
      </c>
      <c r="Z284" s="100">
        <f t="shared" si="294"/>
        <v>0</v>
      </c>
      <c r="AA284" s="100">
        <f t="shared" si="295"/>
        <v>0</v>
      </c>
      <c r="AB284" s="100">
        <f t="shared" si="296"/>
        <v>0</v>
      </c>
      <c r="AC284" s="100">
        <f t="shared" si="297"/>
        <v>0</v>
      </c>
      <c r="AD284" s="100">
        <f t="shared" si="298"/>
        <v>0</v>
      </c>
      <c r="AE284" s="42">
        <f t="shared" si="299"/>
        <v>0</v>
      </c>
      <c r="AF284" s="104">
        <f t="shared" si="300"/>
        <v>0</v>
      </c>
      <c r="AG284" s="42">
        <f t="shared" si="301"/>
        <v>0</v>
      </c>
      <c r="AH284" s="43">
        <f t="shared" si="302"/>
        <v>0</v>
      </c>
      <c r="AJ284" s="78"/>
      <c r="AK284" s="79"/>
      <c r="AL284" s="79"/>
      <c r="AM284" s="79"/>
      <c r="AN284" s="79"/>
      <c r="AO284" s="79"/>
      <c r="AP284" s="79"/>
      <c r="AQ284" s="79"/>
      <c r="AR284" s="79"/>
      <c r="AS284" s="79"/>
      <c r="AT284" s="79"/>
      <c r="AU284" s="79"/>
      <c r="AV284" s="30">
        <f t="shared" si="303"/>
        <v>0</v>
      </c>
      <c r="AW284" s="80"/>
      <c r="AX284" s="37"/>
    </row>
    <row r="285" spans="2:50" x14ac:dyDescent="0.35">
      <c r="B285" s="116">
        <v>516013</v>
      </c>
      <c r="C285" s="87" t="s">
        <v>280</v>
      </c>
      <c r="E285" s="99">
        <f t="shared" si="274"/>
        <v>0</v>
      </c>
      <c r="F285" s="100">
        <f t="shared" si="275"/>
        <v>0</v>
      </c>
      <c r="G285" s="100">
        <f t="shared" si="276"/>
        <v>0</v>
      </c>
      <c r="H285" s="100">
        <f t="shared" si="277"/>
        <v>0</v>
      </c>
      <c r="I285" s="100">
        <f t="shared" si="278"/>
        <v>0</v>
      </c>
      <c r="J285" s="100">
        <f t="shared" si="279"/>
        <v>0</v>
      </c>
      <c r="K285" s="100">
        <f t="shared" si="280"/>
        <v>0</v>
      </c>
      <c r="L285" s="100">
        <f t="shared" si="281"/>
        <v>0</v>
      </c>
      <c r="M285" s="100">
        <f t="shared" si="282"/>
        <v>0</v>
      </c>
      <c r="N285" s="100">
        <f t="shared" si="283"/>
        <v>0</v>
      </c>
      <c r="O285" s="100">
        <f t="shared" si="284"/>
        <v>0</v>
      </c>
      <c r="P285" s="101">
        <f t="shared" si="285"/>
        <v>0</v>
      </c>
      <c r="Q285" s="42">
        <f t="shared" si="286"/>
        <v>0</v>
      </c>
      <c r="S285" s="99">
        <f t="shared" si="287"/>
        <v>0</v>
      </c>
      <c r="T285" s="100">
        <f t="shared" si="288"/>
        <v>0</v>
      </c>
      <c r="U285" s="100">
        <f t="shared" si="289"/>
        <v>0</v>
      </c>
      <c r="V285" s="100">
        <f t="shared" si="290"/>
        <v>0</v>
      </c>
      <c r="W285" s="100">
        <f t="shared" si="291"/>
        <v>0</v>
      </c>
      <c r="X285" s="100">
        <f t="shared" si="292"/>
        <v>0</v>
      </c>
      <c r="Y285" s="100">
        <f t="shared" si="293"/>
        <v>0</v>
      </c>
      <c r="Z285" s="100">
        <f t="shared" si="294"/>
        <v>0</v>
      </c>
      <c r="AA285" s="100">
        <f t="shared" si="295"/>
        <v>0</v>
      </c>
      <c r="AB285" s="100">
        <f t="shared" si="296"/>
        <v>0</v>
      </c>
      <c r="AC285" s="100">
        <f t="shared" si="297"/>
        <v>0</v>
      </c>
      <c r="AD285" s="100">
        <f t="shared" si="298"/>
        <v>0</v>
      </c>
      <c r="AE285" s="42">
        <f t="shared" si="299"/>
        <v>0</v>
      </c>
      <c r="AF285" s="104">
        <f t="shared" si="300"/>
        <v>0</v>
      </c>
      <c r="AG285" s="42">
        <f t="shared" si="301"/>
        <v>0</v>
      </c>
      <c r="AH285" s="43">
        <f t="shared" si="302"/>
        <v>0</v>
      </c>
      <c r="AJ285" s="78"/>
      <c r="AK285" s="79"/>
      <c r="AL285" s="79"/>
      <c r="AM285" s="79"/>
      <c r="AN285" s="79"/>
      <c r="AO285" s="79"/>
      <c r="AP285" s="79"/>
      <c r="AQ285" s="79"/>
      <c r="AR285" s="79"/>
      <c r="AS285" s="79"/>
      <c r="AT285" s="79"/>
      <c r="AU285" s="79"/>
      <c r="AV285" s="30">
        <f t="shared" si="303"/>
        <v>0</v>
      </c>
      <c r="AW285" s="80"/>
      <c r="AX285" s="37"/>
    </row>
    <row r="286" spans="2:50" x14ac:dyDescent="0.35">
      <c r="B286" s="116">
        <v>516014</v>
      </c>
      <c r="C286" s="87" t="s">
        <v>281</v>
      </c>
      <c r="E286" s="99">
        <f t="shared" si="274"/>
        <v>0</v>
      </c>
      <c r="F286" s="100">
        <f t="shared" si="275"/>
        <v>0</v>
      </c>
      <c r="G286" s="100">
        <f t="shared" si="276"/>
        <v>0</v>
      </c>
      <c r="H286" s="100">
        <f t="shared" si="277"/>
        <v>0</v>
      </c>
      <c r="I286" s="100">
        <f t="shared" si="278"/>
        <v>0</v>
      </c>
      <c r="J286" s="100">
        <f t="shared" si="279"/>
        <v>0</v>
      </c>
      <c r="K286" s="100">
        <f t="shared" si="280"/>
        <v>0</v>
      </c>
      <c r="L286" s="100">
        <f t="shared" si="281"/>
        <v>0</v>
      </c>
      <c r="M286" s="100">
        <f t="shared" si="282"/>
        <v>0</v>
      </c>
      <c r="N286" s="100">
        <f t="shared" si="283"/>
        <v>0</v>
      </c>
      <c r="O286" s="100">
        <f t="shared" si="284"/>
        <v>0</v>
      </c>
      <c r="P286" s="101">
        <f t="shared" si="285"/>
        <v>0</v>
      </c>
      <c r="Q286" s="42">
        <f t="shared" si="286"/>
        <v>0</v>
      </c>
      <c r="S286" s="99">
        <f t="shared" si="287"/>
        <v>0</v>
      </c>
      <c r="T286" s="100">
        <f t="shared" si="288"/>
        <v>0</v>
      </c>
      <c r="U286" s="100">
        <f t="shared" si="289"/>
        <v>0</v>
      </c>
      <c r="V286" s="100">
        <f t="shared" si="290"/>
        <v>0</v>
      </c>
      <c r="W286" s="100">
        <f t="shared" si="291"/>
        <v>0</v>
      </c>
      <c r="X286" s="100">
        <f t="shared" si="292"/>
        <v>0</v>
      </c>
      <c r="Y286" s="100">
        <f t="shared" si="293"/>
        <v>0</v>
      </c>
      <c r="Z286" s="100">
        <f t="shared" si="294"/>
        <v>0</v>
      </c>
      <c r="AA286" s="100">
        <f t="shared" si="295"/>
        <v>0</v>
      </c>
      <c r="AB286" s="100">
        <f t="shared" si="296"/>
        <v>0</v>
      </c>
      <c r="AC286" s="100">
        <f t="shared" si="297"/>
        <v>0</v>
      </c>
      <c r="AD286" s="100">
        <f t="shared" si="298"/>
        <v>0</v>
      </c>
      <c r="AE286" s="42">
        <f t="shared" si="299"/>
        <v>0</v>
      </c>
      <c r="AF286" s="104">
        <f t="shared" si="300"/>
        <v>0</v>
      </c>
      <c r="AG286" s="42">
        <f t="shared" si="301"/>
        <v>0</v>
      </c>
      <c r="AH286" s="43">
        <f t="shared" si="302"/>
        <v>0</v>
      </c>
      <c r="AJ286" s="78"/>
      <c r="AK286" s="79"/>
      <c r="AL286" s="79"/>
      <c r="AM286" s="79"/>
      <c r="AN286" s="79"/>
      <c r="AO286" s="79"/>
      <c r="AP286" s="79"/>
      <c r="AQ286" s="79"/>
      <c r="AR286" s="79"/>
      <c r="AS286" s="79"/>
      <c r="AT286" s="79"/>
      <c r="AU286" s="79"/>
      <c r="AV286" s="30">
        <f t="shared" si="303"/>
        <v>0</v>
      </c>
      <c r="AW286" s="80"/>
      <c r="AX286" s="37"/>
    </row>
    <row r="287" spans="2:50" x14ac:dyDescent="0.35">
      <c r="B287" s="116">
        <v>516015</v>
      </c>
      <c r="C287" s="87" t="s">
        <v>282</v>
      </c>
      <c r="E287" s="99">
        <f t="shared" si="274"/>
        <v>0</v>
      </c>
      <c r="F287" s="100">
        <f t="shared" si="275"/>
        <v>0</v>
      </c>
      <c r="G287" s="100">
        <f t="shared" si="276"/>
        <v>0</v>
      </c>
      <c r="H287" s="100">
        <f t="shared" si="277"/>
        <v>0</v>
      </c>
      <c r="I287" s="100">
        <f t="shared" si="278"/>
        <v>0</v>
      </c>
      <c r="J287" s="100">
        <f t="shared" si="279"/>
        <v>0</v>
      </c>
      <c r="K287" s="100">
        <f t="shared" si="280"/>
        <v>0</v>
      </c>
      <c r="L287" s="100">
        <f t="shared" si="281"/>
        <v>0</v>
      </c>
      <c r="M287" s="100">
        <f t="shared" si="282"/>
        <v>0</v>
      </c>
      <c r="N287" s="100">
        <f t="shared" si="283"/>
        <v>0</v>
      </c>
      <c r="O287" s="100">
        <f t="shared" si="284"/>
        <v>0</v>
      </c>
      <c r="P287" s="101">
        <f t="shared" si="285"/>
        <v>0</v>
      </c>
      <c r="Q287" s="42">
        <f t="shared" si="286"/>
        <v>0</v>
      </c>
      <c r="S287" s="99">
        <f t="shared" si="287"/>
        <v>0</v>
      </c>
      <c r="T287" s="100">
        <f t="shared" si="288"/>
        <v>0</v>
      </c>
      <c r="U287" s="100">
        <f t="shared" si="289"/>
        <v>0</v>
      </c>
      <c r="V287" s="100">
        <f t="shared" si="290"/>
        <v>0</v>
      </c>
      <c r="W287" s="100">
        <f t="shared" si="291"/>
        <v>0</v>
      </c>
      <c r="X287" s="100">
        <f t="shared" si="292"/>
        <v>0</v>
      </c>
      <c r="Y287" s="100">
        <f t="shared" si="293"/>
        <v>0</v>
      </c>
      <c r="Z287" s="100">
        <f t="shared" si="294"/>
        <v>0</v>
      </c>
      <c r="AA287" s="100">
        <f t="shared" si="295"/>
        <v>0</v>
      </c>
      <c r="AB287" s="100">
        <f t="shared" si="296"/>
        <v>0</v>
      </c>
      <c r="AC287" s="100">
        <f t="shared" si="297"/>
        <v>0</v>
      </c>
      <c r="AD287" s="100">
        <f t="shared" si="298"/>
        <v>0</v>
      </c>
      <c r="AE287" s="42">
        <f t="shared" si="299"/>
        <v>0</v>
      </c>
      <c r="AF287" s="104">
        <f t="shared" si="300"/>
        <v>0</v>
      </c>
      <c r="AG287" s="42">
        <f t="shared" si="301"/>
        <v>0</v>
      </c>
      <c r="AH287" s="43">
        <f t="shared" si="302"/>
        <v>0</v>
      </c>
      <c r="AJ287" s="78"/>
      <c r="AK287" s="79"/>
      <c r="AL287" s="79"/>
      <c r="AM287" s="79"/>
      <c r="AN287" s="79"/>
      <c r="AO287" s="79"/>
      <c r="AP287" s="79"/>
      <c r="AQ287" s="79"/>
      <c r="AR287" s="79"/>
      <c r="AS287" s="79"/>
      <c r="AT287" s="79"/>
      <c r="AU287" s="79"/>
      <c r="AV287" s="30">
        <f t="shared" si="303"/>
        <v>0</v>
      </c>
      <c r="AW287" s="80"/>
      <c r="AX287" s="37"/>
    </row>
    <row r="288" spans="2:50" x14ac:dyDescent="0.35">
      <c r="B288" s="116">
        <v>519000</v>
      </c>
      <c r="C288" s="87" t="s">
        <v>283</v>
      </c>
      <c r="E288" s="99">
        <f t="shared" si="274"/>
        <v>0</v>
      </c>
      <c r="F288" s="100">
        <f t="shared" si="275"/>
        <v>0</v>
      </c>
      <c r="G288" s="100">
        <f t="shared" si="276"/>
        <v>0</v>
      </c>
      <c r="H288" s="100">
        <f t="shared" si="277"/>
        <v>0</v>
      </c>
      <c r="I288" s="100">
        <f t="shared" si="278"/>
        <v>0</v>
      </c>
      <c r="J288" s="100">
        <f t="shared" si="279"/>
        <v>0</v>
      </c>
      <c r="K288" s="100">
        <f t="shared" si="280"/>
        <v>0</v>
      </c>
      <c r="L288" s="100">
        <f t="shared" si="281"/>
        <v>0</v>
      </c>
      <c r="M288" s="100">
        <f t="shared" si="282"/>
        <v>0</v>
      </c>
      <c r="N288" s="100">
        <f t="shared" si="283"/>
        <v>0</v>
      </c>
      <c r="O288" s="100">
        <f t="shared" si="284"/>
        <v>0</v>
      </c>
      <c r="P288" s="101">
        <f t="shared" si="285"/>
        <v>0</v>
      </c>
      <c r="Q288" s="42">
        <f t="shared" si="286"/>
        <v>0</v>
      </c>
      <c r="S288" s="99">
        <f t="shared" si="287"/>
        <v>0</v>
      </c>
      <c r="T288" s="100">
        <f t="shared" si="288"/>
        <v>0</v>
      </c>
      <c r="U288" s="100">
        <f t="shared" si="289"/>
        <v>0</v>
      </c>
      <c r="V288" s="100">
        <f t="shared" si="290"/>
        <v>0</v>
      </c>
      <c r="W288" s="100">
        <f t="shared" si="291"/>
        <v>0</v>
      </c>
      <c r="X288" s="100">
        <f t="shared" si="292"/>
        <v>0</v>
      </c>
      <c r="Y288" s="100">
        <f t="shared" si="293"/>
        <v>0</v>
      </c>
      <c r="Z288" s="100">
        <f t="shared" si="294"/>
        <v>0</v>
      </c>
      <c r="AA288" s="100">
        <f t="shared" si="295"/>
        <v>0</v>
      </c>
      <c r="AB288" s="100">
        <f t="shared" si="296"/>
        <v>0</v>
      </c>
      <c r="AC288" s="100">
        <f t="shared" si="297"/>
        <v>0</v>
      </c>
      <c r="AD288" s="100">
        <f t="shared" si="298"/>
        <v>0</v>
      </c>
      <c r="AE288" s="42">
        <f t="shared" si="299"/>
        <v>0</v>
      </c>
      <c r="AF288" s="104">
        <f t="shared" si="300"/>
        <v>0</v>
      </c>
      <c r="AG288" s="42">
        <f t="shared" si="301"/>
        <v>0</v>
      </c>
      <c r="AH288" s="43">
        <f t="shared" si="302"/>
        <v>0</v>
      </c>
      <c r="AJ288" s="78"/>
      <c r="AK288" s="79"/>
      <c r="AL288" s="79"/>
      <c r="AM288" s="79"/>
      <c r="AN288" s="79"/>
      <c r="AO288" s="79"/>
      <c r="AP288" s="79"/>
      <c r="AQ288" s="79"/>
      <c r="AR288" s="79"/>
      <c r="AS288" s="79"/>
      <c r="AT288" s="79"/>
      <c r="AU288" s="79"/>
      <c r="AV288" s="30">
        <f t="shared" si="303"/>
        <v>0</v>
      </c>
      <c r="AW288" s="80"/>
      <c r="AX288" s="37"/>
    </row>
    <row r="289" spans="2:50" x14ac:dyDescent="0.35">
      <c r="B289" s="116">
        <v>519001</v>
      </c>
      <c r="C289" s="87" t="s">
        <v>284</v>
      </c>
      <c r="E289" s="99">
        <f t="shared" si="274"/>
        <v>0</v>
      </c>
      <c r="F289" s="100">
        <f t="shared" si="275"/>
        <v>0</v>
      </c>
      <c r="G289" s="100">
        <f t="shared" si="276"/>
        <v>0</v>
      </c>
      <c r="H289" s="100">
        <f t="shared" si="277"/>
        <v>0</v>
      </c>
      <c r="I289" s="100">
        <f t="shared" si="278"/>
        <v>0</v>
      </c>
      <c r="J289" s="100">
        <f t="shared" si="279"/>
        <v>0</v>
      </c>
      <c r="K289" s="100">
        <f t="shared" si="280"/>
        <v>0</v>
      </c>
      <c r="L289" s="100">
        <f t="shared" si="281"/>
        <v>0</v>
      </c>
      <c r="M289" s="100">
        <f t="shared" si="282"/>
        <v>0</v>
      </c>
      <c r="N289" s="100">
        <f t="shared" si="283"/>
        <v>0</v>
      </c>
      <c r="O289" s="100">
        <f t="shared" si="284"/>
        <v>0</v>
      </c>
      <c r="P289" s="101">
        <f t="shared" si="285"/>
        <v>0</v>
      </c>
      <c r="Q289" s="42">
        <f t="shared" si="286"/>
        <v>0</v>
      </c>
      <c r="S289" s="99">
        <f t="shared" si="287"/>
        <v>0</v>
      </c>
      <c r="T289" s="100">
        <f t="shared" si="288"/>
        <v>0</v>
      </c>
      <c r="U289" s="100">
        <f t="shared" si="289"/>
        <v>0</v>
      </c>
      <c r="V289" s="100">
        <f t="shared" si="290"/>
        <v>0</v>
      </c>
      <c r="W289" s="100">
        <f t="shared" si="291"/>
        <v>0</v>
      </c>
      <c r="X289" s="100">
        <f t="shared" si="292"/>
        <v>0</v>
      </c>
      <c r="Y289" s="100">
        <f t="shared" si="293"/>
        <v>0</v>
      </c>
      <c r="Z289" s="100">
        <f t="shared" si="294"/>
        <v>0</v>
      </c>
      <c r="AA289" s="100">
        <f t="shared" si="295"/>
        <v>0</v>
      </c>
      <c r="AB289" s="100">
        <f t="shared" si="296"/>
        <v>0</v>
      </c>
      <c r="AC289" s="100">
        <f t="shared" si="297"/>
        <v>0</v>
      </c>
      <c r="AD289" s="100">
        <f t="shared" si="298"/>
        <v>0</v>
      </c>
      <c r="AE289" s="42">
        <f t="shared" si="299"/>
        <v>0</v>
      </c>
      <c r="AF289" s="104">
        <f t="shared" si="300"/>
        <v>0</v>
      </c>
      <c r="AG289" s="42">
        <f t="shared" si="301"/>
        <v>0</v>
      </c>
      <c r="AH289" s="43">
        <f t="shared" si="302"/>
        <v>0</v>
      </c>
      <c r="AJ289" s="78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30">
        <f t="shared" si="303"/>
        <v>0</v>
      </c>
      <c r="AW289" s="80"/>
      <c r="AX289" s="37"/>
    </row>
    <row r="290" spans="2:50" x14ac:dyDescent="0.35">
      <c r="B290" s="116">
        <v>519002</v>
      </c>
      <c r="C290" s="87" t="s">
        <v>285</v>
      </c>
      <c r="E290" s="99">
        <f t="shared" si="274"/>
        <v>0</v>
      </c>
      <c r="F290" s="100">
        <f t="shared" si="275"/>
        <v>0</v>
      </c>
      <c r="G290" s="100">
        <f t="shared" si="276"/>
        <v>0</v>
      </c>
      <c r="H290" s="100">
        <f t="shared" si="277"/>
        <v>0</v>
      </c>
      <c r="I290" s="100">
        <f t="shared" si="278"/>
        <v>0</v>
      </c>
      <c r="J290" s="100">
        <f t="shared" si="279"/>
        <v>0</v>
      </c>
      <c r="K290" s="100">
        <f t="shared" si="280"/>
        <v>0</v>
      </c>
      <c r="L290" s="100">
        <f t="shared" si="281"/>
        <v>0</v>
      </c>
      <c r="M290" s="100">
        <f t="shared" si="282"/>
        <v>0</v>
      </c>
      <c r="N290" s="100">
        <f t="shared" si="283"/>
        <v>0</v>
      </c>
      <c r="O290" s="100">
        <f t="shared" si="284"/>
        <v>0</v>
      </c>
      <c r="P290" s="101">
        <f t="shared" si="285"/>
        <v>0</v>
      </c>
      <c r="Q290" s="42">
        <f t="shared" si="286"/>
        <v>0</v>
      </c>
      <c r="S290" s="99">
        <f t="shared" si="287"/>
        <v>0</v>
      </c>
      <c r="T290" s="100">
        <f t="shared" si="288"/>
        <v>0</v>
      </c>
      <c r="U290" s="100">
        <f t="shared" si="289"/>
        <v>0</v>
      </c>
      <c r="V290" s="100">
        <f t="shared" si="290"/>
        <v>0</v>
      </c>
      <c r="W290" s="100">
        <f t="shared" si="291"/>
        <v>0</v>
      </c>
      <c r="X290" s="100">
        <f t="shared" si="292"/>
        <v>0</v>
      </c>
      <c r="Y290" s="100">
        <f t="shared" si="293"/>
        <v>0</v>
      </c>
      <c r="Z290" s="100">
        <f t="shared" si="294"/>
        <v>0</v>
      </c>
      <c r="AA290" s="100">
        <f t="shared" si="295"/>
        <v>0</v>
      </c>
      <c r="AB290" s="100">
        <f t="shared" si="296"/>
        <v>0</v>
      </c>
      <c r="AC290" s="100">
        <f t="shared" si="297"/>
        <v>0</v>
      </c>
      <c r="AD290" s="100">
        <f t="shared" si="298"/>
        <v>0</v>
      </c>
      <c r="AE290" s="42">
        <f t="shared" si="299"/>
        <v>0</v>
      </c>
      <c r="AF290" s="104">
        <f t="shared" si="300"/>
        <v>0</v>
      </c>
      <c r="AG290" s="42">
        <f t="shared" si="301"/>
        <v>0</v>
      </c>
      <c r="AH290" s="43">
        <f t="shared" si="302"/>
        <v>0</v>
      </c>
      <c r="AJ290" s="78"/>
      <c r="AK290" s="79"/>
      <c r="AL290" s="79"/>
      <c r="AM290" s="79"/>
      <c r="AN290" s="79"/>
      <c r="AO290" s="79"/>
      <c r="AP290" s="79"/>
      <c r="AQ290" s="79"/>
      <c r="AR290" s="79"/>
      <c r="AS290" s="79"/>
      <c r="AT290" s="79"/>
      <c r="AU290" s="79"/>
      <c r="AV290" s="30">
        <f t="shared" si="303"/>
        <v>0</v>
      </c>
      <c r="AW290" s="80"/>
      <c r="AX290" s="37"/>
    </row>
    <row r="291" spans="2:50" x14ac:dyDescent="0.35">
      <c r="B291" s="116">
        <v>519010</v>
      </c>
      <c r="C291" s="87" t="s">
        <v>286</v>
      </c>
      <c r="E291" s="99" t="str">
        <f t="shared" si="274"/>
        <v>-</v>
      </c>
      <c r="F291" s="100">
        <f t="shared" si="275"/>
        <v>376.41</v>
      </c>
      <c r="G291" s="100">
        <f t="shared" si="276"/>
        <v>2838.55</v>
      </c>
      <c r="H291" s="100">
        <f t="shared" si="277"/>
        <v>859.99</v>
      </c>
      <c r="I291" s="100" t="str">
        <f t="shared" si="278"/>
        <v>-</v>
      </c>
      <c r="J291" s="100">
        <f t="shared" si="279"/>
        <v>363.33</v>
      </c>
      <c r="K291" s="100">
        <f t="shared" si="280"/>
        <v>157.43</v>
      </c>
      <c r="L291" s="100">
        <f t="shared" si="281"/>
        <v>305.18</v>
      </c>
      <c r="M291" s="100">
        <f t="shared" si="282"/>
        <v>191.9</v>
      </c>
      <c r="N291" s="100">
        <f t="shared" si="283"/>
        <v>194.06</v>
      </c>
      <c r="O291" s="100">
        <f t="shared" si="284"/>
        <v>638.16</v>
      </c>
      <c r="P291" s="101">
        <f t="shared" si="285"/>
        <v>221.37</v>
      </c>
      <c r="Q291" s="42">
        <f t="shared" si="286"/>
        <v>6146.38</v>
      </c>
      <c r="S291" s="99">
        <f t="shared" si="287"/>
        <v>186.08</v>
      </c>
      <c r="T291" s="100">
        <f t="shared" si="288"/>
        <v>28.15</v>
      </c>
      <c r="U291" s="100">
        <f t="shared" si="289"/>
        <v>464.65</v>
      </c>
      <c r="V291" s="100">
        <f t="shared" si="290"/>
        <v>157.32</v>
      </c>
      <c r="W291" s="100">
        <f t="shared" si="291"/>
        <v>231.9</v>
      </c>
      <c r="X291" s="100">
        <f t="shared" si="292"/>
        <v>101.08</v>
      </c>
      <c r="Y291" s="100">
        <f t="shared" si="293"/>
        <v>200</v>
      </c>
      <c r="Z291" s="100">
        <f t="shared" si="294"/>
        <v>200</v>
      </c>
      <c r="AA291" s="100">
        <f t="shared" si="295"/>
        <v>200</v>
      </c>
      <c r="AB291" s="100">
        <f t="shared" si="296"/>
        <v>200</v>
      </c>
      <c r="AC291" s="100">
        <f t="shared" si="297"/>
        <v>200</v>
      </c>
      <c r="AD291" s="100">
        <f t="shared" si="298"/>
        <v>200</v>
      </c>
      <c r="AE291" s="42">
        <f t="shared" si="299"/>
        <v>2369.1800000000003</v>
      </c>
      <c r="AF291" s="104">
        <f t="shared" si="300"/>
        <v>2400</v>
      </c>
      <c r="AG291" s="42">
        <f t="shared" si="301"/>
        <v>-30.819999999999709</v>
      </c>
      <c r="AH291" s="43">
        <f t="shared" si="302"/>
        <v>-1.2841666666666545E-2</v>
      </c>
      <c r="AJ291" s="78"/>
      <c r="AK291" s="7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30">
        <f t="shared" si="303"/>
        <v>0</v>
      </c>
      <c r="AW291" s="80"/>
      <c r="AX291" s="37"/>
    </row>
    <row r="292" spans="2:50" x14ac:dyDescent="0.35">
      <c r="B292" s="116">
        <v>519011</v>
      </c>
      <c r="C292" s="87" t="s">
        <v>287</v>
      </c>
      <c r="E292" s="99">
        <f t="shared" si="274"/>
        <v>0</v>
      </c>
      <c r="F292" s="100">
        <f t="shared" si="275"/>
        <v>0</v>
      </c>
      <c r="G292" s="100">
        <f t="shared" si="276"/>
        <v>0</v>
      </c>
      <c r="H292" s="100">
        <f t="shared" si="277"/>
        <v>0</v>
      </c>
      <c r="I292" s="100">
        <f t="shared" si="278"/>
        <v>0</v>
      </c>
      <c r="J292" s="100">
        <f t="shared" si="279"/>
        <v>0</v>
      </c>
      <c r="K292" s="100">
        <f t="shared" si="280"/>
        <v>0</v>
      </c>
      <c r="L292" s="100">
        <f t="shared" si="281"/>
        <v>0</v>
      </c>
      <c r="M292" s="100">
        <f t="shared" si="282"/>
        <v>0</v>
      </c>
      <c r="N292" s="100">
        <f t="shared" si="283"/>
        <v>0</v>
      </c>
      <c r="O292" s="100">
        <f t="shared" si="284"/>
        <v>0</v>
      </c>
      <c r="P292" s="101">
        <f t="shared" si="285"/>
        <v>0</v>
      </c>
      <c r="Q292" s="42">
        <f t="shared" si="286"/>
        <v>0</v>
      </c>
      <c r="S292" s="99">
        <f t="shared" si="287"/>
        <v>0</v>
      </c>
      <c r="T292" s="100">
        <f t="shared" si="288"/>
        <v>0</v>
      </c>
      <c r="U292" s="100">
        <f t="shared" si="289"/>
        <v>0</v>
      </c>
      <c r="V292" s="100">
        <f t="shared" si="290"/>
        <v>0</v>
      </c>
      <c r="W292" s="100">
        <f t="shared" si="291"/>
        <v>0</v>
      </c>
      <c r="X292" s="100">
        <f t="shared" si="292"/>
        <v>0</v>
      </c>
      <c r="Y292" s="100">
        <f t="shared" si="293"/>
        <v>0</v>
      </c>
      <c r="Z292" s="100">
        <f t="shared" si="294"/>
        <v>0</v>
      </c>
      <c r="AA292" s="100">
        <f t="shared" si="295"/>
        <v>0</v>
      </c>
      <c r="AB292" s="100">
        <f t="shared" si="296"/>
        <v>0</v>
      </c>
      <c r="AC292" s="100">
        <f t="shared" si="297"/>
        <v>0</v>
      </c>
      <c r="AD292" s="100">
        <f t="shared" si="298"/>
        <v>0</v>
      </c>
      <c r="AE292" s="42">
        <f t="shared" si="299"/>
        <v>0</v>
      </c>
      <c r="AF292" s="104">
        <f t="shared" si="300"/>
        <v>0</v>
      </c>
      <c r="AG292" s="42">
        <f t="shared" si="301"/>
        <v>0</v>
      </c>
      <c r="AH292" s="43">
        <f t="shared" si="302"/>
        <v>0</v>
      </c>
      <c r="AJ292" s="78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30">
        <f t="shared" si="303"/>
        <v>0</v>
      </c>
      <c r="AW292" s="80"/>
      <c r="AX292" s="37"/>
    </row>
    <row r="293" spans="2:50" x14ac:dyDescent="0.35">
      <c r="B293" s="116">
        <v>519012</v>
      </c>
      <c r="C293" s="87" t="s">
        <v>288</v>
      </c>
      <c r="E293" s="99">
        <f t="shared" si="274"/>
        <v>0</v>
      </c>
      <c r="F293" s="100">
        <f t="shared" si="275"/>
        <v>0</v>
      </c>
      <c r="G293" s="100">
        <f t="shared" si="276"/>
        <v>0</v>
      </c>
      <c r="H293" s="100">
        <f t="shared" si="277"/>
        <v>0</v>
      </c>
      <c r="I293" s="100">
        <f t="shared" si="278"/>
        <v>0</v>
      </c>
      <c r="J293" s="100">
        <f t="shared" si="279"/>
        <v>0</v>
      </c>
      <c r="K293" s="100">
        <f t="shared" si="280"/>
        <v>0</v>
      </c>
      <c r="L293" s="100">
        <f t="shared" si="281"/>
        <v>0</v>
      </c>
      <c r="M293" s="100">
        <f t="shared" si="282"/>
        <v>0</v>
      </c>
      <c r="N293" s="100">
        <f t="shared" si="283"/>
        <v>0</v>
      </c>
      <c r="O293" s="100">
        <f t="shared" si="284"/>
        <v>0</v>
      </c>
      <c r="P293" s="101">
        <f t="shared" si="285"/>
        <v>0</v>
      </c>
      <c r="Q293" s="42">
        <f t="shared" si="286"/>
        <v>0</v>
      </c>
      <c r="S293" s="99">
        <f t="shared" si="287"/>
        <v>0</v>
      </c>
      <c r="T293" s="100">
        <f t="shared" si="288"/>
        <v>0</v>
      </c>
      <c r="U293" s="100">
        <f t="shared" si="289"/>
        <v>0</v>
      </c>
      <c r="V293" s="100">
        <f t="shared" si="290"/>
        <v>0</v>
      </c>
      <c r="W293" s="100">
        <f t="shared" si="291"/>
        <v>0</v>
      </c>
      <c r="X293" s="100">
        <f t="shared" si="292"/>
        <v>0</v>
      </c>
      <c r="Y293" s="100">
        <f t="shared" si="293"/>
        <v>0</v>
      </c>
      <c r="Z293" s="100">
        <f t="shared" si="294"/>
        <v>0</v>
      </c>
      <c r="AA293" s="100">
        <f t="shared" si="295"/>
        <v>0</v>
      </c>
      <c r="AB293" s="100">
        <f t="shared" si="296"/>
        <v>0</v>
      </c>
      <c r="AC293" s="100">
        <f t="shared" si="297"/>
        <v>0</v>
      </c>
      <c r="AD293" s="100">
        <f t="shared" si="298"/>
        <v>0</v>
      </c>
      <c r="AE293" s="42">
        <f t="shared" si="299"/>
        <v>0</v>
      </c>
      <c r="AF293" s="104">
        <f t="shared" si="300"/>
        <v>0</v>
      </c>
      <c r="AG293" s="42">
        <f t="shared" si="301"/>
        <v>0</v>
      </c>
      <c r="AH293" s="43">
        <f t="shared" si="302"/>
        <v>0</v>
      </c>
      <c r="AJ293" s="78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30">
        <f t="shared" si="303"/>
        <v>0</v>
      </c>
      <c r="AW293" s="80"/>
      <c r="AX293" s="37"/>
    </row>
    <row r="294" spans="2:50" s="22" customFormat="1" x14ac:dyDescent="0.35">
      <c r="B294" s="127"/>
      <c r="C294" s="128" t="str">
        <f>+"Total "&amp;PROPER(C243)</f>
        <v>Total R&amp;M - Mechanical</v>
      </c>
      <c r="E294" s="66">
        <f t="shared" ref="E294:Q294" si="304">SUM(E244:E293)</f>
        <v>2291.0299999999997</v>
      </c>
      <c r="F294" s="67">
        <f t="shared" si="304"/>
        <v>1275.4100000000001</v>
      </c>
      <c r="G294" s="67">
        <f t="shared" si="304"/>
        <v>6383.55</v>
      </c>
      <c r="H294" s="67">
        <f t="shared" si="304"/>
        <v>6880.29</v>
      </c>
      <c r="I294" s="67">
        <f t="shared" si="304"/>
        <v>1129.8600000000001</v>
      </c>
      <c r="J294" s="67">
        <f t="shared" si="304"/>
        <v>363.33</v>
      </c>
      <c r="K294" s="67">
        <f t="shared" si="304"/>
        <v>3254.77</v>
      </c>
      <c r="L294" s="67">
        <f t="shared" si="304"/>
        <v>7246.62</v>
      </c>
      <c r="M294" s="67">
        <f t="shared" si="304"/>
        <v>3128.51</v>
      </c>
      <c r="N294" s="67">
        <f t="shared" si="304"/>
        <v>13137.83</v>
      </c>
      <c r="O294" s="67">
        <f t="shared" si="304"/>
        <v>3260.66</v>
      </c>
      <c r="P294" s="50">
        <f t="shared" si="304"/>
        <v>6954.06</v>
      </c>
      <c r="Q294" s="27">
        <f t="shared" si="304"/>
        <v>55305.919999999991</v>
      </c>
      <c r="S294" s="66">
        <f t="shared" ref="S294:AG294" si="305">SUM(S244:S293)</f>
        <v>2776.31</v>
      </c>
      <c r="T294" s="67">
        <f t="shared" si="305"/>
        <v>960.15</v>
      </c>
      <c r="U294" s="67">
        <f t="shared" si="305"/>
        <v>464.65</v>
      </c>
      <c r="V294" s="67">
        <f t="shared" si="305"/>
        <v>2004.82</v>
      </c>
      <c r="W294" s="67">
        <f t="shared" si="305"/>
        <v>231.9</v>
      </c>
      <c r="X294" s="67">
        <f t="shared" si="305"/>
        <v>690.08</v>
      </c>
      <c r="Y294" s="67">
        <f t="shared" si="305"/>
        <v>2429</v>
      </c>
      <c r="Z294" s="67">
        <f t="shared" si="305"/>
        <v>1385</v>
      </c>
      <c r="AA294" s="67">
        <f t="shared" si="305"/>
        <v>3300</v>
      </c>
      <c r="AB294" s="67">
        <f t="shared" si="305"/>
        <v>1470</v>
      </c>
      <c r="AC294" s="67">
        <f t="shared" si="305"/>
        <v>300</v>
      </c>
      <c r="AD294" s="67">
        <f t="shared" si="305"/>
        <v>1050</v>
      </c>
      <c r="AE294" s="27">
        <f t="shared" si="305"/>
        <v>17061.91</v>
      </c>
      <c r="AF294" s="27">
        <f t="shared" si="305"/>
        <v>20987</v>
      </c>
      <c r="AG294" s="27">
        <f t="shared" si="305"/>
        <v>-3925.0899999999997</v>
      </c>
      <c r="AH294" s="28">
        <f t="shared" si="302"/>
        <v>-0.18702482489159955</v>
      </c>
      <c r="AJ294" s="66">
        <f t="shared" ref="AJ294:AV294" si="306">SUM(AJ244:AJ293)</f>
        <v>0</v>
      </c>
      <c r="AK294" s="67">
        <f t="shared" si="306"/>
        <v>0</v>
      </c>
      <c r="AL294" s="67">
        <f t="shared" si="306"/>
        <v>0</v>
      </c>
      <c r="AM294" s="67">
        <f t="shared" si="306"/>
        <v>0</v>
      </c>
      <c r="AN294" s="67">
        <f t="shared" si="306"/>
        <v>0</v>
      </c>
      <c r="AO294" s="67">
        <f t="shared" si="306"/>
        <v>0</v>
      </c>
      <c r="AP294" s="67">
        <f t="shared" si="306"/>
        <v>0</v>
      </c>
      <c r="AQ294" s="67">
        <f t="shared" si="306"/>
        <v>0</v>
      </c>
      <c r="AR294" s="67">
        <f t="shared" si="306"/>
        <v>0</v>
      </c>
      <c r="AS294" s="67">
        <f t="shared" si="306"/>
        <v>0</v>
      </c>
      <c r="AT294" s="67">
        <f t="shared" si="306"/>
        <v>0</v>
      </c>
      <c r="AU294" s="67">
        <f t="shared" si="306"/>
        <v>0</v>
      </c>
      <c r="AV294" s="27">
        <f t="shared" si="306"/>
        <v>0</v>
      </c>
      <c r="AW294" s="55"/>
    </row>
    <row r="295" spans="2:50" s="44" customFormat="1" ht="11.65" customHeight="1" x14ac:dyDescent="0.3">
      <c r="B295" s="129"/>
      <c r="C295" s="130" t="s">
        <v>175</v>
      </c>
      <c r="E295" s="68">
        <f t="shared" ref="E295:Q295" si="307">IF(E$201=0,0,E294/E$201)</f>
        <v>3.1698767416971696E-2</v>
      </c>
      <c r="F295" s="69">
        <f t="shared" si="307"/>
        <v>1.7687261056046299E-2</v>
      </c>
      <c r="G295" s="69">
        <f t="shared" si="307"/>
        <v>8.8838970658945221E-2</v>
      </c>
      <c r="H295" s="69">
        <f t="shared" si="307"/>
        <v>9.5702219516337478E-2</v>
      </c>
      <c r="I295" s="69">
        <f t="shared" si="307"/>
        <v>1.5990951113851144E-2</v>
      </c>
      <c r="J295" s="69">
        <f t="shared" si="307"/>
        <v>5.0845330025837601E-3</v>
      </c>
      <c r="K295" s="69">
        <f t="shared" si="307"/>
        <v>4.5638610609237885E-2</v>
      </c>
      <c r="L295" s="69">
        <f t="shared" si="307"/>
        <v>0.10170105227584703</v>
      </c>
      <c r="M295" s="69">
        <f t="shared" si="307"/>
        <v>4.3873302553169818E-2</v>
      </c>
      <c r="N295" s="69">
        <f t="shared" si="307"/>
        <v>0.18594020256676663</v>
      </c>
      <c r="O295" s="69">
        <f t="shared" si="307"/>
        <v>4.552010220126116E-2</v>
      </c>
      <c r="P295" s="51">
        <f t="shared" si="307"/>
        <v>9.7457179963346671E-2</v>
      </c>
      <c r="Q295" s="45">
        <f t="shared" si="307"/>
        <v>6.4476649914052969E-2</v>
      </c>
      <c r="S295" s="68">
        <f t="shared" ref="S295:AF295" si="308">IF(S$201=0,0,S294/S$201)</f>
        <v>3.515065298088188E-2</v>
      </c>
      <c r="T295" s="69">
        <f t="shared" si="308"/>
        <v>1.2215580472577507E-2</v>
      </c>
      <c r="U295" s="69">
        <f t="shared" si="308"/>
        <v>5.9168312423970347E-3</v>
      </c>
      <c r="V295" s="69">
        <f t="shared" si="308"/>
        <v>2.5528899972355006E-2</v>
      </c>
      <c r="W295" s="69">
        <f t="shared" si="308"/>
        <v>2.952846141308777E-3</v>
      </c>
      <c r="X295" s="69">
        <f t="shared" si="308"/>
        <v>8.7869640000346368E-3</v>
      </c>
      <c r="Y295" s="69">
        <f t="shared" si="308"/>
        <v>3.0933611808005298E-2</v>
      </c>
      <c r="Z295" s="69">
        <f t="shared" si="308"/>
        <v>1.7638144237993963E-2</v>
      </c>
      <c r="AA295" s="69">
        <f t="shared" si="308"/>
        <v>4.2025903238541572E-2</v>
      </c>
      <c r="AB295" s="69">
        <f t="shared" si="308"/>
        <v>1.8720629624441248E-2</v>
      </c>
      <c r="AC295" s="69">
        <f t="shared" si="308"/>
        <v>3.8205366580492338E-3</v>
      </c>
      <c r="AD295" s="69">
        <f t="shared" si="308"/>
        <v>1.3371878303172319E-2</v>
      </c>
      <c r="AE295" s="45">
        <f t="shared" si="308"/>
        <v>1.8096061362241397E-2</v>
      </c>
      <c r="AF295" s="45">
        <f t="shared" si="308"/>
        <v>2.2272620182154312E-2</v>
      </c>
      <c r="AG295" s="45"/>
      <c r="AH295" s="45"/>
      <c r="AJ295" s="68">
        <f t="shared" ref="AJ295:AV295" si="309">IF(AJ$201=0,0,AJ294/AJ$201)</f>
        <v>0</v>
      </c>
      <c r="AK295" s="69">
        <f t="shared" si="309"/>
        <v>0</v>
      </c>
      <c r="AL295" s="69">
        <f t="shared" si="309"/>
        <v>0</v>
      </c>
      <c r="AM295" s="69">
        <f t="shared" si="309"/>
        <v>0</v>
      </c>
      <c r="AN295" s="69">
        <f t="shared" si="309"/>
        <v>0</v>
      </c>
      <c r="AO295" s="69">
        <f t="shared" si="309"/>
        <v>0</v>
      </c>
      <c r="AP295" s="69">
        <f t="shared" si="309"/>
        <v>0</v>
      </c>
      <c r="AQ295" s="69">
        <f t="shared" si="309"/>
        <v>0</v>
      </c>
      <c r="AR295" s="69">
        <f t="shared" si="309"/>
        <v>0</v>
      </c>
      <c r="AS295" s="69">
        <f t="shared" si="309"/>
        <v>0</v>
      </c>
      <c r="AT295" s="69">
        <f t="shared" si="309"/>
        <v>0</v>
      </c>
      <c r="AU295" s="69">
        <f t="shared" si="309"/>
        <v>0</v>
      </c>
      <c r="AV295" s="45">
        <f t="shared" si="309"/>
        <v>0</v>
      </c>
      <c r="AW295" s="56"/>
    </row>
    <row r="296" spans="2:50" s="11" customFormat="1" x14ac:dyDescent="0.35">
      <c r="B296" s="125"/>
      <c r="C296" s="97"/>
      <c r="E296" s="57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52"/>
      <c r="Q296" s="29"/>
      <c r="S296" s="57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29"/>
      <c r="AF296" s="29"/>
      <c r="AG296" s="29"/>
      <c r="AH296" s="29"/>
      <c r="AJ296" s="57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9"/>
      <c r="AW296" s="58"/>
    </row>
    <row r="297" spans="2:50" x14ac:dyDescent="0.35">
      <c r="B297" s="116"/>
      <c r="C297" s="126" t="s">
        <v>289</v>
      </c>
      <c r="E297" s="59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70"/>
      <c r="Q297" s="30"/>
      <c r="S297" s="59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30"/>
      <c r="AF297" s="30"/>
      <c r="AG297" s="30"/>
      <c r="AH297" s="26"/>
      <c r="AJ297" s="59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30"/>
      <c r="AW297" s="49"/>
    </row>
    <row r="298" spans="2:50" x14ac:dyDescent="0.35">
      <c r="B298" s="116">
        <v>520000</v>
      </c>
      <c r="C298" s="87" t="s">
        <v>290</v>
      </c>
      <c r="E298" s="99">
        <f t="shared" ref="E298:E329" si="310">IF(E$6="Actuals",_xlfn.IFNA(VLOOKUP($B298,PYOP,5,FALSE),0),_xlfn.IFNA(VLOOKUP($B298,CYBUDOP,5,FALSE),0))</f>
        <v>0</v>
      </c>
      <c r="F298" s="100">
        <f t="shared" ref="F298:F329" si="311">IF(F$6="Actuals",_xlfn.IFNA(VLOOKUP($B298,PYOP,6,FALSE),0),_xlfn.IFNA(VLOOKUP($B298,CYBUDOP,6,FALSE),0))</f>
        <v>0</v>
      </c>
      <c r="G298" s="100">
        <f t="shared" ref="G298:G329" si="312">IF(G$6="Actuals",_xlfn.IFNA(VLOOKUP($B298,PYOP,7,FALSE),0),_xlfn.IFNA(VLOOKUP($B298,CYBUDOP,7,FALSE),0))</f>
        <v>0</v>
      </c>
      <c r="H298" s="100">
        <f t="shared" ref="H298:H329" si="313">IF(H$6="Actuals",_xlfn.IFNA(VLOOKUP($B298,PYOP,8,FALSE),0),_xlfn.IFNA(VLOOKUP($B298,CYBUDOP,8,FALSE),0))</f>
        <v>0</v>
      </c>
      <c r="I298" s="100">
        <f t="shared" ref="I298:I329" si="314">IF(I$6="Actuals",_xlfn.IFNA(VLOOKUP($B298,PYOP,9,FALSE),0),_xlfn.IFNA(VLOOKUP($B298,CYBUDOP,9,FALSE),0))</f>
        <v>0</v>
      </c>
      <c r="J298" s="100">
        <f t="shared" ref="J298:J329" si="315">IF(J$6="Actuals",_xlfn.IFNA(VLOOKUP($B298,PYOP,10,FALSE),0),_xlfn.IFNA(VLOOKUP($B298,CYBUDOP,10,FALSE),0))</f>
        <v>0</v>
      </c>
      <c r="K298" s="100">
        <f t="shared" ref="K298:K329" si="316">IF(K$6="Actuals",_xlfn.IFNA(VLOOKUP($B298,PYOP,11,FALSE),0),_xlfn.IFNA(VLOOKUP($B298,CYBUDOP,11,FALSE),0))</f>
        <v>0</v>
      </c>
      <c r="L298" s="100">
        <f t="shared" ref="L298:L329" si="317">IF(L$6="Actuals",_xlfn.IFNA(VLOOKUP($B298,PYOP,12,FALSE),0),_xlfn.IFNA(VLOOKUP($B298,CYBUDOP,12,FALSE),0))</f>
        <v>0</v>
      </c>
      <c r="M298" s="100">
        <f t="shared" ref="M298:M329" si="318">IF(M$6="Actuals",_xlfn.IFNA(VLOOKUP($B298,PYOP,13,FALSE),0),_xlfn.IFNA(VLOOKUP($B298,CYBUDOP,13,FALSE),0))</f>
        <v>0</v>
      </c>
      <c r="N298" s="100">
        <f t="shared" ref="N298:N329" si="319">IF(N$6="Actuals",_xlfn.IFNA(VLOOKUP($B298,PYOP,14,FALSE),0),_xlfn.IFNA(VLOOKUP($B298,CYBUDOP,14,FALSE),0))</f>
        <v>0</v>
      </c>
      <c r="O298" s="100">
        <f t="shared" ref="O298:O329" si="320">IF(O$6="Actuals",_xlfn.IFNA(VLOOKUP($B298,PYOP,15,FALSE),0),_xlfn.IFNA(VLOOKUP($B298,CYBUDOP,15,FALSE),0))</f>
        <v>0</v>
      </c>
      <c r="P298" s="101">
        <f t="shared" ref="P298:P329" si="321">IF(P$6="Actuals",_xlfn.IFNA(VLOOKUP($B298,PYOP,16,FALSE),0),_xlfn.IFNA(VLOOKUP($B298,CYBUDOP,16,FALSE),0))</f>
        <v>0</v>
      </c>
      <c r="Q298" s="42">
        <f t="shared" ref="Q298:Q329" si="322">SUM(E298:P298)</f>
        <v>0</v>
      </c>
      <c r="S298" s="99">
        <f t="shared" ref="S298:S329" si="323">IF(S$6="Actuals",_xlfn.IFNA(VLOOKUP($B298,CYOP,5,FALSE),0),_xlfn.IFNA(VLOOKUP($B298,CYBUDOP,9,FALSE),0))</f>
        <v>0</v>
      </c>
      <c r="T298" s="100">
        <f t="shared" ref="T298:T329" si="324">IF(T$6="Actuals",_xlfn.IFNA(VLOOKUP($B298,CYOP,6,FALSE),0),_xlfn.IFNA(VLOOKUP($B298,CYBUDOP,10,FALSE),0))</f>
        <v>0</v>
      </c>
      <c r="U298" s="100">
        <f t="shared" ref="U298:U329" si="325">IF(U$6="Actuals",_xlfn.IFNA(VLOOKUP($B298,CYOP,7,FALSE),0),_xlfn.IFNA(VLOOKUP($B298,CYBUDOP,11,FALSE),0))</f>
        <v>0</v>
      </c>
      <c r="V298" s="100">
        <f t="shared" ref="V298:V329" si="326">IF(V$6="Actuals",_xlfn.IFNA(VLOOKUP($B298,CYOP,8,FALSE),0),_xlfn.IFNA(VLOOKUP($B298,CYBUDOP,12,FALSE),0))</f>
        <v>0</v>
      </c>
      <c r="W298" s="100">
        <f t="shared" ref="W298:W329" si="327">IF(W$6="Actuals",_xlfn.IFNA(VLOOKUP($B298,CYOP,9,FALSE),0),_xlfn.IFNA(VLOOKUP($B298,CYBUDOP,13,FALSE),0))</f>
        <v>0</v>
      </c>
      <c r="X298" s="100">
        <f t="shared" ref="X298:X329" si="328">IF(X$6="Actuals",_xlfn.IFNA(VLOOKUP($B298,CYOP,10,FALSE),0),_xlfn.IFNA(VLOOKUP($B298,CYBUDOP,14,FALSE),0))</f>
        <v>0</v>
      </c>
      <c r="Y298" s="100">
        <f t="shared" ref="Y298:Y329" si="329">IF(Y$6="Actuals",_xlfn.IFNA(VLOOKUP($B298,CYOP,11,FALSE),0),_xlfn.IFNA(VLOOKUP($B298,CYBUDOP,15,FALSE),0))</f>
        <v>0</v>
      </c>
      <c r="Z298" s="100">
        <f t="shared" ref="Z298:Z329" si="330">IF(Z$6="Actuals",_xlfn.IFNA(VLOOKUP($B298,CYOP,12,FALSE),0),_xlfn.IFNA(VLOOKUP($B298,CYBUDOP,16,FALSE),0))</f>
        <v>0</v>
      </c>
      <c r="AA298" s="100">
        <f t="shared" ref="AA298:AA329" si="331">IF(AA$6="Actuals",_xlfn.IFNA(VLOOKUP($B298,CYOP,13,FALSE),0),_xlfn.IFNA(VLOOKUP($B298,CYBUDOP,17,FALSE),0))</f>
        <v>0</v>
      </c>
      <c r="AB298" s="100">
        <f t="shared" ref="AB298:AB329" si="332">IF(AB$6="Actuals",_xlfn.IFNA(VLOOKUP($B298,CYOP,14,FALSE),0),_xlfn.IFNA(VLOOKUP($B298,CYBUDOP,18,FALSE),0))</f>
        <v>0</v>
      </c>
      <c r="AC298" s="100">
        <f t="shared" ref="AC298:AC329" si="333">IF(AC$6="Actuals",_xlfn.IFNA(VLOOKUP($B298,CYOP,15,FALSE),0),_xlfn.IFNA(VLOOKUP($B298,CYBUDOP,19,FALSE),0))</f>
        <v>0</v>
      </c>
      <c r="AD298" s="100">
        <f t="shared" ref="AD298:AD329" si="334">IF(AD$6="Actuals",_xlfn.IFNA(VLOOKUP($B298,CYOP,16,FALSE),0),_xlfn.IFNA(VLOOKUP($B298,CYBUDOP,20,FALSE),0))</f>
        <v>0</v>
      </c>
      <c r="AE298" s="42">
        <f t="shared" ref="AE298:AE329" si="335">SUM(S298:AD298)</f>
        <v>0</v>
      </c>
      <c r="AF298" s="104">
        <f t="shared" ref="AF298:AF329" si="336">_xlfn.IFNA(VLOOKUP($B298,CYBUDOP,6,FALSE),0)</f>
        <v>0</v>
      </c>
      <c r="AG298" s="42">
        <f t="shared" ref="AG298:AG329" si="337">+AE298-AF298</f>
        <v>0</v>
      </c>
      <c r="AH298" s="43">
        <f t="shared" ref="AH298:AH329" si="338">IF(AF298=0,0,AG298/AF298)</f>
        <v>0</v>
      </c>
      <c r="AJ298" s="78"/>
      <c r="AK298" s="79"/>
      <c r="AL298" s="79"/>
      <c r="AM298" s="79"/>
      <c r="AN298" s="79"/>
      <c r="AO298" s="79"/>
      <c r="AP298" s="79"/>
      <c r="AQ298" s="79"/>
      <c r="AR298" s="79"/>
      <c r="AS298" s="79"/>
      <c r="AT298" s="79"/>
      <c r="AU298" s="79"/>
      <c r="AV298" s="30">
        <f t="shared" ref="AV298:AV329" si="339">SUM(AJ298:AU298)</f>
        <v>0</v>
      </c>
      <c r="AW298" s="80"/>
      <c r="AX298" s="37"/>
    </row>
    <row r="299" spans="2:50" x14ac:dyDescent="0.35">
      <c r="B299" s="116">
        <v>520001</v>
      </c>
      <c r="C299" s="87" t="s">
        <v>291</v>
      </c>
      <c r="E299" s="99" t="str">
        <f t="shared" si="310"/>
        <v>-</v>
      </c>
      <c r="F299" s="100" t="str">
        <f t="shared" si="311"/>
        <v>-</v>
      </c>
      <c r="G299" s="100">
        <f t="shared" si="312"/>
        <v>54.21</v>
      </c>
      <c r="H299" s="100" t="str">
        <f t="shared" si="313"/>
        <v>-</v>
      </c>
      <c r="I299" s="100" t="str">
        <f t="shared" si="314"/>
        <v>-</v>
      </c>
      <c r="J299" s="100" t="str">
        <f t="shared" si="315"/>
        <v>-</v>
      </c>
      <c r="K299" s="100">
        <f t="shared" si="316"/>
        <v>23445</v>
      </c>
      <c r="L299" s="100" t="str">
        <f t="shared" si="317"/>
        <v>-</v>
      </c>
      <c r="M299" s="100" t="str">
        <f t="shared" si="318"/>
        <v>-</v>
      </c>
      <c r="N299" s="100" t="str">
        <f t="shared" si="319"/>
        <v>-</v>
      </c>
      <c r="O299" s="100" t="str">
        <f t="shared" si="320"/>
        <v>-</v>
      </c>
      <c r="P299" s="101" t="str">
        <f t="shared" si="321"/>
        <v>-</v>
      </c>
      <c r="Q299" s="42">
        <f t="shared" si="322"/>
        <v>23499.21</v>
      </c>
      <c r="S299" s="99">
        <f t="shared" si="323"/>
        <v>0</v>
      </c>
      <c r="T299" s="100">
        <f t="shared" si="324"/>
        <v>0</v>
      </c>
      <c r="U299" s="100">
        <f t="shared" si="325"/>
        <v>0</v>
      </c>
      <c r="V299" s="100">
        <f t="shared" si="326"/>
        <v>0</v>
      </c>
      <c r="W299" s="100">
        <f t="shared" si="327"/>
        <v>0</v>
      </c>
      <c r="X299" s="100">
        <f t="shared" si="328"/>
        <v>0</v>
      </c>
      <c r="Y299" s="100">
        <f t="shared" si="329"/>
        <v>75</v>
      </c>
      <c r="Z299" s="100">
        <f t="shared" si="330"/>
        <v>75</v>
      </c>
      <c r="AA299" s="100">
        <f t="shared" si="331"/>
        <v>75</v>
      </c>
      <c r="AB299" s="100">
        <f t="shared" si="332"/>
        <v>75</v>
      </c>
      <c r="AC299" s="100">
        <f t="shared" si="333"/>
        <v>75</v>
      </c>
      <c r="AD299" s="100">
        <f t="shared" si="334"/>
        <v>75</v>
      </c>
      <c r="AE299" s="42">
        <f t="shared" si="335"/>
        <v>450</v>
      </c>
      <c r="AF299" s="104">
        <f t="shared" si="336"/>
        <v>900</v>
      </c>
      <c r="AG299" s="42">
        <f t="shared" si="337"/>
        <v>-450</v>
      </c>
      <c r="AH299" s="43">
        <f t="shared" si="338"/>
        <v>-0.5</v>
      </c>
      <c r="AJ299" s="78"/>
      <c r="AK299" s="79"/>
      <c r="AL299" s="79"/>
      <c r="AM299" s="79"/>
      <c r="AN299" s="79"/>
      <c r="AO299" s="79"/>
      <c r="AP299" s="79"/>
      <c r="AQ299" s="79"/>
      <c r="AR299" s="79"/>
      <c r="AS299" s="79"/>
      <c r="AT299" s="79"/>
      <c r="AU299" s="79"/>
      <c r="AV299" s="30">
        <f t="shared" si="339"/>
        <v>0</v>
      </c>
      <c r="AW299" s="80"/>
      <c r="AX299" s="37"/>
    </row>
    <row r="300" spans="2:50" x14ac:dyDescent="0.35">
      <c r="B300" s="116">
        <v>520002</v>
      </c>
      <c r="C300" s="87" t="s">
        <v>292</v>
      </c>
      <c r="E300" s="99">
        <f t="shared" si="310"/>
        <v>0</v>
      </c>
      <c r="F300" s="100">
        <f t="shared" si="311"/>
        <v>0</v>
      </c>
      <c r="G300" s="100">
        <f t="shared" si="312"/>
        <v>0</v>
      </c>
      <c r="H300" s="100">
        <f t="shared" si="313"/>
        <v>0</v>
      </c>
      <c r="I300" s="100">
        <f t="shared" si="314"/>
        <v>0</v>
      </c>
      <c r="J300" s="100">
        <f t="shared" si="315"/>
        <v>0</v>
      </c>
      <c r="K300" s="100">
        <f t="shared" si="316"/>
        <v>0</v>
      </c>
      <c r="L300" s="100">
        <f t="shared" si="317"/>
        <v>0</v>
      </c>
      <c r="M300" s="100">
        <f t="shared" si="318"/>
        <v>0</v>
      </c>
      <c r="N300" s="100">
        <f t="shared" si="319"/>
        <v>0</v>
      </c>
      <c r="O300" s="100">
        <f t="shared" si="320"/>
        <v>0</v>
      </c>
      <c r="P300" s="101">
        <f t="shared" si="321"/>
        <v>0</v>
      </c>
      <c r="Q300" s="42">
        <f t="shared" si="322"/>
        <v>0</v>
      </c>
      <c r="S300" s="99">
        <f t="shared" si="323"/>
        <v>0</v>
      </c>
      <c r="T300" s="100">
        <f t="shared" si="324"/>
        <v>0</v>
      </c>
      <c r="U300" s="100">
        <f t="shared" si="325"/>
        <v>0</v>
      </c>
      <c r="V300" s="100">
        <f t="shared" si="326"/>
        <v>0</v>
      </c>
      <c r="W300" s="100">
        <f t="shared" si="327"/>
        <v>0</v>
      </c>
      <c r="X300" s="100">
        <f t="shared" si="328"/>
        <v>0</v>
      </c>
      <c r="Y300" s="100">
        <f t="shared" si="329"/>
        <v>0</v>
      </c>
      <c r="Z300" s="100">
        <f t="shared" si="330"/>
        <v>0</v>
      </c>
      <c r="AA300" s="100">
        <f t="shared" si="331"/>
        <v>0</v>
      </c>
      <c r="AB300" s="100">
        <f t="shared" si="332"/>
        <v>0</v>
      </c>
      <c r="AC300" s="100">
        <f t="shared" si="333"/>
        <v>0</v>
      </c>
      <c r="AD300" s="100">
        <f t="shared" si="334"/>
        <v>0</v>
      </c>
      <c r="AE300" s="42">
        <f t="shared" si="335"/>
        <v>0</v>
      </c>
      <c r="AF300" s="104">
        <f t="shared" si="336"/>
        <v>0</v>
      </c>
      <c r="AG300" s="42">
        <f t="shared" si="337"/>
        <v>0</v>
      </c>
      <c r="AH300" s="43">
        <f t="shared" si="338"/>
        <v>0</v>
      </c>
      <c r="AJ300" s="78"/>
      <c r="AK300" s="79"/>
      <c r="AL300" s="79"/>
      <c r="AM300" s="79"/>
      <c r="AN300" s="79"/>
      <c r="AO300" s="79"/>
      <c r="AP300" s="79"/>
      <c r="AQ300" s="79"/>
      <c r="AR300" s="79"/>
      <c r="AS300" s="79"/>
      <c r="AT300" s="79"/>
      <c r="AU300" s="79"/>
      <c r="AV300" s="30">
        <f t="shared" si="339"/>
        <v>0</v>
      </c>
      <c r="AW300" s="80"/>
      <c r="AX300" s="37"/>
    </row>
    <row r="301" spans="2:50" x14ac:dyDescent="0.35">
      <c r="B301" s="116">
        <v>520003</v>
      </c>
      <c r="C301" s="87" t="s">
        <v>293</v>
      </c>
      <c r="E301" s="99">
        <f t="shared" si="310"/>
        <v>0</v>
      </c>
      <c r="F301" s="100">
        <f t="shared" si="311"/>
        <v>0</v>
      </c>
      <c r="G301" s="100">
        <f t="shared" si="312"/>
        <v>0</v>
      </c>
      <c r="H301" s="100">
        <f t="shared" si="313"/>
        <v>0</v>
      </c>
      <c r="I301" s="100">
        <f t="shared" si="314"/>
        <v>0</v>
      </c>
      <c r="J301" s="100">
        <f t="shared" si="315"/>
        <v>0</v>
      </c>
      <c r="K301" s="100">
        <f t="shared" si="316"/>
        <v>0</v>
      </c>
      <c r="L301" s="100">
        <f t="shared" si="317"/>
        <v>0</v>
      </c>
      <c r="M301" s="100">
        <f t="shared" si="318"/>
        <v>0</v>
      </c>
      <c r="N301" s="100">
        <f t="shared" si="319"/>
        <v>0</v>
      </c>
      <c r="O301" s="100">
        <f t="shared" si="320"/>
        <v>0</v>
      </c>
      <c r="P301" s="101">
        <f t="shared" si="321"/>
        <v>0</v>
      </c>
      <c r="Q301" s="42">
        <f t="shared" si="322"/>
        <v>0</v>
      </c>
      <c r="S301" s="99">
        <f t="shared" si="323"/>
        <v>0</v>
      </c>
      <c r="T301" s="100">
        <f t="shared" si="324"/>
        <v>0</v>
      </c>
      <c r="U301" s="100">
        <f t="shared" si="325"/>
        <v>0</v>
      </c>
      <c r="V301" s="100">
        <f t="shared" si="326"/>
        <v>0</v>
      </c>
      <c r="W301" s="100">
        <f t="shared" si="327"/>
        <v>0</v>
      </c>
      <c r="X301" s="100">
        <f t="shared" si="328"/>
        <v>0</v>
      </c>
      <c r="Y301" s="100">
        <f t="shared" si="329"/>
        <v>0</v>
      </c>
      <c r="Z301" s="100">
        <f t="shared" si="330"/>
        <v>0</v>
      </c>
      <c r="AA301" s="100">
        <f t="shared" si="331"/>
        <v>0</v>
      </c>
      <c r="AB301" s="100">
        <f t="shared" si="332"/>
        <v>0</v>
      </c>
      <c r="AC301" s="100">
        <f t="shared" si="333"/>
        <v>0</v>
      </c>
      <c r="AD301" s="100">
        <f t="shared" si="334"/>
        <v>0</v>
      </c>
      <c r="AE301" s="42">
        <f t="shared" si="335"/>
        <v>0</v>
      </c>
      <c r="AF301" s="104">
        <f t="shared" si="336"/>
        <v>0</v>
      </c>
      <c r="AG301" s="42">
        <f t="shared" si="337"/>
        <v>0</v>
      </c>
      <c r="AH301" s="43">
        <f t="shared" si="338"/>
        <v>0</v>
      </c>
      <c r="AJ301" s="78"/>
      <c r="AK301" s="79"/>
      <c r="AL301" s="79"/>
      <c r="AM301" s="79"/>
      <c r="AN301" s="79"/>
      <c r="AO301" s="79"/>
      <c r="AP301" s="79"/>
      <c r="AQ301" s="79"/>
      <c r="AR301" s="79"/>
      <c r="AS301" s="79"/>
      <c r="AT301" s="79"/>
      <c r="AU301" s="79"/>
      <c r="AV301" s="30">
        <f t="shared" si="339"/>
        <v>0</v>
      </c>
      <c r="AW301" s="80"/>
      <c r="AX301" s="37"/>
    </row>
    <row r="302" spans="2:50" x14ac:dyDescent="0.35">
      <c r="B302" s="116">
        <v>520004</v>
      </c>
      <c r="C302" s="87" t="s">
        <v>294</v>
      </c>
      <c r="E302" s="99">
        <f t="shared" si="310"/>
        <v>0</v>
      </c>
      <c r="F302" s="100">
        <f t="shared" si="311"/>
        <v>0</v>
      </c>
      <c r="G302" s="100">
        <f t="shared" si="312"/>
        <v>0</v>
      </c>
      <c r="H302" s="100">
        <f t="shared" si="313"/>
        <v>0</v>
      </c>
      <c r="I302" s="100">
        <f t="shared" si="314"/>
        <v>0</v>
      </c>
      <c r="J302" s="100">
        <f t="shared" si="315"/>
        <v>0</v>
      </c>
      <c r="K302" s="100">
        <f t="shared" si="316"/>
        <v>0</v>
      </c>
      <c r="L302" s="100">
        <f t="shared" si="317"/>
        <v>0</v>
      </c>
      <c r="M302" s="100">
        <f t="shared" si="318"/>
        <v>0</v>
      </c>
      <c r="N302" s="100">
        <f t="shared" si="319"/>
        <v>0</v>
      </c>
      <c r="O302" s="100">
        <f t="shared" si="320"/>
        <v>0</v>
      </c>
      <c r="P302" s="101">
        <f t="shared" si="321"/>
        <v>0</v>
      </c>
      <c r="Q302" s="42">
        <f t="shared" si="322"/>
        <v>0</v>
      </c>
      <c r="S302" s="99">
        <f t="shared" si="323"/>
        <v>0</v>
      </c>
      <c r="T302" s="100">
        <f t="shared" si="324"/>
        <v>0</v>
      </c>
      <c r="U302" s="100">
        <f t="shared" si="325"/>
        <v>0</v>
      </c>
      <c r="V302" s="100">
        <f t="shared" si="326"/>
        <v>0</v>
      </c>
      <c r="W302" s="100">
        <f t="shared" si="327"/>
        <v>0</v>
      </c>
      <c r="X302" s="100">
        <f t="shared" si="328"/>
        <v>0</v>
      </c>
      <c r="Y302" s="100">
        <f t="shared" si="329"/>
        <v>0</v>
      </c>
      <c r="Z302" s="100">
        <f t="shared" si="330"/>
        <v>0</v>
      </c>
      <c r="AA302" s="100">
        <f t="shared" si="331"/>
        <v>0</v>
      </c>
      <c r="AB302" s="100">
        <f t="shared" si="332"/>
        <v>0</v>
      </c>
      <c r="AC302" s="100">
        <f t="shared" si="333"/>
        <v>0</v>
      </c>
      <c r="AD302" s="100">
        <f t="shared" si="334"/>
        <v>0</v>
      </c>
      <c r="AE302" s="42">
        <f t="shared" si="335"/>
        <v>0</v>
      </c>
      <c r="AF302" s="104">
        <f t="shared" si="336"/>
        <v>0</v>
      </c>
      <c r="AG302" s="42">
        <f t="shared" si="337"/>
        <v>0</v>
      </c>
      <c r="AH302" s="43">
        <f t="shared" si="338"/>
        <v>0</v>
      </c>
      <c r="AJ302" s="78"/>
      <c r="AK302" s="79"/>
      <c r="AL302" s="79"/>
      <c r="AM302" s="79"/>
      <c r="AN302" s="79"/>
      <c r="AO302" s="79"/>
      <c r="AP302" s="79"/>
      <c r="AQ302" s="79"/>
      <c r="AR302" s="79"/>
      <c r="AS302" s="79"/>
      <c r="AT302" s="79"/>
      <c r="AU302" s="79"/>
      <c r="AV302" s="30">
        <f t="shared" si="339"/>
        <v>0</v>
      </c>
      <c r="AW302" s="80"/>
      <c r="AX302" s="37"/>
    </row>
    <row r="303" spans="2:50" x14ac:dyDescent="0.35">
      <c r="B303" s="116">
        <v>520005</v>
      </c>
      <c r="C303" s="87" t="s">
        <v>295</v>
      </c>
      <c r="E303" s="99">
        <f t="shared" si="310"/>
        <v>0</v>
      </c>
      <c r="F303" s="100">
        <f t="shared" si="311"/>
        <v>0</v>
      </c>
      <c r="G303" s="100">
        <f t="shared" si="312"/>
        <v>0</v>
      </c>
      <c r="H303" s="100">
        <f t="shared" si="313"/>
        <v>0</v>
      </c>
      <c r="I303" s="100">
        <f t="shared" si="314"/>
        <v>0</v>
      </c>
      <c r="J303" s="100">
        <f t="shared" si="315"/>
        <v>0</v>
      </c>
      <c r="K303" s="100">
        <f t="shared" si="316"/>
        <v>0</v>
      </c>
      <c r="L303" s="100">
        <f t="shared" si="317"/>
        <v>0</v>
      </c>
      <c r="M303" s="100">
        <f t="shared" si="318"/>
        <v>0</v>
      </c>
      <c r="N303" s="100">
        <f t="shared" si="319"/>
        <v>0</v>
      </c>
      <c r="O303" s="100">
        <f t="shared" si="320"/>
        <v>0</v>
      </c>
      <c r="P303" s="101">
        <f t="shared" si="321"/>
        <v>0</v>
      </c>
      <c r="Q303" s="42">
        <f t="shared" si="322"/>
        <v>0</v>
      </c>
      <c r="S303" s="99">
        <f t="shared" si="323"/>
        <v>0</v>
      </c>
      <c r="T303" s="100">
        <f t="shared" si="324"/>
        <v>0</v>
      </c>
      <c r="U303" s="100">
        <f t="shared" si="325"/>
        <v>0</v>
      </c>
      <c r="V303" s="100">
        <f t="shared" si="326"/>
        <v>0</v>
      </c>
      <c r="W303" s="100">
        <f t="shared" si="327"/>
        <v>0</v>
      </c>
      <c r="X303" s="100">
        <f t="shared" si="328"/>
        <v>0</v>
      </c>
      <c r="Y303" s="100">
        <f t="shared" si="329"/>
        <v>0</v>
      </c>
      <c r="Z303" s="100">
        <f t="shared" si="330"/>
        <v>0</v>
      </c>
      <c r="AA303" s="100">
        <f t="shared" si="331"/>
        <v>0</v>
      </c>
      <c r="AB303" s="100">
        <f t="shared" si="332"/>
        <v>0</v>
      </c>
      <c r="AC303" s="100">
        <f t="shared" si="333"/>
        <v>0</v>
      </c>
      <c r="AD303" s="100">
        <f t="shared" si="334"/>
        <v>0</v>
      </c>
      <c r="AE303" s="42">
        <f t="shared" si="335"/>
        <v>0</v>
      </c>
      <c r="AF303" s="104">
        <f t="shared" si="336"/>
        <v>0</v>
      </c>
      <c r="AG303" s="42">
        <f t="shared" si="337"/>
        <v>0</v>
      </c>
      <c r="AH303" s="43">
        <f t="shared" si="338"/>
        <v>0</v>
      </c>
      <c r="AJ303" s="78"/>
      <c r="AK303" s="79"/>
      <c r="AL303" s="79"/>
      <c r="AM303" s="79"/>
      <c r="AN303" s="79"/>
      <c r="AO303" s="79"/>
      <c r="AP303" s="79"/>
      <c r="AQ303" s="79"/>
      <c r="AR303" s="79"/>
      <c r="AS303" s="79"/>
      <c r="AT303" s="79"/>
      <c r="AU303" s="79"/>
      <c r="AV303" s="30">
        <f t="shared" si="339"/>
        <v>0</v>
      </c>
      <c r="AW303" s="80"/>
      <c r="AX303" s="37"/>
    </row>
    <row r="304" spans="2:50" x14ac:dyDescent="0.35">
      <c r="B304" s="116">
        <v>521000</v>
      </c>
      <c r="C304" s="87" t="s">
        <v>296</v>
      </c>
      <c r="E304" s="99">
        <f t="shared" si="310"/>
        <v>0</v>
      </c>
      <c r="F304" s="100">
        <f t="shared" si="311"/>
        <v>0</v>
      </c>
      <c r="G304" s="100">
        <f t="shared" si="312"/>
        <v>0</v>
      </c>
      <c r="H304" s="100">
        <f t="shared" si="313"/>
        <v>0</v>
      </c>
      <c r="I304" s="100">
        <f t="shared" si="314"/>
        <v>0</v>
      </c>
      <c r="J304" s="100">
        <f t="shared" si="315"/>
        <v>0</v>
      </c>
      <c r="K304" s="100">
        <f t="shared" si="316"/>
        <v>0</v>
      </c>
      <c r="L304" s="100">
        <f t="shared" si="317"/>
        <v>0</v>
      </c>
      <c r="M304" s="100">
        <f t="shared" si="318"/>
        <v>0</v>
      </c>
      <c r="N304" s="100">
        <f t="shared" si="319"/>
        <v>0</v>
      </c>
      <c r="O304" s="100">
        <f t="shared" si="320"/>
        <v>0</v>
      </c>
      <c r="P304" s="101">
        <f t="shared" si="321"/>
        <v>0</v>
      </c>
      <c r="Q304" s="42">
        <f t="shared" si="322"/>
        <v>0</v>
      </c>
      <c r="S304" s="99">
        <f t="shared" si="323"/>
        <v>0</v>
      </c>
      <c r="T304" s="100">
        <f t="shared" si="324"/>
        <v>0</v>
      </c>
      <c r="U304" s="100">
        <f t="shared" si="325"/>
        <v>0</v>
      </c>
      <c r="V304" s="100">
        <f t="shared" si="326"/>
        <v>0</v>
      </c>
      <c r="W304" s="100">
        <f t="shared" si="327"/>
        <v>0</v>
      </c>
      <c r="X304" s="100">
        <f t="shared" si="328"/>
        <v>0</v>
      </c>
      <c r="Y304" s="100">
        <f t="shared" si="329"/>
        <v>0</v>
      </c>
      <c r="Z304" s="100">
        <f t="shared" si="330"/>
        <v>0</v>
      </c>
      <c r="AA304" s="100">
        <f t="shared" si="331"/>
        <v>0</v>
      </c>
      <c r="AB304" s="100">
        <f t="shared" si="332"/>
        <v>0</v>
      </c>
      <c r="AC304" s="100">
        <f t="shared" si="333"/>
        <v>0</v>
      </c>
      <c r="AD304" s="100">
        <f t="shared" si="334"/>
        <v>0</v>
      </c>
      <c r="AE304" s="42">
        <f t="shared" si="335"/>
        <v>0</v>
      </c>
      <c r="AF304" s="104">
        <f t="shared" si="336"/>
        <v>0</v>
      </c>
      <c r="AG304" s="42">
        <f t="shared" si="337"/>
        <v>0</v>
      </c>
      <c r="AH304" s="43">
        <f t="shared" si="338"/>
        <v>0</v>
      </c>
      <c r="AJ304" s="78"/>
      <c r="AK304" s="79"/>
      <c r="AL304" s="79"/>
      <c r="AM304" s="79"/>
      <c r="AN304" s="79"/>
      <c r="AO304" s="79"/>
      <c r="AP304" s="79"/>
      <c r="AQ304" s="79"/>
      <c r="AR304" s="79"/>
      <c r="AS304" s="79"/>
      <c r="AT304" s="79"/>
      <c r="AU304" s="79"/>
      <c r="AV304" s="30">
        <f t="shared" si="339"/>
        <v>0</v>
      </c>
      <c r="AW304" s="80"/>
      <c r="AX304" s="37"/>
    </row>
    <row r="305" spans="2:50" x14ac:dyDescent="0.35">
      <c r="B305" s="116">
        <v>521010</v>
      </c>
      <c r="C305" s="87" t="s">
        <v>297</v>
      </c>
      <c r="E305" s="99">
        <f t="shared" si="310"/>
        <v>0</v>
      </c>
      <c r="F305" s="100">
        <f t="shared" si="311"/>
        <v>0</v>
      </c>
      <c r="G305" s="100">
        <f t="shared" si="312"/>
        <v>0</v>
      </c>
      <c r="H305" s="100">
        <f t="shared" si="313"/>
        <v>0</v>
      </c>
      <c r="I305" s="100">
        <f t="shared" si="314"/>
        <v>0</v>
      </c>
      <c r="J305" s="100">
        <f t="shared" si="315"/>
        <v>0</v>
      </c>
      <c r="K305" s="100">
        <f t="shared" si="316"/>
        <v>0</v>
      </c>
      <c r="L305" s="100">
        <f t="shared" si="317"/>
        <v>0</v>
      </c>
      <c r="M305" s="100">
        <f t="shared" si="318"/>
        <v>0</v>
      </c>
      <c r="N305" s="100">
        <f t="shared" si="319"/>
        <v>0</v>
      </c>
      <c r="O305" s="100">
        <f t="shared" si="320"/>
        <v>0</v>
      </c>
      <c r="P305" s="101">
        <f t="shared" si="321"/>
        <v>0</v>
      </c>
      <c r="Q305" s="42">
        <f t="shared" si="322"/>
        <v>0</v>
      </c>
      <c r="S305" s="99">
        <f t="shared" si="323"/>
        <v>0</v>
      </c>
      <c r="T305" s="100">
        <f t="shared" si="324"/>
        <v>0</v>
      </c>
      <c r="U305" s="100">
        <f t="shared" si="325"/>
        <v>0</v>
      </c>
      <c r="V305" s="100">
        <f t="shared" si="326"/>
        <v>0</v>
      </c>
      <c r="W305" s="100">
        <f t="shared" si="327"/>
        <v>0</v>
      </c>
      <c r="X305" s="100">
        <f t="shared" si="328"/>
        <v>0</v>
      </c>
      <c r="Y305" s="100">
        <f t="shared" si="329"/>
        <v>0</v>
      </c>
      <c r="Z305" s="100">
        <f t="shared" si="330"/>
        <v>0</v>
      </c>
      <c r="AA305" s="100">
        <f t="shared" si="331"/>
        <v>0</v>
      </c>
      <c r="AB305" s="100">
        <f t="shared" si="332"/>
        <v>0</v>
      </c>
      <c r="AC305" s="100">
        <f t="shared" si="333"/>
        <v>0</v>
      </c>
      <c r="AD305" s="100">
        <f t="shared" si="334"/>
        <v>0</v>
      </c>
      <c r="AE305" s="42">
        <f t="shared" si="335"/>
        <v>0</v>
      </c>
      <c r="AF305" s="104">
        <f t="shared" si="336"/>
        <v>0</v>
      </c>
      <c r="AG305" s="42">
        <f t="shared" si="337"/>
        <v>0</v>
      </c>
      <c r="AH305" s="43">
        <f t="shared" si="338"/>
        <v>0</v>
      </c>
      <c r="AJ305" s="78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30">
        <f t="shared" si="339"/>
        <v>0</v>
      </c>
      <c r="AW305" s="80"/>
      <c r="AX305" s="37"/>
    </row>
    <row r="306" spans="2:50" x14ac:dyDescent="0.35">
      <c r="B306" s="116">
        <v>521011</v>
      </c>
      <c r="C306" s="87" t="s">
        <v>298</v>
      </c>
      <c r="E306" s="99">
        <f t="shared" si="310"/>
        <v>0</v>
      </c>
      <c r="F306" s="100">
        <f t="shared" si="311"/>
        <v>0</v>
      </c>
      <c r="G306" s="100">
        <f t="shared" si="312"/>
        <v>0</v>
      </c>
      <c r="H306" s="100">
        <f t="shared" si="313"/>
        <v>0</v>
      </c>
      <c r="I306" s="100">
        <f t="shared" si="314"/>
        <v>0</v>
      </c>
      <c r="J306" s="100">
        <f t="shared" si="315"/>
        <v>0</v>
      </c>
      <c r="K306" s="100">
        <f t="shared" si="316"/>
        <v>0</v>
      </c>
      <c r="L306" s="100">
        <f t="shared" si="317"/>
        <v>0</v>
      </c>
      <c r="M306" s="100">
        <f t="shared" si="318"/>
        <v>0</v>
      </c>
      <c r="N306" s="100">
        <f t="shared" si="319"/>
        <v>0</v>
      </c>
      <c r="O306" s="100">
        <f t="shared" si="320"/>
        <v>0</v>
      </c>
      <c r="P306" s="101">
        <f t="shared" si="321"/>
        <v>0</v>
      </c>
      <c r="Q306" s="42">
        <f t="shared" si="322"/>
        <v>0</v>
      </c>
      <c r="S306" s="99">
        <f t="shared" si="323"/>
        <v>0</v>
      </c>
      <c r="T306" s="100">
        <f t="shared" si="324"/>
        <v>0</v>
      </c>
      <c r="U306" s="100">
        <f t="shared" si="325"/>
        <v>0</v>
      </c>
      <c r="V306" s="100">
        <f t="shared" si="326"/>
        <v>0</v>
      </c>
      <c r="W306" s="100">
        <f t="shared" si="327"/>
        <v>0</v>
      </c>
      <c r="X306" s="100">
        <f t="shared" si="328"/>
        <v>0</v>
      </c>
      <c r="Y306" s="100">
        <f t="shared" si="329"/>
        <v>0</v>
      </c>
      <c r="Z306" s="100">
        <f t="shared" si="330"/>
        <v>0</v>
      </c>
      <c r="AA306" s="100">
        <f t="shared" si="331"/>
        <v>0</v>
      </c>
      <c r="AB306" s="100">
        <f t="shared" si="332"/>
        <v>0</v>
      </c>
      <c r="AC306" s="100">
        <f t="shared" si="333"/>
        <v>0</v>
      </c>
      <c r="AD306" s="100">
        <f t="shared" si="334"/>
        <v>0</v>
      </c>
      <c r="AE306" s="42">
        <f t="shared" si="335"/>
        <v>0</v>
      </c>
      <c r="AF306" s="104">
        <f t="shared" si="336"/>
        <v>0</v>
      </c>
      <c r="AG306" s="42">
        <f t="shared" si="337"/>
        <v>0</v>
      </c>
      <c r="AH306" s="43">
        <f t="shared" si="338"/>
        <v>0</v>
      </c>
      <c r="AJ306" s="78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30">
        <f t="shared" si="339"/>
        <v>0</v>
      </c>
      <c r="AW306" s="80"/>
      <c r="AX306" s="37"/>
    </row>
    <row r="307" spans="2:50" x14ac:dyDescent="0.35">
      <c r="B307" s="116">
        <v>521012</v>
      </c>
      <c r="C307" s="87" t="s">
        <v>299</v>
      </c>
      <c r="E307" s="99">
        <f t="shared" si="310"/>
        <v>0</v>
      </c>
      <c r="F307" s="100">
        <f t="shared" si="311"/>
        <v>0</v>
      </c>
      <c r="G307" s="100">
        <f t="shared" si="312"/>
        <v>0</v>
      </c>
      <c r="H307" s="100">
        <f t="shared" si="313"/>
        <v>0</v>
      </c>
      <c r="I307" s="100">
        <f t="shared" si="314"/>
        <v>0</v>
      </c>
      <c r="J307" s="100">
        <f t="shared" si="315"/>
        <v>0</v>
      </c>
      <c r="K307" s="100">
        <f t="shared" si="316"/>
        <v>0</v>
      </c>
      <c r="L307" s="100">
        <f t="shared" si="317"/>
        <v>0</v>
      </c>
      <c r="M307" s="100">
        <f t="shared" si="318"/>
        <v>0</v>
      </c>
      <c r="N307" s="100">
        <f t="shared" si="319"/>
        <v>0</v>
      </c>
      <c r="O307" s="100">
        <f t="shared" si="320"/>
        <v>0</v>
      </c>
      <c r="P307" s="101">
        <f t="shared" si="321"/>
        <v>0</v>
      </c>
      <c r="Q307" s="42">
        <f t="shared" si="322"/>
        <v>0</v>
      </c>
      <c r="S307" s="99">
        <f t="shared" si="323"/>
        <v>0</v>
      </c>
      <c r="T307" s="100">
        <f t="shared" si="324"/>
        <v>0</v>
      </c>
      <c r="U307" s="100">
        <f t="shared" si="325"/>
        <v>0</v>
      </c>
      <c r="V307" s="100">
        <f t="shared" si="326"/>
        <v>0</v>
      </c>
      <c r="W307" s="100">
        <f t="shared" si="327"/>
        <v>0</v>
      </c>
      <c r="X307" s="100">
        <f t="shared" si="328"/>
        <v>0</v>
      </c>
      <c r="Y307" s="100">
        <f t="shared" si="329"/>
        <v>0</v>
      </c>
      <c r="Z307" s="100">
        <f t="shared" si="330"/>
        <v>0</v>
      </c>
      <c r="AA307" s="100">
        <f t="shared" si="331"/>
        <v>0</v>
      </c>
      <c r="AB307" s="100">
        <f t="shared" si="332"/>
        <v>0</v>
      </c>
      <c r="AC307" s="100">
        <f t="shared" si="333"/>
        <v>0</v>
      </c>
      <c r="AD307" s="100">
        <f t="shared" si="334"/>
        <v>0</v>
      </c>
      <c r="AE307" s="42">
        <f t="shared" si="335"/>
        <v>0</v>
      </c>
      <c r="AF307" s="104">
        <f t="shared" si="336"/>
        <v>0</v>
      </c>
      <c r="AG307" s="42">
        <f t="shared" si="337"/>
        <v>0</v>
      </c>
      <c r="AH307" s="43">
        <f t="shared" si="338"/>
        <v>0</v>
      </c>
      <c r="AJ307" s="78"/>
      <c r="AK307" s="79"/>
      <c r="AL307" s="79"/>
      <c r="AM307" s="79"/>
      <c r="AN307" s="79"/>
      <c r="AO307" s="79"/>
      <c r="AP307" s="79"/>
      <c r="AQ307" s="79"/>
      <c r="AR307" s="79"/>
      <c r="AS307" s="79"/>
      <c r="AT307" s="79"/>
      <c r="AU307" s="79"/>
      <c r="AV307" s="30">
        <f t="shared" si="339"/>
        <v>0</v>
      </c>
      <c r="AW307" s="80"/>
      <c r="AX307" s="37"/>
    </row>
    <row r="308" spans="2:50" x14ac:dyDescent="0.35">
      <c r="B308" s="116">
        <v>521013</v>
      </c>
      <c r="C308" s="87" t="s">
        <v>300</v>
      </c>
      <c r="E308" s="99">
        <f t="shared" si="310"/>
        <v>0</v>
      </c>
      <c r="F308" s="100">
        <f t="shared" si="311"/>
        <v>0</v>
      </c>
      <c r="G308" s="100">
        <f t="shared" si="312"/>
        <v>0</v>
      </c>
      <c r="H308" s="100">
        <f t="shared" si="313"/>
        <v>0</v>
      </c>
      <c r="I308" s="100">
        <f t="shared" si="314"/>
        <v>0</v>
      </c>
      <c r="J308" s="100">
        <f t="shared" si="315"/>
        <v>0</v>
      </c>
      <c r="K308" s="100">
        <f t="shared" si="316"/>
        <v>0</v>
      </c>
      <c r="L308" s="100">
        <f t="shared" si="317"/>
        <v>0</v>
      </c>
      <c r="M308" s="100">
        <f t="shared" si="318"/>
        <v>0</v>
      </c>
      <c r="N308" s="100">
        <f t="shared" si="319"/>
        <v>0</v>
      </c>
      <c r="O308" s="100">
        <f t="shared" si="320"/>
        <v>0</v>
      </c>
      <c r="P308" s="101">
        <f t="shared" si="321"/>
        <v>0</v>
      </c>
      <c r="Q308" s="42">
        <f t="shared" si="322"/>
        <v>0</v>
      </c>
      <c r="S308" s="99">
        <f t="shared" si="323"/>
        <v>0</v>
      </c>
      <c r="T308" s="100">
        <f t="shared" si="324"/>
        <v>0</v>
      </c>
      <c r="U308" s="100">
        <f t="shared" si="325"/>
        <v>0</v>
      </c>
      <c r="V308" s="100">
        <f t="shared" si="326"/>
        <v>0</v>
      </c>
      <c r="W308" s="100">
        <f t="shared" si="327"/>
        <v>0</v>
      </c>
      <c r="X308" s="100">
        <f t="shared" si="328"/>
        <v>0</v>
      </c>
      <c r="Y308" s="100">
        <f t="shared" si="329"/>
        <v>0</v>
      </c>
      <c r="Z308" s="100">
        <f t="shared" si="330"/>
        <v>0</v>
      </c>
      <c r="AA308" s="100">
        <f t="shared" si="331"/>
        <v>0</v>
      </c>
      <c r="AB308" s="100">
        <f t="shared" si="332"/>
        <v>0</v>
      </c>
      <c r="AC308" s="100">
        <f t="shared" si="333"/>
        <v>0</v>
      </c>
      <c r="AD308" s="100">
        <f t="shared" si="334"/>
        <v>0</v>
      </c>
      <c r="AE308" s="42">
        <f t="shared" si="335"/>
        <v>0</v>
      </c>
      <c r="AF308" s="104">
        <f t="shared" si="336"/>
        <v>0</v>
      </c>
      <c r="AG308" s="42">
        <f t="shared" si="337"/>
        <v>0</v>
      </c>
      <c r="AH308" s="43">
        <f t="shared" si="338"/>
        <v>0</v>
      </c>
      <c r="AJ308" s="78"/>
      <c r="AK308" s="79"/>
      <c r="AL308" s="79"/>
      <c r="AM308" s="79"/>
      <c r="AN308" s="79"/>
      <c r="AO308" s="79"/>
      <c r="AP308" s="79"/>
      <c r="AQ308" s="79"/>
      <c r="AR308" s="79"/>
      <c r="AS308" s="79"/>
      <c r="AT308" s="79"/>
      <c r="AU308" s="79"/>
      <c r="AV308" s="30">
        <f t="shared" si="339"/>
        <v>0</v>
      </c>
      <c r="AW308" s="80"/>
      <c r="AX308" s="37"/>
    </row>
    <row r="309" spans="2:50" x14ac:dyDescent="0.35">
      <c r="B309" s="116">
        <v>522000</v>
      </c>
      <c r="C309" s="87" t="s">
        <v>301</v>
      </c>
      <c r="E309" s="99" t="str">
        <f t="shared" si="310"/>
        <v>-</v>
      </c>
      <c r="F309" s="100" t="str">
        <f t="shared" si="311"/>
        <v>-</v>
      </c>
      <c r="G309" s="100" t="str">
        <f t="shared" si="312"/>
        <v>-</v>
      </c>
      <c r="H309" s="100">
        <f t="shared" si="313"/>
        <v>2786.92</v>
      </c>
      <c r="I309" s="100">
        <f t="shared" si="314"/>
        <v>3975</v>
      </c>
      <c r="J309" s="100">
        <f t="shared" si="315"/>
        <v>1750</v>
      </c>
      <c r="K309" s="100" t="str">
        <f t="shared" si="316"/>
        <v>-</v>
      </c>
      <c r="L309" s="100" t="str">
        <f t="shared" si="317"/>
        <v>-</v>
      </c>
      <c r="M309" s="100" t="str">
        <f t="shared" si="318"/>
        <v>-</v>
      </c>
      <c r="N309" s="100" t="str">
        <f t="shared" si="319"/>
        <v>-</v>
      </c>
      <c r="O309" s="100" t="str">
        <f t="shared" si="320"/>
        <v>-</v>
      </c>
      <c r="P309" s="101" t="str">
        <f t="shared" si="321"/>
        <v>-</v>
      </c>
      <c r="Q309" s="42">
        <f t="shared" si="322"/>
        <v>8511.92</v>
      </c>
      <c r="S309" s="99">
        <f t="shared" si="323"/>
        <v>1500</v>
      </c>
      <c r="T309" s="100" t="str">
        <f t="shared" si="324"/>
        <v>-</v>
      </c>
      <c r="U309" s="100" t="str">
        <f t="shared" si="325"/>
        <v>-</v>
      </c>
      <c r="V309" s="100" t="str">
        <f t="shared" si="326"/>
        <v>-</v>
      </c>
      <c r="W309" s="100" t="str">
        <f t="shared" si="327"/>
        <v>-</v>
      </c>
      <c r="X309" s="100">
        <f t="shared" si="328"/>
        <v>1950</v>
      </c>
      <c r="Y309" s="100">
        <f t="shared" si="329"/>
        <v>1500</v>
      </c>
      <c r="Z309" s="100">
        <f t="shared" si="330"/>
        <v>0</v>
      </c>
      <c r="AA309" s="100">
        <f t="shared" si="331"/>
        <v>0</v>
      </c>
      <c r="AB309" s="100">
        <f t="shared" si="332"/>
        <v>0</v>
      </c>
      <c r="AC309" s="100">
        <f t="shared" si="333"/>
        <v>0</v>
      </c>
      <c r="AD309" s="100">
        <f t="shared" si="334"/>
        <v>0</v>
      </c>
      <c r="AE309" s="42">
        <f t="shared" si="335"/>
        <v>4950</v>
      </c>
      <c r="AF309" s="104">
        <f t="shared" si="336"/>
        <v>9070</v>
      </c>
      <c r="AG309" s="42">
        <f t="shared" si="337"/>
        <v>-4120</v>
      </c>
      <c r="AH309" s="43">
        <f t="shared" si="338"/>
        <v>-0.45424476295479604</v>
      </c>
      <c r="AJ309" s="78"/>
      <c r="AK309" s="79"/>
      <c r="AL309" s="79"/>
      <c r="AM309" s="79"/>
      <c r="AN309" s="79"/>
      <c r="AO309" s="79"/>
      <c r="AP309" s="79"/>
      <c r="AQ309" s="79"/>
      <c r="AR309" s="79"/>
      <c r="AS309" s="79"/>
      <c r="AT309" s="79"/>
      <c r="AU309" s="79"/>
      <c r="AV309" s="30">
        <f t="shared" si="339"/>
        <v>0</v>
      </c>
      <c r="AW309" s="80"/>
      <c r="AX309" s="37"/>
    </row>
    <row r="310" spans="2:50" x14ac:dyDescent="0.35">
      <c r="B310" s="116">
        <v>522001</v>
      </c>
      <c r="C310" s="87" t="s">
        <v>302</v>
      </c>
      <c r="E310" s="99">
        <f t="shared" si="310"/>
        <v>0</v>
      </c>
      <c r="F310" s="100">
        <f t="shared" si="311"/>
        <v>0</v>
      </c>
      <c r="G310" s="100">
        <f t="shared" si="312"/>
        <v>0</v>
      </c>
      <c r="H310" s="100">
        <f t="shared" si="313"/>
        <v>0</v>
      </c>
      <c r="I310" s="100">
        <f t="shared" si="314"/>
        <v>0</v>
      </c>
      <c r="J310" s="100">
        <f t="shared" si="315"/>
        <v>0</v>
      </c>
      <c r="K310" s="100">
        <f t="shared" si="316"/>
        <v>0</v>
      </c>
      <c r="L310" s="100">
        <f t="shared" si="317"/>
        <v>0</v>
      </c>
      <c r="M310" s="100">
        <f t="shared" si="318"/>
        <v>0</v>
      </c>
      <c r="N310" s="100">
        <f t="shared" si="319"/>
        <v>0</v>
      </c>
      <c r="O310" s="100">
        <f t="shared" si="320"/>
        <v>0</v>
      </c>
      <c r="P310" s="101">
        <f t="shared" si="321"/>
        <v>0</v>
      </c>
      <c r="Q310" s="42">
        <f t="shared" si="322"/>
        <v>0</v>
      </c>
      <c r="S310" s="99">
        <f t="shared" si="323"/>
        <v>0</v>
      </c>
      <c r="T310" s="100">
        <f t="shared" si="324"/>
        <v>0</v>
      </c>
      <c r="U310" s="100">
        <f t="shared" si="325"/>
        <v>0</v>
      </c>
      <c r="V310" s="100">
        <f t="shared" si="326"/>
        <v>0</v>
      </c>
      <c r="W310" s="100">
        <f t="shared" si="327"/>
        <v>0</v>
      </c>
      <c r="X310" s="100">
        <f t="shared" si="328"/>
        <v>0</v>
      </c>
      <c r="Y310" s="100">
        <f t="shared" si="329"/>
        <v>0</v>
      </c>
      <c r="Z310" s="100">
        <f t="shared" si="330"/>
        <v>0</v>
      </c>
      <c r="AA310" s="100">
        <f t="shared" si="331"/>
        <v>0</v>
      </c>
      <c r="AB310" s="100">
        <f t="shared" si="332"/>
        <v>0</v>
      </c>
      <c r="AC310" s="100">
        <f t="shared" si="333"/>
        <v>0</v>
      </c>
      <c r="AD310" s="100">
        <f t="shared" si="334"/>
        <v>0</v>
      </c>
      <c r="AE310" s="42">
        <f t="shared" si="335"/>
        <v>0</v>
      </c>
      <c r="AF310" s="104">
        <f t="shared" si="336"/>
        <v>0</v>
      </c>
      <c r="AG310" s="42">
        <f t="shared" si="337"/>
        <v>0</v>
      </c>
      <c r="AH310" s="43">
        <f t="shared" si="338"/>
        <v>0</v>
      </c>
      <c r="AJ310" s="78"/>
      <c r="AK310" s="79"/>
      <c r="AL310" s="79"/>
      <c r="AM310" s="79"/>
      <c r="AN310" s="79"/>
      <c r="AO310" s="79"/>
      <c r="AP310" s="79"/>
      <c r="AQ310" s="79"/>
      <c r="AR310" s="79"/>
      <c r="AS310" s="79"/>
      <c r="AT310" s="79"/>
      <c r="AU310" s="79"/>
      <c r="AV310" s="30">
        <f t="shared" si="339"/>
        <v>0</v>
      </c>
      <c r="AW310" s="80"/>
      <c r="AX310" s="37"/>
    </row>
    <row r="311" spans="2:50" x14ac:dyDescent="0.35">
      <c r="B311" s="116">
        <v>522002</v>
      </c>
      <c r="C311" s="87" t="s">
        <v>303</v>
      </c>
      <c r="E311" s="99">
        <f t="shared" si="310"/>
        <v>0</v>
      </c>
      <c r="F311" s="100">
        <f t="shared" si="311"/>
        <v>0</v>
      </c>
      <c r="G311" s="100">
        <f t="shared" si="312"/>
        <v>0</v>
      </c>
      <c r="H311" s="100">
        <f t="shared" si="313"/>
        <v>0</v>
      </c>
      <c r="I311" s="100">
        <f t="shared" si="314"/>
        <v>0</v>
      </c>
      <c r="J311" s="100">
        <f t="shared" si="315"/>
        <v>0</v>
      </c>
      <c r="K311" s="100">
        <f t="shared" si="316"/>
        <v>0</v>
      </c>
      <c r="L311" s="100">
        <f t="shared" si="317"/>
        <v>0</v>
      </c>
      <c r="M311" s="100">
        <f t="shared" si="318"/>
        <v>0</v>
      </c>
      <c r="N311" s="100">
        <f t="shared" si="319"/>
        <v>0</v>
      </c>
      <c r="O311" s="100">
        <f t="shared" si="320"/>
        <v>0</v>
      </c>
      <c r="P311" s="101">
        <f t="shared" si="321"/>
        <v>0</v>
      </c>
      <c r="Q311" s="42">
        <f t="shared" si="322"/>
        <v>0</v>
      </c>
      <c r="S311" s="99">
        <f t="shared" si="323"/>
        <v>0</v>
      </c>
      <c r="T311" s="100">
        <f t="shared" si="324"/>
        <v>0</v>
      </c>
      <c r="U311" s="100">
        <f t="shared" si="325"/>
        <v>0</v>
      </c>
      <c r="V311" s="100">
        <f t="shared" si="326"/>
        <v>0</v>
      </c>
      <c r="W311" s="100">
        <f t="shared" si="327"/>
        <v>0</v>
      </c>
      <c r="X311" s="100">
        <f t="shared" si="328"/>
        <v>0</v>
      </c>
      <c r="Y311" s="100">
        <f t="shared" si="329"/>
        <v>0</v>
      </c>
      <c r="Z311" s="100">
        <f t="shared" si="330"/>
        <v>0</v>
      </c>
      <c r="AA311" s="100">
        <f t="shared" si="331"/>
        <v>0</v>
      </c>
      <c r="AB311" s="100">
        <f t="shared" si="332"/>
        <v>0</v>
      </c>
      <c r="AC311" s="100">
        <f t="shared" si="333"/>
        <v>0</v>
      </c>
      <c r="AD311" s="100">
        <f t="shared" si="334"/>
        <v>0</v>
      </c>
      <c r="AE311" s="42">
        <f t="shared" si="335"/>
        <v>0</v>
      </c>
      <c r="AF311" s="104">
        <f t="shared" si="336"/>
        <v>0</v>
      </c>
      <c r="AG311" s="42">
        <f t="shared" si="337"/>
        <v>0</v>
      </c>
      <c r="AH311" s="43">
        <f t="shared" si="338"/>
        <v>0</v>
      </c>
      <c r="AJ311" s="78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30">
        <f t="shared" si="339"/>
        <v>0</v>
      </c>
      <c r="AW311" s="80"/>
      <c r="AX311" s="37"/>
    </row>
    <row r="312" spans="2:50" x14ac:dyDescent="0.35">
      <c r="B312" s="116">
        <v>522003</v>
      </c>
      <c r="C312" s="87" t="s">
        <v>304</v>
      </c>
      <c r="E312" s="99">
        <f t="shared" si="310"/>
        <v>0</v>
      </c>
      <c r="F312" s="100">
        <f t="shared" si="311"/>
        <v>0</v>
      </c>
      <c r="G312" s="100">
        <f t="shared" si="312"/>
        <v>0</v>
      </c>
      <c r="H312" s="100">
        <f t="shared" si="313"/>
        <v>0</v>
      </c>
      <c r="I312" s="100">
        <f t="shared" si="314"/>
        <v>0</v>
      </c>
      <c r="J312" s="100">
        <f t="shared" si="315"/>
        <v>0</v>
      </c>
      <c r="K312" s="100">
        <f t="shared" si="316"/>
        <v>0</v>
      </c>
      <c r="L312" s="100">
        <f t="shared" si="317"/>
        <v>0</v>
      </c>
      <c r="M312" s="100">
        <f t="shared" si="318"/>
        <v>0</v>
      </c>
      <c r="N312" s="100">
        <f t="shared" si="319"/>
        <v>0</v>
      </c>
      <c r="O312" s="100">
        <f t="shared" si="320"/>
        <v>0</v>
      </c>
      <c r="P312" s="101">
        <f t="shared" si="321"/>
        <v>0</v>
      </c>
      <c r="Q312" s="42">
        <f t="shared" si="322"/>
        <v>0</v>
      </c>
      <c r="S312" s="99">
        <f t="shared" si="323"/>
        <v>0</v>
      </c>
      <c r="T312" s="100">
        <f t="shared" si="324"/>
        <v>0</v>
      </c>
      <c r="U312" s="100">
        <f t="shared" si="325"/>
        <v>0</v>
      </c>
      <c r="V312" s="100">
        <f t="shared" si="326"/>
        <v>0</v>
      </c>
      <c r="W312" s="100">
        <f t="shared" si="327"/>
        <v>0</v>
      </c>
      <c r="X312" s="100">
        <f t="shared" si="328"/>
        <v>0</v>
      </c>
      <c r="Y312" s="100">
        <f t="shared" si="329"/>
        <v>0</v>
      </c>
      <c r="Z312" s="100">
        <f t="shared" si="330"/>
        <v>0</v>
      </c>
      <c r="AA312" s="100">
        <f t="shared" si="331"/>
        <v>0</v>
      </c>
      <c r="AB312" s="100">
        <f t="shared" si="332"/>
        <v>0</v>
      </c>
      <c r="AC312" s="100">
        <f t="shared" si="333"/>
        <v>0</v>
      </c>
      <c r="AD312" s="100">
        <f t="shared" si="334"/>
        <v>0</v>
      </c>
      <c r="AE312" s="42">
        <f t="shared" si="335"/>
        <v>0</v>
      </c>
      <c r="AF312" s="104">
        <f t="shared" si="336"/>
        <v>0</v>
      </c>
      <c r="AG312" s="42">
        <f t="shared" si="337"/>
        <v>0</v>
      </c>
      <c r="AH312" s="43">
        <f t="shared" si="338"/>
        <v>0</v>
      </c>
      <c r="AJ312" s="78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30">
        <f t="shared" si="339"/>
        <v>0</v>
      </c>
      <c r="AW312" s="80"/>
      <c r="AX312" s="37"/>
    </row>
    <row r="313" spans="2:50" x14ac:dyDescent="0.35">
      <c r="B313" s="116">
        <v>522004</v>
      </c>
      <c r="C313" s="87" t="s">
        <v>305</v>
      </c>
      <c r="E313" s="99">
        <f t="shared" si="310"/>
        <v>0</v>
      </c>
      <c r="F313" s="100">
        <f t="shared" si="311"/>
        <v>0</v>
      </c>
      <c r="G313" s="100">
        <f t="shared" si="312"/>
        <v>0</v>
      </c>
      <c r="H313" s="100">
        <f t="shared" si="313"/>
        <v>0</v>
      </c>
      <c r="I313" s="100">
        <f t="shared" si="314"/>
        <v>0</v>
      </c>
      <c r="J313" s="100">
        <f t="shared" si="315"/>
        <v>0</v>
      </c>
      <c r="K313" s="100">
        <f t="shared" si="316"/>
        <v>0</v>
      </c>
      <c r="L313" s="100">
        <f t="shared" si="317"/>
        <v>0</v>
      </c>
      <c r="M313" s="100">
        <f t="shared" si="318"/>
        <v>0</v>
      </c>
      <c r="N313" s="100">
        <f t="shared" si="319"/>
        <v>0</v>
      </c>
      <c r="O313" s="100">
        <f t="shared" si="320"/>
        <v>0</v>
      </c>
      <c r="P313" s="101">
        <f t="shared" si="321"/>
        <v>0</v>
      </c>
      <c r="Q313" s="42">
        <f t="shared" si="322"/>
        <v>0</v>
      </c>
      <c r="S313" s="99">
        <f t="shared" si="323"/>
        <v>0</v>
      </c>
      <c r="T313" s="100">
        <f t="shared" si="324"/>
        <v>0</v>
      </c>
      <c r="U313" s="100">
        <f t="shared" si="325"/>
        <v>0</v>
      </c>
      <c r="V313" s="100">
        <f t="shared" si="326"/>
        <v>0</v>
      </c>
      <c r="W313" s="100">
        <f t="shared" si="327"/>
        <v>0</v>
      </c>
      <c r="X313" s="100">
        <f t="shared" si="328"/>
        <v>0</v>
      </c>
      <c r="Y313" s="100">
        <f t="shared" si="329"/>
        <v>0</v>
      </c>
      <c r="Z313" s="100">
        <f t="shared" si="330"/>
        <v>0</v>
      </c>
      <c r="AA313" s="100">
        <f t="shared" si="331"/>
        <v>0</v>
      </c>
      <c r="AB313" s="100">
        <f t="shared" si="332"/>
        <v>0</v>
      </c>
      <c r="AC313" s="100">
        <f t="shared" si="333"/>
        <v>0</v>
      </c>
      <c r="AD313" s="100">
        <f t="shared" si="334"/>
        <v>0</v>
      </c>
      <c r="AE313" s="42">
        <f t="shared" si="335"/>
        <v>0</v>
      </c>
      <c r="AF313" s="104">
        <f t="shared" si="336"/>
        <v>0</v>
      </c>
      <c r="AG313" s="42">
        <f t="shared" si="337"/>
        <v>0</v>
      </c>
      <c r="AH313" s="43">
        <f t="shared" si="338"/>
        <v>0</v>
      </c>
      <c r="AJ313" s="78"/>
      <c r="AK313" s="79"/>
      <c r="AL313" s="79"/>
      <c r="AM313" s="79"/>
      <c r="AN313" s="79"/>
      <c r="AO313" s="79"/>
      <c r="AP313" s="79"/>
      <c r="AQ313" s="79"/>
      <c r="AR313" s="79"/>
      <c r="AS313" s="79"/>
      <c r="AT313" s="79"/>
      <c r="AU313" s="79"/>
      <c r="AV313" s="30">
        <f t="shared" si="339"/>
        <v>0</v>
      </c>
      <c r="AW313" s="80"/>
      <c r="AX313" s="37"/>
    </row>
    <row r="314" spans="2:50" x14ac:dyDescent="0.35">
      <c r="B314" s="116">
        <v>522010</v>
      </c>
      <c r="C314" s="87" t="s">
        <v>306</v>
      </c>
      <c r="E314" s="99">
        <f t="shared" si="310"/>
        <v>0</v>
      </c>
      <c r="F314" s="100">
        <f t="shared" si="311"/>
        <v>0</v>
      </c>
      <c r="G314" s="100">
        <f t="shared" si="312"/>
        <v>0</v>
      </c>
      <c r="H314" s="100">
        <f t="shared" si="313"/>
        <v>0</v>
      </c>
      <c r="I314" s="100">
        <f t="shared" si="314"/>
        <v>0</v>
      </c>
      <c r="J314" s="100">
        <f t="shared" si="315"/>
        <v>0</v>
      </c>
      <c r="K314" s="100">
        <f t="shared" si="316"/>
        <v>0</v>
      </c>
      <c r="L314" s="100">
        <f t="shared" si="317"/>
        <v>0</v>
      </c>
      <c r="M314" s="100">
        <f t="shared" si="318"/>
        <v>0</v>
      </c>
      <c r="N314" s="100">
        <f t="shared" si="319"/>
        <v>0</v>
      </c>
      <c r="O314" s="100">
        <f t="shared" si="320"/>
        <v>0</v>
      </c>
      <c r="P314" s="101">
        <f t="shared" si="321"/>
        <v>0</v>
      </c>
      <c r="Q314" s="42">
        <f t="shared" si="322"/>
        <v>0</v>
      </c>
      <c r="S314" s="99">
        <f t="shared" si="323"/>
        <v>0</v>
      </c>
      <c r="T314" s="100">
        <f t="shared" si="324"/>
        <v>0</v>
      </c>
      <c r="U314" s="100">
        <f t="shared" si="325"/>
        <v>0</v>
      </c>
      <c r="V314" s="100">
        <f t="shared" si="326"/>
        <v>0</v>
      </c>
      <c r="W314" s="100">
        <f t="shared" si="327"/>
        <v>0</v>
      </c>
      <c r="X314" s="100">
        <f t="shared" si="328"/>
        <v>0</v>
      </c>
      <c r="Y314" s="100">
        <f t="shared" si="329"/>
        <v>0</v>
      </c>
      <c r="Z314" s="100">
        <f t="shared" si="330"/>
        <v>0</v>
      </c>
      <c r="AA314" s="100">
        <f t="shared" si="331"/>
        <v>0</v>
      </c>
      <c r="AB314" s="100">
        <f t="shared" si="332"/>
        <v>0</v>
      </c>
      <c r="AC314" s="100">
        <f t="shared" si="333"/>
        <v>0</v>
      </c>
      <c r="AD314" s="100">
        <f t="shared" si="334"/>
        <v>0</v>
      </c>
      <c r="AE314" s="42">
        <f t="shared" si="335"/>
        <v>0</v>
      </c>
      <c r="AF314" s="104">
        <f t="shared" si="336"/>
        <v>0</v>
      </c>
      <c r="AG314" s="42">
        <f t="shared" si="337"/>
        <v>0</v>
      </c>
      <c r="AH314" s="43">
        <f t="shared" si="338"/>
        <v>0</v>
      </c>
      <c r="AJ314" s="78"/>
      <c r="AK314" s="79"/>
      <c r="AL314" s="79"/>
      <c r="AM314" s="79"/>
      <c r="AN314" s="79"/>
      <c r="AO314" s="79"/>
      <c r="AP314" s="79"/>
      <c r="AQ314" s="79"/>
      <c r="AR314" s="79"/>
      <c r="AS314" s="79"/>
      <c r="AT314" s="79"/>
      <c r="AU314" s="79"/>
      <c r="AV314" s="30">
        <f t="shared" si="339"/>
        <v>0</v>
      </c>
      <c r="AW314" s="80"/>
      <c r="AX314" s="37"/>
    </row>
    <row r="315" spans="2:50" x14ac:dyDescent="0.35">
      <c r="B315" s="116">
        <v>522011</v>
      </c>
      <c r="C315" s="87" t="s">
        <v>307</v>
      </c>
      <c r="E315" s="99">
        <f t="shared" si="310"/>
        <v>0</v>
      </c>
      <c r="F315" s="100">
        <f t="shared" si="311"/>
        <v>0</v>
      </c>
      <c r="G315" s="100">
        <f t="shared" si="312"/>
        <v>0</v>
      </c>
      <c r="H315" s="100">
        <f t="shared" si="313"/>
        <v>0</v>
      </c>
      <c r="I315" s="100">
        <f t="shared" si="314"/>
        <v>0</v>
      </c>
      <c r="J315" s="100">
        <f t="shared" si="315"/>
        <v>0</v>
      </c>
      <c r="K315" s="100">
        <f t="shared" si="316"/>
        <v>0</v>
      </c>
      <c r="L315" s="100">
        <f t="shared" si="317"/>
        <v>0</v>
      </c>
      <c r="M315" s="100">
        <f t="shared" si="318"/>
        <v>0</v>
      </c>
      <c r="N315" s="100">
        <f t="shared" si="319"/>
        <v>0</v>
      </c>
      <c r="O315" s="100">
        <f t="shared" si="320"/>
        <v>0</v>
      </c>
      <c r="P315" s="101">
        <f t="shared" si="321"/>
        <v>0</v>
      </c>
      <c r="Q315" s="42">
        <f t="shared" si="322"/>
        <v>0</v>
      </c>
      <c r="S315" s="99">
        <f t="shared" si="323"/>
        <v>0</v>
      </c>
      <c r="T315" s="100">
        <f t="shared" si="324"/>
        <v>0</v>
      </c>
      <c r="U315" s="100">
        <f t="shared" si="325"/>
        <v>0</v>
      </c>
      <c r="V315" s="100">
        <f t="shared" si="326"/>
        <v>0</v>
      </c>
      <c r="W315" s="100">
        <f t="shared" si="327"/>
        <v>0</v>
      </c>
      <c r="X315" s="100">
        <f t="shared" si="328"/>
        <v>0</v>
      </c>
      <c r="Y315" s="100">
        <f t="shared" si="329"/>
        <v>0</v>
      </c>
      <c r="Z315" s="100">
        <f t="shared" si="330"/>
        <v>0</v>
      </c>
      <c r="AA315" s="100">
        <f t="shared" si="331"/>
        <v>0</v>
      </c>
      <c r="AB315" s="100">
        <f t="shared" si="332"/>
        <v>0</v>
      </c>
      <c r="AC315" s="100">
        <f t="shared" si="333"/>
        <v>0</v>
      </c>
      <c r="AD315" s="100">
        <f t="shared" si="334"/>
        <v>0</v>
      </c>
      <c r="AE315" s="42">
        <f t="shared" si="335"/>
        <v>0</v>
      </c>
      <c r="AF315" s="104">
        <f t="shared" si="336"/>
        <v>0</v>
      </c>
      <c r="AG315" s="42">
        <f t="shared" si="337"/>
        <v>0</v>
      </c>
      <c r="AH315" s="43">
        <f t="shared" si="338"/>
        <v>0</v>
      </c>
      <c r="AJ315" s="78"/>
      <c r="AK315" s="79"/>
      <c r="AL315" s="79"/>
      <c r="AM315" s="79"/>
      <c r="AN315" s="79"/>
      <c r="AO315" s="79"/>
      <c r="AP315" s="79"/>
      <c r="AQ315" s="79"/>
      <c r="AR315" s="79"/>
      <c r="AS315" s="79"/>
      <c r="AT315" s="79"/>
      <c r="AU315" s="79"/>
      <c r="AV315" s="30">
        <f t="shared" si="339"/>
        <v>0</v>
      </c>
      <c r="AW315" s="80"/>
      <c r="AX315" s="37"/>
    </row>
    <row r="316" spans="2:50" x14ac:dyDescent="0.35">
      <c r="B316" s="116">
        <v>523000</v>
      </c>
      <c r="C316" s="87" t="s">
        <v>308</v>
      </c>
      <c r="E316" s="99">
        <f t="shared" si="310"/>
        <v>0</v>
      </c>
      <c r="F316" s="100">
        <f t="shared" si="311"/>
        <v>0</v>
      </c>
      <c r="G316" s="100">
        <f t="shared" si="312"/>
        <v>0</v>
      </c>
      <c r="H316" s="100">
        <f t="shared" si="313"/>
        <v>0</v>
      </c>
      <c r="I316" s="100">
        <f t="shared" si="314"/>
        <v>0</v>
      </c>
      <c r="J316" s="100">
        <f t="shared" si="315"/>
        <v>0</v>
      </c>
      <c r="K316" s="100">
        <f t="shared" si="316"/>
        <v>0</v>
      </c>
      <c r="L316" s="100">
        <f t="shared" si="317"/>
        <v>0</v>
      </c>
      <c r="M316" s="100">
        <f t="shared" si="318"/>
        <v>0</v>
      </c>
      <c r="N316" s="100">
        <f t="shared" si="319"/>
        <v>0</v>
      </c>
      <c r="O316" s="100">
        <f t="shared" si="320"/>
        <v>0</v>
      </c>
      <c r="P316" s="101">
        <f t="shared" si="321"/>
        <v>0</v>
      </c>
      <c r="Q316" s="42">
        <f t="shared" si="322"/>
        <v>0</v>
      </c>
      <c r="S316" s="99">
        <f t="shared" si="323"/>
        <v>0</v>
      </c>
      <c r="T316" s="100">
        <f t="shared" si="324"/>
        <v>0</v>
      </c>
      <c r="U316" s="100">
        <f t="shared" si="325"/>
        <v>0</v>
      </c>
      <c r="V316" s="100">
        <f t="shared" si="326"/>
        <v>0</v>
      </c>
      <c r="W316" s="100">
        <f t="shared" si="327"/>
        <v>0</v>
      </c>
      <c r="X316" s="100">
        <f t="shared" si="328"/>
        <v>0</v>
      </c>
      <c r="Y316" s="100">
        <f t="shared" si="329"/>
        <v>0</v>
      </c>
      <c r="Z316" s="100">
        <f t="shared" si="330"/>
        <v>0</v>
      </c>
      <c r="AA316" s="100">
        <f t="shared" si="331"/>
        <v>0</v>
      </c>
      <c r="AB316" s="100">
        <f t="shared" si="332"/>
        <v>0</v>
      </c>
      <c r="AC316" s="100">
        <f t="shared" si="333"/>
        <v>0</v>
      </c>
      <c r="AD316" s="100">
        <f t="shared" si="334"/>
        <v>0</v>
      </c>
      <c r="AE316" s="42">
        <f t="shared" si="335"/>
        <v>0</v>
      </c>
      <c r="AF316" s="104">
        <f t="shared" si="336"/>
        <v>0</v>
      </c>
      <c r="AG316" s="42">
        <f t="shared" si="337"/>
        <v>0</v>
      </c>
      <c r="AH316" s="43">
        <f t="shared" si="338"/>
        <v>0</v>
      </c>
      <c r="AJ316" s="78"/>
      <c r="AK316" s="79"/>
      <c r="AL316" s="79"/>
      <c r="AM316" s="79"/>
      <c r="AN316" s="79"/>
      <c r="AO316" s="79"/>
      <c r="AP316" s="79"/>
      <c r="AQ316" s="79"/>
      <c r="AR316" s="79"/>
      <c r="AS316" s="79"/>
      <c r="AT316" s="79"/>
      <c r="AU316" s="79"/>
      <c r="AV316" s="30">
        <f t="shared" si="339"/>
        <v>0</v>
      </c>
      <c r="AW316" s="80"/>
      <c r="AX316" s="37"/>
    </row>
    <row r="317" spans="2:50" x14ac:dyDescent="0.35">
      <c r="B317" s="116">
        <v>523010</v>
      </c>
      <c r="C317" s="87" t="s">
        <v>309</v>
      </c>
      <c r="E317" s="99">
        <f t="shared" si="310"/>
        <v>0</v>
      </c>
      <c r="F317" s="100">
        <f t="shared" si="311"/>
        <v>0</v>
      </c>
      <c r="G317" s="100">
        <f t="shared" si="312"/>
        <v>0</v>
      </c>
      <c r="H317" s="100">
        <f t="shared" si="313"/>
        <v>0</v>
      </c>
      <c r="I317" s="100">
        <f t="shared" si="314"/>
        <v>0</v>
      </c>
      <c r="J317" s="100">
        <f t="shared" si="315"/>
        <v>0</v>
      </c>
      <c r="K317" s="100">
        <f t="shared" si="316"/>
        <v>0</v>
      </c>
      <c r="L317" s="100">
        <f t="shared" si="317"/>
        <v>0</v>
      </c>
      <c r="M317" s="100">
        <f t="shared" si="318"/>
        <v>0</v>
      </c>
      <c r="N317" s="100">
        <f t="shared" si="319"/>
        <v>0</v>
      </c>
      <c r="O317" s="100">
        <f t="shared" si="320"/>
        <v>0</v>
      </c>
      <c r="P317" s="101">
        <f t="shared" si="321"/>
        <v>0</v>
      </c>
      <c r="Q317" s="42">
        <f t="shared" si="322"/>
        <v>0</v>
      </c>
      <c r="S317" s="99">
        <f t="shared" si="323"/>
        <v>0</v>
      </c>
      <c r="T317" s="100">
        <f t="shared" si="324"/>
        <v>0</v>
      </c>
      <c r="U317" s="100">
        <f t="shared" si="325"/>
        <v>0</v>
      </c>
      <c r="V317" s="100">
        <f t="shared" si="326"/>
        <v>0</v>
      </c>
      <c r="W317" s="100">
        <f t="shared" si="327"/>
        <v>0</v>
      </c>
      <c r="X317" s="100">
        <f t="shared" si="328"/>
        <v>0</v>
      </c>
      <c r="Y317" s="100">
        <f t="shared" si="329"/>
        <v>0</v>
      </c>
      <c r="Z317" s="100">
        <f t="shared" si="330"/>
        <v>0</v>
      </c>
      <c r="AA317" s="100">
        <f t="shared" si="331"/>
        <v>0</v>
      </c>
      <c r="AB317" s="100">
        <f t="shared" si="332"/>
        <v>0</v>
      </c>
      <c r="AC317" s="100">
        <f t="shared" si="333"/>
        <v>0</v>
      </c>
      <c r="AD317" s="100">
        <f t="shared" si="334"/>
        <v>0</v>
      </c>
      <c r="AE317" s="42">
        <f t="shared" si="335"/>
        <v>0</v>
      </c>
      <c r="AF317" s="104">
        <f t="shared" si="336"/>
        <v>0</v>
      </c>
      <c r="AG317" s="42">
        <f t="shared" si="337"/>
        <v>0</v>
      </c>
      <c r="AH317" s="43">
        <f t="shared" si="338"/>
        <v>0</v>
      </c>
      <c r="AJ317" s="78"/>
      <c r="AK317" s="79"/>
      <c r="AL317" s="79"/>
      <c r="AM317" s="79"/>
      <c r="AN317" s="79"/>
      <c r="AO317" s="79"/>
      <c r="AP317" s="79"/>
      <c r="AQ317" s="79"/>
      <c r="AR317" s="79"/>
      <c r="AS317" s="79"/>
      <c r="AT317" s="79"/>
      <c r="AU317" s="79"/>
      <c r="AV317" s="30">
        <f t="shared" si="339"/>
        <v>0</v>
      </c>
      <c r="AW317" s="80"/>
      <c r="AX317" s="37"/>
    </row>
    <row r="318" spans="2:50" x14ac:dyDescent="0.35">
      <c r="B318" s="116">
        <v>523011</v>
      </c>
      <c r="C318" s="87" t="s">
        <v>310</v>
      </c>
      <c r="E318" s="99">
        <f t="shared" si="310"/>
        <v>0</v>
      </c>
      <c r="F318" s="100">
        <f t="shared" si="311"/>
        <v>0</v>
      </c>
      <c r="G318" s="100">
        <f t="shared" si="312"/>
        <v>0</v>
      </c>
      <c r="H318" s="100">
        <f t="shared" si="313"/>
        <v>0</v>
      </c>
      <c r="I318" s="100">
        <f t="shared" si="314"/>
        <v>0</v>
      </c>
      <c r="J318" s="100">
        <f t="shared" si="315"/>
        <v>0</v>
      </c>
      <c r="K318" s="100">
        <f t="shared" si="316"/>
        <v>0</v>
      </c>
      <c r="L318" s="100">
        <f t="shared" si="317"/>
        <v>0</v>
      </c>
      <c r="M318" s="100">
        <f t="shared" si="318"/>
        <v>0</v>
      </c>
      <c r="N318" s="100">
        <f t="shared" si="319"/>
        <v>0</v>
      </c>
      <c r="O318" s="100">
        <f t="shared" si="320"/>
        <v>0</v>
      </c>
      <c r="P318" s="101">
        <f t="shared" si="321"/>
        <v>0</v>
      </c>
      <c r="Q318" s="42">
        <f t="shared" si="322"/>
        <v>0</v>
      </c>
      <c r="S318" s="99">
        <f t="shared" si="323"/>
        <v>0</v>
      </c>
      <c r="T318" s="100">
        <f t="shared" si="324"/>
        <v>0</v>
      </c>
      <c r="U318" s="100">
        <f t="shared" si="325"/>
        <v>0</v>
      </c>
      <c r="V318" s="100">
        <f t="shared" si="326"/>
        <v>0</v>
      </c>
      <c r="W318" s="100">
        <f t="shared" si="327"/>
        <v>0</v>
      </c>
      <c r="X318" s="100">
        <f t="shared" si="328"/>
        <v>0</v>
      </c>
      <c r="Y318" s="100">
        <f t="shared" si="329"/>
        <v>0</v>
      </c>
      <c r="Z318" s="100">
        <f t="shared" si="330"/>
        <v>0</v>
      </c>
      <c r="AA318" s="100">
        <f t="shared" si="331"/>
        <v>0</v>
      </c>
      <c r="AB318" s="100">
        <f t="shared" si="332"/>
        <v>0</v>
      </c>
      <c r="AC318" s="100">
        <f t="shared" si="333"/>
        <v>0</v>
      </c>
      <c r="AD318" s="100">
        <f t="shared" si="334"/>
        <v>0</v>
      </c>
      <c r="AE318" s="42">
        <f t="shared" si="335"/>
        <v>0</v>
      </c>
      <c r="AF318" s="104">
        <f t="shared" si="336"/>
        <v>0</v>
      </c>
      <c r="AG318" s="42">
        <f t="shared" si="337"/>
        <v>0</v>
      </c>
      <c r="AH318" s="43">
        <f t="shared" si="338"/>
        <v>0</v>
      </c>
      <c r="AJ318" s="78"/>
      <c r="AK318" s="79"/>
      <c r="AL318" s="79"/>
      <c r="AM318" s="79"/>
      <c r="AN318" s="79"/>
      <c r="AO318" s="79"/>
      <c r="AP318" s="79"/>
      <c r="AQ318" s="79"/>
      <c r="AR318" s="79"/>
      <c r="AS318" s="79"/>
      <c r="AT318" s="79"/>
      <c r="AU318" s="79"/>
      <c r="AV318" s="30">
        <f t="shared" si="339"/>
        <v>0</v>
      </c>
      <c r="AW318" s="80"/>
      <c r="AX318" s="37"/>
    </row>
    <row r="319" spans="2:50" x14ac:dyDescent="0.35">
      <c r="B319" s="116">
        <v>523012</v>
      </c>
      <c r="C319" s="87" t="s">
        <v>311</v>
      </c>
      <c r="E319" s="99">
        <f t="shared" si="310"/>
        <v>0</v>
      </c>
      <c r="F319" s="100">
        <f t="shared" si="311"/>
        <v>0</v>
      </c>
      <c r="G319" s="100">
        <f t="shared" si="312"/>
        <v>0</v>
      </c>
      <c r="H319" s="100">
        <f t="shared" si="313"/>
        <v>0</v>
      </c>
      <c r="I319" s="100">
        <f t="shared" si="314"/>
        <v>0</v>
      </c>
      <c r="J319" s="100">
        <f t="shared" si="315"/>
        <v>0</v>
      </c>
      <c r="K319" s="100">
        <f t="shared" si="316"/>
        <v>0</v>
      </c>
      <c r="L319" s="100">
        <f t="shared" si="317"/>
        <v>0</v>
      </c>
      <c r="M319" s="100">
        <f t="shared" si="318"/>
        <v>0</v>
      </c>
      <c r="N319" s="100">
        <f t="shared" si="319"/>
        <v>0</v>
      </c>
      <c r="O319" s="100">
        <f t="shared" si="320"/>
        <v>0</v>
      </c>
      <c r="P319" s="101">
        <f t="shared" si="321"/>
        <v>0</v>
      </c>
      <c r="Q319" s="42">
        <f t="shared" si="322"/>
        <v>0</v>
      </c>
      <c r="S319" s="99">
        <f t="shared" si="323"/>
        <v>0</v>
      </c>
      <c r="T319" s="100">
        <f t="shared" si="324"/>
        <v>0</v>
      </c>
      <c r="U319" s="100">
        <f t="shared" si="325"/>
        <v>0</v>
      </c>
      <c r="V319" s="100">
        <f t="shared" si="326"/>
        <v>0</v>
      </c>
      <c r="W319" s="100">
        <f t="shared" si="327"/>
        <v>0</v>
      </c>
      <c r="X319" s="100">
        <f t="shared" si="328"/>
        <v>0</v>
      </c>
      <c r="Y319" s="100">
        <f t="shared" si="329"/>
        <v>0</v>
      </c>
      <c r="Z319" s="100">
        <f t="shared" si="330"/>
        <v>0</v>
      </c>
      <c r="AA319" s="100">
        <f t="shared" si="331"/>
        <v>0</v>
      </c>
      <c r="AB319" s="100">
        <f t="shared" si="332"/>
        <v>0</v>
      </c>
      <c r="AC319" s="100">
        <f t="shared" si="333"/>
        <v>0</v>
      </c>
      <c r="AD319" s="100">
        <f t="shared" si="334"/>
        <v>0</v>
      </c>
      <c r="AE319" s="42">
        <f t="shared" si="335"/>
        <v>0</v>
      </c>
      <c r="AF319" s="104">
        <f t="shared" si="336"/>
        <v>0</v>
      </c>
      <c r="AG319" s="42">
        <f t="shared" si="337"/>
        <v>0</v>
      </c>
      <c r="AH319" s="43">
        <f t="shared" si="338"/>
        <v>0</v>
      </c>
      <c r="AJ319" s="78"/>
      <c r="AK319" s="79"/>
      <c r="AL319" s="79"/>
      <c r="AM319" s="79"/>
      <c r="AN319" s="79"/>
      <c r="AO319" s="79"/>
      <c r="AP319" s="79"/>
      <c r="AQ319" s="79"/>
      <c r="AR319" s="79"/>
      <c r="AS319" s="79"/>
      <c r="AT319" s="79"/>
      <c r="AU319" s="79"/>
      <c r="AV319" s="30">
        <f t="shared" si="339"/>
        <v>0</v>
      </c>
      <c r="AW319" s="80"/>
      <c r="AX319" s="37"/>
    </row>
    <row r="320" spans="2:50" x14ac:dyDescent="0.35">
      <c r="B320" s="116">
        <v>523013</v>
      </c>
      <c r="C320" s="87" t="s">
        <v>312</v>
      </c>
      <c r="E320" s="99">
        <f t="shared" si="310"/>
        <v>0</v>
      </c>
      <c r="F320" s="100">
        <f t="shared" si="311"/>
        <v>0</v>
      </c>
      <c r="G320" s="100">
        <f t="shared" si="312"/>
        <v>0</v>
      </c>
      <c r="H320" s="100">
        <f t="shared" si="313"/>
        <v>0</v>
      </c>
      <c r="I320" s="100">
        <f t="shared" si="314"/>
        <v>0</v>
      </c>
      <c r="J320" s="100">
        <f t="shared" si="315"/>
        <v>0</v>
      </c>
      <c r="K320" s="100">
        <f t="shared" si="316"/>
        <v>0</v>
      </c>
      <c r="L320" s="100">
        <f t="shared" si="317"/>
        <v>0</v>
      </c>
      <c r="M320" s="100">
        <f t="shared" si="318"/>
        <v>0</v>
      </c>
      <c r="N320" s="100">
        <f t="shared" si="319"/>
        <v>0</v>
      </c>
      <c r="O320" s="100">
        <f t="shared" si="320"/>
        <v>0</v>
      </c>
      <c r="P320" s="101">
        <f t="shared" si="321"/>
        <v>0</v>
      </c>
      <c r="Q320" s="42">
        <f t="shared" si="322"/>
        <v>0</v>
      </c>
      <c r="S320" s="99">
        <f t="shared" si="323"/>
        <v>0</v>
      </c>
      <c r="T320" s="100">
        <f t="shared" si="324"/>
        <v>0</v>
      </c>
      <c r="U320" s="100">
        <f t="shared" si="325"/>
        <v>0</v>
      </c>
      <c r="V320" s="100">
        <f t="shared" si="326"/>
        <v>0</v>
      </c>
      <c r="W320" s="100">
        <f t="shared" si="327"/>
        <v>0</v>
      </c>
      <c r="X320" s="100">
        <f t="shared" si="328"/>
        <v>0</v>
      </c>
      <c r="Y320" s="100">
        <f t="shared" si="329"/>
        <v>0</v>
      </c>
      <c r="Z320" s="100">
        <f t="shared" si="330"/>
        <v>0</v>
      </c>
      <c r="AA320" s="100">
        <f t="shared" si="331"/>
        <v>0</v>
      </c>
      <c r="AB320" s="100">
        <f t="shared" si="332"/>
        <v>0</v>
      </c>
      <c r="AC320" s="100">
        <f t="shared" si="333"/>
        <v>0</v>
      </c>
      <c r="AD320" s="100">
        <f t="shared" si="334"/>
        <v>0</v>
      </c>
      <c r="AE320" s="42">
        <f t="shared" si="335"/>
        <v>0</v>
      </c>
      <c r="AF320" s="104">
        <f t="shared" si="336"/>
        <v>0</v>
      </c>
      <c r="AG320" s="42">
        <f t="shared" si="337"/>
        <v>0</v>
      </c>
      <c r="AH320" s="43">
        <f t="shared" si="338"/>
        <v>0</v>
      </c>
      <c r="AJ320" s="78"/>
      <c r="AK320" s="79"/>
      <c r="AL320" s="79"/>
      <c r="AM320" s="79"/>
      <c r="AN320" s="79"/>
      <c r="AO320" s="79"/>
      <c r="AP320" s="79"/>
      <c r="AQ320" s="79"/>
      <c r="AR320" s="79"/>
      <c r="AS320" s="79"/>
      <c r="AT320" s="79"/>
      <c r="AU320" s="79"/>
      <c r="AV320" s="30">
        <f t="shared" si="339"/>
        <v>0</v>
      </c>
      <c r="AW320" s="80"/>
      <c r="AX320" s="37"/>
    </row>
    <row r="321" spans="2:50" x14ac:dyDescent="0.35">
      <c r="B321" s="116">
        <v>523500</v>
      </c>
      <c r="C321" s="87" t="s">
        <v>313</v>
      </c>
      <c r="E321" s="99">
        <f t="shared" si="310"/>
        <v>0</v>
      </c>
      <c r="F321" s="100">
        <f t="shared" si="311"/>
        <v>0</v>
      </c>
      <c r="G321" s="100">
        <f t="shared" si="312"/>
        <v>0</v>
      </c>
      <c r="H321" s="100">
        <f t="shared" si="313"/>
        <v>0</v>
      </c>
      <c r="I321" s="100">
        <f t="shared" si="314"/>
        <v>0</v>
      </c>
      <c r="J321" s="100">
        <f t="shared" si="315"/>
        <v>0</v>
      </c>
      <c r="K321" s="100">
        <f t="shared" si="316"/>
        <v>0</v>
      </c>
      <c r="L321" s="100">
        <f t="shared" si="317"/>
        <v>0</v>
      </c>
      <c r="M321" s="100">
        <f t="shared" si="318"/>
        <v>0</v>
      </c>
      <c r="N321" s="100">
        <f t="shared" si="319"/>
        <v>0</v>
      </c>
      <c r="O321" s="100">
        <f t="shared" si="320"/>
        <v>0</v>
      </c>
      <c r="P321" s="101">
        <f t="shared" si="321"/>
        <v>0</v>
      </c>
      <c r="Q321" s="42">
        <f t="shared" si="322"/>
        <v>0</v>
      </c>
      <c r="S321" s="99">
        <f t="shared" si="323"/>
        <v>0</v>
      </c>
      <c r="T321" s="100">
        <f t="shared" si="324"/>
        <v>0</v>
      </c>
      <c r="U321" s="100">
        <f t="shared" si="325"/>
        <v>0</v>
      </c>
      <c r="V321" s="100">
        <f t="shared" si="326"/>
        <v>0</v>
      </c>
      <c r="W321" s="100">
        <f t="shared" si="327"/>
        <v>0</v>
      </c>
      <c r="X321" s="100">
        <f t="shared" si="328"/>
        <v>0</v>
      </c>
      <c r="Y321" s="100">
        <f t="shared" si="329"/>
        <v>0</v>
      </c>
      <c r="Z321" s="100">
        <f t="shared" si="330"/>
        <v>0</v>
      </c>
      <c r="AA321" s="100">
        <f t="shared" si="331"/>
        <v>0</v>
      </c>
      <c r="AB321" s="100">
        <f t="shared" si="332"/>
        <v>0</v>
      </c>
      <c r="AC321" s="100">
        <f t="shared" si="333"/>
        <v>0</v>
      </c>
      <c r="AD321" s="100">
        <f t="shared" si="334"/>
        <v>0</v>
      </c>
      <c r="AE321" s="42">
        <f t="shared" si="335"/>
        <v>0</v>
      </c>
      <c r="AF321" s="104">
        <f t="shared" si="336"/>
        <v>0</v>
      </c>
      <c r="AG321" s="42">
        <f t="shared" si="337"/>
        <v>0</v>
      </c>
      <c r="AH321" s="43">
        <f t="shared" si="338"/>
        <v>0</v>
      </c>
      <c r="AJ321" s="78"/>
      <c r="AK321" s="79"/>
      <c r="AL321" s="79"/>
      <c r="AM321" s="79"/>
      <c r="AN321" s="79"/>
      <c r="AO321" s="79"/>
      <c r="AP321" s="79"/>
      <c r="AQ321" s="79"/>
      <c r="AR321" s="79"/>
      <c r="AS321" s="79"/>
      <c r="AT321" s="79"/>
      <c r="AU321" s="79"/>
      <c r="AV321" s="30">
        <f t="shared" si="339"/>
        <v>0</v>
      </c>
      <c r="AW321" s="80"/>
      <c r="AX321" s="37"/>
    </row>
    <row r="322" spans="2:50" x14ac:dyDescent="0.35">
      <c r="B322" s="116">
        <v>523501</v>
      </c>
      <c r="C322" s="87" t="s">
        <v>314</v>
      </c>
      <c r="E322" s="99">
        <f t="shared" si="310"/>
        <v>0</v>
      </c>
      <c r="F322" s="100">
        <f t="shared" si="311"/>
        <v>0</v>
      </c>
      <c r="G322" s="100">
        <f t="shared" si="312"/>
        <v>0</v>
      </c>
      <c r="H322" s="100">
        <f t="shared" si="313"/>
        <v>0</v>
      </c>
      <c r="I322" s="100">
        <f t="shared" si="314"/>
        <v>0</v>
      </c>
      <c r="J322" s="100">
        <f t="shared" si="315"/>
        <v>0</v>
      </c>
      <c r="K322" s="100">
        <f t="shared" si="316"/>
        <v>0</v>
      </c>
      <c r="L322" s="100">
        <f t="shared" si="317"/>
        <v>0</v>
      </c>
      <c r="M322" s="100">
        <f t="shared" si="318"/>
        <v>0</v>
      </c>
      <c r="N322" s="100">
        <f t="shared" si="319"/>
        <v>0</v>
      </c>
      <c r="O322" s="100">
        <f t="shared" si="320"/>
        <v>0</v>
      </c>
      <c r="P322" s="101">
        <f t="shared" si="321"/>
        <v>0</v>
      </c>
      <c r="Q322" s="42">
        <f t="shared" si="322"/>
        <v>0</v>
      </c>
      <c r="S322" s="99">
        <f t="shared" si="323"/>
        <v>0</v>
      </c>
      <c r="T322" s="100">
        <f t="shared" si="324"/>
        <v>0</v>
      </c>
      <c r="U322" s="100">
        <f t="shared" si="325"/>
        <v>0</v>
      </c>
      <c r="V322" s="100">
        <f t="shared" si="326"/>
        <v>0</v>
      </c>
      <c r="W322" s="100">
        <f t="shared" si="327"/>
        <v>0</v>
      </c>
      <c r="X322" s="100">
        <f t="shared" si="328"/>
        <v>0</v>
      </c>
      <c r="Y322" s="100">
        <f t="shared" si="329"/>
        <v>0</v>
      </c>
      <c r="Z322" s="100">
        <f t="shared" si="330"/>
        <v>0</v>
      </c>
      <c r="AA322" s="100">
        <f t="shared" si="331"/>
        <v>0</v>
      </c>
      <c r="AB322" s="100">
        <f t="shared" si="332"/>
        <v>0</v>
      </c>
      <c r="AC322" s="100">
        <f t="shared" si="333"/>
        <v>0</v>
      </c>
      <c r="AD322" s="100">
        <f t="shared" si="334"/>
        <v>0</v>
      </c>
      <c r="AE322" s="42">
        <f t="shared" si="335"/>
        <v>0</v>
      </c>
      <c r="AF322" s="104">
        <f t="shared" si="336"/>
        <v>0</v>
      </c>
      <c r="AG322" s="42">
        <f t="shared" si="337"/>
        <v>0</v>
      </c>
      <c r="AH322" s="43">
        <f t="shared" si="338"/>
        <v>0</v>
      </c>
      <c r="AJ322" s="78"/>
      <c r="AK322" s="79"/>
      <c r="AL322" s="79"/>
      <c r="AM322" s="79"/>
      <c r="AN322" s="79"/>
      <c r="AO322" s="79"/>
      <c r="AP322" s="79"/>
      <c r="AQ322" s="79"/>
      <c r="AR322" s="79"/>
      <c r="AS322" s="79"/>
      <c r="AT322" s="79"/>
      <c r="AU322" s="79"/>
      <c r="AV322" s="30">
        <f t="shared" si="339"/>
        <v>0</v>
      </c>
      <c r="AW322" s="80"/>
      <c r="AX322" s="37"/>
    </row>
    <row r="323" spans="2:50" x14ac:dyDescent="0.35">
      <c r="B323" s="116">
        <v>523510</v>
      </c>
      <c r="C323" s="87" t="s">
        <v>315</v>
      </c>
      <c r="E323" s="99">
        <f t="shared" si="310"/>
        <v>0</v>
      </c>
      <c r="F323" s="100">
        <f t="shared" si="311"/>
        <v>0</v>
      </c>
      <c r="G323" s="100">
        <f t="shared" si="312"/>
        <v>0</v>
      </c>
      <c r="H323" s="100">
        <f t="shared" si="313"/>
        <v>0</v>
      </c>
      <c r="I323" s="100">
        <f t="shared" si="314"/>
        <v>0</v>
      </c>
      <c r="J323" s="100">
        <f t="shared" si="315"/>
        <v>0</v>
      </c>
      <c r="K323" s="100">
        <f t="shared" si="316"/>
        <v>0</v>
      </c>
      <c r="L323" s="100">
        <f t="shared" si="317"/>
        <v>0</v>
      </c>
      <c r="M323" s="100">
        <f t="shared" si="318"/>
        <v>0</v>
      </c>
      <c r="N323" s="100">
        <f t="shared" si="319"/>
        <v>0</v>
      </c>
      <c r="O323" s="100">
        <f t="shared" si="320"/>
        <v>0</v>
      </c>
      <c r="P323" s="101">
        <f t="shared" si="321"/>
        <v>0</v>
      </c>
      <c r="Q323" s="42">
        <f t="shared" si="322"/>
        <v>0</v>
      </c>
      <c r="S323" s="99">
        <f t="shared" si="323"/>
        <v>0</v>
      </c>
      <c r="T323" s="100">
        <f t="shared" si="324"/>
        <v>0</v>
      </c>
      <c r="U323" s="100">
        <f t="shared" si="325"/>
        <v>0</v>
      </c>
      <c r="V323" s="100">
        <f t="shared" si="326"/>
        <v>0</v>
      </c>
      <c r="W323" s="100">
        <f t="shared" si="327"/>
        <v>0</v>
      </c>
      <c r="X323" s="100">
        <f t="shared" si="328"/>
        <v>0</v>
      </c>
      <c r="Y323" s="100">
        <f t="shared" si="329"/>
        <v>0</v>
      </c>
      <c r="Z323" s="100">
        <f t="shared" si="330"/>
        <v>0</v>
      </c>
      <c r="AA323" s="100">
        <f t="shared" si="331"/>
        <v>0</v>
      </c>
      <c r="AB323" s="100">
        <f t="shared" si="332"/>
        <v>0</v>
      </c>
      <c r="AC323" s="100">
        <f t="shared" si="333"/>
        <v>0</v>
      </c>
      <c r="AD323" s="100">
        <f t="shared" si="334"/>
        <v>0</v>
      </c>
      <c r="AE323" s="42">
        <f t="shared" si="335"/>
        <v>0</v>
      </c>
      <c r="AF323" s="104">
        <f t="shared" si="336"/>
        <v>0</v>
      </c>
      <c r="AG323" s="42">
        <f t="shared" si="337"/>
        <v>0</v>
      </c>
      <c r="AH323" s="43">
        <f t="shared" si="338"/>
        <v>0</v>
      </c>
      <c r="AJ323" s="78"/>
      <c r="AK323" s="79"/>
      <c r="AL323" s="79"/>
      <c r="AM323" s="79"/>
      <c r="AN323" s="79"/>
      <c r="AO323" s="79"/>
      <c r="AP323" s="79"/>
      <c r="AQ323" s="79"/>
      <c r="AR323" s="79"/>
      <c r="AS323" s="79"/>
      <c r="AT323" s="79"/>
      <c r="AU323" s="79"/>
      <c r="AV323" s="30">
        <f t="shared" si="339"/>
        <v>0</v>
      </c>
      <c r="AW323" s="80"/>
      <c r="AX323" s="37"/>
    </row>
    <row r="324" spans="2:50" x14ac:dyDescent="0.35">
      <c r="B324" s="116">
        <v>523511</v>
      </c>
      <c r="C324" s="87" t="s">
        <v>316</v>
      </c>
      <c r="E324" s="99">
        <f t="shared" si="310"/>
        <v>0</v>
      </c>
      <c r="F324" s="100">
        <f t="shared" si="311"/>
        <v>0</v>
      </c>
      <c r="G324" s="100">
        <f t="shared" si="312"/>
        <v>0</v>
      </c>
      <c r="H324" s="100">
        <f t="shared" si="313"/>
        <v>0</v>
      </c>
      <c r="I324" s="100">
        <f t="shared" si="314"/>
        <v>0</v>
      </c>
      <c r="J324" s="100">
        <f t="shared" si="315"/>
        <v>0</v>
      </c>
      <c r="K324" s="100">
        <f t="shared" si="316"/>
        <v>0</v>
      </c>
      <c r="L324" s="100">
        <f t="shared" si="317"/>
        <v>0</v>
      </c>
      <c r="M324" s="100">
        <f t="shared" si="318"/>
        <v>0</v>
      </c>
      <c r="N324" s="100">
        <f t="shared" si="319"/>
        <v>0</v>
      </c>
      <c r="O324" s="100">
        <f t="shared" si="320"/>
        <v>0</v>
      </c>
      <c r="P324" s="101">
        <f t="shared" si="321"/>
        <v>0</v>
      </c>
      <c r="Q324" s="42">
        <f t="shared" si="322"/>
        <v>0</v>
      </c>
      <c r="S324" s="99">
        <f t="shared" si="323"/>
        <v>0</v>
      </c>
      <c r="T324" s="100">
        <f t="shared" si="324"/>
        <v>0</v>
      </c>
      <c r="U324" s="100">
        <f t="shared" si="325"/>
        <v>0</v>
      </c>
      <c r="V324" s="100">
        <f t="shared" si="326"/>
        <v>0</v>
      </c>
      <c r="W324" s="100">
        <f t="shared" si="327"/>
        <v>0</v>
      </c>
      <c r="X324" s="100">
        <f t="shared" si="328"/>
        <v>0</v>
      </c>
      <c r="Y324" s="100">
        <f t="shared" si="329"/>
        <v>0</v>
      </c>
      <c r="Z324" s="100">
        <f t="shared" si="330"/>
        <v>0</v>
      </c>
      <c r="AA324" s="100">
        <f t="shared" si="331"/>
        <v>0</v>
      </c>
      <c r="AB324" s="100">
        <f t="shared" si="332"/>
        <v>0</v>
      </c>
      <c r="AC324" s="100">
        <f t="shared" si="333"/>
        <v>0</v>
      </c>
      <c r="AD324" s="100">
        <f t="shared" si="334"/>
        <v>0</v>
      </c>
      <c r="AE324" s="42">
        <f t="shared" si="335"/>
        <v>0</v>
      </c>
      <c r="AF324" s="104">
        <f t="shared" si="336"/>
        <v>0</v>
      </c>
      <c r="AG324" s="42">
        <f t="shared" si="337"/>
        <v>0</v>
      </c>
      <c r="AH324" s="43">
        <f t="shared" si="338"/>
        <v>0</v>
      </c>
      <c r="AJ324" s="78"/>
      <c r="AK324" s="79"/>
      <c r="AL324" s="79"/>
      <c r="AM324" s="79"/>
      <c r="AN324" s="79"/>
      <c r="AO324" s="79"/>
      <c r="AP324" s="79"/>
      <c r="AQ324" s="79"/>
      <c r="AR324" s="79"/>
      <c r="AS324" s="79"/>
      <c r="AT324" s="79"/>
      <c r="AU324" s="79"/>
      <c r="AV324" s="30">
        <f t="shared" si="339"/>
        <v>0</v>
      </c>
      <c r="AW324" s="80"/>
      <c r="AX324" s="37"/>
    </row>
    <row r="325" spans="2:50" x14ac:dyDescent="0.35">
      <c r="B325" s="116">
        <v>524000</v>
      </c>
      <c r="C325" s="87" t="s">
        <v>317</v>
      </c>
      <c r="E325" s="99">
        <f t="shared" si="310"/>
        <v>0</v>
      </c>
      <c r="F325" s="100">
        <f t="shared" si="311"/>
        <v>0</v>
      </c>
      <c r="G325" s="100">
        <f t="shared" si="312"/>
        <v>0</v>
      </c>
      <c r="H325" s="100">
        <f t="shared" si="313"/>
        <v>0</v>
      </c>
      <c r="I325" s="100">
        <f t="shared" si="314"/>
        <v>0</v>
      </c>
      <c r="J325" s="100">
        <f t="shared" si="315"/>
        <v>0</v>
      </c>
      <c r="K325" s="100">
        <f t="shared" si="316"/>
        <v>0</v>
      </c>
      <c r="L325" s="100">
        <f t="shared" si="317"/>
        <v>0</v>
      </c>
      <c r="M325" s="100">
        <f t="shared" si="318"/>
        <v>0</v>
      </c>
      <c r="N325" s="100">
        <f t="shared" si="319"/>
        <v>0</v>
      </c>
      <c r="O325" s="100">
        <f t="shared" si="320"/>
        <v>0</v>
      </c>
      <c r="P325" s="101">
        <f t="shared" si="321"/>
        <v>0</v>
      </c>
      <c r="Q325" s="42">
        <f t="shared" si="322"/>
        <v>0</v>
      </c>
      <c r="S325" s="99">
        <f t="shared" si="323"/>
        <v>0</v>
      </c>
      <c r="T325" s="100">
        <f t="shared" si="324"/>
        <v>0</v>
      </c>
      <c r="U325" s="100">
        <f t="shared" si="325"/>
        <v>0</v>
      </c>
      <c r="V325" s="100">
        <f t="shared" si="326"/>
        <v>0</v>
      </c>
      <c r="W325" s="100">
        <f t="shared" si="327"/>
        <v>0</v>
      </c>
      <c r="X325" s="100">
        <f t="shared" si="328"/>
        <v>0</v>
      </c>
      <c r="Y325" s="100">
        <f t="shared" si="329"/>
        <v>0</v>
      </c>
      <c r="Z325" s="100">
        <f t="shared" si="330"/>
        <v>0</v>
      </c>
      <c r="AA325" s="100">
        <f t="shared" si="331"/>
        <v>0</v>
      </c>
      <c r="AB325" s="100">
        <f t="shared" si="332"/>
        <v>0</v>
      </c>
      <c r="AC325" s="100">
        <f t="shared" si="333"/>
        <v>0</v>
      </c>
      <c r="AD325" s="100">
        <f t="shared" si="334"/>
        <v>0</v>
      </c>
      <c r="AE325" s="42">
        <f t="shared" si="335"/>
        <v>0</v>
      </c>
      <c r="AF325" s="104">
        <f t="shared" si="336"/>
        <v>0</v>
      </c>
      <c r="AG325" s="42">
        <f t="shared" si="337"/>
        <v>0</v>
      </c>
      <c r="AH325" s="43">
        <f t="shared" si="338"/>
        <v>0</v>
      </c>
      <c r="AJ325" s="78"/>
      <c r="AK325" s="79"/>
      <c r="AL325" s="79"/>
      <c r="AM325" s="79"/>
      <c r="AN325" s="79"/>
      <c r="AO325" s="79"/>
      <c r="AP325" s="79"/>
      <c r="AQ325" s="79"/>
      <c r="AR325" s="79"/>
      <c r="AS325" s="79"/>
      <c r="AT325" s="79"/>
      <c r="AU325" s="79"/>
      <c r="AV325" s="30">
        <f t="shared" si="339"/>
        <v>0</v>
      </c>
      <c r="AW325" s="80"/>
      <c r="AX325" s="37"/>
    </row>
    <row r="326" spans="2:50" x14ac:dyDescent="0.35">
      <c r="B326" s="116">
        <v>524010</v>
      </c>
      <c r="C326" s="87" t="s">
        <v>318</v>
      </c>
      <c r="E326" s="99">
        <f t="shared" si="310"/>
        <v>0</v>
      </c>
      <c r="F326" s="100">
        <f t="shared" si="311"/>
        <v>0</v>
      </c>
      <c r="G326" s="100">
        <f t="shared" si="312"/>
        <v>0</v>
      </c>
      <c r="H326" s="100">
        <f t="shared" si="313"/>
        <v>0</v>
      </c>
      <c r="I326" s="100">
        <f t="shared" si="314"/>
        <v>0</v>
      </c>
      <c r="J326" s="100">
        <f t="shared" si="315"/>
        <v>0</v>
      </c>
      <c r="K326" s="100">
        <f t="shared" si="316"/>
        <v>0</v>
      </c>
      <c r="L326" s="100">
        <f t="shared" si="317"/>
        <v>0</v>
      </c>
      <c r="M326" s="100">
        <f t="shared" si="318"/>
        <v>0</v>
      </c>
      <c r="N326" s="100">
        <f t="shared" si="319"/>
        <v>0</v>
      </c>
      <c r="O326" s="100">
        <f t="shared" si="320"/>
        <v>0</v>
      </c>
      <c r="P326" s="101">
        <f t="shared" si="321"/>
        <v>0</v>
      </c>
      <c r="Q326" s="42">
        <f t="shared" si="322"/>
        <v>0</v>
      </c>
      <c r="S326" s="99">
        <f t="shared" si="323"/>
        <v>0</v>
      </c>
      <c r="T326" s="100">
        <f t="shared" si="324"/>
        <v>0</v>
      </c>
      <c r="U326" s="100">
        <f t="shared" si="325"/>
        <v>0</v>
      </c>
      <c r="V326" s="100">
        <f t="shared" si="326"/>
        <v>0</v>
      </c>
      <c r="W326" s="100">
        <f t="shared" si="327"/>
        <v>0</v>
      </c>
      <c r="X326" s="100">
        <f t="shared" si="328"/>
        <v>0</v>
      </c>
      <c r="Y326" s="100">
        <f t="shared" si="329"/>
        <v>0</v>
      </c>
      <c r="Z326" s="100">
        <f t="shared" si="330"/>
        <v>0</v>
      </c>
      <c r="AA326" s="100">
        <f t="shared" si="331"/>
        <v>0</v>
      </c>
      <c r="AB326" s="100">
        <f t="shared" si="332"/>
        <v>0</v>
      </c>
      <c r="AC326" s="100">
        <f t="shared" si="333"/>
        <v>0</v>
      </c>
      <c r="AD326" s="100">
        <f t="shared" si="334"/>
        <v>0</v>
      </c>
      <c r="AE326" s="42">
        <f t="shared" si="335"/>
        <v>0</v>
      </c>
      <c r="AF326" s="104">
        <f t="shared" si="336"/>
        <v>0</v>
      </c>
      <c r="AG326" s="42">
        <f t="shared" si="337"/>
        <v>0</v>
      </c>
      <c r="AH326" s="43">
        <f t="shared" si="338"/>
        <v>0</v>
      </c>
      <c r="AJ326" s="78"/>
      <c r="AK326" s="79"/>
      <c r="AL326" s="79"/>
      <c r="AM326" s="79"/>
      <c r="AN326" s="79"/>
      <c r="AO326" s="79"/>
      <c r="AP326" s="79"/>
      <c r="AQ326" s="79"/>
      <c r="AR326" s="79"/>
      <c r="AS326" s="79"/>
      <c r="AT326" s="79"/>
      <c r="AU326" s="79"/>
      <c r="AV326" s="30">
        <f t="shared" si="339"/>
        <v>0</v>
      </c>
      <c r="AW326" s="80"/>
      <c r="AX326" s="37"/>
    </row>
    <row r="327" spans="2:50" x14ac:dyDescent="0.35">
      <c r="B327" s="116">
        <v>524100</v>
      </c>
      <c r="C327" s="87" t="s">
        <v>319</v>
      </c>
      <c r="E327" s="99" t="str">
        <f t="shared" si="310"/>
        <v>-</v>
      </c>
      <c r="F327" s="100" t="str">
        <f t="shared" si="311"/>
        <v>-</v>
      </c>
      <c r="G327" s="100">
        <f t="shared" si="312"/>
        <v>1312.48</v>
      </c>
      <c r="H327" s="100" t="str">
        <f t="shared" si="313"/>
        <v>-</v>
      </c>
      <c r="I327" s="100">
        <f t="shared" si="314"/>
        <v>9531.18</v>
      </c>
      <c r="J327" s="100">
        <f t="shared" si="315"/>
        <v>565</v>
      </c>
      <c r="K327" s="100">
        <f t="shared" si="316"/>
        <v>804.95</v>
      </c>
      <c r="L327" s="100" t="str">
        <f t="shared" si="317"/>
        <v>-</v>
      </c>
      <c r="M327" s="100">
        <f t="shared" si="318"/>
        <v>440</v>
      </c>
      <c r="N327" s="100" t="str">
        <f t="shared" si="319"/>
        <v>-</v>
      </c>
      <c r="O327" s="100">
        <f t="shared" si="320"/>
        <v>440</v>
      </c>
      <c r="P327" s="101" t="str">
        <f t="shared" si="321"/>
        <v>-</v>
      </c>
      <c r="Q327" s="42">
        <f t="shared" si="322"/>
        <v>13093.61</v>
      </c>
      <c r="S327" s="99">
        <f t="shared" si="323"/>
        <v>0</v>
      </c>
      <c r="T327" s="100">
        <f t="shared" si="324"/>
        <v>0</v>
      </c>
      <c r="U327" s="100">
        <f t="shared" si="325"/>
        <v>0</v>
      </c>
      <c r="V327" s="100">
        <f t="shared" si="326"/>
        <v>0</v>
      </c>
      <c r="W327" s="100">
        <f t="shared" si="327"/>
        <v>0</v>
      </c>
      <c r="X327" s="100">
        <f t="shared" si="328"/>
        <v>0</v>
      </c>
      <c r="Y327" s="100">
        <f t="shared" si="329"/>
        <v>0</v>
      </c>
      <c r="Z327" s="100">
        <f t="shared" si="330"/>
        <v>900</v>
      </c>
      <c r="AA327" s="100">
        <f t="shared" si="331"/>
        <v>0</v>
      </c>
      <c r="AB327" s="100">
        <f t="shared" si="332"/>
        <v>0</v>
      </c>
      <c r="AC327" s="100">
        <f t="shared" si="333"/>
        <v>0</v>
      </c>
      <c r="AD327" s="100">
        <f t="shared" si="334"/>
        <v>0</v>
      </c>
      <c r="AE327" s="42">
        <f t="shared" si="335"/>
        <v>900</v>
      </c>
      <c r="AF327" s="104">
        <f t="shared" si="336"/>
        <v>1800</v>
      </c>
      <c r="AG327" s="42">
        <f t="shared" si="337"/>
        <v>-900</v>
      </c>
      <c r="AH327" s="43">
        <f t="shared" si="338"/>
        <v>-0.5</v>
      </c>
      <c r="AJ327" s="78"/>
      <c r="AK327" s="79"/>
      <c r="AL327" s="79"/>
      <c r="AM327" s="79"/>
      <c r="AN327" s="79"/>
      <c r="AO327" s="79"/>
      <c r="AP327" s="79"/>
      <c r="AQ327" s="79"/>
      <c r="AR327" s="79"/>
      <c r="AS327" s="79"/>
      <c r="AT327" s="79"/>
      <c r="AU327" s="79"/>
      <c r="AV327" s="30">
        <f t="shared" si="339"/>
        <v>0</v>
      </c>
      <c r="AW327" s="80"/>
      <c r="AX327" s="37"/>
    </row>
    <row r="328" spans="2:50" x14ac:dyDescent="0.35">
      <c r="B328" s="116">
        <v>524200</v>
      </c>
      <c r="C328" s="87" t="s">
        <v>320</v>
      </c>
      <c r="E328" s="99">
        <f t="shared" si="310"/>
        <v>0</v>
      </c>
      <c r="F328" s="100">
        <f t="shared" si="311"/>
        <v>0</v>
      </c>
      <c r="G328" s="100">
        <f t="shared" si="312"/>
        <v>0</v>
      </c>
      <c r="H328" s="100">
        <f t="shared" si="313"/>
        <v>0</v>
      </c>
      <c r="I328" s="100">
        <f t="shared" si="314"/>
        <v>0</v>
      </c>
      <c r="J328" s="100">
        <f t="shared" si="315"/>
        <v>0</v>
      </c>
      <c r="K328" s="100">
        <f t="shared" si="316"/>
        <v>0</v>
      </c>
      <c r="L328" s="100">
        <f t="shared" si="317"/>
        <v>0</v>
      </c>
      <c r="M328" s="100">
        <f t="shared" si="318"/>
        <v>0</v>
      </c>
      <c r="N328" s="100">
        <f t="shared" si="319"/>
        <v>0</v>
      </c>
      <c r="O328" s="100">
        <f t="shared" si="320"/>
        <v>0</v>
      </c>
      <c r="P328" s="101">
        <f t="shared" si="321"/>
        <v>0</v>
      </c>
      <c r="Q328" s="42">
        <f t="shared" si="322"/>
        <v>0</v>
      </c>
      <c r="S328" s="99">
        <f t="shared" si="323"/>
        <v>0</v>
      </c>
      <c r="T328" s="100">
        <f t="shared" si="324"/>
        <v>0</v>
      </c>
      <c r="U328" s="100">
        <f t="shared" si="325"/>
        <v>0</v>
      </c>
      <c r="V328" s="100">
        <f t="shared" si="326"/>
        <v>0</v>
      </c>
      <c r="W328" s="100">
        <f t="shared" si="327"/>
        <v>0</v>
      </c>
      <c r="X328" s="100">
        <f t="shared" si="328"/>
        <v>0</v>
      </c>
      <c r="Y328" s="100">
        <f t="shared" si="329"/>
        <v>0</v>
      </c>
      <c r="Z328" s="100">
        <f t="shared" si="330"/>
        <v>0</v>
      </c>
      <c r="AA328" s="100">
        <f t="shared" si="331"/>
        <v>0</v>
      </c>
      <c r="AB328" s="100">
        <f t="shared" si="332"/>
        <v>0</v>
      </c>
      <c r="AC328" s="100">
        <f t="shared" si="333"/>
        <v>0</v>
      </c>
      <c r="AD328" s="100">
        <f t="shared" si="334"/>
        <v>0</v>
      </c>
      <c r="AE328" s="42">
        <f t="shared" si="335"/>
        <v>0</v>
      </c>
      <c r="AF328" s="104">
        <f t="shared" si="336"/>
        <v>0</v>
      </c>
      <c r="AG328" s="42">
        <f t="shared" si="337"/>
        <v>0</v>
      </c>
      <c r="AH328" s="43">
        <f t="shared" si="338"/>
        <v>0</v>
      </c>
      <c r="AJ328" s="78"/>
      <c r="AK328" s="79"/>
      <c r="AL328" s="79"/>
      <c r="AM328" s="79"/>
      <c r="AN328" s="79"/>
      <c r="AO328" s="79"/>
      <c r="AP328" s="79"/>
      <c r="AQ328" s="79"/>
      <c r="AR328" s="79"/>
      <c r="AS328" s="79"/>
      <c r="AT328" s="79"/>
      <c r="AU328" s="79"/>
      <c r="AV328" s="30">
        <f t="shared" si="339"/>
        <v>0</v>
      </c>
      <c r="AW328" s="80"/>
      <c r="AX328" s="37"/>
    </row>
    <row r="329" spans="2:50" x14ac:dyDescent="0.35">
      <c r="B329" s="116">
        <v>524201</v>
      </c>
      <c r="C329" s="87" t="s">
        <v>321</v>
      </c>
      <c r="E329" s="99">
        <f t="shared" si="310"/>
        <v>0</v>
      </c>
      <c r="F329" s="100">
        <f t="shared" si="311"/>
        <v>0</v>
      </c>
      <c r="G329" s="100">
        <f t="shared" si="312"/>
        <v>0</v>
      </c>
      <c r="H329" s="100">
        <f t="shared" si="313"/>
        <v>0</v>
      </c>
      <c r="I329" s="100">
        <f t="shared" si="314"/>
        <v>0</v>
      </c>
      <c r="J329" s="100">
        <f t="shared" si="315"/>
        <v>0</v>
      </c>
      <c r="K329" s="100">
        <f t="shared" si="316"/>
        <v>0</v>
      </c>
      <c r="L329" s="100">
        <f t="shared" si="317"/>
        <v>0</v>
      </c>
      <c r="M329" s="100">
        <f t="shared" si="318"/>
        <v>0</v>
      </c>
      <c r="N329" s="100">
        <f t="shared" si="319"/>
        <v>0</v>
      </c>
      <c r="O329" s="100">
        <f t="shared" si="320"/>
        <v>0</v>
      </c>
      <c r="P329" s="101">
        <f t="shared" si="321"/>
        <v>0</v>
      </c>
      <c r="Q329" s="42">
        <f t="shared" si="322"/>
        <v>0</v>
      </c>
      <c r="S329" s="99">
        <f t="shared" si="323"/>
        <v>0</v>
      </c>
      <c r="T329" s="100">
        <f t="shared" si="324"/>
        <v>0</v>
      </c>
      <c r="U329" s="100">
        <f t="shared" si="325"/>
        <v>0</v>
      </c>
      <c r="V329" s="100">
        <f t="shared" si="326"/>
        <v>0</v>
      </c>
      <c r="W329" s="100">
        <f t="shared" si="327"/>
        <v>0</v>
      </c>
      <c r="X329" s="100">
        <f t="shared" si="328"/>
        <v>0</v>
      </c>
      <c r="Y329" s="100">
        <f t="shared" si="329"/>
        <v>0</v>
      </c>
      <c r="Z329" s="100">
        <f t="shared" si="330"/>
        <v>0</v>
      </c>
      <c r="AA329" s="100">
        <f t="shared" si="331"/>
        <v>0</v>
      </c>
      <c r="AB329" s="100">
        <f t="shared" si="332"/>
        <v>0</v>
      </c>
      <c r="AC329" s="100">
        <f t="shared" si="333"/>
        <v>0</v>
      </c>
      <c r="AD329" s="100">
        <f t="shared" si="334"/>
        <v>0</v>
      </c>
      <c r="AE329" s="42">
        <f t="shared" si="335"/>
        <v>0</v>
      </c>
      <c r="AF329" s="104">
        <f t="shared" si="336"/>
        <v>0</v>
      </c>
      <c r="AG329" s="42">
        <f t="shared" si="337"/>
        <v>0</v>
      </c>
      <c r="AH329" s="43">
        <f t="shared" si="338"/>
        <v>0</v>
      </c>
      <c r="AJ329" s="78"/>
      <c r="AK329" s="79"/>
      <c r="AL329" s="79"/>
      <c r="AM329" s="79"/>
      <c r="AN329" s="79"/>
      <c r="AO329" s="79"/>
      <c r="AP329" s="79"/>
      <c r="AQ329" s="79"/>
      <c r="AR329" s="79"/>
      <c r="AS329" s="79"/>
      <c r="AT329" s="79"/>
      <c r="AU329" s="79"/>
      <c r="AV329" s="30">
        <f t="shared" si="339"/>
        <v>0</v>
      </c>
      <c r="AW329" s="80"/>
      <c r="AX329" s="37"/>
    </row>
    <row r="330" spans="2:50" x14ac:dyDescent="0.35">
      <c r="B330" s="116">
        <v>524202</v>
      </c>
      <c r="C330" s="87" t="s">
        <v>322</v>
      </c>
      <c r="E330" s="99">
        <f t="shared" ref="E330:E361" si="340">IF(E$6="Actuals",_xlfn.IFNA(VLOOKUP($B330,PYOP,5,FALSE),0),_xlfn.IFNA(VLOOKUP($B330,CYBUDOP,5,FALSE),0))</f>
        <v>0</v>
      </c>
      <c r="F330" s="100">
        <f t="shared" ref="F330:F361" si="341">IF(F$6="Actuals",_xlfn.IFNA(VLOOKUP($B330,PYOP,6,FALSE),0),_xlfn.IFNA(VLOOKUP($B330,CYBUDOP,6,FALSE),0))</f>
        <v>0</v>
      </c>
      <c r="G330" s="100">
        <f t="shared" ref="G330:G361" si="342">IF(G$6="Actuals",_xlfn.IFNA(VLOOKUP($B330,PYOP,7,FALSE),0),_xlfn.IFNA(VLOOKUP($B330,CYBUDOP,7,FALSE),0))</f>
        <v>0</v>
      </c>
      <c r="H330" s="100">
        <f t="shared" ref="H330:H361" si="343">IF(H$6="Actuals",_xlfn.IFNA(VLOOKUP($B330,PYOP,8,FALSE),0),_xlfn.IFNA(VLOOKUP($B330,CYBUDOP,8,FALSE),0))</f>
        <v>0</v>
      </c>
      <c r="I330" s="100">
        <f t="shared" ref="I330:I361" si="344">IF(I$6="Actuals",_xlfn.IFNA(VLOOKUP($B330,PYOP,9,FALSE),0),_xlfn.IFNA(VLOOKUP($B330,CYBUDOP,9,FALSE),0))</f>
        <v>0</v>
      </c>
      <c r="J330" s="100">
        <f t="shared" ref="J330:J361" si="345">IF(J$6="Actuals",_xlfn.IFNA(VLOOKUP($B330,PYOP,10,FALSE),0),_xlfn.IFNA(VLOOKUP($B330,CYBUDOP,10,FALSE),0))</f>
        <v>0</v>
      </c>
      <c r="K330" s="100">
        <f t="shared" ref="K330:K361" si="346">IF(K$6="Actuals",_xlfn.IFNA(VLOOKUP($B330,PYOP,11,FALSE),0),_xlfn.IFNA(VLOOKUP($B330,CYBUDOP,11,FALSE),0))</f>
        <v>0</v>
      </c>
      <c r="L330" s="100">
        <f t="shared" ref="L330:L361" si="347">IF(L$6="Actuals",_xlfn.IFNA(VLOOKUP($B330,PYOP,12,FALSE),0),_xlfn.IFNA(VLOOKUP($B330,CYBUDOP,12,FALSE),0))</f>
        <v>0</v>
      </c>
      <c r="M330" s="100">
        <f t="shared" ref="M330:M361" si="348">IF(M$6="Actuals",_xlfn.IFNA(VLOOKUP($B330,PYOP,13,FALSE),0),_xlfn.IFNA(VLOOKUP($B330,CYBUDOP,13,FALSE),0))</f>
        <v>0</v>
      </c>
      <c r="N330" s="100">
        <f t="shared" ref="N330:N361" si="349">IF(N$6="Actuals",_xlfn.IFNA(VLOOKUP($B330,PYOP,14,FALSE),0),_xlfn.IFNA(VLOOKUP($B330,CYBUDOP,14,FALSE),0))</f>
        <v>0</v>
      </c>
      <c r="O330" s="100">
        <f t="shared" ref="O330:O361" si="350">IF(O$6="Actuals",_xlfn.IFNA(VLOOKUP($B330,PYOP,15,FALSE),0),_xlfn.IFNA(VLOOKUP($B330,CYBUDOP,15,FALSE),0))</f>
        <v>0</v>
      </c>
      <c r="P330" s="101">
        <f t="shared" ref="P330:P361" si="351">IF(P$6="Actuals",_xlfn.IFNA(VLOOKUP($B330,PYOP,16,FALSE),0),_xlfn.IFNA(VLOOKUP($B330,CYBUDOP,16,FALSE),0))</f>
        <v>0</v>
      </c>
      <c r="Q330" s="42">
        <f t="shared" ref="Q330:Q361" si="352">SUM(E330:P330)</f>
        <v>0</v>
      </c>
      <c r="S330" s="99">
        <f t="shared" ref="S330:S361" si="353">IF(S$6="Actuals",_xlfn.IFNA(VLOOKUP($B330,CYOP,5,FALSE),0),_xlfn.IFNA(VLOOKUP($B330,CYBUDOP,9,FALSE),0))</f>
        <v>0</v>
      </c>
      <c r="T330" s="100">
        <f t="shared" ref="T330:T361" si="354">IF(T$6="Actuals",_xlfn.IFNA(VLOOKUP($B330,CYOP,6,FALSE),0),_xlfn.IFNA(VLOOKUP($B330,CYBUDOP,10,FALSE),0))</f>
        <v>0</v>
      </c>
      <c r="U330" s="100">
        <f t="shared" ref="U330:U361" si="355">IF(U$6="Actuals",_xlfn.IFNA(VLOOKUP($B330,CYOP,7,FALSE),0),_xlfn.IFNA(VLOOKUP($B330,CYBUDOP,11,FALSE),0))</f>
        <v>0</v>
      </c>
      <c r="V330" s="100">
        <f t="shared" ref="V330:V361" si="356">IF(V$6="Actuals",_xlfn.IFNA(VLOOKUP($B330,CYOP,8,FALSE),0),_xlfn.IFNA(VLOOKUP($B330,CYBUDOP,12,FALSE),0))</f>
        <v>0</v>
      </c>
      <c r="W330" s="100">
        <f t="shared" ref="W330:W361" si="357">IF(W$6="Actuals",_xlfn.IFNA(VLOOKUP($B330,CYOP,9,FALSE),0),_xlfn.IFNA(VLOOKUP($B330,CYBUDOP,13,FALSE),0))</f>
        <v>0</v>
      </c>
      <c r="X330" s="100">
        <f t="shared" ref="X330:X361" si="358">IF(X$6="Actuals",_xlfn.IFNA(VLOOKUP($B330,CYOP,10,FALSE),0),_xlfn.IFNA(VLOOKUP($B330,CYBUDOP,14,FALSE),0))</f>
        <v>0</v>
      </c>
      <c r="Y330" s="100">
        <f t="shared" ref="Y330:Y361" si="359">IF(Y$6="Actuals",_xlfn.IFNA(VLOOKUP($B330,CYOP,11,FALSE),0),_xlfn.IFNA(VLOOKUP($B330,CYBUDOP,15,FALSE),0))</f>
        <v>0</v>
      </c>
      <c r="Z330" s="100">
        <f t="shared" ref="Z330:Z361" si="360">IF(Z$6="Actuals",_xlfn.IFNA(VLOOKUP($B330,CYOP,12,FALSE),0),_xlfn.IFNA(VLOOKUP($B330,CYBUDOP,16,FALSE),0))</f>
        <v>0</v>
      </c>
      <c r="AA330" s="100">
        <f t="shared" ref="AA330:AA361" si="361">IF(AA$6="Actuals",_xlfn.IFNA(VLOOKUP($B330,CYOP,13,FALSE),0),_xlfn.IFNA(VLOOKUP($B330,CYBUDOP,17,FALSE),0))</f>
        <v>0</v>
      </c>
      <c r="AB330" s="100">
        <f t="shared" ref="AB330:AB361" si="362">IF(AB$6="Actuals",_xlfn.IFNA(VLOOKUP($B330,CYOP,14,FALSE),0),_xlfn.IFNA(VLOOKUP($B330,CYBUDOP,18,FALSE),0))</f>
        <v>0</v>
      </c>
      <c r="AC330" s="100">
        <f t="shared" ref="AC330:AC361" si="363">IF(AC$6="Actuals",_xlfn.IFNA(VLOOKUP($B330,CYOP,15,FALSE),0),_xlfn.IFNA(VLOOKUP($B330,CYBUDOP,19,FALSE),0))</f>
        <v>0</v>
      </c>
      <c r="AD330" s="100">
        <f t="shared" ref="AD330:AD361" si="364">IF(AD$6="Actuals",_xlfn.IFNA(VLOOKUP($B330,CYOP,16,FALSE),0),_xlfn.IFNA(VLOOKUP($B330,CYBUDOP,20,FALSE),0))</f>
        <v>0</v>
      </c>
      <c r="AE330" s="42">
        <f t="shared" ref="AE330:AE361" si="365">SUM(S330:AD330)</f>
        <v>0</v>
      </c>
      <c r="AF330" s="104">
        <f t="shared" ref="AF330:AF361" si="366">_xlfn.IFNA(VLOOKUP($B330,CYBUDOP,6,FALSE),0)</f>
        <v>0</v>
      </c>
      <c r="AG330" s="42">
        <f t="shared" ref="AG330:AG361" si="367">+AE330-AF330</f>
        <v>0</v>
      </c>
      <c r="AH330" s="43">
        <f t="shared" ref="AH330:AH361" si="368">IF(AF330=0,0,AG330/AF330)</f>
        <v>0</v>
      </c>
      <c r="AJ330" s="78"/>
      <c r="AK330" s="79"/>
      <c r="AL330" s="79"/>
      <c r="AM330" s="79"/>
      <c r="AN330" s="79"/>
      <c r="AO330" s="79"/>
      <c r="AP330" s="79"/>
      <c r="AQ330" s="79"/>
      <c r="AR330" s="79"/>
      <c r="AS330" s="79"/>
      <c r="AT330" s="79"/>
      <c r="AU330" s="79"/>
      <c r="AV330" s="30">
        <f t="shared" ref="AV330:AV361" si="369">SUM(AJ330:AU330)</f>
        <v>0</v>
      </c>
      <c r="AW330" s="80"/>
      <c r="AX330" s="37"/>
    </row>
    <row r="331" spans="2:50" x14ac:dyDescent="0.35">
      <c r="B331" s="116">
        <v>524203</v>
      </c>
      <c r="C331" s="87" t="s">
        <v>323</v>
      </c>
      <c r="E331" s="99">
        <f t="shared" si="340"/>
        <v>0</v>
      </c>
      <c r="F331" s="100">
        <f t="shared" si="341"/>
        <v>0</v>
      </c>
      <c r="G331" s="100">
        <f t="shared" si="342"/>
        <v>0</v>
      </c>
      <c r="H331" s="100">
        <f t="shared" si="343"/>
        <v>0</v>
      </c>
      <c r="I331" s="100">
        <f t="shared" si="344"/>
        <v>0</v>
      </c>
      <c r="J331" s="100">
        <f t="shared" si="345"/>
        <v>0</v>
      </c>
      <c r="K331" s="100">
        <f t="shared" si="346"/>
        <v>0</v>
      </c>
      <c r="L331" s="100">
        <f t="shared" si="347"/>
        <v>0</v>
      </c>
      <c r="M331" s="100">
        <f t="shared" si="348"/>
        <v>0</v>
      </c>
      <c r="N331" s="100">
        <f t="shared" si="349"/>
        <v>0</v>
      </c>
      <c r="O331" s="100">
        <f t="shared" si="350"/>
        <v>0</v>
      </c>
      <c r="P331" s="101">
        <f t="shared" si="351"/>
        <v>0</v>
      </c>
      <c r="Q331" s="42">
        <f t="shared" si="352"/>
        <v>0</v>
      </c>
      <c r="S331" s="99">
        <f t="shared" si="353"/>
        <v>0</v>
      </c>
      <c r="T331" s="100">
        <f t="shared" si="354"/>
        <v>0</v>
      </c>
      <c r="U331" s="100">
        <f t="shared" si="355"/>
        <v>0</v>
      </c>
      <c r="V331" s="100">
        <f t="shared" si="356"/>
        <v>0</v>
      </c>
      <c r="W331" s="100">
        <f t="shared" si="357"/>
        <v>0</v>
      </c>
      <c r="X331" s="100">
        <f t="shared" si="358"/>
        <v>0</v>
      </c>
      <c r="Y331" s="100">
        <f t="shared" si="359"/>
        <v>0</v>
      </c>
      <c r="Z331" s="100">
        <f t="shared" si="360"/>
        <v>0</v>
      </c>
      <c r="AA331" s="100">
        <f t="shared" si="361"/>
        <v>0</v>
      </c>
      <c r="AB331" s="100">
        <f t="shared" si="362"/>
        <v>0</v>
      </c>
      <c r="AC331" s="100">
        <f t="shared" si="363"/>
        <v>0</v>
      </c>
      <c r="AD331" s="100">
        <f t="shared" si="364"/>
        <v>0</v>
      </c>
      <c r="AE331" s="42">
        <f t="shared" si="365"/>
        <v>0</v>
      </c>
      <c r="AF331" s="104">
        <f t="shared" si="366"/>
        <v>0</v>
      </c>
      <c r="AG331" s="42">
        <f t="shared" si="367"/>
        <v>0</v>
      </c>
      <c r="AH331" s="43">
        <f t="shared" si="368"/>
        <v>0</v>
      </c>
      <c r="AJ331" s="78"/>
      <c r="AK331" s="79"/>
      <c r="AL331" s="79"/>
      <c r="AM331" s="79"/>
      <c r="AN331" s="79"/>
      <c r="AO331" s="79"/>
      <c r="AP331" s="79"/>
      <c r="AQ331" s="79"/>
      <c r="AR331" s="79"/>
      <c r="AS331" s="79"/>
      <c r="AT331" s="79"/>
      <c r="AU331" s="79"/>
      <c r="AV331" s="30">
        <f t="shared" si="369"/>
        <v>0</v>
      </c>
      <c r="AW331" s="80"/>
      <c r="AX331" s="37"/>
    </row>
    <row r="332" spans="2:50" x14ac:dyDescent="0.35">
      <c r="B332" s="116">
        <v>524300</v>
      </c>
      <c r="C332" s="87" t="s">
        <v>324</v>
      </c>
      <c r="E332" s="99">
        <f t="shared" si="340"/>
        <v>0</v>
      </c>
      <c r="F332" s="100">
        <f t="shared" si="341"/>
        <v>0</v>
      </c>
      <c r="G332" s="100">
        <f t="shared" si="342"/>
        <v>0</v>
      </c>
      <c r="H332" s="100">
        <f t="shared" si="343"/>
        <v>0</v>
      </c>
      <c r="I332" s="100">
        <f t="shared" si="344"/>
        <v>0</v>
      </c>
      <c r="J332" s="100">
        <f t="shared" si="345"/>
        <v>0</v>
      </c>
      <c r="K332" s="100">
        <f t="shared" si="346"/>
        <v>0</v>
      </c>
      <c r="L332" s="100">
        <f t="shared" si="347"/>
        <v>0</v>
      </c>
      <c r="M332" s="100">
        <f t="shared" si="348"/>
        <v>0</v>
      </c>
      <c r="N332" s="100">
        <f t="shared" si="349"/>
        <v>0</v>
      </c>
      <c r="O332" s="100">
        <f t="shared" si="350"/>
        <v>0</v>
      </c>
      <c r="P332" s="101">
        <f t="shared" si="351"/>
        <v>0</v>
      </c>
      <c r="Q332" s="42">
        <f t="shared" si="352"/>
        <v>0</v>
      </c>
      <c r="S332" s="99">
        <f t="shared" si="353"/>
        <v>0</v>
      </c>
      <c r="T332" s="100">
        <f t="shared" si="354"/>
        <v>0</v>
      </c>
      <c r="U332" s="100">
        <f t="shared" si="355"/>
        <v>0</v>
      </c>
      <c r="V332" s="100">
        <f t="shared" si="356"/>
        <v>0</v>
      </c>
      <c r="W332" s="100">
        <f t="shared" si="357"/>
        <v>0</v>
      </c>
      <c r="X332" s="100">
        <f t="shared" si="358"/>
        <v>0</v>
      </c>
      <c r="Y332" s="100">
        <f t="shared" si="359"/>
        <v>0</v>
      </c>
      <c r="Z332" s="100">
        <f t="shared" si="360"/>
        <v>0</v>
      </c>
      <c r="AA332" s="100">
        <f t="shared" si="361"/>
        <v>0</v>
      </c>
      <c r="AB332" s="100">
        <f t="shared" si="362"/>
        <v>0</v>
      </c>
      <c r="AC332" s="100">
        <f t="shared" si="363"/>
        <v>0</v>
      </c>
      <c r="AD332" s="100">
        <f t="shared" si="364"/>
        <v>0</v>
      </c>
      <c r="AE332" s="42">
        <f t="shared" si="365"/>
        <v>0</v>
      </c>
      <c r="AF332" s="104">
        <f t="shared" si="366"/>
        <v>0</v>
      </c>
      <c r="AG332" s="42">
        <f t="shared" si="367"/>
        <v>0</v>
      </c>
      <c r="AH332" s="43">
        <f t="shared" si="368"/>
        <v>0</v>
      </c>
      <c r="AJ332" s="78"/>
      <c r="AK332" s="79"/>
      <c r="AL332" s="79"/>
      <c r="AM332" s="79"/>
      <c r="AN332" s="79"/>
      <c r="AO332" s="79"/>
      <c r="AP332" s="79"/>
      <c r="AQ332" s="79"/>
      <c r="AR332" s="79"/>
      <c r="AS332" s="79"/>
      <c r="AT332" s="79"/>
      <c r="AU332" s="79"/>
      <c r="AV332" s="30">
        <f t="shared" si="369"/>
        <v>0</v>
      </c>
      <c r="AW332" s="80"/>
      <c r="AX332" s="37"/>
    </row>
    <row r="333" spans="2:50" x14ac:dyDescent="0.35">
      <c r="B333" s="116">
        <v>524301</v>
      </c>
      <c r="C333" s="87" t="s">
        <v>325</v>
      </c>
      <c r="E333" s="99">
        <f t="shared" si="340"/>
        <v>0</v>
      </c>
      <c r="F333" s="100">
        <f t="shared" si="341"/>
        <v>0</v>
      </c>
      <c r="G333" s="100">
        <f t="shared" si="342"/>
        <v>0</v>
      </c>
      <c r="H333" s="100">
        <f t="shared" si="343"/>
        <v>0</v>
      </c>
      <c r="I333" s="100">
        <f t="shared" si="344"/>
        <v>0</v>
      </c>
      <c r="J333" s="100">
        <f t="shared" si="345"/>
        <v>0</v>
      </c>
      <c r="K333" s="100">
        <f t="shared" si="346"/>
        <v>0</v>
      </c>
      <c r="L333" s="100">
        <f t="shared" si="347"/>
        <v>0</v>
      </c>
      <c r="M333" s="100">
        <f t="shared" si="348"/>
        <v>0</v>
      </c>
      <c r="N333" s="100">
        <f t="shared" si="349"/>
        <v>0</v>
      </c>
      <c r="O333" s="100">
        <f t="shared" si="350"/>
        <v>0</v>
      </c>
      <c r="P333" s="101">
        <f t="shared" si="351"/>
        <v>0</v>
      </c>
      <c r="Q333" s="42">
        <f t="shared" si="352"/>
        <v>0</v>
      </c>
      <c r="S333" s="99">
        <f t="shared" si="353"/>
        <v>0</v>
      </c>
      <c r="T333" s="100">
        <f t="shared" si="354"/>
        <v>0</v>
      </c>
      <c r="U333" s="100">
        <f t="shared" si="355"/>
        <v>0</v>
      </c>
      <c r="V333" s="100">
        <f t="shared" si="356"/>
        <v>0</v>
      </c>
      <c r="W333" s="100">
        <f t="shared" si="357"/>
        <v>0</v>
      </c>
      <c r="X333" s="100">
        <f t="shared" si="358"/>
        <v>0</v>
      </c>
      <c r="Y333" s="100">
        <f t="shared" si="359"/>
        <v>0</v>
      </c>
      <c r="Z333" s="100">
        <f t="shared" si="360"/>
        <v>0</v>
      </c>
      <c r="AA333" s="100">
        <f t="shared" si="361"/>
        <v>0</v>
      </c>
      <c r="AB333" s="100">
        <f t="shared" si="362"/>
        <v>0</v>
      </c>
      <c r="AC333" s="100">
        <f t="shared" si="363"/>
        <v>0</v>
      </c>
      <c r="AD333" s="100">
        <f t="shared" si="364"/>
        <v>0</v>
      </c>
      <c r="AE333" s="42">
        <f t="shared" si="365"/>
        <v>0</v>
      </c>
      <c r="AF333" s="104">
        <f t="shared" si="366"/>
        <v>0</v>
      </c>
      <c r="AG333" s="42">
        <f t="shared" si="367"/>
        <v>0</v>
      </c>
      <c r="AH333" s="43">
        <f t="shared" si="368"/>
        <v>0</v>
      </c>
      <c r="AJ333" s="78"/>
      <c r="AK333" s="79"/>
      <c r="AL333" s="79"/>
      <c r="AM333" s="79"/>
      <c r="AN333" s="79"/>
      <c r="AO333" s="79"/>
      <c r="AP333" s="79"/>
      <c r="AQ333" s="79"/>
      <c r="AR333" s="79"/>
      <c r="AS333" s="79"/>
      <c r="AT333" s="79"/>
      <c r="AU333" s="79"/>
      <c r="AV333" s="30">
        <f t="shared" si="369"/>
        <v>0</v>
      </c>
      <c r="AW333" s="80"/>
      <c r="AX333" s="37"/>
    </row>
    <row r="334" spans="2:50" x14ac:dyDescent="0.35">
      <c r="B334" s="116">
        <v>524302</v>
      </c>
      <c r="C334" s="87" t="s">
        <v>326</v>
      </c>
      <c r="E334" s="99">
        <f t="shared" si="340"/>
        <v>0</v>
      </c>
      <c r="F334" s="100">
        <f t="shared" si="341"/>
        <v>0</v>
      </c>
      <c r="G334" s="100">
        <f t="shared" si="342"/>
        <v>0</v>
      </c>
      <c r="H334" s="100">
        <f t="shared" si="343"/>
        <v>0</v>
      </c>
      <c r="I334" s="100">
        <f t="shared" si="344"/>
        <v>0</v>
      </c>
      <c r="J334" s="100">
        <f t="shared" si="345"/>
        <v>0</v>
      </c>
      <c r="K334" s="100">
        <f t="shared" si="346"/>
        <v>0</v>
      </c>
      <c r="L334" s="100">
        <f t="shared" si="347"/>
        <v>0</v>
      </c>
      <c r="M334" s="100">
        <f t="shared" si="348"/>
        <v>0</v>
      </c>
      <c r="N334" s="100">
        <f t="shared" si="349"/>
        <v>0</v>
      </c>
      <c r="O334" s="100">
        <f t="shared" si="350"/>
        <v>0</v>
      </c>
      <c r="P334" s="101">
        <f t="shared" si="351"/>
        <v>0</v>
      </c>
      <c r="Q334" s="42">
        <f t="shared" si="352"/>
        <v>0</v>
      </c>
      <c r="S334" s="99">
        <f t="shared" si="353"/>
        <v>0</v>
      </c>
      <c r="T334" s="100">
        <f t="shared" si="354"/>
        <v>0</v>
      </c>
      <c r="U334" s="100">
        <f t="shared" si="355"/>
        <v>0</v>
      </c>
      <c r="V334" s="100">
        <f t="shared" si="356"/>
        <v>0</v>
      </c>
      <c r="W334" s="100">
        <f t="shared" si="357"/>
        <v>0</v>
      </c>
      <c r="X334" s="100">
        <f t="shared" si="358"/>
        <v>0</v>
      </c>
      <c r="Y334" s="100">
        <f t="shared" si="359"/>
        <v>0</v>
      </c>
      <c r="Z334" s="100">
        <f t="shared" si="360"/>
        <v>0</v>
      </c>
      <c r="AA334" s="100">
        <f t="shared" si="361"/>
        <v>0</v>
      </c>
      <c r="AB334" s="100">
        <f t="shared" si="362"/>
        <v>0</v>
      </c>
      <c r="AC334" s="100">
        <f t="shared" si="363"/>
        <v>0</v>
      </c>
      <c r="AD334" s="100">
        <f t="shared" si="364"/>
        <v>0</v>
      </c>
      <c r="AE334" s="42">
        <f t="shared" si="365"/>
        <v>0</v>
      </c>
      <c r="AF334" s="104">
        <f t="shared" si="366"/>
        <v>0</v>
      </c>
      <c r="AG334" s="42">
        <f t="shared" si="367"/>
        <v>0</v>
      </c>
      <c r="AH334" s="43">
        <f t="shared" si="368"/>
        <v>0</v>
      </c>
      <c r="AJ334" s="78"/>
      <c r="AK334" s="79"/>
      <c r="AL334" s="79"/>
      <c r="AM334" s="79"/>
      <c r="AN334" s="79"/>
      <c r="AO334" s="79"/>
      <c r="AP334" s="79"/>
      <c r="AQ334" s="79"/>
      <c r="AR334" s="79"/>
      <c r="AS334" s="79"/>
      <c r="AT334" s="79"/>
      <c r="AU334" s="79"/>
      <c r="AV334" s="30">
        <f t="shared" si="369"/>
        <v>0</v>
      </c>
      <c r="AW334" s="80"/>
      <c r="AX334" s="37"/>
    </row>
    <row r="335" spans="2:50" x14ac:dyDescent="0.35">
      <c r="B335" s="116">
        <v>524303</v>
      </c>
      <c r="C335" s="87" t="s">
        <v>327</v>
      </c>
      <c r="E335" s="99">
        <f t="shared" si="340"/>
        <v>0</v>
      </c>
      <c r="F335" s="100">
        <f t="shared" si="341"/>
        <v>0</v>
      </c>
      <c r="G335" s="100">
        <f t="shared" si="342"/>
        <v>0</v>
      </c>
      <c r="H335" s="100">
        <f t="shared" si="343"/>
        <v>0</v>
      </c>
      <c r="I335" s="100">
        <f t="shared" si="344"/>
        <v>0</v>
      </c>
      <c r="J335" s="100">
        <f t="shared" si="345"/>
        <v>0</v>
      </c>
      <c r="K335" s="100">
        <f t="shared" si="346"/>
        <v>0</v>
      </c>
      <c r="L335" s="100">
        <f t="shared" si="347"/>
        <v>0</v>
      </c>
      <c r="M335" s="100">
        <f t="shared" si="348"/>
        <v>0</v>
      </c>
      <c r="N335" s="100">
        <f t="shared" si="349"/>
        <v>0</v>
      </c>
      <c r="O335" s="100">
        <f t="shared" si="350"/>
        <v>0</v>
      </c>
      <c r="P335" s="101">
        <f t="shared" si="351"/>
        <v>0</v>
      </c>
      <c r="Q335" s="42">
        <f t="shared" si="352"/>
        <v>0</v>
      </c>
      <c r="S335" s="99">
        <f t="shared" si="353"/>
        <v>0</v>
      </c>
      <c r="T335" s="100">
        <f t="shared" si="354"/>
        <v>0</v>
      </c>
      <c r="U335" s="100">
        <f t="shared" si="355"/>
        <v>0</v>
      </c>
      <c r="V335" s="100">
        <f t="shared" si="356"/>
        <v>0</v>
      </c>
      <c r="W335" s="100">
        <f t="shared" si="357"/>
        <v>0</v>
      </c>
      <c r="X335" s="100">
        <f t="shared" si="358"/>
        <v>0</v>
      </c>
      <c r="Y335" s="100">
        <f t="shared" si="359"/>
        <v>0</v>
      </c>
      <c r="Z335" s="100">
        <f t="shared" si="360"/>
        <v>0</v>
      </c>
      <c r="AA335" s="100">
        <f t="shared" si="361"/>
        <v>0</v>
      </c>
      <c r="AB335" s="100">
        <f t="shared" si="362"/>
        <v>0</v>
      </c>
      <c r="AC335" s="100">
        <f t="shared" si="363"/>
        <v>0</v>
      </c>
      <c r="AD335" s="100">
        <f t="shared" si="364"/>
        <v>0</v>
      </c>
      <c r="AE335" s="42">
        <f t="shared" si="365"/>
        <v>0</v>
      </c>
      <c r="AF335" s="104">
        <f t="shared" si="366"/>
        <v>0</v>
      </c>
      <c r="AG335" s="42">
        <f t="shared" si="367"/>
        <v>0</v>
      </c>
      <c r="AH335" s="43">
        <f t="shared" si="368"/>
        <v>0</v>
      </c>
      <c r="AJ335" s="78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30">
        <f t="shared" si="369"/>
        <v>0</v>
      </c>
      <c r="AW335" s="80"/>
      <c r="AX335" s="37"/>
    </row>
    <row r="336" spans="2:50" x14ac:dyDescent="0.35">
      <c r="B336" s="116">
        <v>524400</v>
      </c>
      <c r="C336" s="87" t="s">
        <v>328</v>
      </c>
      <c r="E336" s="99">
        <f t="shared" si="340"/>
        <v>0</v>
      </c>
      <c r="F336" s="100">
        <f t="shared" si="341"/>
        <v>0</v>
      </c>
      <c r="G336" s="100">
        <f t="shared" si="342"/>
        <v>0</v>
      </c>
      <c r="H336" s="100">
        <f t="shared" si="343"/>
        <v>0</v>
      </c>
      <c r="I336" s="100">
        <f t="shared" si="344"/>
        <v>0</v>
      </c>
      <c r="J336" s="100">
        <f t="shared" si="345"/>
        <v>0</v>
      </c>
      <c r="K336" s="100">
        <f t="shared" si="346"/>
        <v>0</v>
      </c>
      <c r="L336" s="100">
        <f t="shared" si="347"/>
        <v>0</v>
      </c>
      <c r="M336" s="100">
        <f t="shared" si="348"/>
        <v>0</v>
      </c>
      <c r="N336" s="100">
        <f t="shared" si="349"/>
        <v>0</v>
      </c>
      <c r="O336" s="100">
        <f t="shared" si="350"/>
        <v>0</v>
      </c>
      <c r="P336" s="101">
        <f t="shared" si="351"/>
        <v>0</v>
      </c>
      <c r="Q336" s="42">
        <f t="shared" si="352"/>
        <v>0</v>
      </c>
      <c r="S336" s="99">
        <f t="shared" si="353"/>
        <v>0</v>
      </c>
      <c r="T336" s="100">
        <f t="shared" si="354"/>
        <v>0</v>
      </c>
      <c r="U336" s="100">
        <f t="shared" si="355"/>
        <v>0</v>
      </c>
      <c r="V336" s="100">
        <f t="shared" si="356"/>
        <v>0</v>
      </c>
      <c r="W336" s="100">
        <f t="shared" si="357"/>
        <v>0</v>
      </c>
      <c r="X336" s="100">
        <f t="shared" si="358"/>
        <v>0</v>
      </c>
      <c r="Y336" s="100">
        <f t="shared" si="359"/>
        <v>0</v>
      </c>
      <c r="Z336" s="100">
        <f t="shared" si="360"/>
        <v>0</v>
      </c>
      <c r="AA336" s="100">
        <f t="shared" si="361"/>
        <v>0</v>
      </c>
      <c r="AB336" s="100">
        <f t="shared" si="362"/>
        <v>0</v>
      </c>
      <c r="AC336" s="100">
        <f t="shared" si="363"/>
        <v>0</v>
      </c>
      <c r="AD336" s="100">
        <f t="shared" si="364"/>
        <v>0</v>
      </c>
      <c r="AE336" s="42">
        <f t="shared" si="365"/>
        <v>0</v>
      </c>
      <c r="AF336" s="104">
        <f t="shared" si="366"/>
        <v>0</v>
      </c>
      <c r="AG336" s="42">
        <f t="shared" si="367"/>
        <v>0</v>
      </c>
      <c r="AH336" s="43">
        <f t="shared" si="368"/>
        <v>0</v>
      </c>
      <c r="AJ336" s="78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30">
        <f t="shared" si="369"/>
        <v>0</v>
      </c>
      <c r="AW336" s="80"/>
      <c r="AX336" s="37"/>
    </row>
    <row r="337" spans="2:50" x14ac:dyDescent="0.35">
      <c r="B337" s="116">
        <v>524410</v>
      </c>
      <c r="C337" s="87" t="s">
        <v>329</v>
      </c>
      <c r="E337" s="99">
        <f t="shared" si="340"/>
        <v>0</v>
      </c>
      <c r="F337" s="100">
        <f t="shared" si="341"/>
        <v>0</v>
      </c>
      <c r="G337" s="100">
        <f t="shared" si="342"/>
        <v>0</v>
      </c>
      <c r="H337" s="100">
        <f t="shared" si="343"/>
        <v>0</v>
      </c>
      <c r="I337" s="100">
        <f t="shared" si="344"/>
        <v>0</v>
      </c>
      <c r="J337" s="100">
        <f t="shared" si="345"/>
        <v>0</v>
      </c>
      <c r="K337" s="100">
        <f t="shared" si="346"/>
        <v>0</v>
      </c>
      <c r="L337" s="100">
        <f t="shared" si="347"/>
        <v>0</v>
      </c>
      <c r="M337" s="100">
        <f t="shared" si="348"/>
        <v>0</v>
      </c>
      <c r="N337" s="100">
        <f t="shared" si="349"/>
        <v>0</v>
      </c>
      <c r="O337" s="100">
        <f t="shared" si="350"/>
        <v>0</v>
      </c>
      <c r="P337" s="101">
        <f t="shared" si="351"/>
        <v>0</v>
      </c>
      <c r="Q337" s="42">
        <f t="shared" si="352"/>
        <v>0</v>
      </c>
      <c r="S337" s="99">
        <f t="shared" si="353"/>
        <v>0</v>
      </c>
      <c r="T337" s="100">
        <f t="shared" si="354"/>
        <v>0</v>
      </c>
      <c r="U337" s="100">
        <f t="shared" si="355"/>
        <v>0</v>
      </c>
      <c r="V337" s="100">
        <f t="shared" si="356"/>
        <v>0</v>
      </c>
      <c r="W337" s="100">
        <f t="shared" si="357"/>
        <v>0</v>
      </c>
      <c r="X337" s="100">
        <f t="shared" si="358"/>
        <v>0</v>
      </c>
      <c r="Y337" s="100">
        <f t="shared" si="359"/>
        <v>0</v>
      </c>
      <c r="Z337" s="100">
        <f t="shared" si="360"/>
        <v>0</v>
      </c>
      <c r="AA337" s="100">
        <f t="shared" si="361"/>
        <v>0</v>
      </c>
      <c r="AB337" s="100">
        <f t="shared" si="362"/>
        <v>0</v>
      </c>
      <c r="AC337" s="100">
        <f t="shared" si="363"/>
        <v>0</v>
      </c>
      <c r="AD337" s="100">
        <f t="shared" si="364"/>
        <v>0</v>
      </c>
      <c r="AE337" s="42">
        <f t="shared" si="365"/>
        <v>0</v>
      </c>
      <c r="AF337" s="104">
        <f t="shared" si="366"/>
        <v>0</v>
      </c>
      <c r="AG337" s="42">
        <f t="shared" si="367"/>
        <v>0</v>
      </c>
      <c r="AH337" s="43">
        <f t="shared" si="368"/>
        <v>0</v>
      </c>
      <c r="AJ337" s="78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30">
        <f t="shared" si="369"/>
        <v>0</v>
      </c>
      <c r="AW337" s="80"/>
      <c r="AX337" s="37"/>
    </row>
    <row r="338" spans="2:50" x14ac:dyDescent="0.35">
      <c r="B338" s="116">
        <v>525000</v>
      </c>
      <c r="C338" s="87" t="s">
        <v>330</v>
      </c>
      <c r="E338" s="99">
        <f t="shared" si="340"/>
        <v>0</v>
      </c>
      <c r="F338" s="100">
        <f t="shared" si="341"/>
        <v>0</v>
      </c>
      <c r="G338" s="100">
        <f t="shared" si="342"/>
        <v>0</v>
      </c>
      <c r="H338" s="100">
        <f t="shared" si="343"/>
        <v>0</v>
      </c>
      <c r="I338" s="100">
        <f t="shared" si="344"/>
        <v>0</v>
      </c>
      <c r="J338" s="100">
        <f t="shared" si="345"/>
        <v>0</v>
      </c>
      <c r="K338" s="100">
        <f t="shared" si="346"/>
        <v>0</v>
      </c>
      <c r="L338" s="100">
        <f t="shared" si="347"/>
        <v>0</v>
      </c>
      <c r="M338" s="100">
        <f t="shared" si="348"/>
        <v>0</v>
      </c>
      <c r="N338" s="100">
        <f t="shared" si="349"/>
        <v>0</v>
      </c>
      <c r="O338" s="100">
        <f t="shared" si="350"/>
        <v>0</v>
      </c>
      <c r="P338" s="101">
        <f t="shared" si="351"/>
        <v>0</v>
      </c>
      <c r="Q338" s="42">
        <f t="shared" si="352"/>
        <v>0</v>
      </c>
      <c r="S338" s="99">
        <f t="shared" si="353"/>
        <v>0</v>
      </c>
      <c r="T338" s="100">
        <f t="shared" si="354"/>
        <v>0</v>
      </c>
      <c r="U338" s="100">
        <f t="shared" si="355"/>
        <v>0</v>
      </c>
      <c r="V338" s="100">
        <f t="shared" si="356"/>
        <v>0</v>
      </c>
      <c r="W338" s="100">
        <f t="shared" si="357"/>
        <v>0</v>
      </c>
      <c r="X338" s="100">
        <f t="shared" si="358"/>
        <v>0</v>
      </c>
      <c r="Y338" s="100">
        <f t="shared" si="359"/>
        <v>0</v>
      </c>
      <c r="Z338" s="100">
        <f t="shared" si="360"/>
        <v>0</v>
      </c>
      <c r="AA338" s="100">
        <f t="shared" si="361"/>
        <v>0</v>
      </c>
      <c r="AB338" s="100">
        <f t="shared" si="362"/>
        <v>0</v>
      </c>
      <c r="AC338" s="100">
        <f t="shared" si="363"/>
        <v>0</v>
      </c>
      <c r="AD338" s="100">
        <f t="shared" si="364"/>
        <v>0</v>
      </c>
      <c r="AE338" s="42">
        <f t="shared" si="365"/>
        <v>0</v>
      </c>
      <c r="AF338" s="104">
        <f t="shared" si="366"/>
        <v>0</v>
      </c>
      <c r="AG338" s="42">
        <f t="shared" si="367"/>
        <v>0</v>
      </c>
      <c r="AH338" s="43">
        <f t="shared" si="368"/>
        <v>0</v>
      </c>
      <c r="AJ338" s="78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30">
        <f t="shared" si="369"/>
        <v>0</v>
      </c>
      <c r="AW338" s="80"/>
      <c r="AX338" s="37"/>
    </row>
    <row r="339" spans="2:50" x14ac:dyDescent="0.35">
      <c r="B339" s="116">
        <v>525010</v>
      </c>
      <c r="C339" s="87" t="s">
        <v>331</v>
      </c>
      <c r="E339" s="99">
        <f t="shared" si="340"/>
        <v>0</v>
      </c>
      <c r="F339" s="100">
        <f t="shared" si="341"/>
        <v>0</v>
      </c>
      <c r="G339" s="100">
        <f t="shared" si="342"/>
        <v>0</v>
      </c>
      <c r="H339" s="100">
        <f t="shared" si="343"/>
        <v>0</v>
      </c>
      <c r="I339" s="100">
        <f t="shared" si="344"/>
        <v>0</v>
      </c>
      <c r="J339" s="100">
        <f t="shared" si="345"/>
        <v>0</v>
      </c>
      <c r="K339" s="100">
        <f t="shared" si="346"/>
        <v>0</v>
      </c>
      <c r="L339" s="100">
        <f t="shared" si="347"/>
        <v>0</v>
      </c>
      <c r="M339" s="100">
        <f t="shared" si="348"/>
        <v>0</v>
      </c>
      <c r="N339" s="100">
        <f t="shared" si="349"/>
        <v>0</v>
      </c>
      <c r="O339" s="100">
        <f t="shared" si="350"/>
        <v>0</v>
      </c>
      <c r="P339" s="101">
        <f t="shared" si="351"/>
        <v>0</v>
      </c>
      <c r="Q339" s="42">
        <f t="shared" si="352"/>
        <v>0</v>
      </c>
      <c r="S339" s="99">
        <f t="shared" si="353"/>
        <v>0</v>
      </c>
      <c r="T339" s="100">
        <f t="shared" si="354"/>
        <v>0</v>
      </c>
      <c r="U339" s="100">
        <f t="shared" si="355"/>
        <v>0</v>
      </c>
      <c r="V339" s="100">
        <f t="shared" si="356"/>
        <v>0</v>
      </c>
      <c r="W339" s="100">
        <f t="shared" si="357"/>
        <v>0</v>
      </c>
      <c r="X339" s="100">
        <f t="shared" si="358"/>
        <v>0</v>
      </c>
      <c r="Y339" s="100">
        <f t="shared" si="359"/>
        <v>0</v>
      </c>
      <c r="Z339" s="100">
        <f t="shared" si="360"/>
        <v>0</v>
      </c>
      <c r="AA339" s="100">
        <f t="shared" si="361"/>
        <v>0</v>
      </c>
      <c r="AB339" s="100">
        <f t="shared" si="362"/>
        <v>0</v>
      </c>
      <c r="AC339" s="100">
        <f t="shared" si="363"/>
        <v>0</v>
      </c>
      <c r="AD339" s="100">
        <f t="shared" si="364"/>
        <v>0</v>
      </c>
      <c r="AE339" s="42">
        <f t="shared" si="365"/>
        <v>0</v>
      </c>
      <c r="AF339" s="104">
        <f t="shared" si="366"/>
        <v>0</v>
      </c>
      <c r="AG339" s="42">
        <f t="shared" si="367"/>
        <v>0</v>
      </c>
      <c r="AH339" s="43">
        <f t="shared" si="368"/>
        <v>0</v>
      </c>
      <c r="AJ339" s="78"/>
      <c r="AK339" s="79"/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30">
        <f t="shared" si="369"/>
        <v>0</v>
      </c>
      <c r="AW339" s="80"/>
      <c r="AX339" s="37"/>
    </row>
    <row r="340" spans="2:50" x14ac:dyDescent="0.35">
      <c r="B340" s="116">
        <v>525011</v>
      </c>
      <c r="C340" s="87" t="s">
        <v>332</v>
      </c>
      <c r="E340" s="99">
        <f t="shared" si="340"/>
        <v>0</v>
      </c>
      <c r="F340" s="100">
        <f t="shared" si="341"/>
        <v>0</v>
      </c>
      <c r="G340" s="100">
        <f t="shared" si="342"/>
        <v>0</v>
      </c>
      <c r="H340" s="100">
        <f t="shared" si="343"/>
        <v>0</v>
      </c>
      <c r="I340" s="100">
        <f t="shared" si="344"/>
        <v>0</v>
      </c>
      <c r="J340" s="100">
        <f t="shared" si="345"/>
        <v>0</v>
      </c>
      <c r="K340" s="100">
        <f t="shared" si="346"/>
        <v>0</v>
      </c>
      <c r="L340" s="100">
        <f t="shared" si="347"/>
        <v>0</v>
      </c>
      <c r="M340" s="100">
        <f t="shared" si="348"/>
        <v>0</v>
      </c>
      <c r="N340" s="100">
        <f t="shared" si="349"/>
        <v>0</v>
      </c>
      <c r="O340" s="100">
        <f t="shared" si="350"/>
        <v>0</v>
      </c>
      <c r="P340" s="101">
        <f t="shared" si="351"/>
        <v>0</v>
      </c>
      <c r="Q340" s="42">
        <f t="shared" si="352"/>
        <v>0</v>
      </c>
      <c r="S340" s="99">
        <f t="shared" si="353"/>
        <v>0</v>
      </c>
      <c r="T340" s="100">
        <f t="shared" si="354"/>
        <v>0</v>
      </c>
      <c r="U340" s="100">
        <f t="shared" si="355"/>
        <v>0</v>
      </c>
      <c r="V340" s="100">
        <f t="shared" si="356"/>
        <v>0</v>
      </c>
      <c r="W340" s="100">
        <f t="shared" si="357"/>
        <v>0</v>
      </c>
      <c r="X340" s="100">
        <f t="shared" si="358"/>
        <v>0</v>
      </c>
      <c r="Y340" s="100">
        <f t="shared" si="359"/>
        <v>0</v>
      </c>
      <c r="Z340" s="100">
        <f t="shared" si="360"/>
        <v>0</v>
      </c>
      <c r="AA340" s="100">
        <f t="shared" si="361"/>
        <v>0</v>
      </c>
      <c r="AB340" s="100">
        <f t="shared" si="362"/>
        <v>0</v>
      </c>
      <c r="AC340" s="100">
        <f t="shared" si="363"/>
        <v>0</v>
      </c>
      <c r="AD340" s="100">
        <f t="shared" si="364"/>
        <v>0</v>
      </c>
      <c r="AE340" s="42">
        <f t="shared" si="365"/>
        <v>0</v>
      </c>
      <c r="AF340" s="104">
        <f t="shared" si="366"/>
        <v>0</v>
      </c>
      <c r="AG340" s="42">
        <f t="shared" si="367"/>
        <v>0</v>
      </c>
      <c r="AH340" s="43">
        <f t="shared" si="368"/>
        <v>0</v>
      </c>
      <c r="AJ340" s="78"/>
      <c r="AK340" s="79"/>
      <c r="AL340" s="79"/>
      <c r="AM340" s="79"/>
      <c r="AN340" s="79"/>
      <c r="AO340" s="79"/>
      <c r="AP340" s="79"/>
      <c r="AQ340" s="79"/>
      <c r="AR340" s="79"/>
      <c r="AS340" s="79"/>
      <c r="AT340" s="79"/>
      <c r="AU340" s="79"/>
      <c r="AV340" s="30">
        <f t="shared" si="369"/>
        <v>0</v>
      </c>
      <c r="AW340" s="80"/>
      <c r="AX340" s="37"/>
    </row>
    <row r="341" spans="2:50" x14ac:dyDescent="0.35">
      <c r="B341" s="116">
        <v>525100</v>
      </c>
      <c r="C341" s="87" t="s">
        <v>333</v>
      </c>
      <c r="E341" s="99">
        <f t="shared" si="340"/>
        <v>0</v>
      </c>
      <c r="F341" s="100">
        <f t="shared" si="341"/>
        <v>0</v>
      </c>
      <c r="G341" s="100">
        <f t="shared" si="342"/>
        <v>0</v>
      </c>
      <c r="H341" s="100">
        <f t="shared" si="343"/>
        <v>0</v>
      </c>
      <c r="I341" s="100">
        <f t="shared" si="344"/>
        <v>0</v>
      </c>
      <c r="J341" s="100">
        <f t="shared" si="345"/>
        <v>0</v>
      </c>
      <c r="K341" s="100">
        <f t="shared" si="346"/>
        <v>0</v>
      </c>
      <c r="L341" s="100">
        <f t="shared" si="347"/>
        <v>0</v>
      </c>
      <c r="M341" s="100">
        <f t="shared" si="348"/>
        <v>0</v>
      </c>
      <c r="N341" s="100">
        <f t="shared" si="349"/>
        <v>0</v>
      </c>
      <c r="O341" s="100">
        <f t="shared" si="350"/>
        <v>0</v>
      </c>
      <c r="P341" s="101">
        <f t="shared" si="351"/>
        <v>0</v>
      </c>
      <c r="Q341" s="42">
        <f t="shared" si="352"/>
        <v>0</v>
      </c>
      <c r="S341" s="99">
        <f t="shared" si="353"/>
        <v>0</v>
      </c>
      <c r="T341" s="100">
        <f t="shared" si="354"/>
        <v>0</v>
      </c>
      <c r="U341" s="100">
        <f t="shared" si="355"/>
        <v>0</v>
      </c>
      <c r="V341" s="100">
        <f t="shared" si="356"/>
        <v>0</v>
      </c>
      <c r="W341" s="100">
        <f t="shared" si="357"/>
        <v>0</v>
      </c>
      <c r="X341" s="100">
        <f t="shared" si="358"/>
        <v>0</v>
      </c>
      <c r="Y341" s="100">
        <f t="shared" si="359"/>
        <v>0</v>
      </c>
      <c r="Z341" s="100">
        <f t="shared" si="360"/>
        <v>0</v>
      </c>
      <c r="AA341" s="100">
        <f t="shared" si="361"/>
        <v>0</v>
      </c>
      <c r="AB341" s="100">
        <f t="shared" si="362"/>
        <v>0</v>
      </c>
      <c r="AC341" s="100">
        <f t="shared" si="363"/>
        <v>0</v>
      </c>
      <c r="AD341" s="100">
        <f t="shared" si="364"/>
        <v>0</v>
      </c>
      <c r="AE341" s="42">
        <f t="shared" si="365"/>
        <v>0</v>
      </c>
      <c r="AF341" s="104">
        <f t="shared" si="366"/>
        <v>0</v>
      </c>
      <c r="AG341" s="42">
        <f t="shared" si="367"/>
        <v>0</v>
      </c>
      <c r="AH341" s="43">
        <f t="shared" si="368"/>
        <v>0</v>
      </c>
      <c r="AJ341" s="78"/>
      <c r="AK341" s="79"/>
      <c r="AL341" s="79"/>
      <c r="AM341" s="79"/>
      <c r="AN341" s="79"/>
      <c r="AO341" s="79"/>
      <c r="AP341" s="79"/>
      <c r="AQ341" s="79"/>
      <c r="AR341" s="79"/>
      <c r="AS341" s="79"/>
      <c r="AT341" s="79"/>
      <c r="AU341" s="79"/>
      <c r="AV341" s="30">
        <f t="shared" si="369"/>
        <v>0</v>
      </c>
      <c r="AW341" s="80"/>
      <c r="AX341" s="37"/>
    </row>
    <row r="342" spans="2:50" x14ac:dyDescent="0.35">
      <c r="B342" s="116">
        <v>525110</v>
      </c>
      <c r="C342" s="87" t="s">
        <v>334</v>
      </c>
      <c r="E342" s="99">
        <f t="shared" si="340"/>
        <v>0</v>
      </c>
      <c r="F342" s="100">
        <f t="shared" si="341"/>
        <v>0</v>
      </c>
      <c r="G342" s="100">
        <f t="shared" si="342"/>
        <v>0</v>
      </c>
      <c r="H342" s="100">
        <f t="shared" si="343"/>
        <v>0</v>
      </c>
      <c r="I342" s="100">
        <f t="shared" si="344"/>
        <v>0</v>
      </c>
      <c r="J342" s="100">
        <f t="shared" si="345"/>
        <v>0</v>
      </c>
      <c r="K342" s="100">
        <f t="shared" si="346"/>
        <v>0</v>
      </c>
      <c r="L342" s="100">
        <f t="shared" si="347"/>
        <v>0</v>
      </c>
      <c r="M342" s="100">
        <f t="shared" si="348"/>
        <v>0</v>
      </c>
      <c r="N342" s="100">
        <f t="shared" si="349"/>
        <v>0</v>
      </c>
      <c r="O342" s="100">
        <f t="shared" si="350"/>
        <v>0</v>
      </c>
      <c r="P342" s="101">
        <f t="shared" si="351"/>
        <v>0</v>
      </c>
      <c r="Q342" s="42">
        <f t="shared" si="352"/>
        <v>0</v>
      </c>
      <c r="S342" s="99">
        <f t="shared" si="353"/>
        <v>0</v>
      </c>
      <c r="T342" s="100">
        <f t="shared" si="354"/>
        <v>0</v>
      </c>
      <c r="U342" s="100">
        <f t="shared" si="355"/>
        <v>0</v>
      </c>
      <c r="V342" s="100">
        <f t="shared" si="356"/>
        <v>0</v>
      </c>
      <c r="W342" s="100">
        <f t="shared" si="357"/>
        <v>0</v>
      </c>
      <c r="X342" s="100">
        <f t="shared" si="358"/>
        <v>0</v>
      </c>
      <c r="Y342" s="100">
        <f t="shared" si="359"/>
        <v>0</v>
      </c>
      <c r="Z342" s="100">
        <f t="shared" si="360"/>
        <v>0</v>
      </c>
      <c r="AA342" s="100">
        <f t="shared" si="361"/>
        <v>0</v>
      </c>
      <c r="AB342" s="100">
        <f t="shared" si="362"/>
        <v>0</v>
      </c>
      <c r="AC342" s="100">
        <f t="shared" si="363"/>
        <v>0</v>
      </c>
      <c r="AD342" s="100">
        <f t="shared" si="364"/>
        <v>0</v>
      </c>
      <c r="AE342" s="42">
        <f t="shared" si="365"/>
        <v>0</v>
      </c>
      <c r="AF342" s="104">
        <f t="shared" si="366"/>
        <v>0</v>
      </c>
      <c r="AG342" s="42">
        <f t="shared" si="367"/>
        <v>0</v>
      </c>
      <c r="AH342" s="43">
        <f t="shared" si="368"/>
        <v>0</v>
      </c>
      <c r="AJ342" s="78"/>
      <c r="AK342" s="79"/>
      <c r="AL342" s="79"/>
      <c r="AM342" s="79"/>
      <c r="AN342" s="79"/>
      <c r="AO342" s="79"/>
      <c r="AP342" s="79"/>
      <c r="AQ342" s="79"/>
      <c r="AR342" s="79"/>
      <c r="AS342" s="79"/>
      <c r="AT342" s="79"/>
      <c r="AU342" s="79"/>
      <c r="AV342" s="30">
        <f t="shared" si="369"/>
        <v>0</v>
      </c>
      <c r="AW342" s="80"/>
      <c r="AX342" s="37"/>
    </row>
    <row r="343" spans="2:50" x14ac:dyDescent="0.35">
      <c r="B343" s="116">
        <v>525200</v>
      </c>
      <c r="C343" s="87" t="s">
        <v>335</v>
      </c>
      <c r="E343" s="99">
        <f t="shared" si="340"/>
        <v>0</v>
      </c>
      <c r="F343" s="100">
        <f t="shared" si="341"/>
        <v>0</v>
      </c>
      <c r="G343" s="100">
        <f t="shared" si="342"/>
        <v>0</v>
      </c>
      <c r="H343" s="100">
        <f t="shared" si="343"/>
        <v>0</v>
      </c>
      <c r="I343" s="100">
        <f t="shared" si="344"/>
        <v>0</v>
      </c>
      <c r="J343" s="100">
        <f t="shared" si="345"/>
        <v>0</v>
      </c>
      <c r="K343" s="100">
        <f t="shared" si="346"/>
        <v>0</v>
      </c>
      <c r="L343" s="100">
        <f t="shared" si="347"/>
        <v>0</v>
      </c>
      <c r="M343" s="100">
        <f t="shared" si="348"/>
        <v>0</v>
      </c>
      <c r="N343" s="100">
        <f t="shared" si="349"/>
        <v>0</v>
      </c>
      <c r="O343" s="100">
        <f t="shared" si="350"/>
        <v>0</v>
      </c>
      <c r="P343" s="101">
        <f t="shared" si="351"/>
        <v>0</v>
      </c>
      <c r="Q343" s="42">
        <f t="shared" si="352"/>
        <v>0</v>
      </c>
      <c r="S343" s="99">
        <f t="shared" si="353"/>
        <v>0</v>
      </c>
      <c r="T343" s="100">
        <f t="shared" si="354"/>
        <v>0</v>
      </c>
      <c r="U343" s="100">
        <f t="shared" si="355"/>
        <v>0</v>
      </c>
      <c r="V343" s="100">
        <f t="shared" si="356"/>
        <v>0</v>
      </c>
      <c r="W343" s="100">
        <f t="shared" si="357"/>
        <v>0</v>
      </c>
      <c r="X343" s="100">
        <f t="shared" si="358"/>
        <v>0</v>
      </c>
      <c r="Y343" s="100">
        <f t="shared" si="359"/>
        <v>0</v>
      </c>
      <c r="Z343" s="100">
        <f t="shared" si="360"/>
        <v>0</v>
      </c>
      <c r="AA343" s="100">
        <f t="shared" si="361"/>
        <v>0</v>
      </c>
      <c r="AB343" s="100">
        <f t="shared" si="362"/>
        <v>0</v>
      </c>
      <c r="AC343" s="100">
        <f t="shared" si="363"/>
        <v>0</v>
      </c>
      <c r="AD343" s="100">
        <f t="shared" si="364"/>
        <v>0</v>
      </c>
      <c r="AE343" s="42">
        <f t="shared" si="365"/>
        <v>0</v>
      </c>
      <c r="AF343" s="104">
        <f t="shared" si="366"/>
        <v>0</v>
      </c>
      <c r="AG343" s="42">
        <f t="shared" si="367"/>
        <v>0</v>
      </c>
      <c r="AH343" s="43">
        <f t="shared" si="368"/>
        <v>0</v>
      </c>
      <c r="AJ343" s="78"/>
      <c r="AK343" s="79"/>
      <c r="AL343" s="79"/>
      <c r="AM343" s="79"/>
      <c r="AN343" s="79"/>
      <c r="AO343" s="79"/>
      <c r="AP343" s="79"/>
      <c r="AQ343" s="79"/>
      <c r="AR343" s="79"/>
      <c r="AS343" s="79"/>
      <c r="AT343" s="79"/>
      <c r="AU343" s="79"/>
      <c r="AV343" s="30">
        <f t="shared" si="369"/>
        <v>0</v>
      </c>
      <c r="AW343" s="80"/>
      <c r="AX343" s="37"/>
    </row>
    <row r="344" spans="2:50" x14ac:dyDescent="0.35">
      <c r="B344" s="116">
        <v>525300</v>
      </c>
      <c r="C344" s="87" t="s">
        <v>336</v>
      </c>
      <c r="E344" s="99">
        <f t="shared" si="340"/>
        <v>0</v>
      </c>
      <c r="F344" s="100">
        <f t="shared" si="341"/>
        <v>0</v>
      </c>
      <c r="G344" s="100">
        <f t="shared" si="342"/>
        <v>0</v>
      </c>
      <c r="H344" s="100">
        <f t="shared" si="343"/>
        <v>0</v>
      </c>
      <c r="I344" s="100">
        <f t="shared" si="344"/>
        <v>0</v>
      </c>
      <c r="J344" s="100">
        <f t="shared" si="345"/>
        <v>0</v>
      </c>
      <c r="K344" s="100">
        <f t="shared" si="346"/>
        <v>0</v>
      </c>
      <c r="L344" s="100">
        <f t="shared" si="347"/>
        <v>0</v>
      </c>
      <c r="M344" s="100">
        <f t="shared" si="348"/>
        <v>0</v>
      </c>
      <c r="N344" s="100">
        <f t="shared" si="349"/>
        <v>0</v>
      </c>
      <c r="O344" s="100">
        <f t="shared" si="350"/>
        <v>0</v>
      </c>
      <c r="P344" s="101">
        <f t="shared" si="351"/>
        <v>0</v>
      </c>
      <c r="Q344" s="42">
        <f t="shared" si="352"/>
        <v>0</v>
      </c>
      <c r="S344" s="99">
        <f t="shared" si="353"/>
        <v>0</v>
      </c>
      <c r="T344" s="100">
        <f t="shared" si="354"/>
        <v>0</v>
      </c>
      <c r="U344" s="100">
        <f t="shared" si="355"/>
        <v>0</v>
      </c>
      <c r="V344" s="100">
        <f t="shared" si="356"/>
        <v>0</v>
      </c>
      <c r="W344" s="100">
        <f t="shared" si="357"/>
        <v>0</v>
      </c>
      <c r="X344" s="100">
        <f t="shared" si="358"/>
        <v>0</v>
      </c>
      <c r="Y344" s="100">
        <f t="shared" si="359"/>
        <v>0</v>
      </c>
      <c r="Z344" s="100">
        <f t="shared" si="360"/>
        <v>0</v>
      </c>
      <c r="AA344" s="100">
        <f t="shared" si="361"/>
        <v>0</v>
      </c>
      <c r="AB344" s="100">
        <f t="shared" si="362"/>
        <v>0</v>
      </c>
      <c r="AC344" s="100">
        <f t="shared" si="363"/>
        <v>0</v>
      </c>
      <c r="AD344" s="100">
        <f t="shared" si="364"/>
        <v>0</v>
      </c>
      <c r="AE344" s="42">
        <f t="shared" si="365"/>
        <v>0</v>
      </c>
      <c r="AF344" s="104">
        <f t="shared" si="366"/>
        <v>0</v>
      </c>
      <c r="AG344" s="42">
        <f t="shared" si="367"/>
        <v>0</v>
      </c>
      <c r="AH344" s="43">
        <f t="shared" si="368"/>
        <v>0</v>
      </c>
      <c r="AJ344" s="78"/>
      <c r="AK344" s="79"/>
      <c r="AL344" s="79"/>
      <c r="AM344" s="79"/>
      <c r="AN344" s="79"/>
      <c r="AO344" s="79"/>
      <c r="AP344" s="79"/>
      <c r="AQ344" s="79"/>
      <c r="AR344" s="79"/>
      <c r="AS344" s="79"/>
      <c r="AT344" s="79"/>
      <c r="AU344" s="79"/>
      <c r="AV344" s="30">
        <f t="shared" si="369"/>
        <v>0</v>
      </c>
      <c r="AW344" s="80"/>
      <c r="AX344" s="37"/>
    </row>
    <row r="345" spans="2:50" x14ac:dyDescent="0.35">
      <c r="B345" s="116">
        <v>525310</v>
      </c>
      <c r="C345" s="87" t="s">
        <v>337</v>
      </c>
      <c r="E345" s="99">
        <f t="shared" si="340"/>
        <v>0</v>
      </c>
      <c r="F345" s="100">
        <f t="shared" si="341"/>
        <v>0</v>
      </c>
      <c r="G345" s="100">
        <f t="shared" si="342"/>
        <v>0</v>
      </c>
      <c r="H345" s="100">
        <f t="shared" si="343"/>
        <v>0</v>
      </c>
      <c r="I345" s="100">
        <f t="shared" si="344"/>
        <v>0</v>
      </c>
      <c r="J345" s="100">
        <f t="shared" si="345"/>
        <v>0</v>
      </c>
      <c r="K345" s="100">
        <f t="shared" si="346"/>
        <v>0</v>
      </c>
      <c r="L345" s="100">
        <f t="shared" si="347"/>
        <v>0</v>
      </c>
      <c r="M345" s="100">
        <f t="shared" si="348"/>
        <v>0</v>
      </c>
      <c r="N345" s="100">
        <f t="shared" si="349"/>
        <v>0</v>
      </c>
      <c r="O345" s="100">
        <f t="shared" si="350"/>
        <v>0</v>
      </c>
      <c r="P345" s="101">
        <f t="shared" si="351"/>
        <v>0</v>
      </c>
      <c r="Q345" s="42">
        <f t="shared" si="352"/>
        <v>0</v>
      </c>
      <c r="S345" s="99">
        <f t="shared" si="353"/>
        <v>0</v>
      </c>
      <c r="T345" s="100">
        <f t="shared" si="354"/>
        <v>0</v>
      </c>
      <c r="U345" s="100">
        <f t="shared" si="355"/>
        <v>0</v>
      </c>
      <c r="V345" s="100">
        <f t="shared" si="356"/>
        <v>0</v>
      </c>
      <c r="W345" s="100">
        <f t="shared" si="357"/>
        <v>0</v>
      </c>
      <c r="X345" s="100">
        <f t="shared" si="358"/>
        <v>0</v>
      </c>
      <c r="Y345" s="100">
        <f t="shared" si="359"/>
        <v>0</v>
      </c>
      <c r="Z345" s="100">
        <f t="shared" si="360"/>
        <v>0</v>
      </c>
      <c r="AA345" s="100">
        <f t="shared" si="361"/>
        <v>0</v>
      </c>
      <c r="AB345" s="100">
        <f t="shared" si="362"/>
        <v>0</v>
      </c>
      <c r="AC345" s="100">
        <f t="shared" si="363"/>
        <v>0</v>
      </c>
      <c r="AD345" s="100">
        <f t="shared" si="364"/>
        <v>0</v>
      </c>
      <c r="AE345" s="42">
        <f t="shared" si="365"/>
        <v>0</v>
      </c>
      <c r="AF345" s="104">
        <f t="shared" si="366"/>
        <v>0</v>
      </c>
      <c r="AG345" s="42">
        <f t="shared" si="367"/>
        <v>0</v>
      </c>
      <c r="AH345" s="43">
        <f t="shared" si="368"/>
        <v>0</v>
      </c>
      <c r="AJ345" s="78"/>
      <c r="AK345" s="79"/>
      <c r="AL345" s="79"/>
      <c r="AM345" s="79"/>
      <c r="AN345" s="79"/>
      <c r="AO345" s="79"/>
      <c r="AP345" s="79"/>
      <c r="AQ345" s="79"/>
      <c r="AR345" s="79"/>
      <c r="AS345" s="79"/>
      <c r="AT345" s="79"/>
      <c r="AU345" s="79"/>
      <c r="AV345" s="30">
        <f t="shared" si="369"/>
        <v>0</v>
      </c>
      <c r="AW345" s="80"/>
      <c r="AX345" s="37"/>
    </row>
    <row r="346" spans="2:50" x14ac:dyDescent="0.35">
      <c r="B346" s="116">
        <v>525311</v>
      </c>
      <c r="C346" s="87" t="s">
        <v>338</v>
      </c>
      <c r="E346" s="99">
        <f t="shared" si="340"/>
        <v>0</v>
      </c>
      <c r="F346" s="100">
        <f t="shared" si="341"/>
        <v>0</v>
      </c>
      <c r="G346" s="100">
        <f t="shared" si="342"/>
        <v>0</v>
      </c>
      <c r="H346" s="100">
        <f t="shared" si="343"/>
        <v>0</v>
      </c>
      <c r="I346" s="100">
        <f t="shared" si="344"/>
        <v>0</v>
      </c>
      <c r="J346" s="100">
        <f t="shared" si="345"/>
        <v>0</v>
      </c>
      <c r="K346" s="100">
        <f t="shared" si="346"/>
        <v>0</v>
      </c>
      <c r="L346" s="100">
        <f t="shared" si="347"/>
        <v>0</v>
      </c>
      <c r="M346" s="100">
        <f t="shared" si="348"/>
        <v>0</v>
      </c>
      <c r="N346" s="100">
        <f t="shared" si="349"/>
        <v>0</v>
      </c>
      <c r="O346" s="100">
        <f t="shared" si="350"/>
        <v>0</v>
      </c>
      <c r="P346" s="101">
        <f t="shared" si="351"/>
        <v>0</v>
      </c>
      <c r="Q346" s="42">
        <f t="shared" si="352"/>
        <v>0</v>
      </c>
      <c r="S346" s="99">
        <f t="shared" si="353"/>
        <v>0</v>
      </c>
      <c r="T346" s="100">
        <f t="shared" si="354"/>
        <v>0</v>
      </c>
      <c r="U346" s="100">
        <f t="shared" si="355"/>
        <v>0</v>
      </c>
      <c r="V346" s="100">
        <f t="shared" si="356"/>
        <v>0</v>
      </c>
      <c r="W346" s="100">
        <f t="shared" si="357"/>
        <v>0</v>
      </c>
      <c r="X346" s="100">
        <f t="shared" si="358"/>
        <v>0</v>
      </c>
      <c r="Y346" s="100">
        <f t="shared" si="359"/>
        <v>0</v>
      </c>
      <c r="Z346" s="100">
        <f t="shared" si="360"/>
        <v>0</v>
      </c>
      <c r="AA346" s="100">
        <f t="shared" si="361"/>
        <v>0</v>
      </c>
      <c r="AB346" s="100">
        <f t="shared" si="362"/>
        <v>0</v>
      </c>
      <c r="AC346" s="100">
        <f t="shared" si="363"/>
        <v>0</v>
      </c>
      <c r="AD346" s="100">
        <f t="shared" si="364"/>
        <v>0</v>
      </c>
      <c r="AE346" s="42">
        <f t="shared" si="365"/>
        <v>0</v>
      </c>
      <c r="AF346" s="104">
        <f t="shared" si="366"/>
        <v>0</v>
      </c>
      <c r="AG346" s="42">
        <f t="shared" si="367"/>
        <v>0</v>
      </c>
      <c r="AH346" s="43">
        <f t="shared" si="368"/>
        <v>0</v>
      </c>
      <c r="AJ346" s="78"/>
      <c r="AK346" s="79"/>
      <c r="AL346" s="79"/>
      <c r="AM346" s="79"/>
      <c r="AN346" s="79"/>
      <c r="AO346" s="79"/>
      <c r="AP346" s="79"/>
      <c r="AQ346" s="79"/>
      <c r="AR346" s="79"/>
      <c r="AS346" s="79"/>
      <c r="AT346" s="79"/>
      <c r="AU346" s="79"/>
      <c r="AV346" s="30">
        <f t="shared" si="369"/>
        <v>0</v>
      </c>
      <c r="AW346" s="80"/>
      <c r="AX346" s="37"/>
    </row>
    <row r="347" spans="2:50" x14ac:dyDescent="0.35">
      <c r="B347" s="116">
        <v>525312</v>
      </c>
      <c r="C347" s="87" t="s">
        <v>339</v>
      </c>
      <c r="E347" s="99">
        <f t="shared" si="340"/>
        <v>0</v>
      </c>
      <c r="F347" s="100">
        <f t="shared" si="341"/>
        <v>0</v>
      </c>
      <c r="G347" s="100">
        <f t="shared" si="342"/>
        <v>0</v>
      </c>
      <c r="H347" s="100">
        <f t="shared" si="343"/>
        <v>0</v>
      </c>
      <c r="I347" s="100">
        <f t="shared" si="344"/>
        <v>0</v>
      </c>
      <c r="J347" s="100">
        <f t="shared" si="345"/>
        <v>0</v>
      </c>
      <c r="K347" s="100">
        <f t="shared" si="346"/>
        <v>0</v>
      </c>
      <c r="L347" s="100">
        <f t="shared" si="347"/>
        <v>0</v>
      </c>
      <c r="M347" s="100">
        <f t="shared" si="348"/>
        <v>0</v>
      </c>
      <c r="N347" s="100">
        <f t="shared" si="349"/>
        <v>0</v>
      </c>
      <c r="O347" s="100">
        <f t="shared" si="350"/>
        <v>0</v>
      </c>
      <c r="P347" s="101">
        <f t="shared" si="351"/>
        <v>0</v>
      </c>
      <c r="Q347" s="42">
        <f t="shared" si="352"/>
        <v>0</v>
      </c>
      <c r="S347" s="99">
        <f t="shared" si="353"/>
        <v>0</v>
      </c>
      <c r="T347" s="100">
        <f t="shared" si="354"/>
        <v>0</v>
      </c>
      <c r="U347" s="100">
        <f t="shared" si="355"/>
        <v>0</v>
      </c>
      <c r="V347" s="100">
        <f t="shared" si="356"/>
        <v>0</v>
      </c>
      <c r="W347" s="100">
        <f t="shared" si="357"/>
        <v>0</v>
      </c>
      <c r="X347" s="100">
        <f t="shared" si="358"/>
        <v>0</v>
      </c>
      <c r="Y347" s="100">
        <f t="shared" si="359"/>
        <v>0</v>
      </c>
      <c r="Z347" s="100">
        <f t="shared" si="360"/>
        <v>0</v>
      </c>
      <c r="AA347" s="100">
        <f t="shared" si="361"/>
        <v>0</v>
      </c>
      <c r="AB347" s="100">
        <f t="shared" si="362"/>
        <v>0</v>
      </c>
      <c r="AC347" s="100">
        <f t="shared" si="363"/>
        <v>0</v>
      </c>
      <c r="AD347" s="100">
        <f t="shared" si="364"/>
        <v>0</v>
      </c>
      <c r="AE347" s="42">
        <f t="shared" si="365"/>
        <v>0</v>
      </c>
      <c r="AF347" s="104">
        <f t="shared" si="366"/>
        <v>0</v>
      </c>
      <c r="AG347" s="42">
        <f t="shared" si="367"/>
        <v>0</v>
      </c>
      <c r="AH347" s="43">
        <f t="shared" si="368"/>
        <v>0</v>
      </c>
      <c r="AJ347" s="78"/>
      <c r="AK347" s="79"/>
      <c r="AL347" s="79"/>
      <c r="AM347" s="79"/>
      <c r="AN347" s="79"/>
      <c r="AO347" s="79"/>
      <c r="AP347" s="79"/>
      <c r="AQ347" s="79"/>
      <c r="AR347" s="79"/>
      <c r="AS347" s="79"/>
      <c r="AT347" s="79"/>
      <c r="AU347" s="79"/>
      <c r="AV347" s="30">
        <f t="shared" si="369"/>
        <v>0</v>
      </c>
      <c r="AW347" s="80"/>
      <c r="AX347" s="37"/>
    </row>
    <row r="348" spans="2:50" x14ac:dyDescent="0.35">
      <c r="B348" s="116">
        <v>525400</v>
      </c>
      <c r="C348" s="87" t="s">
        <v>340</v>
      </c>
      <c r="E348" s="99">
        <f t="shared" si="340"/>
        <v>0</v>
      </c>
      <c r="F348" s="100">
        <f t="shared" si="341"/>
        <v>0</v>
      </c>
      <c r="G348" s="100">
        <f t="shared" si="342"/>
        <v>0</v>
      </c>
      <c r="H348" s="100">
        <f t="shared" si="343"/>
        <v>0</v>
      </c>
      <c r="I348" s="100">
        <f t="shared" si="344"/>
        <v>0</v>
      </c>
      <c r="J348" s="100">
        <f t="shared" si="345"/>
        <v>0</v>
      </c>
      <c r="K348" s="100">
        <f t="shared" si="346"/>
        <v>0</v>
      </c>
      <c r="L348" s="100">
        <f t="shared" si="347"/>
        <v>0</v>
      </c>
      <c r="M348" s="100">
        <f t="shared" si="348"/>
        <v>0</v>
      </c>
      <c r="N348" s="100">
        <f t="shared" si="349"/>
        <v>0</v>
      </c>
      <c r="O348" s="100">
        <f t="shared" si="350"/>
        <v>0</v>
      </c>
      <c r="P348" s="101">
        <f t="shared" si="351"/>
        <v>0</v>
      </c>
      <c r="Q348" s="42">
        <f t="shared" si="352"/>
        <v>0</v>
      </c>
      <c r="S348" s="99">
        <f t="shared" si="353"/>
        <v>0</v>
      </c>
      <c r="T348" s="100">
        <f t="shared" si="354"/>
        <v>0</v>
      </c>
      <c r="U348" s="100">
        <f t="shared" si="355"/>
        <v>0</v>
      </c>
      <c r="V348" s="100">
        <f t="shared" si="356"/>
        <v>0</v>
      </c>
      <c r="W348" s="100">
        <f t="shared" si="357"/>
        <v>0</v>
      </c>
      <c r="X348" s="100">
        <f t="shared" si="358"/>
        <v>0</v>
      </c>
      <c r="Y348" s="100">
        <f t="shared" si="359"/>
        <v>0</v>
      </c>
      <c r="Z348" s="100">
        <f t="shared" si="360"/>
        <v>0</v>
      </c>
      <c r="AA348" s="100">
        <f t="shared" si="361"/>
        <v>0</v>
      </c>
      <c r="AB348" s="100">
        <f t="shared" si="362"/>
        <v>0</v>
      </c>
      <c r="AC348" s="100">
        <f t="shared" si="363"/>
        <v>0</v>
      </c>
      <c r="AD348" s="100">
        <f t="shared" si="364"/>
        <v>0</v>
      </c>
      <c r="AE348" s="42">
        <f t="shared" si="365"/>
        <v>0</v>
      </c>
      <c r="AF348" s="104">
        <f t="shared" si="366"/>
        <v>0</v>
      </c>
      <c r="AG348" s="42">
        <f t="shared" si="367"/>
        <v>0</v>
      </c>
      <c r="AH348" s="43">
        <f t="shared" si="368"/>
        <v>0</v>
      </c>
      <c r="AJ348" s="78"/>
      <c r="AK348" s="79"/>
      <c r="AL348" s="79"/>
      <c r="AM348" s="79"/>
      <c r="AN348" s="79"/>
      <c r="AO348" s="79"/>
      <c r="AP348" s="79"/>
      <c r="AQ348" s="79"/>
      <c r="AR348" s="79"/>
      <c r="AS348" s="79"/>
      <c r="AT348" s="79"/>
      <c r="AU348" s="79"/>
      <c r="AV348" s="30">
        <f t="shared" si="369"/>
        <v>0</v>
      </c>
      <c r="AW348" s="80"/>
      <c r="AX348" s="37"/>
    </row>
    <row r="349" spans="2:50" x14ac:dyDescent="0.35">
      <c r="B349" s="116">
        <v>525500</v>
      </c>
      <c r="C349" s="87" t="s">
        <v>341</v>
      </c>
      <c r="E349" s="99">
        <f t="shared" si="340"/>
        <v>0</v>
      </c>
      <c r="F349" s="100">
        <f t="shared" si="341"/>
        <v>0</v>
      </c>
      <c r="G349" s="100">
        <f t="shared" si="342"/>
        <v>0</v>
      </c>
      <c r="H349" s="100">
        <f t="shared" si="343"/>
        <v>0</v>
      </c>
      <c r="I349" s="100">
        <f t="shared" si="344"/>
        <v>0</v>
      </c>
      <c r="J349" s="100">
        <f t="shared" si="345"/>
        <v>0</v>
      </c>
      <c r="K349" s="100">
        <f t="shared" si="346"/>
        <v>0</v>
      </c>
      <c r="L349" s="100">
        <f t="shared" si="347"/>
        <v>0</v>
      </c>
      <c r="M349" s="100">
        <f t="shared" si="348"/>
        <v>0</v>
      </c>
      <c r="N349" s="100">
        <f t="shared" si="349"/>
        <v>0</v>
      </c>
      <c r="O349" s="100">
        <f t="shared" si="350"/>
        <v>0</v>
      </c>
      <c r="P349" s="101">
        <f t="shared" si="351"/>
        <v>0</v>
      </c>
      <c r="Q349" s="42">
        <f t="shared" si="352"/>
        <v>0</v>
      </c>
      <c r="S349" s="99">
        <f t="shared" si="353"/>
        <v>0</v>
      </c>
      <c r="T349" s="100">
        <f t="shared" si="354"/>
        <v>0</v>
      </c>
      <c r="U349" s="100">
        <f t="shared" si="355"/>
        <v>0</v>
      </c>
      <c r="V349" s="100">
        <f t="shared" si="356"/>
        <v>0</v>
      </c>
      <c r="W349" s="100">
        <f t="shared" si="357"/>
        <v>0</v>
      </c>
      <c r="X349" s="100">
        <f t="shared" si="358"/>
        <v>0</v>
      </c>
      <c r="Y349" s="100">
        <f t="shared" si="359"/>
        <v>0</v>
      </c>
      <c r="Z349" s="100">
        <f t="shared" si="360"/>
        <v>0</v>
      </c>
      <c r="AA349" s="100">
        <f t="shared" si="361"/>
        <v>0</v>
      </c>
      <c r="AB349" s="100">
        <f t="shared" si="362"/>
        <v>0</v>
      </c>
      <c r="AC349" s="100">
        <f t="shared" si="363"/>
        <v>0</v>
      </c>
      <c r="AD349" s="100">
        <f t="shared" si="364"/>
        <v>0</v>
      </c>
      <c r="AE349" s="42">
        <f t="shared" si="365"/>
        <v>0</v>
      </c>
      <c r="AF349" s="104">
        <f t="shared" si="366"/>
        <v>0</v>
      </c>
      <c r="AG349" s="42">
        <f t="shared" si="367"/>
        <v>0</v>
      </c>
      <c r="AH349" s="43">
        <f t="shared" si="368"/>
        <v>0</v>
      </c>
      <c r="AJ349" s="78"/>
      <c r="AK349" s="79"/>
      <c r="AL349" s="79"/>
      <c r="AM349" s="79"/>
      <c r="AN349" s="79"/>
      <c r="AO349" s="79"/>
      <c r="AP349" s="79"/>
      <c r="AQ349" s="79"/>
      <c r="AR349" s="79"/>
      <c r="AS349" s="79"/>
      <c r="AT349" s="79"/>
      <c r="AU349" s="79"/>
      <c r="AV349" s="30">
        <f t="shared" si="369"/>
        <v>0</v>
      </c>
      <c r="AW349" s="80"/>
      <c r="AX349" s="37"/>
    </row>
    <row r="350" spans="2:50" x14ac:dyDescent="0.35">
      <c r="B350" s="116">
        <v>525510</v>
      </c>
      <c r="C350" s="87" t="s">
        <v>342</v>
      </c>
      <c r="E350" s="99">
        <f t="shared" si="340"/>
        <v>0</v>
      </c>
      <c r="F350" s="100">
        <f t="shared" si="341"/>
        <v>0</v>
      </c>
      <c r="G350" s="100">
        <f t="shared" si="342"/>
        <v>0</v>
      </c>
      <c r="H350" s="100">
        <f t="shared" si="343"/>
        <v>0</v>
      </c>
      <c r="I350" s="100">
        <f t="shared" si="344"/>
        <v>0</v>
      </c>
      <c r="J350" s="100">
        <f t="shared" si="345"/>
        <v>0</v>
      </c>
      <c r="K350" s="100">
        <f t="shared" si="346"/>
        <v>0</v>
      </c>
      <c r="L350" s="100">
        <f t="shared" si="347"/>
        <v>0</v>
      </c>
      <c r="M350" s="100">
        <f t="shared" si="348"/>
        <v>0</v>
      </c>
      <c r="N350" s="100">
        <f t="shared" si="349"/>
        <v>0</v>
      </c>
      <c r="O350" s="100">
        <f t="shared" si="350"/>
        <v>0</v>
      </c>
      <c r="P350" s="101">
        <f t="shared" si="351"/>
        <v>0</v>
      </c>
      <c r="Q350" s="42">
        <f t="shared" si="352"/>
        <v>0</v>
      </c>
      <c r="S350" s="99">
        <f t="shared" si="353"/>
        <v>0</v>
      </c>
      <c r="T350" s="100">
        <f t="shared" si="354"/>
        <v>0</v>
      </c>
      <c r="U350" s="100">
        <f t="shared" si="355"/>
        <v>0</v>
      </c>
      <c r="V350" s="100">
        <f t="shared" si="356"/>
        <v>0</v>
      </c>
      <c r="W350" s="100">
        <f t="shared" si="357"/>
        <v>0</v>
      </c>
      <c r="X350" s="100">
        <f t="shared" si="358"/>
        <v>0</v>
      </c>
      <c r="Y350" s="100">
        <f t="shared" si="359"/>
        <v>0</v>
      </c>
      <c r="Z350" s="100">
        <f t="shared" si="360"/>
        <v>0</v>
      </c>
      <c r="AA350" s="100">
        <f t="shared" si="361"/>
        <v>0</v>
      </c>
      <c r="AB350" s="100">
        <f t="shared" si="362"/>
        <v>0</v>
      </c>
      <c r="AC350" s="100">
        <f t="shared" si="363"/>
        <v>0</v>
      </c>
      <c r="AD350" s="100">
        <f t="shared" si="364"/>
        <v>0</v>
      </c>
      <c r="AE350" s="42">
        <f t="shared" si="365"/>
        <v>0</v>
      </c>
      <c r="AF350" s="104">
        <f t="shared" si="366"/>
        <v>0</v>
      </c>
      <c r="AG350" s="42">
        <f t="shared" si="367"/>
        <v>0</v>
      </c>
      <c r="AH350" s="43">
        <f t="shared" si="368"/>
        <v>0</v>
      </c>
      <c r="AJ350" s="78"/>
      <c r="AK350" s="79"/>
      <c r="AL350" s="79"/>
      <c r="AM350" s="79"/>
      <c r="AN350" s="79"/>
      <c r="AO350" s="79"/>
      <c r="AP350" s="79"/>
      <c r="AQ350" s="79"/>
      <c r="AR350" s="79"/>
      <c r="AS350" s="79"/>
      <c r="AT350" s="79"/>
      <c r="AU350" s="79"/>
      <c r="AV350" s="30">
        <f t="shared" si="369"/>
        <v>0</v>
      </c>
      <c r="AW350" s="80"/>
      <c r="AX350" s="37"/>
    </row>
    <row r="351" spans="2:50" x14ac:dyDescent="0.35">
      <c r="B351" s="116">
        <v>526000</v>
      </c>
      <c r="C351" s="87" t="s">
        <v>343</v>
      </c>
      <c r="E351" s="99">
        <f t="shared" si="340"/>
        <v>0</v>
      </c>
      <c r="F351" s="100">
        <f t="shared" si="341"/>
        <v>0</v>
      </c>
      <c r="G351" s="100">
        <f t="shared" si="342"/>
        <v>0</v>
      </c>
      <c r="H351" s="100">
        <f t="shared" si="343"/>
        <v>0</v>
      </c>
      <c r="I351" s="100">
        <f t="shared" si="344"/>
        <v>0</v>
      </c>
      <c r="J351" s="100">
        <f t="shared" si="345"/>
        <v>0</v>
      </c>
      <c r="K351" s="100">
        <f t="shared" si="346"/>
        <v>0</v>
      </c>
      <c r="L351" s="100">
        <f t="shared" si="347"/>
        <v>0</v>
      </c>
      <c r="M351" s="100">
        <f t="shared" si="348"/>
        <v>0</v>
      </c>
      <c r="N351" s="100">
        <f t="shared" si="349"/>
        <v>0</v>
      </c>
      <c r="O351" s="100">
        <f t="shared" si="350"/>
        <v>0</v>
      </c>
      <c r="P351" s="101">
        <f t="shared" si="351"/>
        <v>0</v>
      </c>
      <c r="Q351" s="42">
        <f t="shared" si="352"/>
        <v>0</v>
      </c>
      <c r="S351" s="99">
        <f t="shared" si="353"/>
        <v>0</v>
      </c>
      <c r="T351" s="100">
        <f t="shared" si="354"/>
        <v>0</v>
      </c>
      <c r="U351" s="100">
        <f t="shared" si="355"/>
        <v>0</v>
      </c>
      <c r="V351" s="100">
        <f t="shared" si="356"/>
        <v>0</v>
      </c>
      <c r="W351" s="100">
        <f t="shared" si="357"/>
        <v>0</v>
      </c>
      <c r="X351" s="100">
        <f t="shared" si="358"/>
        <v>0</v>
      </c>
      <c r="Y351" s="100">
        <f t="shared" si="359"/>
        <v>0</v>
      </c>
      <c r="Z351" s="100">
        <f t="shared" si="360"/>
        <v>0</v>
      </c>
      <c r="AA351" s="100">
        <f t="shared" si="361"/>
        <v>0</v>
      </c>
      <c r="AB351" s="100">
        <f t="shared" si="362"/>
        <v>0</v>
      </c>
      <c r="AC351" s="100">
        <f t="shared" si="363"/>
        <v>0</v>
      </c>
      <c r="AD351" s="100">
        <f t="shared" si="364"/>
        <v>0</v>
      </c>
      <c r="AE351" s="42">
        <f t="shared" si="365"/>
        <v>0</v>
      </c>
      <c r="AF351" s="104">
        <f t="shared" si="366"/>
        <v>0</v>
      </c>
      <c r="AG351" s="42">
        <f t="shared" si="367"/>
        <v>0</v>
      </c>
      <c r="AH351" s="43">
        <f t="shared" si="368"/>
        <v>0</v>
      </c>
      <c r="AJ351" s="78"/>
      <c r="AK351" s="79"/>
      <c r="AL351" s="79"/>
      <c r="AM351" s="79"/>
      <c r="AN351" s="79"/>
      <c r="AO351" s="79"/>
      <c r="AP351" s="79"/>
      <c r="AQ351" s="79"/>
      <c r="AR351" s="79"/>
      <c r="AS351" s="79"/>
      <c r="AT351" s="79"/>
      <c r="AU351" s="79"/>
      <c r="AV351" s="30">
        <f t="shared" si="369"/>
        <v>0</v>
      </c>
      <c r="AW351" s="80"/>
      <c r="AX351" s="37"/>
    </row>
    <row r="352" spans="2:50" x14ac:dyDescent="0.35">
      <c r="B352" s="116">
        <v>526100</v>
      </c>
      <c r="C352" s="87" t="s">
        <v>344</v>
      </c>
      <c r="E352" s="99">
        <f t="shared" si="340"/>
        <v>0</v>
      </c>
      <c r="F352" s="100">
        <f t="shared" si="341"/>
        <v>0</v>
      </c>
      <c r="G352" s="100">
        <f t="shared" si="342"/>
        <v>0</v>
      </c>
      <c r="H352" s="100">
        <f t="shared" si="343"/>
        <v>0</v>
      </c>
      <c r="I352" s="100">
        <f t="shared" si="344"/>
        <v>0</v>
      </c>
      <c r="J352" s="100">
        <f t="shared" si="345"/>
        <v>0</v>
      </c>
      <c r="K352" s="100">
        <f t="shared" si="346"/>
        <v>0</v>
      </c>
      <c r="L352" s="100">
        <f t="shared" si="347"/>
        <v>0</v>
      </c>
      <c r="M352" s="100">
        <f t="shared" si="348"/>
        <v>0</v>
      </c>
      <c r="N352" s="100">
        <f t="shared" si="349"/>
        <v>0</v>
      </c>
      <c r="O352" s="100">
        <f t="shared" si="350"/>
        <v>0</v>
      </c>
      <c r="P352" s="101">
        <f t="shared" si="351"/>
        <v>0</v>
      </c>
      <c r="Q352" s="42">
        <f t="shared" si="352"/>
        <v>0</v>
      </c>
      <c r="S352" s="99">
        <f t="shared" si="353"/>
        <v>0</v>
      </c>
      <c r="T352" s="100">
        <f t="shared" si="354"/>
        <v>0</v>
      </c>
      <c r="U352" s="100">
        <f t="shared" si="355"/>
        <v>0</v>
      </c>
      <c r="V352" s="100">
        <f t="shared" si="356"/>
        <v>0</v>
      </c>
      <c r="W352" s="100">
        <f t="shared" si="357"/>
        <v>0</v>
      </c>
      <c r="X352" s="100">
        <f t="shared" si="358"/>
        <v>0</v>
      </c>
      <c r="Y352" s="100">
        <f t="shared" si="359"/>
        <v>0</v>
      </c>
      <c r="Z352" s="100">
        <f t="shared" si="360"/>
        <v>0</v>
      </c>
      <c r="AA352" s="100">
        <f t="shared" si="361"/>
        <v>0</v>
      </c>
      <c r="AB352" s="100">
        <f t="shared" si="362"/>
        <v>0</v>
      </c>
      <c r="AC352" s="100">
        <f t="shared" si="363"/>
        <v>0</v>
      </c>
      <c r="AD352" s="100">
        <f t="shared" si="364"/>
        <v>0</v>
      </c>
      <c r="AE352" s="42">
        <f t="shared" si="365"/>
        <v>0</v>
      </c>
      <c r="AF352" s="104">
        <f t="shared" si="366"/>
        <v>0</v>
      </c>
      <c r="AG352" s="42">
        <f t="shared" si="367"/>
        <v>0</v>
      </c>
      <c r="AH352" s="43">
        <f t="shared" si="368"/>
        <v>0</v>
      </c>
      <c r="AJ352" s="78"/>
      <c r="AK352" s="79"/>
      <c r="AL352" s="79"/>
      <c r="AM352" s="79"/>
      <c r="AN352" s="79"/>
      <c r="AO352" s="79"/>
      <c r="AP352" s="79"/>
      <c r="AQ352" s="79"/>
      <c r="AR352" s="79"/>
      <c r="AS352" s="79"/>
      <c r="AT352" s="79"/>
      <c r="AU352" s="79"/>
      <c r="AV352" s="30">
        <f t="shared" si="369"/>
        <v>0</v>
      </c>
      <c r="AW352" s="80"/>
      <c r="AX352" s="37"/>
    </row>
    <row r="353" spans="2:50" x14ac:dyDescent="0.35">
      <c r="B353" s="116">
        <v>526110</v>
      </c>
      <c r="C353" s="87" t="s">
        <v>345</v>
      </c>
      <c r="E353" s="99">
        <f t="shared" si="340"/>
        <v>0</v>
      </c>
      <c r="F353" s="100">
        <f t="shared" si="341"/>
        <v>0</v>
      </c>
      <c r="G353" s="100">
        <f t="shared" si="342"/>
        <v>0</v>
      </c>
      <c r="H353" s="100">
        <f t="shared" si="343"/>
        <v>0</v>
      </c>
      <c r="I353" s="100">
        <f t="shared" si="344"/>
        <v>0</v>
      </c>
      <c r="J353" s="100">
        <f t="shared" si="345"/>
        <v>0</v>
      </c>
      <c r="K353" s="100">
        <f t="shared" si="346"/>
        <v>0</v>
      </c>
      <c r="L353" s="100">
        <f t="shared" si="347"/>
        <v>0</v>
      </c>
      <c r="M353" s="100">
        <f t="shared" si="348"/>
        <v>0</v>
      </c>
      <c r="N353" s="100">
        <f t="shared" si="349"/>
        <v>0</v>
      </c>
      <c r="O353" s="100">
        <f t="shared" si="350"/>
        <v>0</v>
      </c>
      <c r="P353" s="101">
        <f t="shared" si="351"/>
        <v>0</v>
      </c>
      <c r="Q353" s="42">
        <f t="shared" si="352"/>
        <v>0</v>
      </c>
      <c r="S353" s="99">
        <f t="shared" si="353"/>
        <v>0</v>
      </c>
      <c r="T353" s="100">
        <f t="shared" si="354"/>
        <v>0</v>
      </c>
      <c r="U353" s="100">
        <f t="shared" si="355"/>
        <v>0</v>
      </c>
      <c r="V353" s="100">
        <f t="shared" si="356"/>
        <v>0</v>
      </c>
      <c r="W353" s="100">
        <f t="shared" si="357"/>
        <v>0</v>
      </c>
      <c r="X353" s="100">
        <f t="shared" si="358"/>
        <v>0</v>
      </c>
      <c r="Y353" s="100">
        <f t="shared" si="359"/>
        <v>0</v>
      </c>
      <c r="Z353" s="100">
        <f t="shared" si="360"/>
        <v>0</v>
      </c>
      <c r="AA353" s="100">
        <f t="shared" si="361"/>
        <v>0</v>
      </c>
      <c r="AB353" s="100">
        <f t="shared" si="362"/>
        <v>0</v>
      </c>
      <c r="AC353" s="100">
        <f t="shared" si="363"/>
        <v>0</v>
      </c>
      <c r="AD353" s="100">
        <f t="shared" si="364"/>
        <v>0</v>
      </c>
      <c r="AE353" s="42">
        <f t="shared" si="365"/>
        <v>0</v>
      </c>
      <c r="AF353" s="104">
        <f t="shared" si="366"/>
        <v>6678</v>
      </c>
      <c r="AG353" s="42">
        <f t="shared" si="367"/>
        <v>-6678</v>
      </c>
      <c r="AH353" s="43">
        <f t="shared" si="368"/>
        <v>-1</v>
      </c>
      <c r="AJ353" s="78"/>
      <c r="AK353" s="79"/>
      <c r="AL353" s="79"/>
      <c r="AM353" s="79"/>
      <c r="AN353" s="79"/>
      <c r="AO353" s="79"/>
      <c r="AP353" s="79"/>
      <c r="AQ353" s="79"/>
      <c r="AR353" s="79"/>
      <c r="AS353" s="79"/>
      <c r="AT353" s="79"/>
      <c r="AU353" s="79"/>
      <c r="AV353" s="30">
        <f t="shared" si="369"/>
        <v>0</v>
      </c>
      <c r="AW353" s="80"/>
      <c r="AX353" s="37"/>
    </row>
    <row r="354" spans="2:50" x14ac:dyDescent="0.35">
      <c r="B354" s="116">
        <v>526200</v>
      </c>
      <c r="C354" s="87" t="s">
        <v>346</v>
      </c>
      <c r="E354" s="99">
        <f t="shared" si="340"/>
        <v>0</v>
      </c>
      <c r="F354" s="100">
        <f t="shared" si="341"/>
        <v>0</v>
      </c>
      <c r="G354" s="100">
        <f t="shared" si="342"/>
        <v>0</v>
      </c>
      <c r="H354" s="100">
        <f t="shared" si="343"/>
        <v>0</v>
      </c>
      <c r="I354" s="100">
        <f t="shared" si="344"/>
        <v>0</v>
      </c>
      <c r="J354" s="100">
        <f t="shared" si="345"/>
        <v>0</v>
      </c>
      <c r="K354" s="100">
        <f t="shared" si="346"/>
        <v>0</v>
      </c>
      <c r="L354" s="100">
        <f t="shared" si="347"/>
        <v>0</v>
      </c>
      <c r="M354" s="100">
        <f t="shared" si="348"/>
        <v>0</v>
      </c>
      <c r="N354" s="100">
        <f t="shared" si="349"/>
        <v>0</v>
      </c>
      <c r="O354" s="100">
        <f t="shared" si="350"/>
        <v>0</v>
      </c>
      <c r="P354" s="101">
        <f t="shared" si="351"/>
        <v>0</v>
      </c>
      <c r="Q354" s="42">
        <f t="shared" si="352"/>
        <v>0</v>
      </c>
      <c r="S354" s="99">
        <f t="shared" si="353"/>
        <v>0</v>
      </c>
      <c r="T354" s="100">
        <f t="shared" si="354"/>
        <v>0</v>
      </c>
      <c r="U354" s="100">
        <f t="shared" si="355"/>
        <v>0</v>
      </c>
      <c r="V354" s="100">
        <f t="shared" si="356"/>
        <v>0</v>
      </c>
      <c r="W354" s="100">
        <f t="shared" si="357"/>
        <v>0</v>
      </c>
      <c r="X354" s="100">
        <f t="shared" si="358"/>
        <v>0</v>
      </c>
      <c r="Y354" s="100">
        <f t="shared" si="359"/>
        <v>0</v>
      </c>
      <c r="Z354" s="100">
        <f t="shared" si="360"/>
        <v>0</v>
      </c>
      <c r="AA354" s="100">
        <f t="shared" si="361"/>
        <v>0</v>
      </c>
      <c r="AB354" s="100">
        <f t="shared" si="362"/>
        <v>0</v>
      </c>
      <c r="AC354" s="100">
        <f t="shared" si="363"/>
        <v>0</v>
      </c>
      <c r="AD354" s="100">
        <f t="shared" si="364"/>
        <v>0</v>
      </c>
      <c r="AE354" s="42">
        <f t="shared" si="365"/>
        <v>0</v>
      </c>
      <c r="AF354" s="104">
        <f t="shared" si="366"/>
        <v>0</v>
      </c>
      <c r="AG354" s="42">
        <f t="shared" si="367"/>
        <v>0</v>
      </c>
      <c r="AH354" s="43">
        <f t="shared" si="368"/>
        <v>0</v>
      </c>
      <c r="AJ354" s="78"/>
      <c r="AK354" s="79"/>
      <c r="AL354" s="79"/>
      <c r="AM354" s="79"/>
      <c r="AN354" s="79"/>
      <c r="AO354" s="79"/>
      <c r="AP354" s="79"/>
      <c r="AQ354" s="79"/>
      <c r="AR354" s="79"/>
      <c r="AS354" s="79"/>
      <c r="AT354" s="79"/>
      <c r="AU354" s="79"/>
      <c r="AV354" s="30">
        <f t="shared" si="369"/>
        <v>0</v>
      </c>
      <c r="AW354" s="80"/>
      <c r="AX354" s="37"/>
    </row>
    <row r="355" spans="2:50" x14ac:dyDescent="0.35">
      <c r="B355" s="116">
        <v>526210</v>
      </c>
      <c r="C355" s="87" t="s">
        <v>347</v>
      </c>
      <c r="E355" s="99">
        <f t="shared" si="340"/>
        <v>0</v>
      </c>
      <c r="F355" s="100">
        <f t="shared" si="341"/>
        <v>0</v>
      </c>
      <c r="G355" s="100">
        <f t="shared" si="342"/>
        <v>0</v>
      </c>
      <c r="H355" s="100">
        <f t="shared" si="343"/>
        <v>0</v>
      </c>
      <c r="I355" s="100">
        <f t="shared" si="344"/>
        <v>0</v>
      </c>
      <c r="J355" s="100">
        <f t="shared" si="345"/>
        <v>0</v>
      </c>
      <c r="K355" s="100">
        <f t="shared" si="346"/>
        <v>0</v>
      </c>
      <c r="L355" s="100">
        <f t="shared" si="347"/>
        <v>0</v>
      </c>
      <c r="M355" s="100">
        <f t="shared" si="348"/>
        <v>0</v>
      </c>
      <c r="N355" s="100">
        <f t="shared" si="349"/>
        <v>0</v>
      </c>
      <c r="O355" s="100">
        <f t="shared" si="350"/>
        <v>0</v>
      </c>
      <c r="P355" s="101">
        <f t="shared" si="351"/>
        <v>0</v>
      </c>
      <c r="Q355" s="42">
        <f t="shared" si="352"/>
        <v>0</v>
      </c>
      <c r="S355" s="99">
        <f t="shared" si="353"/>
        <v>0</v>
      </c>
      <c r="T355" s="100">
        <f t="shared" si="354"/>
        <v>0</v>
      </c>
      <c r="U355" s="100">
        <f t="shared" si="355"/>
        <v>0</v>
      </c>
      <c r="V355" s="100">
        <f t="shared" si="356"/>
        <v>0</v>
      </c>
      <c r="W355" s="100">
        <f t="shared" si="357"/>
        <v>0</v>
      </c>
      <c r="X355" s="100">
        <f t="shared" si="358"/>
        <v>0</v>
      </c>
      <c r="Y355" s="100">
        <f t="shared" si="359"/>
        <v>0</v>
      </c>
      <c r="Z355" s="100">
        <f t="shared" si="360"/>
        <v>0</v>
      </c>
      <c r="AA355" s="100">
        <f t="shared" si="361"/>
        <v>0</v>
      </c>
      <c r="AB355" s="100">
        <f t="shared" si="362"/>
        <v>0</v>
      </c>
      <c r="AC355" s="100">
        <f t="shared" si="363"/>
        <v>0</v>
      </c>
      <c r="AD355" s="100">
        <f t="shared" si="364"/>
        <v>0</v>
      </c>
      <c r="AE355" s="42">
        <f t="shared" si="365"/>
        <v>0</v>
      </c>
      <c r="AF355" s="104">
        <f t="shared" si="366"/>
        <v>0</v>
      </c>
      <c r="AG355" s="42">
        <f t="shared" si="367"/>
        <v>0</v>
      </c>
      <c r="AH355" s="43">
        <f t="shared" si="368"/>
        <v>0</v>
      </c>
      <c r="AJ355" s="78"/>
      <c r="AK355" s="79"/>
      <c r="AL355" s="79"/>
      <c r="AM355" s="79"/>
      <c r="AN355" s="79"/>
      <c r="AO355" s="79"/>
      <c r="AP355" s="79"/>
      <c r="AQ355" s="79"/>
      <c r="AR355" s="79"/>
      <c r="AS355" s="79"/>
      <c r="AT355" s="79"/>
      <c r="AU355" s="79"/>
      <c r="AV355" s="30">
        <f t="shared" si="369"/>
        <v>0</v>
      </c>
      <c r="AW355" s="80"/>
      <c r="AX355" s="37"/>
    </row>
    <row r="356" spans="2:50" x14ac:dyDescent="0.35">
      <c r="B356" s="116">
        <v>527000</v>
      </c>
      <c r="C356" s="87" t="s">
        <v>348</v>
      </c>
      <c r="E356" s="99">
        <f t="shared" si="340"/>
        <v>0</v>
      </c>
      <c r="F356" s="100">
        <f t="shared" si="341"/>
        <v>0</v>
      </c>
      <c r="G356" s="100">
        <f t="shared" si="342"/>
        <v>0</v>
      </c>
      <c r="H356" s="100">
        <f t="shared" si="343"/>
        <v>0</v>
      </c>
      <c r="I356" s="100">
        <f t="shared" si="344"/>
        <v>0</v>
      </c>
      <c r="J356" s="100">
        <f t="shared" si="345"/>
        <v>0</v>
      </c>
      <c r="K356" s="100">
        <f t="shared" si="346"/>
        <v>0</v>
      </c>
      <c r="L356" s="100">
        <f t="shared" si="347"/>
        <v>0</v>
      </c>
      <c r="M356" s="100">
        <f t="shared" si="348"/>
        <v>0</v>
      </c>
      <c r="N356" s="100">
        <f t="shared" si="349"/>
        <v>0</v>
      </c>
      <c r="O356" s="100">
        <f t="shared" si="350"/>
        <v>0</v>
      </c>
      <c r="P356" s="101">
        <f t="shared" si="351"/>
        <v>0</v>
      </c>
      <c r="Q356" s="42">
        <f t="shared" si="352"/>
        <v>0</v>
      </c>
      <c r="S356" s="99">
        <f t="shared" si="353"/>
        <v>0</v>
      </c>
      <c r="T356" s="100">
        <f t="shared" si="354"/>
        <v>0</v>
      </c>
      <c r="U356" s="100">
        <f t="shared" si="355"/>
        <v>0</v>
      </c>
      <c r="V356" s="100">
        <f t="shared" si="356"/>
        <v>0</v>
      </c>
      <c r="W356" s="100">
        <f t="shared" si="357"/>
        <v>0</v>
      </c>
      <c r="X356" s="100">
        <f t="shared" si="358"/>
        <v>0</v>
      </c>
      <c r="Y356" s="100">
        <f t="shared" si="359"/>
        <v>0</v>
      </c>
      <c r="Z356" s="100">
        <f t="shared" si="360"/>
        <v>0</v>
      </c>
      <c r="AA356" s="100">
        <f t="shared" si="361"/>
        <v>0</v>
      </c>
      <c r="AB356" s="100">
        <f t="shared" si="362"/>
        <v>0</v>
      </c>
      <c r="AC356" s="100">
        <f t="shared" si="363"/>
        <v>0</v>
      </c>
      <c r="AD356" s="100">
        <f t="shared" si="364"/>
        <v>0</v>
      </c>
      <c r="AE356" s="42">
        <f t="shared" si="365"/>
        <v>0</v>
      </c>
      <c r="AF356" s="104">
        <f t="shared" si="366"/>
        <v>0</v>
      </c>
      <c r="AG356" s="42">
        <f t="shared" si="367"/>
        <v>0</v>
      </c>
      <c r="AH356" s="43">
        <f t="shared" si="368"/>
        <v>0</v>
      </c>
      <c r="AJ356" s="78"/>
      <c r="AK356" s="79"/>
      <c r="AL356" s="79"/>
      <c r="AM356" s="79"/>
      <c r="AN356" s="79"/>
      <c r="AO356" s="79"/>
      <c r="AP356" s="79"/>
      <c r="AQ356" s="79"/>
      <c r="AR356" s="79"/>
      <c r="AS356" s="79"/>
      <c r="AT356" s="79"/>
      <c r="AU356" s="79"/>
      <c r="AV356" s="30">
        <f t="shared" si="369"/>
        <v>0</v>
      </c>
      <c r="AW356" s="80"/>
      <c r="AX356" s="37"/>
    </row>
    <row r="357" spans="2:50" x14ac:dyDescent="0.35">
      <c r="B357" s="116">
        <v>527010</v>
      </c>
      <c r="C357" s="87" t="s">
        <v>349</v>
      </c>
      <c r="E357" s="99">
        <f t="shared" si="340"/>
        <v>226.16</v>
      </c>
      <c r="F357" s="100" t="str">
        <f t="shared" si="341"/>
        <v>-</v>
      </c>
      <c r="G357" s="100" t="str">
        <f t="shared" si="342"/>
        <v>-</v>
      </c>
      <c r="H357" s="100" t="str">
        <f t="shared" si="343"/>
        <v>-</v>
      </c>
      <c r="I357" s="100" t="str">
        <f t="shared" si="344"/>
        <v>-</v>
      </c>
      <c r="J357" s="100" t="str">
        <f t="shared" si="345"/>
        <v>-</v>
      </c>
      <c r="K357" s="100" t="str">
        <f t="shared" si="346"/>
        <v>-</v>
      </c>
      <c r="L357" s="100" t="str">
        <f t="shared" si="347"/>
        <v>-</v>
      </c>
      <c r="M357" s="100" t="str">
        <f t="shared" si="348"/>
        <v>-</v>
      </c>
      <c r="N357" s="100" t="str">
        <f t="shared" si="349"/>
        <v>-</v>
      </c>
      <c r="O357" s="100" t="str">
        <f t="shared" si="350"/>
        <v>-</v>
      </c>
      <c r="P357" s="101" t="str">
        <f t="shared" si="351"/>
        <v>-</v>
      </c>
      <c r="Q357" s="42">
        <f t="shared" si="352"/>
        <v>226.16</v>
      </c>
      <c r="S357" s="99">
        <f t="shared" si="353"/>
        <v>0</v>
      </c>
      <c r="T357" s="100">
        <f t="shared" si="354"/>
        <v>0</v>
      </c>
      <c r="U357" s="100">
        <f t="shared" si="355"/>
        <v>0</v>
      </c>
      <c r="V357" s="100">
        <f t="shared" si="356"/>
        <v>0</v>
      </c>
      <c r="W357" s="100">
        <f t="shared" si="357"/>
        <v>0</v>
      </c>
      <c r="X357" s="100">
        <f t="shared" si="358"/>
        <v>0</v>
      </c>
      <c r="Y357" s="100">
        <f t="shared" si="359"/>
        <v>100</v>
      </c>
      <c r="Z357" s="100">
        <f t="shared" si="360"/>
        <v>100</v>
      </c>
      <c r="AA357" s="100">
        <f t="shared" si="361"/>
        <v>100</v>
      </c>
      <c r="AB357" s="100">
        <f t="shared" si="362"/>
        <v>100</v>
      </c>
      <c r="AC357" s="100">
        <f t="shared" si="363"/>
        <v>100</v>
      </c>
      <c r="AD357" s="100">
        <f t="shared" si="364"/>
        <v>100</v>
      </c>
      <c r="AE357" s="42">
        <f t="shared" si="365"/>
        <v>600</v>
      </c>
      <c r="AF357" s="104">
        <f t="shared" si="366"/>
        <v>1200</v>
      </c>
      <c r="AG357" s="42">
        <f t="shared" si="367"/>
        <v>-600</v>
      </c>
      <c r="AH357" s="43">
        <f t="shared" si="368"/>
        <v>-0.5</v>
      </c>
      <c r="AJ357" s="78"/>
      <c r="AK357" s="79"/>
      <c r="AL357" s="79"/>
      <c r="AM357" s="79"/>
      <c r="AN357" s="79"/>
      <c r="AO357" s="79"/>
      <c r="AP357" s="79"/>
      <c r="AQ357" s="79"/>
      <c r="AR357" s="79"/>
      <c r="AS357" s="79"/>
      <c r="AT357" s="79"/>
      <c r="AU357" s="79"/>
      <c r="AV357" s="30">
        <f t="shared" si="369"/>
        <v>0</v>
      </c>
      <c r="AW357" s="80"/>
      <c r="AX357" s="37"/>
    </row>
    <row r="358" spans="2:50" x14ac:dyDescent="0.35">
      <c r="B358" s="116">
        <v>527011</v>
      </c>
      <c r="C358" s="87" t="s">
        <v>350</v>
      </c>
      <c r="E358" s="99">
        <f t="shared" si="340"/>
        <v>0</v>
      </c>
      <c r="F358" s="100">
        <f t="shared" si="341"/>
        <v>0</v>
      </c>
      <c r="G358" s="100">
        <f t="shared" si="342"/>
        <v>0</v>
      </c>
      <c r="H358" s="100">
        <f t="shared" si="343"/>
        <v>0</v>
      </c>
      <c r="I358" s="100">
        <f t="shared" si="344"/>
        <v>0</v>
      </c>
      <c r="J358" s="100">
        <f t="shared" si="345"/>
        <v>0</v>
      </c>
      <c r="K358" s="100">
        <f t="shared" si="346"/>
        <v>0</v>
      </c>
      <c r="L358" s="100">
        <f t="shared" si="347"/>
        <v>0</v>
      </c>
      <c r="M358" s="100">
        <f t="shared" si="348"/>
        <v>0</v>
      </c>
      <c r="N358" s="100">
        <f t="shared" si="349"/>
        <v>0</v>
      </c>
      <c r="O358" s="100">
        <f t="shared" si="350"/>
        <v>0</v>
      </c>
      <c r="P358" s="101">
        <f t="shared" si="351"/>
        <v>0</v>
      </c>
      <c r="Q358" s="42">
        <f t="shared" si="352"/>
        <v>0</v>
      </c>
      <c r="S358" s="99">
        <f t="shared" si="353"/>
        <v>0</v>
      </c>
      <c r="T358" s="100">
        <f t="shared" si="354"/>
        <v>0</v>
      </c>
      <c r="U358" s="100">
        <f t="shared" si="355"/>
        <v>0</v>
      </c>
      <c r="V358" s="100">
        <f t="shared" si="356"/>
        <v>0</v>
      </c>
      <c r="W358" s="100">
        <f t="shared" si="357"/>
        <v>0</v>
      </c>
      <c r="X358" s="100">
        <f t="shared" si="358"/>
        <v>0</v>
      </c>
      <c r="Y358" s="100">
        <f t="shared" si="359"/>
        <v>0</v>
      </c>
      <c r="Z358" s="100">
        <f t="shared" si="360"/>
        <v>0</v>
      </c>
      <c r="AA358" s="100">
        <f t="shared" si="361"/>
        <v>0</v>
      </c>
      <c r="AB358" s="100">
        <f t="shared" si="362"/>
        <v>0</v>
      </c>
      <c r="AC358" s="100">
        <f t="shared" si="363"/>
        <v>0</v>
      </c>
      <c r="AD358" s="100">
        <f t="shared" si="364"/>
        <v>0</v>
      </c>
      <c r="AE358" s="42">
        <f t="shared" si="365"/>
        <v>0</v>
      </c>
      <c r="AF358" s="104">
        <f t="shared" si="366"/>
        <v>0</v>
      </c>
      <c r="AG358" s="42">
        <f t="shared" si="367"/>
        <v>0</v>
      </c>
      <c r="AH358" s="43">
        <f t="shared" si="368"/>
        <v>0</v>
      </c>
      <c r="AJ358" s="78"/>
      <c r="AK358" s="79"/>
      <c r="AL358" s="79"/>
      <c r="AM358" s="79"/>
      <c r="AN358" s="79"/>
      <c r="AO358" s="79"/>
      <c r="AP358" s="79"/>
      <c r="AQ358" s="79"/>
      <c r="AR358" s="79"/>
      <c r="AS358" s="79"/>
      <c r="AT358" s="79"/>
      <c r="AU358" s="79"/>
      <c r="AV358" s="30">
        <f t="shared" si="369"/>
        <v>0</v>
      </c>
      <c r="AW358" s="80"/>
      <c r="AX358" s="37"/>
    </row>
    <row r="359" spans="2:50" x14ac:dyDescent="0.35">
      <c r="B359" s="116">
        <v>527012</v>
      </c>
      <c r="C359" s="87" t="s">
        <v>351</v>
      </c>
      <c r="E359" s="99">
        <f t="shared" si="340"/>
        <v>0</v>
      </c>
      <c r="F359" s="100">
        <f t="shared" si="341"/>
        <v>0</v>
      </c>
      <c r="G359" s="100">
        <f t="shared" si="342"/>
        <v>0</v>
      </c>
      <c r="H359" s="100">
        <f t="shared" si="343"/>
        <v>0</v>
      </c>
      <c r="I359" s="100">
        <f t="shared" si="344"/>
        <v>0</v>
      </c>
      <c r="J359" s="100">
        <f t="shared" si="345"/>
        <v>0</v>
      </c>
      <c r="K359" s="100">
        <f t="shared" si="346"/>
        <v>0</v>
      </c>
      <c r="L359" s="100">
        <f t="shared" si="347"/>
        <v>0</v>
      </c>
      <c r="M359" s="100">
        <f t="shared" si="348"/>
        <v>0</v>
      </c>
      <c r="N359" s="100">
        <f t="shared" si="349"/>
        <v>0</v>
      </c>
      <c r="O359" s="100">
        <f t="shared" si="350"/>
        <v>0</v>
      </c>
      <c r="P359" s="101">
        <f t="shared" si="351"/>
        <v>0</v>
      </c>
      <c r="Q359" s="42">
        <f t="shared" si="352"/>
        <v>0</v>
      </c>
      <c r="S359" s="99">
        <f t="shared" si="353"/>
        <v>0</v>
      </c>
      <c r="T359" s="100">
        <f t="shared" si="354"/>
        <v>0</v>
      </c>
      <c r="U359" s="100">
        <f t="shared" si="355"/>
        <v>0</v>
      </c>
      <c r="V359" s="100">
        <f t="shared" si="356"/>
        <v>0</v>
      </c>
      <c r="W359" s="100">
        <f t="shared" si="357"/>
        <v>0</v>
      </c>
      <c r="X359" s="100">
        <f t="shared" si="358"/>
        <v>0</v>
      </c>
      <c r="Y359" s="100">
        <f t="shared" si="359"/>
        <v>0</v>
      </c>
      <c r="Z359" s="100">
        <f t="shared" si="360"/>
        <v>0</v>
      </c>
      <c r="AA359" s="100">
        <f t="shared" si="361"/>
        <v>0</v>
      </c>
      <c r="AB359" s="100">
        <f t="shared" si="362"/>
        <v>0</v>
      </c>
      <c r="AC359" s="100">
        <f t="shared" si="363"/>
        <v>0</v>
      </c>
      <c r="AD359" s="100">
        <f t="shared" si="364"/>
        <v>0</v>
      </c>
      <c r="AE359" s="42">
        <f t="shared" si="365"/>
        <v>0</v>
      </c>
      <c r="AF359" s="104">
        <f t="shared" si="366"/>
        <v>0</v>
      </c>
      <c r="AG359" s="42">
        <f t="shared" si="367"/>
        <v>0</v>
      </c>
      <c r="AH359" s="43">
        <f t="shared" si="368"/>
        <v>0</v>
      </c>
      <c r="AJ359" s="78"/>
      <c r="AK359" s="79"/>
      <c r="AL359" s="79"/>
      <c r="AM359" s="79"/>
      <c r="AN359" s="79"/>
      <c r="AO359" s="79"/>
      <c r="AP359" s="79"/>
      <c r="AQ359" s="79"/>
      <c r="AR359" s="79"/>
      <c r="AS359" s="79"/>
      <c r="AT359" s="79"/>
      <c r="AU359" s="79"/>
      <c r="AV359" s="30">
        <f t="shared" si="369"/>
        <v>0</v>
      </c>
      <c r="AW359" s="80"/>
      <c r="AX359" s="37"/>
    </row>
    <row r="360" spans="2:50" x14ac:dyDescent="0.35">
      <c r="B360" s="116">
        <v>527013</v>
      </c>
      <c r="C360" s="87" t="s">
        <v>352</v>
      </c>
      <c r="E360" s="99">
        <f t="shared" si="340"/>
        <v>0</v>
      </c>
      <c r="F360" s="100">
        <f t="shared" si="341"/>
        <v>0</v>
      </c>
      <c r="G360" s="100">
        <f t="shared" si="342"/>
        <v>0</v>
      </c>
      <c r="H360" s="100">
        <f t="shared" si="343"/>
        <v>0</v>
      </c>
      <c r="I360" s="100">
        <f t="shared" si="344"/>
        <v>0</v>
      </c>
      <c r="J360" s="100">
        <f t="shared" si="345"/>
        <v>0</v>
      </c>
      <c r="K360" s="100">
        <f t="shared" si="346"/>
        <v>0</v>
      </c>
      <c r="L360" s="100">
        <f t="shared" si="347"/>
        <v>0</v>
      </c>
      <c r="M360" s="100">
        <f t="shared" si="348"/>
        <v>0</v>
      </c>
      <c r="N360" s="100">
        <f t="shared" si="349"/>
        <v>0</v>
      </c>
      <c r="O360" s="100">
        <f t="shared" si="350"/>
        <v>0</v>
      </c>
      <c r="P360" s="101">
        <f t="shared" si="351"/>
        <v>0</v>
      </c>
      <c r="Q360" s="42">
        <f t="shared" si="352"/>
        <v>0</v>
      </c>
      <c r="S360" s="99">
        <f t="shared" si="353"/>
        <v>0</v>
      </c>
      <c r="T360" s="100">
        <f t="shared" si="354"/>
        <v>0</v>
      </c>
      <c r="U360" s="100">
        <f t="shared" si="355"/>
        <v>0</v>
      </c>
      <c r="V360" s="100">
        <f t="shared" si="356"/>
        <v>0</v>
      </c>
      <c r="W360" s="100">
        <f t="shared" si="357"/>
        <v>0</v>
      </c>
      <c r="X360" s="100">
        <f t="shared" si="358"/>
        <v>0</v>
      </c>
      <c r="Y360" s="100">
        <f t="shared" si="359"/>
        <v>0</v>
      </c>
      <c r="Z360" s="100">
        <f t="shared" si="360"/>
        <v>0</v>
      </c>
      <c r="AA360" s="100">
        <f t="shared" si="361"/>
        <v>0</v>
      </c>
      <c r="AB360" s="100">
        <f t="shared" si="362"/>
        <v>0</v>
      </c>
      <c r="AC360" s="100">
        <f t="shared" si="363"/>
        <v>0</v>
      </c>
      <c r="AD360" s="100">
        <f t="shared" si="364"/>
        <v>0</v>
      </c>
      <c r="AE360" s="42">
        <f t="shared" si="365"/>
        <v>0</v>
      </c>
      <c r="AF360" s="104">
        <f t="shared" si="366"/>
        <v>0</v>
      </c>
      <c r="AG360" s="42">
        <f t="shared" si="367"/>
        <v>0</v>
      </c>
      <c r="AH360" s="43">
        <f t="shared" si="368"/>
        <v>0</v>
      </c>
      <c r="AJ360" s="78"/>
      <c r="AK360" s="79"/>
      <c r="AL360" s="79"/>
      <c r="AM360" s="79"/>
      <c r="AN360" s="79"/>
      <c r="AO360" s="79"/>
      <c r="AP360" s="79"/>
      <c r="AQ360" s="79"/>
      <c r="AR360" s="79"/>
      <c r="AS360" s="79"/>
      <c r="AT360" s="79"/>
      <c r="AU360" s="79"/>
      <c r="AV360" s="30">
        <f t="shared" si="369"/>
        <v>0</v>
      </c>
      <c r="AW360" s="80"/>
      <c r="AX360" s="37"/>
    </row>
    <row r="361" spans="2:50" x14ac:dyDescent="0.35">
      <c r="B361" s="116">
        <v>527014</v>
      </c>
      <c r="C361" s="87" t="s">
        <v>353</v>
      </c>
      <c r="E361" s="99">
        <f t="shared" si="340"/>
        <v>0</v>
      </c>
      <c r="F361" s="100">
        <f t="shared" si="341"/>
        <v>0</v>
      </c>
      <c r="G361" s="100">
        <f t="shared" si="342"/>
        <v>0</v>
      </c>
      <c r="H361" s="100">
        <f t="shared" si="343"/>
        <v>0</v>
      </c>
      <c r="I361" s="100">
        <f t="shared" si="344"/>
        <v>0</v>
      </c>
      <c r="J361" s="100">
        <f t="shared" si="345"/>
        <v>0</v>
      </c>
      <c r="K361" s="100">
        <f t="shared" si="346"/>
        <v>0</v>
      </c>
      <c r="L361" s="100">
        <f t="shared" si="347"/>
        <v>0</v>
      </c>
      <c r="M361" s="100">
        <f t="shared" si="348"/>
        <v>0</v>
      </c>
      <c r="N361" s="100">
        <f t="shared" si="349"/>
        <v>0</v>
      </c>
      <c r="O361" s="100">
        <f t="shared" si="350"/>
        <v>0</v>
      </c>
      <c r="P361" s="101">
        <f t="shared" si="351"/>
        <v>0</v>
      </c>
      <c r="Q361" s="42">
        <f t="shared" si="352"/>
        <v>0</v>
      </c>
      <c r="S361" s="99">
        <f t="shared" si="353"/>
        <v>0</v>
      </c>
      <c r="T361" s="100">
        <f t="shared" si="354"/>
        <v>0</v>
      </c>
      <c r="U361" s="100">
        <f t="shared" si="355"/>
        <v>0</v>
      </c>
      <c r="V361" s="100">
        <f t="shared" si="356"/>
        <v>0</v>
      </c>
      <c r="W361" s="100">
        <f t="shared" si="357"/>
        <v>0</v>
      </c>
      <c r="X361" s="100">
        <f t="shared" si="358"/>
        <v>0</v>
      </c>
      <c r="Y361" s="100">
        <f t="shared" si="359"/>
        <v>0</v>
      </c>
      <c r="Z361" s="100">
        <f t="shared" si="360"/>
        <v>0</v>
      </c>
      <c r="AA361" s="100">
        <f t="shared" si="361"/>
        <v>0</v>
      </c>
      <c r="AB361" s="100">
        <f t="shared" si="362"/>
        <v>0</v>
      </c>
      <c r="AC361" s="100">
        <f t="shared" si="363"/>
        <v>0</v>
      </c>
      <c r="AD361" s="100">
        <f t="shared" si="364"/>
        <v>0</v>
      </c>
      <c r="AE361" s="42">
        <f t="shared" si="365"/>
        <v>0</v>
      </c>
      <c r="AF361" s="104">
        <f t="shared" si="366"/>
        <v>0</v>
      </c>
      <c r="AG361" s="42">
        <f t="shared" si="367"/>
        <v>0</v>
      </c>
      <c r="AH361" s="43">
        <f t="shared" si="368"/>
        <v>0</v>
      </c>
      <c r="AJ361" s="78"/>
      <c r="AK361" s="79"/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30">
        <f t="shared" si="369"/>
        <v>0</v>
      </c>
      <c r="AW361" s="80"/>
      <c r="AX361" s="37"/>
    </row>
    <row r="362" spans="2:50" x14ac:dyDescent="0.35">
      <c r="B362" s="116">
        <v>527015</v>
      </c>
      <c r="C362" s="87" t="s">
        <v>354</v>
      </c>
      <c r="E362" s="99">
        <f t="shared" ref="E362:E384" si="370">IF(E$6="Actuals",_xlfn.IFNA(VLOOKUP($B362,PYOP,5,FALSE),0),_xlfn.IFNA(VLOOKUP($B362,CYBUDOP,5,FALSE),0))</f>
        <v>0</v>
      </c>
      <c r="F362" s="100">
        <f t="shared" ref="F362:F384" si="371">IF(F$6="Actuals",_xlfn.IFNA(VLOOKUP($B362,PYOP,6,FALSE),0),_xlfn.IFNA(VLOOKUP($B362,CYBUDOP,6,FALSE),0))</f>
        <v>0</v>
      </c>
      <c r="G362" s="100">
        <f t="shared" ref="G362:G384" si="372">IF(G$6="Actuals",_xlfn.IFNA(VLOOKUP($B362,PYOP,7,FALSE),0),_xlfn.IFNA(VLOOKUP($B362,CYBUDOP,7,FALSE),0))</f>
        <v>0</v>
      </c>
      <c r="H362" s="100">
        <f t="shared" ref="H362:H384" si="373">IF(H$6="Actuals",_xlfn.IFNA(VLOOKUP($B362,PYOP,8,FALSE),0),_xlfn.IFNA(VLOOKUP($B362,CYBUDOP,8,FALSE),0))</f>
        <v>0</v>
      </c>
      <c r="I362" s="100">
        <f t="shared" ref="I362:I384" si="374">IF(I$6="Actuals",_xlfn.IFNA(VLOOKUP($B362,PYOP,9,FALSE),0),_xlfn.IFNA(VLOOKUP($B362,CYBUDOP,9,FALSE),0))</f>
        <v>0</v>
      </c>
      <c r="J362" s="100">
        <f t="shared" ref="J362:J384" si="375">IF(J$6="Actuals",_xlfn.IFNA(VLOOKUP($B362,PYOP,10,FALSE),0),_xlfn.IFNA(VLOOKUP($B362,CYBUDOP,10,FALSE),0))</f>
        <v>0</v>
      </c>
      <c r="K362" s="100">
        <f t="shared" ref="K362:K384" si="376">IF(K$6="Actuals",_xlfn.IFNA(VLOOKUP($B362,PYOP,11,FALSE),0),_xlfn.IFNA(VLOOKUP($B362,CYBUDOP,11,FALSE),0))</f>
        <v>0</v>
      </c>
      <c r="L362" s="100">
        <f t="shared" ref="L362:L384" si="377">IF(L$6="Actuals",_xlfn.IFNA(VLOOKUP($B362,PYOP,12,FALSE),0),_xlfn.IFNA(VLOOKUP($B362,CYBUDOP,12,FALSE),0))</f>
        <v>0</v>
      </c>
      <c r="M362" s="100">
        <f t="shared" ref="M362:M384" si="378">IF(M$6="Actuals",_xlfn.IFNA(VLOOKUP($B362,PYOP,13,FALSE),0),_xlfn.IFNA(VLOOKUP($B362,CYBUDOP,13,FALSE),0))</f>
        <v>0</v>
      </c>
      <c r="N362" s="100">
        <f t="shared" ref="N362:N384" si="379">IF(N$6="Actuals",_xlfn.IFNA(VLOOKUP($B362,PYOP,14,FALSE),0),_xlfn.IFNA(VLOOKUP($B362,CYBUDOP,14,FALSE),0))</f>
        <v>0</v>
      </c>
      <c r="O362" s="100">
        <f t="shared" ref="O362:O384" si="380">IF(O$6="Actuals",_xlfn.IFNA(VLOOKUP($B362,PYOP,15,FALSE),0),_xlfn.IFNA(VLOOKUP($B362,CYBUDOP,15,FALSE),0))</f>
        <v>0</v>
      </c>
      <c r="P362" s="101">
        <f t="shared" ref="P362:P384" si="381">IF(P$6="Actuals",_xlfn.IFNA(VLOOKUP($B362,PYOP,16,FALSE),0),_xlfn.IFNA(VLOOKUP($B362,CYBUDOP,16,FALSE),0))</f>
        <v>0</v>
      </c>
      <c r="Q362" s="42">
        <f t="shared" ref="Q362:Q384" si="382">SUM(E362:P362)</f>
        <v>0</v>
      </c>
      <c r="S362" s="99">
        <f t="shared" ref="S362:S384" si="383">IF(S$6="Actuals",_xlfn.IFNA(VLOOKUP($B362,CYOP,5,FALSE),0),_xlfn.IFNA(VLOOKUP($B362,CYBUDOP,9,FALSE),0))</f>
        <v>0</v>
      </c>
      <c r="T362" s="100">
        <f t="shared" ref="T362:T384" si="384">IF(T$6="Actuals",_xlfn.IFNA(VLOOKUP($B362,CYOP,6,FALSE),0),_xlfn.IFNA(VLOOKUP($B362,CYBUDOP,10,FALSE),0))</f>
        <v>0</v>
      </c>
      <c r="U362" s="100">
        <f t="shared" ref="U362:U384" si="385">IF(U$6="Actuals",_xlfn.IFNA(VLOOKUP($B362,CYOP,7,FALSE),0),_xlfn.IFNA(VLOOKUP($B362,CYBUDOP,11,FALSE),0))</f>
        <v>0</v>
      </c>
      <c r="V362" s="100">
        <f t="shared" ref="V362:V384" si="386">IF(V$6="Actuals",_xlfn.IFNA(VLOOKUP($B362,CYOP,8,FALSE),0),_xlfn.IFNA(VLOOKUP($B362,CYBUDOP,12,FALSE),0))</f>
        <v>0</v>
      </c>
      <c r="W362" s="100">
        <f t="shared" ref="W362:W384" si="387">IF(W$6="Actuals",_xlfn.IFNA(VLOOKUP($B362,CYOP,9,FALSE),0),_xlfn.IFNA(VLOOKUP($B362,CYBUDOP,13,FALSE),0))</f>
        <v>0</v>
      </c>
      <c r="X362" s="100">
        <f t="shared" ref="X362:X384" si="388">IF(X$6="Actuals",_xlfn.IFNA(VLOOKUP($B362,CYOP,10,FALSE),0),_xlfn.IFNA(VLOOKUP($B362,CYBUDOP,14,FALSE),0))</f>
        <v>0</v>
      </c>
      <c r="Y362" s="100">
        <f t="shared" ref="Y362:Y384" si="389">IF(Y$6="Actuals",_xlfn.IFNA(VLOOKUP($B362,CYOP,11,FALSE),0),_xlfn.IFNA(VLOOKUP($B362,CYBUDOP,15,FALSE),0))</f>
        <v>0</v>
      </c>
      <c r="Z362" s="100">
        <f t="shared" ref="Z362:Z384" si="390">IF(Z$6="Actuals",_xlfn.IFNA(VLOOKUP($B362,CYOP,12,FALSE),0),_xlfn.IFNA(VLOOKUP($B362,CYBUDOP,16,FALSE),0))</f>
        <v>0</v>
      </c>
      <c r="AA362" s="100">
        <f t="shared" ref="AA362:AA384" si="391">IF(AA$6="Actuals",_xlfn.IFNA(VLOOKUP($B362,CYOP,13,FALSE),0),_xlfn.IFNA(VLOOKUP($B362,CYBUDOP,17,FALSE),0))</f>
        <v>0</v>
      </c>
      <c r="AB362" s="100">
        <f t="shared" ref="AB362:AB384" si="392">IF(AB$6="Actuals",_xlfn.IFNA(VLOOKUP($B362,CYOP,14,FALSE),0),_xlfn.IFNA(VLOOKUP($B362,CYBUDOP,18,FALSE),0))</f>
        <v>0</v>
      </c>
      <c r="AC362" s="100">
        <f t="shared" ref="AC362:AC384" si="393">IF(AC$6="Actuals",_xlfn.IFNA(VLOOKUP($B362,CYOP,15,FALSE),0),_xlfn.IFNA(VLOOKUP($B362,CYBUDOP,19,FALSE),0))</f>
        <v>0</v>
      </c>
      <c r="AD362" s="100">
        <f t="shared" ref="AD362:AD384" si="394">IF(AD$6="Actuals",_xlfn.IFNA(VLOOKUP($B362,CYOP,16,FALSE),0),_xlfn.IFNA(VLOOKUP($B362,CYBUDOP,20,FALSE),0))</f>
        <v>0</v>
      </c>
      <c r="AE362" s="42">
        <f t="shared" ref="AE362:AE384" si="395">SUM(S362:AD362)</f>
        <v>0</v>
      </c>
      <c r="AF362" s="104">
        <f t="shared" ref="AF362:AF384" si="396">_xlfn.IFNA(VLOOKUP($B362,CYBUDOP,6,FALSE),0)</f>
        <v>0</v>
      </c>
      <c r="AG362" s="42">
        <f t="shared" ref="AG362:AG384" si="397">+AE362-AF362</f>
        <v>0</v>
      </c>
      <c r="AH362" s="43">
        <f t="shared" ref="AH362:AH385" si="398">IF(AF362=0,0,AG362/AF362)</f>
        <v>0</v>
      </c>
      <c r="AJ362" s="78"/>
      <c r="AK362" s="79"/>
      <c r="AL362" s="79"/>
      <c r="AM362" s="79"/>
      <c r="AN362" s="79"/>
      <c r="AO362" s="79"/>
      <c r="AP362" s="79"/>
      <c r="AQ362" s="79"/>
      <c r="AR362" s="79"/>
      <c r="AS362" s="79"/>
      <c r="AT362" s="79"/>
      <c r="AU362" s="79"/>
      <c r="AV362" s="30">
        <f t="shared" ref="AV362:AV384" si="399">SUM(AJ362:AU362)</f>
        <v>0</v>
      </c>
      <c r="AW362" s="80"/>
      <c r="AX362" s="37"/>
    </row>
    <row r="363" spans="2:50" x14ac:dyDescent="0.35">
      <c r="B363" s="116">
        <v>527100</v>
      </c>
      <c r="C363" s="87" t="s">
        <v>355</v>
      </c>
      <c r="E363" s="99">
        <f t="shared" si="370"/>
        <v>1232.92</v>
      </c>
      <c r="F363" s="100">
        <f t="shared" si="371"/>
        <v>1232.92</v>
      </c>
      <c r="G363" s="100">
        <f t="shared" si="372"/>
        <v>1232.92</v>
      </c>
      <c r="H363" s="100">
        <f t="shared" si="373"/>
        <v>1232.92</v>
      </c>
      <c r="I363" s="100">
        <f t="shared" si="374"/>
        <v>1232.92</v>
      </c>
      <c r="J363" s="100">
        <f t="shared" si="375"/>
        <v>1232.92</v>
      </c>
      <c r="K363" s="100">
        <f t="shared" si="376"/>
        <v>1232.92</v>
      </c>
      <c r="L363" s="100">
        <f t="shared" si="377"/>
        <v>1232.92</v>
      </c>
      <c r="M363" s="100">
        <f t="shared" si="378"/>
        <v>1232.92</v>
      </c>
      <c r="N363" s="100">
        <f t="shared" si="379"/>
        <v>1232.92</v>
      </c>
      <c r="O363" s="100">
        <f t="shared" si="380"/>
        <v>1232.92</v>
      </c>
      <c r="P363" s="101">
        <f t="shared" si="381"/>
        <v>1232.92</v>
      </c>
      <c r="Q363" s="42">
        <f t="shared" si="382"/>
        <v>14795.04</v>
      </c>
      <c r="S363" s="99">
        <f t="shared" si="383"/>
        <v>1288.4000000000001</v>
      </c>
      <c r="T363" s="100">
        <f t="shared" si="384"/>
        <v>1288.4000000000001</v>
      </c>
      <c r="U363" s="100">
        <f t="shared" si="385"/>
        <v>1288.4000000000001</v>
      </c>
      <c r="V363" s="100">
        <f t="shared" si="386"/>
        <v>1288.4000000000001</v>
      </c>
      <c r="W363" s="100" t="str">
        <f t="shared" si="387"/>
        <v>-</v>
      </c>
      <c r="X363" s="100">
        <f t="shared" si="388"/>
        <v>1288.4000000000001</v>
      </c>
      <c r="Y363" s="100">
        <f t="shared" si="389"/>
        <v>1270</v>
      </c>
      <c r="Z363" s="100">
        <f t="shared" si="390"/>
        <v>1270</v>
      </c>
      <c r="AA363" s="100">
        <f t="shared" si="391"/>
        <v>1270</v>
      </c>
      <c r="AB363" s="100">
        <f t="shared" si="392"/>
        <v>1270</v>
      </c>
      <c r="AC363" s="100">
        <f t="shared" si="393"/>
        <v>1270</v>
      </c>
      <c r="AD363" s="100">
        <f t="shared" si="394"/>
        <v>1270</v>
      </c>
      <c r="AE363" s="42">
        <f t="shared" si="395"/>
        <v>14062</v>
      </c>
      <c r="AF363" s="104">
        <f t="shared" si="396"/>
        <v>15240</v>
      </c>
      <c r="AG363" s="42">
        <f t="shared" si="397"/>
        <v>-1178</v>
      </c>
      <c r="AH363" s="43">
        <f t="shared" si="398"/>
        <v>-7.7296587926509189E-2</v>
      </c>
      <c r="AJ363" s="78"/>
      <c r="AK363" s="79"/>
      <c r="AL363" s="79"/>
      <c r="AM363" s="79"/>
      <c r="AN363" s="79"/>
      <c r="AO363" s="79"/>
      <c r="AP363" s="79"/>
      <c r="AQ363" s="79"/>
      <c r="AR363" s="79"/>
      <c r="AS363" s="79"/>
      <c r="AT363" s="79"/>
      <c r="AU363" s="79"/>
      <c r="AV363" s="30">
        <f t="shared" si="399"/>
        <v>0</v>
      </c>
      <c r="AW363" s="80"/>
      <c r="AX363" s="37"/>
    </row>
    <row r="364" spans="2:50" x14ac:dyDescent="0.35">
      <c r="B364" s="116">
        <v>527101</v>
      </c>
      <c r="C364" s="87" t="s">
        <v>356</v>
      </c>
      <c r="E364" s="99" t="str">
        <f t="shared" si="370"/>
        <v>-</v>
      </c>
      <c r="F364" s="100" t="str">
        <f t="shared" si="371"/>
        <v>-</v>
      </c>
      <c r="G364" s="100">
        <f t="shared" si="372"/>
        <v>130.65</v>
      </c>
      <c r="H364" s="100" t="str">
        <f t="shared" si="373"/>
        <v>-</v>
      </c>
      <c r="I364" s="100" t="str">
        <f t="shared" si="374"/>
        <v>-</v>
      </c>
      <c r="J364" s="100" t="str">
        <f t="shared" si="375"/>
        <v>-</v>
      </c>
      <c r="K364" s="100" t="str">
        <f t="shared" si="376"/>
        <v>-</v>
      </c>
      <c r="L364" s="100" t="str">
        <f t="shared" si="377"/>
        <v>-</v>
      </c>
      <c r="M364" s="100" t="str">
        <f t="shared" si="378"/>
        <v>-</v>
      </c>
      <c r="N364" s="100" t="str">
        <f t="shared" si="379"/>
        <v>-</v>
      </c>
      <c r="O364" s="100" t="str">
        <f t="shared" si="380"/>
        <v>-</v>
      </c>
      <c r="P364" s="101" t="str">
        <f t="shared" si="381"/>
        <v>-</v>
      </c>
      <c r="Q364" s="42">
        <f t="shared" si="382"/>
        <v>130.65</v>
      </c>
      <c r="S364" s="99">
        <f t="shared" si="383"/>
        <v>0</v>
      </c>
      <c r="T364" s="100">
        <f t="shared" si="384"/>
        <v>0</v>
      </c>
      <c r="U364" s="100">
        <f t="shared" si="385"/>
        <v>0</v>
      </c>
      <c r="V364" s="100">
        <f t="shared" si="386"/>
        <v>0</v>
      </c>
      <c r="W364" s="100">
        <f t="shared" si="387"/>
        <v>0</v>
      </c>
      <c r="X364" s="100">
        <f t="shared" si="388"/>
        <v>0</v>
      </c>
      <c r="Y364" s="100">
        <f t="shared" si="389"/>
        <v>150</v>
      </c>
      <c r="Z364" s="100">
        <f t="shared" si="390"/>
        <v>150</v>
      </c>
      <c r="AA364" s="100">
        <f t="shared" si="391"/>
        <v>150</v>
      </c>
      <c r="AB364" s="100">
        <f t="shared" si="392"/>
        <v>150</v>
      </c>
      <c r="AC364" s="100">
        <f t="shared" si="393"/>
        <v>150</v>
      </c>
      <c r="AD364" s="100">
        <f t="shared" si="394"/>
        <v>150</v>
      </c>
      <c r="AE364" s="42">
        <f t="shared" si="395"/>
        <v>900</v>
      </c>
      <c r="AF364" s="104">
        <f t="shared" si="396"/>
        <v>1800</v>
      </c>
      <c r="AG364" s="42">
        <f t="shared" si="397"/>
        <v>-900</v>
      </c>
      <c r="AH364" s="43">
        <f t="shared" si="398"/>
        <v>-0.5</v>
      </c>
      <c r="AJ364" s="78"/>
      <c r="AK364" s="79"/>
      <c r="AL364" s="79"/>
      <c r="AM364" s="79"/>
      <c r="AN364" s="79"/>
      <c r="AO364" s="79"/>
      <c r="AP364" s="79"/>
      <c r="AQ364" s="79"/>
      <c r="AR364" s="79"/>
      <c r="AS364" s="79"/>
      <c r="AT364" s="79"/>
      <c r="AU364" s="79"/>
      <c r="AV364" s="30">
        <f t="shared" si="399"/>
        <v>0</v>
      </c>
      <c r="AW364" s="80"/>
      <c r="AX364" s="37"/>
    </row>
    <row r="365" spans="2:50" x14ac:dyDescent="0.35">
      <c r="B365" s="116">
        <v>527102</v>
      </c>
      <c r="C365" s="87" t="s">
        <v>357</v>
      </c>
      <c r="E365" s="99">
        <f t="shared" si="370"/>
        <v>0</v>
      </c>
      <c r="F365" s="100">
        <f t="shared" si="371"/>
        <v>0</v>
      </c>
      <c r="G365" s="100">
        <f t="shared" si="372"/>
        <v>0</v>
      </c>
      <c r="H365" s="100">
        <f t="shared" si="373"/>
        <v>0</v>
      </c>
      <c r="I365" s="100">
        <f t="shared" si="374"/>
        <v>0</v>
      </c>
      <c r="J365" s="100">
        <f t="shared" si="375"/>
        <v>0</v>
      </c>
      <c r="K365" s="100">
        <f t="shared" si="376"/>
        <v>0</v>
      </c>
      <c r="L365" s="100">
        <f t="shared" si="377"/>
        <v>0</v>
      </c>
      <c r="M365" s="100">
        <f t="shared" si="378"/>
        <v>0</v>
      </c>
      <c r="N365" s="100">
        <f t="shared" si="379"/>
        <v>0</v>
      </c>
      <c r="O365" s="100">
        <f t="shared" si="380"/>
        <v>0</v>
      </c>
      <c r="P365" s="101">
        <f t="shared" si="381"/>
        <v>0</v>
      </c>
      <c r="Q365" s="42">
        <f t="shared" si="382"/>
        <v>0</v>
      </c>
      <c r="S365" s="99">
        <f t="shared" si="383"/>
        <v>0</v>
      </c>
      <c r="T365" s="100">
        <f t="shared" si="384"/>
        <v>0</v>
      </c>
      <c r="U365" s="100">
        <f t="shared" si="385"/>
        <v>0</v>
      </c>
      <c r="V365" s="100">
        <f t="shared" si="386"/>
        <v>0</v>
      </c>
      <c r="W365" s="100">
        <f t="shared" si="387"/>
        <v>0</v>
      </c>
      <c r="X365" s="100">
        <f t="shared" si="388"/>
        <v>0</v>
      </c>
      <c r="Y365" s="100">
        <f t="shared" si="389"/>
        <v>0</v>
      </c>
      <c r="Z365" s="100">
        <f t="shared" si="390"/>
        <v>0</v>
      </c>
      <c r="AA365" s="100">
        <f t="shared" si="391"/>
        <v>0</v>
      </c>
      <c r="AB365" s="100">
        <f t="shared" si="392"/>
        <v>0</v>
      </c>
      <c r="AC365" s="100">
        <f t="shared" si="393"/>
        <v>0</v>
      </c>
      <c r="AD365" s="100">
        <f t="shared" si="394"/>
        <v>0</v>
      </c>
      <c r="AE365" s="42">
        <f t="shared" si="395"/>
        <v>0</v>
      </c>
      <c r="AF365" s="104">
        <f t="shared" si="396"/>
        <v>0</v>
      </c>
      <c r="AG365" s="42">
        <f t="shared" si="397"/>
        <v>0</v>
      </c>
      <c r="AH365" s="43">
        <f t="shared" si="398"/>
        <v>0</v>
      </c>
      <c r="AJ365" s="78"/>
      <c r="AK365" s="79"/>
      <c r="AL365" s="79"/>
      <c r="AM365" s="79"/>
      <c r="AN365" s="79"/>
      <c r="AO365" s="79"/>
      <c r="AP365" s="79"/>
      <c r="AQ365" s="79"/>
      <c r="AR365" s="79"/>
      <c r="AS365" s="79"/>
      <c r="AT365" s="79"/>
      <c r="AU365" s="79"/>
      <c r="AV365" s="30">
        <f t="shared" si="399"/>
        <v>0</v>
      </c>
      <c r="AW365" s="80"/>
      <c r="AX365" s="37"/>
    </row>
    <row r="366" spans="2:50" x14ac:dyDescent="0.35">
      <c r="B366" s="116">
        <v>527103</v>
      </c>
      <c r="C366" s="87" t="s">
        <v>358</v>
      </c>
      <c r="E366" s="99">
        <f t="shared" si="370"/>
        <v>0</v>
      </c>
      <c r="F366" s="100">
        <f t="shared" si="371"/>
        <v>0</v>
      </c>
      <c r="G366" s="100">
        <f t="shared" si="372"/>
        <v>0</v>
      </c>
      <c r="H366" s="100">
        <f t="shared" si="373"/>
        <v>0</v>
      </c>
      <c r="I366" s="100">
        <f t="shared" si="374"/>
        <v>0</v>
      </c>
      <c r="J366" s="100">
        <f t="shared" si="375"/>
        <v>0</v>
      </c>
      <c r="K366" s="100">
        <f t="shared" si="376"/>
        <v>0</v>
      </c>
      <c r="L366" s="100">
        <f t="shared" si="377"/>
        <v>0</v>
      </c>
      <c r="M366" s="100">
        <f t="shared" si="378"/>
        <v>0</v>
      </c>
      <c r="N366" s="100">
        <f t="shared" si="379"/>
        <v>0</v>
      </c>
      <c r="O366" s="100">
        <f t="shared" si="380"/>
        <v>0</v>
      </c>
      <c r="P366" s="101">
        <f t="shared" si="381"/>
        <v>0</v>
      </c>
      <c r="Q366" s="42">
        <f t="shared" si="382"/>
        <v>0</v>
      </c>
      <c r="S366" s="99">
        <f t="shared" si="383"/>
        <v>0</v>
      </c>
      <c r="T366" s="100">
        <f t="shared" si="384"/>
        <v>0</v>
      </c>
      <c r="U366" s="100">
        <f t="shared" si="385"/>
        <v>0</v>
      </c>
      <c r="V366" s="100">
        <f t="shared" si="386"/>
        <v>0</v>
      </c>
      <c r="W366" s="100">
        <f t="shared" si="387"/>
        <v>0</v>
      </c>
      <c r="X366" s="100">
        <f t="shared" si="388"/>
        <v>0</v>
      </c>
      <c r="Y366" s="100">
        <f t="shared" si="389"/>
        <v>0</v>
      </c>
      <c r="Z366" s="100">
        <f t="shared" si="390"/>
        <v>0</v>
      </c>
      <c r="AA366" s="100">
        <f t="shared" si="391"/>
        <v>0</v>
      </c>
      <c r="AB366" s="100">
        <f t="shared" si="392"/>
        <v>0</v>
      </c>
      <c r="AC366" s="100">
        <f t="shared" si="393"/>
        <v>0</v>
      </c>
      <c r="AD366" s="100">
        <f t="shared" si="394"/>
        <v>0</v>
      </c>
      <c r="AE366" s="42">
        <f t="shared" si="395"/>
        <v>0</v>
      </c>
      <c r="AF366" s="104">
        <f t="shared" si="396"/>
        <v>0</v>
      </c>
      <c r="AG366" s="42">
        <f t="shared" si="397"/>
        <v>0</v>
      </c>
      <c r="AH366" s="43">
        <f t="shared" si="398"/>
        <v>0</v>
      </c>
      <c r="AJ366" s="78"/>
      <c r="AK366" s="79"/>
      <c r="AL366" s="79"/>
      <c r="AM366" s="79"/>
      <c r="AN366" s="79"/>
      <c r="AO366" s="79"/>
      <c r="AP366" s="79"/>
      <c r="AQ366" s="79"/>
      <c r="AR366" s="79"/>
      <c r="AS366" s="79"/>
      <c r="AT366" s="79"/>
      <c r="AU366" s="79"/>
      <c r="AV366" s="30">
        <f t="shared" si="399"/>
        <v>0</v>
      </c>
      <c r="AW366" s="80"/>
      <c r="AX366" s="37"/>
    </row>
    <row r="367" spans="2:50" x14ac:dyDescent="0.35">
      <c r="B367" s="116">
        <v>527200</v>
      </c>
      <c r="C367" s="87" t="s">
        <v>359</v>
      </c>
      <c r="E367" s="99">
        <f t="shared" si="370"/>
        <v>500.78</v>
      </c>
      <c r="F367" s="100">
        <f t="shared" si="371"/>
        <v>250.39</v>
      </c>
      <c r="G367" s="100" t="str">
        <f t="shared" si="372"/>
        <v>-</v>
      </c>
      <c r="H367" s="100">
        <f t="shared" si="373"/>
        <v>250.39</v>
      </c>
      <c r="I367" s="100">
        <f t="shared" si="374"/>
        <v>250.39</v>
      </c>
      <c r="J367" s="100">
        <f t="shared" si="375"/>
        <v>190</v>
      </c>
      <c r="K367" s="100">
        <f t="shared" si="376"/>
        <v>250.39</v>
      </c>
      <c r="L367" s="100">
        <f t="shared" si="377"/>
        <v>250.39</v>
      </c>
      <c r="M367" s="100">
        <f t="shared" si="378"/>
        <v>250.39</v>
      </c>
      <c r="N367" s="100">
        <f t="shared" si="379"/>
        <v>250.39</v>
      </c>
      <c r="O367" s="100">
        <f t="shared" si="380"/>
        <v>250.39</v>
      </c>
      <c r="P367" s="101">
        <f t="shared" si="381"/>
        <v>250.39</v>
      </c>
      <c r="Q367" s="42">
        <f t="shared" si="382"/>
        <v>2944.2899999999991</v>
      </c>
      <c r="S367" s="99">
        <f t="shared" si="383"/>
        <v>250.39</v>
      </c>
      <c r="T367" s="100">
        <f t="shared" si="384"/>
        <v>250.39</v>
      </c>
      <c r="U367" s="100">
        <f t="shared" si="385"/>
        <v>250.39</v>
      </c>
      <c r="V367" s="100">
        <f t="shared" si="386"/>
        <v>250.39</v>
      </c>
      <c r="W367" s="100">
        <f t="shared" si="387"/>
        <v>-50.39</v>
      </c>
      <c r="X367" s="100">
        <f t="shared" si="388"/>
        <v>408</v>
      </c>
      <c r="Y367" s="100">
        <f t="shared" si="389"/>
        <v>408</v>
      </c>
      <c r="Z367" s="100">
        <f t="shared" si="390"/>
        <v>258</v>
      </c>
      <c r="AA367" s="100">
        <f t="shared" si="391"/>
        <v>258</v>
      </c>
      <c r="AB367" s="100">
        <f t="shared" si="392"/>
        <v>258</v>
      </c>
      <c r="AC367" s="100">
        <f t="shared" si="393"/>
        <v>258</v>
      </c>
      <c r="AD367" s="100">
        <f t="shared" si="394"/>
        <v>258</v>
      </c>
      <c r="AE367" s="42">
        <f t="shared" si="395"/>
        <v>3057.17</v>
      </c>
      <c r="AF367" s="104">
        <f t="shared" si="396"/>
        <v>3546</v>
      </c>
      <c r="AG367" s="42">
        <f t="shared" si="397"/>
        <v>-488.82999999999993</v>
      </c>
      <c r="AH367" s="43">
        <f t="shared" si="398"/>
        <v>-0.13785391990975746</v>
      </c>
      <c r="AJ367" s="78"/>
      <c r="AK367" s="79"/>
      <c r="AL367" s="79"/>
      <c r="AM367" s="79"/>
      <c r="AN367" s="79"/>
      <c r="AO367" s="79"/>
      <c r="AP367" s="79"/>
      <c r="AQ367" s="79"/>
      <c r="AR367" s="79"/>
      <c r="AS367" s="79"/>
      <c r="AT367" s="79"/>
      <c r="AU367" s="79"/>
      <c r="AV367" s="30">
        <f t="shared" si="399"/>
        <v>0</v>
      </c>
      <c r="AW367" s="80"/>
      <c r="AX367" s="37"/>
    </row>
    <row r="368" spans="2:50" x14ac:dyDescent="0.35">
      <c r="B368" s="116">
        <v>527201</v>
      </c>
      <c r="C368" s="87" t="s">
        <v>360</v>
      </c>
      <c r="E368" s="99">
        <f t="shared" si="370"/>
        <v>0</v>
      </c>
      <c r="F368" s="100">
        <f t="shared" si="371"/>
        <v>0</v>
      </c>
      <c r="G368" s="100">
        <f t="shared" si="372"/>
        <v>0</v>
      </c>
      <c r="H368" s="100">
        <f t="shared" si="373"/>
        <v>0</v>
      </c>
      <c r="I368" s="100">
        <f t="shared" si="374"/>
        <v>0</v>
      </c>
      <c r="J368" s="100">
        <f t="shared" si="375"/>
        <v>0</v>
      </c>
      <c r="K368" s="100">
        <f t="shared" si="376"/>
        <v>0</v>
      </c>
      <c r="L368" s="100">
        <f t="shared" si="377"/>
        <v>0</v>
      </c>
      <c r="M368" s="100">
        <f t="shared" si="378"/>
        <v>0</v>
      </c>
      <c r="N368" s="100">
        <f t="shared" si="379"/>
        <v>0</v>
      </c>
      <c r="O368" s="100">
        <f t="shared" si="380"/>
        <v>0</v>
      </c>
      <c r="P368" s="101">
        <f t="shared" si="381"/>
        <v>0</v>
      </c>
      <c r="Q368" s="42">
        <f t="shared" si="382"/>
        <v>0</v>
      </c>
      <c r="S368" s="99">
        <f t="shared" si="383"/>
        <v>0</v>
      </c>
      <c r="T368" s="100">
        <f t="shared" si="384"/>
        <v>0</v>
      </c>
      <c r="U368" s="100">
        <f t="shared" si="385"/>
        <v>0</v>
      </c>
      <c r="V368" s="100">
        <f t="shared" si="386"/>
        <v>0</v>
      </c>
      <c r="W368" s="100">
        <f t="shared" si="387"/>
        <v>0</v>
      </c>
      <c r="X368" s="100">
        <f t="shared" si="388"/>
        <v>0</v>
      </c>
      <c r="Y368" s="100">
        <f t="shared" si="389"/>
        <v>0</v>
      </c>
      <c r="Z368" s="100">
        <f t="shared" si="390"/>
        <v>0</v>
      </c>
      <c r="AA368" s="100">
        <f t="shared" si="391"/>
        <v>0</v>
      </c>
      <c r="AB368" s="100">
        <f t="shared" si="392"/>
        <v>0</v>
      </c>
      <c r="AC368" s="100">
        <f t="shared" si="393"/>
        <v>0</v>
      </c>
      <c r="AD368" s="100">
        <f t="shared" si="394"/>
        <v>0</v>
      </c>
      <c r="AE368" s="42">
        <f t="shared" si="395"/>
        <v>0</v>
      </c>
      <c r="AF368" s="104">
        <f t="shared" si="396"/>
        <v>0</v>
      </c>
      <c r="AG368" s="42">
        <f t="shared" si="397"/>
        <v>0</v>
      </c>
      <c r="AH368" s="43">
        <f t="shared" si="398"/>
        <v>0</v>
      </c>
      <c r="AJ368" s="78"/>
      <c r="AK368" s="79"/>
      <c r="AL368" s="79"/>
      <c r="AM368" s="79"/>
      <c r="AN368" s="79"/>
      <c r="AO368" s="79"/>
      <c r="AP368" s="79"/>
      <c r="AQ368" s="79"/>
      <c r="AR368" s="79"/>
      <c r="AS368" s="79"/>
      <c r="AT368" s="79"/>
      <c r="AU368" s="79"/>
      <c r="AV368" s="30">
        <f t="shared" si="399"/>
        <v>0</v>
      </c>
      <c r="AW368" s="80"/>
      <c r="AX368" s="37"/>
    </row>
    <row r="369" spans="2:50" x14ac:dyDescent="0.35">
      <c r="B369" s="116">
        <v>527202</v>
      </c>
      <c r="C369" s="87" t="s">
        <v>361</v>
      </c>
      <c r="E369" s="99">
        <f t="shared" si="370"/>
        <v>0</v>
      </c>
      <c r="F369" s="100">
        <f t="shared" si="371"/>
        <v>0</v>
      </c>
      <c r="G369" s="100">
        <f t="shared" si="372"/>
        <v>0</v>
      </c>
      <c r="H369" s="100">
        <f t="shared" si="373"/>
        <v>0</v>
      </c>
      <c r="I369" s="100">
        <f t="shared" si="374"/>
        <v>0</v>
      </c>
      <c r="J369" s="100">
        <f t="shared" si="375"/>
        <v>0</v>
      </c>
      <c r="K369" s="100">
        <f t="shared" si="376"/>
        <v>0</v>
      </c>
      <c r="L369" s="100">
        <f t="shared" si="377"/>
        <v>0</v>
      </c>
      <c r="M369" s="100">
        <f t="shared" si="378"/>
        <v>0</v>
      </c>
      <c r="N369" s="100">
        <f t="shared" si="379"/>
        <v>0</v>
      </c>
      <c r="O369" s="100">
        <f t="shared" si="380"/>
        <v>0</v>
      </c>
      <c r="P369" s="101">
        <f t="shared" si="381"/>
        <v>0</v>
      </c>
      <c r="Q369" s="42">
        <f t="shared" si="382"/>
        <v>0</v>
      </c>
      <c r="S369" s="99">
        <f t="shared" si="383"/>
        <v>0</v>
      </c>
      <c r="T369" s="100">
        <f t="shared" si="384"/>
        <v>0</v>
      </c>
      <c r="U369" s="100">
        <f t="shared" si="385"/>
        <v>0</v>
      </c>
      <c r="V369" s="100">
        <f t="shared" si="386"/>
        <v>0</v>
      </c>
      <c r="W369" s="100">
        <f t="shared" si="387"/>
        <v>0</v>
      </c>
      <c r="X369" s="100">
        <f t="shared" si="388"/>
        <v>0</v>
      </c>
      <c r="Y369" s="100">
        <f t="shared" si="389"/>
        <v>0</v>
      </c>
      <c r="Z369" s="100">
        <f t="shared" si="390"/>
        <v>0</v>
      </c>
      <c r="AA369" s="100">
        <f t="shared" si="391"/>
        <v>0</v>
      </c>
      <c r="AB369" s="100">
        <f t="shared" si="392"/>
        <v>0</v>
      </c>
      <c r="AC369" s="100">
        <f t="shared" si="393"/>
        <v>0</v>
      </c>
      <c r="AD369" s="100">
        <f t="shared" si="394"/>
        <v>0</v>
      </c>
      <c r="AE369" s="42">
        <f t="shared" si="395"/>
        <v>0</v>
      </c>
      <c r="AF369" s="104">
        <f t="shared" si="396"/>
        <v>0</v>
      </c>
      <c r="AG369" s="42">
        <f t="shared" si="397"/>
        <v>0</v>
      </c>
      <c r="AH369" s="43">
        <f t="shared" si="398"/>
        <v>0</v>
      </c>
      <c r="AJ369" s="78"/>
      <c r="AK369" s="79"/>
      <c r="AL369" s="79"/>
      <c r="AM369" s="79"/>
      <c r="AN369" s="79"/>
      <c r="AO369" s="79"/>
      <c r="AP369" s="79"/>
      <c r="AQ369" s="79"/>
      <c r="AR369" s="79"/>
      <c r="AS369" s="79"/>
      <c r="AT369" s="79"/>
      <c r="AU369" s="79"/>
      <c r="AV369" s="30">
        <f t="shared" si="399"/>
        <v>0</v>
      </c>
      <c r="AW369" s="80"/>
      <c r="AX369" s="37"/>
    </row>
    <row r="370" spans="2:50" x14ac:dyDescent="0.35">
      <c r="B370" s="116">
        <v>527203</v>
      </c>
      <c r="C370" s="87" t="s">
        <v>362</v>
      </c>
      <c r="E370" s="99">
        <f t="shared" si="370"/>
        <v>0</v>
      </c>
      <c r="F370" s="100">
        <f t="shared" si="371"/>
        <v>0</v>
      </c>
      <c r="G370" s="100">
        <f t="shared" si="372"/>
        <v>0</v>
      </c>
      <c r="H370" s="100">
        <f t="shared" si="373"/>
        <v>0</v>
      </c>
      <c r="I370" s="100">
        <f t="shared" si="374"/>
        <v>0</v>
      </c>
      <c r="J370" s="100">
        <f t="shared" si="375"/>
        <v>0</v>
      </c>
      <c r="K370" s="100">
        <f t="shared" si="376"/>
        <v>0</v>
      </c>
      <c r="L370" s="100">
        <f t="shared" si="377"/>
        <v>0</v>
      </c>
      <c r="M370" s="100">
        <f t="shared" si="378"/>
        <v>0</v>
      </c>
      <c r="N370" s="100">
        <f t="shared" si="379"/>
        <v>0</v>
      </c>
      <c r="O370" s="100">
        <f t="shared" si="380"/>
        <v>0</v>
      </c>
      <c r="P370" s="101">
        <f t="shared" si="381"/>
        <v>0</v>
      </c>
      <c r="Q370" s="42">
        <f t="shared" si="382"/>
        <v>0</v>
      </c>
      <c r="S370" s="99">
        <f t="shared" si="383"/>
        <v>0</v>
      </c>
      <c r="T370" s="100">
        <f t="shared" si="384"/>
        <v>0</v>
      </c>
      <c r="U370" s="100">
        <f t="shared" si="385"/>
        <v>0</v>
      </c>
      <c r="V370" s="100">
        <f t="shared" si="386"/>
        <v>0</v>
      </c>
      <c r="W370" s="100">
        <f t="shared" si="387"/>
        <v>0</v>
      </c>
      <c r="X370" s="100">
        <f t="shared" si="388"/>
        <v>0</v>
      </c>
      <c r="Y370" s="100">
        <f t="shared" si="389"/>
        <v>0</v>
      </c>
      <c r="Z370" s="100">
        <f t="shared" si="390"/>
        <v>0</v>
      </c>
      <c r="AA370" s="100">
        <f t="shared" si="391"/>
        <v>0</v>
      </c>
      <c r="AB370" s="100">
        <f t="shared" si="392"/>
        <v>0</v>
      </c>
      <c r="AC370" s="100">
        <f t="shared" si="393"/>
        <v>0</v>
      </c>
      <c r="AD370" s="100">
        <f t="shared" si="394"/>
        <v>0</v>
      </c>
      <c r="AE370" s="42">
        <f t="shared" si="395"/>
        <v>0</v>
      </c>
      <c r="AF370" s="104">
        <f t="shared" si="396"/>
        <v>0</v>
      </c>
      <c r="AG370" s="42">
        <f t="shared" si="397"/>
        <v>0</v>
      </c>
      <c r="AH370" s="43">
        <f t="shared" si="398"/>
        <v>0</v>
      </c>
      <c r="AJ370" s="78"/>
      <c r="AK370" s="79"/>
      <c r="AL370" s="79"/>
      <c r="AM370" s="79"/>
      <c r="AN370" s="79"/>
      <c r="AO370" s="79"/>
      <c r="AP370" s="79"/>
      <c r="AQ370" s="79"/>
      <c r="AR370" s="79"/>
      <c r="AS370" s="79"/>
      <c r="AT370" s="79"/>
      <c r="AU370" s="79"/>
      <c r="AV370" s="30">
        <f t="shared" si="399"/>
        <v>0</v>
      </c>
      <c r="AW370" s="80"/>
      <c r="AX370" s="37"/>
    </row>
    <row r="371" spans="2:50" x14ac:dyDescent="0.35">
      <c r="B371" s="116">
        <v>527204</v>
      </c>
      <c r="C371" s="87" t="s">
        <v>363</v>
      </c>
      <c r="E371" s="99">
        <f t="shared" si="370"/>
        <v>0</v>
      </c>
      <c r="F371" s="100">
        <f t="shared" si="371"/>
        <v>0</v>
      </c>
      <c r="G371" s="100">
        <f t="shared" si="372"/>
        <v>0</v>
      </c>
      <c r="H371" s="100">
        <f t="shared" si="373"/>
        <v>0</v>
      </c>
      <c r="I371" s="100">
        <f t="shared" si="374"/>
        <v>0</v>
      </c>
      <c r="J371" s="100">
        <f t="shared" si="375"/>
        <v>0</v>
      </c>
      <c r="K371" s="100">
        <f t="shared" si="376"/>
        <v>0</v>
      </c>
      <c r="L371" s="100">
        <f t="shared" si="377"/>
        <v>0</v>
      </c>
      <c r="M371" s="100">
        <f t="shared" si="378"/>
        <v>0</v>
      </c>
      <c r="N371" s="100">
        <f t="shared" si="379"/>
        <v>0</v>
      </c>
      <c r="O371" s="100">
        <f t="shared" si="380"/>
        <v>0</v>
      </c>
      <c r="P371" s="101">
        <f t="shared" si="381"/>
        <v>0</v>
      </c>
      <c r="Q371" s="42">
        <f t="shared" si="382"/>
        <v>0</v>
      </c>
      <c r="S371" s="99">
        <f t="shared" si="383"/>
        <v>0</v>
      </c>
      <c r="T371" s="100">
        <f t="shared" si="384"/>
        <v>0</v>
      </c>
      <c r="U371" s="100">
        <f t="shared" si="385"/>
        <v>0</v>
      </c>
      <c r="V371" s="100">
        <f t="shared" si="386"/>
        <v>0</v>
      </c>
      <c r="W371" s="100">
        <f t="shared" si="387"/>
        <v>0</v>
      </c>
      <c r="X371" s="100">
        <f t="shared" si="388"/>
        <v>0</v>
      </c>
      <c r="Y371" s="100">
        <f t="shared" si="389"/>
        <v>0</v>
      </c>
      <c r="Z371" s="100">
        <f t="shared" si="390"/>
        <v>0</v>
      </c>
      <c r="AA371" s="100">
        <f t="shared" si="391"/>
        <v>0</v>
      </c>
      <c r="AB371" s="100">
        <f t="shared" si="392"/>
        <v>0</v>
      </c>
      <c r="AC371" s="100">
        <f t="shared" si="393"/>
        <v>0</v>
      </c>
      <c r="AD371" s="100">
        <f t="shared" si="394"/>
        <v>0</v>
      </c>
      <c r="AE371" s="42">
        <f t="shared" si="395"/>
        <v>0</v>
      </c>
      <c r="AF371" s="104">
        <f t="shared" si="396"/>
        <v>0</v>
      </c>
      <c r="AG371" s="42">
        <f t="shared" si="397"/>
        <v>0</v>
      </c>
      <c r="AH371" s="43">
        <f t="shared" si="398"/>
        <v>0</v>
      </c>
      <c r="AJ371" s="78"/>
      <c r="AK371" s="79"/>
      <c r="AL371" s="79"/>
      <c r="AM371" s="79"/>
      <c r="AN371" s="79"/>
      <c r="AO371" s="79"/>
      <c r="AP371" s="79"/>
      <c r="AQ371" s="79"/>
      <c r="AR371" s="79"/>
      <c r="AS371" s="79"/>
      <c r="AT371" s="79"/>
      <c r="AU371" s="79"/>
      <c r="AV371" s="30">
        <f t="shared" si="399"/>
        <v>0</v>
      </c>
      <c r="AW371" s="80"/>
      <c r="AX371" s="37"/>
    </row>
    <row r="372" spans="2:50" x14ac:dyDescent="0.35">
      <c r="B372" s="116">
        <v>527300</v>
      </c>
      <c r="C372" s="87" t="s">
        <v>364</v>
      </c>
      <c r="E372" s="99">
        <f t="shared" si="370"/>
        <v>0</v>
      </c>
      <c r="F372" s="100">
        <f t="shared" si="371"/>
        <v>0</v>
      </c>
      <c r="G372" s="100">
        <f t="shared" si="372"/>
        <v>0</v>
      </c>
      <c r="H372" s="100">
        <f t="shared" si="373"/>
        <v>0</v>
      </c>
      <c r="I372" s="100">
        <f t="shared" si="374"/>
        <v>0</v>
      </c>
      <c r="J372" s="100">
        <f t="shared" si="375"/>
        <v>0</v>
      </c>
      <c r="K372" s="100">
        <f t="shared" si="376"/>
        <v>0</v>
      </c>
      <c r="L372" s="100">
        <f t="shared" si="377"/>
        <v>0</v>
      </c>
      <c r="M372" s="100">
        <f t="shared" si="378"/>
        <v>0</v>
      </c>
      <c r="N372" s="100">
        <f t="shared" si="379"/>
        <v>0</v>
      </c>
      <c r="O372" s="100">
        <f t="shared" si="380"/>
        <v>0</v>
      </c>
      <c r="P372" s="101">
        <f t="shared" si="381"/>
        <v>0</v>
      </c>
      <c r="Q372" s="42">
        <f t="shared" si="382"/>
        <v>0</v>
      </c>
      <c r="S372" s="99">
        <f t="shared" si="383"/>
        <v>0</v>
      </c>
      <c r="T372" s="100">
        <f t="shared" si="384"/>
        <v>0</v>
      </c>
      <c r="U372" s="100">
        <f t="shared" si="385"/>
        <v>0</v>
      </c>
      <c r="V372" s="100">
        <f t="shared" si="386"/>
        <v>0</v>
      </c>
      <c r="W372" s="100">
        <f t="shared" si="387"/>
        <v>0</v>
      </c>
      <c r="X372" s="100">
        <f t="shared" si="388"/>
        <v>0</v>
      </c>
      <c r="Y372" s="100">
        <f t="shared" si="389"/>
        <v>0</v>
      </c>
      <c r="Z372" s="100">
        <f t="shared" si="390"/>
        <v>0</v>
      </c>
      <c r="AA372" s="100">
        <f t="shared" si="391"/>
        <v>0</v>
      </c>
      <c r="AB372" s="100">
        <f t="shared" si="392"/>
        <v>0</v>
      </c>
      <c r="AC372" s="100">
        <f t="shared" si="393"/>
        <v>0</v>
      </c>
      <c r="AD372" s="100">
        <f t="shared" si="394"/>
        <v>0</v>
      </c>
      <c r="AE372" s="42">
        <f t="shared" si="395"/>
        <v>0</v>
      </c>
      <c r="AF372" s="104">
        <f t="shared" si="396"/>
        <v>0</v>
      </c>
      <c r="AG372" s="42">
        <f t="shared" si="397"/>
        <v>0</v>
      </c>
      <c r="AH372" s="43">
        <f t="shared" si="398"/>
        <v>0</v>
      </c>
      <c r="AJ372" s="78"/>
      <c r="AK372" s="79"/>
      <c r="AL372" s="79"/>
      <c r="AM372" s="79"/>
      <c r="AN372" s="79"/>
      <c r="AO372" s="79"/>
      <c r="AP372" s="79"/>
      <c r="AQ372" s="79"/>
      <c r="AR372" s="79"/>
      <c r="AS372" s="79"/>
      <c r="AT372" s="79"/>
      <c r="AU372" s="79"/>
      <c r="AV372" s="30">
        <f t="shared" si="399"/>
        <v>0</v>
      </c>
      <c r="AW372" s="80"/>
      <c r="AX372" s="37"/>
    </row>
    <row r="373" spans="2:50" x14ac:dyDescent="0.35">
      <c r="B373" s="116">
        <v>527301</v>
      </c>
      <c r="C373" s="87" t="s">
        <v>365</v>
      </c>
      <c r="E373" s="99">
        <f t="shared" si="370"/>
        <v>0</v>
      </c>
      <c r="F373" s="100">
        <f t="shared" si="371"/>
        <v>0</v>
      </c>
      <c r="G373" s="100">
        <f t="shared" si="372"/>
        <v>0</v>
      </c>
      <c r="H373" s="100">
        <f t="shared" si="373"/>
        <v>0</v>
      </c>
      <c r="I373" s="100">
        <f t="shared" si="374"/>
        <v>0</v>
      </c>
      <c r="J373" s="100">
        <f t="shared" si="375"/>
        <v>0</v>
      </c>
      <c r="K373" s="100">
        <f t="shared" si="376"/>
        <v>0</v>
      </c>
      <c r="L373" s="100">
        <f t="shared" si="377"/>
        <v>0</v>
      </c>
      <c r="M373" s="100">
        <f t="shared" si="378"/>
        <v>0</v>
      </c>
      <c r="N373" s="100">
        <f t="shared" si="379"/>
        <v>0</v>
      </c>
      <c r="O373" s="100">
        <f t="shared" si="380"/>
        <v>0</v>
      </c>
      <c r="P373" s="101">
        <f t="shared" si="381"/>
        <v>0</v>
      </c>
      <c r="Q373" s="42">
        <f t="shared" si="382"/>
        <v>0</v>
      </c>
      <c r="S373" s="99">
        <f t="shared" si="383"/>
        <v>0</v>
      </c>
      <c r="T373" s="100">
        <f t="shared" si="384"/>
        <v>0</v>
      </c>
      <c r="U373" s="100">
        <f t="shared" si="385"/>
        <v>0</v>
      </c>
      <c r="V373" s="100">
        <f t="shared" si="386"/>
        <v>0</v>
      </c>
      <c r="W373" s="100">
        <f t="shared" si="387"/>
        <v>0</v>
      </c>
      <c r="X373" s="100">
        <f t="shared" si="388"/>
        <v>0</v>
      </c>
      <c r="Y373" s="100">
        <f t="shared" si="389"/>
        <v>0</v>
      </c>
      <c r="Z373" s="100">
        <f t="shared" si="390"/>
        <v>0</v>
      </c>
      <c r="AA373" s="100">
        <f t="shared" si="391"/>
        <v>0</v>
      </c>
      <c r="AB373" s="100">
        <f t="shared" si="392"/>
        <v>0</v>
      </c>
      <c r="AC373" s="100">
        <f t="shared" si="393"/>
        <v>0</v>
      </c>
      <c r="AD373" s="100">
        <f t="shared" si="394"/>
        <v>0</v>
      </c>
      <c r="AE373" s="42">
        <f t="shared" si="395"/>
        <v>0</v>
      </c>
      <c r="AF373" s="104">
        <f t="shared" si="396"/>
        <v>0</v>
      </c>
      <c r="AG373" s="42">
        <f t="shared" si="397"/>
        <v>0</v>
      </c>
      <c r="AH373" s="43">
        <f t="shared" si="398"/>
        <v>0</v>
      </c>
      <c r="AJ373" s="78"/>
      <c r="AK373" s="79"/>
      <c r="AL373" s="79"/>
      <c r="AM373" s="79"/>
      <c r="AN373" s="79"/>
      <c r="AO373" s="79"/>
      <c r="AP373" s="79"/>
      <c r="AQ373" s="79"/>
      <c r="AR373" s="79"/>
      <c r="AS373" s="79"/>
      <c r="AT373" s="79"/>
      <c r="AU373" s="79"/>
      <c r="AV373" s="30">
        <f t="shared" si="399"/>
        <v>0</v>
      </c>
      <c r="AW373" s="80"/>
      <c r="AX373" s="37"/>
    </row>
    <row r="374" spans="2:50" x14ac:dyDescent="0.35">
      <c r="B374" s="116">
        <v>527302</v>
      </c>
      <c r="C374" s="87" t="s">
        <v>366</v>
      </c>
      <c r="E374" s="99">
        <f t="shared" si="370"/>
        <v>0</v>
      </c>
      <c r="F374" s="100">
        <f t="shared" si="371"/>
        <v>0</v>
      </c>
      <c r="G374" s="100">
        <f t="shared" si="372"/>
        <v>0</v>
      </c>
      <c r="H374" s="100">
        <f t="shared" si="373"/>
        <v>0</v>
      </c>
      <c r="I374" s="100">
        <f t="shared" si="374"/>
        <v>0</v>
      </c>
      <c r="J374" s="100">
        <f t="shared" si="375"/>
        <v>0</v>
      </c>
      <c r="K374" s="100">
        <f t="shared" si="376"/>
        <v>0</v>
      </c>
      <c r="L374" s="100">
        <f t="shared" si="377"/>
        <v>0</v>
      </c>
      <c r="M374" s="100">
        <f t="shared" si="378"/>
        <v>0</v>
      </c>
      <c r="N374" s="100">
        <f t="shared" si="379"/>
        <v>0</v>
      </c>
      <c r="O374" s="100">
        <f t="shared" si="380"/>
        <v>0</v>
      </c>
      <c r="P374" s="101">
        <f t="shared" si="381"/>
        <v>0</v>
      </c>
      <c r="Q374" s="42">
        <f t="shared" si="382"/>
        <v>0</v>
      </c>
      <c r="S374" s="99">
        <f t="shared" si="383"/>
        <v>0</v>
      </c>
      <c r="T374" s="100">
        <f t="shared" si="384"/>
        <v>0</v>
      </c>
      <c r="U374" s="100">
        <f t="shared" si="385"/>
        <v>0</v>
      </c>
      <c r="V374" s="100">
        <f t="shared" si="386"/>
        <v>0</v>
      </c>
      <c r="W374" s="100">
        <f t="shared" si="387"/>
        <v>0</v>
      </c>
      <c r="X374" s="100">
        <f t="shared" si="388"/>
        <v>0</v>
      </c>
      <c r="Y374" s="100">
        <f t="shared" si="389"/>
        <v>0</v>
      </c>
      <c r="Z374" s="100">
        <f t="shared" si="390"/>
        <v>0</v>
      </c>
      <c r="AA374" s="100">
        <f t="shared" si="391"/>
        <v>0</v>
      </c>
      <c r="AB374" s="100">
        <f t="shared" si="392"/>
        <v>0</v>
      </c>
      <c r="AC374" s="100">
        <f t="shared" si="393"/>
        <v>0</v>
      </c>
      <c r="AD374" s="100">
        <f t="shared" si="394"/>
        <v>0</v>
      </c>
      <c r="AE374" s="42">
        <f t="shared" si="395"/>
        <v>0</v>
      </c>
      <c r="AF374" s="104">
        <f t="shared" si="396"/>
        <v>0</v>
      </c>
      <c r="AG374" s="42">
        <f t="shared" si="397"/>
        <v>0</v>
      </c>
      <c r="AH374" s="43">
        <f t="shared" si="398"/>
        <v>0</v>
      </c>
      <c r="AJ374" s="78"/>
      <c r="AK374" s="79"/>
      <c r="AL374" s="79"/>
      <c r="AM374" s="79"/>
      <c r="AN374" s="79"/>
      <c r="AO374" s="79"/>
      <c r="AP374" s="79"/>
      <c r="AQ374" s="79"/>
      <c r="AR374" s="79"/>
      <c r="AS374" s="79"/>
      <c r="AT374" s="79"/>
      <c r="AU374" s="79"/>
      <c r="AV374" s="30">
        <f t="shared" si="399"/>
        <v>0</v>
      </c>
      <c r="AW374" s="80"/>
      <c r="AX374" s="37"/>
    </row>
    <row r="375" spans="2:50" x14ac:dyDescent="0.35">
      <c r="B375" s="116">
        <v>528000</v>
      </c>
      <c r="C375" s="87" t="s">
        <v>367</v>
      </c>
      <c r="E375" s="99">
        <f t="shared" si="370"/>
        <v>0</v>
      </c>
      <c r="F375" s="100">
        <f t="shared" si="371"/>
        <v>0</v>
      </c>
      <c r="G375" s="100">
        <f t="shared" si="372"/>
        <v>0</v>
      </c>
      <c r="H375" s="100">
        <f t="shared" si="373"/>
        <v>0</v>
      </c>
      <c r="I375" s="100">
        <f t="shared" si="374"/>
        <v>0</v>
      </c>
      <c r="J375" s="100">
        <f t="shared" si="375"/>
        <v>0</v>
      </c>
      <c r="K375" s="100">
        <f t="shared" si="376"/>
        <v>0</v>
      </c>
      <c r="L375" s="100">
        <f t="shared" si="377"/>
        <v>0</v>
      </c>
      <c r="M375" s="100">
        <f t="shared" si="378"/>
        <v>0</v>
      </c>
      <c r="N375" s="100">
        <f t="shared" si="379"/>
        <v>0</v>
      </c>
      <c r="O375" s="100">
        <f t="shared" si="380"/>
        <v>0</v>
      </c>
      <c r="P375" s="101">
        <f t="shared" si="381"/>
        <v>0</v>
      </c>
      <c r="Q375" s="42">
        <f t="shared" si="382"/>
        <v>0</v>
      </c>
      <c r="S375" s="99">
        <f t="shared" si="383"/>
        <v>0</v>
      </c>
      <c r="T375" s="100">
        <f t="shared" si="384"/>
        <v>0</v>
      </c>
      <c r="U375" s="100">
        <f t="shared" si="385"/>
        <v>0</v>
      </c>
      <c r="V375" s="100">
        <f t="shared" si="386"/>
        <v>0</v>
      </c>
      <c r="W375" s="100">
        <f t="shared" si="387"/>
        <v>0</v>
      </c>
      <c r="X375" s="100">
        <f t="shared" si="388"/>
        <v>0</v>
      </c>
      <c r="Y375" s="100">
        <f t="shared" si="389"/>
        <v>0</v>
      </c>
      <c r="Z375" s="100">
        <f t="shared" si="390"/>
        <v>0</v>
      </c>
      <c r="AA375" s="100">
        <f t="shared" si="391"/>
        <v>0</v>
      </c>
      <c r="AB375" s="100">
        <f t="shared" si="392"/>
        <v>0</v>
      </c>
      <c r="AC375" s="100">
        <f t="shared" si="393"/>
        <v>0</v>
      </c>
      <c r="AD375" s="100">
        <f t="shared" si="394"/>
        <v>0</v>
      </c>
      <c r="AE375" s="42">
        <f t="shared" si="395"/>
        <v>0</v>
      </c>
      <c r="AF375" s="104">
        <f t="shared" si="396"/>
        <v>0</v>
      </c>
      <c r="AG375" s="42">
        <f t="shared" si="397"/>
        <v>0</v>
      </c>
      <c r="AH375" s="43">
        <f t="shared" si="398"/>
        <v>0</v>
      </c>
      <c r="AJ375" s="78"/>
      <c r="AK375" s="79"/>
      <c r="AL375" s="79"/>
      <c r="AM375" s="79"/>
      <c r="AN375" s="79"/>
      <c r="AO375" s="79"/>
      <c r="AP375" s="79"/>
      <c r="AQ375" s="79"/>
      <c r="AR375" s="79"/>
      <c r="AS375" s="79"/>
      <c r="AT375" s="79"/>
      <c r="AU375" s="79"/>
      <c r="AV375" s="30">
        <f t="shared" si="399"/>
        <v>0</v>
      </c>
      <c r="AW375" s="80"/>
      <c r="AX375" s="37"/>
    </row>
    <row r="376" spans="2:50" x14ac:dyDescent="0.35">
      <c r="B376" s="116">
        <v>528100</v>
      </c>
      <c r="C376" s="87" t="s">
        <v>368</v>
      </c>
      <c r="E376" s="99">
        <f t="shared" si="370"/>
        <v>929.53</v>
      </c>
      <c r="F376" s="100">
        <f t="shared" si="371"/>
        <v>541.12</v>
      </c>
      <c r="G376" s="100" t="str">
        <f t="shared" si="372"/>
        <v>-</v>
      </c>
      <c r="H376" s="100">
        <f t="shared" si="373"/>
        <v>15.05</v>
      </c>
      <c r="I376" s="100" t="str">
        <f t="shared" si="374"/>
        <v>-</v>
      </c>
      <c r="J376" s="100">
        <f t="shared" si="375"/>
        <v>1500</v>
      </c>
      <c r="K376" s="100">
        <f t="shared" si="376"/>
        <v>240</v>
      </c>
      <c r="L376" s="100">
        <f t="shared" si="377"/>
        <v>960</v>
      </c>
      <c r="M376" s="100">
        <f t="shared" si="378"/>
        <v>240</v>
      </c>
      <c r="N376" s="100">
        <f t="shared" si="379"/>
        <v>960</v>
      </c>
      <c r="O376" s="100">
        <f t="shared" si="380"/>
        <v>960</v>
      </c>
      <c r="P376" s="101">
        <f t="shared" si="381"/>
        <v>-336</v>
      </c>
      <c r="Q376" s="42">
        <f t="shared" si="382"/>
        <v>6009.7</v>
      </c>
      <c r="S376" s="99">
        <f t="shared" si="383"/>
        <v>504</v>
      </c>
      <c r="T376" s="100">
        <f t="shared" si="384"/>
        <v>504</v>
      </c>
      <c r="U376" s="100">
        <f t="shared" si="385"/>
        <v>504</v>
      </c>
      <c r="V376" s="100">
        <f t="shared" si="386"/>
        <v>504</v>
      </c>
      <c r="W376" s="100">
        <f t="shared" si="387"/>
        <v>-504</v>
      </c>
      <c r="X376" s="100">
        <f t="shared" si="388"/>
        <v>504</v>
      </c>
      <c r="Y376" s="100">
        <f t="shared" si="389"/>
        <v>655</v>
      </c>
      <c r="Z376" s="100">
        <f t="shared" si="390"/>
        <v>655</v>
      </c>
      <c r="AA376" s="100">
        <f t="shared" si="391"/>
        <v>655</v>
      </c>
      <c r="AB376" s="100">
        <f t="shared" si="392"/>
        <v>655</v>
      </c>
      <c r="AC376" s="100">
        <f t="shared" si="393"/>
        <v>655</v>
      </c>
      <c r="AD376" s="100">
        <f t="shared" si="394"/>
        <v>655</v>
      </c>
      <c r="AE376" s="42">
        <f t="shared" si="395"/>
        <v>5946</v>
      </c>
      <c r="AF376" s="104">
        <f t="shared" si="396"/>
        <v>7860</v>
      </c>
      <c r="AG376" s="42">
        <f t="shared" si="397"/>
        <v>-1914</v>
      </c>
      <c r="AH376" s="43">
        <f t="shared" si="398"/>
        <v>-0.2435114503816794</v>
      </c>
      <c r="AJ376" s="78"/>
      <c r="AK376" s="79"/>
      <c r="AL376" s="79"/>
      <c r="AM376" s="79"/>
      <c r="AN376" s="79"/>
      <c r="AO376" s="79"/>
      <c r="AP376" s="79"/>
      <c r="AQ376" s="79"/>
      <c r="AR376" s="79"/>
      <c r="AS376" s="79"/>
      <c r="AT376" s="79"/>
      <c r="AU376" s="79"/>
      <c r="AV376" s="30">
        <f t="shared" si="399"/>
        <v>0</v>
      </c>
      <c r="AW376" s="80"/>
      <c r="AX376" s="37"/>
    </row>
    <row r="377" spans="2:50" x14ac:dyDescent="0.35">
      <c r="B377" s="116">
        <v>528101</v>
      </c>
      <c r="C377" s="87" t="s">
        <v>369</v>
      </c>
      <c r="E377" s="99">
        <f t="shared" si="370"/>
        <v>0</v>
      </c>
      <c r="F377" s="100">
        <f t="shared" si="371"/>
        <v>0</v>
      </c>
      <c r="G377" s="100">
        <f t="shared" si="372"/>
        <v>0</v>
      </c>
      <c r="H377" s="100">
        <f t="shared" si="373"/>
        <v>0</v>
      </c>
      <c r="I377" s="100">
        <f t="shared" si="374"/>
        <v>0</v>
      </c>
      <c r="J377" s="100">
        <f t="shared" si="375"/>
        <v>0</v>
      </c>
      <c r="K377" s="100">
        <f t="shared" si="376"/>
        <v>0</v>
      </c>
      <c r="L377" s="100">
        <f t="shared" si="377"/>
        <v>0</v>
      </c>
      <c r="M377" s="100">
        <f t="shared" si="378"/>
        <v>0</v>
      </c>
      <c r="N377" s="100">
        <f t="shared" si="379"/>
        <v>0</v>
      </c>
      <c r="O377" s="100">
        <f t="shared" si="380"/>
        <v>0</v>
      </c>
      <c r="P377" s="101">
        <f t="shared" si="381"/>
        <v>0</v>
      </c>
      <c r="Q377" s="42">
        <f t="shared" si="382"/>
        <v>0</v>
      </c>
      <c r="S377" s="99">
        <f t="shared" si="383"/>
        <v>0</v>
      </c>
      <c r="T377" s="100">
        <f t="shared" si="384"/>
        <v>0</v>
      </c>
      <c r="U377" s="100">
        <f t="shared" si="385"/>
        <v>0</v>
      </c>
      <c r="V377" s="100">
        <f t="shared" si="386"/>
        <v>0</v>
      </c>
      <c r="W377" s="100">
        <f t="shared" si="387"/>
        <v>0</v>
      </c>
      <c r="X377" s="100">
        <f t="shared" si="388"/>
        <v>0</v>
      </c>
      <c r="Y377" s="100">
        <f t="shared" si="389"/>
        <v>0</v>
      </c>
      <c r="Z377" s="100">
        <f t="shared" si="390"/>
        <v>0</v>
      </c>
      <c r="AA377" s="100">
        <f t="shared" si="391"/>
        <v>0</v>
      </c>
      <c r="AB377" s="100">
        <f t="shared" si="392"/>
        <v>0</v>
      </c>
      <c r="AC377" s="100">
        <f t="shared" si="393"/>
        <v>0</v>
      </c>
      <c r="AD377" s="100">
        <f t="shared" si="394"/>
        <v>0</v>
      </c>
      <c r="AE377" s="42">
        <f t="shared" si="395"/>
        <v>0</v>
      </c>
      <c r="AF377" s="104">
        <f t="shared" si="396"/>
        <v>0</v>
      </c>
      <c r="AG377" s="42">
        <f t="shared" si="397"/>
        <v>0</v>
      </c>
      <c r="AH377" s="43">
        <f t="shared" si="398"/>
        <v>0</v>
      </c>
      <c r="AJ377" s="78"/>
      <c r="AK377" s="79"/>
      <c r="AL377" s="79"/>
      <c r="AM377" s="79"/>
      <c r="AN377" s="79"/>
      <c r="AO377" s="79"/>
      <c r="AP377" s="79"/>
      <c r="AQ377" s="79"/>
      <c r="AR377" s="79"/>
      <c r="AS377" s="79"/>
      <c r="AT377" s="79"/>
      <c r="AU377" s="79"/>
      <c r="AV377" s="30">
        <f t="shared" si="399"/>
        <v>0</v>
      </c>
      <c r="AW377" s="80"/>
      <c r="AX377" s="37"/>
    </row>
    <row r="378" spans="2:50" x14ac:dyDescent="0.35">
      <c r="B378" s="116">
        <v>528102</v>
      </c>
      <c r="C378" s="87" t="s">
        <v>370</v>
      </c>
      <c r="E378" s="99">
        <f t="shared" si="370"/>
        <v>0</v>
      </c>
      <c r="F378" s="100">
        <f t="shared" si="371"/>
        <v>0</v>
      </c>
      <c r="G378" s="100">
        <f t="shared" si="372"/>
        <v>0</v>
      </c>
      <c r="H378" s="100">
        <f t="shared" si="373"/>
        <v>0</v>
      </c>
      <c r="I378" s="100">
        <f t="shared" si="374"/>
        <v>0</v>
      </c>
      <c r="J378" s="100">
        <f t="shared" si="375"/>
        <v>0</v>
      </c>
      <c r="K378" s="100">
        <f t="shared" si="376"/>
        <v>0</v>
      </c>
      <c r="L378" s="100">
        <f t="shared" si="377"/>
        <v>0</v>
      </c>
      <c r="M378" s="100">
        <f t="shared" si="378"/>
        <v>0</v>
      </c>
      <c r="N378" s="100">
        <f t="shared" si="379"/>
        <v>0</v>
      </c>
      <c r="O378" s="100">
        <f t="shared" si="380"/>
        <v>0</v>
      </c>
      <c r="P378" s="101">
        <f t="shared" si="381"/>
        <v>0</v>
      </c>
      <c r="Q378" s="42">
        <f t="shared" si="382"/>
        <v>0</v>
      </c>
      <c r="S378" s="99">
        <f t="shared" si="383"/>
        <v>0</v>
      </c>
      <c r="T378" s="100">
        <f t="shared" si="384"/>
        <v>0</v>
      </c>
      <c r="U378" s="100">
        <f t="shared" si="385"/>
        <v>0</v>
      </c>
      <c r="V378" s="100">
        <f t="shared" si="386"/>
        <v>0</v>
      </c>
      <c r="W378" s="100">
        <f t="shared" si="387"/>
        <v>0</v>
      </c>
      <c r="X378" s="100">
        <f t="shared" si="388"/>
        <v>0</v>
      </c>
      <c r="Y378" s="100">
        <f t="shared" si="389"/>
        <v>0</v>
      </c>
      <c r="Z378" s="100">
        <f t="shared" si="390"/>
        <v>0</v>
      </c>
      <c r="AA378" s="100">
        <f t="shared" si="391"/>
        <v>0</v>
      </c>
      <c r="AB378" s="100">
        <f t="shared" si="392"/>
        <v>0</v>
      </c>
      <c r="AC378" s="100">
        <f t="shared" si="393"/>
        <v>0</v>
      </c>
      <c r="AD378" s="100">
        <f t="shared" si="394"/>
        <v>0</v>
      </c>
      <c r="AE378" s="42">
        <f t="shared" si="395"/>
        <v>0</v>
      </c>
      <c r="AF378" s="104">
        <f t="shared" si="396"/>
        <v>0</v>
      </c>
      <c r="AG378" s="42">
        <f t="shared" si="397"/>
        <v>0</v>
      </c>
      <c r="AH378" s="43">
        <f t="shared" si="398"/>
        <v>0</v>
      </c>
      <c r="AJ378" s="78"/>
      <c r="AK378" s="79"/>
      <c r="AL378" s="79"/>
      <c r="AM378" s="79"/>
      <c r="AN378" s="79"/>
      <c r="AO378" s="79"/>
      <c r="AP378" s="79"/>
      <c r="AQ378" s="79"/>
      <c r="AR378" s="79"/>
      <c r="AS378" s="79"/>
      <c r="AT378" s="79"/>
      <c r="AU378" s="79"/>
      <c r="AV378" s="30">
        <f t="shared" si="399"/>
        <v>0</v>
      </c>
      <c r="AW378" s="80"/>
      <c r="AX378" s="37"/>
    </row>
    <row r="379" spans="2:50" x14ac:dyDescent="0.35">
      <c r="B379" s="116">
        <v>528103</v>
      </c>
      <c r="C379" s="87" t="s">
        <v>371</v>
      </c>
      <c r="E379" s="99">
        <f t="shared" si="370"/>
        <v>0</v>
      </c>
      <c r="F379" s="100">
        <f t="shared" si="371"/>
        <v>0</v>
      </c>
      <c r="G379" s="100">
        <f t="shared" si="372"/>
        <v>0</v>
      </c>
      <c r="H379" s="100">
        <f t="shared" si="373"/>
        <v>0</v>
      </c>
      <c r="I379" s="100">
        <f t="shared" si="374"/>
        <v>0</v>
      </c>
      <c r="J379" s="100">
        <f t="shared" si="375"/>
        <v>0</v>
      </c>
      <c r="K379" s="100">
        <f t="shared" si="376"/>
        <v>0</v>
      </c>
      <c r="L379" s="100">
        <f t="shared" si="377"/>
        <v>0</v>
      </c>
      <c r="M379" s="100">
        <f t="shared" si="378"/>
        <v>0</v>
      </c>
      <c r="N379" s="100">
        <f t="shared" si="379"/>
        <v>0</v>
      </c>
      <c r="O379" s="100">
        <f t="shared" si="380"/>
        <v>0</v>
      </c>
      <c r="P379" s="101">
        <f t="shared" si="381"/>
        <v>0</v>
      </c>
      <c r="Q379" s="42">
        <f t="shared" si="382"/>
        <v>0</v>
      </c>
      <c r="S379" s="99">
        <f t="shared" si="383"/>
        <v>0</v>
      </c>
      <c r="T379" s="100">
        <f t="shared" si="384"/>
        <v>0</v>
      </c>
      <c r="U379" s="100">
        <f t="shared" si="385"/>
        <v>0</v>
      </c>
      <c r="V379" s="100">
        <f t="shared" si="386"/>
        <v>0</v>
      </c>
      <c r="W379" s="100">
        <f t="shared" si="387"/>
        <v>0</v>
      </c>
      <c r="X379" s="100">
        <f t="shared" si="388"/>
        <v>0</v>
      </c>
      <c r="Y379" s="100">
        <f t="shared" si="389"/>
        <v>0</v>
      </c>
      <c r="Z379" s="100">
        <f t="shared" si="390"/>
        <v>0</v>
      </c>
      <c r="AA379" s="100">
        <f t="shared" si="391"/>
        <v>0</v>
      </c>
      <c r="AB379" s="100">
        <f t="shared" si="392"/>
        <v>0</v>
      </c>
      <c r="AC379" s="100">
        <f t="shared" si="393"/>
        <v>0</v>
      </c>
      <c r="AD379" s="100">
        <f t="shared" si="394"/>
        <v>0</v>
      </c>
      <c r="AE379" s="42">
        <f t="shared" si="395"/>
        <v>0</v>
      </c>
      <c r="AF379" s="104">
        <f t="shared" si="396"/>
        <v>0</v>
      </c>
      <c r="AG379" s="42">
        <f t="shared" si="397"/>
        <v>0</v>
      </c>
      <c r="AH379" s="43">
        <f t="shared" si="398"/>
        <v>0</v>
      </c>
      <c r="AJ379" s="78"/>
      <c r="AK379" s="79"/>
      <c r="AL379" s="79"/>
      <c r="AM379" s="79"/>
      <c r="AN379" s="79"/>
      <c r="AO379" s="79"/>
      <c r="AP379" s="79"/>
      <c r="AQ379" s="79"/>
      <c r="AR379" s="79"/>
      <c r="AS379" s="79"/>
      <c r="AT379" s="79"/>
      <c r="AU379" s="79"/>
      <c r="AV379" s="30">
        <f t="shared" si="399"/>
        <v>0</v>
      </c>
      <c r="AW379" s="80"/>
      <c r="AX379" s="37"/>
    </row>
    <row r="380" spans="2:50" x14ac:dyDescent="0.35">
      <c r="B380" s="116">
        <v>528104</v>
      </c>
      <c r="C380" s="87" t="s">
        <v>372</v>
      </c>
      <c r="E380" s="99">
        <f t="shared" si="370"/>
        <v>0</v>
      </c>
      <c r="F380" s="100">
        <f t="shared" si="371"/>
        <v>0</v>
      </c>
      <c r="G380" s="100">
        <f t="shared" si="372"/>
        <v>0</v>
      </c>
      <c r="H380" s="100">
        <f t="shared" si="373"/>
        <v>0</v>
      </c>
      <c r="I380" s="100">
        <f t="shared" si="374"/>
        <v>0</v>
      </c>
      <c r="J380" s="100">
        <f t="shared" si="375"/>
        <v>0</v>
      </c>
      <c r="K380" s="100">
        <f t="shared" si="376"/>
        <v>0</v>
      </c>
      <c r="L380" s="100">
        <f t="shared" si="377"/>
        <v>0</v>
      </c>
      <c r="M380" s="100">
        <f t="shared" si="378"/>
        <v>0</v>
      </c>
      <c r="N380" s="100">
        <f t="shared" si="379"/>
        <v>0</v>
      </c>
      <c r="O380" s="100">
        <f t="shared" si="380"/>
        <v>0</v>
      </c>
      <c r="P380" s="101">
        <f t="shared" si="381"/>
        <v>0</v>
      </c>
      <c r="Q380" s="42">
        <f t="shared" si="382"/>
        <v>0</v>
      </c>
      <c r="S380" s="99">
        <f t="shared" si="383"/>
        <v>0</v>
      </c>
      <c r="T380" s="100">
        <f t="shared" si="384"/>
        <v>0</v>
      </c>
      <c r="U380" s="100">
        <f t="shared" si="385"/>
        <v>0</v>
      </c>
      <c r="V380" s="100">
        <f t="shared" si="386"/>
        <v>0</v>
      </c>
      <c r="W380" s="100">
        <f t="shared" si="387"/>
        <v>0</v>
      </c>
      <c r="X380" s="100">
        <f t="shared" si="388"/>
        <v>0</v>
      </c>
      <c r="Y380" s="100">
        <f t="shared" si="389"/>
        <v>0</v>
      </c>
      <c r="Z380" s="100">
        <f t="shared" si="390"/>
        <v>0</v>
      </c>
      <c r="AA380" s="100">
        <f t="shared" si="391"/>
        <v>0</v>
      </c>
      <c r="AB380" s="100">
        <f t="shared" si="392"/>
        <v>0</v>
      </c>
      <c r="AC380" s="100">
        <f t="shared" si="393"/>
        <v>0</v>
      </c>
      <c r="AD380" s="100">
        <f t="shared" si="394"/>
        <v>0</v>
      </c>
      <c r="AE380" s="42">
        <f t="shared" si="395"/>
        <v>0</v>
      </c>
      <c r="AF380" s="104">
        <f t="shared" si="396"/>
        <v>0</v>
      </c>
      <c r="AG380" s="42">
        <f t="shared" si="397"/>
        <v>0</v>
      </c>
      <c r="AH380" s="43">
        <f t="shared" si="398"/>
        <v>0</v>
      </c>
      <c r="AJ380" s="78"/>
      <c r="AK380" s="79"/>
      <c r="AL380" s="79"/>
      <c r="AM380" s="79"/>
      <c r="AN380" s="79"/>
      <c r="AO380" s="79"/>
      <c r="AP380" s="79"/>
      <c r="AQ380" s="79"/>
      <c r="AR380" s="79"/>
      <c r="AS380" s="79"/>
      <c r="AT380" s="79"/>
      <c r="AU380" s="79"/>
      <c r="AV380" s="30">
        <f t="shared" si="399"/>
        <v>0</v>
      </c>
      <c r="AW380" s="80"/>
      <c r="AX380" s="37"/>
    </row>
    <row r="381" spans="2:50" x14ac:dyDescent="0.35">
      <c r="B381" s="116">
        <v>528105</v>
      </c>
      <c r="C381" s="87" t="s">
        <v>373</v>
      </c>
      <c r="E381" s="99">
        <f t="shared" si="370"/>
        <v>0</v>
      </c>
      <c r="F381" s="100">
        <f t="shared" si="371"/>
        <v>0</v>
      </c>
      <c r="G381" s="100">
        <f t="shared" si="372"/>
        <v>0</v>
      </c>
      <c r="H381" s="100">
        <f t="shared" si="373"/>
        <v>0</v>
      </c>
      <c r="I381" s="100">
        <f t="shared" si="374"/>
        <v>0</v>
      </c>
      <c r="J381" s="100">
        <f t="shared" si="375"/>
        <v>0</v>
      </c>
      <c r="K381" s="100">
        <f t="shared" si="376"/>
        <v>0</v>
      </c>
      <c r="L381" s="100">
        <f t="shared" si="377"/>
        <v>0</v>
      </c>
      <c r="M381" s="100">
        <f t="shared" si="378"/>
        <v>0</v>
      </c>
      <c r="N381" s="100">
        <f t="shared" si="379"/>
        <v>0</v>
      </c>
      <c r="O381" s="100">
        <f t="shared" si="380"/>
        <v>0</v>
      </c>
      <c r="P381" s="101">
        <f t="shared" si="381"/>
        <v>0</v>
      </c>
      <c r="Q381" s="42">
        <f t="shared" si="382"/>
        <v>0</v>
      </c>
      <c r="S381" s="99">
        <f t="shared" si="383"/>
        <v>0</v>
      </c>
      <c r="T381" s="100">
        <f t="shared" si="384"/>
        <v>0</v>
      </c>
      <c r="U381" s="100">
        <f t="shared" si="385"/>
        <v>0</v>
      </c>
      <c r="V381" s="100">
        <f t="shared" si="386"/>
        <v>0</v>
      </c>
      <c r="W381" s="100">
        <f t="shared" si="387"/>
        <v>0</v>
      </c>
      <c r="X381" s="100">
        <f t="shared" si="388"/>
        <v>0</v>
      </c>
      <c r="Y381" s="100">
        <f t="shared" si="389"/>
        <v>0</v>
      </c>
      <c r="Z381" s="100">
        <f t="shared" si="390"/>
        <v>0</v>
      </c>
      <c r="AA381" s="100">
        <f t="shared" si="391"/>
        <v>0</v>
      </c>
      <c r="AB381" s="100">
        <f t="shared" si="392"/>
        <v>0</v>
      </c>
      <c r="AC381" s="100">
        <f t="shared" si="393"/>
        <v>0</v>
      </c>
      <c r="AD381" s="100">
        <f t="shared" si="394"/>
        <v>0</v>
      </c>
      <c r="AE381" s="42">
        <f t="shared" si="395"/>
        <v>0</v>
      </c>
      <c r="AF381" s="104">
        <f t="shared" si="396"/>
        <v>0</v>
      </c>
      <c r="AG381" s="42">
        <f t="shared" si="397"/>
        <v>0</v>
      </c>
      <c r="AH381" s="43">
        <f t="shared" si="398"/>
        <v>0</v>
      </c>
      <c r="AJ381" s="78"/>
      <c r="AK381" s="79"/>
      <c r="AL381" s="79"/>
      <c r="AM381" s="79"/>
      <c r="AN381" s="79"/>
      <c r="AO381" s="79"/>
      <c r="AP381" s="79"/>
      <c r="AQ381" s="79"/>
      <c r="AR381" s="79"/>
      <c r="AS381" s="79"/>
      <c r="AT381" s="79"/>
      <c r="AU381" s="79"/>
      <c r="AV381" s="30">
        <f t="shared" si="399"/>
        <v>0</v>
      </c>
      <c r="AW381" s="80"/>
      <c r="AX381" s="37"/>
    </row>
    <row r="382" spans="2:50" x14ac:dyDescent="0.35">
      <c r="B382" s="116">
        <v>528106</v>
      </c>
      <c r="C382" s="87" t="s">
        <v>374</v>
      </c>
      <c r="E382" s="99">
        <f t="shared" si="370"/>
        <v>0</v>
      </c>
      <c r="F382" s="100">
        <f t="shared" si="371"/>
        <v>0</v>
      </c>
      <c r="G382" s="100">
        <f t="shared" si="372"/>
        <v>0</v>
      </c>
      <c r="H382" s="100">
        <f t="shared" si="373"/>
        <v>0</v>
      </c>
      <c r="I382" s="100">
        <f t="shared" si="374"/>
        <v>0</v>
      </c>
      <c r="J382" s="100">
        <f t="shared" si="375"/>
        <v>0</v>
      </c>
      <c r="K382" s="100">
        <f t="shared" si="376"/>
        <v>0</v>
      </c>
      <c r="L382" s="100">
        <f t="shared" si="377"/>
        <v>0</v>
      </c>
      <c r="M382" s="100">
        <f t="shared" si="378"/>
        <v>0</v>
      </c>
      <c r="N382" s="100">
        <f t="shared" si="379"/>
        <v>0</v>
      </c>
      <c r="O382" s="100">
        <f t="shared" si="380"/>
        <v>0</v>
      </c>
      <c r="P382" s="101">
        <f t="shared" si="381"/>
        <v>0</v>
      </c>
      <c r="Q382" s="42">
        <f t="shared" si="382"/>
        <v>0</v>
      </c>
      <c r="S382" s="99">
        <f t="shared" si="383"/>
        <v>0</v>
      </c>
      <c r="T382" s="100">
        <f t="shared" si="384"/>
        <v>0</v>
      </c>
      <c r="U382" s="100">
        <f t="shared" si="385"/>
        <v>0</v>
      </c>
      <c r="V382" s="100">
        <f t="shared" si="386"/>
        <v>0</v>
      </c>
      <c r="W382" s="100">
        <f t="shared" si="387"/>
        <v>0</v>
      </c>
      <c r="X382" s="100">
        <f t="shared" si="388"/>
        <v>0</v>
      </c>
      <c r="Y382" s="100">
        <f t="shared" si="389"/>
        <v>0</v>
      </c>
      <c r="Z382" s="100">
        <f t="shared" si="390"/>
        <v>0</v>
      </c>
      <c r="AA382" s="100">
        <f t="shared" si="391"/>
        <v>0</v>
      </c>
      <c r="AB382" s="100">
        <f t="shared" si="392"/>
        <v>0</v>
      </c>
      <c r="AC382" s="100">
        <f t="shared" si="393"/>
        <v>0</v>
      </c>
      <c r="AD382" s="100">
        <f t="shared" si="394"/>
        <v>0</v>
      </c>
      <c r="AE382" s="42">
        <f t="shared" si="395"/>
        <v>0</v>
      </c>
      <c r="AF382" s="104">
        <f t="shared" si="396"/>
        <v>0</v>
      </c>
      <c r="AG382" s="42">
        <f t="shared" si="397"/>
        <v>0</v>
      </c>
      <c r="AH382" s="43">
        <f t="shared" si="398"/>
        <v>0</v>
      </c>
      <c r="AJ382" s="78"/>
      <c r="AK382" s="79"/>
      <c r="AL382" s="79"/>
      <c r="AM382" s="79"/>
      <c r="AN382" s="79"/>
      <c r="AO382" s="79"/>
      <c r="AP382" s="79"/>
      <c r="AQ382" s="79"/>
      <c r="AR382" s="79"/>
      <c r="AS382" s="79"/>
      <c r="AT382" s="79"/>
      <c r="AU382" s="79"/>
      <c r="AV382" s="30">
        <f t="shared" si="399"/>
        <v>0</v>
      </c>
      <c r="AW382" s="80"/>
      <c r="AX382" s="37"/>
    </row>
    <row r="383" spans="2:50" x14ac:dyDescent="0.35">
      <c r="B383" s="116">
        <v>528107</v>
      </c>
      <c r="C383" s="87" t="s">
        <v>375</v>
      </c>
      <c r="E383" s="99">
        <f t="shared" si="370"/>
        <v>0</v>
      </c>
      <c r="F383" s="100">
        <f t="shared" si="371"/>
        <v>0</v>
      </c>
      <c r="G383" s="100">
        <f t="shared" si="372"/>
        <v>0</v>
      </c>
      <c r="H383" s="100">
        <f t="shared" si="373"/>
        <v>0</v>
      </c>
      <c r="I383" s="100">
        <f t="shared" si="374"/>
        <v>0</v>
      </c>
      <c r="J383" s="100">
        <f t="shared" si="375"/>
        <v>0</v>
      </c>
      <c r="K383" s="100">
        <f t="shared" si="376"/>
        <v>0</v>
      </c>
      <c r="L383" s="100">
        <f t="shared" si="377"/>
        <v>0</v>
      </c>
      <c r="M383" s="100">
        <f t="shared" si="378"/>
        <v>0</v>
      </c>
      <c r="N383" s="100">
        <f t="shared" si="379"/>
        <v>0</v>
      </c>
      <c r="O383" s="100">
        <f t="shared" si="380"/>
        <v>0</v>
      </c>
      <c r="P383" s="101">
        <f t="shared" si="381"/>
        <v>0</v>
      </c>
      <c r="Q383" s="42">
        <f t="shared" si="382"/>
        <v>0</v>
      </c>
      <c r="S383" s="99">
        <f t="shared" si="383"/>
        <v>0</v>
      </c>
      <c r="T383" s="100">
        <f t="shared" si="384"/>
        <v>0</v>
      </c>
      <c r="U383" s="100">
        <f t="shared" si="385"/>
        <v>0</v>
      </c>
      <c r="V383" s="100">
        <f t="shared" si="386"/>
        <v>0</v>
      </c>
      <c r="W383" s="100">
        <f t="shared" si="387"/>
        <v>0</v>
      </c>
      <c r="X383" s="100">
        <f t="shared" si="388"/>
        <v>0</v>
      </c>
      <c r="Y383" s="100">
        <f t="shared" si="389"/>
        <v>0</v>
      </c>
      <c r="Z383" s="100">
        <f t="shared" si="390"/>
        <v>0</v>
      </c>
      <c r="AA383" s="100">
        <f t="shared" si="391"/>
        <v>0</v>
      </c>
      <c r="AB383" s="100">
        <f t="shared" si="392"/>
        <v>0</v>
      </c>
      <c r="AC383" s="100">
        <f t="shared" si="393"/>
        <v>0</v>
      </c>
      <c r="AD383" s="100">
        <f t="shared" si="394"/>
        <v>0</v>
      </c>
      <c r="AE383" s="42">
        <f t="shared" si="395"/>
        <v>0</v>
      </c>
      <c r="AF383" s="104">
        <f t="shared" si="396"/>
        <v>0</v>
      </c>
      <c r="AG383" s="42">
        <f t="shared" si="397"/>
        <v>0</v>
      </c>
      <c r="AH383" s="43">
        <f t="shared" si="398"/>
        <v>0</v>
      </c>
      <c r="AJ383" s="78"/>
      <c r="AK383" s="79"/>
      <c r="AL383" s="79"/>
      <c r="AM383" s="79"/>
      <c r="AN383" s="79"/>
      <c r="AO383" s="79"/>
      <c r="AP383" s="79"/>
      <c r="AQ383" s="79"/>
      <c r="AR383" s="79"/>
      <c r="AS383" s="79"/>
      <c r="AT383" s="79"/>
      <c r="AU383" s="79"/>
      <c r="AV383" s="30">
        <f t="shared" si="399"/>
        <v>0</v>
      </c>
      <c r="AW383" s="80"/>
      <c r="AX383" s="37"/>
    </row>
    <row r="384" spans="2:50" x14ac:dyDescent="0.35">
      <c r="B384" s="116">
        <v>528108</v>
      </c>
      <c r="C384" s="87" t="s">
        <v>376</v>
      </c>
      <c r="E384" s="99">
        <f t="shared" si="370"/>
        <v>0</v>
      </c>
      <c r="F384" s="100">
        <f t="shared" si="371"/>
        <v>0</v>
      </c>
      <c r="G384" s="100">
        <f t="shared" si="372"/>
        <v>0</v>
      </c>
      <c r="H384" s="100">
        <f t="shared" si="373"/>
        <v>0</v>
      </c>
      <c r="I384" s="100">
        <f t="shared" si="374"/>
        <v>0</v>
      </c>
      <c r="J384" s="100">
        <f t="shared" si="375"/>
        <v>0</v>
      </c>
      <c r="K384" s="100">
        <f t="shared" si="376"/>
        <v>0</v>
      </c>
      <c r="L384" s="100">
        <f t="shared" si="377"/>
        <v>0</v>
      </c>
      <c r="M384" s="100">
        <f t="shared" si="378"/>
        <v>0</v>
      </c>
      <c r="N384" s="100">
        <f t="shared" si="379"/>
        <v>0</v>
      </c>
      <c r="O384" s="100">
        <f t="shared" si="380"/>
        <v>0</v>
      </c>
      <c r="P384" s="101">
        <f t="shared" si="381"/>
        <v>0</v>
      </c>
      <c r="Q384" s="42">
        <f t="shared" si="382"/>
        <v>0</v>
      </c>
      <c r="S384" s="99">
        <f t="shared" si="383"/>
        <v>0</v>
      </c>
      <c r="T384" s="100">
        <f t="shared" si="384"/>
        <v>0</v>
      </c>
      <c r="U384" s="100">
        <f t="shared" si="385"/>
        <v>0</v>
      </c>
      <c r="V384" s="100">
        <f t="shared" si="386"/>
        <v>0</v>
      </c>
      <c r="W384" s="100">
        <f t="shared" si="387"/>
        <v>0</v>
      </c>
      <c r="X384" s="100">
        <f t="shared" si="388"/>
        <v>0</v>
      </c>
      <c r="Y384" s="100">
        <f t="shared" si="389"/>
        <v>0</v>
      </c>
      <c r="Z384" s="100">
        <f t="shared" si="390"/>
        <v>0</v>
      </c>
      <c r="AA384" s="100">
        <f t="shared" si="391"/>
        <v>0</v>
      </c>
      <c r="AB384" s="100">
        <f t="shared" si="392"/>
        <v>0</v>
      </c>
      <c r="AC384" s="100">
        <f t="shared" si="393"/>
        <v>0</v>
      </c>
      <c r="AD384" s="100">
        <f t="shared" si="394"/>
        <v>0</v>
      </c>
      <c r="AE384" s="42">
        <f t="shared" si="395"/>
        <v>0</v>
      </c>
      <c r="AF384" s="104">
        <f t="shared" si="396"/>
        <v>0</v>
      </c>
      <c r="AG384" s="42">
        <f t="shared" si="397"/>
        <v>0</v>
      </c>
      <c r="AH384" s="43">
        <f t="shared" si="398"/>
        <v>0</v>
      </c>
      <c r="AJ384" s="78"/>
      <c r="AK384" s="79"/>
      <c r="AL384" s="79"/>
      <c r="AM384" s="79"/>
      <c r="AN384" s="79"/>
      <c r="AO384" s="79"/>
      <c r="AP384" s="79"/>
      <c r="AQ384" s="79"/>
      <c r="AR384" s="79"/>
      <c r="AS384" s="79"/>
      <c r="AT384" s="79"/>
      <c r="AU384" s="79"/>
      <c r="AV384" s="30">
        <f t="shared" si="399"/>
        <v>0</v>
      </c>
      <c r="AW384" s="80"/>
      <c r="AX384" s="37"/>
    </row>
    <row r="385" spans="2:50" s="22" customFormat="1" x14ac:dyDescent="0.35">
      <c r="B385" s="127"/>
      <c r="C385" s="128" t="str">
        <f>+"Total "&amp;PROPER(C297)</f>
        <v>Total R&amp;M - Building</v>
      </c>
      <c r="E385" s="66">
        <f t="shared" ref="E385:Q385" si="400">SUM(E298:E384)</f>
        <v>2889.3900000000003</v>
      </c>
      <c r="F385" s="67">
        <f t="shared" si="400"/>
        <v>2024.4299999999998</v>
      </c>
      <c r="G385" s="67">
        <f t="shared" si="400"/>
        <v>2730.26</v>
      </c>
      <c r="H385" s="67">
        <f t="shared" si="400"/>
        <v>4285.2800000000007</v>
      </c>
      <c r="I385" s="67">
        <f t="shared" si="400"/>
        <v>14989.49</v>
      </c>
      <c r="J385" s="67">
        <f t="shared" si="400"/>
        <v>5237.92</v>
      </c>
      <c r="K385" s="67">
        <f t="shared" si="400"/>
        <v>25973.260000000002</v>
      </c>
      <c r="L385" s="67">
        <f t="shared" si="400"/>
        <v>2443.31</v>
      </c>
      <c r="M385" s="67">
        <f t="shared" si="400"/>
        <v>2163.31</v>
      </c>
      <c r="N385" s="67">
        <f t="shared" si="400"/>
        <v>2443.31</v>
      </c>
      <c r="O385" s="67">
        <f t="shared" si="400"/>
        <v>2883.31</v>
      </c>
      <c r="P385" s="50">
        <f t="shared" si="400"/>
        <v>1147.31</v>
      </c>
      <c r="Q385" s="27">
        <f t="shared" si="400"/>
        <v>69210.58</v>
      </c>
      <c r="S385" s="66">
        <f t="shared" ref="S385:AG385" si="401">SUM(S298:S384)</f>
        <v>3542.79</v>
      </c>
      <c r="T385" s="67">
        <f t="shared" si="401"/>
        <v>2042.79</v>
      </c>
      <c r="U385" s="67">
        <f t="shared" si="401"/>
        <v>2042.79</v>
      </c>
      <c r="V385" s="67">
        <f t="shared" si="401"/>
        <v>2042.79</v>
      </c>
      <c r="W385" s="67">
        <f t="shared" si="401"/>
        <v>-554.39</v>
      </c>
      <c r="X385" s="67">
        <f t="shared" si="401"/>
        <v>4150.3999999999996</v>
      </c>
      <c r="Y385" s="67">
        <f t="shared" si="401"/>
        <v>4158</v>
      </c>
      <c r="Z385" s="67">
        <f t="shared" si="401"/>
        <v>3408</v>
      </c>
      <c r="AA385" s="67">
        <f t="shared" si="401"/>
        <v>2508</v>
      </c>
      <c r="AB385" s="67">
        <f t="shared" si="401"/>
        <v>2508</v>
      </c>
      <c r="AC385" s="67">
        <f t="shared" si="401"/>
        <v>2508</v>
      </c>
      <c r="AD385" s="67">
        <f t="shared" si="401"/>
        <v>2508</v>
      </c>
      <c r="AE385" s="27">
        <f t="shared" si="401"/>
        <v>30865.17</v>
      </c>
      <c r="AF385" s="27">
        <f t="shared" si="401"/>
        <v>48094</v>
      </c>
      <c r="AG385" s="27">
        <f t="shared" si="401"/>
        <v>-17228.830000000002</v>
      </c>
      <c r="AH385" s="28">
        <f t="shared" si="398"/>
        <v>-0.35823241984447129</v>
      </c>
      <c r="AJ385" s="66">
        <f t="shared" ref="AJ385:AV385" si="402">SUM(AJ298:AJ384)</f>
        <v>0</v>
      </c>
      <c r="AK385" s="67">
        <f t="shared" si="402"/>
        <v>0</v>
      </c>
      <c r="AL385" s="67">
        <f t="shared" si="402"/>
        <v>0</v>
      </c>
      <c r="AM385" s="67">
        <f t="shared" si="402"/>
        <v>0</v>
      </c>
      <c r="AN385" s="67">
        <f t="shared" si="402"/>
        <v>0</v>
      </c>
      <c r="AO385" s="67">
        <f t="shared" si="402"/>
        <v>0</v>
      </c>
      <c r="AP385" s="67">
        <f t="shared" si="402"/>
        <v>0</v>
      </c>
      <c r="AQ385" s="67">
        <f t="shared" si="402"/>
        <v>0</v>
      </c>
      <c r="AR385" s="67">
        <f t="shared" si="402"/>
        <v>0</v>
      </c>
      <c r="AS385" s="67">
        <f t="shared" si="402"/>
        <v>0</v>
      </c>
      <c r="AT385" s="67">
        <f t="shared" si="402"/>
        <v>0</v>
      </c>
      <c r="AU385" s="67">
        <f t="shared" si="402"/>
        <v>0</v>
      </c>
      <c r="AV385" s="27">
        <f t="shared" si="402"/>
        <v>0</v>
      </c>
      <c r="AW385" s="55"/>
    </row>
    <row r="386" spans="2:50" s="44" customFormat="1" ht="11.65" customHeight="1" x14ac:dyDescent="0.3">
      <c r="B386" s="129"/>
      <c r="C386" s="130" t="s">
        <v>175</v>
      </c>
      <c r="E386" s="68">
        <f t="shared" ref="E386:Q386" si="403">IF(E$201=0,0,E385/E$201)</f>
        <v>3.9977696314288276E-2</v>
      </c>
      <c r="F386" s="69">
        <f t="shared" si="403"/>
        <v>2.8074597109707309E-2</v>
      </c>
      <c r="G386" s="69">
        <f t="shared" si="403"/>
        <v>3.7996645758440334E-2</v>
      </c>
      <c r="H386" s="69">
        <f t="shared" si="403"/>
        <v>5.9606616472411875E-2</v>
      </c>
      <c r="I386" s="69">
        <f t="shared" si="403"/>
        <v>0.21214681625295218</v>
      </c>
      <c r="J386" s="69">
        <f t="shared" si="403"/>
        <v>7.3300792956523086E-2</v>
      </c>
      <c r="K386" s="69">
        <f t="shared" si="403"/>
        <v>0.36419885257406637</v>
      </c>
      <c r="L386" s="69">
        <f t="shared" si="403"/>
        <v>3.4290082553811267E-2</v>
      </c>
      <c r="M386" s="69">
        <f t="shared" si="403"/>
        <v>3.0337622109661722E-2</v>
      </c>
      <c r="N386" s="69">
        <f t="shared" si="403"/>
        <v>3.458025840899194E-2</v>
      </c>
      <c r="O386" s="69">
        <f t="shared" si="403"/>
        <v>4.025214707388023E-2</v>
      </c>
      <c r="P386" s="51">
        <f t="shared" si="403"/>
        <v>1.607889450820776E-2</v>
      </c>
      <c r="Q386" s="45">
        <f t="shared" si="403"/>
        <v>8.0686956062001269E-2</v>
      </c>
      <c r="S386" s="68">
        <f t="shared" ref="S386:AF386" si="404">IF(S$201=0,0,S385/S$201)</f>
        <v>4.4854998856085425E-2</v>
      </c>
      <c r="T386" s="69">
        <f t="shared" si="404"/>
        <v>2.5989549167918142E-2</v>
      </c>
      <c r="U386" s="69">
        <f t="shared" si="404"/>
        <v>2.6012791765105431E-2</v>
      </c>
      <c r="V386" s="69">
        <f t="shared" si="404"/>
        <v>2.6012400901091911E-2</v>
      </c>
      <c r="W386" s="69">
        <f t="shared" si="404"/>
        <v>-7.0591995354901804E-3</v>
      </c>
      <c r="X386" s="69">
        <f t="shared" si="404"/>
        <v>5.2848097881033722E-2</v>
      </c>
      <c r="Y386" s="69">
        <f t="shared" si="404"/>
        <v>5.2952638080562386E-2</v>
      </c>
      <c r="Z386" s="69">
        <f t="shared" si="404"/>
        <v>4.3401296435439295E-2</v>
      </c>
      <c r="AA386" s="69">
        <f t="shared" si="404"/>
        <v>3.1939686461291597E-2</v>
      </c>
      <c r="AB386" s="69">
        <f t="shared" si="404"/>
        <v>3.1939686461291597E-2</v>
      </c>
      <c r="AC386" s="69">
        <f t="shared" si="404"/>
        <v>3.1939686461291597E-2</v>
      </c>
      <c r="AD386" s="69">
        <f t="shared" si="404"/>
        <v>3.1939686461291597E-2</v>
      </c>
      <c r="AE386" s="45">
        <f t="shared" si="404"/>
        <v>3.2735960409825876E-2</v>
      </c>
      <c r="AF386" s="45">
        <f t="shared" si="404"/>
        <v>5.1040138897437914E-2</v>
      </c>
      <c r="AG386" s="45"/>
      <c r="AH386" s="45"/>
      <c r="AJ386" s="68">
        <f t="shared" ref="AJ386:AV386" si="405">IF(AJ$201=0,0,AJ385/AJ$201)</f>
        <v>0</v>
      </c>
      <c r="AK386" s="69">
        <f t="shared" si="405"/>
        <v>0</v>
      </c>
      <c r="AL386" s="69">
        <f t="shared" si="405"/>
        <v>0</v>
      </c>
      <c r="AM386" s="69">
        <f t="shared" si="405"/>
        <v>0</v>
      </c>
      <c r="AN386" s="69">
        <f t="shared" si="405"/>
        <v>0</v>
      </c>
      <c r="AO386" s="69">
        <f t="shared" si="405"/>
        <v>0</v>
      </c>
      <c r="AP386" s="69">
        <f t="shared" si="405"/>
        <v>0</v>
      </c>
      <c r="AQ386" s="69">
        <f t="shared" si="405"/>
        <v>0</v>
      </c>
      <c r="AR386" s="69">
        <f t="shared" si="405"/>
        <v>0</v>
      </c>
      <c r="AS386" s="69">
        <f t="shared" si="405"/>
        <v>0</v>
      </c>
      <c r="AT386" s="69">
        <f t="shared" si="405"/>
        <v>0</v>
      </c>
      <c r="AU386" s="69">
        <f t="shared" si="405"/>
        <v>0</v>
      </c>
      <c r="AV386" s="45">
        <f t="shared" si="405"/>
        <v>0</v>
      </c>
      <c r="AW386" s="56"/>
    </row>
    <row r="387" spans="2:50" s="11" customFormat="1" x14ac:dyDescent="0.35">
      <c r="B387" s="125"/>
      <c r="C387" s="97"/>
      <c r="E387" s="57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52"/>
      <c r="Q387" s="29"/>
      <c r="S387" s="57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29"/>
      <c r="AF387" s="29"/>
      <c r="AG387" s="29"/>
      <c r="AH387" s="29"/>
      <c r="AJ387" s="57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9"/>
      <c r="AW387" s="58"/>
    </row>
    <row r="388" spans="2:50" x14ac:dyDescent="0.35">
      <c r="B388" s="116"/>
      <c r="C388" s="126" t="s">
        <v>377</v>
      </c>
      <c r="E388" s="59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70"/>
      <c r="Q388" s="30"/>
      <c r="S388" s="59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30"/>
      <c r="AF388" s="30"/>
      <c r="AG388" s="30"/>
      <c r="AH388" s="26"/>
      <c r="AJ388" s="59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30"/>
      <c r="AW388" s="49"/>
    </row>
    <row r="389" spans="2:50" x14ac:dyDescent="0.35">
      <c r="B389" s="116">
        <v>530000</v>
      </c>
      <c r="C389" s="87" t="s">
        <v>378</v>
      </c>
      <c r="E389" s="99">
        <f t="shared" ref="E389:E426" si="406">IF(E$6="Actuals",_xlfn.IFNA(VLOOKUP($B389,PYOP,5,FALSE),0),_xlfn.IFNA(VLOOKUP($B389,CYBUDOP,5,FALSE),0))</f>
        <v>0</v>
      </c>
      <c r="F389" s="100">
        <f t="shared" ref="F389:F426" si="407">IF(F$6="Actuals",_xlfn.IFNA(VLOOKUP($B389,PYOP,6,FALSE),0),_xlfn.IFNA(VLOOKUP($B389,CYBUDOP,6,FALSE),0))</f>
        <v>0</v>
      </c>
      <c r="G389" s="100">
        <f t="shared" ref="G389:G426" si="408">IF(G$6="Actuals",_xlfn.IFNA(VLOOKUP($B389,PYOP,7,FALSE),0),_xlfn.IFNA(VLOOKUP($B389,CYBUDOP,7,FALSE),0))</f>
        <v>0</v>
      </c>
      <c r="H389" s="100">
        <f t="shared" ref="H389:H426" si="409">IF(H$6="Actuals",_xlfn.IFNA(VLOOKUP($B389,PYOP,8,FALSE),0),_xlfn.IFNA(VLOOKUP($B389,CYBUDOP,8,FALSE),0))</f>
        <v>0</v>
      </c>
      <c r="I389" s="100">
        <f t="shared" ref="I389:I426" si="410">IF(I$6="Actuals",_xlfn.IFNA(VLOOKUP($B389,PYOP,9,FALSE),0),_xlfn.IFNA(VLOOKUP($B389,CYBUDOP,9,FALSE),0))</f>
        <v>0</v>
      </c>
      <c r="J389" s="100">
        <f t="shared" ref="J389:J426" si="411">IF(J$6="Actuals",_xlfn.IFNA(VLOOKUP($B389,PYOP,10,FALSE),0),_xlfn.IFNA(VLOOKUP($B389,CYBUDOP,10,FALSE),0))</f>
        <v>0</v>
      </c>
      <c r="K389" s="100">
        <f t="shared" ref="K389:K426" si="412">IF(K$6="Actuals",_xlfn.IFNA(VLOOKUP($B389,PYOP,11,FALSE),0),_xlfn.IFNA(VLOOKUP($B389,CYBUDOP,11,FALSE),0))</f>
        <v>0</v>
      </c>
      <c r="L389" s="100">
        <f t="shared" ref="L389:L426" si="413">IF(L$6="Actuals",_xlfn.IFNA(VLOOKUP($B389,PYOP,12,FALSE),0),_xlfn.IFNA(VLOOKUP($B389,CYBUDOP,12,FALSE),0))</f>
        <v>0</v>
      </c>
      <c r="M389" s="100">
        <f t="shared" ref="M389:M426" si="414">IF(M$6="Actuals",_xlfn.IFNA(VLOOKUP($B389,PYOP,13,FALSE),0),_xlfn.IFNA(VLOOKUP($B389,CYBUDOP,13,FALSE),0))</f>
        <v>0</v>
      </c>
      <c r="N389" s="100">
        <f t="shared" ref="N389:N426" si="415">IF(N$6="Actuals",_xlfn.IFNA(VLOOKUP($B389,PYOP,14,FALSE),0),_xlfn.IFNA(VLOOKUP($B389,CYBUDOP,14,FALSE),0))</f>
        <v>0</v>
      </c>
      <c r="O389" s="100">
        <f t="shared" ref="O389:O426" si="416">IF(O$6="Actuals",_xlfn.IFNA(VLOOKUP($B389,PYOP,15,FALSE),0),_xlfn.IFNA(VLOOKUP($B389,CYBUDOP,15,FALSE),0))</f>
        <v>0</v>
      </c>
      <c r="P389" s="101">
        <f t="shared" ref="P389:P426" si="417">IF(P$6="Actuals",_xlfn.IFNA(VLOOKUP($B389,PYOP,16,FALSE),0),_xlfn.IFNA(VLOOKUP($B389,CYBUDOP,16,FALSE),0))</f>
        <v>0</v>
      </c>
      <c r="Q389" s="42">
        <f t="shared" ref="Q389:Q426" si="418">SUM(E389:P389)</f>
        <v>0</v>
      </c>
      <c r="S389" s="99">
        <f t="shared" ref="S389:S426" si="419">IF(S$6="Actuals",_xlfn.IFNA(VLOOKUP($B389,CYOP,5,FALSE),0),_xlfn.IFNA(VLOOKUP($B389,CYBUDOP,9,FALSE),0))</f>
        <v>0</v>
      </c>
      <c r="T389" s="100">
        <f t="shared" ref="T389:T426" si="420">IF(T$6="Actuals",_xlfn.IFNA(VLOOKUP($B389,CYOP,6,FALSE),0),_xlfn.IFNA(VLOOKUP($B389,CYBUDOP,10,FALSE),0))</f>
        <v>0</v>
      </c>
      <c r="U389" s="100">
        <f t="shared" ref="U389:U426" si="421">IF(U$6="Actuals",_xlfn.IFNA(VLOOKUP($B389,CYOP,7,FALSE),0),_xlfn.IFNA(VLOOKUP($B389,CYBUDOP,11,FALSE),0))</f>
        <v>0</v>
      </c>
      <c r="V389" s="100">
        <f t="shared" ref="V389:V426" si="422">IF(V$6="Actuals",_xlfn.IFNA(VLOOKUP($B389,CYOP,8,FALSE),0),_xlfn.IFNA(VLOOKUP($B389,CYBUDOP,12,FALSE),0))</f>
        <v>0</v>
      </c>
      <c r="W389" s="100">
        <f t="shared" ref="W389:W426" si="423">IF(W$6="Actuals",_xlfn.IFNA(VLOOKUP($B389,CYOP,9,FALSE),0),_xlfn.IFNA(VLOOKUP($B389,CYBUDOP,13,FALSE),0))</f>
        <v>0</v>
      </c>
      <c r="X389" s="100">
        <f t="shared" ref="X389:X426" si="424">IF(X$6="Actuals",_xlfn.IFNA(VLOOKUP($B389,CYOP,10,FALSE),0),_xlfn.IFNA(VLOOKUP($B389,CYBUDOP,14,FALSE),0))</f>
        <v>0</v>
      </c>
      <c r="Y389" s="100">
        <f t="shared" ref="Y389:Y426" si="425">IF(Y$6="Actuals",_xlfn.IFNA(VLOOKUP($B389,CYOP,11,FALSE),0),_xlfn.IFNA(VLOOKUP($B389,CYBUDOP,15,FALSE),0))</f>
        <v>0</v>
      </c>
      <c r="Z389" s="100">
        <f t="shared" ref="Z389:Z426" si="426">IF(Z$6="Actuals",_xlfn.IFNA(VLOOKUP($B389,CYOP,12,FALSE),0),_xlfn.IFNA(VLOOKUP($B389,CYBUDOP,16,FALSE),0))</f>
        <v>0</v>
      </c>
      <c r="AA389" s="100">
        <f t="shared" ref="AA389:AA426" si="427">IF(AA$6="Actuals",_xlfn.IFNA(VLOOKUP($B389,CYOP,13,FALSE),0),_xlfn.IFNA(VLOOKUP($B389,CYBUDOP,17,FALSE),0))</f>
        <v>0</v>
      </c>
      <c r="AB389" s="100">
        <f t="shared" ref="AB389:AB426" si="428">IF(AB$6="Actuals",_xlfn.IFNA(VLOOKUP($B389,CYOP,14,FALSE),0),_xlfn.IFNA(VLOOKUP($B389,CYBUDOP,18,FALSE),0))</f>
        <v>0</v>
      </c>
      <c r="AC389" s="100">
        <f t="shared" ref="AC389:AC426" si="429">IF(AC$6="Actuals",_xlfn.IFNA(VLOOKUP($B389,CYOP,15,FALSE),0),_xlfn.IFNA(VLOOKUP($B389,CYBUDOP,19,FALSE),0))</f>
        <v>0</v>
      </c>
      <c r="AD389" s="100">
        <f t="shared" ref="AD389:AD426" si="430">IF(AD$6="Actuals",_xlfn.IFNA(VLOOKUP($B389,CYOP,16,FALSE),0),_xlfn.IFNA(VLOOKUP($B389,CYBUDOP,20,FALSE),0))</f>
        <v>0</v>
      </c>
      <c r="AE389" s="42">
        <f t="shared" ref="AE389:AE426" si="431">SUM(S389:AD389)</f>
        <v>0</v>
      </c>
      <c r="AF389" s="104">
        <f t="shared" ref="AF389:AF426" si="432">_xlfn.IFNA(VLOOKUP($B389,CYBUDOP,6,FALSE),0)</f>
        <v>0</v>
      </c>
      <c r="AG389" s="42">
        <f t="shared" ref="AG389:AG426" si="433">+AE389-AF389</f>
        <v>0</v>
      </c>
      <c r="AH389" s="43">
        <f t="shared" ref="AH389:AH427" si="434">IF(AF389=0,0,AG389/AF389)</f>
        <v>0</v>
      </c>
      <c r="AJ389" s="78"/>
      <c r="AK389" s="79"/>
      <c r="AL389" s="79"/>
      <c r="AM389" s="79"/>
      <c r="AN389" s="79"/>
      <c r="AO389" s="79"/>
      <c r="AP389" s="79"/>
      <c r="AQ389" s="79"/>
      <c r="AR389" s="79"/>
      <c r="AS389" s="79"/>
      <c r="AT389" s="79"/>
      <c r="AU389" s="79"/>
      <c r="AV389" s="30">
        <f t="shared" ref="AV389:AV426" si="435">SUM(AJ389:AU389)</f>
        <v>0</v>
      </c>
      <c r="AW389" s="80"/>
      <c r="AX389" s="37"/>
    </row>
    <row r="390" spans="2:50" x14ac:dyDescent="0.35">
      <c r="B390" s="116">
        <v>531000</v>
      </c>
      <c r="C390" s="87" t="s">
        <v>379</v>
      </c>
      <c r="E390" s="99">
        <f t="shared" si="406"/>
        <v>0</v>
      </c>
      <c r="F390" s="100">
        <f t="shared" si="407"/>
        <v>0</v>
      </c>
      <c r="G390" s="100">
        <f t="shared" si="408"/>
        <v>0</v>
      </c>
      <c r="H390" s="100">
        <f t="shared" si="409"/>
        <v>0</v>
      </c>
      <c r="I390" s="100">
        <f t="shared" si="410"/>
        <v>0</v>
      </c>
      <c r="J390" s="100">
        <f t="shared" si="411"/>
        <v>0</v>
      </c>
      <c r="K390" s="100">
        <f t="shared" si="412"/>
        <v>0</v>
      </c>
      <c r="L390" s="100">
        <f t="shared" si="413"/>
        <v>0</v>
      </c>
      <c r="M390" s="100">
        <f t="shared" si="414"/>
        <v>0</v>
      </c>
      <c r="N390" s="100">
        <f t="shared" si="415"/>
        <v>0</v>
      </c>
      <c r="O390" s="100">
        <f t="shared" si="416"/>
        <v>0</v>
      </c>
      <c r="P390" s="101">
        <f t="shared" si="417"/>
        <v>0</v>
      </c>
      <c r="Q390" s="42">
        <f t="shared" si="418"/>
        <v>0</v>
      </c>
      <c r="S390" s="99">
        <f t="shared" si="419"/>
        <v>0</v>
      </c>
      <c r="T390" s="100">
        <f t="shared" si="420"/>
        <v>0</v>
      </c>
      <c r="U390" s="100">
        <f t="shared" si="421"/>
        <v>0</v>
      </c>
      <c r="V390" s="100">
        <f t="shared" si="422"/>
        <v>0</v>
      </c>
      <c r="W390" s="100">
        <f t="shared" si="423"/>
        <v>0</v>
      </c>
      <c r="X390" s="100">
        <f t="shared" si="424"/>
        <v>0</v>
      </c>
      <c r="Y390" s="100">
        <f t="shared" si="425"/>
        <v>0</v>
      </c>
      <c r="Z390" s="100">
        <f t="shared" si="426"/>
        <v>0</v>
      </c>
      <c r="AA390" s="100">
        <f t="shared" si="427"/>
        <v>0</v>
      </c>
      <c r="AB390" s="100">
        <f t="shared" si="428"/>
        <v>0</v>
      </c>
      <c r="AC390" s="100">
        <f t="shared" si="429"/>
        <v>0</v>
      </c>
      <c r="AD390" s="100">
        <f t="shared" si="430"/>
        <v>0</v>
      </c>
      <c r="AE390" s="42">
        <f t="shared" si="431"/>
        <v>0</v>
      </c>
      <c r="AF390" s="104">
        <f t="shared" si="432"/>
        <v>0</v>
      </c>
      <c r="AG390" s="42">
        <f t="shared" si="433"/>
        <v>0</v>
      </c>
      <c r="AH390" s="43">
        <f t="shared" si="434"/>
        <v>0</v>
      </c>
      <c r="AJ390" s="78"/>
      <c r="AK390" s="79"/>
      <c r="AL390" s="79"/>
      <c r="AM390" s="79"/>
      <c r="AN390" s="79"/>
      <c r="AO390" s="79"/>
      <c r="AP390" s="79"/>
      <c r="AQ390" s="79"/>
      <c r="AR390" s="79"/>
      <c r="AS390" s="79"/>
      <c r="AT390" s="79"/>
      <c r="AU390" s="79"/>
      <c r="AV390" s="30">
        <f t="shared" si="435"/>
        <v>0</v>
      </c>
      <c r="AW390" s="80"/>
      <c r="AX390" s="37"/>
    </row>
    <row r="391" spans="2:50" x14ac:dyDescent="0.35">
      <c r="B391" s="116">
        <v>531010</v>
      </c>
      <c r="C391" s="87" t="s">
        <v>380</v>
      </c>
      <c r="E391" s="99">
        <f t="shared" si="406"/>
        <v>700.2</v>
      </c>
      <c r="F391" s="100">
        <f t="shared" si="407"/>
        <v>700.2</v>
      </c>
      <c r="G391" s="100">
        <f t="shared" si="408"/>
        <v>769.8</v>
      </c>
      <c r="H391" s="100">
        <f t="shared" si="409"/>
        <v>735</v>
      </c>
      <c r="I391" s="100">
        <f t="shared" si="410"/>
        <v>769.8</v>
      </c>
      <c r="J391" s="100">
        <f t="shared" si="411"/>
        <v>735</v>
      </c>
      <c r="K391" s="100">
        <f t="shared" si="412"/>
        <v>735</v>
      </c>
      <c r="L391" s="100">
        <f t="shared" si="413"/>
        <v>1849.5</v>
      </c>
      <c r="M391" s="100">
        <f t="shared" si="414"/>
        <v>735</v>
      </c>
      <c r="N391" s="100">
        <f t="shared" si="415"/>
        <v>735</v>
      </c>
      <c r="O391" s="100">
        <f t="shared" si="416"/>
        <v>735</v>
      </c>
      <c r="P391" s="101">
        <f t="shared" si="417"/>
        <v>1470</v>
      </c>
      <c r="Q391" s="42">
        <f t="shared" si="418"/>
        <v>10669.5</v>
      </c>
      <c r="S391" s="99" t="str">
        <f t="shared" si="419"/>
        <v>-</v>
      </c>
      <c r="T391" s="100">
        <f t="shared" si="420"/>
        <v>889.8</v>
      </c>
      <c r="U391" s="100">
        <f t="shared" si="421"/>
        <v>1547.4</v>
      </c>
      <c r="V391" s="100">
        <f t="shared" si="422"/>
        <v>771.2</v>
      </c>
      <c r="W391" s="100" t="str">
        <f t="shared" si="423"/>
        <v>-</v>
      </c>
      <c r="X391" s="100">
        <f t="shared" si="424"/>
        <v>-279.89</v>
      </c>
      <c r="Y391" s="100">
        <f t="shared" si="425"/>
        <v>772</v>
      </c>
      <c r="Z391" s="100">
        <f t="shared" si="426"/>
        <v>772</v>
      </c>
      <c r="AA391" s="100">
        <f t="shared" si="427"/>
        <v>772</v>
      </c>
      <c r="AB391" s="100">
        <f t="shared" si="428"/>
        <v>772</v>
      </c>
      <c r="AC391" s="100">
        <f t="shared" si="429"/>
        <v>772</v>
      </c>
      <c r="AD391" s="100">
        <f t="shared" si="430"/>
        <v>772</v>
      </c>
      <c r="AE391" s="42">
        <f t="shared" si="431"/>
        <v>7560.51</v>
      </c>
      <c r="AF391" s="104">
        <f t="shared" si="432"/>
        <v>9264</v>
      </c>
      <c r="AG391" s="42">
        <f t="shared" si="433"/>
        <v>-1703.4899999999998</v>
      </c>
      <c r="AH391" s="43">
        <f t="shared" si="434"/>
        <v>-0.18388277202072537</v>
      </c>
      <c r="AJ391" s="78"/>
      <c r="AK391" s="79"/>
      <c r="AL391" s="79"/>
      <c r="AM391" s="79"/>
      <c r="AN391" s="79"/>
      <c r="AO391" s="79"/>
      <c r="AP391" s="79"/>
      <c r="AQ391" s="79"/>
      <c r="AR391" s="79"/>
      <c r="AS391" s="79"/>
      <c r="AT391" s="79"/>
      <c r="AU391" s="79"/>
      <c r="AV391" s="30">
        <f t="shared" si="435"/>
        <v>0</v>
      </c>
      <c r="AW391" s="80"/>
      <c r="AX391" s="37"/>
    </row>
    <row r="392" spans="2:50" x14ac:dyDescent="0.35">
      <c r="B392" s="116">
        <v>531011</v>
      </c>
      <c r="C392" s="87" t="s">
        <v>381</v>
      </c>
      <c r="E392" s="99">
        <f t="shared" si="406"/>
        <v>0</v>
      </c>
      <c r="F392" s="100">
        <f t="shared" si="407"/>
        <v>0</v>
      </c>
      <c r="G392" s="100">
        <f t="shared" si="408"/>
        <v>0</v>
      </c>
      <c r="H392" s="100">
        <f t="shared" si="409"/>
        <v>0</v>
      </c>
      <c r="I392" s="100">
        <f t="shared" si="410"/>
        <v>0</v>
      </c>
      <c r="J392" s="100">
        <f t="shared" si="411"/>
        <v>0</v>
      </c>
      <c r="K392" s="100">
        <f t="shared" si="412"/>
        <v>0</v>
      </c>
      <c r="L392" s="100">
        <f t="shared" si="413"/>
        <v>0</v>
      </c>
      <c r="M392" s="100">
        <f t="shared" si="414"/>
        <v>0</v>
      </c>
      <c r="N392" s="100">
        <f t="shared" si="415"/>
        <v>0</v>
      </c>
      <c r="O392" s="100">
        <f t="shared" si="416"/>
        <v>0</v>
      </c>
      <c r="P392" s="101">
        <f t="shared" si="417"/>
        <v>0</v>
      </c>
      <c r="Q392" s="42">
        <f t="shared" si="418"/>
        <v>0</v>
      </c>
      <c r="S392" s="99">
        <f t="shared" si="419"/>
        <v>0</v>
      </c>
      <c r="T392" s="100">
        <f t="shared" si="420"/>
        <v>0</v>
      </c>
      <c r="U392" s="100">
        <f t="shared" si="421"/>
        <v>0</v>
      </c>
      <c r="V392" s="100">
        <f t="shared" si="422"/>
        <v>0</v>
      </c>
      <c r="W392" s="100">
        <f t="shared" si="423"/>
        <v>0</v>
      </c>
      <c r="X392" s="100">
        <f t="shared" si="424"/>
        <v>0</v>
      </c>
      <c r="Y392" s="100">
        <f t="shared" si="425"/>
        <v>0</v>
      </c>
      <c r="Z392" s="100">
        <f t="shared" si="426"/>
        <v>0</v>
      </c>
      <c r="AA392" s="100">
        <f t="shared" si="427"/>
        <v>0</v>
      </c>
      <c r="AB392" s="100">
        <f t="shared" si="428"/>
        <v>0</v>
      </c>
      <c r="AC392" s="100">
        <f t="shared" si="429"/>
        <v>0</v>
      </c>
      <c r="AD392" s="100">
        <f t="shared" si="430"/>
        <v>0</v>
      </c>
      <c r="AE392" s="42">
        <f t="shared" si="431"/>
        <v>0</v>
      </c>
      <c r="AF392" s="104">
        <f t="shared" si="432"/>
        <v>0</v>
      </c>
      <c r="AG392" s="42">
        <f t="shared" si="433"/>
        <v>0</v>
      </c>
      <c r="AH392" s="43">
        <f t="shared" si="434"/>
        <v>0</v>
      </c>
      <c r="AJ392" s="78"/>
      <c r="AK392" s="79"/>
      <c r="AL392" s="79"/>
      <c r="AM392" s="79"/>
      <c r="AN392" s="79"/>
      <c r="AO392" s="79"/>
      <c r="AP392" s="79"/>
      <c r="AQ392" s="79"/>
      <c r="AR392" s="79"/>
      <c r="AS392" s="79"/>
      <c r="AT392" s="79"/>
      <c r="AU392" s="79"/>
      <c r="AV392" s="30">
        <f t="shared" si="435"/>
        <v>0</v>
      </c>
      <c r="AW392" s="80"/>
      <c r="AX392" s="37"/>
    </row>
    <row r="393" spans="2:50" x14ac:dyDescent="0.35">
      <c r="B393" s="116">
        <v>531012</v>
      </c>
      <c r="C393" s="87" t="s">
        <v>382</v>
      </c>
      <c r="E393" s="99">
        <f t="shared" si="406"/>
        <v>0</v>
      </c>
      <c r="F393" s="100">
        <f t="shared" si="407"/>
        <v>0</v>
      </c>
      <c r="G393" s="100">
        <f t="shared" si="408"/>
        <v>0</v>
      </c>
      <c r="H393" s="100">
        <f t="shared" si="409"/>
        <v>0</v>
      </c>
      <c r="I393" s="100">
        <f t="shared" si="410"/>
        <v>0</v>
      </c>
      <c r="J393" s="100">
        <f t="shared" si="411"/>
        <v>0</v>
      </c>
      <c r="K393" s="100">
        <f t="shared" si="412"/>
        <v>0</v>
      </c>
      <c r="L393" s="100">
        <f t="shared" si="413"/>
        <v>0</v>
      </c>
      <c r="M393" s="100">
        <f t="shared" si="414"/>
        <v>0</v>
      </c>
      <c r="N393" s="100">
        <f t="shared" si="415"/>
        <v>0</v>
      </c>
      <c r="O393" s="100">
        <f t="shared" si="416"/>
        <v>0</v>
      </c>
      <c r="P393" s="101">
        <f t="shared" si="417"/>
        <v>0</v>
      </c>
      <c r="Q393" s="42">
        <f t="shared" si="418"/>
        <v>0</v>
      </c>
      <c r="S393" s="99">
        <f t="shared" si="419"/>
        <v>0</v>
      </c>
      <c r="T393" s="100">
        <f t="shared" si="420"/>
        <v>0</v>
      </c>
      <c r="U393" s="100">
        <f t="shared" si="421"/>
        <v>0</v>
      </c>
      <c r="V393" s="100">
        <f t="shared" si="422"/>
        <v>0</v>
      </c>
      <c r="W393" s="100">
        <f t="shared" si="423"/>
        <v>0</v>
      </c>
      <c r="X393" s="100">
        <f t="shared" si="424"/>
        <v>0</v>
      </c>
      <c r="Y393" s="100">
        <f t="shared" si="425"/>
        <v>0</v>
      </c>
      <c r="Z393" s="100">
        <f t="shared" si="426"/>
        <v>0</v>
      </c>
      <c r="AA393" s="100">
        <f t="shared" si="427"/>
        <v>0</v>
      </c>
      <c r="AB393" s="100">
        <f t="shared" si="428"/>
        <v>0</v>
      </c>
      <c r="AC393" s="100">
        <f t="shared" si="429"/>
        <v>0</v>
      </c>
      <c r="AD393" s="100">
        <f t="shared" si="430"/>
        <v>0</v>
      </c>
      <c r="AE393" s="42">
        <f t="shared" si="431"/>
        <v>0</v>
      </c>
      <c r="AF393" s="104">
        <f t="shared" si="432"/>
        <v>0</v>
      </c>
      <c r="AG393" s="42">
        <f t="shared" si="433"/>
        <v>0</v>
      </c>
      <c r="AH393" s="43">
        <f t="shared" si="434"/>
        <v>0</v>
      </c>
      <c r="AJ393" s="78"/>
      <c r="AK393" s="79"/>
      <c r="AL393" s="79"/>
      <c r="AM393" s="79"/>
      <c r="AN393" s="79"/>
      <c r="AO393" s="79"/>
      <c r="AP393" s="79"/>
      <c r="AQ393" s="79"/>
      <c r="AR393" s="79"/>
      <c r="AS393" s="79"/>
      <c r="AT393" s="79"/>
      <c r="AU393" s="79"/>
      <c r="AV393" s="30">
        <f t="shared" si="435"/>
        <v>0</v>
      </c>
      <c r="AW393" s="80"/>
      <c r="AX393" s="37"/>
    </row>
    <row r="394" spans="2:50" x14ac:dyDescent="0.35">
      <c r="B394" s="116">
        <v>531013</v>
      </c>
      <c r="C394" s="87" t="s">
        <v>383</v>
      </c>
      <c r="E394" s="99">
        <f t="shared" si="406"/>
        <v>0</v>
      </c>
      <c r="F394" s="100">
        <f t="shared" si="407"/>
        <v>0</v>
      </c>
      <c r="G394" s="100">
        <f t="shared" si="408"/>
        <v>0</v>
      </c>
      <c r="H394" s="100">
        <f t="shared" si="409"/>
        <v>0</v>
      </c>
      <c r="I394" s="100">
        <f t="shared" si="410"/>
        <v>0</v>
      </c>
      <c r="J394" s="100">
        <f t="shared" si="411"/>
        <v>0</v>
      </c>
      <c r="K394" s="100">
        <f t="shared" si="412"/>
        <v>0</v>
      </c>
      <c r="L394" s="100">
        <f t="shared" si="413"/>
        <v>0</v>
      </c>
      <c r="M394" s="100">
        <f t="shared" si="414"/>
        <v>0</v>
      </c>
      <c r="N394" s="100">
        <f t="shared" si="415"/>
        <v>0</v>
      </c>
      <c r="O394" s="100">
        <f t="shared" si="416"/>
        <v>0</v>
      </c>
      <c r="P394" s="101">
        <f t="shared" si="417"/>
        <v>0</v>
      </c>
      <c r="Q394" s="42">
        <f t="shared" si="418"/>
        <v>0</v>
      </c>
      <c r="S394" s="99">
        <f t="shared" si="419"/>
        <v>0</v>
      </c>
      <c r="T394" s="100">
        <f t="shared" si="420"/>
        <v>0</v>
      </c>
      <c r="U394" s="100">
        <f t="shared" si="421"/>
        <v>0</v>
      </c>
      <c r="V394" s="100">
        <f t="shared" si="422"/>
        <v>0</v>
      </c>
      <c r="W394" s="100">
        <f t="shared" si="423"/>
        <v>0</v>
      </c>
      <c r="X394" s="100">
        <f t="shared" si="424"/>
        <v>0</v>
      </c>
      <c r="Y394" s="100">
        <f t="shared" si="425"/>
        <v>0</v>
      </c>
      <c r="Z394" s="100">
        <f t="shared" si="426"/>
        <v>0</v>
      </c>
      <c r="AA394" s="100">
        <f t="shared" si="427"/>
        <v>0</v>
      </c>
      <c r="AB394" s="100">
        <f t="shared" si="428"/>
        <v>0</v>
      </c>
      <c r="AC394" s="100">
        <f t="shared" si="429"/>
        <v>0</v>
      </c>
      <c r="AD394" s="100">
        <f t="shared" si="430"/>
        <v>0</v>
      </c>
      <c r="AE394" s="42">
        <f t="shared" si="431"/>
        <v>0</v>
      </c>
      <c r="AF394" s="104">
        <f t="shared" si="432"/>
        <v>0</v>
      </c>
      <c r="AG394" s="42">
        <f t="shared" si="433"/>
        <v>0</v>
      </c>
      <c r="AH394" s="43">
        <f t="shared" si="434"/>
        <v>0</v>
      </c>
      <c r="AJ394" s="78"/>
      <c r="AK394" s="79"/>
      <c r="AL394" s="79"/>
      <c r="AM394" s="79"/>
      <c r="AN394" s="79"/>
      <c r="AO394" s="79"/>
      <c r="AP394" s="79"/>
      <c r="AQ394" s="79"/>
      <c r="AR394" s="79"/>
      <c r="AS394" s="79"/>
      <c r="AT394" s="79"/>
      <c r="AU394" s="79"/>
      <c r="AV394" s="30">
        <f t="shared" si="435"/>
        <v>0</v>
      </c>
      <c r="AW394" s="80"/>
      <c r="AX394" s="37"/>
    </row>
    <row r="395" spans="2:50" x14ac:dyDescent="0.35">
      <c r="B395" s="116">
        <v>531014</v>
      </c>
      <c r="C395" s="87" t="s">
        <v>384</v>
      </c>
      <c r="E395" s="99">
        <f t="shared" si="406"/>
        <v>0</v>
      </c>
      <c r="F395" s="100">
        <f t="shared" si="407"/>
        <v>0</v>
      </c>
      <c r="G395" s="100">
        <f t="shared" si="408"/>
        <v>0</v>
      </c>
      <c r="H395" s="100">
        <f t="shared" si="409"/>
        <v>0</v>
      </c>
      <c r="I395" s="100">
        <f t="shared" si="410"/>
        <v>0</v>
      </c>
      <c r="J395" s="100">
        <f t="shared" si="411"/>
        <v>0</v>
      </c>
      <c r="K395" s="100">
        <f t="shared" si="412"/>
        <v>0</v>
      </c>
      <c r="L395" s="100">
        <f t="shared" si="413"/>
        <v>0</v>
      </c>
      <c r="M395" s="100">
        <f t="shared" si="414"/>
        <v>0</v>
      </c>
      <c r="N395" s="100">
        <f t="shared" si="415"/>
        <v>0</v>
      </c>
      <c r="O395" s="100">
        <f t="shared" si="416"/>
        <v>0</v>
      </c>
      <c r="P395" s="101">
        <f t="shared" si="417"/>
        <v>0</v>
      </c>
      <c r="Q395" s="42">
        <f t="shared" si="418"/>
        <v>0</v>
      </c>
      <c r="S395" s="99" t="str">
        <f t="shared" si="419"/>
        <v>-</v>
      </c>
      <c r="T395" s="100" t="str">
        <f t="shared" si="420"/>
        <v>-</v>
      </c>
      <c r="U395" s="100" t="str">
        <f t="shared" si="421"/>
        <v>-</v>
      </c>
      <c r="V395" s="100">
        <f t="shared" si="422"/>
        <v>7357</v>
      </c>
      <c r="W395" s="100" t="str">
        <f t="shared" si="423"/>
        <v>-</v>
      </c>
      <c r="X395" s="100">
        <f t="shared" si="424"/>
        <v>-7357</v>
      </c>
      <c r="Y395" s="100">
        <f t="shared" si="425"/>
        <v>0</v>
      </c>
      <c r="Z395" s="100">
        <f t="shared" si="426"/>
        <v>7684</v>
      </c>
      <c r="AA395" s="100">
        <f t="shared" si="427"/>
        <v>0</v>
      </c>
      <c r="AB395" s="100">
        <f t="shared" si="428"/>
        <v>0</v>
      </c>
      <c r="AC395" s="100">
        <f t="shared" si="429"/>
        <v>0</v>
      </c>
      <c r="AD395" s="100">
        <f t="shared" si="430"/>
        <v>0</v>
      </c>
      <c r="AE395" s="42">
        <f t="shared" si="431"/>
        <v>7684</v>
      </c>
      <c r="AF395" s="104">
        <f t="shared" si="432"/>
        <v>20901</v>
      </c>
      <c r="AG395" s="42">
        <f t="shared" si="433"/>
        <v>-13217</v>
      </c>
      <c r="AH395" s="43">
        <f t="shared" si="434"/>
        <v>-0.63236208793837612</v>
      </c>
      <c r="AJ395" s="78"/>
      <c r="AK395" s="79"/>
      <c r="AL395" s="79"/>
      <c r="AM395" s="79"/>
      <c r="AN395" s="79"/>
      <c r="AO395" s="79"/>
      <c r="AP395" s="79"/>
      <c r="AQ395" s="79"/>
      <c r="AR395" s="79"/>
      <c r="AS395" s="79"/>
      <c r="AT395" s="79"/>
      <c r="AU395" s="79"/>
      <c r="AV395" s="30">
        <f t="shared" si="435"/>
        <v>0</v>
      </c>
      <c r="AW395" s="80"/>
      <c r="AX395" s="37"/>
    </row>
    <row r="396" spans="2:50" x14ac:dyDescent="0.35">
      <c r="B396" s="116">
        <v>531015</v>
      </c>
      <c r="C396" s="87" t="s">
        <v>385</v>
      </c>
      <c r="E396" s="99">
        <f t="shared" si="406"/>
        <v>0</v>
      </c>
      <c r="F396" s="100">
        <f t="shared" si="407"/>
        <v>0</v>
      </c>
      <c r="G396" s="100">
        <f t="shared" si="408"/>
        <v>0</v>
      </c>
      <c r="H396" s="100">
        <f t="shared" si="409"/>
        <v>0</v>
      </c>
      <c r="I396" s="100">
        <f t="shared" si="410"/>
        <v>0</v>
      </c>
      <c r="J396" s="100">
        <f t="shared" si="411"/>
        <v>0</v>
      </c>
      <c r="K396" s="100">
        <f t="shared" si="412"/>
        <v>0</v>
      </c>
      <c r="L396" s="100">
        <f t="shared" si="413"/>
        <v>0</v>
      </c>
      <c r="M396" s="100">
        <f t="shared" si="414"/>
        <v>0</v>
      </c>
      <c r="N396" s="100">
        <f t="shared" si="415"/>
        <v>0</v>
      </c>
      <c r="O396" s="100">
        <f t="shared" si="416"/>
        <v>0</v>
      </c>
      <c r="P396" s="101">
        <f t="shared" si="417"/>
        <v>0</v>
      </c>
      <c r="Q396" s="42">
        <f t="shared" si="418"/>
        <v>0</v>
      </c>
      <c r="S396" s="99" t="str">
        <f t="shared" si="419"/>
        <v>-</v>
      </c>
      <c r="T396" s="100" t="str">
        <f t="shared" si="420"/>
        <v>-</v>
      </c>
      <c r="U396" s="100" t="str">
        <f t="shared" si="421"/>
        <v>-</v>
      </c>
      <c r="V396" s="100">
        <f t="shared" si="422"/>
        <v>638</v>
      </c>
      <c r="W396" s="100" t="str">
        <f t="shared" si="423"/>
        <v>-</v>
      </c>
      <c r="X396" s="100">
        <f t="shared" si="424"/>
        <v>-638</v>
      </c>
      <c r="Y396" s="100">
        <f t="shared" si="425"/>
        <v>638</v>
      </c>
      <c r="Z396" s="100">
        <f t="shared" si="426"/>
        <v>0</v>
      </c>
      <c r="AA396" s="100">
        <f t="shared" si="427"/>
        <v>0</v>
      </c>
      <c r="AB396" s="100">
        <f t="shared" si="428"/>
        <v>638</v>
      </c>
      <c r="AC396" s="100">
        <f t="shared" si="429"/>
        <v>0</v>
      </c>
      <c r="AD396" s="100">
        <f t="shared" si="430"/>
        <v>0</v>
      </c>
      <c r="AE396" s="42">
        <f t="shared" si="431"/>
        <v>1276</v>
      </c>
      <c r="AF396" s="104">
        <f t="shared" si="432"/>
        <v>2552</v>
      </c>
      <c r="AG396" s="42">
        <f t="shared" si="433"/>
        <v>-1276</v>
      </c>
      <c r="AH396" s="43">
        <f t="shared" si="434"/>
        <v>-0.5</v>
      </c>
      <c r="AJ396" s="78"/>
      <c r="AK396" s="79"/>
      <c r="AL396" s="79"/>
      <c r="AM396" s="79"/>
      <c r="AN396" s="79"/>
      <c r="AO396" s="79"/>
      <c r="AP396" s="79"/>
      <c r="AQ396" s="79"/>
      <c r="AR396" s="79"/>
      <c r="AS396" s="79"/>
      <c r="AT396" s="79"/>
      <c r="AU396" s="79"/>
      <c r="AV396" s="30">
        <f t="shared" si="435"/>
        <v>0</v>
      </c>
      <c r="AW396" s="80"/>
      <c r="AX396" s="37"/>
    </row>
    <row r="397" spans="2:50" x14ac:dyDescent="0.35">
      <c r="B397" s="116">
        <v>531016</v>
      </c>
      <c r="C397" s="87" t="s">
        <v>386</v>
      </c>
      <c r="E397" s="99">
        <f t="shared" si="406"/>
        <v>0</v>
      </c>
      <c r="F397" s="100">
        <f t="shared" si="407"/>
        <v>0</v>
      </c>
      <c r="G397" s="100">
        <f t="shared" si="408"/>
        <v>0</v>
      </c>
      <c r="H397" s="100">
        <f t="shared" si="409"/>
        <v>0</v>
      </c>
      <c r="I397" s="100">
        <f t="shared" si="410"/>
        <v>0</v>
      </c>
      <c r="J397" s="100">
        <f t="shared" si="411"/>
        <v>0</v>
      </c>
      <c r="K397" s="100">
        <f t="shared" si="412"/>
        <v>0</v>
      </c>
      <c r="L397" s="100">
        <f t="shared" si="413"/>
        <v>0</v>
      </c>
      <c r="M397" s="100">
        <f t="shared" si="414"/>
        <v>0</v>
      </c>
      <c r="N397" s="100">
        <f t="shared" si="415"/>
        <v>0</v>
      </c>
      <c r="O397" s="100">
        <f t="shared" si="416"/>
        <v>0</v>
      </c>
      <c r="P397" s="101">
        <f t="shared" si="417"/>
        <v>0</v>
      </c>
      <c r="Q397" s="42">
        <f t="shared" si="418"/>
        <v>0</v>
      </c>
      <c r="S397" s="99">
        <f t="shared" si="419"/>
        <v>0</v>
      </c>
      <c r="T397" s="100">
        <f t="shared" si="420"/>
        <v>0</v>
      </c>
      <c r="U397" s="100">
        <f t="shared" si="421"/>
        <v>0</v>
      </c>
      <c r="V397" s="100">
        <f t="shared" si="422"/>
        <v>0</v>
      </c>
      <c r="W397" s="100">
        <f t="shared" si="423"/>
        <v>0</v>
      </c>
      <c r="X397" s="100">
        <f t="shared" si="424"/>
        <v>0</v>
      </c>
      <c r="Y397" s="100">
        <f t="shared" si="425"/>
        <v>0</v>
      </c>
      <c r="Z397" s="100">
        <f t="shared" si="426"/>
        <v>0</v>
      </c>
      <c r="AA397" s="100">
        <f t="shared" si="427"/>
        <v>0</v>
      </c>
      <c r="AB397" s="100">
        <f t="shared" si="428"/>
        <v>0</v>
      </c>
      <c r="AC397" s="100">
        <f t="shared" si="429"/>
        <v>0</v>
      </c>
      <c r="AD397" s="100">
        <f t="shared" si="430"/>
        <v>0</v>
      </c>
      <c r="AE397" s="42">
        <f t="shared" si="431"/>
        <v>0</v>
      </c>
      <c r="AF397" s="104">
        <f t="shared" si="432"/>
        <v>0</v>
      </c>
      <c r="AG397" s="42">
        <f t="shared" si="433"/>
        <v>0</v>
      </c>
      <c r="AH397" s="43">
        <f t="shared" si="434"/>
        <v>0</v>
      </c>
      <c r="AJ397" s="78"/>
      <c r="AK397" s="79"/>
      <c r="AL397" s="79"/>
      <c r="AM397" s="79"/>
      <c r="AN397" s="79"/>
      <c r="AO397" s="79"/>
      <c r="AP397" s="79"/>
      <c r="AQ397" s="79"/>
      <c r="AR397" s="79"/>
      <c r="AS397" s="79"/>
      <c r="AT397" s="79"/>
      <c r="AU397" s="79"/>
      <c r="AV397" s="30">
        <f t="shared" si="435"/>
        <v>0</v>
      </c>
      <c r="AW397" s="80"/>
      <c r="AX397" s="37"/>
    </row>
    <row r="398" spans="2:50" x14ac:dyDescent="0.35">
      <c r="B398" s="116">
        <v>531017</v>
      </c>
      <c r="C398" s="87" t="s">
        <v>387</v>
      </c>
      <c r="E398" s="99">
        <f t="shared" si="406"/>
        <v>0</v>
      </c>
      <c r="F398" s="100">
        <f t="shared" si="407"/>
        <v>0</v>
      </c>
      <c r="G398" s="100">
        <f t="shared" si="408"/>
        <v>0</v>
      </c>
      <c r="H398" s="100">
        <f t="shared" si="409"/>
        <v>0</v>
      </c>
      <c r="I398" s="100">
        <f t="shared" si="410"/>
        <v>0</v>
      </c>
      <c r="J398" s="100">
        <f t="shared" si="411"/>
        <v>0</v>
      </c>
      <c r="K398" s="100">
        <f t="shared" si="412"/>
        <v>0</v>
      </c>
      <c r="L398" s="100">
        <f t="shared" si="413"/>
        <v>0</v>
      </c>
      <c r="M398" s="100">
        <f t="shared" si="414"/>
        <v>0</v>
      </c>
      <c r="N398" s="100">
        <f t="shared" si="415"/>
        <v>0</v>
      </c>
      <c r="O398" s="100">
        <f t="shared" si="416"/>
        <v>0</v>
      </c>
      <c r="P398" s="101">
        <f t="shared" si="417"/>
        <v>0</v>
      </c>
      <c r="Q398" s="42">
        <f t="shared" si="418"/>
        <v>0</v>
      </c>
      <c r="S398" s="99">
        <f t="shared" si="419"/>
        <v>0</v>
      </c>
      <c r="T398" s="100">
        <f t="shared" si="420"/>
        <v>0</v>
      </c>
      <c r="U398" s="100">
        <f t="shared" si="421"/>
        <v>0</v>
      </c>
      <c r="V398" s="100">
        <f t="shared" si="422"/>
        <v>0</v>
      </c>
      <c r="W398" s="100">
        <f t="shared" si="423"/>
        <v>0</v>
      </c>
      <c r="X398" s="100">
        <f t="shared" si="424"/>
        <v>0</v>
      </c>
      <c r="Y398" s="100">
        <f t="shared" si="425"/>
        <v>0</v>
      </c>
      <c r="Z398" s="100">
        <f t="shared" si="426"/>
        <v>0</v>
      </c>
      <c r="AA398" s="100">
        <f t="shared" si="427"/>
        <v>0</v>
      </c>
      <c r="AB398" s="100">
        <f t="shared" si="428"/>
        <v>0</v>
      </c>
      <c r="AC398" s="100">
        <f t="shared" si="429"/>
        <v>0</v>
      </c>
      <c r="AD398" s="100">
        <f t="shared" si="430"/>
        <v>0</v>
      </c>
      <c r="AE398" s="42">
        <f t="shared" si="431"/>
        <v>0</v>
      </c>
      <c r="AF398" s="104">
        <f t="shared" si="432"/>
        <v>0</v>
      </c>
      <c r="AG398" s="42">
        <f t="shared" si="433"/>
        <v>0</v>
      </c>
      <c r="AH398" s="43">
        <f t="shared" si="434"/>
        <v>0</v>
      </c>
      <c r="AJ398" s="78"/>
      <c r="AK398" s="79"/>
      <c r="AL398" s="79"/>
      <c r="AM398" s="79"/>
      <c r="AN398" s="79"/>
      <c r="AO398" s="79"/>
      <c r="AP398" s="79"/>
      <c r="AQ398" s="79"/>
      <c r="AR398" s="79"/>
      <c r="AS398" s="79"/>
      <c r="AT398" s="79"/>
      <c r="AU398" s="79"/>
      <c r="AV398" s="30">
        <f t="shared" si="435"/>
        <v>0</v>
      </c>
      <c r="AW398" s="80"/>
      <c r="AX398" s="37"/>
    </row>
    <row r="399" spans="2:50" x14ac:dyDescent="0.35">
      <c r="B399" s="116">
        <v>531018</v>
      </c>
      <c r="C399" s="87" t="s">
        <v>388</v>
      </c>
      <c r="E399" s="99">
        <f t="shared" si="406"/>
        <v>0</v>
      </c>
      <c r="F399" s="100">
        <f t="shared" si="407"/>
        <v>0</v>
      </c>
      <c r="G399" s="100">
        <f t="shared" si="408"/>
        <v>0</v>
      </c>
      <c r="H399" s="100">
        <f t="shared" si="409"/>
        <v>0</v>
      </c>
      <c r="I399" s="100">
        <f t="shared" si="410"/>
        <v>0</v>
      </c>
      <c r="J399" s="100">
        <f t="shared" si="411"/>
        <v>0</v>
      </c>
      <c r="K399" s="100">
        <f t="shared" si="412"/>
        <v>0</v>
      </c>
      <c r="L399" s="100">
        <f t="shared" si="413"/>
        <v>0</v>
      </c>
      <c r="M399" s="100">
        <f t="shared" si="414"/>
        <v>0</v>
      </c>
      <c r="N399" s="100">
        <f t="shared" si="415"/>
        <v>0</v>
      </c>
      <c r="O399" s="100">
        <f t="shared" si="416"/>
        <v>0</v>
      </c>
      <c r="P399" s="101">
        <f t="shared" si="417"/>
        <v>0</v>
      </c>
      <c r="Q399" s="42">
        <f t="shared" si="418"/>
        <v>0</v>
      </c>
      <c r="S399" s="99">
        <f t="shared" si="419"/>
        <v>0</v>
      </c>
      <c r="T399" s="100">
        <f t="shared" si="420"/>
        <v>0</v>
      </c>
      <c r="U399" s="100">
        <f t="shared" si="421"/>
        <v>0</v>
      </c>
      <c r="V399" s="100">
        <f t="shared" si="422"/>
        <v>0</v>
      </c>
      <c r="W399" s="100">
        <f t="shared" si="423"/>
        <v>0</v>
      </c>
      <c r="X399" s="100">
        <f t="shared" si="424"/>
        <v>0</v>
      </c>
      <c r="Y399" s="100">
        <f t="shared" si="425"/>
        <v>0</v>
      </c>
      <c r="Z399" s="100">
        <f t="shared" si="426"/>
        <v>0</v>
      </c>
      <c r="AA399" s="100">
        <f t="shared" si="427"/>
        <v>0</v>
      </c>
      <c r="AB399" s="100">
        <f t="shared" si="428"/>
        <v>0</v>
      </c>
      <c r="AC399" s="100">
        <f t="shared" si="429"/>
        <v>0</v>
      </c>
      <c r="AD399" s="100">
        <f t="shared" si="430"/>
        <v>0</v>
      </c>
      <c r="AE399" s="42">
        <f t="shared" si="431"/>
        <v>0</v>
      </c>
      <c r="AF399" s="104">
        <f t="shared" si="432"/>
        <v>0</v>
      </c>
      <c r="AG399" s="42">
        <f t="shared" si="433"/>
        <v>0</v>
      </c>
      <c r="AH399" s="43">
        <f t="shared" si="434"/>
        <v>0</v>
      </c>
      <c r="AJ399" s="78"/>
      <c r="AK399" s="79"/>
      <c r="AL399" s="79"/>
      <c r="AM399" s="79"/>
      <c r="AN399" s="79"/>
      <c r="AO399" s="79"/>
      <c r="AP399" s="79"/>
      <c r="AQ399" s="79"/>
      <c r="AR399" s="79"/>
      <c r="AS399" s="79"/>
      <c r="AT399" s="79"/>
      <c r="AU399" s="79"/>
      <c r="AV399" s="30">
        <f t="shared" si="435"/>
        <v>0</v>
      </c>
      <c r="AW399" s="80"/>
      <c r="AX399" s="37"/>
    </row>
    <row r="400" spans="2:50" x14ac:dyDescent="0.35">
      <c r="B400" s="116">
        <v>531019</v>
      </c>
      <c r="C400" s="87" t="s">
        <v>389</v>
      </c>
      <c r="E400" s="99">
        <f t="shared" si="406"/>
        <v>0</v>
      </c>
      <c r="F400" s="100">
        <f t="shared" si="407"/>
        <v>0</v>
      </c>
      <c r="G400" s="100">
        <f t="shared" si="408"/>
        <v>0</v>
      </c>
      <c r="H400" s="100">
        <f t="shared" si="409"/>
        <v>0</v>
      </c>
      <c r="I400" s="100">
        <f t="shared" si="410"/>
        <v>0</v>
      </c>
      <c r="J400" s="100">
        <f t="shared" si="411"/>
        <v>0</v>
      </c>
      <c r="K400" s="100">
        <f t="shared" si="412"/>
        <v>0</v>
      </c>
      <c r="L400" s="100">
        <f t="shared" si="413"/>
        <v>0</v>
      </c>
      <c r="M400" s="100">
        <f t="shared" si="414"/>
        <v>0</v>
      </c>
      <c r="N400" s="100">
        <f t="shared" si="415"/>
        <v>0</v>
      </c>
      <c r="O400" s="100">
        <f t="shared" si="416"/>
        <v>0</v>
      </c>
      <c r="P400" s="101">
        <f t="shared" si="417"/>
        <v>0</v>
      </c>
      <c r="Q400" s="42">
        <f t="shared" si="418"/>
        <v>0</v>
      </c>
      <c r="S400" s="99">
        <f t="shared" si="419"/>
        <v>0</v>
      </c>
      <c r="T400" s="100">
        <f t="shared" si="420"/>
        <v>0</v>
      </c>
      <c r="U400" s="100">
        <f t="shared" si="421"/>
        <v>0</v>
      </c>
      <c r="V400" s="100">
        <f t="shared" si="422"/>
        <v>0</v>
      </c>
      <c r="W400" s="100">
        <f t="shared" si="423"/>
        <v>0</v>
      </c>
      <c r="X400" s="100">
        <f t="shared" si="424"/>
        <v>0</v>
      </c>
      <c r="Y400" s="100">
        <f t="shared" si="425"/>
        <v>0</v>
      </c>
      <c r="Z400" s="100">
        <f t="shared" si="426"/>
        <v>0</v>
      </c>
      <c r="AA400" s="100">
        <f t="shared" si="427"/>
        <v>0</v>
      </c>
      <c r="AB400" s="100">
        <f t="shared" si="428"/>
        <v>0</v>
      </c>
      <c r="AC400" s="100">
        <f t="shared" si="429"/>
        <v>0</v>
      </c>
      <c r="AD400" s="100">
        <f t="shared" si="430"/>
        <v>0</v>
      </c>
      <c r="AE400" s="42">
        <f t="shared" si="431"/>
        <v>0</v>
      </c>
      <c r="AF400" s="104">
        <f t="shared" si="432"/>
        <v>0</v>
      </c>
      <c r="AG400" s="42">
        <f t="shared" si="433"/>
        <v>0</v>
      </c>
      <c r="AH400" s="43">
        <f t="shared" si="434"/>
        <v>0</v>
      </c>
      <c r="AJ400" s="78"/>
      <c r="AK400" s="79"/>
      <c r="AL400" s="79"/>
      <c r="AM400" s="79"/>
      <c r="AN400" s="79"/>
      <c r="AO400" s="79"/>
      <c r="AP400" s="79"/>
      <c r="AQ400" s="79"/>
      <c r="AR400" s="79"/>
      <c r="AS400" s="79"/>
      <c r="AT400" s="79"/>
      <c r="AU400" s="79"/>
      <c r="AV400" s="30">
        <f t="shared" si="435"/>
        <v>0</v>
      </c>
      <c r="AW400" s="80"/>
      <c r="AX400" s="37"/>
    </row>
    <row r="401" spans="2:50" x14ac:dyDescent="0.35">
      <c r="B401" s="116">
        <v>531020</v>
      </c>
      <c r="C401" s="87" t="s">
        <v>390</v>
      </c>
      <c r="E401" s="99">
        <f t="shared" si="406"/>
        <v>0</v>
      </c>
      <c r="F401" s="100">
        <f t="shared" si="407"/>
        <v>0</v>
      </c>
      <c r="G401" s="100">
        <f t="shared" si="408"/>
        <v>0</v>
      </c>
      <c r="H401" s="100">
        <f t="shared" si="409"/>
        <v>0</v>
      </c>
      <c r="I401" s="100">
        <f t="shared" si="410"/>
        <v>0</v>
      </c>
      <c r="J401" s="100">
        <f t="shared" si="411"/>
        <v>0</v>
      </c>
      <c r="K401" s="100">
        <f t="shared" si="412"/>
        <v>0</v>
      </c>
      <c r="L401" s="100">
        <f t="shared" si="413"/>
        <v>0</v>
      </c>
      <c r="M401" s="100">
        <f t="shared" si="414"/>
        <v>0</v>
      </c>
      <c r="N401" s="100">
        <f t="shared" si="415"/>
        <v>0</v>
      </c>
      <c r="O401" s="100">
        <f t="shared" si="416"/>
        <v>0</v>
      </c>
      <c r="P401" s="101">
        <f t="shared" si="417"/>
        <v>0</v>
      </c>
      <c r="Q401" s="42">
        <f t="shared" si="418"/>
        <v>0</v>
      </c>
      <c r="S401" s="99">
        <f t="shared" si="419"/>
        <v>0</v>
      </c>
      <c r="T401" s="100">
        <f t="shared" si="420"/>
        <v>0</v>
      </c>
      <c r="U401" s="100">
        <f t="shared" si="421"/>
        <v>0</v>
      </c>
      <c r="V401" s="100">
        <f t="shared" si="422"/>
        <v>0</v>
      </c>
      <c r="W401" s="100">
        <f t="shared" si="423"/>
        <v>0</v>
      </c>
      <c r="X401" s="100">
        <f t="shared" si="424"/>
        <v>0</v>
      </c>
      <c r="Y401" s="100">
        <f t="shared" si="425"/>
        <v>0</v>
      </c>
      <c r="Z401" s="100">
        <f t="shared" si="426"/>
        <v>0</v>
      </c>
      <c r="AA401" s="100">
        <f t="shared" si="427"/>
        <v>0</v>
      </c>
      <c r="AB401" s="100">
        <f t="shared" si="428"/>
        <v>0</v>
      </c>
      <c r="AC401" s="100">
        <f t="shared" si="429"/>
        <v>0</v>
      </c>
      <c r="AD401" s="100">
        <f t="shared" si="430"/>
        <v>0</v>
      </c>
      <c r="AE401" s="42">
        <f t="shared" si="431"/>
        <v>0</v>
      </c>
      <c r="AF401" s="104">
        <f t="shared" si="432"/>
        <v>0</v>
      </c>
      <c r="AG401" s="42">
        <f t="shared" si="433"/>
        <v>0</v>
      </c>
      <c r="AH401" s="43">
        <f t="shared" si="434"/>
        <v>0</v>
      </c>
      <c r="AJ401" s="78"/>
      <c r="AK401" s="79"/>
      <c r="AL401" s="79"/>
      <c r="AM401" s="79"/>
      <c r="AN401" s="79"/>
      <c r="AO401" s="79"/>
      <c r="AP401" s="79"/>
      <c r="AQ401" s="79"/>
      <c r="AR401" s="79"/>
      <c r="AS401" s="79"/>
      <c r="AT401" s="79"/>
      <c r="AU401" s="79"/>
      <c r="AV401" s="30">
        <f t="shared" si="435"/>
        <v>0</v>
      </c>
      <c r="AW401" s="80"/>
      <c r="AX401" s="37"/>
    </row>
    <row r="402" spans="2:50" x14ac:dyDescent="0.35">
      <c r="B402" s="116">
        <v>531021</v>
      </c>
      <c r="C402" s="87" t="s">
        <v>391</v>
      </c>
      <c r="E402" s="99">
        <f t="shared" si="406"/>
        <v>0</v>
      </c>
      <c r="F402" s="100">
        <f t="shared" si="407"/>
        <v>0</v>
      </c>
      <c r="G402" s="100">
        <f t="shared" si="408"/>
        <v>0</v>
      </c>
      <c r="H402" s="100">
        <f t="shared" si="409"/>
        <v>0</v>
      </c>
      <c r="I402" s="100">
        <f t="shared" si="410"/>
        <v>0</v>
      </c>
      <c r="J402" s="100">
        <f t="shared" si="411"/>
        <v>0</v>
      </c>
      <c r="K402" s="100">
        <f t="shared" si="412"/>
        <v>0</v>
      </c>
      <c r="L402" s="100">
        <f t="shared" si="413"/>
        <v>0</v>
      </c>
      <c r="M402" s="100">
        <f t="shared" si="414"/>
        <v>0</v>
      </c>
      <c r="N402" s="100">
        <f t="shared" si="415"/>
        <v>0</v>
      </c>
      <c r="O402" s="100">
        <f t="shared" si="416"/>
        <v>0</v>
      </c>
      <c r="P402" s="101">
        <f t="shared" si="417"/>
        <v>0</v>
      </c>
      <c r="Q402" s="42">
        <f t="shared" si="418"/>
        <v>0</v>
      </c>
      <c r="S402" s="99">
        <f t="shared" si="419"/>
        <v>0</v>
      </c>
      <c r="T402" s="100">
        <f t="shared" si="420"/>
        <v>0</v>
      </c>
      <c r="U402" s="100">
        <f t="shared" si="421"/>
        <v>0</v>
      </c>
      <c r="V402" s="100">
        <f t="shared" si="422"/>
        <v>0</v>
      </c>
      <c r="W402" s="100">
        <f t="shared" si="423"/>
        <v>0</v>
      </c>
      <c r="X402" s="100">
        <f t="shared" si="424"/>
        <v>0</v>
      </c>
      <c r="Y402" s="100">
        <f t="shared" si="425"/>
        <v>0</v>
      </c>
      <c r="Z402" s="100">
        <f t="shared" si="426"/>
        <v>0</v>
      </c>
      <c r="AA402" s="100">
        <f t="shared" si="427"/>
        <v>0</v>
      </c>
      <c r="AB402" s="100">
        <f t="shared" si="428"/>
        <v>0</v>
      </c>
      <c r="AC402" s="100">
        <f t="shared" si="429"/>
        <v>0</v>
      </c>
      <c r="AD402" s="100">
        <f t="shared" si="430"/>
        <v>0</v>
      </c>
      <c r="AE402" s="42">
        <f t="shared" si="431"/>
        <v>0</v>
      </c>
      <c r="AF402" s="104">
        <f t="shared" si="432"/>
        <v>0</v>
      </c>
      <c r="AG402" s="42">
        <f t="shared" si="433"/>
        <v>0</v>
      </c>
      <c r="AH402" s="43">
        <f t="shared" si="434"/>
        <v>0</v>
      </c>
      <c r="AJ402" s="78"/>
      <c r="AK402" s="79"/>
      <c r="AL402" s="79"/>
      <c r="AM402" s="79"/>
      <c r="AN402" s="79"/>
      <c r="AO402" s="79"/>
      <c r="AP402" s="79"/>
      <c r="AQ402" s="79"/>
      <c r="AR402" s="79"/>
      <c r="AS402" s="79"/>
      <c r="AT402" s="79"/>
      <c r="AU402" s="79"/>
      <c r="AV402" s="30">
        <f t="shared" si="435"/>
        <v>0</v>
      </c>
      <c r="AW402" s="80"/>
      <c r="AX402" s="37"/>
    </row>
    <row r="403" spans="2:50" x14ac:dyDescent="0.35">
      <c r="B403" s="116">
        <v>531022</v>
      </c>
      <c r="C403" s="87" t="s">
        <v>392</v>
      </c>
      <c r="E403" s="99">
        <f t="shared" si="406"/>
        <v>0</v>
      </c>
      <c r="F403" s="100">
        <f t="shared" si="407"/>
        <v>0</v>
      </c>
      <c r="G403" s="100">
        <f t="shared" si="408"/>
        <v>0</v>
      </c>
      <c r="H403" s="100">
        <f t="shared" si="409"/>
        <v>0</v>
      </c>
      <c r="I403" s="100">
        <f t="shared" si="410"/>
        <v>0</v>
      </c>
      <c r="J403" s="100">
        <f t="shared" si="411"/>
        <v>0</v>
      </c>
      <c r="K403" s="100">
        <f t="shared" si="412"/>
        <v>0</v>
      </c>
      <c r="L403" s="100">
        <f t="shared" si="413"/>
        <v>0</v>
      </c>
      <c r="M403" s="100">
        <f t="shared" si="414"/>
        <v>0</v>
      </c>
      <c r="N403" s="100">
        <f t="shared" si="415"/>
        <v>0</v>
      </c>
      <c r="O403" s="100">
        <f t="shared" si="416"/>
        <v>0</v>
      </c>
      <c r="P403" s="101">
        <f t="shared" si="417"/>
        <v>0</v>
      </c>
      <c r="Q403" s="42">
        <f t="shared" si="418"/>
        <v>0</v>
      </c>
      <c r="S403" s="99">
        <f t="shared" si="419"/>
        <v>0</v>
      </c>
      <c r="T403" s="100">
        <f t="shared" si="420"/>
        <v>0</v>
      </c>
      <c r="U403" s="100">
        <f t="shared" si="421"/>
        <v>0</v>
      </c>
      <c r="V403" s="100">
        <f t="shared" si="422"/>
        <v>0</v>
      </c>
      <c r="W403" s="100">
        <f t="shared" si="423"/>
        <v>0</v>
      </c>
      <c r="X403" s="100">
        <f t="shared" si="424"/>
        <v>0</v>
      </c>
      <c r="Y403" s="100">
        <f t="shared" si="425"/>
        <v>0</v>
      </c>
      <c r="Z403" s="100">
        <f t="shared" si="426"/>
        <v>0</v>
      </c>
      <c r="AA403" s="100">
        <f t="shared" si="427"/>
        <v>0</v>
      </c>
      <c r="AB403" s="100">
        <f t="shared" si="428"/>
        <v>0</v>
      </c>
      <c r="AC403" s="100">
        <f t="shared" si="429"/>
        <v>0</v>
      </c>
      <c r="AD403" s="100">
        <f t="shared" si="430"/>
        <v>0</v>
      </c>
      <c r="AE403" s="42">
        <f t="shared" si="431"/>
        <v>0</v>
      </c>
      <c r="AF403" s="104">
        <f t="shared" si="432"/>
        <v>0</v>
      </c>
      <c r="AG403" s="42">
        <f t="shared" si="433"/>
        <v>0</v>
      </c>
      <c r="AH403" s="43">
        <f t="shared" si="434"/>
        <v>0</v>
      </c>
      <c r="AJ403" s="78"/>
      <c r="AK403" s="79"/>
      <c r="AL403" s="79"/>
      <c r="AM403" s="79"/>
      <c r="AN403" s="79"/>
      <c r="AO403" s="79"/>
      <c r="AP403" s="79"/>
      <c r="AQ403" s="79"/>
      <c r="AR403" s="79"/>
      <c r="AS403" s="79"/>
      <c r="AT403" s="79"/>
      <c r="AU403" s="79"/>
      <c r="AV403" s="30">
        <f t="shared" si="435"/>
        <v>0</v>
      </c>
      <c r="AW403" s="80"/>
      <c r="AX403" s="37"/>
    </row>
    <row r="404" spans="2:50" x14ac:dyDescent="0.35">
      <c r="B404" s="116">
        <v>531023</v>
      </c>
      <c r="C404" s="87" t="s">
        <v>393</v>
      </c>
      <c r="E404" s="99">
        <f t="shared" si="406"/>
        <v>0</v>
      </c>
      <c r="F404" s="100">
        <f t="shared" si="407"/>
        <v>0</v>
      </c>
      <c r="G404" s="100">
        <f t="shared" si="408"/>
        <v>0</v>
      </c>
      <c r="H404" s="100">
        <f t="shared" si="409"/>
        <v>0</v>
      </c>
      <c r="I404" s="100">
        <f t="shared" si="410"/>
        <v>0</v>
      </c>
      <c r="J404" s="100">
        <f t="shared" si="411"/>
        <v>0</v>
      </c>
      <c r="K404" s="100">
        <f t="shared" si="412"/>
        <v>0</v>
      </c>
      <c r="L404" s="100">
        <f t="shared" si="413"/>
        <v>0</v>
      </c>
      <c r="M404" s="100">
        <f t="shared" si="414"/>
        <v>0</v>
      </c>
      <c r="N404" s="100">
        <f t="shared" si="415"/>
        <v>0</v>
      </c>
      <c r="O404" s="100">
        <f t="shared" si="416"/>
        <v>0</v>
      </c>
      <c r="P404" s="101">
        <f t="shared" si="417"/>
        <v>0</v>
      </c>
      <c r="Q404" s="42">
        <f t="shared" si="418"/>
        <v>0</v>
      </c>
      <c r="S404" s="99">
        <f t="shared" si="419"/>
        <v>0</v>
      </c>
      <c r="T404" s="100">
        <f t="shared" si="420"/>
        <v>0</v>
      </c>
      <c r="U404" s="100">
        <f t="shared" si="421"/>
        <v>0</v>
      </c>
      <c r="V404" s="100">
        <f t="shared" si="422"/>
        <v>0</v>
      </c>
      <c r="W404" s="100">
        <f t="shared" si="423"/>
        <v>0</v>
      </c>
      <c r="X404" s="100">
        <f t="shared" si="424"/>
        <v>0</v>
      </c>
      <c r="Y404" s="100">
        <f t="shared" si="425"/>
        <v>0</v>
      </c>
      <c r="Z404" s="100">
        <f t="shared" si="426"/>
        <v>0</v>
      </c>
      <c r="AA404" s="100">
        <f t="shared" si="427"/>
        <v>0</v>
      </c>
      <c r="AB404" s="100">
        <f t="shared" si="428"/>
        <v>0</v>
      </c>
      <c r="AC404" s="100">
        <f t="shared" si="429"/>
        <v>0</v>
      </c>
      <c r="AD404" s="100">
        <f t="shared" si="430"/>
        <v>0</v>
      </c>
      <c r="AE404" s="42">
        <f t="shared" si="431"/>
        <v>0</v>
      </c>
      <c r="AF404" s="104">
        <f t="shared" si="432"/>
        <v>0</v>
      </c>
      <c r="AG404" s="42">
        <f t="shared" si="433"/>
        <v>0</v>
      </c>
      <c r="AH404" s="43">
        <f t="shared" si="434"/>
        <v>0</v>
      </c>
      <c r="AJ404" s="78"/>
      <c r="AK404" s="79"/>
      <c r="AL404" s="79"/>
      <c r="AM404" s="79"/>
      <c r="AN404" s="79"/>
      <c r="AO404" s="79"/>
      <c r="AP404" s="79"/>
      <c r="AQ404" s="79"/>
      <c r="AR404" s="79"/>
      <c r="AS404" s="79"/>
      <c r="AT404" s="79"/>
      <c r="AU404" s="79"/>
      <c r="AV404" s="30">
        <f t="shared" si="435"/>
        <v>0</v>
      </c>
      <c r="AW404" s="80"/>
      <c r="AX404" s="37"/>
    </row>
    <row r="405" spans="2:50" x14ac:dyDescent="0.35">
      <c r="B405" s="116">
        <v>532000</v>
      </c>
      <c r="C405" s="87" t="s">
        <v>253</v>
      </c>
      <c r="E405" s="99">
        <f t="shared" si="406"/>
        <v>0</v>
      </c>
      <c r="F405" s="100">
        <f t="shared" si="407"/>
        <v>0</v>
      </c>
      <c r="G405" s="100">
        <f t="shared" si="408"/>
        <v>0</v>
      </c>
      <c r="H405" s="100">
        <f t="shared" si="409"/>
        <v>0</v>
      </c>
      <c r="I405" s="100">
        <f t="shared" si="410"/>
        <v>0</v>
      </c>
      <c r="J405" s="100">
        <f t="shared" si="411"/>
        <v>0</v>
      </c>
      <c r="K405" s="100">
        <f t="shared" si="412"/>
        <v>0</v>
      </c>
      <c r="L405" s="100">
        <f t="shared" si="413"/>
        <v>0</v>
      </c>
      <c r="M405" s="100">
        <f t="shared" si="414"/>
        <v>0</v>
      </c>
      <c r="N405" s="100">
        <f t="shared" si="415"/>
        <v>0</v>
      </c>
      <c r="O405" s="100">
        <f t="shared" si="416"/>
        <v>0</v>
      </c>
      <c r="P405" s="101">
        <f t="shared" si="417"/>
        <v>0</v>
      </c>
      <c r="Q405" s="42">
        <f t="shared" si="418"/>
        <v>0</v>
      </c>
      <c r="S405" s="99">
        <f t="shared" si="419"/>
        <v>0</v>
      </c>
      <c r="T405" s="100">
        <f t="shared" si="420"/>
        <v>0</v>
      </c>
      <c r="U405" s="100">
        <f t="shared" si="421"/>
        <v>0</v>
      </c>
      <c r="V405" s="100">
        <f t="shared" si="422"/>
        <v>0</v>
      </c>
      <c r="W405" s="100">
        <f t="shared" si="423"/>
        <v>0</v>
      </c>
      <c r="X405" s="100">
        <f t="shared" si="424"/>
        <v>0</v>
      </c>
      <c r="Y405" s="100">
        <f t="shared" si="425"/>
        <v>0</v>
      </c>
      <c r="Z405" s="100">
        <f t="shared" si="426"/>
        <v>0</v>
      </c>
      <c r="AA405" s="100">
        <f t="shared" si="427"/>
        <v>0</v>
      </c>
      <c r="AB405" s="100">
        <f t="shared" si="428"/>
        <v>0</v>
      </c>
      <c r="AC405" s="100">
        <f t="shared" si="429"/>
        <v>0</v>
      </c>
      <c r="AD405" s="100">
        <f t="shared" si="430"/>
        <v>0</v>
      </c>
      <c r="AE405" s="42">
        <f t="shared" si="431"/>
        <v>0</v>
      </c>
      <c r="AF405" s="104">
        <f t="shared" si="432"/>
        <v>0</v>
      </c>
      <c r="AG405" s="42">
        <f t="shared" si="433"/>
        <v>0</v>
      </c>
      <c r="AH405" s="43">
        <f t="shared" si="434"/>
        <v>0</v>
      </c>
      <c r="AJ405" s="78"/>
      <c r="AK405" s="79"/>
      <c r="AL405" s="79"/>
      <c r="AM405" s="79"/>
      <c r="AN405" s="79"/>
      <c r="AO405" s="79"/>
      <c r="AP405" s="79"/>
      <c r="AQ405" s="79"/>
      <c r="AR405" s="79"/>
      <c r="AS405" s="79"/>
      <c r="AT405" s="79"/>
      <c r="AU405" s="79"/>
      <c r="AV405" s="30">
        <f t="shared" si="435"/>
        <v>0</v>
      </c>
      <c r="AW405" s="80"/>
      <c r="AX405" s="37"/>
    </row>
    <row r="406" spans="2:50" x14ac:dyDescent="0.35">
      <c r="B406" s="116">
        <v>532010</v>
      </c>
      <c r="C406" s="87" t="s">
        <v>394</v>
      </c>
      <c r="E406" s="99">
        <f t="shared" si="406"/>
        <v>0</v>
      </c>
      <c r="F406" s="100">
        <f t="shared" si="407"/>
        <v>0</v>
      </c>
      <c r="G406" s="100">
        <f t="shared" si="408"/>
        <v>0</v>
      </c>
      <c r="H406" s="100">
        <f t="shared" si="409"/>
        <v>0</v>
      </c>
      <c r="I406" s="100">
        <f t="shared" si="410"/>
        <v>0</v>
      </c>
      <c r="J406" s="100">
        <f t="shared" si="411"/>
        <v>0</v>
      </c>
      <c r="K406" s="100">
        <f t="shared" si="412"/>
        <v>0</v>
      </c>
      <c r="L406" s="100">
        <f t="shared" si="413"/>
        <v>0</v>
      </c>
      <c r="M406" s="100">
        <f t="shared" si="414"/>
        <v>0</v>
      </c>
      <c r="N406" s="100">
        <f t="shared" si="415"/>
        <v>0</v>
      </c>
      <c r="O406" s="100">
        <f t="shared" si="416"/>
        <v>0</v>
      </c>
      <c r="P406" s="101">
        <f t="shared" si="417"/>
        <v>0</v>
      </c>
      <c r="Q406" s="42">
        <f t="shared" si="418"/>
        <v>0</v>
      </c>
      <c r="S406" s="99">
        <f t="shared" si="419"/>
        <v>0</v>
      </c>
      <c r="T406" s="100">
        <f t="shared" si="420"/>
        <v>0</v>
      </c>
      <c r="U406" s="100">
        <f t="shared" si="421"/>
        <v>0</v>
      </c>
      <c r="V406" s="100">
        <f t="shared" si="422"/>
        <v>0</v>
      </c>
      <c r="W406" s="100">
        <f t="shared" si="423"/>
        <v>0</v>
      </c>
      <c r="X406" s="100">
        <f t="shared" si="424"/>
        <v>0</v>
      </c>
      <c r="Y406" s="100">
        <f t="shared" si="425"/>
        <v>0</v>
      </c>
      <c r="Z406" s="100">
        <f t="shared" si="426"/>
        <v>200</v>
      </c>
      <c r="AA406" s="100">
        <f t="shared" si="427"/>
        <v>0</v>
      </c>
      <c r="AB406" s="100">
        <f t="shared" si="428"/>
        <v>200</v>
      </c>
      <c r="AC406" s="100">
        <f t="shared" si="429"/>
        <v>0</v>
      </c>
      <c r="AD406" s="100">
        <f t="shared" si="430"/>
        <v>0</v>
      </c>
      <c r="AE406" s="42">
        <f t="shared" si="431"/>
        <v>400</v>
      </c>
      <c r="AF406" s="104">
        <f t="shared" si="432"/>
        <v>800</v>
      </c>
      <c r="AG406" s="42">
        <f t="shared" si="433"/>
        <v>-400</v>
      </c>
      <c r="AH406" s="43">
        <f t="shared" si="434"/>
        <v>-0.5</v>
      </c>
      <c r="AJ406" s="78"/>
      <c r="AK406" s="79"/>
      <c r="AL406" s="79"/>
      <c r="AM406" s="79"/>
      <c r="AN406" s="79"/>
      <c r="AO406" s="79"/>
      <c r="AP406" s="79"/>
      <c r="AQ406" s="79"/>
      <c r="AR406" s="79"/>
      <c r="AS406" s="79"/>
      <c r="AT406" s="79"/>
      <c r="AU406" s="79"/>
      <c r="AV406" s="30">
        <f t="shared" si="435"/>
        <v>0</v>
      </c>
      <c r="AW406" s="80"/>
      <c r="AX406" s="37"/>
    </row>
    <row r="407" spans="2:50" x14ac:dyDescent="0.35">
      <c r="B407" s="116">
        <v>532020</v>
      </c>
      <c r="C407" s="87" t="s">
        <v>395</v>
      </c>
      <c r="E407" s="99">
        <f t="shared" si="406"/>
        <v>0</v>
      </c>
      <c r="F407" s="100">
        <f t="shared" si="407"/>
        <v>0</v>
      </c>
      <c r="G407" s="100">
        <f t="shared" si="408"/>
        <v>0</v>
      </c>
      <c r="H407" s="100">
        <f t="shared" si="409"/>
        <v>0</v>
      </c>
      <c r="I407" s="100">
        <f t="shared" si="410"/>
        <v>0</v>
      </c>
      <c r="J407" s="100">
        <f t="shared" si="411"/>
        <v>0</v>
      </c>
      <c r="K407" s="100">
        <f t="shared" si="412"/>
        <v>0</v>
      </c>
      <c r="L407" s="100">
        <f t="shared" si="413"/>
        <v>0</v>
      </c>
      <c r="M407" s="100">
        <f t="shared" si="414"/>
        <v>0</v>
      </c>
      <c r="N407" s="100">
        <f t="shared" si="415"/>
        <v>0</v>
      </c>
      <c r="O407" s="100">
        <f t="shared" si="416"/>
        <v>0</v>
      </c>
      <c r="P407" s="101">
        <f t="shared" si="417"/>
        <v>0</v>
      </c>
      <c r="Q407" s="42">
        <f t="shared" si="418"/>
        <v>0</v>
      </c>
      <c r="S407" s="99">
        <f t="shared" si="419"/>
        <v>0</v>
      </c>
      <c r="T407" s="100">
        <f t="shared" si="420"/>
        <v>0</v>
      </c>
      <c r="U407" s="100">
        <f t="shared" si="421"/>
        <v>0</v>
      </c>
      <c r="V407" s="100">
        <f t="shared" si="422"/>
        <v>0</v>
      </c>
      <c r="W407" s="100">
        <f t="shared" si="423"/>
        <v>0</v>
      </c>
      <c r="X407" s="100">
        <f t="shared" si="424"/>
        <v>0</v>
      </c>
      <c r="Y407" s="100">
        <f t="shared" si="425"/>
        <v>0</v>
      </c>
      <c r="Z407" s="100">
        <f t="shared" si="426"/>
        <v>0</v>
      </c>
      <c r="AA407" s="100">
        <f t="shared" si="427"/>
        <v>0</v>
      </c>
      <c r="AB407" s="100">
        <f t="shared" si="428"/>
        <v>0</v>
      </c>
      <c r="AC407" s="100">
        <f t="shared" si="429"/>
        <v>0</v>
      </c>
      <c r="AD407" s="100">
        <f t="shared" si="430"/>
        <v>0</v>
      </c>
      <c r="AE407" s="42">
        <f t="shared" si="431"/>
        <v>0</v>
      </c>
      <c r="AF407" s="104">
        <f t="shared" si="432"/>
        <v>0</v>
      </c>
      <c r="AG407" s="42">
        <f t="shared" si="433"/>
        <v>0</v>
      </c>
      <c r="AH407" s="43">
        <f t="shared" si="434"/>
        <v>0</v>
      </c>
      <c r="AJ407" s="78"/>
      <c r="AK407" s="79"/>
      <c r="AL407" s="79"/>
      <c r="AM407" s="79"/>
      <c r="AN407" s="79"/>
      <c r="AO407" s="79"/>
      <c r="AP407" s="79"/>
      <c r="AQ407" s="79"/>
      <c r="AR407" s="79"/>
      <c r="AS407" s="79"/>
      <c r="AT407" s="79"/>
      <c r="AU407" s="79"/>
      <c r="AV407" s="30">
        <f t="shared" si="435"/>
        <v>0</v>
      </c>
      <c r="AW407" s="80"/>
      <c r="AX407" s="37"/>
    </row>
    <row r="408" spans="2:50" x14ac:dyDescent="0.35">
      <c r="B408" s="116">
        <v>533000</v>
      </c>
      <c r="C408" s="87" t="s">
        <v>396</v>
      </c>
      <c r="E408" s="99">
        <f t="shared" si="406"/>
        <v>0</v>
      </c>
      <c r="F408" s="100">
        <f t="shared" si="407"/>
        <v>0</v>
      </c>
      <c r="G408" s="100">
        <f t="shared" si="408"/>
        <v>0</v>
      </c>
      <c r="H408" s="100">
        <f t="shared" si="409"/>
        <v>0</v>
      </c>
      <c r="I408" s="100">
        <f t="shared" si="410"/>
        <v>0</v>
      </c>
      <c r="J408" s="100">
        <f t="shared" si="411"/>
        <v>0</v>
      </c>
      <c r="K408" s="100">
        <f t="shared" si="412"/>
        <v>0</v>
      </c>
      <c r="L408" s="100">
        <f t="shared" si="413"/>
        <v>0</v>
      </c>
      <c r="M408" s="100">
        <f t="shared" si="414"/>
        <v>0</v>
      </c>
      <c r="N408" s="100">
        <f t="shared" si="415"/>
        <v>0</v>
      </c>
      <c r="O408" s="100">
        <f t="shared" si="416"/>
        <v>0</v>
      </c>
      <c r="P408" s="101">
        <f t="shared" si="417"/>
        <v>0</v>
      </c>
      <c r="Q408" s="42">
        <f t="shared" si="418"/>
        <v>0</v>
      </c>
      <c r="S408" s="99">
        <f t="shared" si="419"/>
        <v>0</v>
      </c>
      <c r="T408" s="100">
        <f t="shared" si="420"/>
        <v>0</v>
      </c>
      <c r="U408" s="100">
        <f t="shared" si="421"/>
        <v>0</v>
      </c>
      <c r="V408" s="100">
        <f t="shared" si="422"/>
        <v>0</v>
      </c>
      <c r="W408" s="100">
        <f t="shared" si="423"/>
        <v>0</v>
      </c>
      <c r="X408" s="100">
        <f t="shared" si="424"/>
        <v>0</v>
      </c>
      <c r="Y408" s="100">
        <f t="shared" si="425"/>
        <v>0</v>
      </c>
      <c r="Z408" s="100">
        <f t="shared" si="426"/>
        <v>0</v>
      </c>
      <c r="AA408" s="100">
        <f t="shared" si="427"/>
        <v>0</v>
      </c>
      <c r="AB408" s="100">
        <f t="shared" si="428"/>
        <v>0</v>
      </c>
      <c r="AC408" s="100">
        <f t="shared" si="429"/>
        <v>0</v>
      </c>
      <c r="AD408" s="100">
        <f t="shared" si="430"/>
        <v>0</v>
      </c>
      <c r="AE408" s="42">
        <f t="shared" si="431"/>
        <v>0</v>
      </c>
      <c r="AF408" s="104">
        <f t="shared" si="432"/>
        <v>0</v>
      </c>
      <c r="AG408" s="42">
        <f t="shared" si="433"/>
        <v>0</v>
      </c>
      <c r="AH408" s="43">
        <f t="shared" si="434"/>
        <v>0</v>
      </c>
      <c r="AJ408" s="78"/>
      <c r="AK408" s="79"/>
      <c r="AL408" s="79"/>
      <c r="AM408" s="79"/>
      <c r="AN408" s="79"/>
      <c r="AO408" s="79"/>
      <c r="AP408" s="79"/>
      <c r="AQ408" s="79"/>
      <c r="AR408" s="79"/>
      <c r="AS408" s="79"/>
      <c r="AT408" s="79"/>
      <c r="AU408" s="79"/>
      <c r="AV408" s="30">
        <f t="shared" si="435"/>
        <v>0</v>
      </c>
      <c r="AW408" s="80"/>
      <c r="AX408" s="37"/>
    </row>
    <row r="409" spans="2:50" x14ac:dyDescent="0.35">
      <c r="B409" s="116">
        <v>533010</v>
      </c>
      <c r="C409" s="87" t="s">
        <v>397</v>
      </c>
      <c r="E409" s="99">
        <f t="shared" si="406"/>
        <v>0</v>
      </c>
      <c r="F409" s="100">
        <f t="shared" si="407"/>
        <v>0</v>
      </c>
      <c r="G409" s="100">
        <f t="shared" si="408"/>
        <v>0</v>
      </c>
      <c r="H409" s="100">
        <f t="shared" si="409"/>
        <v>0</v>
      </c>
      <c r="I409" s="100">
        <f t="shared" si="410"/>
        <v>0</v>
      </c>
      <c r="J409" s="100">
        <f t="shared" si="411"/>
        <v>0</v>
      </c>
      <c r="K409" s="100">
        <f t="shared" si="412"/>
        <v>0</v>
      </c>
      <c r="L409" s="100">
        <f t="shared" si="413"/>
        <v>0</v>
      </c>
      <c r="M409" s="100">
        <f t="shared" si="414"/>
        <v>0</v>
      </c>
      <c r="N409" s="100">
        <f t="shared" si="415"/>
        <v>0</v>
      </c>
      <c r="O409" s="100">
        <f t="shared" si="416"/>
        <v>0</v>
      </c>
      <c r="P409" s="101">
        <f t="shared" si="417"/>
        <v>0</v>
      </c>
      <c r="Q409" s="42">
        <f t="shared" si="418"/>
        <v>0</v>
      </c>
      <c r="S409" s="99">
        <f t="shared" si="419"/>
        <v>0</v>
      </c>
      <c r="T409" s="100">
        <f t="shared" si="420"/>
        <v>0</v>
      </c>
      <c r="U409" s="100">
        <f t="shared" si="421"/>
        <v>0</v>
      </c>
      <c r="V409" s="100">
        <f t="shared" si="422"/>
        <v>0</v>
      </c>
      <c r="W409" s="100">
        <f t="shared" si="423"/>
        <v>0</v>
      </c>
      <c r="X409" s="100">
        <f t="shared" si="424"/>
        <v>0</v>
      </c>
      <c r="Y409" s="100">
        <f t="shared" si="425"/>
        <v>0</v>
      </c>
      <c r="Z409" s="100">
        <f t="shared" si="426"/>
        <v>0</v>
      </c>
      <c r="AA409" s="100">
        <f t="shared" si="427"/>
        <v>0</v>
      </c>
      <c r="AB409" s="100">
        <f t="shared" si="428"/>
        <v>0</v>
      </c>
      <c r="AC409" s="100">
        <f t="shared" si="429"/>
        <v>0</v>
      </c>
      <c r="AD409" s="100">
        <f t="shared" si="430"/>
        <v>0</v>
      </c>
      <c r="AE409" s="42">
        <f t="shared" si="431"/>
        <v>0</v>
      </c>
      <c r="AF409" s="104">
        <f t="shared" si="432"/>
        <v>0</v>
      </c>
      <c r="AG409" s="42">
        <f t="shared" si="433"/>
        <v>0</v>
      </c>
      <c r="AH409" s="43">
        <f t="shared" si="434"/>
        <v>0</v>
      </c>
      <c r="AJ409" s="78"/>
      <c r="AK409" s="79"/>
      <c r="AL409" s="79"/>
      <c r="AM409" s="79"/>
      <c r="AN409" s="79"/>
      <c r="AO409" s="79"/>
      <c r="AP409" s="79"/>
      <c r="AQ409" s="79"/>
      <c r="AR409" s="79"/>
      <c r="AS409" s="79"/>
      <c r="AT409" s="79"/>
      <c r="AU409" s="79"/>
      <c r="AV409" s="30">
        <f t="shared" si="435"/>
        <v>0</v>
      </c>
      <c r="AW409" s="80"/>
      <c r="AX409" s="37"/>
    </row>
    <row r="410" spans="2:50" x14ac:dyDescent="0.35">
      <c r="B410" s="116">
        <v>533011</v>
      </c>
      <c r="C410" s="87" t="s">
        <v>398</v>
      </c>
      <c r="E410" s="99">
        <f t="shared" si="406"/>
        <v>0</v>
      </c>
      <c r="F410" s="100">
        <f t="shared" si="407"/>
        <v>0</v>
      </c>
      <c r="G410" s="100">
        <f t="shared" si="408"/>
        <v>0</v>
      </c>
      <c r="H410" s="100">
        <f t="shared" si="409"/>
        <v>0</v>
      </c>
      <c r="I410" s="100">
        <f t="shared" si="410"/>
        <v>0</v>
      </c>
      <c r="J410" s="100">
        <f t="shared" si="411"/>
        <v>0</v>
      </c>
      <c r="K410" s="100">
        <f t="shared" si="412"/>
        <v>0</v>
      </c>
      <c r="L410" s="100">
        <f t="shared" si="413"/>
        <v>0</v>
      </c>
      <c r="M410" s="100">
        <f t="shared" si="414"/>
        <v>0</v>
      </c>
      <c r="N410" s="100">
        <f t="shared" si="415"/>
        <v>0</v>
      </c>
      <c r="O410" s="100">
        <f t="shared" si="416"/>
        <v>0</v>
      </c>
      <c r="P410" s="101">
        <f t="shared" si="417"/>
        <v>0</v>
      </c>
      <c r="Q410" s="42">
        <f t="shared" si="418"/>
        <v>0</v>
      </c>
      <c r="S410" s="99">
        <f t="shared" si="419"/>
        <v>0</v>
      </c>
      <c r="T410" s="100">
        <f t="shared" si="420"/>
        <v>0</v>
      </c>
      <c r="U410" s="100">
        <f t="shared" si="421"/>
        <v>0</v>
      </c>
      <c r="V410" s="100">
        <f t="shared" si="422"/>
        <v>0</v>
      </c>
      <c r="W410" s="100">
        <f t="shared" si="423"/>
        <v>0</v>
      </c>
      <c r="X410" s="100">
        <f t="shared" si="424"/>
        <v>0</v>
      </c>
      <c r="Y410" s="100">
        <f t="shared" si="425"/>
        <v>0</v>
      </c>
      <c r="Z410" s="100">
        <f t="shared" si="426"/>
        <v>0</v>
      </c>
      <c r="AA410" s="100">
        <f t="shared" si="427"/>
        <v>0</v>
      </c>
      <c r="AB410" s="100">
        <f t="shared" si="428"/>
        <v>0</v>
      </c>
      <c r="AC410" s="100">
        <f t="shared" si="429"/>
        <v>0</v>
      </c>
      <c r="AD410" s="100">
        <f t="shared" si="430"/>
        <v>0</v>
      </c>
      <c r="AE410" s="42">
        <f t="shared" si="431"/>
        <v>0</v>
      </c>
      <c r="AF410" s="104">
        <f t="shared" si="432"/>
        <v>0</v>
      </c>
      <c r="AG410" s="42">
        <f t="shared" si="433"/>
        <v>0</v>
      </c>
      <c r="AH410" s="43">
        <f t="shared" si="434"/>
        <v>0</v>
      </c>
      <c r="AJ410" s="78"/>
      <c r="AK410" s="79"/>
      <c r="AL410" s="79"/>
      <c r="AM410" s="79"/>
      <c r="AN410" s="79"/>
      <c r="AO410" s="79"/>
      <c r="AP410" s="79"/>
      <c r="AQ410" s="79"/>
      <c r="AR410" s="79"/>
      <c r="AS410" s="79"/>
      <c r="AT410" s="79"/>
      <c r="AU410" s="79"/>
      <c r="AV410" s="30">
        <f t="shared" si="435"/>
        <v>0</v>
      </c>
      <c r="AW410" s="80"/>
      <c r="AX410" s="37"/>
    </row>
    <row r="411" spans="2:50" x14ac:dyDescent="0.35">
      <c r="B411" s="116">
        <v>533012</v>
      </c>
      <c r="C411" s="87" t="s">
        <v>399</v>
      </c>
      <c r="E411" s="99">
        <f t="shared" si="406"/>
        <v>0</v>
      </c>
      <c r="F411" s="100">
        <f t="shared" si="407"/>
        <v>0</v>
      </c>
      <c r="G411" s="100">
        <f t="shared" si="408"/>
        <v>0</v>
      </c>
      <c r="H411" s="100">
        <f t="shared" si="409"/>
        <v>0</v>
      </c>
      <c r="I411" s="100">
        <f t="shared" si="410"/>
        <v>0</v>
      </c>
      <c r="J411" s="100">
        <f t="shared" si="411"/>
        <v>0</v>
      </c>
      <c r="K411" s="100">
        <f t="shared" si="412"/>
        <v>0</v>
      </c>
      <c r="L411" s="100">
        <f t="shared" si="413"/>
        <v>0</v>
      </c>
      <c r="M411" s="100">
        <f t="shared" si="414"/>
        <v>0</v>
      </c>
      <c r="N411" s="100">
        <f t="shared" si="415"/>
        <v>0</v>
      </c>
      <c r="O411" s="100">
        <f t="shared" si="416"/>
        <v>0</v>
      </c>
      <c r="P411" s="101">
        <f t="shared" si="417"/>
        <v>0</v>
      </c>
      <c r="Q411" s="42">
        <f t="shared" si="418"/>
        <v>0</v>
      </c>
      <c r="S411" s="99">
        <f t="shared" si="419"/>
        <v>0</v>
      </c>
      <c r="T411" s="100">
        <f t="shared" si="420"/>
        <v>0</v>
      </c>
      <c r="U411" s="100">
        <f t="shared" si="421"/>
        <v>0</v>
      </c>
      <c r="V411" s="100">
        <f t="shared" si="422"/>
        <v>0</v>
      </c>
      <c r="W411" s="100">
        <f t="shared" si="423"/>
        <v>0</v>
      </c>
      <c r="X411" s="100">
        <f t="shared" si="424"/>
        <v>0</v>
      </c>
      <c r="Y411" s="100">
        <f t="shared" si="425"/>
        <v>0</v>
      </c>
      <c r="Z411" s="100">
        <f t="shared" si="426"/>
        <v>0</v>
      </c>
      <c r="AA411" s="100">
        <f t="shared" si="427"/>
        <v>0</v>
      </c>
      <c r="AB411" s="100">
        <f t="shared" si="428"/>
        <v>0</v>
      </c>
      <c r="AC411" s="100">
        <f t="shared" si="429"/>
        <v>0</v>
      </c>
      <c r="AD411" s="100">
        <f t="shared" si="430"/>
        <v>0</v>
      </c>
      <c r="AE411" s="42">
        <f t="shared" si="431"/>
        <v>0</v>
      </c>
      <c r="AF411" s="104">
        <f t="shared" si="432"/>
        <v>0</v>
      </c>
      <c r="AG411" s="42">
        <f t="shared" si="433"/>
        <v>0</v>
      </c>
      <c r="AH411" s="43">
        <f t="shared" si="434"/>
        <v>0</v>
      </c>
      <c r="AJ411" s="78"/>
      <c r="AK411" s="79"/>
      <c r="AL411" s="79"/>
      <c r="AM411" s="79"/>
      <c r="AN411" s="79"/>
      <c r="AO411" s="79"/>
      <c r="AP411" s="79"/>
      <c r="AQ411" s="79"/>
      <c r="AR411" s="79"/>
      <c r="AS411" s="79"/>
      <c r="AT411" s="79"/>
      <c r="AU411" s="79"/>
      <c r="AV411" s="30">
        <f t="shared" si="435"/>
        <v>0</v>
      </c>
      <c r="AW411" s="80"/>
      <c r="AX411" s="37"/>
    </row>
    <row r="412" spans="2:50" x14ac:dyDescent="0.35">
      <c r="B412" s="116">
        <v>534000</v>
      </c>
      <c r="C412" s="87" t="s">
        <v>400</v>
      </c>
      <c r="E412" s="99">
        <f t="shared" si="406"/>
        <v>0</v>
      </c>
      <c r="F412" s="100">
        <f t="shared" si="407"/>
        <v>0</v>
      </c>
      <c r="G412" s="100">
        <f t="shared" si="408"/>
        <v>0</v>
      </c>
      <c r="H412" s="100">
        <f t="shared" si="409"/>
        <v>0</v>
      </c>
      <c r="I412" s="100">
        <f t="shared" si="410"/>
        <v>0</v>
      </c>
      <c r="J412" s="100">
        <f t="shared" si="411"/>
        <v>0</v>
      </c>
      <c r="K412" s="100">
        <f t="shared" si="412"/>
        <v>0</v>
      </c>
      <c r="L412" s="100">
        <f t="shared" si="413"/>
        <v>0</v>
      </c>
      <c r="M412" s="100">
        <f t="shared" si="414"/>
        <v>0</v>
      </c>
      <c r="N412" s="100">
        <f t="shared" si="415"/>
        <v>0</v>
      </c>
      <c r="O412" s="100">
        <f t="shared" si="416"/>
        <v>0</v>
      </c>
      <c r="P412" s="101">
        <f t="shared" si="417"/>
        <v>0</v>
      </c>
      <c r="Q412" s="42">
        <f t="shared" si="418"/>
        <v>0</v>
      </c>
      <c r="S412" s="99">
        <f t="shared" si="419"/>
        <v>0</v>
      </c>
      <c r="T412" s="100">
        <f t="shared" si="420"/>
        <v>0</v>
      </c>
      <c r="U412" s="100">
        <f t="shared" si="421"/>
        <v>0</v>
      </c>
      <c r="V412" s="100">
        <f t="shared" si="422"/>
        <v>0</v>
      </c>
      <c r="W412" s="100">
        <f t="shared" si="423"/>
        <v>0</v>
      </c>
      <c r="X412" s="100">
        <f t="shared" si="424"/>
        <v>0</v>
      </c>
      <c r="Y412" s="100">
        <f t="shared" si="425"/>
        <v>0</v>
      </c>
      <c r="Z412" s="100">
        <f t="shared" si="426"/>
        <v>0</v>
      </c>
      <c r="AA412" s="100">
        <f t="shared" si="427"/>
        <v>0</v>
      </c>
      <c r="AB412" s="100">
        <f t="shared" si="428"/>
        <v>0</v>
      </c>
      <c r="AC412" s="100">
        <f t="shared" si="429"/>
        <v>0</v>
      </c>
      <c r="AD412" s="100">
        <f t="shared" si="430"/>
        <v>0</v>
      </c>
      <c r="AE412" s="42">
        <f t="shared" si="431"/>
        <v>0</v>
      </c>
      <c r="AF412" s="104">
        <f t="shared" si="432"/>
        <v>0</v>
      </c>
      <c r="AG412" s="42">
        <f t="shared" si="433"/>
        <v>0</v>
      </c>
      <c r="AH412" s="43">
        <f t="shared" si="434"/>
        <v>0</v>
      </c>
      <c r="AJ412" s="78"/>
      <c r="AK412" s="79"/>
      <c r="AL412" s="79"/>
      <c r="AM412" s="79"/>
      <c r="AN412" s="79"/>
      <c r="AO412" s="79"/>
      <c r="AP412" s="79"/>
      <c r="AQ412" s="79"/>
      <c r="AR412" s="79"/>
      <c r="AS412" s="79"/>
      <c r="AT412" s="79"/>
      <c r="AU412" s="79"/>
      <c r="AV412" s="30">
        <f t="shared" si="435"/>
        <v>0</v>
      </c>
      <c r="AW412" s="80"/>
      <c r="AX412" s="37"/>
    </row>
    <row r="413" spans="2:50" x14ac:dyDescent="0.35">
      <c r="B413" s="116">
        <v>534010</v>
      </c>
      <c r="C413" s="87" t="s">
        <v>401</v>
      </c>
      <c r="E413" s="99">
        <f t="shared" si="406"/>
        <v>0</v>
      </c>
      <c r="F413" s="100">
        <f t="shared" si="407"/>
        <v>0</v>
      </c>
      <c r="G413" s="100">
        <f t="shared" si="408"/>
        <v>0</v>
      </c>
      <c r="H413" s="100">
        <f t="shared" si="409"/>
        <v>0</v>
      </c>
      <c r="I413" s="100">
        <f t="shared" si="410"/>
        <v>0</v>
      </c>
      <c r="J413" s="100">
        <f t="shared" si="411"/>
        <v>0</v>
      </c>
      <c r="K413" s="100">
        <f t="shared" si="412"/>
        <v>0</v>
      </c>
      <c r="L413" s="100">
        <f t="shared" si="413"/>
        <v>0</v>
      </c>
      <c r="M413" s="100">
        <f t="shared" si="414"/>
        <v>0</v>
      </c>
      <c r="N413" s="100">
        <f t="shared" si="415"/>
        <v>0</v>
      </c>
      <c r="O413" s="100">
        <f t="shared" si="416"/>
        <v>0</v>
      </c>
      <c r="P413" s="101">
        <f t="shared" si="417"/>
        <v>0</v>
      </c>
      <c r="Q413" s="42">
        <f t="shared" si="418"/>
        <v>0</v>
      </c>
      <c r="S413" s="99">
        <f t="shared" si="419"/>
        <v>0</v>
      </c>
      <c r="T413" s="100">
        <f t="shared" si="420"/>
        <v>0</v>
      </c>
      <c r="U413" s="100">
        <f t="shared" si="421"/>
        <v>0</v>
      </c>
      <c r="V413" s="100">
        <f t="shared" si="422"/>
        <v>0</v>
      </c>
      <c r="W413" s="100">
        <f t="shared" si="423"/>
        <v>0</v>
      </c>
      <c r="X413" s="100">
        <f t="shared" si="424"/>
        <v>0</v>
      </c>
      <c r="Y413" s="100">
        <f t="shared" si="425"/>
        <v>0</v>
      </c>
      <c r="Z413" s="100">
        <f t="shared" si="426"/>
        <v>0</v>
      </c>
      <c r="AA413" s="100">
        <f t="shared" si="427"/>
        <v>0</v>
      </c>
      <c r="AB413" s="100">
        <f t="shared" si="428"/>
        <v>0</v>
      </c>
      <c r="AC413" s="100">
        <f t="shared" si="429"/>
        <v>0</v>
      </c>
      <c r="AD413" s="100">
        <f t="shared" si="430"/>
        <v>0</v>
      </c>
      <c r="AE413" s="42">
        <f t="shared" si="431"/>
        <v>0</v>
      </c>
      <c r="AF413" s="104">
        <f t="shared" si="432"/>
        <v>0</v>
      </c>
      <c r="AG413" s="42">
        <f t="shared" si="433"/>
        <v>0</v>
      </c>
      <c r="AH413" s="43">
        <f t="shared" si="434"/>
        <v>0</v>
      </c>
      <c r="AJ413" s="78"/>
      <c r="AK413" s="79"/>
      <c r="AL413" s="79"/>
      <c r="AM413" s="79"/>
      <c r="AN413" s="79"/>
      <c r="AO413" s="79"/>
      <c r="AP413" s="79"/>
      <c r="AQ413" s="79"/>
      <c r="AR413" s="79"/>
      <c r="AS413" s="79"/>
      <c r="AT413" s="79"/>
      <c r="AU413" s="79"/>
      <c r="AV413" s="30">
        <f t="shared" si="435"/>
        <v>0</v>
      </c>
      <c r="AW413" s="80"/>
      <c r="AX413" s="37"/>
    </row>
    <row r="414" spans="2:50" x14ac:dyDescent="0.35">
      <c r="B414" s="116">
        <v>534011</v>
      </c>
      <c r="C414" s="87" t="s">
        <v>402</v>
      </c>
      <c r="E414" s="99">
        <f t="shared" si="406"/>
        <v>0</v>
      </c>
      <c r="F414" s="100">
        <f t="shared" si="407"/>
        <v>0</v>
      </c>
      <c r="G414" s="100">
        <f t="shared" si="408"/>
        <v>0</v>
      </c>
      <c r="H414" s="100">
        <f t="shared" si="409"/>
        <v>0</v>
      </c>
      <c r="I414" s="100">
        <f t="shared" si="410"/>
        <v>0</v>
      </c>
      <c r="J414" s="100">
        <f t="shared" si="411"/>
        <v>0</v>
      </c>
      <c r="K414" s="100">
        <f t="shared" si="412"/>
        <v>0</v>
      </c>
      <c r="L414" s="100">
        <f t="shared" si="413"/>
        <v>0</v>
      </c>
      <c r="M414" s="100">
        <f t="shared" si="414"/>
        <v>0</v>
      </c>
      <c r="N414" s="100">
        <f t="shared" si="415"/>
        <v>0</v>
      </c>
      <c r="O414" s="100">
        <f t="shared" si="416"/>
        <v>0</v>
      </c>
      <c r="P414" s="101">
        <f t="shared" si="417"/>
        <v>0</v>
      </c>
      <c r="Q414" s="42">
        <f t="shared" si="418"/>
        <v>0</v>
      </c>
      <c r="S414" s="99">
        <f t="shared" si="419"/>
        <v>0</v>
      </c>
      <c r="T414" s="100">
        <f t="shared" si="420"/>
        <v>0</v>
      </c>
      <c r="U414" s="100">
        <f t="shared" si="421"/>
        <v>0</v>
      </c>
      <c r="V414" s="100">
        <f t="shared" si="422"/>
        <v>0</v>
      </c>
      <c r="W414" s="100">
        <f t="shared" si="423"/>
        <v>0</v>
      </c>
      <c r="X414" s="100">
        <f t="shared" si="424"/>
        <v>0</v>
      </c>
      <c r="Y414" s="100">
        <f t="shared" si="425"/>
        <v>0</v>
      </c>
      <c r="Z414" s="100">
        <f t="shared" si="426"/>
        <v>0</v>
      </c>
      <c r="AA414" s="100">
        <f t="shared" si="427"/>
        <v>0</v>
      </c>
      <c r="AB414" s="100">
        <f t="shared" si="428"/>
        <v>0</v>
      </c>
      <c r="AC414" s="100">
        <f t="shared" si="429"/>
        <v>0</v>
      </c>
      <c r="AD414" s="100">
        <f t="shared" si="430"/>
        <v>0</v>
      </c>
      <c r="AE414" s="42">
        <f t="shared" si="431"/>
        <v>0</v>
      </c>
      <c r="AF414" s="104">
        <f t="shared" si="432"/>
        <v>0</v>
      </c>
      <c r="AG414" s="42">
        <f t="shared" si="433"/>
        <v>0</v>
      </c>
      <c r="AH414" s="43">
        <f t="shared" si="434"/>
        <v>0</v>
      </c>
      <c r="AJ414" s="78"/>
      <c r="AK414" s="79"/>
      <c r="AL414" s="79"/>
      <c r="AM414" s="79"/>
      <c r="AN414" s="79"/>
      <c r="AO414" s="79"/>
      <c r="AP414" s="79"/>
      <c r="AQ414" s="79"/>
      <c r="AR414" s="79"/>
      <c r="AS414" s="79"/>
      <c r="AT414" s="79"/>
      <c r="AU414" s="79"/>
      <c r="AV414" s="30">
        <f t="shared" si="435"/>
        <v>0</v>
      </c>
      <c r="AW414" s="80"/>
      <c r="AX414" s="37"/>
    </row>
    <row r="415" spans="2:50" x14ac:dyDescent="0.35">
      <c r="B415" s="116">
        <v>535000</v>
      </c>
      <c r="C415" s="87" t="s">
        <v>403</v>
      </c>
      <c r="E415" s="99">
        <f t="shared" si="406"/>
        <v>0</v>
      </c>
      <c r="F415" s="100">
        <f t="shared" si="407"/>
        <v>0</v>
      </c>
      <c r="G415" s="100">
        <f t="shared" si="408"/>
        <v>0</v>
      </c>
      <c r="H415" s="100">
        <f t="shared" si="409"/>
        <v>0</v>
      </c>
      <c r="I415" s="100">
        <f t="shared" si="410"/>
        <v>0</v>
      </c>
      <c r="J415" s="100">
        <f t="shared" si="411"/>
        <v>0</v>
      </c>
      <c r="K415" s="100">
        <f t="shared" si="412"/>
        <v>0</v>
      </c>
      <c r="L415" s="100">
        <f t="shared" si="413"/>
        <v>0</v>
      </c>
      <c r="M415" s="100">
        <f t="shared" si="414"/>
        <v>0</v>
      </c>
      <c r="N415" s="100">
        <f t="shared" si="415"/>
        <v>0</v>
      </c>
      <c r="O415" s="100">
        <f t="shared" si="416"/>
        <v>0</v>
      </c>
      <c r="P415" s="101">
        <f t="shared" si="417"/>
        <v>0</v>
      </c>
      <c r="Q415" s="42">
        <f t="shared" si="418"/>
        <v>0</v>
      </c>
      <c r="S415" s="99">
        <f t="shared" si="419"/>
        <v>0</v>
      </c>
      <c r="T415" s="100">
        <f t="shared" si="420"/>
        <v>0</v>
      </c>
      <c r="U415" s="100">
        <f t="shared" si="421"/>
        <v>0</v>
      </c>
      <c r="V415" s="100">
        <f t="shared" si="422"/>
        <v>0</v>
      </c>
      <c r="W415" s="100">
        <f t="shared" si="423"/>
        <v>0</v>
      </c>
      <c r="X415" s="100">
        <f t="shared" si="424"/>
        <v>0</v>
      </c>
      <c r="Y415" s="100">
        <f t="shared" si="425"/>
        <v>0</v>
      </c>
      <c r="Z415" s="100">
        <f t="shared" si="426"/>
        <v>0</v>
      </c>
      <c r="AA415" s="100">
        <f t="shared" si="427"/>
        <v>0</v>
      </c>
      <c r="AB415" s="100">
        <f t="shared" si="428"/>
        <v>0</v>
      </c>
      <c r="AC415" s="100">
        <f t="shared" si="429"/>
        <v>0</v>
      </c>
      <c r="AD415" s="100">
        <f t="shared" si="430"/>
        <v>0</v>
      </c>
      <c r="AE415" s="42">
        <f t="shared" si="431"/>
        <v>0</v>
      </c>
      <c r="AF415" s="104">
        <f t="shared" si="432"/>
        <v>0</v>
      </c>
      <c r="AG415" s="42">
        <f t="shared" si="433"/>
        <v>0</v>
      </c>
      <c r="AH415" s="43">
        <f t="shared" si="434"/>
        <v>0</v>
      </c>
      <c r="AJ415" s="78"/>
      <c r="AK415" s="79"/>
      <c r="AL415" s="79"/>
      <c r="AM415" s="79"/>
      <c r="AN415" s="79"/>
      <c r="AO415" s="79"/>
      <c r="AP415" s="79"/>
      <c r="AQ415" s="79"/>
      <c r="AR415" s="79"/>
      <c r="AS415" s="79"/>
      <c r="AT415" s="79"/>
      <c r="AU415" s="79"/>
      <c r="AV415" s="30">
        <f t="shared" si="435"/>
        <v>0</v>
      </c>
      <c r="AW415" s="80"/>
      <c r="AX415" s="37"/>
    </row>
    <row r="416" spans="2:50" x14ac:dyDescent="0.35">
      <c r="B416" s="116">
        <v>535010</v>
      </c>
      <c r="C416" s="87" t="s">
        <v>404</v>
      </c>
      <c r="E416" s="99">
        <f t="shared" si="406"/>
        <v>0</v>
      </c>
      <c r="F416" s="100">
        <f t="shared" si="407"/>
        <v>0</v>
      </c>
      <c r="G416" s="100">
        <f t="shared" si="408"/>
        <v>0</v>
      </c>
      <c r="H416" s="100">
        <f t="shared" si="409"/>
        <v>0</v>
      </c>
      <c r="I416" s="100">
        <f t="shared" si="410"/>
        <v>0</v>
      </c>
      <c r="J416" s="100">
        <f t="shared" si="411"/>
        <v>0</v>
      </c>
      <c r="K416" s="100">
        <f t="shared" si="412"/>
        <v>0</v>
      </c>
      <c r="L416" s="100">
        <f t="shared" si="413"/>
        <v>0</v>
      </c>
      <c r="M416" s="100">
        <f t="shared" si="414"/>
        <v>0</v>
      </c>
      <c r="N416" s="100">
        <f t="shared" si="415"/>
        <v>0</v>
      </c>
      <c r="O416" s="100">
        <f t="shared" si="416"/>
        <v>0</v>
      </c>
      <c r="P416" s="101">
        <f t="shared" si="417"/>
        <v>0</v>
      </c>
      <c r="Q416" s="42">
        <f t="shared" si="418"/>
        <v>0</v>
      </c>
      <c r="S416" s="99">
        <f t="shared" si="419"/>
        <v>0</v>
      </c>
      <c r="T416" s="100">
        <f t="shared" si="420"/>
        <v>0</v>
      </c>
      <c r="U416" s="100">
        <f t="shared" si="421"/>
        <v>0</v>
      </c>
      <c r="V416" s="100">
        <f t="shared" si="422"/>
        <v>0</v>
      </c>
      <c r="W416" s="100">
        <f t="shared" si="423"/>
        <v>0</v>
      </c>
      <c r="X416" s="100">
        <f t="shared" si="424"/>
        <v>0</v>
      </c>
      <c r="Y416" s="100">
        <f t="shared" si="425"/>
        <v>0</v>
      </c>
      <c r="Z416" s="100">
        <f t="shared" si="426"/>
        <v>0</v>
      </c>
      <c r="AA416" s="100">
        <f t="shared" si="427"/>
        <v>0</v>
      </c>
      <c r="AB416" s="100">
        <f t="shared" si="428"/>
        <v>0</v>
      </c>
      <c r="AC416" s="100">
        <f t="shared" si="429"/>
        <v>0</v>
      </c>
      <c r="AD416" s="100">
        <f t="shared" si="430"/>
        <v>0</v>
      </c>
      <c r="AE416" s="42">
        <f t="shared" si="431"/>
        <v>0</v>
      </c>
      <c r="AF416" s="104">
        <f t="shared" si="432"/>
        <v>0</v>
      </c>
      <c r="AG416" s="42">
        <f t="shared" si="433"/>
        <v>0</v>
      </c>
      <c r="AH416" s="43">
        <f t="shared" si="434"/>
        <v>0</v>
      </c>
      <c r="AJ416" s="78"/>
      <c r="AK416" s="79"/>
      <c r="AL416" s="79"/>
      <c r="AM416" s="79"/>
      <c r="AN416" s="79"/>
      <c r="AO416" s="79"/>
      <c r="AP416" s="79"/>
      <c r="AQ416" s="79"/>
      <c r="AR416" s="79"/>
      <c r="AS416" s="79"/>
      <c r="AT416" s="79"/>
      <c r="AU416" s="79"/>
      <c r="AV416" s="30">
        <f t="shared" si="435"/>
        <v>0</v>
      </c>
      <c r="AW416" s="80"/>
      <c r="AX416" s="37"/>
    </row>
    <row r="417" spans="2:50" x14ac:dyDescent="0.35">
      <c r="B417" s="116">
        <v>535011</v>
      </c>
      <c r="C417" s="87" t="s">
        <v>405</v>
      </c>
      <c r="E417" s="99">
        <f t="shared" si="406"/>
        <v>0</v>
      </c>
      <c r="F417" s="100">
        <f t="shared" si="407"/>
        <v>0</v>
      </c>
      <c r="G417" s="100">
        <f t="shared" si="408"/>
        <v>0</v>
      </c>
      <c r="H417" s="100">
        <f t="shared" si="409"/>
        <v>0</v>
      </c>
      <c r="I417" s="100">
        <f t="shared" si="410"/>
        <v>0</v>
      </c>
      <c r="J417" s="100">
        <f t="shared" si="411"/>
        <v>0</v>
      </c>
      <c r="K417" s="100">
        <f t="shared" si="412"/>
        <v>0</v>
      </c>
      <c r="L417" s="100">
        <f t="shared" si="413"/>
        <v>0</v>
      </c>
      <c r="M417" s="100">
        <f t="shared" si="414"/>
        <v>0</v>
      </c>
      <c r="N417" s="100">
        <f t="shared" si="415"/>
        <v>0</v>
      </c>
      <c r="O417" s="100">
        <f t="shared" si="416"/>
        <v>0</v>
      </c>
      <c r="P417" s="101">
        <f t="shared" si="417"/>
        <v>0</v>
      </c>
      <c r="Q417" s="42">
        <f t="shared" si="418"/>
        <v>0</v>
      </c>
      <c r="S417" s="99">
        <f t="shared" si="419"/>
        <v>0</v>
      </c>
      <c r="T417" s="100">
        <f t="shared" si="420"/>
        <v>0</v>
      </c>
      <c r="U417" s="100">
        <f t="shared" si="421"/>
        <v>0</v>
      </c>
      <c r="V417" s="100">
        <f t="shared" si="422"/>
        <v>0</v>
      </c>
      <c r="W417" s="100">
        <f t="shared" si="423"/>
        <v>0</v>
      </c>
      <c r="X417" s="100">
        <f t="shared" si="424"/>
        <v>0</v>
      </c>
      <c r="Y417" s="100">
        <f t="shared" si="425"/>
        <v>0</v>
      </c>
      <c r="Z417" s="100">
        <f t="shared" si="426"/>
        <v>0</v>
      </c>
      <c r="AA417" s="100">
        <f t="shared" si="427"/>
        <v>0</v>
      </c>
      <c r="AB417" s="100">
        <f t="shared" si="428"/>
        <v>0</v>
      </c>
      <c r="AC417" s="100">
        <f t="shared" si="429"/>
        <v>0</v>
      </c>
      <c r="AD417" s="100">
        <f t="shared" si="430"/>
        <v>0</v>
      </c>
      <c r="AE417" s="42">
        <f t="shared" si="431"/>
        <v>0</v>
      </c>
      <c r="AF417" s="104">
        <f t="shared" si="432"/>
        <v>0</v>
      </c>
      <c r="AG417" s="42">
        <f t="shared" si="433"/>
        <v>0</v>
      </c>
      <c r="AH417" s="43">
        <f t="shared" si="434"/>
        <v>0</v>
      </c>
      <c r="AJ417" s="78"/>
      <c r="AK417" s="79"/>
      <c r="AL417" s="79"/>
      <c r="AM417" s="79"/>
      <c r="AN417" s="79"/>
      <c r="AO417" s="79"/>
      <c r="AP417" s="79"/>
      <c r="AQ417" s="79"/>
      <c r="AR417" s="79"/>
      <c r="AS417" s="79"/>
      <c r="AT417" s="79"/>
      <c r="AU417" s="79"/>
      <c r="AV417" s="30">
        <f t="shared" si="435"/>
        <v>0</v>
      </c>
      <c r="AW417" s="80"/>
      <c r="AX417" s="37"/>
    </row>
    <row r="418" spans="2:50" x14ac:dyDescent="0.35">
      <c r="B418" s="116">
        <v>535012</v>
      </c>
      <c r="C418" s="87" t="s">
        <v>406</v>
      </c>
      <c r="E418" s="99">
        <f t="shared" si="406"/>
        <v>0</v>
      </c>
      <c r="F418" s="100">
        <f t="shared" si="407"/>
        <v>0</v>
      </c>
      <c r="G418" s="100">
        <f t="shared" si="408"/>
        <v>0</v>
      </c>
      <c r="H418" s="100">
        <f t="shared" si="409"/>
        <v>0</v>
      </c>
      <c r="I418" s="100">
        <f t="shared" si="410"/>
        <v>0</v>
      </c>
      <c r="J418" s="100">
        <f t="shared" si="411"/>
        <v>0</v>
      </c>
      <c r="K418" s="100">
        <f t="shared" si="412"/>
        <v>0</v>
      </c>
      <c r="L418" s="100">
        <f t="shared" si="413"/>
        <v>0</v>
      </c>
      <c r="M418" s="100">
        <f t="shared" si="414"/>
        <v>0</v>
      </c>
      <c r="N418" s="100">
        <f t="shared" si="415"/>
        <v>0</v>
      </c>
      <c r="O418" s="100">
        <f t="shared" si="416"/>
        <v>0</v>
      </c>
      <c r="P418" s="101">
        <f t="shared" si="417"/>
        <v>0</v>
      </c>
      <c r="Q418" s="42">
        <f t="shared" si="418"/>
        <v>0</v>
      </c>
      <c r="S418" s="99">
        <f t="shared" si="419"/>
        <v>0</v>
      </c>
      <c r="T418" s="100">
        <f t="shared" si="420"/>
        <v>0</v>
      </c>
      <c r="U418" s="100">
        <f t="shared" si="421"/>
        <v>0</v>
      </c>
      <c r="V418" s="100">
        <f t="shared" si="422"/>
        <v>0</v>
      </c>
      <c r="W418" s="100">
        <f t="shared" si="423"/>
        <v>0</v>
      </c>
      <c r="X418" s="100">
        <f t="shared" si="424"/>
        <v>0</v>
      </c>
      <c r="Y418" s="100">
        <f t="shared" si="425"/>
        <v>0</v>
      </c>
      <c r="Z418" s="100">
        <f t="shared" si="426"/>
        <v>0</v>
      </c>
      <c r="AA418" s="100">
        <f t="shared" si="427"/>
        <v>0</v>
      </c>
      <c r="AB418" s="100">
        <f t="shared" si="428"/>
        <v>0</v>
      </c>
      <c r="AC418" s="100">
        <f t="shared" si="429"/>
        <v>0</v>
      </c>
      <c r="AD418" s="100">
        <f t="shared" si="430"/>
        <v>0</v>
      </c>
      <c r="AE418" s="42">
        <f t="shared" si="431"/>
        <v>0</v>
      </c>
      <c r="AF418" s="104">
        <f t="shared" si="432"/>
        <v>0</v>
      </c>
      <c r="AG418" s="42">
        <f t="shared" si="433"/>
        <v>0</v>
      </c>
      <c r="AH418" s="43">
        <f t="shared" si="434"/>
        <v>0</v>
      </c>
      <c r="AJ418" s="78"/>
      <c r="AK418" s="79"/>
      <c r="AL418" s="79"/>
      <c r="AM418" s="79"/>
      <c r="AN418" s="79"/>
      <c r="AO418" s="79"/>
      <c r="AP418" s="79"/>
      <c r="AQ418" s="79"/>
      <c r="AR418" s="79"/>
      <c r="AS418" s="79"/>
      <c r="AT418" s="79"/>
      <c r="AU418" s="79"/>
      <c r="AV418" s="30">
        <f t="shared" si="435"/>
        <v>0</v>
      </c>
      <c r="AW418" s="80"/>
      <c r="AX418" s="37"/>
    </row>
    <row r="419" spans="2:50" x14ac:dyDescent="0.35">
      <c r="B419" s="116">
        <v>535013</v>
      </c>
      <c r="C419" s="87" t="s">
        <v>407</v>
      </c>
      <c r="E419" s="99">
        <f t="shared" si="406"/>
        <v>0</v>
      </c>
      <c r="F419" s="100">
        <f t="shared" si="407"/>
        <v>0</v>
      </c>
      <c r="G419" s="100">
        <f t="shared" si="408"/>
        <v>0</v>
      </c>
      <c r="H419" s="100">
        <f t="shared" si="409"/>
        <v>0</v>
      </c>
      <c r="I419" s="100">
        <f t="shared" si="410"/>
        <v>0</v>
      </c>
      <c r="J419" s="100">
        <f t="shared" si="411"/>
        <v>0</v>
      </c>
      <c r="K419" s="100">
        <f t="shared" si="412"/>
        <v>0</v>
      </c>
      <c r="L419" s="100">
        <f t="shared" si="413"/>
        <v>0</v>
      </c>
      <c r="M419" s="100">
        <f t="shared" si="414"/>
        <v>0</v>
      </c>
      <c r="N419" s="100">
        <f t="shared" si="415"/>
        <v>0</v>
      </c>
      <c r="O419" s="100">
        <f t="shared" si="416"/>
        <v>0</v>
      </c>
      <c r="P419" s="101">
        <f t="shared" si="417"/>
        <v>0</v>
      </c>
      <c r="Q419" s="42">
        <f t="shared" si="418"/>
        <v>0</v>
      </c>
      <c r="S419" s="99">
        <f t="shared" si="419"/>
        <v>0</v>
      </c>
      <c r="T419" s="100">
        <f t="shared" si="420"/>
        <v>0</v>
      </c>
      <c r="U419" s="100">
        <f t="shared" si="421"/>
        <v>0</v>
      </c>
      <c r="V419" s="100">
        <f t="shared" si="422"/>
        <v>0</v>
      </c>
      <c r="W419" s="100">
        <f t="shared" si="423"/>
        <v>0</v>
      </c>
      <c r="X419" s="100">
        <f t="shared" si="424"/>
        <v>0</v>
      </c>
      <c r="Y419" s="100">
        <f t="shared" si="425"/>
        <v>0</v>
      </c>
      <c r="Z419" s="100">
        <f t="shared" si="426"/>
        <v>0</v>
      </c>
      <c r="AA419" s="100">
        <f t="shared" si="427"/>
        <v>0</v>
      </c>
      <c r="AB419" s="100">
        <f t="shared" si="428"/>
        <v>0</v>
      </c>
      <c r="AC419" s="100">
        <f t="shared" si="429"/>
        <v>0</v>
      </c>
      <c r="AD419" s="100">
        <f t="shared" si="430"/>
        <v>0</v>
      </c>
      <c r="AE419" s="42">
        <f t="shared" si="431"/>
        <v>0</v>
      </c>
      <c r="AF419" s="104">
        <f t="shared" si="432"/>
        <v>0</v>
      </c>
      <c r="AG419" s="42">
        <f t="shared" si="433"/>
        <v>0</v>
      </c>
      <c r="AH419" s="43">
        <f t="shared" si="434"/>
        <v>0</v>
      </c>
      <c r="AJ419" s="78"/>
      <c r="AK419" s="79"/>
      <c r="AL419" s="79"/>
      <c r="AM419" s="79"/>
      <c r="AN419" s="79"/>
      <c r="AO419" s="79"/>
      <c r="AP419" s="79"/>
      <c r="AQ419" s="79"/>
      <c r="AR419" s="79"/>
      <c r="AS419" s="79"/>
      <c r="AT419" s="79"/>
      <c r="AU419" s="79"/>
      <c r="AV419" s="30">
        <f t="shared" si="435"/>
        <v>0</v>
      </c>
      <c r="AW419" s="80"/>
      <c r="AX419" s="37"/>
    </row>
    <row r="420" spans="2:50" x14ac:dyDescent="0.35">
      <c r="B420" s="116">
        <v>535014</v>
      </c>
      <c r="C420" s="87" t="s">
        <v>408</v>
      </c>
      <c r="E420" s="99">
        <f t="shared" si="406"/>
        <v>0</v>
      </c>
      <c r="F420" s="100">
        <f t="shared" si="407"/>
        <v>0</v>
      </c>
      <c r="G420" s="100">
        <f t="shared" si="408"/>
        <v>0</v>
      </c>
      <c r="H420" s="100">
        <f t="shared" si="409"/>
        <v>0</v>
      </c>
      <c r="I420" s="100">
        <f t="shared" si="410"/>
        <v>0</v>
      </c>
      <c r="J420" s="100">
        <f t="shared" si="411"/>
        <v>0</v>
      </c>
      <c r="K420" s="100">
        <f t="shared" si="412"/>
        <v>0</v>
      </c>
      <c r="L420" s="100">
        <f t="shared" si="413"/>
        <v>0</v>
      </c>
      <c r="M420" s="100">
        <f t="shared" si="414"/>
        <v>0</v>
      </c>
      <c r="N420" s="100">
        <f t="shared" si="415"/>
        <v>0</v>
      </c>
      <c r="O420" s="100">
        <f t="shared" si="416"/>
        <v>0</v>
      </c>
      <c r="P420" s="101">
        <f t="shared" si="417"/>
        <v>0</v>
      </c>
      <c r="Q420" s="42">
        <f t="shared" si="418"/>
        <v>0</v>
      </c>
      <c r="S420" s="99">
        <f t="shared" si="419"/>
        <v>0</v>
      </c>
      <c r="T420" s="100">
        <f t="shared" si="420"/>
        <v>0</v>
      </c>
      <c r="U420" s="100">
        <f t="shared" si="421"/>
        <v>0</v>
      </c>
      <c r="V420" s="100">
        <f t="shared" si="422"/>
        <v>0</v>
      </c>
      <c r="W420" s="100">
        <f t="shared" si="423"/>
        <v>0</v>
      </c>
      <c r="X420" s="100">
        <f t="shared" si="424"/>
        <v>0</v>
      </c>
      <c r="Y420" s="100">
        <f t="shared" si="425"/>
        <v>0</v>
      </c>
      <c r="Z420" s="100">
        <f t="shared" si="426"/>
        <v>0</v>
      </c>
      <c r="AA420" s="100">
        <f t="shared" si="427"/>
        <v>0</v>
      </c>
      <c r="AB420" s="100">
        <f t="shared" si="428"/>
        <v>0</v>
      </c>
      <c r="AC420" s="100">
        <f t="shared" si="429"/>
        <v>0</v>
      </c>
      <c r="AD420" s="100">
        <f t="shared" si="430"/>
        <v>0</v>
      </c>
      <c r="AE420" s="42">
        <f t="shared" si="431"/>
        <v>0</v>
      </c>
      <c r="AF420" s="104">
        <f t="shared" si="432"/>
        <v>0</v>
      </c>
      <c r="AG420" s="42">
        <f t="shared" si="433"/>
        <v>0</v>
      </c>
      <c r="AH420" s="43">
        <f t="shared" si="434"/>
        <v>0</v>
      </c>
      <c r="AJ420" s="78"/>
      <c r="AK420" s="79"/>
      <c r="AL420" s="79"/>
      <c r="AM420" s="79"/>
      <c r="AN420" s="79"/>
      <c r="AO420" s="79"/>
      <c r="AP420" s="79"/>
      <c r="AQ420" s="79"/>
      <c r="AR420" s="79"/>
      <c r="AS420" s="79"/>
      <c r="AT420" s="79"/>
      <c r="AU420" s="79"/>
      <c r="AV420" s="30">
        <f t="shared" si="435"/>
        <v>0</v>
      </c>
      <c r="AW420" s="80"/>
      <c r="AX420" s="37"/>
    </row>
    <row r="421" spans="2:50" x14ac:dyDescent="0.35">
      <c r="B421" s="116">
        <v>536000</v>
      </c>
      <c r="C421" s="87" t="s">
        <v>409</v>
      </c>
      <c r="E421" s="99">
        <f t="shared" si="406"/>
        <v>0</v>
      </c>
      <c r="F421" s="100">
        <f t="shared" si="407"/>
        <v>0</v>
      </c>
      <c r="G421" s="100">
        <f t="shared" si="408"/>
        <v>0</v>
      </c>
      <c r="H421" s="100">
        <f t="shared" si="409"/>
        <v>0</v>
      </c>
      <c r="I421" s="100">
        <f t="shared" si="410"/>
        <v>0</v>
      </c>
      <c r="J421" s="100">
        <f t="shared" si="411"/>
        <v>0</v>
      </c>
      <c r="K421" s="100">
        <f t="shared" si="412"/>
        <v>0</v>
      </c>
      <c r="L421" s="100">
        <f t="shared" si="413"/>
        <v>0</v>
      </c>
      <c r="M421" s="100">
        <f t="shared" si="414"/>
        <v>0</v>
      </c>
      <c r="N421" s="100">
        <f t="shared" si="415"/>
        <v>0</v>
      </c>
      <c r="O421" s="100">
        <f t="shared" si="416"/>
        <v>0</v>
      </c>
      <c r="P421" s="101">
        <f t="shared" si="417"/>
        <v>0</v>
      </c>
      <c r="Q421" s="42">
        <f t="shared" si="418"/>
        <v>0</v>
      </c>
      <c r="S421" s="99">
        <f t="shared" si="419"/>
        <v>0</v>
      </c>
      <c r="T421" s="100">
        <f t="shared" si="420"/>
        <v>0</v>
      </c>
      <c r="U421" s="100">
        <f t="shared" si="421"/>
        <v>0</v>
      </c>
      <c r="V421" s="100">
        <f t="shared" si="422"/>
        <v>0</v>
      </c>
      <c r="W421" s="100">
        <f t="shared" si="423"/>
        <v>0</v>
      </c>
      <c r="X421" s="100">
        <f t="shared" si="424"/>
        <v>0</v>
      </c>
      <c r="Y421" s="100">
        <f t="shared" si="425"/>
        <v>0</v>
      </c>
      <c r="Z421" s="100">
        <f t="shared" si="426"/>
        <v>0</v>
      </c>
      <c r="AA421" s="100">
        <f t="shared" si="427"/>
        <v>0</v>
      </c>
      <c r="AB421" s="100">
        <f t="shared" si="428"/>
        <v>0</v>
      </c>
      <c r="AC421" s="100">
        <f t="shared" si="429"/>
        <v>0</v>
      </c>
      <c r="AD421" s="100">
        <f t="shared" si="430"/>
        <v>0</v>
      </c>
      <c r="AE421" s="42">
        <f t="shared" si="431"/>
        <v>0</v>
      </c>
      <c r="AF421" s="104">
        <f t="shared" si="432"/>
        <v>0</v>
      </c>
      <c r="AG421" s="42">
        <f t="shared" si="433"/>
        <v>0</v>
      </c>
      <c r="AH421" s="43">
        <f t="shared" si="434"/>
        <v>0</v>
      </c>
      <c r="AJ421" s="78"/>
      <c r="AK421" s="79"/>
      <c r="AL421" s="79"/>
      <c r="AM421" s="79"/>
      <c r="AN421" s="79"/>
      <c r="AO421" s="79"/>
      <c r="AP421" s="79"/>
      <c r="AQ421" s="79"/>
      <c r="AR421" s="79"/>
      <c r="AS421" s="79"/>
      <c r="AT421" s="79"/>
      <c r="AU421" s="79"/>
      <c r="AV421" s="30">
        <f t="shared" si="435"/>
        <v>0</v>
      </c>
      <c r="AW421" s="80"/>
      <c r="AX421" s="37"/>
    </row>
    <row r="422" spans="2:50" x14ac:dyDescent="0.35">
      <c r="B422" s="116">
        <v>536010</v>
      </c>
      <c r="C422" s="87" t="s">
        <v>410</v>
      </c>
      <c r="E422" s="99">
        <f t="shared" si="406"/>
        <v>0</v>
      </c>
      <c r="F422" s="100">
        <f t="shared" si="407"/>
        <v>0</v>
      </c>
      <c r="G422" s="100">
        <f t="shared" si="408"/>
        <v>0</v>
      </c>
      <c r="H422" s="100">
        <f t="shared" si="409"/>
        <v>0</v>
      </c>
      <c r="I422" s="100">
        <f t="shared" si="410"/>
        <v>0</v>
      </c>
      <c r="J422" s="100">
        <f t="shared" si="411"/>
        <v>0</v>
      </c>
      <c r="K422" s="100">
        <f t="shared" si="412"/>
        <v>0</v>
      </c>
      <c r="L422" s="100">
        <f t="shared" si="413"/>
        <v>0</v>
      </c>
      <c r="M422" s="100">
        <f t="shared" si="414"/>
        <v>0</v>
      </c>
      <c r="N422" s="100">
        <f t="shared" si="415"/>
        <v>0</v>
      </c>
      <c r="O422" s="100">
        <f t="shared" si="416"/>
        <v>0</v>
      </c>
      <c r="P422" s="101">
        <f t="shared" si="417"/>
        <v>0</v>
      </c>
      <c r="Q422" s="42">
        <f t="shared" si="418"/>
        <v>0</v>
      </c>
      <c r="S422" s="99">
        <f t="shared" si="419"/>
        <v>0</v>
      </c>
      <c r="T422" s="100">
        <f t="shared" si="420"/>
        <v>0</v>
      </c>
      <c r="U422" s="100">
        <f t="shared" si="421"/>
        <v>0</v>
      </c>
      <c r="V422" s="100">
        <f t="shared" si="422"/>
        <v>0</v>
      </c>
      <c r="W422" s="100">
        <f t="shared" si="423"/>
        <v>0</v>
      </c>
      <c r="X422" s="100">
        <f t="shared" si="424"/>
        <v>0</v>
      </c>
      <c r="Y422" s="100">
        <f t="shared" si="425"/>
        <v>0</v>
      </c>
      <c r="Z422" s="100">
        <f t="shared" si="426"/>
        <v>0</v>
      </c>
      <c r="AA422" s="100">
        <f t="shared" si="427"/>
        <v>0</v>
      </c>
      <c r="AB422" s="100">
        <f t="shared" si="428"/>
        <v>0</v>
      </c>
      <c r="AC422" s="100">
        <f t="shared" si="429"/>
        <v>0</v>
      </c>
      <c r="AD422" s="100">
        <f t="shared" si="430"/>
        <v>0</v>
      </c>
      <c r="AE422" s="42">
        <f t="shared" si="431"/>
        <v>0</v>
      </c>
      <c r="AF422" s="104">
        <f t="shared" si="432"/>
        <v>0</v>
      </c>
      <c r="AG422" s="42">
        <f t="shared" si="433"/>
        <v>0</v>
      </c>
      <c r="AH422" s="43">
        <f t="shared" si="434"/>
        <v>0</v>
      </c>
      <c r="AJ422" s="78"/>
      <c r="AK422" s="79"/>
      <c r="AL422" s="79"/>
      <c r="AM422" s="79"/>
      <c r="AN422" s="79"/>
      <c r="AO422" s="79"/>
      <c r="AP422" s="79"/>
      <c r="AQ422" s="79"/>
      <c r="AR422" s="79"/>
      <c r="AS422" s="79"/>
      <c r="AT422" s="79"/>
      <c r="AU422" s="79"/>
      <c r="AV422" s="30">
        <f t="shared" si="435"/>
        <v>0</v>
      </c>
      <c r="AW422" s="80"/>
      <c r="AX422" s="37"/>
    </row>
    <row r="423" spans="2:50" x14ac:dyDescent="0.35">
      <c r="B423" s="116">
        <v>537000</v>
      </c>
      <c r="C423" s="87" t="s">
        <v>411</v>
      </c>
      <c r="E423" s="99">
        <f t="shared" si="406"/>
        <v>0</v>
      </c>
      <c r="F423" s="100">
        <f t="shared" si="407"/>
        <v>0</v>
      </c>
      <c r="G423" s="100">
        <f t="shared" si="408"/>
        <v>0</v>
      </c>
      <c r="H423" s="100">
        <f t="shared" si="409"/>
        <v>0</v>
      </c>
      <c r="I423" s="100">
        <f t="shared" si="410"/>
        <v>0</v>
      </c>
      <c r="J423" s="100">
        <f t="shared" si="411"/>
        <v>0</v>
      </c>
      <c r="K423" s="100">
        <f t="shared" si="412"/>
        <v>0</v>
      </c>
      <c r="L423" s="100">
        <f t="shared" si="413"/>
        <v>0</v>
      </c>
      <c r="M423" s="100">
        <f t="shared" si="414"/>
        <v>0</v>
      </c>
      <c r="N423" s="100">
        <f t="shared" si="415"/>
        <v>0</v>
      </c>
      <c r="O423" s="100">
        <f t="shared" si="416"/>
        <v>0</v>
      </c>
      <c r="P423" s="101">
        <f t="shared" si="417"/>
        <v>0</v>
      </c>
      <c r="Q423" s="42">
        <f t="shared" si="418"/>
        <v>0</v>
      </c>
      <c r="S423" s="99">
        <f t="shared" si="419"/>
        <v>0</v>
      </c>
      <c r="T423" s="100">
        <f t="shared" si="420"/>
        <v>0</v>
      </c>
      <c r="U423" s="100">
        <f t="shared" si="421"/>
        <v>0</v>
      </c>
      <c r="V423" s="100">
        <f t="shared" si="422"/>
        <v>0</v>
      </c>
      <c r="W423" s="100">
        <f t="shared" si="423"/>
        <v>0</v>
      </c>
      <c r="X423" s="100">
        <f t="shared" si="424"/>
        <v>0</v>
      </c>
      <c r="Y423" s="100">
        <f t="shared" si="425"/>
        <v>0</v>
      </c>
      <c r="Z423" s="100">
        <f t="shared" si="426"/>
        <v>0</v>
      </c>
      <c r="AA423" s="100">
        <f t="shared" si="427"/>
        <v>0</v>
      </c>
      <c r="AB423" s="100">
        <f t="shared" si="428"/>
        <v>0</v>
      </c>
      <c r="AC423" s="100">
        <f t="shared" si="429"/>
        <v>0</v>
      </c>
      <c r="AD423" s="100">
        <f t="shared" si="430"/>
        <v>0</v>
      </c>
      <c r="AE423" s="42">
        <f t="shared" si="431"/>
        <v>0</v>
      </c>
      <c r="AF423" s="104">
        <f t="shared" si="432"/>
        <v>0</v>
      </c>
      <c r="AG423" s="42">
        <f t="shared" si="433"/>
        <v>0</v>
      </c>
      <c r="AH423" s="43">
        <f t="shared" si="434"/>
        <v>0</v>
      </c>
      <c r="AJ423" s="78"/>
      <c r="AK423" s="79"/>
      <c r="AL423" s="79"/>
      <c r="AM423" s="79"/>
      <c r="AN423" s="79"/>
      <c r="AO423" s="79"/>
      <c r="AP423" s="79"/>
      <c r="AQ423" s="79"/>
      <c r="AR423" s="79"/>
      <c r="AS423" s="79"/>
      <c r="AT423" s="79"/>
      <c r="AU423" s="79"/>
      <c r="AV423" s="30">
        <f t="shared" si="435"/>
        <v>0</v>
      </c>
      <c r="AW423" s="80"/>
      <c r="AX423" s="37"/>
    </row>
    <row r="424" spans="2:50" x14ac:dyDescent="0.35">
      <c r="B424" s="116">
        <v>537010</v>
      </c>
      <c r="C424" s="87" t="s">
        <v>412</v>
      </c>
      <c r="E424" s="99">
        <f t="shared" si="406"/>
        <v>0</v>
      </c>
      <c r="F424" s="100">
        <f t="shared" si="407"/>
        <v>0</v>
      </c>
      <c r="G424" s="100">
        <f t="shared" si="408"/>
        <v>0</v>
      </c>
      <c r="H424" s="100">
        <f t="shared" si="409"/>
        <v>0</v>
      </c>
      <c r="I424" s="100">
        <f t="shared" si="410"/>
        <v>0</v>
      </c>
      <c r="J424" s="100">
        <f t="shared" si="411"/>
        <v>0</v>
      </c>
      <c r="K424" s="100">
        <f t="shared" si="412"/>
        <v>0</v>
      </c>
      <c r="L424" s="100">
        <f t="shared" si="413"/>
        <v>0</v>
      </c>
      <c r="M424" s="100">
        <f t="shared" si="414"/>
        <v>0</v>
      </c>
      <c r="N424" s="100">
        <f t="shared" si="415"/>
        <v>0</v>
      </c>
      <c r="O424" s="100">
        <f t="shared" si="416"/>
        <v>0</v>
      </c>
      <c r="P424" s="101">
        <f t="shared" si="417"/>
        <v>0</v>
      </c>
      <c r="Q424" s="42">
        <f t="shared" si="418"/>
        <v>0</v>
      </c>
      <c r="S424" s="99">
        <f t="shared" si="419"/>
        <v>0</v>
      </c>
      <c r="T424" s="100">
        <f t="shared" si="420"/>
        <v>0</v>
      </c>
      <c r="U424" s="100">
        <f t="shared" si="421"/>
        <v>0</v>
      </c>
      <c r="V424" s="100">
        <f t="shared" si="422"/>
        <v>0</v>
      </c>
      <c r="W424" s="100">
        <f t="shared" si="423"/>
        <v>0</v>
      </c>
      <c r="X424" s="100">
        <f t="shared" si="424"/>
        <v>0</v>
      </c>
      <c r="Y424" s="100">
        <f t="shared" si="425"/>
        <v>0</v>
      </c>
      <c r="Z424" s="100">
        <f t="shared" si="426"/>
        <v>0</v>
      </c>
      <c r="AA424" s="100">
        <f t="shared" si="427"/>
        <v>0</v>
      </c>
      <c r="AB424" s="100">
        <f t="shared" si="428"/>
        <v>0</v>
      </c>
      <c r="AC424" s="100">
        <f t="shared" si="429"/>
        <v>0</v>
      </c>
      <c r="AD424" s="100">
        <f t="shared" si="430"/>
        <v>0</v>
      </c>
      <c r="AE424" s="42">
        <f t="shared" si="431"/>
        <v>0</v>
      </c>
      <c r="AF424" s="104">
        <f t="shared" si="432"/>
        <v>0</v>
      </c>
      <c r="AG424" s="42">
        <f t="shared" si="433"/>
        <v>0</v>
      </c>
      <c r="AH424" s="43">
        <f t="shared" si="434"/>
        <v>0</v>
      </c>
      <c r="AJ424" s="78"/>
      <c r="AK424" s="79"/>
      <c r="AL424" s="79"/>
      <c r="AM424" s="79"/>
      <c r="AN424" s="79"/>
      <c r="AO424" s="79"/>
      <c r="AP424" s="79"/>
      <c r="AQ424" s="79"/>
      <c r="AR424" s="79"/>
      <c r="AS424" s="79"/>
      <c r="AT424" s="79"/>
      <c r="AU424" s="79"/>
      <c r="AV424" s="30">
        <f t="shared" si="435"/>
        <v>0</v>
      </c>
      <c r="AW424" s="80"/>
      <c r="AX424" s="37"/>
    </row>
    <row r="425" spans="2:50" x14ac:dyDescent="0.35">
      <c r="B425" s="116">
        <v>537011</v>
      </c>
      <c r="C425" s="87" t="s">
        <v>413</v>
      </c>
      <c r="E425" s="99">
        <f t="shared" si="406"/>
        <v>0</v>
      </c>
      <c r="F425" s="100">
        <f t="shared" si="407"/>
        <v>0</v>
      </c>
      <c r="G425" s="100">
        <f t="shared" si="408"/>
        <v>0</v>
      </c>
      <c r="H425" s="100">
        <f t="shared" si="409"/>
        <v>0</v>
      </c>
      <c r="I425" s="100">
        <f t="shared" si="410"/>
        <v>0</v>
      </c>
      <c r="J425" s="100">
        <f t="shared" si="411"/>
        <v>0</v>
      </c>
      <c r="K425" s="100">
        <f t="shared" si="412"/>
        <v>0</v>
      </c>
      <c r="L425" s="100">
        <f t="shared" si="413"/>
        <v>0</v>
      </c>
      <c r="M425" s="100">
        <f t="shared" si="414"/>
        <v>0</v>
      </c>
      <c r="N425" s="100">
        <f t="shared" si="415"/>
        <v>0</v>
      </c>
      <c r="O425" s="100">
        <f t="shared" si="416"/>
        <v>0</v>
      </c>
      <c r="P425" s="101">
        <f t="shared" si="417"/>
        <v>0</v>
      </c>
      <c r="Q425" s="42">
        <f t="shared" si="418"/>
        <v>0</v>
      </c>
      <c r="S425" s="99">
        <f t="shared" si="419"/>
        <v>0</v>
      </c>
      <c r="T425" s="100">
        <f t="shared" si="420"/>
        <v>0</v>
      </c>
      <c r="U425" s="100">
        <f t="shared" si="421"/>
        <v>0</v>
      </c>
      <c r="V425" s="100">
        <f t="shared" si="422"/>
        <v>0</v>
      </c>
      <c r="W425" s="100">
        <f t="shared" si="423"/>
        <v>0</v>
      </c>
      <c r="X425" s="100">
        <f t="shared" si="424"/>
        <v>0</v>
      </c>
      <c r="Y425" s="100">
        <f t="shared" si="425"/>
        <v>0</v>
      </c>
      <c r="Z425" s="100">
        <f t="shared" si="426"/>
        <v>0</v>
      </c>
      <c r="AA425" s="100">
        <f t="shared" si="427"/>
        <v>0</v>
      </c>
      <c r="AB425" s="100">
        <f t="shared" si="428"/>
        <v>0</v>
      </c>
      <c r="AC425" s="100">
        <f t="shared" si="429"/>
        <v>0</v>
      </c>
      <c r="AD425" s="100">
        <f t="shared" si="430"/>
        <v>0</v>
      </c>
      <c r="AE425" s="42">
        <f t="shared" si="431"/>
        <v>0</v>
      </c>
      <c r="AF425" s="104">
        <f t="shared" si="432"/>
        <v>0</v>
      </c>
      <c r="AG425" s="42">
        <f t="shared" si="433"/>
        <v>0</v>
      </c>
      <c r="AH425" s="43">
        <f t="shared" si="434"/>
        <v>0</v>
      </c>
      <c r="AJ425" s="78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30">
        <f t="shared" si="435"/>
        <v>0</v>
      </c>
      <c r="AW425" s="80"/>
      <c r="AX425" s="37"/>
    </row>
    <row r="426" spans="2:50" x14ac:dyDescent="0.35">
      <c r="B426" s="116">
        <v>537012</v>
      </c>
      <c r="C426" s="87" t="s">
        <v>414</v>
      </c>
      <c r="E426" s="99">
        <f t="shared" si="406"/>
        <v>0</v>
      </c>
      <c r="F426" s="100">
        <f t="shared" si="407"/>
        <v>0</v>
      </c>
      <c r="G426" s="100">
        <f t="shared" si="408"/>
        <v>0</v>
      </c>
      <c r="H426" s="100">
        <f t="shared" si="409"/>
        <v>0</v>
      </c>
      <c r="I426" s="100">
        <f t="shared" si="410"/>
        <v>0</v>
      </c>
      <c r="J426" s="100">
        <f t="shared" si="411"/>
        <v>0</v>
      </c>
      <c r="K426" s="100">
        <f t="shared" si="412"/>
        <v>0</v>
      </c>
      <c r="L426" s="100">
        <f t="shared" si="413"/>
        <v>0</v>
      </c>
      <c r="M426" s="100">
        <f t="shared" si="414"/>
        <v>0</v>
      </c>
      <c r="N426" s="100">
        <f t="shared" si="415"/>
        <v>0</v>
      </c>
      <c r="O426" s="100">
        <f t="shared" si="416"/>
        <v>0</v>
      </c>
      <c r="P426" s="101">
        <f t="shared" si="417"/>
        <v>0</v>
      </c>
      <c r="Q426" s="42">
        <f t="shared" si="418"/>
        <v>0</v>
      </c>
      <c r="S426" s="99">
        <f t="shared" si="419"/>
        <v>0</v>
      </c>
      <c r="T426" s="100">
        <f t="shared" si="420"/>
        <v>0</v>
      </c>
      <c r="U426" s="100">
        <f t="shared" si="421"/>
        <v>0</v>
      </c>
      <c r="V426" s="100">
        <f t="shared" si="422"/>
        <v>0</v>
      </c>
      <c r="W426" s="100">
        <f t="shared" si="423"/>
        <v>0</v>
      </c>
      <c r="X426" s="100">
        <f t="shared" si="424"/>
        <v>0</v>
      </c>
      <c r="Y426" s="100">
        <f t="shared" si="425"/>
        <v>0</v>
      </c>
      <c r="Z426" s="100">
        <f t="shared" si="426"/>
        <v>0</v>
      </c>
      <c r="AA426" s="100">
        <f t="shared" si="427"/>
        <v>0</v>
      </c>
      <c r="AB426" s="100">
        <f t="shared" si="428"/>
        <v>0</v>
      </c>
      <c r="AC426" s="100">
        <f t="shared" si="429"/>
        <v>0</v>
      </c>
      <c r="AD426" s="100">
        <f t="shared" si="430"/>
        <v>0</v>
      </c>
      <c r="AE426" s="42">
        <f t="shared" si="431"/>
        <v>0</v>
      </c>
      <c r="AF426" s="104">
        <f t="shared" si="432"/>
        <v>0</v>
      </c>
      <c r="AG426" s="42">
        <f t="shared" si="433"/>
        <v>0</v>
      </c>
      <c r="AH426" s="43">
        <f t="shared" si="434"/>
        <v>0</v>
      </c>
      <c r="AJ426" s="78"/>
      <c r="AK426" s="79"/>
      <c r="AL426" s="79"/>
      <c r="AM426" s="79"/>
      <c r="AN426" s="79"/>
      <c r="AO426" s="79"/>
      <c r="AP426" s="79"/>
      <c r="AQ426" s="79"/>
      <c r="AR426" s="79"/>
      <c r="AS426" s="79"/>
      <c r="AT426" s="79"/>
      <c r="AU426" s="79"/>
      <c r="AV426" s="30">
        <f t="shared" si="435"/>
        <v>0</v>
      </c>
      <c r="AW426" s="80"/>
      <c r="AX426" s="37"/>
    </row>
    <row r="427" spans="2:50" s="22" customFormat="1" x14ac:dyDescent="0.35">
      <c r="B427" s="127"/>
      <c r="C427" s="128" t="str">
        <f>+"Total "&amp;PROPER(C388)</f>
        <v>Total Grounds</v>
      </c>
      <c r="E427" s="66">
        <f t="shared" ref="E427:Q427" si="436">SUM(E389:E426)</f>
        <v>700.2</v>
      </c>
      <c r="F427" s="67">
        <f t="shared" si="436"/>
        <v>700.2</v>
      </c>
      <c r="G427" s="67">
        <f t="shared" si="436"/>
        <v>769.8</v>
      </c>
      <c r="H427" s="67">
        <f t="shared" si="436"/>
        <v>735</v>
      </c>
      <c r="I427" s="67">
        <f t="shared" si="436"/>
        <v>769.8</v>
      </c>
      <c r="J427" s="67">
        <f t="shared" si="436"/>
        <v>735</v>
      </c>
      <c r="K427" s="67">
        <f t="shared" si="436"/>
        <v>735</v>
      </c>
      <c r="L427" s="67">
        <f t="shared" si="436"/>
        <v>1849.5</v>
      </c>
      <c r="M427" s="67">
        <f t="shared" si="436"/>
        <v>735</v>
      </c>
      <c r="N427" s="67">
        <f t="shared" si="436"/>
        <v>735</v>
      </c>
      <c r="O427" s="67">
        <f t="shared" si="436"/>
        <v>735</v>
      </c>
      <c r="P427" s="50">
        <f t="shared" si="436"/>
        <v>1470</v>
      </c>
      <c r="Q427" s="27">
        <f t="shared" si="436"/>
        <v>10669.5</v>
      </c>
      <c r="S427" s="66">
        <f t="shared" ref="S427:AG427" si="437">SUM(S389:S426)</f>
        <v>0</v>
      </c>
      <c r="T427" s="67">
        <f t="shared" si="437"/>
        <v>889.8</v>
      </c>
      <c r="U427" s="67">
        <f t="shared" si="437"/>
        <v>1547.4</v>
      </c>
      <c r="V427" s="67">
        <f t="shared" si="437"/>
        <v>8766.2000000000007</v>
      </c>
      <c r="W427" s="67">
        <f t="shared" si="437"/>
        <v>0</v>
      </c>
      <c r="X427" s="67">
        <f t="shared" si="437"/>
        <v>-8274.89</v>
      </c>
      <c r="Y427" s="67">
        <f t="shared" si="437"/>
        <v>1410</v>
      </c>
      <c r="Z427" s="67">
        <f t="shared" si="437"/>
        <v>8656</v>
      </c>
      <c r="AA427" s="67">
        <f t="shared" si="437"/>
        <v>772</v>
      </c>
      <c r="AB427" s="67">
        <f t="shared" si="437"/>
        <v>1610</v>
      </c>
      <c r="AC427" s="67">
        <f t="shared" si="437"/>
        <v>772</v>
      </c>
      <c r="AD427" s="67">
        <f t="shared" si="437"/>
        <v>772</v>
      </c>
      <c r="AE427" s="27">
        <f t="shared" si="437"/>
        <v>16920.510000000002</v>
      </c>
      <c r="AF427" s="27">
        <f t="shared" si="437"/>
        <v>33517</v>
      </c>
      <c r="AG427" s="27">
        <f t="shared" si="437"/>
        <v>-16596.489999999998</v>
      </c>
      <c r="AH427" s="28">
        <f t="shared" si="434"/>
        <v>-0.49516633350240169</v>
      </c>
      <c r="AJ427" s="66">
        <f t="shared" ref="AJ427:AV427" si="438">SUM(AJ389:AJ426)</f>
        <v>0</v>
      </c>
      <c r="AK427" s="67">
        <f t="shared" si="438"/>
        <v>0</v>
      </c>
      <c r="AL427" s="67">
        <f t="shared" si="438"/>
        <v>0</v>
      </c>
      <c r="AM427" s="67">
        <f t="shared" si="438"/>
        <v>0</v>
      </c>
      <c r="AN427" s="67">
        <f t="shared" si="438"/>
        <v>0</v>
      </c>
      <c r="AO427" s="67">
        <f t="shared" si="438"/>
        <v>0</v>
      </c>
      <c r="AP427" s="67">
        <f t="shared" si="438"/>
        <v>0</v>
      </c>
      <c r="AQ427" s="67">
        <f t="shared" si="438"/>
        <v>0</v>
      </c>
      <c r="AR427" s="67">
        <f t="shared" si="438"/>
        <v>0</v>
      </c>
      <c r="AS427" s="67">
        <f t="shared" si="438"/>
        <v>0</v>
      </c>
      <c r="AT427" s="67">
        <f t="shared" si="438"/>
        <v>0</v>
      </c>
      <c r="AU427" s="67">
        <f t="shared" si="438"/>
        <v>0</v>
      </c>
      <c r="AV427" s="27">
        <f t="shared" si="438"/>
        <v>0</v>
      </c>
      <c r="AW427" s="55"/>
    </row>
    <row r="428" spans="2:50" s="44" customFormat="1" ht="11.65" customHeight="1" x14ac:dyDescent="0.3">
      <c r="B428" s="129"/>
      <c r="C428" s="130" t="s">
        <v>175</v>
      </c>
      <c r="E428" s="68">
        <f t="shared" ref="E428:Q428" si="439">IF(E$201=0,0,E427/E$201)</f>
        <v>9.6879905306187977E-3</v>
      </c>
      <c r="F428" s="69">
        <f t="shared" si="439"/>
        <v>9.7103050716582252E-3</v>
      </c>
      <c r="G428" s="69">
        <f t="shared" si="439"/>
        <v>1.0713198708125732E-2</v>
      </c>
      <c r="H428" s="69">
        <f t="shared" si="439"/>
        <v>1.0223570713517606E-2</v>
      </c>
      <c r="I428" s="69">
        <f t="shared" si="439"/>
        <v>1.0895008379305939E-2</v>
      </c>
      <c r="J428" s="69">
        <f t="shared" si="439"/>
        <v>1.0285778099521272E-2</v>
      </c>
      <c r="K428" s="69">
        <f t="shared" si="439"/>
        <v>1.0306220961170787E-2</v>
      </c>
      <c r="L428" s="69">
        <f t="shared" si="439"/>
        <v>2.5956390176962371E-2</v>
      </c>
      <c r="M428" s="69">
        <f t="shared" si="439"/>
        <v>1.0307423462472492E-2</v>
      </c>
      <c r="N428" s="69">
        <f t="shared" si="439"/>
        <v>1.0402482669251579E-2</v>
      </c>
      <c r="O428" s="69">
        <f t="shared" si="439"/>
        <v>1.0260890469391765E-2</v>
      </c>
      <c r="P428" s="51">
        <f t="shared" si="439"/>
        <v>2.0601210594403785E-2</v>
      </c>
      <c r="Q428" s="45">
        <f t="shared" si="439"/>
        <v>1.2438697634140943E-2</v>
      </c>
      <c r="S428" s="68">
        <f t="shared" ref="S428:AF428" si="440">IF(S$201=0,0,S427/S$201)</f>
        <v>0</v>
      </c>
      <c r="T428" s="69">
        <f t="shared" si="440"/>
        <v>1.1320547315002307E-2</v>
      </c>
      <c r="U428" s="69">
        <f t="shared" si="440"/>
        <v>1.9704518808748892E-2</v>
      </c>
      <c r="V428" s="69">
        <f t="shared" si="440"/>
        <v>0.11162670111913214</v>
      </c>
      <c r="W428" s="69">
        <f t="shared" si="440"/>
        <v>0</v>
      </c>
      <c r="X428" s="69">
        <f t="shared" si="440"/>
        <v>-0.10536627714793444</v>
      </c>
      <c r="Y428" s="69">
        <f t="shared" si="440"/>
        <v>1.7956522292831401E-2</v>
      </c>
      <c r="Z428" s="69">
        <f t="shared" si="440"/>
        <v>0.1102352177069139</v>
      </c>
      <c r="AA428" s="69">
        <f t="shared" si="440"/>
        <v>9.831514333380028E-3</v>
      </c>
      <c r="AB428" s="69">
        <f t="shared" si="440"/>
        <v>2.0503546731530889E-2</v>
      </c>
      <c r="AC428" s="69">
        <f t="shared" si="440"/>
        <v>9.831514333380028E-3</v>
      </c>
      <c r="AD428" s="69">
        <f t="shared" si="440"/>
        <v>9.831514333380028E-3</v>
      </c>
      <c r="AE428" s="45">
        <f t="shared" si="440"/>
        <v>1.7946090867928574E-2</v>
      </c>
      <c r="AF428" s="45">
        <f t="shared" si="440"/>
        <v>3.5570182048185357E-2</v>
      </c>
      <c r="AG428" s="45"/>
      <c r="AH428" s="45"/>
      <c r="AJ428" s="68">
        <f t="shared" ref="AJ428:AV428" si="441">IF(AJ$201=0,0,AJ427/AJ$201)</f>
        <v>0</v>
      </c>
      <c r="AK428" s="69">
        <f t="shared" si="441"/>
        <v>0</v>
      </c>
      <c r="AL428" s="69">
        <f t="shared" si="441"/>
        <v>0</v>
      </c>
      <c r="AM428" s="69">
        <f t="shared" si="441"/>
        <v>0</v>
      </c>
      <c r="AN428" s="69">
        <f t="shared" si="441"/>
        <v>0</v>
      </c>
      <c r="AO428" s="69">
        <f t="shared" si="441"/>
        <v>0</v>
      </c>
      <c r="AP428" s="69">
        <f t="shared" si="441"/>
        <v>0</v>
      </c>
      <c r="AQ428" s="69">
        <f t="shared" si="441"/>
        <v>0</v>
      </c>
      <c r="AR428" s="69">
        <f t="shared" si="441"/>
        <v>0</v>
      </c>
      <c r="AS428" s="69">
        <f t="shared" si="441"/>
        <v>0</v>
      </c>
      <c r="AT428" s="69">
        <f t="shared" si="441"/>
        <v>0</v>
      </c>
      <c r="AU428" s="69">
        <f t="shared" si="441"/>
        <v>0</v>
      </c>
      <c r="AV428" s="45">
        <f t="shared" si="441"/>
        <v>0</v>
      </c>
      <c r="AW428" s="56"/>
    </row>
    <row r="429" spans="2:50" s="11" customFormat="1" x14ac:dyDescent="0.35">
      <c r="B429" s="125"/>
      <c r="C429" s="97"/>
      <c r="E429" s="57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52"/>
      <c r="Q429" s="29"/>
      <c r="S429" s="57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29"/>
      <c r="AF429" s="29"/>
      <c r="AG429" s="29"/>
      <c r="AH429" s="29"/>
      <c r="AJ429" s="57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9"/>
      <c r="AW429" s="58"/>
    </row>
    <row r="430" spans="2:50" x14ac:dyDescent="0.35">
      <c r="B430" s="116"/>
      <c r="C430" s="126" t="s">
        <v>415</v>
      </c>
      <c r="E430" s="59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70"/>
      <c r="Q430" s="30"/>
      <c r="S430" s="59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30"/>
      <c r="AF430" s="30"/>
      <c r="AG430" s="30"/>
      <c r="AH430" s="26"/>
      <c r="AJ430" s="59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30"/>
      <c r="AW430" s="49"/>
    </row>
    <row r="431" spans="2:50" x14ac:dyDescent="0.35">
      <c r="B431" s="116">
        <v>540000</v>
      </c>
      <c r="C431" s="87" t="s">
        <v>415</v>
      </c>
      <c r="E431" s="99">
        <f t="shared" ref="E431:E467" si="442">IF(E$6="Actuals",_xlfn.IFNA(VLOOKUP($B431,PYOP,5,FALSE),0),_xlfn.IFNA(VLOOKUP($B431,CYBUDOP,5,FALSE),0))</f>
        <v>0</v>
      </c>
      <c r="F431" s="100">
        <f t="shared" ref="F431:F467" si="443">IF(F$6="Actuals",_xlfn.IFNA(VLOOKUP($B431,PYOP,6,FALSE),0),_xlfn.IFNA(VLOOKUP($B431,CYBUDOP,6,FALSE),0))</f>
        <v>0</v>
      </c>
      <c r="G431" s="100">
        <f t="shared" ref="G431:G467" si="444">IF(G$6="Actuals",_xlfn.IFNA(VLOOKUP($B431,PYOP,7,FALSE),0),_xlfn.IFNA(VLOOKUP($B431,CYBUDOP,7,FALSE),0))</f>
        <v>0</v>
      </c>
      <c r="H431" s="100">
        <f t="shared" ref="H431:H467" si="445">IF(H$6="Actuals",_xlfn.IFNA(VLOOKUP($B431,PYOP,8,FALSE),0),_xlfn.IFNA(VLOOKUP($B431,CYBUDOP,8,FALSE),0))</f>
        <v>0</v>
      </c>
      <c r="I431" s="100">
        <f t="shared" ref="I431:I467" si="446">IF(I$6="Actuals",_xlfn.IFNA(VLOOKUP($B431,PYOP,9,FALSE),0),_xlfn.IFNA(VLOOKUP($B431,CYBUDOP,9,FALSE),0))</f>
        <v>0</v>
      </c>
      <c r="J431" s="100">
        <f t="shared" ref="J431:J467" si="447">IF(J$6="Actuals",_xlfn.IFNA(VLOOKUP($B431,PYOP,10,FALSE),0),_xlfn.IFNA(VLOOKUP($B431,CYBUDOP,10,FALSE),0))</f>
        <v>0</v>
      </c>
      <c r="K431" s="100">
        <f t="shared" ref="K431:K467" si="448">IF(K$6="Actuals",_xlfn.IFNA(VLOOKUP($B431,PYOP,11,FALSE),0),_xlfn.IFNA(VLOOKUP($B431,CYBUDOP,11,FALSE),0))</f>
        <v>0</v>
      </c>
      <c r="L431" s="100">
        <f t="shared" ref="L431:L467" si="449">IF(L$6="Actuals",_xlfn.IFNA(VLOOKUP($B431,PYOP,12,FALSE),0),_xlfn.IFNA(VLOOKUP($B431,CYBUDOP,12,FALSE),0))</f>
        <v>0</v>
      </c>
      <c r="M431" s="100">
        <f t="shared" ref="M431:M467" si="450">IF(M$6="Actuals",_xlfn.IFNA(VLOOKUP($B431,PYOP,13,FALSE),0),_xlfn.IFNA(VLOOKUP($B431,CYBUDOP,13,FALSE),0))</f>
        <v>0</v>
      </c>
      <c r="N431" s="100">
        <f t="shared" ref="N431:N467" si="451">IF(N$6="Actuals",_xlfn.IFNA(VLOOKUP($B431,PYOP,14,FALSE),0),_xlfn.IFNA(VLOOKUP($B431,CYBUDOP,14,FALSE),0))</f>
        <v>0</v>
      </c>
      <c r="O431" s="100">
        <f t="shared" ref="O431:O467" si="452">IF(O$6="Actuals",_xlfn.IFNA(VLOOKUP($B431,PYOP,15,FALSE),0),_xlfn.IFNA(VLOOKUP($B431,CYBUDOP,15,FALSE),0))</f>
        <v>0</v>
      </c>
      <c r="P431" s="101">
        <f t="shared" ref="P431:P467" si="453">IF(P$6="Actuals",_xlfn.IFNA(VLOOKUP($B431,PYOP,16,FALSE),0),_xlfn.IFNA(VLOOKUP($B431,CYBUDOP,16,FALSE),0))</f>
        <v>0</v>
      </c>
      <c r="Q431" s="42">
        <f t="shared" ref="Q431:Q467" si="454">SUM(E431:P431)</f>
        <v>0</v>
      </c>
      <c r="S431" s="99">
        <f t="shared" ref="S431:S467" si="455">IF(S$6="Actuals",_xlfn.IFNA(VLOOKUP($B431,CYOP,5,FALSE),0),_xlfn.IFNA(VLOOKUP($B431,CYBUDOP,9,FALSE),0))</f>
        <v>0</v>
      </c>
      <c r="T431" s="100">
        <f t="shared" ref="T431:T467" si="456">IF(T$6="Actuals",_xlfn.IFNA(VLOOKUP($B431,CYOP,6,FALSE),0),_xlfn.IFNA(VLOOKUP($B431,CYBUDOP,10,FALSE),0))</f>
        <v>0</v>
      </c>
      <c r="U431" s="100">
        <f t="shared" ref="U431:U467" si="457">IF(U$6="Actuals",_xlfn.IFNA(VLOOKUP($B431,CYOP,7,FALSE),0),_xlfn.IFNA(VLOOKUP($B431,CYBUDOP,11,FALSE),0))</f>
        <v>0</v>
      </c>
      <c r="V431" s="100">
        <f t="shared" ref="V431:V467" si="458">IF(V$6="Actuals",_xlfn.IFNA(VLOOKUP($B431,CYOP,8,FALSE),0),_xlfn.IFNA(VLOOKUP($B431,CYBUDOP,12,FALSE),0))</f>
        <v>0</v>
      </c>
      <c r="W431" s="100">
        <f t="shared" ref="W431:W467" si="459">IF(W$6="Actuals",_xlfn.IFNA(VLOOKUP($B431,CYOP,9,FALSE),0),_xlfn.IFNA(VLOOKUP($B431,CYBUDOP,13,FALSE),0))</f>
        <v>0</v>
      </c>
      <c r="X431" s="100">
        <f t="shared" ref="X431:X467" si="460">IF(X$6="Actuals",_xlfn.IFNA(VLOOKUP($B431,CYOP,10,FALSE),0),_xlfn.IFNA(VLOOKUP($B431,CYBUDOP,14,FALSE),0))</f>
        <v>0</v>
      </c>
      <c r="Y431" s="100">
        <f t="shared" ref="Y431:Y467" si="461">IF(Y$6="Actuals",_xlfn.IFNA(VLOOKUP($B431,CYOP,11,FALSE),0),_xlfn.IFNA(VLOOKUP($B431,CYBUDOP,15,FALSE),0))</f>
        <v>0</v>
      </c>
      <c r="Z431" s="100">
        <f t="shared" ref="Z431:Z467" si="462">IF(Z$6="Actuals",_xlfn.IFNA(VLOOKUP($B431,CYOP,12,FALSE),0),_xlfn.IFNA(VLOOKUP($B431,CYBUDOP,16,FALSE),0))</f>
        <v>0</v>
      </c>
      <c r="AA431" s="100">
        <f t="shared" ref="AA431:AA467" si="463">IF(AA$6="Actuals",_xlfn.IFNA(VLOOKUP($B431,CYOP,13,FALSE),0),_xlfn.IFNA(VLOOKUP($B431,CYBUDOP,17,FALSE),0))</f>
        <v>0</v>
      </c>
      <c r="AB431" s="100">
        <f t="shared" ref="AB431:AB467" si="464">IF(AB$6="Actuals",_xlfn.IFNA(VLOOKUP($B431,CYOP,14,FALSE),0),_xlfn.IFNA(VLOOKUP($B431,CYBUDOP,18,FALSE),0))</f>
        <v>0</v>
      </c>
      <c r="AC431" s="100">
        <f t="shared" ref="AC431:AC467" si="465">IF(AC$6="Actuals",_xlfn.IFNA(VLOOKUP($B431,CYOP,15,FALSE),0),_xlfn.IFNA(VLOOKUP($B431,CYBUDOP,19,FALSE),0))</f>
        <v>0</v>
      </c>
      <c r="AD431" s="100">
        <f t="shared" ref="AD431:AD467" si="466">IF(AD$6="Actuals",_xlfn.IFNA(VLOOKUP($B431,CYOP,16,FALSE),0),_xlfn.IFNA(VLOOKUP($B431,CYBUDOP,20,FALSE),0))</f>
        <v>0</v>
      </c>
      <c r="AE431" s="42">
        <f t="shared" ref="AE431:AE467" si="467">SUM(S431:AD431)</f>
        <v>0</v>
      </c>
      <c r="AF431" s="104">
        <f t="shared" ref="AF431:AF467" si="468">_xlfn.IFNA(VLOOKUP($B431,CYBUDOP,6,FALSE),0)</f>
        <v>0</v>
      </c>
      <c r="AG431" s="42">
        <f t="shared" ref="AG431:AG467" si="469">+AE431-AF431</f>
        <v>0</v>
      </c>
      <c r="AH431" s="43">
        <f t="shared" ref="AH431:AH468" si="470">IF(AF431=0,0,AG431/AF431)</f>
        <v>0</v>
      </c>
      <c r="AJ431" s="78"/>
      <c r="AK431" s="79"/>
      <c r="AL431" s="79"/>
      <c r="AM431" s="79"/>
      <c r="AN431" s="79"/>
      <c r="AO431" s="79"/>
      <c r="AP431" s="79"/>
      <c r="AQ431" s="79"/>
      <c r="AR431" s="79"/>
      <c r="AS431" s="79"/>
      <c r="AT431" s="79"/>
      <c r="AU431" s="79"/>
      <c r="AV431" s="30">
        <f t="shared" ref="AV431:AV467" si="471">SUM(AJ431:AU431)</f>
        <v>0</v>
      </c>
      <c r="AW431" s="80"/>
      <c r="AX431" s="37"/>
    </row>
    <row r="432" spans="2:50" x14ac:dyDescent="0.35">
      <c r="B432" s="116">
        <v>540010</v>
      </c>
      <c r="C432" s="87" t="s">
        <v>416</v>
      </c>
      <c r="E432" s="99" t="str">
        <f t="shared" si="442"/>
        <v>-</v>
      </c>
      <c r="F432" s="100" t="str">
        <f t="shared" si="443"/>
        <v>-</v>
      </c>
      <c r="G432" s="100" t="str">
        <f t="shared" si="444"/>
        <v>-</v>
      </c>
      <c r="H432" s="100" t="str">
        <f t="shared" si="445"/>
        <v>-</v>
      </c>
      <c r="I432" s="100" t="str">
        <f t="shared" si="446"/>
        <v>-</v>
      </c>
      <c r="J432" s="100" t="str">
        <f t="shared" si="447"/>
        <v>-</v>
      </c>
      <c r="K432" s="100" t="str">
        <f t="shared" si="448"/>
        <v>-</v>
      </c>
      <c r="L432" s="100">
        <f t="shared" si="449"/>
        <v>805</v>
      </c>
      <c r="M432" s="100">
        <f t="shared" si="450"/>
        <v>-805</v>
      </c>
      <c r="N432" s="100" t="str">
        <f t="shared" si="451"/>
        <v>-</v>
      </c>
      <c r="O432" s="100" t="str">
        <f t="shared" si="452"/>
        <v>-</v>
      </c>
      <c r="P432" s="101">
        <f t="shared" si="453"/>
        <v>5695</v>
      </c>
      <c r="Q432" s="42">
        <f t="shared" si="454"/>
        <v>5695</v>
      </c>
      <c r="S432" s="99">
        <f t="shared" si="455"/>
        <v>825</v>
      </c>
      <c r="T432" s="100">
        <f t="shared" si="456"/>
        <v>825</v>
      </c>
      <c r="U432" s="100">
        <f t="shared" si="457"/>
        <v>825</v>
      </c>
      <c r="V432" s="100">
        <f t="shared" si="458"/>
        <v>-562.5</v>
      </c>
      <c r="W432" s="100" t="str">
        <f t="shared" si="459"/>
        <v>-</v>
      </c>
      <c r="X432" s="100">
        <f t="shared" si="460"/>
        <v>830</v>
      </c>
      <c r="Y432" s="100">
        <f t="shared" si="461"/>
        <v>830</v>
      </c>
      <c r="Z432" s="100">
        <f t="shared" si="462"/>
        <v>830</v>
      </c>
      <c r="AA432" s="100">
        <f t="shared" si="463"/>
        <v>830</v>
      </c>
      <c r="AB432" s="100">
        <f t="shared" si="464"/>
        <v>830</v>
      </c>
      <c r="AC432" s="100">
        <f t="shared" si="465"/>
        <v>830</v>
      </c>
      <c r="AD432" s="100">
        <f t="shared" si="466"/>
        <v>830</v>
      </c>
      <c r="AE432" s="42">
        <f t="shared" si="467"/>
        <v>7722.5</v>
      </c>
      <c r="AF432" s="104">
        <f t="shared" si="468"/>
        <v>9960</v>
      </c>
      <c r="AG432" s="42">
        <f t="shared" si="469"/>
        <v>-2237.5</v>
      </c>
      <c r="AH432" s="43">
        <f t="shared" si="470"/>
        <v>-0.22464859437751003</v>
      </c>
      <c r="AJ432" s="78"/>
      <c r="AK432" s="79"/>
      <c r="AL432" s="79"/>
      <c r="AM432" s="79"/>
      <c r="AN432" s="79"/>
      <c r="AO432" s="79"/>
      <c r="AP432" s="79"/>
      <c r="AQ432" s="79"/>
      <c r="AR432" s="79"/>
      <c r="AS432" s="79"/>
      <c r="AT432" s="79"/>
      <c r="AU432" s="79"/>
      <c r="AV432" s="30">
        <f t="shared" si="471"/>
        <v>0</v>
      </c>
      <c r="AW432" s="80"/>
      <c r="AX432" s="37"/>
    </row>
    <row r="433" spans="2:50" x14ac:dyDescent="0.35">
      <c r="B433" s="116">
        <v>540011</v>
      </c>
      <c r="C433" s="87" t="s">
        <v>417</v>
      </c>
      <c r="E433" s="99">
        <f t="shared" si="442"/>
        <v>395</v>
      </c>
      <c r="F433" s="100" t="str">
        <f t="shared" si="443"/>
        <v>-</v>
      </c>
      <c r="G433" s="100" t="str">
        <f t="shared" si="444"/>
        <v>-</v>
      </c>
      <c r="H433" s="100">
        <f t="shared" si="445"/>
        <v>1485</v>
      </c>
      <c r="I433" s="100">
        <f t="shared" si="446"/>
        <v>2513.89</v>
      </c>
      <c r="J433" s="100" t="str">
        <f t="shared" si="447"/>
        <v>-</v>
      </c>
      <c r="K433" s="100" t="str">
        <f t="shared" si="448"/>
        <v>-</v>
      </c>
      <c r="L433" s="100" t="str">
        <f t="shared" si="449"/>
        <v>-</v>
      </c>
      <c r="M433" s="100" t="str">
        <f t="shared" si="450"/>
        <v>-</v>
      </c>
      <c r="N433" s="100">
        <f t="shared" si="451"/>
        <v>1300</v>
      </c>
      <c r="O433" s="100">
        <f t="shared" si="452"/>
        <v>1237.5</v>
      </c>
      <c r="P433" s="101" t="str">
        <f t="shared" si="453"/>
        <v>-</v>
      </c>
      <c r="Q433" s="42">
        <f t="shared" si="454"/>
        <v>6931.3899999999994</v>
      </c>
      <c r="S433" s="99" t="str">
        <f t="shared" si="455"/>
        <v>-</v>
      </c>
      <c r="T433" s="100">
        <f t="shared" si="456"/>
        <v>161.5</v>
      </c>
      <c r="U433" s="100" t="str">
        <f t="shared" si="457"/>
        <v>-</v>
      </c>
      <c r="V433" s="100" t="str">
        <f t="shared" si="458"/>
        <v>-</v>
      </c>
      <c r="W433" s="100">
        <f t="shared" si="459"/>
        <v>726.59</v>
      </c>
      <c r="X433" s="100" t="str">
        <f t="shared" si="460"/>
        <v>-</v>
      </c>
      <c r="Y433" s="100">
        <f t="shared" si="461"/>
        <v>500</v>
      </c>
      <c r="Z433" s="100">
        <f t="shared" si="462"/>
        <v>500</v>
      </c>
      <c r="AA433" s="100">
        <f t="shared" si="463"/>
        <v>500</v>
      </c>
      <c r="AB433" s="100">
        <f t="shared" si="464"/>
        <v>500</v>
      </c>
      <c r="AC433" s="100">
        <f t="shared" si="465"/>
        <v>500</v>
      </c>
      <c r="AD433" s="100">
        <f t="shared" si="466"/>
        <v>500</v>
      </c>
      <c r="AE433" s="42">
        <f t="shared" si="467"/>
        <v>3888.09</v>
      </c>
      <c r="AF433" s="104">
        <f t="shared" si="468"/>
        <v>6000</v>
      </c>
      <c r="AG433" s="42">
        <f t="shared" si="469"/>
        <v>-2111.91</v>
      </c>
      <c r="AH433" s="43">
        <f t="shared" si="470"/>
        <v>-0.35198499999999999</v>
      </c>
      <c r="AJ433" s="78"/>
      <c r="AK433" s="79"/>
      <c r="AL433" s="79"/>
      <c r="AM433" s="79"/>
      <c r="AN433" s="79"/>
      <c r="AO433" s="79"/>
      <c r="AP433" s="79"/>
      <c r="AQ433" s="79"/>
      <c r="AR433" s="79"/>
      <c r="AS433" s="79"/>
      <c r="AT433" s="79"/>
      <c r="AU433" s="79"/>
      <c r="AV433" s="30">
        <f t="shared" si="471"/>
        <v>0</v>
      </c>
      <c r="AW433" s="80"/>
      <c r="AX433" s="37"/>
    </row>
    <row r="434" spans="2:50" x14ac:dyDescent="0.35">
      <c r="B434" s="116">
        <v>540012</v>
      </c>
      <c r="C434" s="87" t="s">
        <v>418</v>
      </c>
      <c r="E434" s="99">
        <f t="shared" si="442"/>
        <v>0</v>
      </c>
      <c r="F434" s="100">
        <f t="shared" si="443"/>
        <v>0</v>
      </c>
      <c r="G434" s="100">
        <f t="shared" si="444"/>
        <v>0</v>
      </c>
      <c r="H434" s="100">
        <f t="shared" si="445"/>
        <v>0</v>
      </c>
      <c r="I434" s="100">
        <f t="shared" si="446"/>
        <v>0</v>
      </c>
      <c r="J434" s="100">
        <f t="shared" si="447"/>
        <v>0</v>
      </c>
      <c r="K434" s="100">
        <f t="shared" si="448"/>
        <v>0</v>
      </c>
      <c r="L434" s="100">
        <f t="shared" si="449"/>
        <v>0</v>
      </c>
      <c r="M434" s="100">
        <f t="shared" si="450"/>
        <v>0</v>
      </c>
      <c r="N434" s="100">
        <f t="shared" si="451"/>
        <v>0</v>
      </c>
      <c r="O434" s="100">
        <f t="shared" si="452"/>
        <v>0</v>
      </c>
      <c r="P434" s="101">
        <f t="shared" si="453"/>
        <v>0</v>
      </c>
      <c r="Q434" s="42">
        <f t="shared" si="454"/>
        <v>0</v>
      </c>
      <c r="S434" s="99">
        <f t="shared" si="455"/>
        <v>0</v>
      </c>
      <c r="T434" s="100">
        <f t="shared" si="456"/>
        <v>0</v>
      </c>
      <c r="U434" s="100">
        <f t="shared" si="457"/>
        <v>0</v>
      </c>
      <c r="V434" s="100">
        <f t="shared" si="458"/>
        <v>0</v>
      </c>
      <c r="W434" s="100">
        <f t="shared" si="459"/>
        <v>0</v>
      </c>
      <c r="X434" s="100">
        <f t="shared" si="460"/>
        <v>0</v>
      </c>
      <c r="Y434" s="100">
        <f t="shared" si="461"/>
        <v>0</v>
      </c>
      <c r="Z434" s="100">
        <f t="shared" si="462"/>
        <v>0</v>
      </c>
      <c r="AA434" s="100">
        <f t="shared" si="463"/>
        <v>0</v>
      </c>
      <c r="AB434" s="100">
        <f t="shared" si="464"/>
        <v>0</v>
      </c>
      <c r="AC434" s="100">
        <f t="shared" si="465"/>
        <v>0</v>
      </c>
      <c r="AD434" s="100">
        <f t="shared" si="466"/>
        <v>0</v>
      </c>
      <c r="AE434" s="42">
        <f t="shared" si="467"/>
        <v>0</v>
      </c>
      <c r="AF434" s="104">
        <f t="shared" si="468"/>
        <v>0</v>
      </c>
      <c r="AG434" s="42">
        <f t="shared" si="469"/>
        <v>0</v>
      </c>
      <c r="AH434" s="43">
        <f t="shared" si="470"/>
        <v>0</v>
      </c>
      <c r="AJ434" s="78"/>
      <c r="AK434" s="79"/>
      <c r="AL434" s="79"/>
      <c r="AM434" s="79"/>
      <c r="AN434" s="79"/>
      <c r="AO434" s="79"/>
      <c r="AP434" s="79"/>
      <c r="AQ434" s="79"/>
      <c r="AR434" s="79"/>
      <c r="AS434" s="79"/>
      <c r="AT434" s="79"/>
      <c r="AU434" s="79"/>
      <c r="AV434" s="30">
        <f t="shared" si="471"/>
        <v>0</v>
      </c>
      <c r="AW434" s="80"/>
      <c r="AX434" s="37"/>
    </row>
    <row r="435" spans="2:50" x14ac:dyDescent="0.35">
      <c r="B435" s="116">
        <v>541000</v>
      </c>
      <c r="C435" s="87" t="s">
        <v>419</v>
      </c>
      <c r="E435" s="99">
        <f t="shared" si="442"/>
        <v>0</v>
      </c>
      <c r="F435" s="100">
        <f t="shared" si="443"/>
        <v>0</v>
      </c>
      <c r="G435" s="100">
        <f t="shared" si="444"/>
        <v>0</v>
      </c>
      <c r="H435" s="100">
        <f t="shared" si="445"/>
        <v>0</v>
      </c>
      <c r="I435" s="100">
        <f t="shared" si="446"/>
        <v>0</v>
      </c>
      <c r="J435" s="100">
        <f t="shared" si="447"/>
        <v>0</v>
      </c>
      <c r="K435" s="100">
        <f t="shared" si="448"/>
        <v>0</v>
      </c>
      <c r="L435" s="100">
        <f t="shared" si="449"/>
        <v>0</v>
      </c>
      <c r="M435" s="100">
        <f t="shared" si="450"/>
        <v>0</v>
      </c>
      <c r="N435" s="100">
        <f t="shared" si="451"/>
        <v>0</v>
      </c>
      <c r="O435" s="100">
        <f t="shared" si="452"/>
        <v>0</v>
      </c>
      <c r="P435" s="101">
        <f t="shared" si="453"/>
        <v>0</v>
      </c>
      <c r="Q435" s="42">
        <f t="shared" si="454"/>
        <v>0</v>
      </c>
      <c r="S435" s="99">
        <f t="shared" si="455"/>
        <v>0</v>
      </c>
      <c r="T435" s="100">
        <f t="shared" si="456"/>
        <v>0</v>
      </c>
      <c r="U435" s="100">
        <f t="shared" si="457"/>
        <v>0</v>
      </c>
      <c r="V435" s="100">
        <f t="shared" si="458"/>
        <v>0</v>
      </c>
      <c r="W435" s="100">
        <f t="shared" si="459"/>
        <v>0</v>
      </c>
      <c r="X435" s="100">
        <f t="shared" si="460"/>
        <v>0</v>
      </c>
      <c r="Y435" s="100">
        <f t="shared" si="461"/>
        <v>0</v>
      </c>
      <c r="Z435" s="100">
        <f t="shared" si="462"/>
        <v>0</v>
      </c>
      <c r="AA435" s="100">
        <f t="shared" si="463"/>
        <v>0</v>
      </c>
      <c r="AB435" s="100">
        <f t="shared" si="464"/>
        <v>0</v>
      </c>
      <c r="AC435" s="100">
        <f t="shared" si="465"/>
        <v>0</v>
      </c>
      <c r="AD435" s="100">
        <f t="shared" si="466"/>
        <v>0</v>
      </c>
      <c r="AE435" s="42">
        <f t="shared" si="467"/>
        <v>0</v>
      </c>
      <c r="AF435" s="104">
        <f t="shared" si="468"/>
        <v>0</v>
      </c>
      <c r="AG435" s="42">
        <f t="shared" si="469"/>
        <v>0</v>
      </c>
      <c r="AH435" s="43">
        <f t="shared" si="470"/>
        <v>0</v>
      </c>
      <c r="AJ435" s="78"/>
      <c r="AK435" s="79"/>
      <c r="AL435" s="79"/>
      <c r="AM435" s="79"/>
      <c r="AN435" s="79"/>
      <c r="AO435" s="79"/>
      <c r="AP435" s="79"/>
      <c r="AQ435" s="79"/>
      <c r="AR435" s="79"/>
      <c r="AS435" s="79"/>
      <c r="AT435" s="79"/>
      <c r="AU435" s="79"/>
      <c r="AV435" s="30">
        <f t="shared" si="471"/>
        <v>0</v>
      </c>
      <c r="AW435" s="80"/>
      <c r="AX435" s="37"/>
    </row>
    <row r="436" spans="2:50" x14ac:dyDescent="0.35">
      <c r="B436" s="116">
        <v>541010</v>
      </c>
      <c r="C436" s="87" t="s">
        <v>420</v>
      </c>
      <c r="E436" s="99">
        <f t="shared" si="442"/>
        <v>0</v>
      </c>
      <c r="F436" s="100">
        <f t="shared" si="443"/>
        <v>0</v>
      </c>
      <c r="G436" s="100">
        <f t="shared" si="444"/>
        <v>0</v>
      </c>
      <c r="H436" s="100">
        <f t="shared" si="445"/>
        <v>0</v>
      </c>
      <c r="I436" s="100">
        <f t="shared" si="446"/>
        <v>0</v>
      </c>
      <c r="J436" s="100">
        <f t="shared" si="447"/>
        <v>0</v>
      </c>
      <c r="K436" s="100">
        <f t="shared" si="448"/>
        <v>0</v>
      </c>
      <c r="L436" s="100">
        <f t="shared" si="449"/>
        <v>0</v>
      </c>
      <c r="M436" s="100">
        <f t="shared" si="450"/>
        <v>0</v>
      </c>
      <c r="N436" s="100">
        <f t="shared" si="451"/>
        <v>0</v>
      </c>
      <c r="O436" s="100">
        <f t="shared" si="452"/>
        <v>0</v>
      </c>
      <c r="P436" s="101">
        <f t="shared" si="453"/>
        <v>0</v>
      </c>
      <c r="Q436" s="42">
        <f t="shared" si="454"/>
        <v>0</v>
      </c>
      <c r="S436" s="99">
        <f t="shared" si="455"/>
        <v>0</v>
      </c>
      <c r="T436" s="100">
        <f t="shared" si="456"/>
        <v>0</v>
      </c>
      <c r="U436" s="100">
        <f t="shared" si="457"/>
        <v>0</v>
      </c>
      <c r="V436" s="100">
        <f t="shared" si="458"/>
        <v>0</v>
      </c>
      <c r="W436" s="100">
        <f t="shared" si="459"/>
        <v>0</v>
      </c>
      <c r="X436" s="100">
        <f t="shared" si="460"/>
        <v>0</v>
      </c>
      <c r="Y436" s="100">
        <f t="shared" si="461"/>
        <v>0</v>
      </c>
      <c r="Z436" s="100">
        <f t="shared" si="462"/>
        <v>0</v>
      </c>
      <c r="AA436" s="100">
        <f t="shared" si="463"/>
        <v>0</v>
      </c>
      <c r="AB436" s="100">
        <f t="shared" si="464"/>
        <v>0</v>
      </c>
      <c r="AC436" s="100">
        <f t="shared" si="465"/>
        <v>0</v>
      </c>
      <c r="AD436" s="100">
        <f t="shared" si="466"/>
        <v>0</v>
      </c>
      <c r="AE436" s="42">
        <f t="shared" si="467"/>
        <v>0</v>
      </c>
      <c r="AF436" s="104">
        <f t="shared" si="468"/>
        <v>0</v>
      </c>
      <c r="AG436" s="42">
        <f t="shared" si="469"/>
        <v>0</v>
      </c>
      <c r="AH436" s="43">
        <f t="shared" si="470"/>
        <v>0</v>
      </c>
      <c r="AJ436" s="78"/>
      <c r="AK436" s="79"/>
      <c r="AL436" s="79"/>
      <c r="AM436" s="79"/>
      <c r="AN436" s="79"/>
      <c r="AO436" s="79"/>
      <c r="AP436" s="79"/>
      <c r="AQ436" s="79"/>
      <c r="AR436" s="79"/>
      <c r="AS436" s="79"/>
      <c r="AT436" s="79"/>
      <c r="AU436" s="79"/>
      <c r="AV436" s="30">
        <f t="shared" si="471"/>
        <v>0</v>
      </c>
      <c r="AW436" s="80"/>
      <c r="AX436" s="37"/>
    </row>
    <row r="437" spans="2:50" x14ac:dyDescent="0.35">
      <c r="B437" s="116">
        <v>541011</v>
      </c>
      <c r="C437" s="87" t="s">
        <v>421</v>
      </c>
      <c r="E437" s="99">
        <f t="shared" si="442"/>
        <v>0</v>
      </c>
      <c r="F437" s="100">
        <f t="shared" si="443"/>
        <v>0</v>
      </c>
      <c r="G437" s="100">
        <f t="shared" si="444"/>
        <v>0</v>
      </c>
      <c r="H437" s="100">
        <f t="shared" si="445"/>
        <v>0</v>
      </c>
      <c r="I437" s="100">
        <f t="shared" si="446"/>
        <v>0</v>
      </c>
      <c r="J437" s="100">
        <f t="shared" si="447"/>
        <v>0</v>
      </c>
      <c r="K437" s="100">
        <f t="shared" si="448"/>
        <v>0</v>
      </c>
      <c r="L437" s="100">
        <f t="shared" si="449"/>
        <v>0</v>
      </c>
      <c r="M437" s="100">
        <f t="shared" si="450"/>
        <v>0</v>
      </c>
      <c r="N437" s="100">
        <f t="shared" si="451"/>
        <v>0</v>
      </c>
      <c r="O437" s="100">
        <f t="shared" si="452"/>
        <v>0</v>
      </c>
      <c r="P437" s="101">
        <f t="shared" si="453"/>
        <v>0</v>
      </c>
      <c r="Q437" s="42">
        <f t="shared" si="454"/>
        <v>0</v>
      </c>
      <c r="S437" s="99">
        <f t="shared" si="455"/>
        <v>0</v>
      </c>
      <c r="T437" s="100">
        <f t="shared" si="456"/>
        <v>0</v>
      </c>
      <c r="U437" s="100">
        <f t="shared" si="457"/>
        <v>0</v>
      </c>
      <c r="V437" s="100">
        <f t="shared" si="458"/>
        <v>0</v>
      </c>
      <c r="W437" s="100">
        <f t="shared" si="459"/>
        <v>0</v>
      </c>
      <c r="X437" s="100">
        <f t="shared" si="460"/>
        <v>0</v>
      </c>
      <c r="Y437" s="100">
        <f t="shared" si="461"/>
        <v>100</v>
      </c>
      <c r="Z437" s="100">
        <f t="shared" si="462"/>
        <v>0</v>
      </c>
      <c r="AA437" s="100">
        <f t="shared" si="463"/>
        <v>0</v>
      </c>
      <c r="AB437" s="100">
        <f t="shared" si="464"/>
        <v>100</v>
      </c>
      <c r="AC437" s="100">
        <f t="shared" si="465"/>
        <v>0</v>
      </c>
      <c r="AD437" s="100">
        <f t="shared" si="466"/>
        <v>0</v>
      </c>
      <c r="AE437" s="42">
        <f t="shared" si="467"/>
        <v>200</v>
      </c>
      <c r="AF437" s="104">
        <f t="shared" si="468"/>
        <v>400</v>
      </c>
      <c r="AG437" s="42">
        <f t="shared" si="469"/>
        <v>-200</v>
      </c>
      <c r="AH437" s="43">
        <f t="shared" si="470"/>
        <v>-0.5</v>
      </c>
      <c r="AJ437" s="78"/>
      <c r="AK437" s="79"/>
      <c r="AL437" s="79"/>
      <c r="AM437" s="79"/>
      <c r="AN437" s="79"/>
      <c r="AO437" s="79"/>
      <c r="AP437" s="79"/>
      <c r="AQ437" s="79"/>
      <c r="AR437" s="79"/>
      <c r="AS437" s="79"/>
      <c r="AT437" s="79"/>
      <c r="AU437" s="79"/>
      <c r="AV437" s="30">
        <f t="shared" si="471"/>
        <v>0</v>
      </c>
      <c r="AW437" s="80"/>
      <c r="AX437" s="37"/>
    </row>
    <row r="438" spans="2:50" x14ac:dyDescent="0.35">
      <c r="B438" s="116">
        <v>541012</v>
      </c>
      <c r="C438" s="87" t="s">
        <v>422</v>
      </c>
      <c r="E438" s="99">
        <f t="shared" si="442"/>
        <v>0</v>
      </c>
      <c r="F438" s="100">
        <f t="shared" si="443"/>
        <v>0</v>
      </c>
      <c r="G438" s="100">
        <f t="shared" si="444"/>
        <v>0</v>
      </c>
      <c r="H438" s="100">
        <f t="shared" si="445"/>
        <v>0</v>
      </c>
      <c r="I438" s="100">
        <f t="shared" si="446"/>
        <v>0</v>
      </c>
      <c r="J438" s="100">
        <f t="shared" si="447"/>
        <v>0</v>
      </c>
      <c r="K438" s="100">
        <f t="shared" si="448"/>
        <v>0</v>
      </c>
      <c r="L438" s="100">
        <f t="shared" si="449"/>
        <v>0</v>
      </c>
      <c r="M438" s="100">
        <f t="shared" si="450"/>
        <v>0</v>
      </c>
      <c r="N438" s="100">
        <f t="shared" si="451"/>
        <v>0</v>
      </c>
      <c r="O438" s="100">
        <f t="shared" si="452"/>
        <v>0</v>
      </c>
      <c r="P438" s="101">
        <f t="shared" si="453"/>
        <v>0</v>
      </c>
      <c r="Q438" s="42">
        <f t="shared" si="454"/>
        <v>0</v>
      </c>
      <c r="S438" s="99">
        <f t="shared" si="455"/>
        <v>0</v>
      </c>
      <c r="T438" s="100">
        <f t="shared" si="456"/>
        <v>0</v>
      </c>
      <c r="U438" s="100">
        <f t="shared" si="457"/>
        <v>0</v>
      </c>
      <c r="V438" s="100">
        <f t="shared" si="458"/>
        <v>0</v>
      </c>
      <c r="W438" s="100">
        <f t="shared" si="459"/>
        <v>0</v>
      </c>
      <c r="X438" s="100">
        <f t="shared" si="460"/>
        <v>0</v>
      </c>
      <c r="Y438" s="100">
        <f t="shared" si="461"/>
        <v>0</v>
      </c>
      <c r="Z438" s="100">
        <f t="shared" si="462"/>
        <v>0</v>
      </c>
      <c r="AA438" s="100">
        <f t="shared" si="463"/>
        <v>0</v>
      </c>
      <c r="AB438" s="100">
        <f t="shared" si="464"/>
        <v>0</v>
      </c>
      <c r="AC438" s="100">
        <f t="shared" si="465"/>
        <v>0</v>
      </c>
      <c r="AD438" s="100">
        <f t="shared" si="466"/>
        <v>0</v>
      </c>
      <c r="AE438" s="42">
        <f t="shared" si="467"/>
        <v>0</v>
      </c>
      <c r="AF438" s="104">
        <f t="shared" si="468"/>
        <v>0</v>
      </c>
      <c r="AG438" s="42">
        <f t="shared" si="469"/>
        <v>0</v>
      </c>
      <c r="AH438" s="43">
        <f t="shared" si="470"/>
        <v>0</v>
      </c>
      <c r="AJ438" s="78"/>
      <c r="AK438" s="79"/>
      <c r="AL438" s="79"/>
      <c r="AM438" s="79"/>
      <c r="AN438" s="79"/>
      <c r="AO438" s="79"/>
      <c r="AP438" s="79"/>
      <c r="AQ438" s="79"/>
      <c r="AR438" s="79"/>
      <c r="AS438" s="79"/>
      <c r="AT438" s="79"/>
      <c r="AU438" s="79"/>
      <c r="AV438" s="30">
        <f t="shared" si="471"/>
        <v>0</v>
      </c>
      <c r="AW438" s="80"/>
      <c r="AX438" s="37"/>
    </row>
    <row r="439" spans="2:50" x14ac:dyDescent="0.35">
      <c r="B439" s="116">
        <v>542000</v>
      </c>
      <c r="C439" s="87" t="s">
        <v>423</v>
      </c>
      <c r="E439" s="99">
        <f t="shared" si="442"/>
        <v>0</v>
      </c>
      <c r="F439" s="100">
        <f t="shared" si="443"/>
        <v>0</v>
      </c>
      <c r="G439" s="100">
        <f t="shared" si="444"/>
        <v>0</v>
      </c>
      <c r="H439" s="100">
        <f t="shared" si="445"/>
        <v>0</v>
      </c>
      <c r="I439" s="100">
        <f t="shared" si="446"/>
        <v>0</v>
      </c>
      <c r="J439" s="100">
        <f t="shared" si="447"/>
        <v>0</v>
      </c>
      <c r="K439" s="100">
        <f t="shared" si="448"/>
        <v>0</v>
      </c>
      <c r="L439" s="100">
        <f t="shared" si="449"/>
        <v>0</v>
      </c>
      <c r="M439" s="100">
        <f t="shared" si="450"/>
        <v>0</v>
      </c>
      <c r="N439" s="100">
        <f t="shared" si="451"/>
        <v>0</v>
      </c>
      <c r="O439" s="100">
        <f t="shared" si="452"/>
        <v>0</v>
      </c>
      <c r="P439" s="101">
        <f t="shared" si="453"/>
        <v>0</v>
      </c>
      <c r="Q439" s="42">
        <f t="shared" si="454"/>
        <v>0</v>
      </c>
      <c r="S439" s="99">
        <f t="shared" si="455"/>
        <v>0</v>
      </c>
      <c r="T439" s="100">
        <f t="shared" si="456"/>
        <v>0</v>
      </c>
      <c r="U439" s="100">
        <f t="shared" si="457"/>
        <v>0</v>
      </c>
      <c r="V439" s="100">
        <f t="shared" si="458"/>
        <v>0</v>
      </c>
      <c r="W439" s="100">
        <f t="shared" si="459"/>
        <v>0</v>
      </c>
      <c r="X439" s="100">
        <f t="shared" si="460"/>
        <v>0</v>
      </c>
      <c r="Y439" s="100">
        <f t="shared" si="461"/>
        <v>0</v>
      </c>
      <c r="Z439" s="100">
        <f t="shared" si="462"/>
        <v>0</v>
      </c>
      <c r="AA439" s="100">
        <f t="shared" si="463"/>
        <v>0</v>
      </c>
      <c r="AB439" s="100">
        <f t="shared" si="464"/>
        <v>0</v>
      </c>
      <c r="AC439" s="100">
        <f t="shared" si="465"/>
        <v>0</v>
      </c>
      <c r="AD439" s="100">
        <f t="shared" si="466"/>
        <v>0</v>
      </c>
      <c r="AE439" s="42">
        <f t="shared" si="467"/>
        <v>0</v>
      </c>
      <c r="AF439" s="104">
        <f t="shared" si="468"/>
        <v>0</v>
      </c>
      <c r="AG439" s="42">
        <f t="shared" si="469"/>
        <v>0</v>
      </c>
      <c r="AH439" s="43">
        <f t="shared" si="470"/>
        <v>0</v>
      </c>
      <c r="AJ439" s="78"/>
      <c r="AK439" s="79"/>
      <c r="AL439" s="79"/>
      <c r="AM439" s="79"/>
      <c r="AN439" s="79"/>
      <c r="AO439" s="79"/>
      <c r="AP439" s="79"/>
      <c r="AQ439" s="79"/>
      <c r="AR439" s="79"/>
      <c r="AS439" s="79"/>
      <c r="AT439" s="79"/>
      <c r="AU439" s="79"/>
      <c r="AV439" s="30">
        <f t="shared" si="471"/>
        <v>0</v>
      </c>
      <c r="AW439" s="80"/>
      <c r="AX439" s="37"/>
    </row>
    <row r="440" spans="2:50" x14ac:dyDescent="0.35">
      <c r="B440" s="116">
        <v>542010</v>
      </c>
      <c r="C440" s="87" t="s">
        <v>424</v>
      </c>
      <c r="E440" s="99">
        <f t="shared" si="442"/>
        <v>0</v>
      </c>
      <c r="F440" s="100">
        <f t="shared" si="443"/>
        <v>0</v>
      </c>
      <c r="G440" s="100">
        <f t="shared" si="444"/>
        <v>0</v>
      </c>
      <c r="H440" s="100">
        <f t="shared" si="445"/>
        <v>0</v>
      </c>
      <c r="I440" s="100">
        <f t="shared" si="446"/>
        <v>0</v>
      </c>
      <c r="J440" s="100">
        <f t="shared" si="447"/>
        <v>0</v>
      </c>
      <c r="K440" s="100">
        <f t="shared" si="448"/>
        <v>0</v>
      </c>
      <c r="L440" s="100">
        <f t="shared" si="449"/>
        <v>0</v>
      </c>
      <c r="M440" s="100">
        <f t="shared" si="450"/>
        <v>0</v>
      </c>
      <c r="N440" s="100">
        <f t="shared" si="451"/>
        <v>0</v>
      </c>
      <c r="O440" s="100">
        <f t="shared" si="452"/>
        <v>0</v>
      </c>
      <c r="P440" s="101">
        <f t="shared" si="453"/>
        <v>0</v>
      </c>
      <c r="Q440" s="42">
        <f t="shared" si="454"/>
        <v>0</v>
      </c>
      <c r="S440" s="99">
        <f t="shared" si="455"/>
        <v>0</v>
      </c>
      <c r="T440" s="100">
        <f t="shared" si="456"/>
        <v>0</v>
      </c>
      <c r="U440" s="100">
        <f t="shared" si="457"/>
        <v>0</v>
      </c>
      <c r="V440" s="100">
        <f t="shared" si="458"/>
        <v>0</v>
      </c>
      <c r="W440" s="100">
        <f t="shared" si="459"/>
        <v>0</v>
      </c>
      <c r="X440" s="100">
        <f t="shared" si="460"/>
        <v>0</v>
      </c>
      <c r="Y440" s="100">
        <f t="shared" si="461"/>
        <v>0</v>
      </c>
      <c r="Z440" s="100">
        <f t="shared" si="462"/>
        <v>0</v>
      </c>
      <c r="AA440" s="100">
        <f t="shared" si="463"/>
        <v>0</v>
      </c>
      <c r="AB440" s="100">
        <f t="shared" si="464"/>
        <v>0</v>
      </c>
      <c r="AC440" s="100">
        <f t="shared" si="465"/>
        <v>0</v>
      </c>
      <c r="AD440" s="100">
        <f t="shared" si="466"/>
        <v>0</v>
      </c>
      <c r="AE440" s="42">
        <f t="shared" si="467"/>
        <v>0</v>
      </c>
      <c r="AF440" s="104">
        <f t="shared" si="468"/>
        <v>0</v>
      </c>
      <c r="AG440" s="42">
        <f t="shared" si="469"/>
        <v>0</v>
      </c>
      <c r="AH440" s="43">
        <f t="shared" si="470"/>
        <v>0</v>
      </c>
      <c r="AJ440" s="78"/>
      <c r="AK440" s="79"/>
      <c r="AL440" s="79"/>
      <c r="AM440" s="79"/>
      <c r="AN440" s="79"/>
      <c r="AO440" s="79"/>
      <c r="AP440" s="79"/>
      <c r="AQ440" s="79"/>
      <c r="AR440" s="79"/>
      <c r="AS440" s="79"/>
      <c r="AT440" s="79"/>
      <c r="AU440" s="79"/>
      <c r="AV440" s="30">
        <f t="shared" si="471"/>
        <v>0</v>
      </c>
      <c r="AW440" s="80"/>
      <c r="AX440" s="37"/>
    </row>
    <row r="441" spans="2:50" x14ac:dyDescent="0.35">
      <c r="B441" s="116">
        <v>542011</v>
      </c>
      <c r="C441" s="87" t="s">
        <v>425</v>
      </c>
      <c r="E441" s="99">
        <f t="shared" si="442"/>
        <v>1350</v>
      </c>
      <c r="F441" s="100">
        <f t="shared" si="443"/>
        <v>805</v>
      </c>
      <c r="G441" s="100">
        <f t="shared" si="444"/>
        <v>805</v>
      </c>
      <c r="H441" s="100" t="str">
        <f t="shared" si="445"/>
        <v>-</v>
      </c>
      <c r="I441" s="100">
        <f t="shared" si="446"/>
        <v>1620</v>
      </c>
      <c r="J441" s="100">
        <f t="shared" si="447"/>
        <v>805</v>
      </c>
      <c r="K441" s="100">
        <f t="shared" si="448"/>
        <v>805</v>
      </c>
      <c r="L441" s="100">
        <f t="shared" si="449"/>
        <v>805</v>
      </c>
      <c r="M441" s="100">
        <f t="shared" si="450"/>
        <v>805</v>
      </c>
      <c r="N441" s="100">
        <f t="shared" si="451"/>
        <v>1152.19</v>
      </c>
      <c r="O441" s="100">
        <f t="shared" si="452"/>
        <v>805</v>
      </c>
      <c r="P441" s="101">
        <f t="shared" si="453"/>
        <v>805</v>
      </c>
      <c r="Q441" s="42">
        <f t="shared" si="454"/>
        <v>10562.19</v>
      </c>
      <c r="S441" s="99">
        <f t="shared" si="455"/>
        <v>805</v>
      </c>
      <c r="T441" s="100">
        <f t="shared" si="456"/>
        <v>-1068.33</v>
      </c>
      <c r="U441" s="100">
        <f t="shared" si="457"/>
        <v>375</v>
      </c>
      <c r="V441" s="100">
        <f t="shared" si="458"/>
        <v>760</v>
      </c>
      <c r="W441" s="100" t="str">
        <f t="shared" si="459"/>
        <v>-</v>
      </c>
      <c r="X441" s="100" t="str">
        <f t="shared" si="460"/>
        <v>-</v>
      </c>
      <c r="Y441" s="100">
        <f t="shared" si="461"/>
        <v>500</v>
      </c>
      <c r="Z441" s="100">
        <f t="shared" si="462"/>
        <v>0</v>
      </c>
      <c r="AA441" s="100">
        <f t="shared" si="463"/>
        <v>0</v>
      </c>
      <c r="AB441" s="100">
        <f t="shared" si="464"/>
        <v>500</v>
      </c>
      <c r="AC441" s="100">
        <f t="shared" si="465"/>
        <v>0</v>
      </c>
      <c r="AD441" s="100">
        <f t="shared" si="466"/>
        <v>0</v>
      </c>
      <c r="AE441" s="42">
        <f t="shared" si="467"/>
        <v>1871.67</v>
      </c>
      <c r="AF441" s="104">
        <f t="shared" si="468"/>
        <v>2000</v>
      </c>
      <c r="AG441" s="42">
        <f t="shared" si="469"/>
        <v>-128.32999999999993</v>
      </c>
      <c r="AH441" s="43">
        <f t="shared" si="470"/>
        <v>-6.4164999999999958E-2</v>
      </c>
      <c r="AJ441" s="78"/>
      <c r="AK441" s="79"/>
      <c r="AL441" s="79"/>
      <c r="AM441" s="79"/>
      <c r="AN441" s="79"/>
      <c r="AO441" s="79"/>
      <c r="AP441" s="79"/>
      <c r="AQ441" s="79"/>
      <c r="AR441" s="79"/>
      <c r="AS441" s="79"/>
      <c r="AT441" s="79"/>
      <c r="AU441" s="79"/>
      <c r="AV441" s="30">
        <f t="shared" si="471"/>
        <v>0</v>
      </c>
      <c r="AW441" s="80"/>
      <c r="AX441" s="37"/>
    </row>
    <row r="442" spans="2:50" x14ac:dyDescent="0.35">
      <c r="B442" s="116">
        <v>542012</v>
      </c>
      <c r="C442" s="87" t="s">
        <v>426</v>
      </c>
      <c r="E442" s="99" t="str">
        <f t="shared" si="442"/>
        <v>-</v>
      </c>
      <c r="F442" s="100" t="str">
        <f t="shared" si="443"/>
        <v>-</v>
      </c>
      <c r="G442" s="100" t="str">
        <f t="shared" si="444"/>
        <v>-</v>
      </c>
      <c r="H442" s="100" t="str">
        <f t="shared" si="445"/>
        <v>-</v>
      </c>
      <c r="I442" s="100" t="str">
        <f t="shared" si="446"/>
        <v>-</v>
      </c>
      <c r="J442" s="100" t="str">
        <f t="shared" si="447"/>
        <v>-</v>
      </c>
      <c r="K442" s="100" t="str">
        <f t="shared" si="448"/>
        <v>-</v>
      </c>
      <c r="L442" s="100" t="str">
        <f t="shared" si="449"/>
        <v>-</v>
      </c>
      <c r="M442" s="100">
        <f t="shared" si="450"/>
        <v>912.87</v>
      </c>
      <c r="N442" s="100" t="str">
        <f t="shared" si="451"/>
        <v>-</v>
      </c>
      <c r="O442" s="100" t="str">
        <f t="shared" si="452"/>
        <v>-</v>
      </c>
      <c r="P442" s="101" t="str">
        <f t="shared" si="453"/>
        <v>-</v>
      </c>
      <c r="Q442" s="42">
        <f t="shared" si="454"/>
        <v>912.87</v>
      </c>
      <c r="S442" s="99">
        <f t="shared" si="455"/>
        <v>0</v>
      </c>
      <c r="T442" s="100">
        <f t="shared" si="456"/>
        <v>0</v>
      </c>
      <c r="U442" s="100">
        <f t="shared" si="457"/>
        <v>0</v>
      </c>
      <c r="V442" s="100">
        <f t="shared" si="458"/>
        <v>0</v>
      </c>
      <c r="W442" s="100">
        <f t="shared" si="459"/>
        <v>0</v>
      </c>
      <c r="X442" s="100">
        <f t="shared" si="460"/>
        <v>0</v>
      </c>
      <c r="Y442" s="100">
        <f t="shared" si="461"/>
        <v>0</v>
      </c>
      <c r="Z442" s="100">
        <f t="shared" si="462"/>
        <v>0</v>
      </c>
      <c r="AA442" s="100">
        <f t="shared" si="463"/>
        <v>0</v>
      </c>
      <c r="AB442" s="100">
        <f t="shared" si="464"/>
        <v>0</v>
      </c>
      <c r="AC442" s="100">
        <f t="shared" si="465"/>
        <v>0</v>
      </c>
      <c r="AD442" s="100">
        <f t="shared" si="466"/>
        <v>0</v>
      </c>
      <c r="AE442" s="42">
        <f t="shared" si="467"/>
        <v>0</v>
      </c>
      <c r="AF442" s="104">
        <f t="shared" si="468"/>
        <v>0</v>
      </c>
      <c r="AG442" s="42">
        <f t="shared" si="469"/>
        <v>0</v>
      </c>
      <c r="AH442" s="43">
        <f t="shared" si="470"/>
        <v>0</v>
      </c>
      <c r="AJ442" s="78"/>
      <c r="AK442" s="79"/>
      <c r="AL442" s="79"/>
      <c r="AM442" s="79"/>
      <c r="AN442" s="79"/>
      <c r="AO442" s="79"/>
      <c r="AP442" s="79"/>
      <c r="AQ442" s="79"/>
      <c r="AR442" s="79"/>
      <c r="AS442" s="79"/>
      <c r="AT442" s="79"/>
      <c r="AU442" s="79"/>
      <c r="AV442" s="30">
        <f t="shared" si="471"/>
        <v>0</v>
      </c>
      <c r="AW442" s="80"/>
      <c r="AX442" s="37"/>
    </row>
    <row r="443" spans="2:50" x14ac:dyDescent="0.35">
      <c r="B443" s="116">
        <v>542013</v>
      </c>
      <c r="C443" s="87" t="s">
        <v>427</v>
      </c>
      <c r="E443" s="99">
        <f t="shared" si="442"/>
        <v>0</v>
      </c>
      <c r="F443" s="100">
        <f t="shared" si="443"/>
        <v>0</v>
      </c>
      <c r="G443" s="100">
        <f t="shared" si="444"/>
        <v>0</v>
      </c>
      <c r="H443" s="100">
        <f t="shared" si="445"/>
        <v>0</v>
      </c>
      <c r="I443" s="100">
        <f t="shared" si="446"/>
        <v>0</v>
      </c>
      <c r="J443" s="100">
        <f t="shared" si="447"/>
        <v>0</v>
      </c>
      <c r="K443" s="100">
        <f t="shared" si="448"/>
        <v>0</v>
      </c>
      <c r="L443" s="100">
        <f t="shared" si="449"/>
        <v>0</v>
      </c>
      <c r="M443" s="100">
        <f t="shared" si="450"/>
        <v>0</v>
      </c>
      <c r="N443" s="100">
        <f t="shared" si="451"/>
        <v>0</v>
      </c>
      <c r="O443" s="100">
        <f t="shared" si="452"/>
        <v>0</v>
      </c>
      <c r="P443" s="101">
        <f t="shared" si="453"/>
        <v>0</v>
      </c>
      <c r="Q443" s="42">
        <f t="shared" si="454"/>
        <v>0</v>
      </c>
      <c r="S443" s="99">
        <f t="shared" si="455"/>
        <v>0</v>
      </c>
      <c r="T443" s="100">
        <f t="shared" si="456"/>
        <v>0</v>
      </c>
      <c r="U443" s="100">
        <f t="shared" si="457"/>
        <v>0</v>
      </c>
      <c r="V443" s="100">
        <f t="shared" si="458"/>
        <v>0</v>
      </c>
      <c r="W443" s="100">
        <f t="shared" si="459"/>
        <v>0</v>
      </c>
      <c r="X443" s="100">
        <f t="shared" si="460"/>
        <v>0</v>
      </c>
      <c r="Y443" s="100">
        <f t="shared" si="461"/>
        <v>0</v>
      </c>
      <c r="Z443" s="100">
        <f t="shared" si="462"/>
        <v>0</v>
      </c>
      <c r="AA443" s="100">
        <f t="shared" si="463"/>
        <v>0</v>
      </c>
      <c r="AB443" s="100">
        <f t="shared" si="464"/>
        <v>0</v>
      </c>
      <c r="AC443" s="100">
        <f t="shared" si="465"/>
        <v>0</v>
      </c>
      <c r="AD443" s="100">
        <f t="shared" si="466"/>
        <v>0</v>
      </c>
      <c r="AE443" s="42">
        <f t="shared" si="467"/>
        <v>0</v>
      </c>
      <c r="AF443" s="104">
        <f t="shared" si="468"/>
        <v>0</v>
      </c>
      <c r="AG443" s="42">
        <f t="shared" si="469"/>
        <v>0</v>
      </c>
      <c r="AH443" s="43">
        <f t="shared" si="470"/>
        <v>0</v>
      </c>
      <c r="AJ443" s="78"/>
      <c r="AK443" s="79"/>
      <c r="AL443" s="79"/>
      <c r="AM443" s="79"/>
      <c r="AN443" s="79"/>
      <c r="AO443" s="79"/>
      <c r="AP443" s="79"/>
      <c r="AQ443" s="79"/>
      <c r="AR443" s="79"/>
      <c r="AS443" s="79"/>
      <c r="AT443" s="79"/>
      <c r="AU443" s="79"/>
      <c r="AV443" s="30">
        <f t="shared" si="471"/>
        <v>0</v>
      </c>
      <c r="AW443" s="80"/>
      <c r="AX443" s="37"/>
    </row>
    <row r="444" spans="2:50" x14ac:dyDescent="0.35">
      <c r="B444" s="116">
        <v>542014</v>
      </c>
      <c r="C444" s="87" t="s">
        <v>428</v>
      </c>
      <c r="E444" s="99">
        <f t="shared" si="442"/>
        <v>0</v>
      </c>
      <c r="F444" s="100">
        <f t="shared" si="443"/>
        <v>0</v>
      </c>
      <c r="G444" s="100">
        <f t="shared" si="444"/>
        <v>0</v>
      </c>
      <c r="H444" s="100">
        <f t="shared" si="445"/>
        <v>0</v>
      </c>
      <c r="I444" s="100">
        <f t="shared" si="446"/>
        <v>0</v>
      </c>
      <c r="J444" s="100">
        <f t="shared" si="447"/>
        <v>0</v>
      </c>
      <c r="K444" s="100">
        <f t="shared" si="448"/>
        <v>0</v>
      </c>
      <c r="L444" s="100">
        <f t="shared" si="449"/>
        <v>0</v>
      </c>
      <c r="M444" s="100">
        <f t="shared" si="450"/>
        <v>0</v>
      </c>
      <c r="N444" s="100">
        <f t="shared" si="451"/>
        <v>0</v>
      </c>
      <c r="O444" s="100">
        <f t="shared" si="452"/>
        <v>0</v>
      </c>
      <c r="P444" s="101">
        <f t="shared" si="453"/>
        <v>0</v>
      </c>
      <c r="Q444" s="42">
        <f t="shared" si="454"/>
        <v>0</v>
      </c>
      <c r="S444" s="99">
        <f t="shared" si="455"/>
        <v>0</v>
      </c>
      <c r="T444" s="100">
        <f t="shared" si="456"/>
        <v>0</v>
      </c>
      <c r="U444" s="100">
        <f t="shared" si="457"/>
        <v>0</v>
      </c>
      <c r="V444" s="100">
        <f t="shared" si="458"/>
        <v>0</v>
      </c>
      <c r="W444" s="100">
        <f t="shared" si="459"/>
        <v>0</v>
      </c>
      <c r="X444" s="100">
        <f t="shared" si="460"/>
        <v>0</v>
      </c>
      <c r="Y444" s="100">
        <f t="shared" si="461"/>
        <v>0</v>
      </c>
      <c r="Z444" s="100">
        <f t="shared" si="462"/>
        <v>0</v>
      </c>
      <c r="AA444" s="100">
        <f t="shared" si="463"/>
        <v>0</v>
      </c>
      <c r="AB444" s="100">
        <f t="shared" si="464"/>
        <v>0</v>
      </c>
      <c r="AC444" s="100">
        <f t="shared" si="465"/>
        <v>0</v>
      </c>
      <c r="AD444" s="100">
        <f t="shared" si="466"/>
        <v>0</v>
      </c>
      <c r="AE444" s="42">
        <f t="shared" si="467"/>
        <v>0</v>
      </c>
      <c r="AF444" s="104">
        <f t="shared" si="468"/>
        <v>0</v>
      </c>
      <c r="AG444" s="42">
        <f t="shared" si="469"/>
        <v>0</v>
      </c>
      <c r="AH444" s="43">
        <f t="shared" si="470"/>
        <v>0</v>
      </c>
      <c r="AJ444" s="78"/>
      <c r="AK444" s="79"/>
      <c r="AL444" s="79"/>
      <c r="AM444" s="79"/>
      <c r="AN444" s="79"/>
      <c r="AO444" s="79"/>
      <c r="AP444" s="79"/>
      <c r="AQ444" s="79"/>
      <c r="AR444" s="79"/>
      <c r="AS444" s="79"/>
      <c r="AT444" s="79"/>
      <c r="AU444" s="79"/>
      <c r="AV444" s="30">
        <f t="shared" si="471"/>
        <v>0</v>
      </c>
      <c r="AW444" s="80"/>
      <c r="AX444" s="37"/>
    </row>
    <row r="445" spans="2:50" x14ac:dyDescent="0.35">
      <c r="B445" s="116">
        <v>542015</v>
      </c>
      <c r="C445" s="87" t="s">
        <v>429</v>
      </c>
      <c r="E445" s="99">
        <f t="shared" si="442"/>
        <v>0</v>
      </c>
      <c r="F445" s="100">
        <f t="shared" si="443"/>
        <v>0</v>
      </c>
      <c r="G445" s="100">
        <f t="shared" si="444"/>
        <v>0</v>
      </c>
      <c r="H445" s="100">
        <f t="shared" si="445"/>
        <v>0</v>
      </c>
      <c r="I445" s="100">
        <f t="shared" si="446"/>
        <v>0</v>
      </c>
      <c r="J445" s="100">
        <f t="shared" si="447"/>
        <v>0</v>
      </c>
      <c r="K445" s="100">
        <f t="shared" si="448"/>
        <v>0</v>
      </c>
      <c r="L445" s="100">
        <f t="shared" si="449"/>
        <v>0</v>
      </c>
      <c r="M445" s="100">
        <f t="shared" si="450"/>
        <v>0</v>
      </c>
      <c r="N445" s="100">
        <f t="shared" si="451"/>
        <v>0</v>
      </c>
      <c r="O445" s="100">
        <f t="shared" si="452"/>
        <v>0</v>
      </c>
      <c r="P445" s="101">
        <f t="shared" si="453"/>
        <v>0</v>
      </c>
      <c r="Q445" s="42">
        <f t="shared" si="454"/>
        <v>0</v>
      </c>
      <c r="S445" s="99">
        <f t="shared" si="455"/>
        <v>0</v>
      </c>
      <c r="T445" s="100">
        <f t="shared" si="456"/>
        <v>0</v>
      </c>
      <c r="U445" s="100">
        <f t="shared" si="457"/>
        <v>0</v>
      </c>
      <c r="V445" s="100">
        <f t="shared" si="458"/>
        <v>0</v>
      </c>
      <c r="W445" s="100">
        <f t="shared" si="459"/>
        <v>0</v>
      </c>
      <c r="X445" s="100">
        <f t="shared" si="460"/>
        <v>0</v>
      </c>
      <c r="Y445" s="100">
        <f t="shared" si="461"/>
        <v>0</v>
      </c>
      <c r="Z445" s="100">
        <f t="shared" si="462"/>
        <v>0</v>
      </c>
      <c r="AA445" s="100">
        <f t="shared" si="463"/>
        <v>0</v>
      </c>
      <c r="AB445" s="100">
        <f t="shared" si="464"/>
        <v>0</v>
      </c>
      <c r="AC445" s="100">
        <f t="shared" si="465"/>
        <v>0</v>
      </c>
      <c r="AD445" s="100">
        <f t="shared" si="466"/>
        <v>0</v>
      </c>
      <c r="AE445" s="42">
        <f t="shared" si="467"/>
        <v>0</v>
      </c>
      <c r="AF445" s="104">
        <f t="shared" si="468"/>
        <v>0</v>
      </c>
      <c r="AG445" s="42">
        <f t="shared" si="469"/>
        <v>0</v>
      </c>
      <c r="AH445" s="43">
        <f t="shared" si="470"/>
        <v>0</v>
      </c>
      <c r="AJ445" s="78"/>
      <c r="AK445" s="79"/>
      <c r="AL445" s="79"/>
      <c r="AM445" s="79"/>
      <c r="AN445" s="79"/>
      <c r="AO445" s="79"/>
      <c r="AP445" s="79"/>
      <c r="AQ445" s="79"/>
      <c r="AR445" s="79"/>
      <c r="AS445" s="79"/>
      <c r="AT445" s="79"/>
      <c r="AU445" s="79"/>
      <c r="AV445" s="30">
        <f t="shared" si="471"/>
        <v>0</v>
      </c>
      <c r="AW445" s="80"/>
      <c r="AX445" s="37"/>
    </row>
    <row r="446" spans="2:50" x14ac:dyDescent="0.35">
      <c r="B446" s="116">
        <v>542016</v>
      </c>
      <c r="C446" s="87" t="s">
        <v>430</v>
      </c>
      <c r="E446" s="99">
        <f t="shared" si="442"/>
        <v>0</v>
      </c>
      <c r="F446" s="100">
        <f t="shared" si="443"/>
        <v>0</v>
      </c>
      <c r="G446" s="100">
        <f t="shared" si="444"/>
        <v>0</v>
      </c>
      <c r="H446" s="100">
        <f t="shared" si="445"/>
        <v>0</v>
      </c>
      <c r="I446" s="100">
        <f t="shared" si="446"/>
        <v>0</v>
      </c>
      <c r="J446" s="100">
        <f t="shared" si="447"/>
        <v>0</v>
      </c>
      <c r="K446" s="100">
        <f t="shared" si="448"/>
        <v>0</v>
      </c>
      <c r="L446" s="100">
        <f t="shared" si="449"/>
        <v>0</v>
      </c>
      <c r="M446" s="100">
        <f t="shared" si="450"/>
        <v>0</v>
      </c>
      <c r="N446" s="100">
        <f t="shared" si="451"/>
        <v>0</v>
      </c>
      <c r="O446" s="100">
        <f t="shared" si="452"/>
        <v>0</v>
      </c>
      <c r="P446" s="101">
        <f t="shared" si="453"/>
        <v>0</v>
      </c>
      <c r="Q446" s="42">
        <f t="shared" si="454"/>
        <v>0</v>
      </c>
      <c r="S446" s="99">
        <f t="shared" si="455"/>
        <v>0</v>
      </c>
      <c r="T446" s="100">
        <f t="shared" si="456"/>
        <v>0</v>
      </c>
      <c r="U446" s="100">
        <f t="shared" si="457"/>
        <v>0</v>
      </c>
      <c r="V446" s="100">
        <f t="shared" si="458"/>
        <v>0</v>
      </c>
      <c r="W446" s="100">
        <f t="shared" si="459"/>
        <v>0</v>
      </c>
      <c r="X446" s="100">
        <f t="shared" si="460"/>
        <v>0</v>
      </c>
      <c r="Y446" s="100">
        <f t="shared" si="461"/>
        <v>0</v>
      </c>
      <c r="Z446" s="100">
        <f t="shared" si="462"/>
        <v>0</v>
      </c>
      <c r="AA446" s="100">
        <f t="shared" si="463"/>
        <v>0</v>
      </c>
      <c r="AB446" s="100">
        <f t="shared" si="464"/>
        <v>0</v>
      </c>
      <c r="AC446" s="100">
        <f t="shared" si="465"/>
        <v>0</v>
      </c>
      <c r="AD446" s="100">
        <f t="shared" si="466"/>
        <v>0</v>
      </c>
      <c r="AE446" s="42">
        <f t="shared" si="467"/>
        <v>0</v>
      </c>
      <c r="AF446" s="104">
        <f t="shared" si="468"/>
        <v>0</v>
      </c>
      <c r="AG446" s="42">
        <f t="shared" si="469"/>
        <v>0</v>
      </c>
      <c r="AH446" s="43">
        <f t="shared" si="470"/>
        <v>0</v>
      </c>
      <c r="AJ446" s="78"/>
      <c r="AK446" s="79"/>
      <c r="AL446" s="79"/>
      <c r="AM446" s="79"/>
      <c r="AN446" s="79"/>
      <c r="AO446" s="79"/>
      <c r="AP446" s="79"/>
      <c r="AQ446" s="79"/>
      <c r="AR446" s="79"/>
      <c r="AS446" s="79"/>
      <c r="AT446" s="79"/>
      <c r="AU446" s="79"/>
      <c r="AV446" s="30">
        <f t="shared" si="471"/>
        <v>0</v>
      </c>
      <c r="AW446" s="80"/>
      <c r="AX446" s="37"/>
    </row>
    <row r="447" spans="2:50" x14ac:dyDescent="0.35">
      <c r="B447" s="116">
        <v>542017</v>
      </c>
      <c r="C447" s="87" t="s">
        <v>431</v>
      </c>
      <c r="E447" s="99">
        <f t="shared" si="442"/>
        <v>0</v>
      </c>
      <c r="F447" s="100">
        <f t="shared" si="443"/>
        <v>0</v>
      </c>
      <c r="G447" s="100">
        <f t="shared" si="444"/>
        <v>0</v>
      </c>
      <c r="H447" s="100">
        <f t="shared" si="445"/>
        <v>0</v>
      </c>
      <c r="I447" s="100">
        <f t="shared" si="446"/>
        <v>0</v>
      </c>
      <c r="J447" s="100">
        <f t="shared" si="447"/>
        <v>0</v>
      </c>
      <c r="K447" s="100">
        <f t="shared" si="448"/>
        <v>0</v>
      </c>
      <c r="L447" s="100">
        <f t="shared" si="449"/>
        <v>0</v>
      </c>
      <c r="M447" s="100">
        <f t="shared" si="450"/>
        <v>0</v>
      </c>
      <c r="N447" s="100">
        <f t="shared" si="451"/>
        <v>0</v>
      </c>
      <c r="O447" s="100">
        <f t="shared" si="452"/>
        <v>0</v>
      </c>
      <c r="P447" s="101">
        <f t="shared" si="453"/>
        <v>0</v>
      </c>
      <c r="Q447" s="42">
        <f t="shared" si="454"/>
        <v>0</v>
      </c>
      <c r="S447" s="99">
        <f t="shared" si="455"/>
        <v>0</v>
      </c>
      <c r="T447" s="100">
        <f t="shared" si="456"/>
        <v>0</v>
      </c>
      <c r="U447" s="100">
        <f t="shared" si="457"/>
        <v>0</v>
      </c>
      <c r="V447" s="100">
        <f t="shared" si="458"/>
        <v>0</v>
      </c>
      <c r="W447" s="100">
        <f t="shared" si="459"/>
        <v>0</v>
      </c>
      <c r="X447" s="100">
        <f t="shared" si="460"/>
        <v>0</v>
      </c>
      <c r="Y447" s="100">
        <f t="shared" si="461"/>
        <v>0</v>
      </c>
      <c r="Z447" s="100">
        <f t="shared" si="462"/>
        <v>0</v>
      </c>
      <c r="AA447" s="100">
        <f t="shared" si="463"/>
        <v>0</v>
      </c>
      <c r="AB447" s="100">
        <f t="shared" si="464"/>
        <v>0</v>
      </c>
      <c r="AC447" s="100">
        <f t="shared" si="465"/>
        <v>0</v>
      </c>
      <c r="AD447" s="100">
        <f t="shared" si="466"/>
        <v>0</v>
      </c>
      <c r="AE447" s="42">
        <f t="shared" si="467"/>
        <v>0</v>
      </c>
      <c r="AF447" s="104">
        <f t="shared" si="468"/>
        <v>0</v>
      </c>
      <c r="AG447" s="42">
        <f t="shared" si="469"/>
        <v>0</v>
      </c>
      <c r="AH447" s="43">
        <f t="shared" si="470"/>
        <v>0</v>
      </c>
      <c r="AJ447" s="78"/>
      <c r="AK447" s="79"/>
      <c r="AL447" s="79"/>
      <c r="AM447" s="79"/>
      <c r="AN447" s="79"/>
      <c r="AO447" s="79"/>
      <c r="AP447" s="79"/>
      <c r="AQ447" s="79"/>
      <c r="AR447" s="79"/>
      <c r="AS447" s="79"/>
      <c r="AT447" s="79"/>
      <c r="AU447" s="79"/>
      <c r="AV447" s="30">
        <f t="shared" si="471"/>
        <v>0</v>
      </c>
      <c r="AW447" s="80"/>
      <c r="AX447" s="37"/>
    </row>
    <row r="448" spans="2:50" x14ac:dyDescent="0.35">
      <c r="B448" s="116">
        <v>543000</v>
      </c>
      <c r="C448" s="87" t="s">
        <v>432</v>
      </c>
      <c r="E448" s="99">
        <f t="shared" si="442"/>
        <v>0</v>
      </c>
      <c r="F448" s="100">
        <f t="shared" si="443"/>
        <v>0</v>
      </c>
      <c r="G448" s="100">
        <f t="shared" si="444"/>
        <v>0</v>
      </c>
      <c r="H448" s="100">
        <f t="shared" si="445"/>
        <v>0</v>
      </c>
      <c r="I448" s="100">
        <f t="shared" si="446"/>
        <v>0</v>
      </c>
      <c r="J448" s="100">
        <f t="shared" si="447"/>
        <v>0</v>
      </c>
      <c r="K448" s="100">
        <f t="shared" si="448"/>
        <v>0</v>
      </c>
      <c r="L448" s="100">
        <f t="shared" si="449"/>
        <v>0</v>
      </c>
      <c r="M448" s="100">
        <f t="shared" si="450"/>
        <v>0</v>
      </c>
      <c r="N448" s="100">
        <f t="shared" si="451"/>
        <v>0</v>
      </c>
      <c r="O448" s="100">
        <f t="shared" si="452"/>
        <v>0</v>
      </c>
      <c r="P448" s="101">
        <f t="shared" si="453"/>
        <v>0</v>
      </c>
      <c r="Q448" s="42">
        <f t="shared" si="454"/>
        <v>0</v>
      </c>
      <c r="S448" s="99">
        <f t="shared" si="455"/>
        <v>0</v>
      </c>
      <c r="T448" s="100">
        <f t="shared" si="456"/>
        <v>0</v>
      </c>
      <c r="U448" s="100">
        <f t="shared" si="457"/>
        <v>0</v>
      </c>
      <c r="V448" s="100">
        <f t="shared" si="458"/>
        <v>0</v>
      </c>
      <c r="W448" s="100">
        <f t="shared" si="459"/>
        <v>0</v>
      </c>
      <c r="X448" s="100">
        <f t="shared" si="460"/>
        <v>0</v>
      </c>
      <c r="Y448" s="100">
        <f t="shared" si="461"/>
        <v>0</v>
      </c>
      <c r="Z448" s="100">
        <f t="shared" si="462"/>
        <v>0</v>
      </c>
      <c r="AA448" s="100">
        <f t="shared" si="463"/>
        <v>0</v>
      </c>
      <c r="AB448" s="100">
        <f t="shared" si="464"/>
        <v>0</v>
      </c>
      <c r="AC448" s="100">
        <f t="shared" si="465"/>
        <v>0</v>
      </c>
      <c r="AD448" s="100">
        <f t="shared" si="466"/>
        <v>0</v>
      </c>
      <c r="AE448" s="42">
        <f t="shared" si="467"/>
        <v>0</v>
      </c>
      <c r="AF448" s="104">
        <f t="shared" si="468"/>
        <v>0</v>
      </c>
      <c r="AG448" s="42">
        <f t="shared" si="469"/>
        <v>0</v>
      </c>
      <c r="AH448" s="43">
        <f t="shared" si="470"/>
        <v>0</v>
      </c>
      <c r="AJ448" s="78"/>
      <c r="AK448" s="79"/>
      <c r="AL448" s="79"/>
      <c r="AM448" s="79"/>
      <c r="AN448" s="79"/>
      <c r="AO448" s="79"/>
      <c r="AP448" s="79"/>
      <c r="AQ448" s="79"/>
      <c r="AR448" s="79"/>
      <c r="AS448" s="79"/>
      <c r="AT448" s="79"/>
      <c r="AU448" s="79"/>
      <c r="AV448" s="30">
        <f t="shared" si="471"/>
        <v>0</v>
      </c>
      <c r="AW448" s="80"/>
      <c r="AX448" s="37"/>
    </row>
    <row r="449" spans="2:50" x14ac:dyDescent="0.35">
      <c r="B449" s="116">
        <v>543010</v>
      </c>
      <c r="C449" s="87" t="s">
        <v>433</v>
      </c>
      <c r="E449" s="99">
        <f t="shared" si="442"/>
        <v>0</v>
      </c>
      <c r="F449" s="100">
        <f t="shared" si="443"/>
        <v>0</v>
      </c>
      <c r="G449" s="100">
        <f t="shared" si="444"/>
        <v>0</v>
      </c>
      <c r="H449" s="100">
        <f t="shared" si="445"/>
        <v>0</v>
      </c>
      <c r="I449" s="100">
        <f t="shared" si="446"/>
        <v>0</v>
      </c>
      <c r="J449" s="100">
        <f t="shared" si="447"/>
        <v>0</v>
      </c>
      <c r="K449" s="100">
        <f t="shared" si="448"/>
        <v>0</v>
      </c>
      <c r="L449" s="100">
        <f t="shared" si="449"/>
        <v>0</v>
      </c>
      <c r="M449" s="100">
        <f t="shared" si="450"/>
        <v>0</v>
      </c>
      <c r="N449" s="100">
        <f t="shared" si="451"/>
        <v>0</v>
      </c>
      <c r="O449" s="100">
        <f t="shared" si="452"/>
        <v>0</v>
      </c>
      <c r="P449" s="101">
        <f t="shared" si="453"/>
        <v>0</v>
      </c>
      <c r="Q449" s="42">
        <f t="shared" si="454"/>
        <v>0</v>
      </c>
      <c r="S449" s="99">
        <f t="shared" si="455"/>
        <v>0</v>
      </c>
      <c r="T449" s="100">
        <f t="shared" si="456"/>
        <v>0</v>
      </c>
      <c r="U449" s="100">
        <f t="shared" si="457"/>
        <v>0</v>
      </c>
      <c r="V449" s="100">
        <f t="shared" si="458"/>
        <v>0</v>
      </c>
      <c r="W449" s="100">
        <f t="shared" si="459"/>
        <v>0</v>
      </c>
      <c r="X449" s="100">
        <f t="shared" si="460"/>
        <v>0</v>
      </c>
      <c r="Y449" s="100">
        <f t="shared" si="461"/>
        <v>0</v>
      </c>
      <c r="Z449" s="100">
        <f t="shared" si="462"/>
        <v>0</v>
      </c>
      <c r="AA449" s="100">
        <f t="shared" si="463"/>
        <v>0</v>
      </c>
      <c r="AB449" s="100">
        <f t="shared" si="464"/>
        <v>0</v>
      </c>
      <c r="AC449" s="100">
        <f t="shared" si="465"/>
        <v>0</v>
      </c>
      <c r="AD449" s="100">
        <f t="shared" si="466"/>
        <v>0</v>
      </c>
      <c r="AE449" s="42">
        <f t="shared" si="467"/>
        <v>0</v>
      </c>
      <c r="AF449" s="104">
        <f t="shared" si="468"/>
        <v>0</v>
      </c>
      <c r="AG449" s="42">
        <f t="shared" si="469"/>
        <v>0</v>
      </c>
      <c r="AH449" s="43">
        <f t="shared" si="470"/>
        <v>0</v>
      </c>
      <c r="AJ449" s="78"/>
      <c r="AK449" s="79"/>
      <c r="AL449" s="79"/>
      <c r="AM449" s="79"/>
      <c r="AN449" s="79"/>
      <c r="AO449" s="79"/>
      <c r="AP449" s="79"/>
      <c r="AQ449" s="79"/>
      <c r="AR449" s="79"/>
      <c r="AS449" s="79"/>
      <c r="AT449" s="79"/>
      <c r="AU449" s="79"/>
      <c r="AV449" s="30">
        <f t="shared" si="471"/>
        <v>0</v>
      </c>
      <c r="AW449" s="80"/>
      <c r="AX449" s="37"/>
    </row>
    <row r="450" spans="2:50" x14ac:dyDescent="0.35">
      <c r="B450" s="116">
        <v>543011</v>
      </c>
      <c r="C450" s="87" t="s">
        <v>434</v>
      </c>
      <c r="E450" s="99" t="str">
        <f t="shared" si="442"/>
        <v>-</v>
      </c>
      <c r="F450" s="100" t="str">
        <f t="shared" si="443"/>
        <v>-</v>
      </c>
      <c r="G450" s="100" t="str">
        <f t="shared" si="444"/>
        <v>-</v>
      </c>
      <c r="H450" s="100" t="str">
        <f t="shared" si="445"/>
        <v>-</v>
      </c>
      <c r="I450" s="100" t="str">
        <f t="shared" si="446"/>
        <v>-</v>
      </c>
      <c r="J450" s="100" t="str">
        <f t="shared" si="447"/>
        <v>-</v>
      </c>
      <c r="K450" s="100">
        <f t="shared" si="448"/>
        <v>843.9</v>
      </c>
      <c r="L450" s="100" t="str">
        <f t="shared" si="449"/>
        <v>-</v>
      </c>
      <c r="M450" s="100">
        <f t="shared" si="450"/>
        <v>11450</v>
      </c>
      <c r="N450" s="100" t="str">
        <f t="shared" si="451"/>
        <v>-</v>
      </c>
      <c r="O450" s="100" t="str">
        <f t="shared" si="452"/>
        <v>-</v>
      </c>
      <c r="P450" s="101" t="str">
        <f t="shared" si="453"/>
        <v>-</v>
      </c>
      <c r="Q450" s="42">
        <f t="shared" si="454"/>
        <v>12293.9</v>
      </c>
      <c r="S450" s="99" t="str">
        <f t="shared" si="455"/>
        <v>-</v>
      </c>
      <c r="T450" s="100" t="str">
        <f t="shared" si="456"/>
        <v>-</v>
      </c>
      <c r="U450" s="100" t="str">
        <f t="shared" si="457"/>
        <v>-</v>
      </c>
      <c r="V450" s="100">
        <f t="shared" si="458"/>
        <v>1565</v>
      </c>
      <c r="W450" s="100">
        <f t="shared" si="459"/>
        <v>1500</v>
      </c>
      <c r="X450" s="100" t="str">
        <f t="shared" si="460"/>
        <v>-</v>
      </c>
      <c r="Y450" s="100">
        <f t="shared" si="461"/>
        <v>0</v>
      </c>
      <c r="Z450" s="100">
        <f t="shared" si="462"/>
        <v>0</v>
      </c>
      <c r="AA450" s="100">
        <f t="shared" si="463"/>
        <v>0</v>
      </c>
      <c r="AB450" s="100">
        <f t="shared" si="464"/>
        <v>0</v>
      </c>
      <c r="AC450" s="100">
        <f t="shared" si="465"/>
        <v>0</v>
      </c>
      <c r="AD450" s="100">
        <f t="shared" si="466"/>
        <v>0</v>
      </c>
      <c r="AE450" s="42">
        <f t="shared" si="467"/>
        <v>3065</v>
      </c>
      <c r="AF450" s="104">
        <f t="shared" si="468"/>
        <v>10000</v>
      </c>
      <c r="AG450" s="42">
        <f t="shared" si="469"/>
        <v>-6935</v>
      </c>
      <c r="AH450" s="43">
        <f t="shared" si="470"/>
        <v>-0.69350000000000001</v>
      </c>
      <c r="AJ450" s="78"/>
      <c r="AK450" s="79"/>
      <c r="AL450" s="79"/>
      <c r="AM450" s="79"/>
      <c r="AN450" s="79"/>
      <c r="AO450" s="79"/>
      <c r="AP450" s="79"/>
      <c r="AQ450" s="79"/>
      <c r="AR450" s="79"/>
      <c r="AS450" s="79"/>
      <c r="AT450" s="79"/>
      <c r="AU450" s="79"/>
      <c r="AV450" s="30">
        <f t="shared" si="471"/>
        <v>0</v>
      </c>
      <c r="AW450" s="80"/>
      <c r="AX450" s="37"/>
    </row>
    <row r="451" spans="2:50" x14ac:dyDescent="0.35">
      <c r="B451" s="116">
        <v>543012</v>
      </c>
      <c r="C451" s="87" t="s">
        <v>435</v>
      </c>
      <c r="E451" s="99">
        <f t="shared" si="442"/>
        <v>0</v>
      </c>
      <c r="F451" s="100">
        <f t="shared" si="443"/>
        <v>0</v>
      </c>
      <c r="G451" s="100">
        <f t="shared" si="444"/>
        <v>0</v>
      </c>
      <c r="H451" s="100">
        <f t="shared" si="445"/>
        <v>0</v>
      </c>
      <c r="I451" s="100">
        <f t="shared" si="446"/>
        <v>0</v>
      </c>
      <c r="J451" s="100">
        <f t="shared" si="447"/>
        <v>0</v>
      </c>
      <c r="K451" s="100">
        <f t="shared" si="448"/>
        <v>0</v>
      </c>
      <c r="L451" s="100">
        <f t="shared" si="449"/>
        <v>0</v>
      </c>
      <c r="M451" s="100">
        <f t="shared" si="450"/>
        <v>0</v>
      </c>
      <c r="N451" s="100">
        <f t="shared" si="451"/>
        <v>0</v>
      </c>
      <c r="O451" s="100">
        <f t="shared" si="452"/>
        <v>0</v>
      </c>
      <c r="P451" s="101">
        <f t="shared" si="453"/>
        <v>0</v>
      </c>
      <c r="Q451" s="42">
        <f t="shared" si="454"/>
        <v>0</v>
      </c>
      <c r="S451" s="99" t="str">
        <f t="shared" si="455"/>
        <v>-</v>
      </c>
      <c r="T451" s="100" t="str">
        <f t="shared" si="456"/>
        <v>-</v>
      </c>
      <c r="U451" s="100" t="str">
        <f t="shared" si="457"/>
        <v>-</v>
      </c>
      <c r="V451" s="100">
        <f t="shared" si="458"/>
        <v>9105</v>
      </c>
      <c r="W451" s="100" t="str">
        <f t="shared" si="459"/>
        <v>-</v>
      </c>
      <c r="X451" s="100" t="str">
        <f t="shared" si="460"/>
        <v>-</v>
      </c>
      <c r="Y451" s="100">
        <f t="shared" si="461"/>
        <v>0</v>
      </c>
      <c r="Z451" s="100">
        <f t="shared" si="462"/>
        <v>0</v>
      </c>
      <c r="AA451" s="100">
        <f t="shared" si="463"/>
        <v>0</v>
      </c>
      <c r="AB451" s="100">
        <f t="shared" si="464"/>
        <v>0</v>
      </c>
      <c r="AC451" s="100">
        <f t="shared" si="465"/>
        <v>0</v>
      </c>
      <c r="AD451" s="100">
        <f t="shared" si="466"/>
        <v>0</v>
      </c>
      <c r="AE451" s="42">
        <f t="shared" si="467"/>
        <v>9105</v>
      </c>
      <c r="AF451" s="104">
        <f t="shared" si="468"/>
        <v>10962</v>
      </c>
      <c r="AG451" s="42">
        <f t="shared" si="469"/>
        <v>-1857</v>
      </c>
      <c r="AH451" s="43">
        <f t="shared" si="470"/>
        <v>-0.16940339354132458</v>
      </c>
      <c r="AJ451" s="78"/>
      <c r="AK451" s="79"/>
      <c r="AL451" s="79"/>
      <c r="AM451" s="79"/>
      <c r="AN451" s="79"/>
      <c r="AO451" s="79"/>
      <c r="AP451" s="79"/>
      <c r="AQ451" s="79"/>
      <c r="AR451" s="79"/>
      <c r="AS451" s="79"/>
      <c r="AT451" s="79"/>
      <c r="AU451" s="79"/>
      <c r="AV451" s="30">
        <f t="shared" si="471"/>
        <v>0</v>
      </c>
      <c r="AW451" s="80"/>
      <c r="AX451" s="37"/>
    </row>
    <row r="452" spans="2:50" x14ac:dyDescent="0.35">
      <c r="B452" s="116">
        <v>544000</v>
      </c>
      <c r="C452" s="87" t="s">
        <v>436</v>
      </c>
      <c r="E452" s="99">
        <f t="shared" si="442"/>
        <v>0</v>
      </c>
      <c r="F452" s="100">
        <f t="shared" si="443"/>
        <v>0</v>
      </c>
      <c r="G452" s="100">
        <f t="shared" si="444"/>
        <v>0</v>
      </c>
      <c r="H452" s="100">
        <f t="shared" si="445"/>
        <v>0</v>
      </c>
      <c r="I452" s="100">
        <f t="shared" si="446"/>
        <v>0</v>
      </c>
      <c r="J452" s="100">
        <f t="shared" si="447"/>
        <v>0</v>
      </c>
      <c r="K452" s="100">
        <f t="shared" si="448"/>
        <v>0</v>
      </c>
      <c r="L452" s="100">
        <f t="shared" si="449"/>
        <v>0</v>
      </c>
      <c r="M452" s="100">
        <f t="shared" si="450"/>
        <v>0</v>
      </c>
      <c r="N452" s="100">
        <f t="shared" si="451"/>
        <v>0</v>
      </c>
      <c r="O452" s="100">
        <f t="shared" si="452"/>
        <v>0</v>
      </c>
      <c r="P452" s="101">
        <f t="shared" si="453"/>
        <v>0</v>
      </c>
      <c r="Q452" s="42">
        <f t="shared" si="454"/>
        <v>0</v>
      </c>
      <c r="S452" s="99">
        <f t="shared" si="455"/>
        <v>0</v>
      </c>
      <c r="T452" s="100">
        <f t="shared" si="456"/>
        <v>0</v>
      </c>
      <c r="U452" s="100">
        <f t="shared" si="457"/>
        <v>0</v>
      </c>
      <c r="V452" s="100">
        <f t="shared" si="458"/>
        <v>0</v>
      </c>
      <c r="W452" s="100">
        <f t="shared" si="459"/>
        <v>0</v>
      </c>
      <c r="X452" s="100">
        <f t="shared" si="460"/>
        <v>0</v>
      </c>
      <c r="Y452" s="100">
        <f t="shared" si="461"/>
        <v>0</v>
      </c>
      <c r="Z452" s="100">
        <f t="shared" si="462"/>
        <v>0</v>
      </c>
      <c r="AA452" s="100">
        <f t="shared" si="463"/>
        <v>0</v>
      </c>
      <c r="AB452" s="100">
        <f t="shared" si="464"/>
        <v>0</v>
      </c>
      <c r="AC452" s="100">
        <f t="shared" si="465"/>
        <v>0</v>
      </c>
      <c r="AD452" s="100">
        <f t="shared" si="466"/>
        <v>0</v>
      </c>
      <c r="AE452" s="42">
        <f t="shared" si="467"/>
        <v>0</v>
      </c>
      <c r="AF452" s="104">
        <f t="shared" si="468"/>
        <v>0</v>
      </c>
      <c r="AG452" s="42">
        <f t="shared" si="469"/>
        <v>0</v>
      </c>
      <c r="AH452" s="43">
        <f t="shared" si="470"/>
        <v>0</v>
      </c>
      <c r="AJ452" s="78"/>
      <c r="AK452" s="79"/>
      <c r="AL452" s="79"/>
      <c r="AM452" s="79"/>
      <c r="AN452" s="79"/>
      <c r="AO452" s="79"/>
      <c r="AP452" s="79"/>
      <c r="AQ452" s="79"/>
      <c r="AR452" s="79"/>
      <c r="AS452" s="79"/>
      <c r="AT452" s="79"/>
      <c r="AU452" s="79"/>
      <c r="AV452" s="30">
        <f t="shared" si="471"/>
        <v>0</v>
      </c>
      <c r="AW452" s="80"/>
      <c r="AX452" s="37"/>
    </row>
    <row r="453" spans="2:50" x14ac:dyDescent="0.35">
      <c r="B453" s="116">
        <v>544010</v>
      </c>
      <c r="C453" s="87" t="s">
        <v>437</v>
      </c>
      <c r="E453" s="99" t="str">
        <f t="shared" si="442"/>
        <v>-</v>
      </c>
      <c r="F453" s="100" t="str">
        <f t="shared" si="443"/>
        <v>-</v>
      </c>
      <c r="G453" s="100">
        <f t="shared" si="444"/>
        <v>899.64</v>
      </c>
      <c r="H453" s="100" t="str">
        <f t="shared" si="445"/>
        <v>-</v>
      </c>
      <c r="I453" s="100" t="str">
        <f t="shared" si="446"/>
        <v>-</v>
      </c>
      <c r="J453" s="100" t="str">
        <f t="shared" si="447"/>
        <v>-</v>
      </c>
      <c r="K453" s="100" t="str">
        <f t="shared" si="448"/>
        <v>-</v>
      </c>
      <c r="L453" s="100" t="str">
        <f t="shared" si="449"/>
        <v>-</v>
      </c>
      <c r="M453" s="100" t="str">
        <f t="shared" si="450"/>
        <v>-</v>
      </c>
      <c r="N453" s="100" t="str">
        <f t="shared" si="451"/>
        <v>-</v>
      </c>
      <c r="O453" s="100" t="str">
        <f t="shared" si="452"/>
        <v>-</v>
      </c>
      <c r="P453" s="101" t="str">
        <f t="shared" si="453"/>
        <v>-</v>
      </c>
      <c r="Q453" s="42">
        <f t="shared" si="454"/>
        <v>899.64</v>
      </c>
      <c r="S453" s="99">
        <f t="shared" si="455"/>
        <v>0</v>
      </c>
      <c r="T453" s="100">
        <f t="shared" si="456"/>
        <v>0</v>
      </c>
      <c r="U453" s="100">
        <f t="shared" si="457"/>
        <v>0</v>
      </c>
      <c r="V453" s="100">
        <f t="shared" si="458"/>
        <v>0</v>
      </c>
      <c r="W453" s="100">
        <f t="shared" si="459"/>
        <v>0</v>
      </c>
      <c r="X453" s="100">
        <f t="shared" si="460"/>
        <v>0</v>
      </c>
      <c r="Y453" s="100">
        <f t="shared" si="461"/>
        <v>0</v>
      </c>
      <c r="Z453" s="100">
        <f t="shared" si="462"/>
        <v>0</v>
      </c>
      <c r="AA453" s="100">
        <f t="shared" si="463"/>
        <v>0</v>
      </c>
      <c r="AB453" s="100">
        <f t="shared" si="464"/>
        <v>0</v>
      </c>
      <c r="AC453" s="100">
        <f t="shared" si="465"/>
        <v>0</v>
      </c>
      <c r="AD453" s="100">
        <f t="shared" si="466"/>
        <v>0</v>
      </c>
      <c r="AE453" s="42">
        <f t="shared" si="467"/>
        <v>0</v>
      </c>
      <c r="AF453" s="104">
        <f t="shared" si="468"/>
        <v>700</v>
      </c>
      <c r="AG453" s="42">
        <f t="shared" si="469"/>
        <v>-700</v>
      </c>
      <c r="AH453" s="43">
        <f t="shared" si="470"/>
        <v>-1</v>
      </c>
      <c r="AJ453" s="78"/>
      <c r="AK453" s="79"/>
      <c r="AL453" s="79"/>
      <c r="AM453" s="79"/>
      <c r="AN453" s="79"/>
      <c r="AO453" s="79"/>
      <c r="AP453" s="79"/>
      <c r="AQ453" s="79"/>
      <c r="AR453" s="79"/>
      <c r="AS453" s="79"/>
      <c r="AT453" s="79"/>
      <c r="AU453" s="79"/>
      <c r="AV453" s="30">
        <f t="shared" si="471"/>
        <v>0</v>
      </c>
      <c r="AW453" s="80"/>
      <c r="AX453" s="37"/>
    </row>
    <row r="454" spans="2:50" x14ac:dyDescent="0.35">
      <c r="B454" s="116">
        <v>544011</v>
      </c>
      <c r="C454" s="87" t="s">
        <v>438</v>
      </c>
      <c r="E454" s="99">
        <f t="shared" si="442"/>
        <v>0</v>
      </c>
      <c r="F454" s="100">
        <f t="shared" si="443"/>
        <v>0</v>
      </c>
      <c r="G454" s="100">
        <f t="shared" si="444"/>
        <v>0</v>
      </c>
      <c r="H454" s="100">
        <f t="shared" si="445"/>
        <v>0</v>
      </c>
      <c r="I454" s="100">
        <f t="shared" si="446"/>
        <v>0</v>
      </c>
      <c r="J454" s="100">
        <f t="shared" si="447"/>
        <v>0</v>
      </c>
      <c r="K454" s="100">
        <f t="shared" si="448"/>
        <v>0</v>
      </c>
      <c r="L454" s="100">
        <f t="shared" si="449"/>
        <v>0</v>
      </c>
      <c r="M454" s="100">
        <f t="shared" si="450"/>
        <v>0</v>
      </c>
      <c r="N454" s="100">
        <f t="shared" si="451"/>
        <v>0</v>
      </c>
      <c r="O454" s="100">
        <f t="shared" si="452"/>
        <v>0</v>
      </c>
      <c r="P454" s="101">
        <f t="shared" si="453"/>
        <v>0</v>
      </c>
      <c r="Q454" s="42">
        <f t="shared" si="454"/>
        <v>0</v>
      </c>
      <c r="S454" s="99">
        <f t="shared" si="455"/>
        <v>0</v>
      </c>
      <c r="T454" s="100">
        <f t="shared" si="456"/>
        <v>0</v>
      </c>
      <c r="U454" s="100">
        <f t="shared" si="457"/>
        <v>0</v>
      </c>
      <c r="V454" s="100">
        <f t="shared" si="458"/>
        <v>0</v>
      </c>
      <c r="W454" s="100">
        <f t="shared" si="459"/>
        <v>0</v>
      </c>
      <c r="X454" s="100">
        <f t="shared" si="460"/>
        <v>0</v>
      </c>
      <c r="Y454" s="100">
        <f t="shared" si="461"/>
        <v>0</v>
      </c>
      <c r="Z454" s="100">
        <f t="shared" si="462"/>
        <v>0</v>
      </c>
      <c r="AA454" s="100">
        <f t="shared" si="463"/>
        <v>0</v>
      </c>
      <c r="AB454" s="100">
        <f t="shared" si="464"/>
        <v>0</v>
      </c>
      <c r="AC454" s="100">
        <f t="shared" si="465"/>
        <v>0</v>
      </c>
      <c r="AD454" s="100">
        <f t="shared" si="466"/>
        <v>0</v>
      </c>
      <c r="AE454" s="42">
        <f t="shared" si="467"/>
        <v>0</v>
      </c>
      <c r="AF454" s="104">
        <f t="shared" si="468"/>
        <v>0</v>
      </c>
      <c r="AG454" s="42">
        <f t="shared" si="469"/>
        <v>0</v>
      </c>
      <c r="AH454" s="43">
        <f t="shared" si="470"/>
        <v>0</v>
      </c>
      <c r="AJ454" s="78"/>
      <c r="AK454" s="79"/>
      <c r="AL454" s="79"/>
      <c r="AM454" s="79"/>
      <c r="AN454" s="79"/>
      <c r="AO454" s="79"/>
      <c r="AP454" s="79"/>
      <c r="AQ454" s="79"/>
      <c r="AR454" s="79"/>
      <c r="AS454" s="79"/>
      <c r="AT454" s="79"/>
      <c r="AU454" s="79"/>
      <c r="AV454" s="30">
        <f t="shared" si="471"/>
        <v>0</v>
      </c>
      <c r="AW454" s="80"/>
      <c r="AX454" s="37"/>
    </row>
    <row r="455" spans="2:50" x14ac:dyDescent="0.35">
      <c r="B455" s="116">
        <v>544012</v>
      </c>
      <c r="C455" s="87" t="s">
        <v>439</v>
      </c>
      <c r="E455" s="99">
        <f t="shared" si="442"/>
        <v>2210</v>
      </c>
      <c r="F455" s="100">
        <f t="shared" si="443"/>
        <v>2500</v>
      </c>
      <c r="G455" s="100">
        <f t="shared" si="444"/>
        <v>673.21</v>
      </c>
      <c r="H455" s="100">
        <f t="shared" si="445"/>
        <v>11051</v>
      </c>
      <c r="I455" s="100" t="str">
        <f t="shared" si="446"/>
        <v>-</v>
      </c>
      <c r="J455" s="100" t="str">
        <f t="shared" si="447"/>
        <v>-</v>
      </c>
      <c r="K455" s="100" t="str">
        <f t="shared" si="448"/>
        <v>-</v>
      </c>
      <c r="L455" s="100" t="str">
        <f t="shared" si="449"/>
        <v>-</v>
      </c>
      <c r="M455" s="100">
        <f t="shared" si="450"/>
        <v>3175</v>
      </c>
      <c r="N455" s="100">
        <f t="shared" si="451"/>
        <v>375</v>
      </c>
      <c r="O455" s="100">
        <f t="shared" si="452"/>
        <v>3225</v>
      </c>
      <c r="P455" s="101" t="str">
        <f t="shared" si="453"/>
        <v>-</v>
      </c>
      <c r="Q455" s="42">
        <f t="shared" si="454"/>
        <v>23209.21</v>
      </c>
      <c r="S455" s="99">
        <f t="shared" si="455"/>
        <v>375</v>
      </c>
      <c r="T455" s="100" t="str">
        <f t="shared" si="456"/>
        <v>-</v>
      </c>
      <c r="U455" s="100" t="str">
        <f t="shared" si="457"/>
        <v>-</v>
      </c>
      <c r="V455" s="100" t="str">
        <f t="shared" si="458"/>
        <v>-</v>
      </c>
      <c r="W455" s="100" t="str">
        <f t="shared" si="459"/>
        <v>-</v>
      </c>
      <c r="X455" s="100">
        <f t="shared" si="460"/>
        <v>750</v>
      </c>
      <c r="Y455" s="100">
        <f t="shared" si="461"/>
        <v>0</v>
      </c>
      <c r="Z455" s="100">
        <f t="shared" si="462"/>
        <v>0</v>
      </c>
      <c r="AA455" s="100">
        <f t="shared" si="463"/>
        <v>0</v>
      </c>
      <c r="AB455" s="100">
        <f t="shared" si="464"/>
        <v>0</v>
      </c>
      <c r="AC455" s="100">
        <f t="shared" si="465"/>
        <v>0</v>
      </c>
      <c r="AD455" s="100">
        <f t="shared" si="466"/>
        <v>0</v>
      </c>
      <c r="AE455" s="42">
        <f t="shared" si="467"/>
        <v>1125</v>
      </c>
      <c r="AF455" s="104">
        <f t="shared" si="468"/>
        <v>7500</v>
      </c>
      <c r="AG455" s="42">
        <f t="shared" si="469"/>
        <v>-6375</v>
      </c>
      <c r="AH455" s="43">
        <f t="shared" si="470"/>
        <v>-0.85</v>
      </c>
      <c r="AJ455" s="78"/>
      <c r="AK455" s="79"/>
      <c r="AL455" s="79"/>
      <c r="AM455" s="79"/>
      <c r="AN455" s="79"/>
      <c r="AO455" s="79"/>
      <c r="AP455" s="79"/>
      <c r="AQ455" s="79"/>
      <c r="AR455" s="79"/>
      <c r="AS455" s="79"/>
      <c r="AT455" s="79"/>
      <c r="AU455" s="79"/>
      <c r="AV455" s="30">
        <f t="shared" si="471"/>
        <v>0</v>
      </c>
      <c r="AW455" s="80"/>
      <c r="AX455" s="37"/>
    </row>
    <row r="456" spans="2:50" x14ac:dyDescent="0.35">
      <c r="B456" s="116">
        <v>544013</v>
      </c>
      <c r="C456" s="87" t="s">
        <v>440</v>
      </c>
      <c r="E456" s="99">
        <f t="shared" si="442"/>
        <v>0</v>
      </c>
      <c r="F456" s="100">
        <f t="shared" si="443"/>
        <v>0</v>
      </c>
      <c r="G456" s="100">
        <f t="shared" si="444"/>
        <v>0</v>
      </c>
      <c r="H456" s="100">
        <f t="shared" si="445"/>
        <v>0</v>
      </c>
      <c r="I456" s="100">
        <f t="shared" si="446"/>
        <v>0</v>
      </c>
      <c r="J456" s="100">
        <f t="shared" si="447"/>
        <v>0</v>
      </c>
      <c r="K456" s="100">
        <f t="shared" si="448"/>
        <v>0</v>
      </c>
      <c r="L456" s="100">
        <f t="shared" si="449"/>
        <v>0</v>
      </c>
      <c r="M456" s="100">
        <f t="shared" si="450"/>
        <v>0</v>
      </c>
      <c r="N456" s="100">
        <f t="shared" si="451"/>
        <v>0</v>
      </c>
      <c r="O456" s="100">
        <f t="shared" si="452"/>
        <v>0</v>
      </c>
      <c r="P456" s="101">
        <f t="shared" si="453"/>
        <v>0</v>
      </c>
      <c r="Q456" s="42">
        <f t="shared" si="454"/>
        <v>0</v>
      </c>
      <c r="S456" s="99">
        <f t="shared" si="455"/>
        <v>0</v>
      </c>
      <c r="T456" s="100">
        <f t="shared" si="456"/>
        <v>0</v>
      </c>
      <c r="U456" s="100">
        <f t="shared" si="457"/>
        <v>0</v>
      </c>
      <c r="V456" s="100">
        <f t="shared" si="458"/>
        <v>0</v>
      </c>
      <c r="W456" s="100">
        <f t="shared" si="459"/>
        <v>0</v>
      </c>
      <c r="X456" s="100">
        <f t="shared" si="460"/>
        <v>0</v>
      </c>
      <c r="Y456" s="100">
        <f t="shared" si="461"/>
        <v>0</v>
      </c>
      <c r="Z456" s="100">
        <f t="shared" si="462"/>
        <v>0</v>
      </c>
      <c r="AA456" s="100">
        <f t="shared" si="463"/>
        <v>0</v>
      </c>
      <c r="AB456" s="100">
        <f t="shared" si="464"/>
        <v>0</v>
      </c>
      <c r="AC456" s="100">
        <f t="shared" si="465"/>
        <v>0</v>
      </c>
      <c r="AD456" s="100">
        <f t="shared" si="466"/>
        <v>0</v>
      </c>
      <c r="AE456" s="42">
        <f t="shared" si="467"/>
        <v>0</v>
      </c>
      <c r="AF456" s="104">
        <f t="shared" si="468"/>
        <v>0</v>
      </c>
      <c r="AG456" s="42">
        <f t="shared" si="469"/>
        <v>0</v>
      </c>
      <c r="AH456" s="43">
        <f t="shared" si="470"/>
        <v>0</v>
      </c>
      <c r="AJ456" s="78"/>
      <c r="AK456" s="79"/>
      <c r="AL456" s="79"/>
      <c r="AM456" s="79"/>
      <c r="AN456" s="79"/>
      <c r="AO456" s="79"/>
      <c r="AP456" s="79"/>
      <c r="AQ456" s="79"/>
      <c r="AR456" s="79"/>
      <c r="AS456" s="79"/>
      <c r="AT456" s="79"/>
      <c r="AU456" s="79"/>
      <c r="AV456" s="30">
        <f t="shared" si="471"/>
        <v>0</v>
      </c>
      <c r="AW456" s="80"/>
      <c r="AX456" s="37"/>
    </row>
    <row r="457" spans="2:50" x14ac:dyDescent="0.35">
      <c r="B457" s="116">
        <v>544014</v>
      </c>
      <c r="C457" s="87" t="s">
        <v>441</v>
      </c>
      <c r="E457" s="99">
        <f t="shared" si="442"/>
        <v>0</v>
      </c>
      <c r="F457" s="100">
        <f t="shared" si="443"/>
        <v>0</v>
      </c>
      <c r="G457" s="100">
        <f t="shared" si="444"/>
        <v>0</v>
      </c>
      <c r="H457" s="100">
        <f t="shared" si="445"/>
        <v>0</v>
      </c>
      <c r="I457" s="100">
        <f t="shared" si="446"/>
        <v>0</v>
      </c>
      <c r="J457" s="100">
        <f t="shared" si="447"/>
        <v>0</v>
      </c>
      <c r="K457" s="100">
        <f t="shared" si="448"/>
        <v>0</v>
      </c>
      <c r="L457" s="100">
        <f t="shared" si="449"/>
        <v>0</v>
      </c>
      <c r="M457" s="100">
        <f t="shared" si="450"/>
        <v>0</v>
      </c>
      <c r="N457" s="100">
        <f t="shared" si="451"/>
        <v>0</v>
      </c>
      <c r="O457" s="100">
        <f t="shared" si="452"/>
        <v>0</v>
      </c>
      <c r="P457" s="101">
        <f t="shared" si="453"/>
        <v>0</v>
      </c>
      <c r="Q457" s="42">
        <f t="shared" si="454"/>
        <v>0</v>
      </c>
      <c r="S457" s="99">
        <f t="shared" si="455"/>
        <v>0</v>
      </c>
      <c r="T457" s="100">
        <f t="shared" si="456"/>
        <v>0</v>
      </c>
      <c r="U457" s="100">
        <f t="shared" si="457"/>
        <v>0</v>
      </c>
      <c r="V457" s="100">
        <f t="shared" si="458"/>
        <v>0</v>
      </c>
      <c r="W457" s="100">
        <f t="shared" si="459"/>
        <v>0</v>
      </c>
      <c r="X457" s="100">
        <f t="shared" si="460"/>
        <v>0</v>
      </c>
      <c r="Y457" s="100">
        <f t="shared" si="461"/>
        <v>0</v>
      </c>
      <c r="Z457" s="100">
        <f t="shared" si="462"/>
        <v>0</v>
      </c>
      <c r="AA457" s="100">
        <f t="shared" si="463"/>
        <v>0</v>
      </c>
      <c r="AB457" s="100">
        <f t="shared" si="464"/>
        <v>0</v>
      </c>
      <c r="AC457" s="100">
        <f t="shared" si="465"/>
        <v>0</v>
      </c>
      <c r="AD457" s="100">
        <f t="shared" si="466"/>
        <v>0</v>
      </c>
      <c r="AE457" s="42">
        <f t="shared" si="467"/>
        <v>0</v>
      </c>
      <c r="AF457" s="104">
        <f t="shared" si="468"/>
        <v>0</v>
      </c>
      <c r="AG457" s="42">
        <f t="shared" si="469"/>
        <v>0</v>
      </c>
      <c r="AH457" s="43">
        <f t="shared" si="470"/>
        <v>0</v>
      </c>
      <c r="AJ457" s="78"/>
      <c r="AK457" s="79"/>
      <c r="AL457" s="79"/>
      <c r="AM457" s="79"/>
      <c r="AN457" s="79"/>
      <c r="AO457" s="79"/>
      <c r="AP457" s="79"/>
      <c r="AQ457" s="79"/>
      <c r="AR457" s="79"/>
      <c r="AS457" s="79"/>
      <c r="AT457" s="79"/>
      <c r="AU457" s="79"/>
      <c r="AV457" s="30">
        <f t="shared" si="471"/>
        <v>0</v>
      </c>
      <c r="AW457" s="80"/>
      <c r="AX457" s="37"/>
    </row>
    <row r="458" spans="2:50" x14ac:dyDescent="0.35">
      <c r="B458" s="116">
        <v>544015</v>
      </c>
      <c r="C458" s="87" t="s">
        <v>442</v>
      </c>
      <c r="E458" s="99">
        <f t="shared" si="442"/>
        <v>0</v>
      </c>
      <c r="F458" s="100">
        <f t="shared" si="443"/>
        <v>0</v>
      </c>
      <c r="G458" s="100">
        <f t="shared" si="444"/>
        <v>0</v>
      </c>
      <c r="H458" s="100">
        <f t="shared" si="445"/>
        <v>0</v>
      </c>
      <c r="I458" s="100">
        <f t="shared" si="446"/>
        <v>0</v>
      </c>
      <c r="J458" s="100">
        <f t="shared" si="447"/>
        <v>0</v>
      </c>
      <c r="K458" s="100">
        <f t="shared" si="448"/>
        <v>0</v>
      </c>
      <c r="L458" s="100">
        <f t="shared" si="449"/>
        <v>0</v>
      </c>
      <c r="M458" s="100">
        <f t="shared" si="450"/>
        <v>0</v>
      </c>
      <c r="N458" s="100">
        <f t="shared" si="451"/>
        <v>0</v>
      </c>
      <c r="O458" s="100">
        <f t="shared" si="452"/>
        <v>0</v>
      </c>
      <c r="P458" s="101">
        <f t="shared" si="453"/>
        <v>0</v>
      </c>
      <c r="Q458" s="42">
        <f t="shared" si="454"/>
        <v>0</v>
      </c>
      <c r="S458" s="99">
        <f t="shared" si="455"/>
        <v>0</v>
      </c>
      <c r="T458" s="100">
        <f t="shared" si="456"/>
        <v>0</v>
      </c>
      <c r="U458" s="100">
        <f t="shared" si="457"/>
        <v>0</v>
      </c>
      <c r="V458" s="100">
        <f t="shared" si="458"/>
        <v>0</v>
      </c>
      <c r="W458" s="100">
        <f t="shared" si="459"/>
        <v>0</v>
      </c>
      <c r="X458" s="100">
        <f t="shared" si="460"/>
        <v>0</v>
      </c>
      <c r="Y458" s="100">
        <f t="shared" si="461"/>
        <v>0</v>
      </c>
      <c r="Z458" s="100">
        <f t="shared" si="462"/>
        <v>0</v>
      </c>
      <c r="AA458" s="100">
        <f t="shared" si="463"/>
        <v>0</v>
      </c>
      <c r="AB458" s="100">
        <f t="shared" si="464"/>
        <v>0</v>
      </c>
      <c r="AC458" s="100">
        <f t="shared" si="465"/>
        <v>0</v>
      </c>
      <c r="AD458" s="100">
        <f t="shared" si="466"/>
        <v>0</v>
      </c>
      <c r="AE458" s="42">
        <f t="shared" si="467"/>
        <v>0</v>
      </c>
      <c r="AF458" s="104">
        <f t="shared" si="468"/>
        <v>0</v>
      </c>
      <c r="AG458" s="42">
        <f t="shared" si="469"/>
        <v>0</v>
      </c>
      <c r="AH458" s="43">
        <f t="shared" si="470"/>
        <v>0</v>
      </c>
      <c r="AJ458" s="78"/>
      <c r="AK458" s="79"/>
      <c r="AL458" s="79"/>
      <c r="AM458" s="79"/>
      <c r="AN458" s="79"/>
      <c r="AO458" s="79"/>
      <c r="AP458" s="79"/>
      <c r="AQ458" s="79"/>
      <c r="AR458" s="79"/>
      <c r="AS458" s="79"/>
      <c r="AT458" s="79"/>
      <c r="AU458" s="79"/>
      <c r="AV458" s="30">
        <f t="shared" si="471"/>
        <v>0</v>
      </c>
      <c r="AW458" s="80"/>
      <c r="AX458" s="37"/>
    </row>
    <row r="459" spans="2:50" x14ac:dyDescent="0.35">
      <c r="B459" s="116">
        <v>545000</v>
      </c>
      <c r="C459" s="87" t="s">
        <v>443</v>
      </c>
      <c r="E459" s="99">
        <f t="shared" si="442"/>
        <v>0</v>
      </c>
      <c r="F459" s="100">
        <f t="shared" si="443"/>
        <v>0</v>
      </c>
      <c r="G459" s="100">
        <f t="shared" si="444"/>
        <v>0</v>
      </c>
      <c r="H459" s="100">
        <f t="shared" si="445"/>
        <v>0</v>
      </c>
      <c r="I459" s="100">
        <f t="shared" si="446"/>
        <v>0</v>
      </c>
      <c r="J459" s="100">
        <f t="shared" si="447"/>
        <v>0</v>
      </c>
      <c r="K459" s="100">
        <f t="shared" si="448"/>
        <v>0</v>
      </c>
      <c r="L459" s="100">
        <f t="shared" si="449"/>
        <v>0</v>
      </c>
      <c r="M459" s="100">
        <f t="shared" si="450"/>
        <v>0</v>
      </c>
      <c r="N459" s="100">
        <f t="shared" si="451"/>
        <v>0</v>
      </c>
      <c r="O459" s="100">
        <f t="shared" si="452"/>
        <v>0</v>
      </c>
      <c r="P459" s="101">
        <f t="shared" si="453"/>
        <v>0</v>
      </c>
      <c r="Q459" s="42">
        <f t="shared" si="454"/>
        <v>0</v>
      </c>
      <c r="S459" s="99">
        <f t="shared" si="455"/>
        <v>0</v>
      </c>
      <c r="T459" s="100">
        <f t="shared" si="456"/>
        <v>0</v>
      </c>
      <c r="U459" s="100">
        <f t="shared" si="457"/>
        <v>0</v>
      </c>
      <c r="V459" s="100">
        <f t="shared" si="458"/>
        <v>0</v>
      </c>
      <c r="W459" s="100">
        <f t="shared" si="459"/>
        <v>0</v>
      </c>
      <c r="X459" s="100">
        <f t="shared" si="460"/>
        <v>0</v>
      </c>
      <c r="Y459" s="100">
        <f t="shared" si="461"/>
        <v>0</v>
      </c>
      <c r="Z459" s="100">
        <f t="shared" si="462"/>
        <v>0</v>
      </c>
      <c r="AA459" s="100">
        <f t="shared" si="463"/>
        <v>0</v>
      </c>
      <c r="AB459" s="100">
        <f t="shared" si="464"/>
        <v>0</v>
      </c>
      <c r="AC459" s="100">
        <f t="shared" si="465"/>
        <v>0</v>
      </c>
      <c r="AD459" s="100">
        <f t="shared" si="466"/>
        <v>0</v>
      </c>
      <c r="AE459" s="42">
        <f t="shared" si="467"/>
        <v>0</v>
      </c>
      <c r="AF459" s="104">
        <f t="shared" si="468"/>
        <v>0</v>
      </c>
      <c r="AG459" s="42">
        <f t="shared" si="469"/>
        <v>0</v>
      </c>
      <c r="AH459" s="43">
        <f t="shared" si="470"/>
        <v>0</v>
      </c>
      <c r="AJ459" s="78"/>
      <c r="AK459" s="79"/>
      <c r="AL459" s="79"/>
      <c r="AM459" s="79"/>
      <c r="AN459" s="79"/>
      <c r="AO459" s="79"/>
      <c r="AP459" s="79"/>
      <c r="AQ459" s="79"/>
      <c r="AR459" s="79"/>
      <c r="AS459" s="79"/>
      <c r="AT459" s="79"/>
      <c r="AU459" s="79"/>
      <c r="AV459" s="30">
        <f t="shared" si="471"/>
        <v>0</v>
      </c>
      <c r="AW459" s="80"/>
      <c r="AX459" s="37"/>
    </row>
    <row r="460" spans="2:50" x14ac:dyDescent="0.35">
      <c r="B460" s="116">
        <v>545010</v>
      </c>
      <c r="C460" s="87" t="s">
        <v>444</v>
      </c>
      <c r="E460" s="99">
        <f t="shared" si="442"/>
        <v>0</v>
      </c>
      <c r="F460" s="100">
        <f t="shared" si="443"/>
        <v>0</v>
      </c>
      <c r="G460" s="100">
        <f t="shared" si="444"/>
        <v>0</v>
      </c>
      <c r="H460" s="100">
        <f t="shared" si="445"/>
        <v>0</v>
      </c>
      <c r="I460" s="100">
        <f t="shared" si="446"/>
        <v>0</v>
      </c>
      <c r="J460" s="100">
        <f t="shared" si="447"/>
        <v>0</v>
      </c>
      <c r="K460" s="100">
        <f t="shared" si="448"/>
        <v>0</v>
      </c>
      <c r="L460" s="100">
        <f t="shared" si="449"/>
        <v>0</v>
      </c>
      <c r="M460" s="100">
        <f t="shared" si="450"/>
        <v>0</v>
      </c>
      <c r="N460" s="100">
        <f t="shared" si="451"/>
        <v>0</v>
      </c>
      <c r="O460" s="100">
        <f t="shared" si="452"/>
        <v>0</v>
      </c>
      <c r="P460" s="101">
        <f t="shared" si="453"/>
        <v>0</v>
      </c>
      <c r="Q460" s="42">
        <f t="shared" si="454"/>
        <v>0</v>
      </c>
      <c r="S460" s="99">
        <f t="shared" si="455"/>
        <v>0</v>
      </c>
      <c r="T460" s="100">
        <f t="shared" si="456"/>
        <v>0</v>
      </c>
      <c r="U460" s="100">
        <f t="shared" si="457"/>
        <v>0</v>
      </c>
      <c r="V460" s="100">
        <f t="shared" si="458"/>
        <v>0</v>
      </c>
      <c r="W460" s="100">
        <f t="shared" si="459"/>
        <v>0</v>
      </c>
      <c r="X460" s="100">
        <f t="shared" si="460"/>
        <v>0</v>
      </c>
      <c r="Y460" s="100">
        <f t="shared" si="461"/>
        <v>0</v>
      </c>
      <c r="Z460" s="100">
        <f t="shared" si="462"/>
        <v>0</v>
      </c>
      <c r="AA460" s="100">
        <f t="shared" si="463"/>
        <v>0</v>
      </c>
      <c r="AB460" s="100">
        <f t="shared" si="464"/>
        <v>0</v>
      </c>
      <c r="AC460" s="100">
        <f t="shared" si="465"/>
        <v>0</v>
      </c>
      <c r="AD460" s="100">
        <f t="shared" si="466"/>
        <v>0</v>
      </c>
      <c r="AE460" s="42">
        <f t="shared" si="467"/>
        <v>0</v>
      </c>
      <c r="AF460" s="104">
        <f t="shared" si="468"/>
        <v>0</v>
      </c>
      <c r="AG460" s="42">
        <f t="shared" si="469"/>
        <v>0</v>
      </c>
      <c r="AH460" s="43">
        <f t="shared" si="470"/>
        <v>0</v>
      </c>
      <c r="AJ460" s="78"/>
      <c r="AK460" s="79"/>
      <c r="AL460" s="79"/>
      <c r="AM460" s="79"/>
      <c r="AN460" s="79"/>
      <c r="AO460" s="79"/>
      <c r="AP460" s="79"/>
      <c r="AQ460" s="79"/>
      <c r="AR460" s="79"/>
      <c r="AS460" s="79"/>
      <c r="AT460" s="79"/>
      <c r="AU460" s="79"/>
      <c r="AV460" s="30">
        <f t="shared" si="471"/>
        <v>0</v>
      </c>
      <c r="AW460" s="80"/>
      <c r="AX460" s="37"/>
    </row>
    <row r="461" spans="2:50" x14ac:dyDescent="0.35">
      <c r="B461" s="116">
        <v>545011</v>
      </c>
      <c r="C461" s="87" t="s">
        <v>445</v>
      </c>
      <c r="E461" s="99">
        <f t="shared" si="442"/>
        <v>0</v>
      </c>
      <c r="F461" s="100">
        <f t="shared" si="443"/>
        <v>0</v>
      </c>
      <c r="G461" s="100">
        <f t="shared" si="444"/>
        <v>0</v>
      </c>
      <c r="H461" s="100">
        <f t="shared" si="445"/>
        <v>0</v>
      </c>
      <c r="I461" s="100">
        <f t="shared" si="446"/>
        <v>0</v>
      </c>
      <c r="J461" s="100">
        <f t="shared" si="447"/>
        <v>0</v>
      </c>
      <c r="K461" s="100">
        <f t="shared" si="448"/>
        <v>0</v>
      </c>
      <c r="L461" s="100">
        <f t="shared" si="449"/>
        <v>0</v>
      </c>
      <c r="M461" s="100">
        <f t="shared" si="450"/>
        <v>0</v>
      </c>
      <c r="N461" s="100">
        <f t="shared" si="451"/>
        <v>0</v>
      </c>
      <c r="O461" s="100">
        <f t="shared" si="452"/>
        <v>0</v>
      </c>
      <c r="P461" s="101">
        <f t="shared" si="453"/>
        <v>0</v>
      </c>
      <c r="Q461" s="42">
        <f t="shared" si="454"/>
        <v>0</v>
      </c>
      <c r="S461" s="99">
        <f t="shared" si="455"/>
        <v>0</v>
      </c>
      <c r="T461" s="100">
        <f t="shared" si="456"/>
        <v>0</v>
      </c>
      <c r="U461" s="100">
        <f t="shared" si="457"/>
        <v>0</v>
      </c>
      <c r="V461" s="100">
        <f t="shared" si="458"/>
        <v>0</v>
      </c>
      <c r="W461" s="100">
        <f t="shared" si="459"/>
        <v>0</v>
      </c>
      <c r="X461" s="100">
        <f t="shared" si="460"/>
        <v>0</v>
      </c>
      <c r="Y461" s="100">
        <f t="shared" si="461"/>
        <v>0</v>
      </c>
      <c r="Z461" s="100">
        <f t="shared" si="462"/>
        <v>0</v>
      </c>
      <c r="AA461" s="100">
        <f t="shared" si="463"/>
        <v>0</v>
      </c>
      <c r="AB461" s="100">
        <f t="shared" si="464"/>
        <v>0</v>
      </c>
      <c r="AC461" s="100">
        <f t="shared" si="465"/>
        <v>0</v>
      </c>
      <c r="AD461" s="100">
        <f t="shared" si="466"/>
        <v>0</v>
      </c>
      <c r="AE461" s="42">
        <f t="shared" si="467"/>
        <v>0</v>
      </c>
      <c r="AF461" s="104">
        <f t="shared" si="468"/>
        <v>0</v>
      </c>
      <c r="AG461" s="42">
        <f t="shared" si="469"/>
        <v>0</v>
      </c>
      <c r="AH461" s="43">
        <f t="shared" si="470"/>
        <v>0</v>
      </c>
      <c r="AJ461" s="78"/>
      <c r="AK461" s="79"/>
      <c r="AL461" s="79"/>
      <c r="AM461" s="79"/>
      <c r="AN461" s="79"/>
      <c r="AO461" s="79"/>
      <c r="AP461" s="79"/>
      <c r="AQ461" s="79"/>
      <c r="AR461" s="79"/>
      <c r="AS461" s="79"/>
      <c r="AT461" s="79"/>
      <c r="AU461" s="79"/>
      <c r="AV461" s="30">
        <f t="shared" si="471"/>
        <v>0</v>
      </c>
      <c r="AW461" s="80"/>
      <c r="AX461" s="37"/>
    </row>
    <row r="462" spans="2:50" x14ac:dyDescent="0.35">
      <c r="B462" s="116">
        <v>545012</v>
      </c>
      <c r="C462" s="87" t="s">
        <v>446</v>
      </c>
      <c r="E462" s="99">
        <f t="shared" si="442"/>
        <v>0</v>
      </c>
      <c r="F462" s="100">
        <f t="shared" si="443"/>
        <v>0</v>
      </c>
      <c r="G462" s="100">
        <f t="shared" si="444"/>
        <v>0</v>
      </c>
      <c r="H462" s="100">
        <f t="shared" si="445"/>
        <v>0</v>
      </c>
      <c r="I462" s="100">
        <f t="shared" si="446"/>
        <v>0</v>
      </c>
      <c r="J462" s="100">
        <f t="shared" si="447"/>
        <v>0</v>
      </c>
      <c r="K462" s="100">
        <f t="shared" si="448"/>
        <v>0</v>
      </c>
      <c r="L462" s="100">
        <f t="shared" si="449"/>
        <v>0</v>
      </c>
      <c r="M462" s="100">
        <f t="shared" si="450"/>
        <v>0</v>
      </c>
      <c r="N462" s="100">
        <f t="shared" si="451"/>
        <v>0</v>
      </c>
      <c r="O462" s="100">
        <f t="shared" si="452"/>
        <v>0</v>
      </c>
      <c r="P462" s="101">
        <f t="shared" si="453"/>
        <v>0</v>
      </c>
      <c r="Q462" s="42">
        <f t="shared" si="454"/>
        <v>0</v>
      </c>
      <c r="S462" s="99">
        <f t="shared" si="455"/>
        <v>0</v>
      </c>
      <c r="T462" s="100">
        <f t="shared" si="456"/>
        <v>0</v>
      </c>
      <c r="U462" s="100">
        <f t="shared" si="457"/>
        <v>0</v>
      </c>
      <c r="V462" s="100">
        <f t="shared" si="458"/>
        <v>0</v>
      </c>
      <c r="W462" s="100">
        <f t="shared" si="459"/>
        <v>0</v>
      </c>
      <c r="X462" s="100">
        <f t="shared" si="460"/>
        <v>0</v>
      </c>
      <c r="Y462" s="100">
        <f t="shared" si="461"/>
        <v>0</v>
      </c>
      <c r="Z462" s="100">
        <f t="shared" si="462"/>
        <v>0</v>
      </c>
      <c r="AA462" s="100">
        <f t="shared" si="463"/>
        <v>0</v>
      </c>
      <c r="AB462" s="100">
        <f t="shared" si="464"/>
        <v>0</v>
      </c>
      <c r="AC462" s="100">
        <f t="shared" si="465"/>
        <v>0</v>
      </c>
      <c r="AD462" s="100">
        <f t="shared" si="466"/>
        <v>0</v>
      </c>
      <c r="AE462" s="42">
        <f t="shared" si="467"/>
        <v>0</v>
      </c>
      <c r="AF462" s="104">
        <f t="shared" si="468"/>
        <v>0</v>
      </c>
      <c r="AG462" s="42">
        <f t="shared" si="469"/>
        <v>0</v>
      </c>
      <c r="AH462" s="43">
        <f t="shared" si="470"/>
        <v>0</v>
      </c>
      <c r="AJ462" s="78"/>
      <c r="AK462" s="79"/>
      <c r="AL462" s="79"/>
      <c r="AM462" s="79"/>
      <c r="AN462" s="79"/>
      <c r="AO462" s="79"/>
      <c r="AP462" s="79"/>
      <c r="AQ462" s="79"/>
      <c r="AR462" s="79"/>
      <c r="AS462" s="79"/>
      <c r="AT462" s="79"/>
      <c r="AU462" s="79"/>
      <c r="AV462" s="30">
        <f t="shared" si="471"/>
        <v>0</v>
      </c>
      <c r="AW462" s="80"/>
      <c r="AX462" s="37"/>
    </row>
    <row r="463" spans="2:50" x14ac:dyDescent="0.35">
      <c r="B463" s="116">
        <v>545013</v>
      </c>
      <c r="C463" s="87" t="s">
        <v>447</v>
      </c>
      <c r="E463" s="99">
        <f t="shared" si="442"/>
        <v>0</v>
      </c>
      <c r="F463" s="100">
        <f t="shared" si="443"/>
        <v>0</v>
      </c>
      <c r="G463" s="100">
        <f t="shared" si="444"/>
        <v>0</v>
      </c>
      <c r="H463" s="100">
        <f t="shared" si="445"/>
        <v>0</v>
      </c>
      <c r="I463" s="100">
        <f t="shared" si="446"/>
        <v>0</v>
      </c>
      <c r="J463" s="100">
        <f t="shared" si="447"/>
        <v>0</v>
      </c>
      <c r="K463" s="100">
        <f t="shared" si="448"/>
        <v>0</v>
      </c>
      <c r="L463" s="100">
        <f t="shared" si="449"/>
        <v>0</v>
      </c>
      <c r="M463" s="100">
        <f t="shared" si="450"/>
        <v>0</v>
      </c>
      <c r="N463" s="100">
        <f t="shared" si="451"/>
        <v>0</v>
      </c>
      <c r="O463" s="100">
        <f t="shared" si="452"/>
        <v>0</v>
      </c>
      <c r="P463" s="101">
        <f t="shared" si="453"/>
        <v>0</v>
      </c>
      <c r="Q463" s="42">
        <f t="shared" si="454"/>
        <v>0</v>
      </c>
      <c r="S463" s="99">
        <f t="shared" si="455"/>
        <v>0</v>
      </c>
      <c r="T463" s="100">
        <f t="shared" si="456"/>
        <v>0</v>
      </c>
      <c r="U463" s="100">
        <f t="shared" si="457"/>
        <v>0</v>
      </c>
      <c r="V463" s="100">
        <f t="shared" si="458"/>
        <v>0</v>
      </c>
      <c r="W463" s="100">
        <f t="shared" si="459"/>
        <v>0</v>
      </c>
      <c r="X463" s="100">
        <f t="shared" si="460"/>
        <v>0</v>
      </c>
      <c r="Y463" s="100">
        <f t="shared" si="461"/>
        <v>0</v>
      </c>
      <c r="Z463" s="100">
        <f t="shared" si="462"/>
        <v>0</v>
      </c>
      <c r="AA463" s="100">
        <f t="shared" si="463"/>
        <v>0</v>
      </c>
      <c r="AB463" s="100">
        <f t="shared" si="464"/>
        <v>0</v>
      </c>
      <c r="AC463" s="100">
        <f t="shared" si="465"/>
        <v>0</v>
      </c>
      <c r="AD463" s="100">
        <f t="shared" si="466"/>
        <v>0</v>
      </c>
      <c r="AE463" s="42">
        <f t="shared" si="467"/>
        <v>0</v>
      </c>
      <c r="AF463" s="104">
        <f t="shared" si="468"/>
        <v>0</v>
      </c>
      <c r="AG463" s="42">
        <f t="shared" si="469"/>
        <v>0</v>
      </c>
      <c r="AH463" s="43">
        <f t="shared" si="470"/>
        <v>0</v>
      </c>
      <c r="AJ463" s="78"/>
      <c r="AK463" s="79"/>
      <c r="AL463" s="79"/>
      <c r="AM463" s="79"/>
      <c r="AN463" s="79"/>
      <c r="AO463" s="79"/>
      <c r="AP463" s="79"/>
      <c r="AQ463" s="79"/>
      <c r="AR463" s="79"/>
      <c r="AS463" s="79"/>
      <c r="AT463" s="79"/>
      <c r="AU463" s="79"/>
      <c r="AV463" s="30">
        <f t="shared" si="471"/>
        <v>0</v>
      </c>
      <c r="AW463" s="80"/>
      <c r="AX463" s="37"/>
    </row>
    <row r="464" spans="2:50" x14ac:dyDescent="0.35">
      <c r="B464" s="116">
        <v>545014</v>
      </c>
      <c r="C464" s="87" t="s">
        <v>448</v>
      </c>
      <c r="E464" s="99">
        <f t="shared" si="442"/>
        <v>0</v>
      </c>
      <c r="F464" s="100">
        <f t="shared" si="443"/>
        <v>0</v>
      </c>
      <c r="G464" s="100">
        <f t="shared" si="444"/>
        <v>0</v>
      </c>
      <c r="H464" s="100">
        <f t="shared" si="445"/>
        <v>0</v>
      </c>
      <c r="I464" s="100">
        <f t="shared" si="446"/>
        <v>0</v>
      </c>
      <c r="J464" s="100">
        <f t="shared" si="447"/>
        <v>0</v>
      </c>
      <c r="K464" s="100">
        <f t="shared" si="448"/>
        <v>0</v>
      </c>
      <c r="L464" s="100">
        <f t="shared" si="449"/>
        <v>0</v>
      </c>
      <c r="M464" s="100">
        <f t="shared" si="450"/>
        <v>0</v>
      </c>
      <c r="N464" s="100">
        <f t="shared" si="451"/>
        <v>0</v>
      </c>
      <c r="O464" s="100">
        <f t="shared" si="452"/>
        <v>0</v>
      </c>
      <c r="P464" s="101">
        <f t="shared" si="453"/>
        <v>0</v>
      </c>
      <c r="Q464" s="42">
        <f t="shared" si="454"/>
        <v>0</v>
      </c>
      <c r="S464" s="99">
        <f t="shared" si="455"/>
        <v>0</v>
      </c>
      <c r="T464" s="100">
        <f t="shared" si="456"/>
        <v>0</v>
      </c>
      <c r="U464" s="100">
        <f t="shared" si="457"/>
        <v>0</v>
      </c>
      <c r="V464" s="100">
        <f t="shared" si="458"/>
        <v>0</v>
      </c>
      <c r="W464" s="100">
        <f t="shared" si="459"/>
        <v>0</v>
      </c>
      <c r="X464" s="100">
        <f t="shared" si="460"/>
        <v>0</v>
      </c>
      <c r="Y464" s="100">
        <f t="shared" si="461"/>
        <v>0</v>
      </c>
      <c r="Z464" s="100">
        <f t="shared" si="462"/>
        <v>0</v>
      </c>
      <c r="AA464" s="100">
        <f t="shared" si="463"/>
        <v>0</v>
      </c>
      <c r="AB464" s="100">
        <f t="shared" si="464"/>
        <v>0</v>
      </c>
      <c r="AC464" s="100">
        <f t="shared" si="465"/>
        <v>0</v>
      </c>
      <c r="AD464" s="100">
        <f t="shared" si="466"/>
        <v>0</v>
      </c>
      <c r="AE464" s="42">
        <f t="shared" si="467"/>
        <v>0</v>
      </c>
      <c r="AF464" s="104">
        <f t="shared" si="468"/>
        <v>0</v>
      </c>
      <c r="AG464" s="42">
        <f t="shared" si="469"/>
        <v>0</v>
      </c>
      <c r="AH464" s="43">
        <f t="shared" si="470"/>
        <v>0</v>
      </c>
      <c r="AJ464" s="78"/>
      <c r="AK464" s="79"/>
      <c r="AL464" s="79"/>
      <c r="AM464" s="79"/>
      <c r="AN464" s="79"/>
      <c r="AO464" s="79"/>
      <c r="AP464" s="79"/>
      <c r="AQ464" s="79"/>
      <c r="AR464" s="79"/>
      <c r="AS464" s="79"/>
      <c r="AT464" s="79"/>
      <c r="AU464" s="79"/>
      <c r="AV464" s="30">
        <f t="shared" si="471"/>
        <v>0</v>
      </c>
      <c r="AW464" s="80"/>
      <c r="AX464" s="37"/>
    </row>
    <row r="465" spans="2:50" x14ac:dyDescent="0.35">
      <c r="B465" s="116">
        <v>545015</v>
      </c>
      <c r="C465" s="87" t="s">
        <v>449</v>
      </c>
      <c r="E465" s="99">
        <f t="shared" si="442"/>
        <v>0</v>
      </c>
      <c r="F465" s="100">
        <f t="shared" si="443"/>
        <v>0</v>
      </c>
      <c r="G465" s="100">
        <f t="shared" si="444"/>
        <v>0</v>
      </c>
      <c r="H465" s="100">
        <f t="shared" si="445"/>
        <v>0</v>
      </c>
      <c r="I465" s="100">
        <f t="shared" si="446"/>
        <v>0</v>
      </c>
      <c r="J465" s="100">
        <f t="shared" si="447"/>
        <v>0</v>
      </c>
      <c r="K465" s="100">
        <f t="shared" si="448"/>
        <v>0</v>
      </c>
      <c r="L465" s="100">
        <f t="shared" si="449"/>
        <v>0</v>
      </c>
      <c r="M465" s="100">
        <f t="shared" si="450"/>
        <v>0</v>
      </c>
      <c r="N465" s="100">
        <f t="shared" si="451"/>
        <v>0</v>
      </c>
      <c r="O465" s="100">
        <f t="shared" si="452"/>
        <v>0</v>
      </c>
      <c r="P465" s="101">
        <f t="shared" si="453"/>
        <v>0</v>
      </c>
      <c r="Q465" s="42">
        <f t="shared" si="454"/>
        <v>0</v>
      </c>
      <c r="S465" s="99">
        <f t="shared" si="455"/>
        <v>0</v>
      </c>
      <c r="T465" s="100">
        <f t="shared" si="456"/>
        <v>0</v>
      </c>
      <c r="U465" s="100">
        <f t="shared" si="457"/>
        <v>0</v>
      </c>
      <c r="V465" s="100">
        <f t="shared" si="458"/>
        <v>0</v>
      </c>
      <c r="W465" s="100">
        <f t="shared" si="459"/>
        <v>0</v>
      </c>
      <c r="X465" s="100">
        <f t="shared" si="460"/>
        <v>0</v>
      </c>
      <c r="Y465" s="100">
        <f t="shared" si="461"/>
        <v>0</v>
      </c>
      <c r="Z465" s="100">
        <f t="shared" si="462"/>
        <v>0</v>
      </c>
      <c r="AA465" s="100">
        <f t="shared" si="463"/>
        <v>0</v>
      </c>
      <c r="AB465" s="100">
        <f t="shared" si="464"/>
        <v>0</v>
      </c>
      <c r="AC465" s="100">
        <f t="shared" si="465"/>
        <v>0</v>
      </c>
      <c r="AD465" s="100">
        <f t="shared" si="466"/>
        <v>0</v>
      </c>
      <c r="AE465" s="42">
        <f t="shared" si="467"/>
        <v>0</v>
      </c>
      <c r="AF465" s="104">
        <f t="shared" si="468"/>
        <v>0</v>
      </c>
      <c r="AG465" s="42">
        <f t="shared" si="469"/>
        <v>0</v>
      </c>
      <c r="AH465" s="43">
        <f t="shared" si="470"/>
        <v>0</v>
      </c>
      <c r="AJ465" s="78"/>
      <c r="AK465" s="79"/>
      <c r="AL465" s="79"/>
      <c r="AM465" s="79"/>
      <c r="AN465" s="79"/>
      <c r="AO465" s="79"/>
      <c r="AP465" s="79"/>
      <c r="AQ465" s="79"/>
      <c r="AR465" s="79"/>
      <c r="AS465" s="79"/>
      <c r="AT465" s="79"/>
      <c r="AU465" s="79"/>
      <c r="AV465" s="30">
        <f t="shared" si="471"/>
        <v>0</v>
      </c>
      <c r="AW465" s="80"/>
      <c r="AX465" s="37"/>
    </row>
    <row r="466" spans="2:50" x14ac:dyDescent="0.35">
      <c r="B466" s="116">
        <v>545016</v>
      </c>
      <c r="C466" s="87" t="s">
        <v>450</v>
      </c>
      <c r="E466" s="99">
        <f t="shared" si="442"/>
        <v>0</v>
      </c>
      <c r="F466" s="100">
        <f t="shared" si="443"/>
        <v>0</v>
      </c>
      <c r="G466" s="100">
        <f t="shared" si="444"/>
        <v>0</v>
      </c>
      <c r="H466" s="100">
        <f t="shared" si="445"/>
        <v>0</v>
      </c>
      <c r="I466" s="100">
        <f t="shared" si="446"/>
        <v>0</v>
      </c>
      <c r="J466" s="100">
        <f t="shared" si="447"/>
        <v>0</v>
      </c>
      <c r="K466" s="100">
        <f t="shared" si="448"/>
        <v>0</v>
      </c>
      <c r="L466" s="100">
        <f t="shared" si="449"/>
        <v>0</v>
      </c>
      <c r="M466" s="100">
        <f t="shared" si="450"/>
        <v>0</v>
      </c>
      <c r="N466" s="100">
        <f t="shared" si="451"/>
        <v>0</v>
      </c>
      <c r="O466" s="100">
        <f t="shared" si="452"/>
        <v>0</v>
      </c>
      <c r="P466" s="101">
        <f t="shared" si="453"/>
        <v>0</v>
      </c>
      <c r="Q466" s="42">
        <f t="shared" si="454"/>
        <v>0</v>
      </c>
      <c r="S466" s="99">
        <f t="shared" si="455"/>
        <v>0</v>
      </c>
      <c r="T466" s="100">
        <f t="shared" si="456"/>
        <v>0</v>
      </c>
      <c r="U466" s="100">
        <f t="shared" si="457"/>
        <v>0</v>
      </c>
      <c r="V466" s="100">
        <f t="shared" si="458"/>
        <v>0</v>
      </c>
      <c r="W466" s="100">
        <f t="shared" si="459"/>
        <v>0</v>
      </c>
      <c r="X466" s="100">
        <f t="shared" si="460"/>
        <v>0</v>
      </c>
      <c r="Y466" s="100">
        <f t="shared" si="461"/>
        <v>0</v>
      </c>
      <c r="Z466" s="100">
        <f t="shared" si="462"/>
        <v>0</v>
      </c>
      <c r="AA466" s="100">
        <f t="shared" si="463"/>
        <v>0</v>
      </c>
      <c r="AB466" s="100">
        <f t="shared" si="464"/>
        <v>0</v>
      </c>
      <c r="AC466" s="100">
        <f t="shared" si="465"/>
        <v>0</v>
      </c>
      <c r="AD466" s="100">
        <f t="shared" si="466"/>
        <v>0</v>
      </c>
      <c r="AE466" s="42">
        <f t="shared" si="467"/>
        <v>0</v>
      </c>
      <c r="AF466" s="104">
        <f t="shared" si="468"/>
        <v>0</v>
      </c>
      <c r="AG466" s="42">
        <f t="shared" si="469"/>
        <v>0</v>
      </c>
      <c r="AH466" s="43">
        <f t="shared" si="470"/>
        <v>0</v>
      </c>
      <c r="AJ466" s="78"/>
      <c r="AK466" s="79"/>
      <c r="AL466" s="79"/>
      <c r="AM466" s="79"/>
      <c r="AN466" s="79"/>
      <c r="AO466" s="79"/>
      <c r="AP466" s="79"/>
      <c r="AQ466" s="79"/>
      <c r="AR466" s="79"/>
      <c r="AS466" s="79"/>
      <c r="AT466" s="79"/>
      <c r="AU466" s="79"/>
      <c r="AV466" s="30">
        <f t="shared" si="471"/>
        <v>0</v>
      </c>
      <c r="AW466" s="80"/>
      <c r="AX466" s="37"/>
    </row>
    <row r="467" spans="2:50" x14ac:dyDescent="0.35">
      <c r="B467" s="116">
        <v>545017</v>
      </c>
      <c r="C467" s="87" t="s">
        <v>451</v>
      </c>
      <c r="E467" s="99">
        <f t="shared" si="442"/>
        <v>0</v>
      </c>
      <c r="F467" s="100">
        <f t="shared" si="443"/>
        <v>0</v>
      </c>
      <c r="G467" s="100">
        <f t="shared" si="444"/>
        <v>0</v>
      </c>
      <c r="H467" s="100">
        <f t="shared" si="445"/>
        <v>0</v>
      </c>
      <c r="I467" s="100">
        <f t="shared" si="446"/>
        <v>0</v>
      </c>
      <c r="J467" s="100">
        <f t="shared" si="447"/>
        <v>0</v>
      </c>
      <c r="K467" s="100">
        <f t="shared" si="448"/>
        <v>0</v>
      </c>
      <c r="L467" s="100">
        <f t="shared" si="449"/>
        <v>0</v>
      </c>
      <c r="M467" s="100">
        <f t="shared" si="450"/>
        <v>0</v>
      </c>
      <c r="N467" s="100">
        <f t="shared" si="451"/>
        <v>0</v>
      </c>
      <c r="O467" s="100">
        <f t="shared" si="452"/>
        <v>0</v>
      </c>
      <c r="P467" s="101">
        <f t="shared" si="453"/>
        <v>0</v>
      </c>
      <c r="Q467" s="42">
        <f t="shared" si="454"/>
        <v>0</v>
      </c>
      <c r="S467" s="99">
        <f t="shared" si="455"/>
        <v>0</v>
      </c>
      <c r="T467" s="100">
        <f t="shared" si="456"/>
        <v>0</v>
      </c>
      <c r="U467" s="100">
        <f t="shared" si="457"/>
        <v>0</v>
      </c>
      <c r="V467" s="100">
        <f t="shared" si="458"/>
        <v>0</v>
      </c>
      <c r="W467" s="100">
        <f t="shared" si="459"/>
        <v>0</v>
      </c>
      <c r="X467" s="100">
        <f t="shared" si="460"/>
        <v>0</v>
      </c>
      <c r="Y467" s="100">
        <f t="shared" si="461"/>
        <v>0</v>
      </c>
      <c r="Z467" s="100">
        <f t="shared" si="462"/>
        <v>0</v>
      </c>
      <c r="AA467" s="100">
        <f t="shared" si="463"/>
        <v>0</v>
      </c>
      <c r="AB467" s="100">
        <f t="shared" si="464"/>
        <v>0</v>
      </c>
      <c r="AC467" s="100">
        <f t="shared" si="465"/>
        <v>0</v>
      </c>
      <c r="AD467" s="100">
        <f t="shared" si="466"/>
        <v>0</v>
      </c>
      <c r="AE467" s="42">
        <f t="shared" si="467"/>
        <v>0</v>
      </c>
      <c r="AF467" s="104">
        <f t="shared" si="468"/>
        <v>0</v>
      </c>
      <c r="AG467" s="42">
        <f t="shared" si="469"/>
        <v>0</v>
      </c>
      <c r="AH467" s="43">
        <f t="shared" si="470"/>
        <v>0</v>
      </c>
      <c r="AJ467" s="78"/>
      <c r="AK467" s="79"/>
      <c r="AL467" s="79"/>
      <c r="AM467" s="79"/>
      <c r="AN467" s="79"/>
      <c r="AO467" s="79"/>
      <c r="AP467" s="79"/>
      <c r="AQ467" s="79"/>
      <c r="AR467" s="79"/>
      <c r="AS467" s="79"/>
      <c r="AT467" s="79"/>
      <c r="AU467" s="79"/>
      <c r="AV467" s="30">
        <f t="shared" si="471"/>
        <v>0</v>
      </c>
      <c r="AW467" s="80"/>
      <c r="AX467" s="37"/>
    </row>
    <row r="468" spans="2:50" s="22" customFormat="1" x14ac:dyDescent="0.35">
      <c r="B468" s="127"/>
      <c r="C468" s="128" t="str">
        <f>+"Total "&amp;PROPER(C430)</f>
        <v>Total Access Control &amp; Life Safety</v>
      </c>
      <c r="E468" s="66">
        <f t="shared" ref="E468:Q468" si="472">SUM(E431:E467)</f>
        <v>3955</v>
      </c>
      <c r="F468" s="67">
        <f t="shared" si="472"/>
        <v>3305</v>
      </c>
      <c r="G468" s="67">
        <f t="shared" si="472"/>
        <v>2377.85</v>
      </c>
      <c r="H468" s="67">
        <f t="shared" si="472"/>
        <v>12536</v>
      </c>
      <c r="I468" s="67">
        <f t="shared" si="472"/>
        <v>4133.8899999999994</v>
      </c>
      <c r="J468" s="67">
        <f t="shared" si="472"/>
        <v>805</v>
      </c>
      <c r="K468" s="67">
        <f t="shared" si="472"/>
        <v>1648.9</v>
      </c>
      <c r="L468" s="67">
        <f t="shared" si="472"/>
        <v>1610</v>
      </c>
      <c r="M468" s="67">
        <f t="shared" si="472"/>
        <v>15537.87</v>
      </c>
      <c r="N468" s="67">
        <f t="shared" si="472"/>
        <v>2827.19</v>
      </c>
      <c r="O468" s="67">
        <f t="shared" si="472"/>
        <v>5267.5</v>
      </c>
      <c r="P468" s="50">
        <f t="shared" si="472"/>
        <v>6500</v>
      </c>
      <c r="Q468" s="27">
        <f t="shared" si="472"/>
        <v>60504.2</v>
      </c>
      <c r="S468" s="66">
        <f t="shared" ref="S468:AG468" si="473">SUM(S431:S467)</f>
        <v>2005</v>
      </c>
      <c r="T468" s="67">
        <f t="shared" si="473"/>
        <v>-81.829999999999927</v>
      </c>
      <c r="U468" s="67">
        <f t="shared" si="473"/>
        <v>1200</v>
      </c>
      <c r="V468" s="67">
        <f t="shared" si="473"/>
        <v>10867.5</v>
      </c>
      <c r="W468" s="67">
        <f t="shared" si="473"/>
        <v>2226.59</v>
      </c>
      <c r="X468" s="67">
        <f t="shared" si="473"/>
        <v>1580</v>
      </c>
      <c r="Y468" s="67">
        <f t="shared" si="473"/>
        <v>1930</v>
      </c>
      <c r="Z468" s="67">
        <f t="shared" si="473"/>
        <v>1330</v>
      </c>
      <c r="AA468" s="67">
        <f t="shared" si="473"/>
        <v>1330</v>
      </c>
      <c r="AB468" s="67">
        <f t="shared" si="473"/>
        <v>1930</v>
      </c>
      <c r="AC468" s="67">
        <f t="shared" si="473"/>
        <v>1330</v>
      </c>
      <c r="AD468" s="67">
        <f t="shared" si="473"/>
        <v>1330</v>
      </c>
      <c r="AE468" s="27">
        <f t="shared" si="473"/>
        <v>26977.260000000002</v>
      </c>
      <c r="AF468" s="27">
        <f t="shared" si="473"/>
        <v>47522</v>
      </c>
      <c r="AG468" s="27">
        <f t="shared" si="473"/>
        <v>-20544.739999999998</v>
      </c>
      <c r="AH468" s="28">
        <f t="shared" si="470"/>
        <v>-0.43232060940196115</v>
      </c>
      <c r="AJ468" s="66">
        <f t="shared" ref="AJ468:AV468" si="474">SUM(AJ431:AJ467)</f>
        <v>0</v>
      </c>
      <c r="AK468" s="67">
        <f t="shared" si="474"/>
        <v>0</v>
      </c>
      <c r="AL468" s="67">
        <f t="shared" si="474"/>
        <v>0</v>
      </c>
      <c r="AM468" s="67">
        <f t="shared" si="474"/>
        <v>0</v>
      </c>
      <c r="AN468" s="67">
        <f t="shared" si="474"/>
        <v>0</v>
      </c>
      <c r="AO468" s="67">
        <f t="shared" si="474"/>
        <v>0</v>
      </c>
      <c r="AP468" s="67">
        <f t="shared" si="474"/>
        <v>0</v>
      </c>
      <c r="AQ468" s="67">
        <f t="shared" si="474"/>
        <v>0</v>
      </c>
      <c r="AR468" s="67">
        <f t="shared" si="474"/>
        <v>0</v>
      </c>
      <c r="AS468" s="67">
        <f t="shared" si="474"/>
        <v>0</v>
      </c>
      <c r="AT468" s="67">
        <f t="shared" si="474"/>
        <v>0</v>
      </c>
      <c r="AU468" s="67">
        <f t="shared" si="474"/>
        <v>0</v>
      </c>
      <c r="AV468" s="27">
        <f t="shared" si="474"/>
        <v>0</v>
      </c>
      <c r="AW468" s="55"/>
    </row>
    <row r="469" spans="2:50" s="44" customFormat="1" ht="11.65" customHeight="1" x14ac:dyDescent="0.3">
      <c r="B469" s="129"/>
      <c r="C469" s="130" t="s">
        <v>175</v>
      </c>
      <c r="E469" s="68">
        <f t="shared" ref="E469:Q469" si="475">IF(E$201=0,0,E468/E$201)</f>
        <v>5.4721511780344678E-2</v>
      </c>
      <c r="F469" s="69">
        <f t="shared" si="475"/>
        <v>4.5833416540746123E-2</v>
      </c>
      <c r="G469" s="69">
        <f t="shared" si="475"/>
        <v>3.3092205180718072E-2</v>
      </c>
      <c r="H469" s="69">
        <f t="shared" si="475"/>
        <v>0.17437099655055333</v>
      </c>
      <c r="I469" s="69">
        <f t="shared" si="475"/>
        <v>5.8507100791282178E-2</v>
      </c>
      <c r="J469" s="69">
        <f t="shared" si="475"/>
        <v>1.1265376013761394E-2</v>
      </c>
      <c r="K469" s="69">
        <f t="shared" si="475"/>
        <v>2.3120990126359882E-2</v>
      </c>
      <c r="L469" s="69">
        <f t="shared" si="475"/>
        <v>2.259518150035654E-2</v>
      </c>
      <c r="M469" s="69">
        <f t="shared" si="475"/>
        <v>0.21789851128550675</v>
      </c>
      <c r="N469" s="69">
        <f t="shared" si="475"/>
        <v>4.0013326500246763E-2</v>
      </c>
      <c r="O469" s="69">
        <f t="shared" si="475"/>
        <v>7.3536381697307654E-2</v>
      </c>
      <c r="P469" s="51">
        <f t="shared" si="475"/>
        <v>9.1093788342601775E-2</v>
      </c>
      <c r="Q469" s="45">
        <f t="shared" si="475"/>
        <v>7.0536899516902424E-2</v>
      </c>
      <c r="S469" s="68">
        <f t="shared" ref="S469:AF469" si="476">IF(S$201=0,0,S468/S$201)</f>
        <v>2.5385154837416636E-2</v>
      </c>
      <c r="T469" s="69">
        <f t="shared" si="476"/>
        <v>-1.0410883196073702E-3</v>
      </c>
      <c r="U469" s="69">
        <f t="shared" si="476"/>
        <v>1.5280743550794021E-2</v>
      </c>
      <c r="V469" s="69">
        <f t="shared" si="476"/>
        <v>0.13838415441264953</v>
      </c>
      <c r="W469" s="69">
        <f t="shared" si="476"/>
        <v>2.8351779602314404E-2</v>
      </c>
      <c r="X469" s="69">
        <f t="shared" si="476"/>
        <v>2.0118541502513802E-2</v>
      </c>
      <c r="Y469" s="69">
        <f t="shared" si="476"/>
        <v>2.4578785833450072E-2</v>
      </c>
      <c r="Z469" s="69">
        <f t="shared" si="476"/>
        <v>1.6937712517351603E-2</v>
      </c>
      <c r="AA469" s="69">
        <f t="shared" si="476"/>
        <v>1.6937712517351603E-2</v>
      </c>
      <c r="AB469" s="69">
        <f t="shared" si="476"/>
        <v>2.4578785833450072E-2</v>
      </c>
      <c r="AC469" s="69">
        <f t="shared" si="476"/>
        <v>1.6937712517351603E-2</v>
      </c>
      <c r="AD469" s="69">
        <f t="shared" si="476"/>
        <v>1.6937712517351603E-2</v>
      </c>
      <c r="AE469" s="45">
        <f t="shared" si="476"/>
        <v>2.8612397577125911E-2</v>
      </c>
      <c r="AF469" s="45">
        <f t="shared" si="476"/>
        <v>5.0433099361334978E-2</v>
      </c>
      <c r="AG469" s="45"/>
      <c r="AH469" s="45"/>
      <c r="AJ469" s="68">
        <f t="shared" ref="AJ469:AV469" si="477">IF(AJ$201=0,0,AJ468/AJ$201)</f>
        <v>0</v>
      </c>
      <c r="AK469" s="69">
        <f t="shared" si="477"/>
        <v>0</v>
      </c>
      <c r="AL469" s="69">
        <f t="shared" si="477"/>
        <v>0</v>
      </c>
      <c r="AM469" s="69">
        <f t="shared" si="477"/>
        <v>0</v>
      </c>
      <c r="AN469" s="69">
        <f t="shared" si="477"/>
        <v>0</v>
      </c>
      <c r="AO469" s="69">
        <f t="shared" si="477"/>
        <v>0</v>
      </c>
      <c r="AP469" s="69">
        <f t="shared" si="477"/>
        <v>0</v>
      </c>
      <c r="AQ469" s="69">
        <f t="shared" si="477"/>
        <v>0</v>
      </c>
      <c r="AR469" s="69">
        <f t="shared" si="477"/>
        <v>0</v>
      </c>
      <c r="AS469" s="69">
        <f t="shared" si="477"/>
        <v>0</v>
      </c>
      <c r="AT469" s="69">
        <f t="shared" si="477"/>
        <v>0</v>
      </c>
      <c r="AU469" s="69">
        <f t="shared" si="477"/>
        <v>0</v>
      </c>
      <c r="AV469" s="45">
        <f t="shared" si="477"/>
        <v>0</v>
      </c>
      <c r="AW469" s="56"/>
    </row>
    <row r="470" spans="2:50" s="11" customFormat="1" x14ac:dyDescent="0.35">
      <c r="B470" s="125"/>
      <c r="C470" s="97"/>
      <c r="E470" s="57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52"/>
      <c r="Q470" s="29"/>
      <c r="S470" s="57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29"/>
      <c r="AF470" s="29"/>
      <c r="AG470" s="29"/>
      <c r="AH470" s="29"/>
      <c r="AJ470" s="57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9"/>
      <c r="AW470" s="58"/>
    </row>
    <row r="471" spans="2:50" x14ac:dyDescent="0.35">
      <c r="B471" s="116"/>
      <c r="C471" s="126" t="s">
        <v>452</v>
      </c>
      <c r="E471" s="59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70"/>
      <c r="Q471" s="30"/>
      <c r="S471" s="59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30"/>
      <c r="AF471" s="30"/>
      <c r="AG471" s="30"/>
      <c r="AH471" s="26"/>
      <c r="AJ471" s="59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30"/>
      <c r="AW471" s="49"/>
    </row>
    <row r="472" spans="2:50" x14ac:dyDescent="0.35">
      <c r="B472" s="116">
        <v>550000</v>
      </c>
      <c r="C472" s="87" t="s">
        <v>453</v>
      </c>
      <c r="E472" s="99">
        <f t="shared" ref="E472:E503" si="478">IF(E$6="Actuals",_xlfn.IFNA(VLOOKUP($B472,PYOP,5,FALSE),0),_xlfn.IFNA(VLOOKUP($B472,CYBUDOP,5,FALSE),0))</f>
        <v>0</v>
      </c>
      <c r="F472" s="100">
        <f t="shared" ref="F472:F503" si="479">IF(F$6="Actuals",_xlfn.IFNA(VLOOKUP($B472,PYOP,6,FALSE),0),_xlfn.IFNA(VLOOKUP($B472,CYBUDOP,6,FALSE),0))</f>
        <v>0</v>
      </c>
      <c r="G472" s="100">
        <f t="shared" ref="G472:G503" si="480">IF(G$6="Actuals",_xlfn.IFNA(VLOOKUP($B472,PYOP,7,FALSE),0),_xlfn.IFNA(VLOOKUP($B472,CYBUDOP,7,FALSE),0))</f>
        <v>0</v>
      </c>
      <c r="H472" s="100">
        <f t="shared" ref="H472:H503" si="481">IF(H$6="Actuals",_xlfn.IFNA(VLOOKUP($B472,PYOP,8,FALSE),0),_xlfn.IFNA(VLOOKUP($B472,CYBUDOP,8,FALSE),0))</f>
        <v>0</v>
      </c>
      <c r="I472" s="100">
        <f t="shared" ref="I472:I503" si="482">IF(I$6="Actuals",_xlfn.IFNA(VLOOKUP($B472,PYOP,9,FALSE),0),_xlfn.IFNA(VLOOKUP($B472,CYBUDOP,9,FALSE),0))</f>
        <v>0</v>
      </c>
      <c r="J472" s="100">
        <f t="shared" ref="J472:J503" si="483">IF(J$6="Actuals",_xlfn.IFNA(VLOOKUP($B472,PYOP,10,FALSE),0),_xlfn.IFNA(VLOOKUP($B472,CYBUDOP,10,FALSE),0))</f>
        <v>0</v>
      </c>
      <c r="K472" s="100">
        <f t="shared" ref="K472:K503" si="484">IF(K$6="Actuals",_xlfn.IFNA(VLOOKUP($B472,PYOP,11,FALSE),0),_xlfn.IFNA(VLOOKUP($B472,CYBUDOP,11,FALSE),0))</f>
        <v>0</v>
      </c>
      <c r="L472" s="100">
        <f t="shared" ref="L472:L503" si="485">IF(L$6="Actuals",_xlfn.IFNA(VLOOKUP($B472,PYOP,12,FALSE),0),_xlfn.IFNA(VLOOKUP($B472,CYBUDOP,12,FALSE),0))</f>
        <v>0</v>
      </c>
      <c r="M472" s="100">
        <f t="shared" ref="M472:M503" si="486">IF(M$6="Actuals",_xlfn.IFNA(VLOOKUP($B472,PYOP,13,FALSE),0),_xlfn.IFNA(VLOOKUP($B472,CYBUDOP,13,FALSE),0))</f>
        <v>0</v>
      </c>
      <c r="N472" s="100">
        <f t="shared" ref="N472:N503" si="487">IF(N$6="Actuals",_xlfn.IFNA(VLOOKUP($B472,PYOP,14,FALSE),0),_xlfn.IFNA(VLOOKUP($B472,CYBUDOP,14,FALSE),0))</f>
        <v>0</v>
      </c>
      <c r="O472" s="100">
        <f t="shared" ref="O472:O503" si="488">IF(O$6="Actuals",_xlfn.IFNA(VLOOKUP($B472,PYOP,15,FALSE),0),_xlfn.IFNA(VLOOKUP($B472,CYBUDOP,15,FALSE),0))</f>
        <v>0</v>
      </c>
      <c r="P472" s="101">
        <f t="shared" ref="P472:P503" si="489">IF(P$6="Actuals",_xlfn.IFNA(VLOOKUP($B472,PYOP,16,FALSE),0),_xlfn.IFNA(VLOOKUP($B472,CYBUDOP,16,FALSE),0))</f>
        <v>0</v>
      </c>
      <c r="Q472" s="42">
        <f t="shared" ref="Q472:Q503" si="490">SUM(E472:P472)</f>
        <v>0</v>
      </c>
      <c r="S472" s="99">
        <f t="shared" ref="S472:S503" si="491">IF(S$6="Actuals",_xlfn.IFNA(VLOOKUP($B472,CYOP,5,FALSE),0),_xlfn.IFNA(VLOOKUP($B472,CYBUDOP,9,FALSE),0))</f>
        <v>0</v>
      </c>
      <c r="T472" s="100">
        <f t="shared" ref="T472:T503" si="492">IF(T$6="Actuals",_xlfn.IFNA(VLOOKUP($B472,CYOP,6,FALSE),0),_xlfn.IFNA(VLOOKUP($B472,CYBUDOP,10,FALSE),0))</f>
        <v>0</v>
      </c>
      <c r="U472" s="100">
        <f t="shared" ref="U472:U503" si="493">IF(U$6="Actuals",_xlfn.IFNA(VLOOKUP($B472,CYOP,7,FALSE),0),_xlfn.IFNA(VLOOKUP($B472,CYBUDOP,11,FALSE),0))</f>
        <v>0</v>
      </c>
      <c r="V472" s="100">
        <f t="shared" ref="V472:V503" si="494">IF(V$6="Actuals",_xlfn.IFNA(VLOOKUP($B472,CYOP,8,FALSE),0),_xlfn.IFNA(VLOOKUP($B472,CYBUDOP,12,FALSE),0))</f>
        <v>0</v>
      </c>
      <c r="W472" s="100">
        <f t="shared" ref="W472:W503" si="495">IF(W$6="Actuals",_xlfn.IFNA(VLOOKUP($B472,CYOP,9,FALSE),0),_xlfn.IFNA(VLOOKUP($B472,CYBUDOP,13,FALSE),0))</f>
        <v>0</v>
      </c>
      <c r="X472" s="100">
        <f t="shared" ref="X472:X503" si="496">IF(X$6="Actuals",_xlfn.IFNA(VLOOKUP($B472,CYOP,10,FALSE),0),_xlfn.IFNA(VLOOKUP($B472,CYBUDOP,14,FALSE),0))</f>
        <v>0</v>
      </c>
      <c r="Y472" s="100">
        <f t="shared" ref="Y472:Y503" si="497">IF(Y$6="Actuals",_xlfn.IFNA(VLOOKUP($B472,CYOP,11,FALSE),0),_xlfn.IFNA(VLOOKUP($B472,CYBUDOP,15,FALSE),0))</f>
        <v>0</v>
      </c>
      <c r="Z472" s="100">
        <f t="shared" ref="Z472:Z503" si="498">IF(Z$6="Actuals",_xlfn.IFNA(VLOOKUP($B472,CYOP,12,FALSE),0),_xlfn.IFNA(VLOOKUP($B472,CYBUDOP,16,FALSE),0))</f>
        <v>0</v>
      </c>
      <c r="AA472" s="100">
        <f t="shared" ref="AA472:AA503" si="499">IF(AA$6="Actuals",_xlfn.IFNA(VLOOKUP($B472,CYOP,13,FALSE),0),_xlfn.IFNA(VLOOKUP($B472,CYBUDOP,17,FALSE),0))</f>
        <v>0</v>
      </c>
      <c r="AB472" s="100">
        <f t="shared" ref="AB472:AB503" si="500">IF(AB$6="Actuals",_xlfn.IFNA(VLOOKUP($B472,CYOP,14,FALSE),0),_xlfn.IFNA(VLOOKUP($B472,CYBUDOP,18,FALSE),0))</f>
        <v>0</v>
      </c>
      <c r="AC472" s="100">
        <f t="shared" ref="AC472:AC503" si="501">IF(AC$6="Actuals",_xlfn.IFNA(VLOOKUP($B472,CYOP,15,FALSE),0),_xlfn.IFNA(VLOOKUP($B472,CYBUDOP,19,FALSE),0))</f>
        <v>0</v>
      </c>
      <c r="AD472" s="100">
        <f t="shared" ref="AD472:AD503" si="502">IF(AD$6="Actuals",_xlfn.IFNA(VLOOKUP($B472,CYOP,16,FALSE),0),_xlfn.IFNA(VLOOKUP($B472,CYBUDOP,20,FALSE),0))</f>
        <v>0</v>
      </c>
      <c r="AE472" s="42">
        <f t="shared" ref="AE472:AE503" si="503">SUM(S472:AD472)</f>
        <v>0</v>
      </c>
      <c r="AF472" s="104">
        <f t="shared" ref="AF472:AF503" si="504">_xlfn.IFNA(VLOOKUP($B472,CYBUDOP,6,FALSE),0)</f>
        <v>0</v>
      </c>
      <c r="AG472" s="42">
        <f t="shared" ref="AG472:AG503" si="505">+AE472-AF472</f>
        <v>0</v>
      </c>
      <c r="AH472" s="43">
        <f t="shared" ref="AH472:AH503" si="506">IF(AF472=0,0,AG472/AF472)</f>
        <v>0</v>
      </c>
      <c r="AJ472" s="78"/>
      <c r="AK472" s="79"/>
      <c r="AL472" s="79"/>
      <c r="AM472" s="79"/>
      <c r="AN472" s="79"/>
      <c r="AO472" s="79"/>
      <c r="AP472" s="79"/>
      <c r="AQ472" s="79"/>
      <c r="AR472" s="79"/>
      <c r="AS472" s="79"/>
      <c r="AT472" s="79"/>
      <c r="AU472" s="79"/>
      <c r="AV472" s="30">
        <f t="shared" ref="AV472:AV503" si="507">SUM(AJ472:AU472)</f>
        <v>0</v>
      </c>
      <c r="AW472" s="80"/>
      <c r="AX472" s="37"/>
    </row>
    <row r="473" spans="2:50" x14ac:dyDescent="0.35">
      <c r="B473" s="116">
        <v>551000</v>
      </c>
      <c r="C473" s="87" t="s">
        <v>454</v>
      </c>
      <c r="E473" s="99">
        <f t="shared" si="478"/>
        <v>0</v>
      </c>
      <c r="F473" s="100">
        <f t="shared" si="479"/>
        <v>0</v>
      </c>
      <c r="G473" s="100">
        <f t="shared" si="480"/>
        <v>0</v>
      </c>
      <c r="H473" s="100">
        <f t="shared" si="481"/>
        <v>0</v>
      </c>
      <c r="I473" s="100">
        <f t="shared" si="482"/>
        <v>0</v>
      </c>
      <c r="J473" s="100">
        <f t="shared" si="483"/>
        <v>0</v>
      </c>
      <c r="K473" s="100">
        <f t="shared" si="484"/>
        <v>0</v>
      </c>
      <c r="L473" s="100">
        <f t="shared" si="485"/>
        <v>0</v>
      </c>
      <c r="M473" s="100">
        <f t="shared" si="486"/>
        <v>0</v>
      </c>
      <c r="N473" s="100">
        <f t="shared" si="487"/>
        <v>0</v>
      </c>
      <c r="O473" s="100">
        <f t="shared" si="488"/>
        <v>0</v>
      </c>
      <c r="P473" s="101">
        <f t="shared" si="489"/>
        <v>0</v>
      </c>
      <c r="Q473" s="42">
        <f t="shared" si="490"/>
        <v>0</v>
      </c>
      <c r="S473" s="99">
        <f t="shared" si="491"/>
        <v>0</v>
      </c>
      <c r="T473" s="100">
        <f t="shared" si="492"/>
        <v>0</v>
      </c>
      <c r="U473" s="100">
        <f t="shared" si="493"/>
        <v>0</v>
      </c>
      <c r="V473" s="100">
        <f t="shared" si="494"/>
        <v>0</v>
      </c>
      <c r="W473" s="100">
        <f t="shared" si="495"/>
        <v>0</v>
      </c>
      <c r="X473" s="100">
        <f t="shared" si="496"/>
        <v>0</v>
      </c>
      <c r="Y473" s="100">
        <f t="shared" si="497"/>
        <v>0</v>
      </c>
      <c r="Z473" s="100">
        <f t="shared" si="498"/>
        <v>0</v>
      </c>
      <c r="AA473" s="100">
        <f t="shared" si="499"/>
        <v>0</v>
      </c>
      <c r="AB473" s="100">
        <f t="shared" si="500"/>
        <v>0</v>
      </c>
      <c r="AC473" s="100">
        <f t="shared" si="501"/>
        <v>0</v>
      </c>
      <c r="AD473" s="100">
        <f t="shared" si="502"/>
        <v>0</v>
      </c>
      <c r="AE473" s="42">
        <f t="shared" si="503"/>
        <v>0</v>
      </c>
      <c r="AF473" s="104">
        <f t="shared" si="504"/>
        <v>0</v>
      </c>
      <c r="AG473" s="42">
        <f t="shared" si="505"/>
        <v>0</v>
      </c>
      <c r="AH473" s="43">
        <f t="shared" si="506"/>
        <v>0</v>
      </c>
      <c r="AJ473" s="78"/>
      <c r="AK473" s="79"/>
      <c r="AL473" s="79"/>
      <c r="AM473" s="79"/>
      <c r="AN473" s="79"/>
      <c r="AO473" s="79"/>
      <c r="AP473" s="79"/>
      <c r="AQ473" s="79"/>
      <c r="AR473" s="79"/>
      <c r="AS473" s="79"/>
      <c r="AT473" s="79"/>
      <c r="AU473" s="79"/>
      <c r="AV473" s="30">
        <f t="shared" si="507"/>
        <v>0</v>
      </c>
      <c r="AW473" s="80"/>
      <c r="AX473" s="37"/>
    </row>
    <row r="474" spans="2:50" x14ac:dyDescent="0.35">
      <c r="B474" s="116">
        <v>551010</v>
      </c>
      <c r="C474" s="87" t="s">
        <v>455</v>
      </c>
      <c r="E474" s="99">
        <f t="shared" si="478"/>
        <v>0</v>
      </c>
      <c r="F474" s="100">
        <f t="shared" si="479"/>
        <v>0</v>
      </c>
      <c r="G474" s="100">
        <f t="shared" si="480"/>
        <v>0</v>
      </c>
      <c r="H474" s="100">
        <f t="shared" si="481"/>
        <v>0</v>
      </c>
      <c r="I474" s="100">
        <f t="shared" si="482"/>
        <v>0</v>
      </c>
      <c r="J474" s="100">
        <f t="shared" si="483"/>
        <v>0</v>
      </c>
      <c r="K474" s="100">
        <f t="shared" si="484"/>
        <v>0</v>
      </c>
      <c r="L474" s="100">
        <f t="shared" si="485"/>
        <v>0</v>
      </c>
      <c r="M474" s="100">
        <f t="shared" si="486"/>
        <v>0</v>
      </c>
      <c r="N474" s="100">
        <f t="shared" si="487"/>
        <v>0</v>
      </c>
      <c r="O474" s="100">
        <f t="shared" si="488"/>
        <v>0</v>
      </c>
      <c r="P474" s="101">
        <f t="shared" si="489"/>
        <v>0</v>
      </c>
      <c r="Q474" s="42">
        <f t="shared" si="490"/>
        <v>0</v>
      </c>
      <c r="S474" s="99">
        <f t="shared" si="491"/>
        <v>0</v>
      </c>
      <c r="T474" s="100">
        <f t="shared" si="492"/>
        <v>0</v>
      </c>
      <c r="U474" s="100">
        <f t="shared" si="493"/>
        <v>0</v>
      </c>
      <c r="V474" s="100">
        <f t="shared" si="494"/>
        <v>0</v>
      </c>
      <c r="W474" s="100">
        <f t="shared" si="495"/>
        <v>0</v>
      </c>
      <c r="X474" s="100">
        <f t="shared" si="496"/>
        <v>0</v>
      </c>
      <c r="Y474" s="100">
        <f t="shared" si="497"/>
        <v>0</v>
      </c>
      <c r="Z474" s="100">
        <f t="shared" si="498"/>
        <v>0</v>
      </c>
      <c r="AA474" s="100">
        <f t="shared" si="499"/>
        <v>0</v>
      </c>
      <c r="AB474" s="100">
        <f t="shared" si="500"/>
        <v>0</v>
      </c>
      <c r="AC474" s="100">
        <f t="shared" si="501"/>
        <v>0</v>
      </c>
      <c r="AD474" s="100">
        <f t="shared" si="502"/>
        <v>0</v>
      </c>
      <c r="AE474" s="42">
        <f t="shared" si="503"/>
        <v>0</v>
      </c>
      <c r="AF474" s="104">
        <f t="shared" si="504"/>
        <v>0</v>
      </c>
      <c r="AG474" s="42">
        <f t="shared" si="505"/>
        <v>0</v>
      </c>
      <c r="AH474" s="43">
        <f t="shared" si="506"/>
        <v>0</v>
      </c>
      <c r="AJ474" s="78"/>
      <c r="AK474" s="79"/>
      <c r="AL474" s="79"/>
      <c r="AM474" s="79"/>
      <c r="AN474" s="79"/>
      <c r="AO474" s="79"/>
      <c r="AP474" s="79"/>
      <c r="AQ474" s="79"/>
      <c r="AR474" s="79"/>
      <c r="AS474" s="79"/>
      <c r="AT474" s="79"/>
      <c r="AU474" s="79"/>
      <c r="AV474" s="30">
        <f t="shared" si="507"/>
        <v>0</v>
      </c>
      <c r="AW474" s="80"/>
      <c r="AX474" s="37"/>
    </row>
    <row r="475" spans="2:50" x14ac:dyDescent="0.35">
      <c r="B475" s="116">
        <v>551011</v>
      </c>
      <c r="C475" s="87" t="s">
        <v>456</v>
      </c>
      <c r="E475" s="99">
        <f t="shared" si="478"/>
        <v>0</v>
      </c>
      <c r="F475" s="100">
        <f t="shared" si="479"/>
        <v>0</v>
      </c>
      <c r="G475" s="100">
        <f t="shared" si="480"/>
        <v>0</v>
      </c>
      <c r="H475" s="100">
        <f t="shared" si="481"/>
        <v>0</v>
      </c>
      <c r="I475" s="100">
        <f t="shared" si="482"/>
        <v>0</v>
      </c>
      <c r="J475" s="100">
        <f t="shared" si="483"/>
        <v>0</v>
      </c>
      <c r="K475" s="100">
        <f t="shared" si="484"/>
        <v>0</v>
      </c>
      <c r="L475" s="100">
        <f t="shared" si="485"/>
        <v>0</v>
      </c>
      <c r="M475" s="100">
        <f t="shared" si="486"/>
        <v>0</v>
      </c>
      <c r="N475" s="100">
        <f t="shared" si="487"/>
        <v>0</v>
      </c>
      <c r="O475" s="100">
        <f t="shared" si="488"/>
        <v>0</v>
      </c>
      <c r="P475" s="101">
        <f t="shared" si="489"/>
        <v>0</v>
      </c>
      <c r="Q475" s="42">
        <f t="shared" si="490"/>
        <v>0</v>
      </c>
      <c r="S475" s="99">
        <f t="shared" si="491"/>
        <v>0</v>
      </c>
      <c r="T475" s="100">
        <f t="shared" si="492"/>
        <v>0</v>
      </c>
      <c r="U475" s="100">
        <f t="shared" si="493"/>
        <v>0</v>
      </c>
      <c r="V475" s="100">
        <f t="shared" si="494"/>
        <v>0</v>
      </c>
      <c r="W475" s="100">
        <f t="shared" si="495"/>
        <v>0</v>
      </c>
      <c r="X475" s="100">
        <f t="shared" si="496"/>
        <v>0</v>
      </c>
      <c r="Y475" s="100">
        <f t="shared" si="497"/>
        <v>0</v>
      </c>
      <c r="Z475" s="100">
        <f t="shared" si="498"/>
        <v>0</v>
      </c>
      <c r="AA475" s="100">
        <f t="shared" si="499"/>
        <v>0</v>
      </c>
      <c r="AB475" s="100">
        <f t="shared" si="500"/>
        <v>0</v>
      </c>
      <c r="AC475" s="100">
        <f t="shared" si="501"/>
        <v>0</v>
      </c>
      <c r="AD475" s="100">
        <f t="shared" si="502"/>
        <v>0</v>
      </c>
      <c r="AE475" s="42">
        <f t="shared" si="503"/>
        <v>0</v>
      </c>
      <c r="AF475" s="104">
        <f t="shared" si="504"/>
        <v>0</v>
      </c>
      <c r="AG475" s="42">
        <f t="shared" si="505"/>
        <v>0</v>
      </c>
      <c r="AH475" s="43">
        <f t="shared" si="506"/>
        <v>0</v>
      </c>
      <c r="AJ475" s="78"/>
      <c r="AK475" s="79"/>
      <c r="AL475" s="79"/>
      <c r="AM475" s="79"/>
      <c r="AN475" s="79"/>
      <c r="AO475" s="79"/>
      <c r="AP475" s="79"/>
      <c r="AQ475" s="79"/>
      <c r="AR475" s="79"/>
      <c r="AS475" s="79"/>
      <c r="AT475" s="79"/>
      <c r="AU475" s="79"/>
      <c r="AV475" s="30">
        <f t="shared" si="507"/>
        <v>0</v>
      </c>
      <c r="AW475" s="80"/>
      <c r="AX475" s="37"/>
    </row>
    <row r="476" spans="2:50" x14ac:dyDescent="0.35">
      <c r="B476" s="116">
        <v>551012</v>
      </c>
      <c r="C476" s="87" t="s">
        <v>457</v>
      </c>
      <c r="E476" s="99">
        <f t="shared" si="478"/>
        <v>0</v>
      </c>
      <c r="F476" s="100">
        <f t="shared" si="479"/>
        <v>0</v>
      </c>
      <c r="G476" s="100">
        <f t="shared" si="480"/>
        <v>0</v>
      </c>
      <c r="H476" s="100">
        <f t="shared" si="481"/>
        <v>0</v>
      </c>
      <c r="I476" s="100">
        <f t="shared" si="482"/>
        <v>0</v>
      </c>
      <c r="J476" s="100">
        <f t="shared" si="483"/>
        <v>0</v>
      </c>
      <c r="K476" s="100">
        <f t="shared" si="484"/>
        <v>0</v>
      </c>
      <c r="L476" s="100">
        <f t="shared" si="485"/>
        <v>0</v>
      </c>
      <c r="M476" s="100">
        <f t="shared" si="486"/>
        <v>0</v>
      </c>
      <c r="N476" s="100">
        <f t="shared" si="487"/>
        <v>0</v>
      </c>
      <c r="O476" s="100">
        <f t="shared" si="488"/>
        <v>0</v>
      </c>
      <c r="P476" s="101">
        <f t="shared" si="489"/>
        <v>0</v>
      </c>
      <c r="Q476" s="42">
        <f t="shared" si="490"/>
        <v>0</v>
      </c>
      <c r="S476" s="99">
        <f t="shared" si="491"/>
        <v>0</v>
      </c>
      <c r="T476" s="100">
        <f t="shared" si="492"/>
        <v>0</v>
      </c>
      <c r="U476" s="100">
        <f t="shared" si="493"/>
        <v>0</v>
      </c>
      <c r="V476" s="100">
        <f t="shared" si="494"/>
        <v>0</v>
      </c>
      <c r="W476" s="100">
        <f t="shared" si="495"/>
        <v>0</v>
      </c>
      <c r="X476" s="100">
        <f t="shared" si="496"/>
        <v>0</v>
      </c>
      <c r="Y476" s="100">
        <f t="shared" si="497"/>
        <v>0</v>
      </c>
      <c r="Z476" s="100">
        <f t="shared" si="498"/>
        <v>0</v>
      </c>
      <c r="AA476" s="100">
        <f t="shared" si="499"/>
        <v>0</v>
      </c>
      <c r="AB476" s="100">
        <f t="shared" si="500"/>
        <v>0</v>
      </c>
      <c r="AC476" s="100">
        <f t="shared" si="501"/>
        <v>0</v>
      </c>
      <c r="AD476" s="100">
        <f t="shared" si="502"/>
        <v>0</v>
      </c>
      <c r="AE476" s="42">
        <f t="shared" si="503"/>
        <v>0</v>
      </c>
      <c r="AF476" s="104">
        <f t="shared" si="504"/>
        <v>0</v>
      </c>
      <c r="AG476" s="42">
        <f t="shared" si="505"/>
        <v>0</v>
      </c>
      <c r="AH476" s="43">
        <f t="shared" si="506"/>
        <v>0</v>
      </c>
      <c r="AJ476" s="78"/>
      <c r="AK476" s="79"/>
      <c r="AL476" s="79"/>
      <c r="AM476" s="79"/>
      <c r="AN476" s="79"/>
      <c r="AO476" s="79"/>
      <c r="AP476" s="79"/>
      <c r="AQ476" s="79"/>
      <c r="AR476" s="79"/>
      <c r="AS476" s="79"/>
      <c r="AT476" s="79"/>
      <c r="AU476" s="79"/>
      <c r="AV476" s="30">
        <f t="shared" si="507"/>
        <v>0</v>
      </c>
      <c r="AW476" s="80"/>
      <c r="AX476" s="37"/>
    </row>
    <row r="477" spans="2:50" x14ac:dyDescent="0.35">
      <c r="B477" s="116">
        <v>551013</v>
      </c>
      <c r="C477" s="87" t="s">
        <v>458</v>
      </c>
      <c r="E477" s="99">
        <f t="shared" si="478"/>
        <v>0</v>
      </c>
      <c r="F477" s="100">
        <f t="shared" si="479"/>
        <v>0</v>
      </c>
      <c r="G477" s="100">
        <f t="shared" si="480"/>
        <v>0</v>
      </c>
      <c r="H477" s="100">
        <f t="shared" si="481"/>
        <v>0</v>
      </c>
      <c r="I477" s="100">
        <f t="shared" si="482"/>
        <v>0</v>
      </c>
      <c r="J477" s="100">
        <f t="shared" si="483"/>
        <v>0</v>
      </c>
      <c r="K477" s="100">
        <f t="shared" si="484"/>
        <v>0</v>
      </c>
      <c r="L477" s="100">
        <f t="shared" si="485"/>
        <v>0</v>
      </c>
      <c r="M477" s="100">
        <f t="shared" si="486"/>
        <v>0</v>
      </c>
      <c r="N477" s="100">
        <f t="shared" si="487"/>
        <v>0</v>
      </c>
      <c r="O477" s="100">
        <f t="shared" si="488"/>
        <v>0</v>
      </c>
      <c r="P477" s="101">
        <f t="shared" si="489"/>
        <v>0</v>
      </c>
      <c r="Q477" s="42">
        <f t="shared" si="490"/>
        <v>0</v>
      </c>
      <c r="S477" s="99">
        <f t="shared" si="491"/>
        <v>0</v>
      </c>
      <c r="T477" s="100">
        <f t="shared" si="492"/>
        <v>0</v>
      </c>
      <c r="U477" s="100">
        <f t="shared" si="493"/>
        <v>0</v>
      </c>
      <c r="V477" s="100">
        <f t="shared" si="494"/>
        <v>0</v>
      </c>
      <c r="W477" s="100">
        <f t="shared" si="495"/>
        <v>0</v>
      </c>
      <c r="X477" s="100">
        <f t="shared" si="496"/>
        <v>0</v>
      </c>
      <c r="Y477" s="100">
        <f t="shared" si="497"/>
        <v>0</v>
      </c>
      <c r="Z477" s="100">
        <f t="shared" si="498"/>
        <v>0</v>
      </c>
      <c r="AA477" s="100">
        <f t="shared" si="499"/>
        <v>0</v>
      </c>
      <c r="AB477" s="100">
        <f t="shared" si="500"/>
        <v>0</v>
      </c>
      <c r="AC477" s="100">
        <f t="shared" si="501"/>
        <v>0</v>
      </c>
      <c r="AD477" s="100">
        <f t="shared" si="502"/>
        <v>0</v>
      </c>
      <c r="AE477" s="42">
        <f t="shared" si="503"/>
        <v>0</v>
      </c>
      <c r="AF477" s="104">
        <f t="shared" si="504"/>
        <v>0</v>
      </c>
      <c r="AG477" s="42">
        <f t="shared" si="505"/>
        <v>0</v>
      </c>
      <c r="AH477" s="43">
        <f t="shared" si="506"/>
        <v>0</v>
      </c>
      <c r="AJ477" s="78"/>
      <c r="AK477" s="79"/>
      <c r="AL477" s="79"/>
      <c r="AM477" s="79"/>
      <c r="AN477" s="79"/>
      <c r="AO477" s="79"/>
      <c r="AP477" s="79"/>
      <c r="AQ477" s="79"/>
      <c r="AR477" s="79"/>
      <c r="AS477" s="79"/>
      <c r="AT477" s="79"/>
      <c r="AU477" s="79"/>
      <c r="AV477" s="30">
        <f t="shared" si="507"/>
        <v>0</v>
      </c>
      <c r="AW477" s="80"/>
      <c r="AX477" s="37"/>
    </row>
    <row r="478" spans="2:50" x14ac:dyDescent="0.35">
      <c r="B478" s="116">
        <v>551014</v>
      </c>
      <c r="C478" s="87" t="s">
        <v>459</v>
      </c>
      <c r="E478" s="99">
        <f t="shared" si="478"/>
        <v>0</v>
      </c>
      <c r="F478" s="100">
        <f t="shared" si="479"/>
        <v>0</v>
      </c>
      <c r="G478" s="100">
        <f t="shared" si="480"/>
        <v>0</v>
      </c>
      <c r="H478" s="100">
        <f t="shared" si="481"/>
        <v>0</v>
      </c>
      <c r="I478" s="100">
        <f t="shared" si="482"/>
        <v>0</v>
      </c>
      <c r="J478" s="100">
        <f t="shared" si="483"/>
        <v>0</v>
      </c>
      <c r="K478" s="100">
        <f t="shared" si="484"/>
        <v>0</v>
      </c>
      <c r="L478" s="100">
        <f t="shared" si="485"/>
        <v>0</v>
      </c>
      <c r="M478" s="100">
        <f t="shared" si="486"/>
        <v>0</v>
      </c>
      <c r="N478" s="100">
        <f t="shared" si="487"/>
        <v>0</v>
      </c>
      <c r="O478" s="100">
        <f t="shared" si="488"/>
        <v>0</v>
      </c>
      <c r="P478" s="101">
        <f t="shared" si="489"/>
        <v>0</v>
      </c>
      <c r="Q478" s="42">
        <f t="shared" si="490"/>
        <v>0</v>
      </c>
      <c r="S478" s="99">
        <f t="shared" si="491"/>
        <v>0</v>
      </c>
      <c r="T478" s="100">
        <f t="shared" si="492"/>
        <v>0</v>
      </c>
      <c r="U478" s="100">
        <f t="shared" si="493"/>
        <v>0</v>
      </c>
      <c r="V478" s="100">
        <f t="shared" si="494"/>
        <v>0</v>
      </c>
      <c r="W478" s="100">
        <f t="shared" si="495"/>
        <v>0</v>
      </c>
      <c r="X478" s="100">
        <f t="shared" si="496"/>
        <v>0</v>
      </c>
      <c r="Y478" s="100">
        <f t="shared" si="497"/>
        <v>0</v>
      </c>
      <c r="Z478" s="100">
        <f t="shared" si="498"/>
        <v>0</v>
      </c>
      <c r="AA478" s="100">
        <f t="shared" si="499"/>
        <v>0</v>
      </c>
      <c r="AB478" s="100">
        <f t="shared" si="500"/>
        <v>0</v>
      </c>
      <c r="AC478" s="100">
        <f t="shared" si="501"/>
        <v>0</v>
      </c>
      <c r="AD478" s="100">
        <f t="shared" si="502"/>
        <v>0</v>
      </c>
      <c r="AE478" s="42">
        <f t="shared" si="503"/>
        <v>0</v>
      </c>
      <c r="AF478" s="104">
        <f t="shared" si="504"/>
        <v>0</v>
      </c>
      <c r="AG478" s="42">
        <f t="shared" si="505"/>
        <v>0</v>
      </c>
      <c r="AH478" s="43">
        <f t="shared" si="506"/>
        <v>0</v>
      </c>
      <c r="AJ478" s="78"/>
      <c r="AK478" s="79"/>
      <c r="AL478" s="79"/>
      <c r="AM478" s="79"/>
      <c r="AN478" s="79"/>
      <c r="AO478" s="79"/>
      <c r="AP478" s="79"/>
      <c r="AQ478" s="79"/>
      <c r="AR478" s="79"/>
      <c r="AS478" s="79"/>
      <c r="AT478" s="79"/>
      <c r="AU478" s="79"/>
      <c r="AV478" s="30">
        <f t="shared" si="507"/>
        <v>0</v>
      </c>
      <c r="AW478" s="80"/>
      <c r="AX478" s="37"/>
    </row>
    <row r="479" spans="2:50" x14ac:dyDescent="0.35">
      <c r="B479" s="116">
        <v>551015</v>
      </c>
      <c r="C479" s="87" t="s">
        <v>460</v>
      </c>
      <c r="E479" s="99">
        <f t="shared" si="478"/>
        <v>0</v>
      </c>
      <c r="F479" s="100">
        <f t="shared" si="479"/>
        <v>0</v>
      </c>
      <c r="G479" s="100">
        <f t="shared" si="480"/>
        <v>0</v>
      </c>
      <c r="H479" s="100">
        <f t="shared" si="481"/>
        <v>0</v>
      </c>
      <c r="I479" s="100">
        <f t="shared" si="482"/>
        <v>0</v>
      </c>
      <c r="J479" s="100">
        <f t="shared" si="483"/>
        <v>0</v>
      </c>
      <c r="K479" s="100">
        <f t="shared" si="484"/>
        <v>0</v>
      </c>
      <c r="L479" s="100">
        <f t="shared" si="485"/>
        <v>0</v>
      </c>
      <c r="M479" s="100">
        <f t="shared" si="486"/>
        <v>0</v>
      </c>
      <c r="N479" s="100">
        <f t="shared" si="487"/>
        <v>0</v>
      </c>
      <c r="O479" s="100">
        <f t="shared" si="488"/>
        <v>0</v>
      </c>
      <c r="P479" s="101">
        <f t="shared" si="489"/>
        <v>0</v>
      </c>
      <c r="Q479" s="42">
        <f t="shared" si="490"/>
        <v>0</v>
      </c>
      <c r="S479" s="99">
        <f t="shared" si="491"/>
        <v>0</v>
      </c>
      <c r="T479" s="100">
        <f t="shared" si="492"/>
        <v>0</v>
      </c>
      <c r="U479" s="100">
        <f t="shared" si="493"/>
        <v>0</v>
      </c>
      <c r="V479" s="100">
        <f t="shared" si="494"/>
        <v>0</v>
      </c>
      <c r="W479" s="100">
        <f t="shared" si="495"/>
        <v>0</v>
      </c>
      <c r="X479" s="100">
        <f t="shared" si="496"/>
        <v>0</v>
      </c>
      <c r="Y479" s="100">
        <f t="shared" si="497"/>
        <v>0</v>
      </c>
      <c r="Z479" s="100">
        <f t="shared" si="498"/>
        <v>0</v>
      </c>
      <c r="AA479" s="100">
        <f t="shared" si="499"/>
        <v>0</v>
      </c>
      <c r="AB479" s="100">
        <f t="shared" si="500"/>
        <v>0</v>
      </c>
      <c r="AC479" s="100">
        <f t="shared" si="501"/>
        <v>0</v>
      </c>
      <c r="AD479" s="100">
        <f t="shared" si="502"/>
        <v>0</v>
      </c>
      <c r="AE479" s="42">
        <f t="shared" si="503"/>
        <v>0</v>
      </c>
      <c r="AF479" s="104">
        <f t="shared" si="504"/>
        <v>0</v>
      </c>
      <c r="AG479" s="42">
        <f t="shared" si="505"/>
        <v>0</v>
      </c>
      <c r="AH479" s="43">
        <f t="shared" si="506"/>
        <v>0</v>
      </c>
      <c r="AJ479" s="78"/>
      <c r="AK479" s="79"/>
      <c r="AL479" s="79"/>
      <c r="AM479" s="79"/>
      <c r="AN479" s="79"/>
      <c r="AO479" s="79"/>
      <c r="AP479" s="79"/>
      <c r="AQ479" s="79"/>
      <c r="AR479" s="79"/>
      <c r="AS479" s="79"/>
      <c r="AT479" s="79"/>
      <c r="AU479" s="79"/>
      <c r="AV479" s="30">
        <f t="shared" si="507"/>
        <v>0</v>
      </c>
      <c r="AW479" s="80"/>
      <c r="AX479" s="37"/>
    </row>
    <row r="480" spans="2:50" x14ac:dyDescent="0.35">
      <c r="B480" s="116">
        <v>551016</v>
      </c>
      <c r="C480" s="87" t="s">
        <v>461</v>
      </c>
      <c r="E480" s="99">
        <f t="shared" si="478"/>
        <v>0</v>
      </c>
      <c r="F480" s="100">
        <f t="shared" si="479"/>
        <v>0</v>
      </c>
      <c r="G480" s="100">
        <f t="shared" si="480"/>
        <v>0</v>
      </c>
      <c r="H480" s="100">
        <f t="shared" si="481"/>
        <v>0</v>
      </c>
      <c r="I480" s="100">
        <f t="shared" si="482"/>
        <v>0</v>
      </c>
      <c r="J480" s="100">
        <f t="shared" si="483"/>
        <v>0</v>
      </c>
      <c r="K480" s="100">
        <f t="shared" si="484"/>
        <v>0</v>
      </c>
      <c r="L480" s="100">
        <f t="shared" si="485"/>
        <v>0</v>
      </c>
      <c r="M480" s="100">
        <f t="shared" si="486"/>
        <v>0</v>
      </c>
      <c r="N480" s="100">
        <f t="shared" si="487"/>
        <v>0</v>
      </c>
      <c r="O480" s="100">
        <f t="shared" si="488"/>
        <v>0</v>
      </c>
      <c r="P480" s="101">
        <f t="shared" si="489"/>
        <v>0</v>
      </c>
      <c r="Q480" s="42">
        <f t="shared" si="490"/>
        <v>0</v>
      </c>
      <c r="S480" s="99">
        <f t="shared" si="491"/>
        <v>0</v>
      </c>
      <c r="T480" s="100">
        <f t="shared" si="492"/>
        <v>0</v>
      </c>
      <c r="U480" s="100">
        <f t="shared" si="493"/>
        <v>0</v>
      </c>
      <c r="V480" s="100">
        <f t="shared" si="494"/>
        <v>0</v>
      </c>
      <c r="W480" s="100">
        <f t="shared" si="495"/>
        <v>0</v>
      </c>
      <c r="X480" s="100">
        <f t="shared" si="496"/>
        <v>0</v>
      </c>
      <c r="Y480" s="100">
        <f t="shared" si="497"/>
        <v>0</v>
      </c>
      <c r="Z480" s="100">
        <f t="shared" si="498"/>
        <v>0</v>
      </c>
      <c r="AA480" s="100">
        <f t="shared" si="499"/>
        <v>0</v>
      </c>
      <c r="AB480" s="100">
        <f t="shared" si="500"/>
        <v>0</v>
      </c>
      <c r="AC480" s="100">
        <f t="shared" si="501"/>
        <v>0</v>
      </c>
      <c r="AD480" s="100">
        <f t="shared" si="502"/>
        <v>0</v>
      </c>
      <c r="AE480" s="42">
        <f t="shared" si="503"/>
        <v>0</v>
      </c>
      <c r="AF480" s="104">
        <f t="shared" si="504"/>
        <v>0</v>
      </c>
      <c r="AG480" s="42">
        <f t="shared" si="505"/>
        <v>0</v>
      </c>
      <c r="AH480" s="43">
        <f t="shared" si="506"/>
        <v>0</v>
      </c>
      <c r="AJ480" s="78"/>
      <c r="AK480" s="79"/>
      <c r="AL480" s="79"/>
      <c r="AM480" s="79"/>
      <c r="AN480" s="79"/>
      <c r="AO480" s="79"/>
      <c r="AP480" s="79"/>
      <c r="AQ480" s="79"/>
      <c r="AR480" s="79"/>
      <c r="AS480" s="79"/>
      <c r="AT480" s="79"/>
      <c r="AU480" s="79"/>
      <c r="AV480" s="30">
        <f t="shared" si="507"/>
        <v>0</v>
      </c>
      <c r="AW480" s="80"/>
      <c r="AX480" s="37"/>
    </row>
    <row r="481" spans="2:50" x14ac:dyDescent="0.35">
      <c r="B481" s="116">
        <v>551017</v>
      </c>
      <c r="C481" s="87" t="s">
        <v>462</v>
      </c>
      <c r="E481" s="99">
        <f t="shared" si="478"/>
        <v>0</v>
      </c>
      <c r="F481" s="100">
        <f t="shared" si="479"/>
        <v>0</v>
      </c>
      <c r="G481" s="100">
        <f t="shared" si="480"/>
        <v>0</v>
      </c>
      <c r="H481" s="100">
        <f t="shared" si="481"/>
        <v>0</v>
      </c>
      <c r="I481" s="100">
        <f t="shared" si="482"/>
        <v>0</v>
      </c>
      <c r="J481" s="100">
        <f t="shared" si="483"/>
        <v>0</v>
      </c>
      <c r="K481" s="100">
        <f t="shared" si="484"/>
        <v>0</v>
      </c>
      <c r="L481" s="100">
        <f t="shared" si="485"/>
        <v>0</v>
      </c>
      <c r="M481" s="100">
        <f t="shared" si="486"/>
        <v>0</v>
      </c>
      <c r="N481" s="100">
        <f t="shared" si="487"/>
        <v>0</v>
      </c>
      <c r="O481" s="100">
        <f t="shared" si="488"/>
        <v>0</v>
      </c>
      <c r="P481" s="101">
        <f t="shared" si="489"/>
        <v>0</v>
      </c>
      <c r="Q481" s="42">
        <f t="shared" si="490"/>
        <v>0</v>
      </c>
      <c r="S481" s="99">
        <f t="shared" si="491"/>
        <v>0</v>
      </c>
      <c r="T481" s="100">
        <f t="shared" si="492"/>
        <v>0</v>
      </c>
      <c r="U481" s="100">
        <f t="shared" si="493"/>
        <v>0</v>
      </c>
      <c r="V481" s="100">
        <f t="shared" si="494"/>
        <v>0</v>
      </c>
      <c r="W481" s="100">
        <f t="shared" si="495"/>
        <v>0</v>
      </c>
      <c r="X481" s="100">
        <f t="shared" si="496"/>
        <v>0</v>
      </c>
      <c r="Y481" s="100">
        <f t="shared" si="497"/>
        <v>0</v>
      </c>
      <c r="Z481" s="100">
        <f t="shared" si="498"/>
        <v>0</v>
      </c>
      <c r="AA481" s="100">
        <f t="shared" si="499"/>
        <v>0</v>
      </c>
      <c r="AB481" s="100">
        <f t="shared" si="500"/>
        <v>0</v>
      </c>
      <c r="AC481" s="100">
        <f t="shared" si="501"/>
        <v>0</v>
      </c>
      <c r="AD481" s="100">
        <f t="shared" si="502"/>
        <v>0</v>
      </c>
      <c r="AE481" s="42">
        <f t="shared" si="503"/>
        <v>0</v>
      </c>
      <c r="AF481" s="104">
        <f t="shared" si="504"/>
        <v>0</v>
      </c>
      <c r="AG481" s="42">
        <f t="shared" si="505"/>
        <v>0</v>
      </c>
      <c r="AH481" s="43">
        <f t="shared" si="506"/>
        <v>0</v>
      </c>
      <c r="AJ481" s="78"/>
      <c r="AK481" s="79"/>
      <c r="AL481" s="79"/>
      <c r="AM481" s="79"/>
      <c r="AN481" s="79"/>
      <c r="AO481" s="79"/>
      <c r="AP481" s="79"/>
      <c r="AQ481" s="79"/>
      <c r="AR481" s="79"/>
      <c r="AS481" s="79"/>
      <c r="AT481" s="79"/>
      <c r="AU481" s="79"/>
      <c r="AV481" s="30">
        <f t="shared" si="507"/>
        <v>0</v>
      </c>
      <c r="AW481" s="80"/>
      <c r="AX481" s="37"/>
    </row>
    <row r="482" spans="2:50" x14ac:dyDescent="0.35">
      <c r="B482" s="116">
        <v>551018</v>
      </c>
      <c r="C482" s="87" t="s">
        <v>463</v>
      </c>
      <c r="E482" s="99">
        <f t="shared" si="478"/>
        <v>0</v>
      </c>
      <c r="F482" s="100">
        <f t="shared" si="479"/>
        <v>0</v>
      </c>
      <c r="G482" s="100">
        <f t="shared" si="480"/>
        <v>0</v>
      </c>
      <c r="H482" s="100">
        <f t="shared" si="481"/>
        <v>0</v>
      </c>
      <c r="I482" s="100">
        <f t="shared" si="482"/>
        <v>0</v>
      </c>
      <c r="J482" s="100">
        <f t="shared" si="483"/>
        <v>0</v>
      </c>
      <c r="K482" s="100">
        <f t="shared" si="484"/>
        <v>0</v>
      </c>
      <c r="L482" s="100">
        <f t="shared" si="485"/>
        <v>0</v>
      </c>
      <c r="M482" s="100">
        <f t="shared" si="486"/>
        <v>0</v>
      </c>
      <c r="N482" s="100">
        <f t="shared" si="487"/>
        <v>0</v>
      </c>
      <c r="O482" s="100">
        <f t="shared" si="488"/>
        <v>0</v>
      </c>
      <c r="P482" s="101">
        <f t="shared" si="489"/>
        <v>0</v>
      </c>
      <c r="Q482" s="42">
        <f t="shared" si="490"/>
        <v>0</v>
      </c>
      <c r="S482" s="99">
        <f t="shared" si="491"/>
        <v>0</v>
      </c>
      <c r="T482" s="100">
        <f t="shared" si="492"/>
        <v>0</v>
      </c>
      <c r="U482" s="100">
        <f t="shared" si="493"/>
        <v>0</v>
      </c>
      <c r="V482" s="100">
        <f t="shared" si="494"/>
        <v>0</v>
      </c>
      <c r="W482" s="100">
        <f t="shared" si="495"/>
        <v>0</v>
      </c>
      <c r="X482" s="100">
        <f t="shared" si="496"/>
        <v>0</v>
      </c>
      <c r="Y482" s="100">
        <f t="shared" si="497"/>
        <v>0</v>
      </c>
      <c r="Z482" s="100">
        <f t="shared" si="498"/>
        <v>0</v>
      </c>
      <c r="AA482" s="100">
        <f t="shared" si="499"/>
        <v>0</v>
      </c>
      <c r="AB482" s="100">
        <f t="shared" si="500"/>
        <v>0</v>
      </c>
      <c r="AC482" s="100">
        <f t="shared" si="501"/>
        <v>0</v>
      </c>
      <c r="AD482" s="100">
        <f t="shared" si="502"/>
        <v>0</v>
      </c>
      <c r="AE482" s="42">
        <f t="shared" si="503"/>
        <v>0</v>
      </c>
      <c r="AF482" s="104">
        <f t="shared" si="504"/>
        <v>0</v>
      </c>
      <c r="AG482" s="42">
        <f t="shared" si="505"/>
        <v>0</v>
      </c>
      <c r="AH482" s="43">
        <f t="shared" si="506"/>
        <v>0</v>
      </c>
      <c r="AJ482" s="78"/>
      <c r="AK482" s="79"/>
      <c r="AL482" s="79"/>
      <c r="AM482" s="79"/>
      <c r="AN482" s="79"/>
      <c r="AO482" s="79"/>
      <c r="AP482" s="79"/>
      <c r="AQ482" s="79"/>
      <c r="AR482" s="79"/>
      <c r="AS482" s="79"/>
      <c r="AT482" s="79"/>
      <c r="AU482" s="79"/>
      <c r="AV482" s="30">
        <f t="shared" si="507"/>
        <v>0</v>
      </c>
      <c r="AW482" s="80"/>
      <c r="AX482" s="37"/>
    </row>
    <row r="483" spans="2:50" x14ac:dyDescent="0.35">
      <c r="B483" s="116">
        <v>551019</v>
      </c>
      <c r="C483" s="87" t="s">
        <v>464</v>
      </c>
      <c r="E483" s="99">
        <f t="shared" si="478"/>
        <v>0</v>
      </c>
      <c r="F483" s="100">
        <f t="shared" si="479"/>
        <v>0</v>
      </c>
      <c r="G483" s="100">
        <f t="shared" si="480"/>
        <v>0</v>
      </c>
      <c r="H483" s="100">
        <f t="shared" si="481"/>
        <v>0</v>
      </c>
      <c r="I483" s="100">
        <f t="shared" si="482"/>
        <v>0</v>
      </c>
      <c r="J483" s="100">
        <f t="shared" si="483"/>
        <v>0</v>
      </c>
      <c r="K483" s="100">
        <f t="shared" si="484"/>
        <v>0</v>
      </c>
      <c r="L483" s="100">
        <f t="shared" si="485"/>
        <v>0</v>
      </c>
      <c r="M483" s="100">
        <f t="shared" si="486"/>
        <v>0</v>
      </c>
      <c r="N483" s="100">
        <f t="shared" si="487"/>
        <v>0</v>
      </c>
      <c r="O483" s="100">
        <f t="shared" si="488"/>
        <v>0</v>
      </c>
      <c r="P483" s="101">
        <f t="shared" si="489"/>
        <v>0</v>
      </c>
      <c r="Q483" s="42">
        <f t="shared" si="490"/>
        <v>0</v>
      </c>
      <c r="S483" s="99">
        <f t="shared" si="491"/>
        <v>0</v>
      </c>
      <c r="T483" s="100">
        <f t="shared" si="492"/>
        <v>0</v>
      </c>
      <c r="U483" s="100">
        <f t="shared" si="493"/>
        <v>0</v>
      </c>
      <c r="V483" s="100">
        <f t="shared" si="494"/>
        <v>0</v>
      </c>
      <c r="W483" s="100">
        <f t="shared" si="495"/>
        <v>0</v>
      </c>
      <c r="X483" s="100">
        <f t="shared" si="496"/>
        <v>0</v>
      </c>
      <c r="Y483" s="100">
        <f t="shared" si="497"/>
        <v>0</v>
      </c>
      <c r="Z483" s="100">
        <f t="shared" si="498"/>
        <v>0</v>
      </c>
      <c r="AA483" s="100">
        <f t="shared" si="499"/>
        <v>0</v>
      </c>
      <c r="AB483" s="100">
        <f t="shared" si="500"/>
        <v>0</v>
      </c>
      <c r="AC483" s="100">
        <f t="shared" si="501"/>
        <v>0</v>
      </c>
      <c r="AD483" s="100">
        <f t="shared" si="502"/>
        <v>0</v>
      </c>
      <c r="AE483" s="42">
        <f t="shared" si="503"/>
        <v>0</v>
      </c>
      <c r="AF483" s="104">
        <f t="shared" si="504"/>
        <v>0</v>
      </c>
      <c r="AG483" s="42">
        <f t="shared" si="505"/>
        <v>0</v>
      </c>
      <c r="AH483" s="43">
        <f t="shared" si="506"/>
        <v>0</v>
      </c>
      <c r="AJ483" s="78"/>
      <c r="AK483" s="79"/>
      <c r="AL483" s="79"/>
      <c r="AM483" s="79"/>
      <c r="AN483" s="79"/>
      <c r="AO483" s="79"/>
      <c r="AP483" s="79"/>
      <c r="AQ483" s="79"/>
      <c r="AR483" s="79"/>
      <c r="AS483" s="79"/>
      <c r="AT483" s="79"/>
      <c r="AU483" s="79"/>
      <c r="AV483" s="30">
        <f t="shared" si="507"/>
        <v>0</v>
      </c>
      <c r="AW483" s="80"/>
      <c r="AX483" s="37"/>
    </row>
    <row r="484" spans="2:50" x14ac:dyDescent="0.35">
      <c r="B484" s="116">
        <v>552000</v>
      </c>
      <c r="C484" s="87" t="s">
        <v>465</v>
      </c>
      <c r="E484" s="99">
        <f t="shared" si="478"/>
        <v>0</v>
      </c>
      <c r="F484" s="100">
        <f t="shared" si="479"/>
        <v>0</v>
      </c>
      <c r="G484" s="100">
        <f t="shared" si="480"/>
        <v>0</v>
      </c>
      <c r="H484" s="100">
        <f t="shared" si="481"/>
        <v>0</v>
      </c>
      <c r="I484" s="100">
        <f t="shared" si="482"/>
        <v>0</v>
      </c>
      <c r="J484" s="100">
        <f t="shared" si="483"/>
        <v>0</v>
      </c>
      <c r="K484" s="100">
        <f t="shared" si="484"/>
        <v>0</v>
      </c>
      <c r="L484" s="100">
        <f t="shared" si="485"/>
        <v>0</v>
      </c>
      <c r="M484" s="100">
        <f t="shared" si="486"/>
        <v>0</v>
      </c>
      <c r="N484" s="100">
        <f t="shared" si="487"/>
        <v>0</v>
      </c>
      <c r="O484" s="100">
        <f t="shared" si="488"/>
        <v>0</v>
      </c>
      <c r="P484" s="101">
        <f t="shared" si="489"/>
        <v>0</v>
      </c>
      <c r="Q484" s="42">
        <f t="shared" si="490"/>
        <v>0</v>
      </c>
      <c r="S484" s="99">
        <f t="shared" si="491"/>
        <v>0</v>
      </c>
      <c r="T484" s="100">
        <f t="shared" si="492"/>
        <v>0</v>
      </c>
      <c r="U484" s="100">
        <f t="shared" si="493"/>
        <v>0</v>
      </c>
      <c r="V484" s="100">
        <f t="shared" si="494"/>
        <v>0</v>
      </c>
      <c r="W484" s="100">
        <f t="shared" si="495"/>
        <v>0</v>
      </c>
      <c r="X484" s="100">
        <f t="shared" si="496"/>
        <v>0</v>
      </c>
      <c r="Y484" s="100">
        <f t="shared" si="497"/>
        <v>0</v>
      </c>
      <c r="Z484" s="100">
        <f t="shared" si="498"/>
        <v>0</v>
      </c>
      <c r="AA484" s="100">
        <f t="shared" si="499"/>
        <v>0</v>
      </c>
      <c r="AB484" s="100">
        <f t="shared" si="500"/>
        <v>0</v>
      </c>
      <c r="AC484" s="100">
        <f t="shared" si="501"/>
        <v>0</v>
      </c>
      <c r="AD484" s="100">
        <f t="shared" si="502"/>
        <v>0</v>
      </c>
      <c r="AE484" s="42">
        <f t="shared" si="503"/>
        <v>0</v>
      </c>
      <c r="AF484" s="104">
        <f t="shared" si="504"/>
        <v>0</v>
      </c>
      <c r="AG484" s="42">
        <f t="shared" si="505"/>
        <v>0</v>
      </c>
      <c r="AH484" s="43">
        <f t="shared" si="506"/>
        <v>0</v>
      </c>
      <c r="AJ484" s="78"/>
      <c r="AK484" s="79"/>
      <c r="AL484" s="79"/>
      <c r="AM484" s="79"/>
      <c r="AN484" s="79"/>
      <c r="AO484" s="79"/>
      <c r="AP484" s="79"/>
      <c r="AQ484" s="79"/>
      <c r="AR484" s="79"/>
      <c r="AS484" s="79"/>
      <c r="AT484" s="79"/>
      <c r="AU484" s="79"/>
      <c r="AV484" s="30">
        <f t="shared" si="507"/>
        <v>0</v>
      </c>
      <c r="AW484" s="80"/>
      <c r="AX484" s="37"/>
    </row>
    <row r="485" spans="2:50" x14ac:dyDescent="0.35">
      <c r="B485" s="116">
        <v>552010</v>
      </c>
      <c r="C485" s="87" t="s">
        <v>466</v>
      </c>
      <c r="E485" s="99">
        <f t="shared" si="478"/>
        <v>0</v>
      </c>
      <c r="F485" s="100">
        <f t="shared" si="479"/>
        <v>0</v>
      </c>
      <c r="G485" s="100">
        <f t="shared" si="480"/>
        <v>0</v>
      </c>
      <c r="H485" s="100">
        <f t="shared" si="481"/>
        <v>0</v>
      </c>
      <c r="I485" s="100">
        <f t="shared" si="482"/>
        <v>0</v>
      </c>
      <c r="J485" s="100">
        <f t="shared" si="483"/>
        <v>0</v>
      </c>
      <c r="K485" s="100">
        <f t="shared" si="484"/>
        <v>0</v>
      </c>
      <c r="L485" s="100">
        <f t="shared" si="485"/>
        <v>0</v>
      </c>
      <c r="M485" s="100">
        <f t="shared" si="486"/>
        <v>0</v>
      </c>
      <c r="N485" s="100">
        <f t="shared" si="487"/>
        <v>0</v>
      </c>
      <c r="O485" s="100">
        <f t="shared" si="488"/>
        <v>0</v>
      </c>
      <c r="P485" s="101">
        <f t="shared" si="489"/>
        <v>0</v>
      </c>
      <c r="Q485" s="42">
        <f t="shared" si="490"/>
        <v>0</v>
      </c>
      <c r="S485" s="99">
        <f t="shared" si="491"/>
        <v>0</v>
      </c>
      <c r="T485" s="100">
        <f t="shared" si="492"/>
        <v>0</v>
      </c>
      <c r="U485" s="100">
        <f t="shared" si="493"/>
        <v>0</v>
      </c>
      <c r="V485" s="100">
        <f t="shared" si="494"/>
        <v>0</v>
      </c>
      <c r="W485" s="100">
        <f t="shared" si="495"/>
        <v>0</v>
      </c>
      <c r="X485" s="100">
        <f t="shared" si="496"/>
        <v>0</v>
      </c>
      <c r="Y485" s="100">
        <f t="shared" si="497"/>
        <v>0</v>
      </c>
      <c r="Z485" s="100">
        <f t="shared" si="498"/>
        <v>0</v>
      </c>
      <c r="AA485" s="100">
        <f t="shared" si="499"/>
        <v>0</v>
      </c>
      <c r="AB485" s="100">
        <f t="shared" si="500"/>
        <v>0</v>
      </c>
      <c r="AC485" s="100">
        <f t="shared" si="501"/>
        <v>0</v>
      </c>
      <c r="AD485" s="100">
        <f t="shared" si="502"/>
        <v>0</v>
      </c>
      <c r="AE485" s="42">
        <f t="shared" si="503"/>
        <v>0</v>
      </c>
      <c r="AF485" s="104">
        <f t="shared" si="504"/>
        <v>0</v>
      </c>
      <c r="AG485" s="42">
        <f t="shared" si="505"/>
        <v>0</v>
      </c>
      <c r="AH485" s="43">
        <f t="shared" si="506"/>
        <v>0</v>
      </c>
      <c r="AJ485" s="78"/>
      <c r="AK485" s="79"/>
      <c r="AL485" s="79"/>
      <c r="AM485" s="79"/>
      <c r="AN485" s="79"/>
      <c r="AO485" s="79"/>
      <c r="AP485" s="79"/>
      <c r="AQ485" s="79"/>
      <c r="AR485" s="79"/>
      <c r="AS485" s="79"/>
      <c r="AT485" s="79"/>
      <c r="AU485" s="79"/>
      <c r="AV485" s="30">
        <f t="shared" si="507"/>
        <v>0</v>
      </c>
      <c r="AW485" s="80"/>
      <c r="AX485" s="37"/>
    </row>
    <row r="486" spans="2:50" x14ac:dyDescent="0.35">
      <c r="B486" s="116">
        <v>552011</v>
      </c>
      <c r="C486" s="87" t="s">
        <v>467</v>
      </c>
      <c r="E486" s="99">
        <f t="shared" si="478"/>
        <v>0</v>
      </c>
      <c r="F486" s="100">
        <f t="shared" si="479"/>
        <v>0</v>
      </c>
      <c r="G486" s="100">
        <f t="shared" si="480"/>
        <v>0</v>
      </c>
      <c r="H486" s="100">
        <f t="shared" si="481"/>
        <v>0</v>
      </c>
      <c r="I486" s="100">
        <f t="shared" si="482"/>
        <v>0</v>
      </c>
      <c r="J486" s="100">
        <f t="shared" si="483"/>
        <v>0</v>
      </c>
      <c r="K486" s="100">
        <f t="shared" si="484"/>
        <v>0</v>
      </c>
      <c r="L486" s="100">
        <f t="shared" si="485"/>
        <v>0</v>
      </c>
      <c r="M486" s="100">
        <f t="shared" si="486"/>
        <v>0</v>
      </c>
      <c r="N486" s="100">
        <f t="shared" si="487"/>
        <v>0</v>
      </c>
      <c r="O486" s="100">
        <f t="shared" si="488"/>
        <v>0</v>
      </c>
      <c r="P486" s="101">
        <f t="shared" si="489"/>
        <v>0</v>
      </c>
      <c r="Q486" s="42">
        <f t="shared" si="490"/>
        <v>0</v>
      </c>
      <c r="S486" s="99">
        <f t="shared" si="491"/>
        <v>0</v>
      </c>
      <c r="T486" s="100">
        <f t="shared" si="492"/>
        <v>0</v>
      </c>
      <c r="U486" s="100">
        <f t="shared" si="493"/>
        <v>0</v>
      </c>
      <c r="V486" s="100">
        <f t="shared" si="494"/>
        <v>0</v>
      </c>
      <c r="W486" s="100">
        <f t="shared" si="495"/>
        <v>0</v>
      </c>
      <c r="X486" s="100">
        <f t="shared" si="496"/>
        <v>0</v>
      </c>
      <c r="Y486" s="100">
        <f t="shared" si="497"/>
        <v>0</v>
      </c>
      <c r="Z486" s="100">
        <f t="shared" si="498"/>
        <v>0</v>
      </c>
      <c r="AA486" s="100">
        <f t="shared" si="499"/>
        <v>0</v>
      </c>
      <c r="AB486" s="100">
        <f t="shared" si="500"/>
        <v>0</v>
      </c>
      <c r="AC486" s="100">
        <f t="shared" si="501"/>
        <v>0</v>
      </c>
      <c r="AD486" s="100">
        <f t="shared" si="502"/>
        <v>0</v>
      </c>
      <c r="AE486" s="42">
        <f t="shared" si="503"/>
        <v>0</v>
      </c>
      <c r="AF486" s="104">
        <f t="shared" si="504"/>
        <v>0</v>
      </c>
      <c r="AG486" s="42">
        <f t="shared" si="505"/>
        <v>0</v>
      </c>
      <c r="AH486" s="43">
        <f t="shared" si="506"/>
        <v>0</v>
      </c>
      <c r="AJ486" s="78"/>
      <c r="AK486" s="79"/>
      <c r="AL486" s="79"/>
      <c r="AM486" s="79"/>
      <c r="AN486" s="79"/>
      <c r="AO486" s="79"/>
      <c r="AP486" s="79"/>
      <c r="AQ486" s="79"/>
      <c r="AR486" s="79"/>
      <c r="AS486" s="79"/>
      <c r="AT486" s="79"/>
      <c r="AU486" s="79"/>
      <c r="AV486" s="30">
        <f t="shared" si="507"/>
        <v>0</v>
      </c>
      <c r="AW486" s="80"/>
      <c r="AX486" s="37"/>
    </row>
    <row r="487" spans="2:50" x14ac:dyDescent="0.35">
      <c r="B487" s="116">
        <v>552012</v>
      </c>
      <c r="C487" s="87" t="s">
        <v>468</v>
      </c>
      <c r="E487" s="99">
        <f t="shared" si="478"/>
        <v>0</v>
      </c>
      <c r="F487" s="100">
        <f t="shared" si="479"/>
        <v>0</v>
      </c>
      <c r="G487" s="100">
        <f t="shared" si="480"/>
        <v>0</v>
      </c>
      <c r="H487" s="100">
        <f t="shared" si="481"/>
        <v>0</v>
      </c>
      <c r="I487" s="100">
        <f t="shared" si="482"/>
        <v>0</v>
      </c>
      <c r="J487" s="100">
        <f t="shared" si="483"/>
        <v>0</v>
      </c>
      <c r="K487" s="100">
        <f t="shared" si="484"/>
        <v>0</v>
      </c>
      <c r="L487" s="100">
        <f t="shared" si="485"/>
        <v>0</v>
      </c>
      <c r="M487" s="100">
        <f t="shared" si="486"/>
        <v>0</v>
      </c>
      <c r="N487" s="100">
        <f t="shared" si="487"/>
        <v>0</v>
      </c>
      <c r="O487" s="100">
        <f t="shared" si="488"/>
        <v>0</v>
      </c>
      <c r="P487" s="101">
        <f t="shared" si="489"/>
        <v>0</v>
      </c>
      <c r="Q487" s="42">
        <f t="shared" si="490"/>
        <v>0</v>
      </c>
      <c r="S487" s="99">
        <f t="shared" si="491"/>
        <v>0</v>
      </c>
      <c r="T487" s="100">
        <f t="shared" si="492"/>
        <v>0</v>
      </c>
      <c r="U487" s="100">
        <f t="shared" si="493"/>
        <v>0</v>
      </c>
      <c r="V487" s="100">
        <f t="shared" si="494"/>
        <v>0</v>
      </c>
      <c r="W487" s="100">
        <f t="shared" si="495"/>
        <v>0</v>
      </c>
      <c r="X487" s="100">
        <f t="shared" si="496"/>
        <v>0</v>
      </c>
      <c r="Y487" s="100">
        <f t="shared" si="497"/>
        <v>0</v>
      </c>
      <c r="Z487" s="100">
        <f t="shared" si="498"/>
        <v>0</v>
      </c>
      <c r="AA487" s="100">
        <f t="shared" si="499"/>
        <v>0</v>
      </c>
      <c r="AB487" s="100">
        <f t="shared" si="500"/>
        <v>0</v>
      </c>
      <c r="AC487" s="100">
        <f t="shared" si="501"/>
        <v>0</v>
      </c>
      <c r="AD487" s="100">
        <f t="shared" si="502"/>
        <v>0</v>
      </c>
      <c r="AE487" s="42">
        <f t="shared" si="503"/>
        <v>0</v>
      </c>
      <c r="AF487" s="104">
        <f t="shared" si="504"/>
        <v>0</v>
      </c>
      <c r="AG487" s="42">
        <f t="shared" si="505"/>
        <v>0</v>
      </c>
      <c r="AH487" s="43">
        <f t="shared" si="506"/>
        <v>0</v>
      </c>
      <c r="AJ487" s="78"/>
      <c r="AK487" s="79"/>
      <c r="AL487" s="79"/>
      <c r="AM487" s="79"/>
      <c r="AN487" s="79"/>
      <c r="AO487" s="79"/>
      <c r="AP487" s="79"/>
      <c r="AQ487" s="79"/>
      <c r="AR487" s="79"/>
      <c r="AS487" s="79"/>
      <c r="AT487" s="79"/>
      <c r="AU487" s="79"/>
      <c r="AV487" s="30">
        <f t="shared" si="507"/>
        <v>0</v>
      </c>
      <c r="AW487" s="80"/>
      <c r="AX487" s="37"/>
    </row>
    <row r="488" spans="2:50" x14ac:dyDescent="0.35">
      <c r="B488" s="116">
        <v>552013</v>
      </c>
      <c r="C488" s="87" t="s">
        <v>469</v>
      </c>
      <c r="E488" s="99">
        <f t="shared" si="478"/>
        <v>0</v>
      </c>
      <c r="F488" s="100">
        <f t="shared" si="479"/>
        <v>0</v>
      </c>
      <c r="G488" s="100">
        <f t="shared" si="480"/>
        <v>0</v>
      </c>
      <c r="H488" s="100">
        <f t="shared" si="481"/>
        <v>0</v>
      </c>
      <c r="I488" s="100">
        <f t="shared" si="482"/>
        <v>0</v>
      </c>
      <c r="J488" s="100">
        <f t="shared" si="483"/>
        <v>0</v>
      </c>
      <c r="K488" s="100">
        <f t="shared" si="484"/>
        <v>0</v>
      </c>
      <c r="L488" s="100">
        <f t="shared" si="485"/>
        <v>0</v>
      </c>
      <c r="M488" s="100">
        <f t="shared" si="486"/>
        <v>0</v>
      </c>
      <c r="N488" s="100">
        <f t="shared" si="487"/>
        <v>0</v>
      </c>
      <c r="O488" s="100">
        <f t="shared" si="488"/>
        <v>0</v>
      </c>
      <c r="P488" s="101">
        <f t="shared" si="489"/>
        <v>0</v>
      </c>
      <c r="Q488" s="42">
        <f t="shared" si="490"/>
        <v>0</v>
      </c>
      <c r="S488" s="99">
        <f t="shared" si="491"/>
        <v>0</v>
      </c>
      <c r="T488" s="100">
        <f t="shared" si="492"/>
        <v>0</v>
      </c>
      <c r="U488" s="100">
        <f t="shared" si="493"/>
        <v>0</v>
      </c>
      <c r="V488" s="100">
        <f t="shared" si="494"/>
        <v>0</v>
      </c>
      <c r="W488" s="100">
        <f t="shared" si="495"/>
        <v>0</v>
      </c>
      <c r="X488" s="100">
        <f t="shared" si="496"/>
        <v>0</v>
      </c>
      <c r="Y488" s="100">
        <f t="shared" si="497"/>
        <v>0</v>
      </c>
      <c r="Z488" s="100">
        <f t="shared" si="498"/>
        <v>0</v>
      </c>
      <c r="AA488" s="100">
        <f t="shared" si="499"/>
        <v>0</v>
      </c>
      <c r="AB488" s="100">
        <f t="shared" si="500"/>
        <v>0</v>
      </c>
      <c r="AC488" s="100">
        <f t="shared" si="501"/>
        <v>0</v>
      </c>
      <c r="AD488" s="100">
        <f t="shared" si="502"/>
        <v>0</v>
      </c>
      <c r="AE488" s="42">
        <f t="shared" si="503"/>
        <v>0</v>
      </c>
      <c r="AF488" s="104">
        <f t="shared" si="504"/>
        <v>0</v>
      </c>
      <c r="AG488" s="42">
        <f t="shared" si="505"/>
        <v>0</v>
      </c>
      <c r="AH488" s="43">
        <f t="shared" si="506"/>
        <v>0</v>
      </c>
      <c r="AJ488" s="78"/>
      <c r="AK488" s="79"/>
      <c r="AL488" s="79"/>
      <c r="AM488" s="79"/>
      <c r="AN488" s="79"/>
      <c r="AO488" s="79"/>
      <c r="AP488" s="79"/>
      <c r="AQ488" s="79"/>
      <c r="AR488" s="79"/>
      <c r="AS488" s="79"/>
      <c r="AT488" s="79"/>
      <c r="AU488" s="79"/>
      <c r="AV488" s="30">
        <f t="shared" si="507"/>
        <v>0</v>
      </c>
      <c r="AW488" s="80"/>
      <c r="AX488" s="37"/>
    </row>
    <row r="489" spans="2:50" x14ac:dyDescent="0.35">
      <c r="B489" s="116">
        <v>552014</v>
      </c>
      <c r="C489" s="87" t="s">
        <v>470</v>
      </c>
      <c r="E489" s="99">
        <f t="shared" si="478"/>
        <v>0</v>
      </c>
      <c r="F489" s="100">
        <f t="shared" si="479"/>
        <v>0</v>
      </c>
      <c r="G489" s="100">
        <f t="shared" si="480"/>
        <v>0</v>
      </c>
      <c r="H489" s="100">
        <f t="shared" si="481"/>
        <v>0</v>
      </c>
      <c r="I489" s="100">
        <f t="shared" si="482"/>
        <v>0</v>
      </c>
      <c r="J489" s="100">
        <f t="shared" si="483"/>
        <v>0</v>
      </c>
      <c r="K489" s="100">
        <f t="shared" si="484"/>
        <v>0</v>
      </c>
      <c r="L489" s="100">
        <f t="shared" si="485"/>
        <v>0</v>
      </c>
      <c r="M489" s="100">
        <f t="shared" si="486"/>
        <v>0</v>
      </c>
      <c r="N489" s="100">
        <f t="shared" si="487"/>
        <v>0</v>
      </c>
      <c r="O489" s="100">
        <f t="shared" si="488"/>
        <v>0</v>
      </c>
      <c r="P489" s="101">
        <f t="shared" si="489"/>
        <v>0</v>
      </c>
      <c r="Q489" s="42">
        <f t="shared" si="490"/>
        <v>0</v>
      </c>
      <c r="S489" s="99">
        <f t="shared" si="491"/>
        <v>0</v>
      </c>
      <c r="T489" s="100">
        <f t="shared" si="492"/>
        <v>0</v>
      </c>
      <c r="U489" s="100">
        <f t="shared" si="493"/>
        <v>0</v>
      </c>
      <c r="V489" s="100">
        <f t="shared" si="494"/>
        <v>0</v>
      </c>
      <c r="W489" s="100">
        <f t="shared" si="495"/>
        <v>0</v>
      </c>
      <c r="X489" s="100">
        <f t="shared" si="496"/>
        <v>0</v>
      </c>
      <c r="Y489" s="100">
        <f t="shared" si="497"/>
        <v>0</v>
      </c>
      <c r="Z489" s="100">
        <f t="shared" si="498"/>
        <v>0</v>
      </c>
      <c r="AA489" s="100">
        <f t="shared" si="499"/>
        <v>0</v>
      </c>
      <c r="AB489" s="100">
        <f t="shared" si="500"/>
        <v>0</v>
      </c>
      <c r="AC489" s="100">
        <f t="shared" si="501"/>
        <v>0</v>
      </c>
      <c r="AD489" s="100">
        <f t="shared" si="502"/>
        <v>0</v>
      </c>
      <c r="AE489" s="42">
        <f t="shared" si="503"/>
        <v>0</v>
      </c>
      <c r="AF489" s="104">
        <f t="shared" si="504"/>
        <v>0</v>
      </c>
      <c r="AG489" s="42">
        <f t="shared" si="505"/>
        <v>0</v>
      </c>
      <c r="AH489" s="43">
        <f t="shared" si="506"/>
        <v>0</v>
      </c>
      <c r="AJ489" s="78"/>
      <c r="AK489" s="79"/>
      <c r="AL489" s="79"/>
      <c r="AM489" s="79"/>
      <c r="AN489" s="79"/>
      <c r="AO489" s="79"/>
      <c r="AP489" s="79"/>
      <c r="AQ489" s="79"/>
      <c r="AR489" s="79"/>
      <c r="AS489" s="79"/>
      <c r="AT489" s="79"/>
      <c r="AU489" s="79"/>
      <c r="AV489" s="30">
        <f t="shared" si="507"/>
        <v>0</v>
      </c>
      <c r="AW489" s="80"/>
      <c r="AX489" s="37"/>
    </row>
    <row r="490" spans="2:50" x14ac:dyDescent="0.35">
      <c r="B490" s="116">
        <v>552015</v>
      </c>
      <c r="C490" s="87" t="s">
        <v>471</v>
      </c>
      <c r="E490" s="99">
        <f t="shared" si="478"/>
        <v>0</v>
      </c>
      <c r="F490" s="100">
        <f t="shared" si="479"/>
        <v>0</v>
      </c>
      <c r="G490" s="100">
        <f t="shared" si="480"/>
        <v>0</v>
      </c>
      <c r="H490" s="100">
        <f t="shared" si="481"/>
        <v>0</v>
      </c>
      <c r="I490" s="100">
        <f t="shared" si="482"/>
        <v>0</v>
      </c>
      <c r="J490" s="100">
        <f t="shared" si="483"/>
        <v>0</v>
      </c>
      <c r="K490" s="100">
        <f t="shared" si="484"/>
        <v>0</v>
      </c>
      <c r="L490" s="100">
        <f t="shared" si="485"/>
        <v>0</v>
      </c>
      <c r="M490" s="100">
        <f t="shared" si="486"/>
        <v>0</v>
      </c>
      <c r="N490" s="100">
        <f t="shared" si="487"/>
        <v>0</v>
      </c>
      <c r="O490" s="100">
        <f t="shared" si="488"/>
        <v>0</v>
      </c>
      <c r="P490" s="101">
        <f t="shared" si="489"/>
        <v>0</v>
      </c>
      <c r="Q490" s="42">
        <f t="shared" si="490"/>
        <v>0</v>
      </c>
      <c r="S490" s="99">
        <f t="shared" si="491"/>
        <v>0</v>
      </c>
      <c r="T490" s="100">
        <f t="shared" si="492"/>
        <v>0</v>
      </c>
      <c r="U490" s="100">
        <f t="shared" si="493"/>
        <v>0</v>
      </c>
      <c r="V490" s="100">
        <f t="shared" si="494"/>
        <v>0</v>
      </c>
      <c r="W490" s="100">
        <f t="shared" si="495"/>
        <v>0</v>
      </c>
      <c r="X490" s="100">
        <f t="shared" si="496"/>
        <v>0</v>
      </c>
      <c r="Y490" s="100">
        <f t="shared" si="497"/>
        <v>0</v>
      </c>
      <c r="Z490" s="100">
        <f t="shared" si="498"/>
        <v>0</v>
      </c>
      <c r="AA490" s="100">
        <f t="shared" si="499"/>
        <v>0</v>
      </c>
      <c r="AB490" s="100">
        <f t="shared" si="500"/>
        <v>0</v>
      </c>
      <c r="AC490" s="100">
        <f t="shared" si="501"/>
        <v>0</v>
      </c>
      <c r="AD490" s="100">
        <f t="shared" si="502"/>
        <v>0</v>
      </c>
      <c r="AE490" s="42">
        <f t="shared" si="503"/>
        <v>0</v>
      </c>
      <c r="AF490" s="104">
        <f t="shared" si="504"/>
        <v>0</v>
      </c>
      <c r="AG490" s="42">
        <f t="shared" si="505"/>
        <v>0</v>
      </c>
      <c r="AH490" s="43">
        <f t="shared" si="506"/>
        <v>0</v>
      </c>
      <c r="AJ490" s="78"/>
      <c r="AK490" s="79"/>
      <c r="AL490" s="79"/>
      <c r="AM490" s="79"/>
      <c r="AN490" s="79"/>
      <c r="AO490" s="79"/>
      <c r="AP490" s="79"/>
      <c r="AQ490" s="79"/>
      <c r="AR490" s="79"/>
      <c r="AS490" s="79"/>
      <c r="AT490" s="79"/>
      <c r="AU490" s="79"/>
      <c r="AV490" s="30">
        <f t="shared" si="507"/>
        <v>0</v>
      </c>
      <c r="AW490" s="80"/>
      <c r="AX490" s="37"/>
    </row>
    <row r="491" spans="2:50" x14ac:dyDescent="0.35">
      <c r="B491" s="116">
        <v>552016</v>
      </c>
      <c r="C491" s="87" t="s">
        <v>472</v>
      </c>
      <c r="E491" s="99">
        <f t="shared" si="478"/>
        <v>0</v>
      </c>
      <c r="F491" s="100">
        <f t="shared" si="479"/>
        <v>0</v>
      </c>
      <c r="G491" s="100">
        <f t="shared" si="480"/>
        <v>0</v>
      </c>
      <c r="H491" s="100">
        <f t="shared" si="481"/>
        <v>0</v>
      </c>
      <c r="I491" s="100">
        <f t="shared" si="482"/>
        <v>0</v>
      </c>
      <c r="J491" s="100">
        <f t="shared" si="483"/>
        <v>0</v>
      </c>
      <c r="K491" s="100">
        <f t="shared" si="484"/>
        <v>0</v>
      </c>
      <c r="L491" s="100">
        <f t="shared" si="485"/>
        <v>0</v>
      </c>
      <c r="M491" s="100">
        <f t="shared" si="486"/>
        <v>0</v>
      </c>
      <c r="N491" s="100">
        <f t="shared" si="487"/>
        <v>0</v>
      </c>
      <c r="O491" s="100">
        <f t="shared" si="488"/>
        <v>0</v>
      </c>
      <c r="P491" s="101">
        <f t="shared" si="489"/>
        <v>0</v>
      </c>
      <c r="Q491" s="42">
        <f t="shared" si="490"/>
        <v>0</v>
      </c>
      <c r="S491" s="99">
        <f t="shared" si="491"/>
        <v>0</v>
      </c>
      <c r="T491" s="100">
        <f t="shared" si="492"/>
        <v>0</v>
      </c>
      <c r="U491" s="100">
        <f t="shared" si="493"/>
        <v>0</v>
      </c>
      <c r="V491" s="100">
        <f t="shared" si="494"/>
        <v>0</v>
      </c>
      <c r="W491" s="100">
        <f t="shared" si="495"/>
        <v>0</v>
      </c>
      <c r="X491" s="100">
        <f t="shared" si="496"/>
        <v>0</v>
      </c>
      <c r="Y491" s="100">
        <f t="shared" si="497"/>
        <v>0</v>
      </c>
      <c r="Z491" s="100">
        <f t="shared" si="498"/>
        <v>0</v>
      </c>
      <c r="AA491" s="100">
        <f t="shared" si="499"/>
        <v>0</v>
      </c>
      <c r="AB491" s="100">
        <f t="shared" si="500"/>
        <v>0</v>
      </c>
      <c r="AC491" s="100">
        <f t="shared" si="501"/>
        <v>0</v>
      </c>
      <c r="AD491" s="100">
        <f t="shared" si="502"/>
        <v>0</v>
      </c>
      <c r="AE491" s="42">
        <f t="shared" si="503"/>
        <v>0</v>
      </c>
      <c r="AF491" s="104">
        <f t="shared" si="504"/>
        <v>0</v>
      </c>
      <c r="AG491" s="42">
        <f t="shared" si="505"/>
        <v>0</v>
      </c>
      <c r="AH491" s="43">
        <f t="shared" si="506"/>
        <v>0</v>
      </c>
      <c r="AJ491" s="78"/>
      <c r="AK491" s="79"/>
      <c r="AL491" s="79"/>
      <c r="AM491" s="79"/>
      <c r="AN491" s="79"/>
      <c r="AO491" s="79"/>
      <c r="AP491" s="79"/>
      <c r="AQ491" s="79"/>
      <c r="AR491" s="79"/>
      <c r="AS491" s="79"/>
      <c r="AT491" s="79"/>
      <c r="AU491" s="79"/>
      <c r="AV491" s="30">
        <f t="shared" si="507"/>
        <v>0</v>
      </c>
      <c r="AW491" s="80"/>
      <c r="AX491" s="37"/>
    </row>
    <row r="492" spans="2:50" x14ac:dyDescent="0.35">
      <c r="B492" s="116">
        <v>552017</v>
      </c>
      <c r="C492" s="87" t="s">
        <v>473</v>
      </c>
      <c r="E492" s="99">
        <f t="shared" si="478"/>
        <v>0</v>
      </c>
      <c r="F492" s="100">
        <f t="shared" si="479"/>
        <v>0</v>
      </c>
      <c r="G492" s="100">
        <f t="shared" si="480"/>
        <v>0</v>
      </c>
      <c r="H492" s="100">
        <f t="shared" si="481"/>
        <v>0</v>
      </c>
      <c r="I492" s="100">
        <f t="shared" si="482"/>
        <v>0</v>
      </c>
      <c r="J492" s="100">
        <f t="shared" si="483"/>
        <v>0</v>
      </c>
      <c r="K492" s="100">
        <f t="shared" si="484"/>
        <v>0</v>
      </c>
      <c r="L492" s="100">
        <f t="shared" si="485"/>
        <v>0</v>
      </c>
      <c r="M492" s="100">
        <f t="shared" si="486"/>
        <v>0</v>
      </c>
      <c r="N492" s="100">
        <f t="shared" si="487"/>
        <v>0</v>
      </c>
      <c r="O492" s="100">
        <f t="shared" si="488"/>
        <v>0</v>
      </c>
      <c r="P492" s="101">
        <f t="shared" si="489"/>
        <v>0</v>
      </c>
      <c r="Q492" s="42">
        <f t="shared" si="490"/>
        <v>0</v>
      </c>
      <c r="S492" s="99">
        <f t="shared" si="491"/>
        <v>0</v>
      </c>
      <c r="T492" s="100">
        <f t="shared" si="492"/>
        <v>0</v>
      </c>
      <c r="U492" s="100">
        <f t="shared" si="493"/>
        <v>0</v>
      </c>
      <c r="V492" s="100">
        <f t="shared" si="494"/>
        <v>0</v>
      </c>
      <c r="W492" s="100">
        <f t="shared" si="495"/>
        <v>0</v>
      </c>
      <c r="X492" s="100">
        <f t="shared" si="496"/>
        <v>0</v>
      </c>
      <c r="Y492" s="100">
        <f t="shared" si="497"/>
        <v>0</v>
      </c>
      <c r="Z492" s="100">
        <f t="shared" si="498"/>
        <v>0</v>
      </c>
      <c r="AA492" s="100">
        <f t="shared" si="499"/>
        <v>0</v>
      </c>
      <c r="AB492" s="100">
        <f t="shared" si="500"/>
        <v>0</v>
      </c>
      <c r="AC492" s="100">
        <f t="shared" si="501"/>
        <v>0</v>
      </c>
      <c r="AD492" s="100">
        <f t="shared" si="502"/>
        <v>0</v>
      </c>
      <c r="AE492" s="42">
        <f t="shared" si="503"/>
        <v>0</v>
      </c>
      <c r="AF492" s="104">
        <f t="shared" si="504"/>
        <v>0</v>
      </c>
      <c r="AG492" s="42">
        <f t="shared" si="505"/>
        <v>0</v>
      </c>
      <c r="AH492" s="43">
        <f t="shared" si="506"/>
        <v>0</v>
      </c>
      <c r="AJ492" s="78"/>
      <c r="AK492" s="79"/>
      <c r="AL492" s="79"/>
      <c r="AM492" s="79"/>
      <c r="AN492" s="79"/>
      <c r="AO492" s="79"/>
      <c r="AP492" s="79"/>
      <c r="AQ492" s="79"/>
      <c r="AR492" s="79"/>
      <c r="AS492" s="79"/>
      <c r="AT492" s="79"/>
      <c r="AU492" s="79"/>
      <c r="AV492" s="30">
        <f t="shared" si="507"/>
        <v>0</v>
      </c>
      <c r="AW492" s="80"/>
      <c r="AX492" s="37"/>
    </row>
    <row r="493" spans="2:50" x14ac:dyDescent="0.35">
      <c r="B493" s="116">
        <v>552018</v>
      </c>
      <c r="C493" s="87" t="s">
        <v>474</v>
      </c>
      <c r="E493" s="99">
        <f t="shared" si="478"/>
        <v>0</v>
      </c>
      <c r="F493" s="100">
        <f t="shared" si="479"/>
        <v>0</v>
      </c>
      <c r="G493" s="100">
        <f t="shared" si="480"/>
        <v>0</v>
      </c>
      <c r="H493" s="100">
        <f t="shared" si="481"/>
        <v>0</v>
      </c>
      <c r="I493" s="100">
        <f t="shared" si="482"/>
        <v>0</v>
      </c>
      <c r="J493" s="100">
        <f t="shared" si="483"/>
        <v>0</v>
      </c>
      <c r="K493" s="100">
        <f t="shared" si="484"/>
        <v>0</v>
      </c>
      <c r="L493" s="100">
        <f t="shared" si="485"/>
        <v>0</v>
      </c>
      <c r="M493" s="100">
        <f t="shared" si="486"/>
        <v>0</v>
      </c>
      <c r="N493" s="100">
        <f t="shared" si="487"/>
        <v>0</v>
      </c>
      <c r="O493" s="100">
        <f t="shared" si="488"/>
        <v>0</v>
      </c>
      <c r="P493" s="101">
        <f t="shared" si="489"/>
        <v>0</v>
      </c>
      <c r="Q493" s="42">
        <f t="shared" si="490"/>
        <v>0</v>
      </c>
      <c r="S493" s="99">
        <f t="shared" si="491"/>
        <v>0</v>
      </c>
      <c r="T493" s="100">
        <f t="shared" si="492"/>
        <v>0</v>
      </c>
      <c r="U493" s="100">
        <f t="shared" si="493"/>
        <v>0</v>
      </c>
      <c r="V493" s="100">
        <f t="shared" si="494"/>
        <v>0</v>
      </c>
      <c r="W493" s="100">
        <f t="shared" si="495"/>
        <v>0</v>
      </c>
      <c r="X493" s="100">
        <f t="shared" si="496"/>
        <v>0</v>
      </c>
      <c r="Y493" s="100">
        <f t="shared" si="497"/>
        <v>0</v>
      </c>
      <c r="Z493" s="100">
        <f t="shared" si="498"/>
        <v>0</v>
      </c>
      <c r="AA493" s="100">
        <f t="shared" si="499"/>
        <v>0</v>
      </c>
      <c r="AB493" s="100">
        <f t="shared" si="500"/>
        <v>0</v>
      </c>
      <c r="AC493" s="100">
        <f t="shared" si="501"/>
        <v>0</v>
      </c>
      <c r="AD493" s="100">
        <f t="shared" si="502"/>
        <v>0</v>
      </c>
      <c r="AE493" s="42">
        <f t="shared" si="503"/>
        <v>0</v>
      </c>
      <c r="AF493" s="104">
        <f t="shared" si="504"/>
        <v>0</v>
      </c>
      <c r="AG493" s="42">
        <f t="shared" si="505"/>
        <v>0</v>
      </c>
      <c r="AH493" s="43">
        <f t="shared" si="506"/>
        <v>0</v>
      </c>
      <c r="AJ493" s="78"/>
      <c r="AK493" s="79"/>
      <c r="AL493" s="79"/>
      <c r="AM493" s="79"/>
      <c r="AN493" s="79"/>
      <c r="AO493" s="79"/>
      <c r="AP493" s="79"/>
      <c r="AQ493" s="79"/>
      <c r="AR493" s="79"/>
      <c r="AS493" s="79"/>
      <c r="AT493" s="79"/>
      <c r="AU493" s="79"/>
      <c r="AV493" s="30">
        <f t="shared" si="507"/>
        <v>0</v>
      </c>
      <c r="AW493" s="80"/>
      <c r="AX493" s="37"/>
    </row>
    <row r="494" spans="2:50" x14ac:dyDescent="0.35">
      <c r="B494" s="116">
        <v>553000</v>
      </c>
      <c r="C494" s="87" t="s">
        <v>475</v>
      </c>
      <c r="E494" s="99">
        <f t="shared" si="478"/>
        <v>0</v>
      </c>
      <c r="F494" s="100">
        <f t="shared" si="479"/>
        <v>0</v>
      </c>
      <c r="G494" s="100">
        <f t="shared" si="480"/>
        <v>0</v>
      </c>
      <c r="H494" s="100">
        <f t="shared" si="481"/>
        <v>0</v>
      </c>
      <c r="I494" s="100">
        <f t="shared" si="482"/>
        <v>0</v>
      </c>
      <c r="J494" s="100">
        <f t="shared" si="483"/>
        <v>0</v>
      </c>
      <c r="K494" s="100">
        <f t="shared" si="484"/>
        <v>0</v>
      </c>
      <c r="L494" s="100">
        <f t="shared" si="485"/>
        <v>0</v>
      </c>
      <c r="M494" s="100">
        <f t="shared" si="486"/>
        <v>0</v>
      </c>
      <c r="N494" s="100">
        <f t="shared" si="487"/>
        <v>0</v>
      </c>
      <c r="O494" s="100">
        <f t="shared" si="488"/>
        <v>0</v>
      </c>
      <c r="P494" s="101">
        <f t="shared" si="489"/>
        <v>0</v>
      </c>
      <c r="Q494" s="42">
        <f t="shared" si="490"/>
        <v>0</v>
      </c>
      <c r="S494" s="99">
        <f t="shared" si="491"/>
        <v>0</v>
      </c>
      <c r="T494" s="100">
        <f t="shared" si="492"/>
        <v>0</v>
      </c>
      <c r="U494" s="100">
        <f t="shared" si="493"/>
        <v>0</v>
      </c>
      <c r="V494" s="100">
        <f t="shared" si="494"/>
        <v>0</v>
      </c>
      <c r="W494" s="100">
        <f t="shared" si="495"/>
        <v>0</v>
      </c>
      <c r="X494" s="100">
        <f t="shared" si="496"/>
        <v>0</v>
      </c>
      <c r="Y494" s="100">
        <f t="shared" si="497"/>
        <v>0</v>
      </c>
      <c r="Z494" s="100">
        <f t="shared" si="498"/>
        <v>0</v>
      </c>
      <c r="AA494" s="100">
        <f t="shared" si="499"/>
        <v>0</v>
      </c>
      <c r="AB494" s="100">
        <f t="shared" si="500"/>
        <v>0</v>
      </c>
      <c r="AC494" s="100">
        <f t="shared" si="501"/>
        <v>0</v>
      </c>
      <c r="AD494" s="100">
        <f t="shared" si="502"/>
        <v>0</v>
      </c>
      <c r="AE494" s="42">
        <f t="shared" si="503"/>
        <v>0</v>
      </c>
      <c r="AF494" s="104">
        <f t="shared" si="504"/>
        <v>0</v>
      </c>
      <c r="AG494" s="42">
        <f t="shared" si="505"/>
        <v>0</v>
      </c>
      <c r="AH494" s="43">
        <f t="shared" si="506"/>
        <v>0</v>
      </c>
      <c r="AJ494" s="78"/>
      <c r="AK494" s="79"/>
      <c r="AL494" s="79"/>
      <c r="AM494" s="79"/>
      <c r="AN494" s="79"/>
      <c r="AO494" s="79"/>
      <c r="AP494" s="79"/>
      <c r="AQ494" s="79"/>
      <c r="AR494" s="79"/>
      <c r="AS494" s="79"/>
      <c r="AT494" s="79"/>
      <c r="AU494" s="79"/>
      <c r="AV494" s="30">
        <f t="shared" si="507"/>
        <v>0</v>
      </c>
      <c r="AW494" s="80"/>
      <c r="AX494" s="37"/>
    </row>
    <row r="495" spans="2:50" x14ac:dyDescent="0.35">
      <c r="B495" s="116">
        <v>553010</v>
      </c>
      <c r="C495" s="87" t="s">
        <v>476</v>
      </c>
      <c r="E495" s="99">
        <f t="shared" si="478"/>
        <v>0</v>
      </c>
      <c r="F495" s="100">
        <f t="shared" si="479"/>
        <v>0</v>
      </c>
      <c r="G495" s="100">
        <f t="shared" si="480"/>
        <v>0</v>
      </c>
      <c r="H495" s="100">
        <f t="shared" si="481"/>
        <v>0</v>
      </c>
      <c r="I495" s="100">
        <f t="shared" si="482"/>
        <v>0</v>
      </c>
      <c r="J495" s="100">
        <f t="shared" si="483"/>
        <v>0</v>
      </c>
      <c r="K495" s="100">
        <f t="shared" si="484"/>
        <v>0</v>
      </c>
      <c r="L495" s="100">
        <f t="shared" si="485"/>
        <v>0</v>
      </c>
      <c r="M495" s="100">
        <f t="shared" si="486"/>
        <v>0</v>
      </c>
      <c r="N495" s="100">
        <f t="shared" si="487"/>
        <v>0</v>
      </c>
      <c r="O495" s="100">
        <f t="shared" si="488"/>
        <v>0</v>
      </c>
      <c r="P495" s="101">
        <f t="shared" si="489"/>
        <v>0</v>
      </c>
      <c r="Q495" s="42">
        <f t="shared" si="490"/>
        <v>0</v>
      </c>
      <c r="S495" s="99">
        <f t="shared" si="491"/>
        <v>0</v>
      </c>
      <c r="T495" s="100">
        <f t="shared" si="492"/>
        <v>0</v>
      </c>
      <c r="U495" s="100">
        <f t="shared" si="493"/>
        <v>0</v>
      </c>
      <c r="V495" s="100">
        <f t="shared" si="494"/>
        <v>0</v>
      </c>
      <c r="W495" s="100">
        <f t="shared" si="495"/>
        <v>0</v>
      </c>
      <c r="X495" s="100">
        <f t="shared" si="496"/>
        <v>0</v>
      </c>
      <c r="Y495" s="100">
        <f t="shared" si="497"/>
        <v>0</v>
      </c>
      <c r="Z495" s="100">
        <f t="shared" si="498"/>
        <v>0</v>
      </c>
      <c r="AA495" s="100">
        <f t="shared" si="499"/>
        <v>0</v>
      </c>
      <c r="AB495" s="100">
        <f t="shared" si="500"/>
        <v>0</v>
      </c>
      <c r="AC495" s="100">
        <f t="shared" si="501"/>
        <v>0</v>
      </c>
      <c r="AD495" s="100">
        <f t="shared" si="502"/>
        <v>0</v>
      </c>
      <c r="AE495" s="42">
        <f t="shared" si="503"/>
        <v>0</v>
      </c>
      <c r="AF495" s="104">
        <f t="shared" si="504"/>
        <v>0</v>
      </c>
      <c r="AG495" s="42">
        <f t="shared" si="505"/>
        <v>0</v>
      </c>
      <c r="AH495" s="43">
        <f t="shared" si="506"/>
        <v>0</v>
      </c>
      <c r="AJ495" s="78"/>
      <c r="AK495" s="79"/>
      <c r="AL495" s="79"/>
      <c r="AM495" s="79"/>
      <c r="AN495" s="79"/>
      <c r="AO495" s="79"/>
      <c r="AP495" s="79"/>
      <c r="AQ495" s="79"/>
      <c r="AR495" s="79"/>
      <c r="AS495" s="79"/>
      <c r="AT495" s="79"/>
      <c r="AU495" s="79"/>
      <c r="AV495" s="30">
        <f t="shared" si="507"/>
        <v>0</v>
      </c>
      <c r="AW495" s="80"/>
      <c r="AX495" s="37"/>
    </row>
    <row r="496" spans="2:50" x14ac:dyDescent="0.35">
      <c r="B496" s="116">
        <v>553011</v>
      </c>
      <c r="C496" s="87" t="s">
        <v>477</v>
      </c>
      <c r="E496" s="99">
        <f t="shared" si="478"/>
        <v>0</v>
      </c>
      <c r="F496" s="100">
        <f t="shared" si="479"/>
        <v>0</v>
      </c>
      <c r="G496" s="100">
        <f t="shared" si="480"/>
        <v>0</v>
      </c>
      <c r="H496" s="100">
        <f t="shared" si="481"/>
        <v>0</v>
      </c>
      <c r="I496" s="100">
        <f t="shared" si="482"/>
        <v>0</v>
      </c>
      <c r="J496" s="100">
        <f t="shared" si="483"/>
        <v>0</v>
      </c>
      <c r="K496" s="100">
        <f t="shared" si="484"/>
        <v>0</v>
      </c>
      <c r="L496" s="100">
        <f t="shared" si="485"/>
        <v>0</v>
      </c>
      <c r="M496" s="100">
        <f t="shared" si="486"/>
        <v>0</v>
      </c>
      <c r="N496" s="100">
        <f t="shared" si="487"/>
        <v>0</v>
      </c>
      <c r="O496" s="100">
        <f t="shared" si="488"/>
        <v>0</v>
      </c>
      <c r="P496" s="101">
        <f t="shared" si="489"/>
        <v>0</v>
      </c>
      <c r="Q496" s="42">
        <f t="shared" si="490"/>
        <v>0</v>
      </c>
      <c r="S496" s="99">
        <f t="shared" si="491"/>
        <v>0</v>
      </c>
      <c r="T496" s="100">
        <f t="shared" si="492"/>
        <v>0</v>
      </c>
      <c r="U496" s="100">
        <f t="shared" si="493"/>
        <v>0</v>
      </c>
      <c r="V496" s="100">
        <f t="shared" si="494"/>
        <v>0</v>
      </c>
      <c r="W496" s="100">
        <f t="shared" si="495"/>
        <v>0</v>
      </c>
      <c r="X496" s="100">
        <f t="shared" si="496"/>
        <v>0</v>
      </c>
      <c r="Y496" s="100">
        <f t="shared" si="497"/>
        <v>0</v>
      </c>
      <c r="Z496" s="100">
        <f t="shared" si="498"/>
        <v>0</v>
      </c>
      <c r="AA496" s="100">
        <f t="shared" si="499"/>
        <v>0</v>
      </c>
      <c r="AB496" s="100">
        <f t="shared" si="500"/>
        <v>0</v>
      </c>
      <c r="AC496" s="100">
        <f t="shared" si="501"/>
        <v>0</v>
      </c>
      <c r="AD496" s="100">
        <f t="shared" si="502"/>
        <v>0</v>
      </c>
      <c r="AE496" s="42">
        <f t="shared" si="503"/>
        <v>0</v>
      </c>
      <c r="AF496" s="104">
        <f t="shared" si="504"/>
        <v>0</v>
      </c>
      <c r="AG496" s="42">
        <f t="shared" si="505"/>
        <v>0</v>
      </c>
      <c r="AH496" s="43">
        <f t="shared" si="506"/>
        <v>0</v>
      </c>
      <c r="AJ496" s="78"/>
      <c r="AK496" s="79"/>
      <c r="AL496" s="79"/>
      <c r="AM496" s="79"/>
      <c r="AN496" s="79"/>
      <c r="AO496" s="79"/>
      <c r="AP496" s="79"/>
      <c r="AQ496" s="79"/>
      <c r="AR496" s="79"/>
      <c r="AS496" s="79"/>
      <c r="AT496" s="79"/>
      <c r="AU496" s="79"/>
      <c r="AV496" s="30">
        <f t="shared" si="507"/>
        <v>0</v>
      </c>
      <c r="AW496" s="80"/>
      <c r="AX496" s="37"/>
    </row>
    <row r="497" spans="2:50" x14ac:dyDescent="0.35">
      <c r="B497" s="116">
        <v>553012</v>
      </c>
      <c r="C497" s="87" t="s">
        <v>478</v>
      </c>
      <c r="E497" s="99">
        <f t="shared" si="478"/>
        <v>0</v>
      </c>
      <c r="F497" s="100">
        <f t="shared" si="479"/>
        <v>0</v>
      </c>
      <c r="G497" s="100">
        <f t="shared" si="480"/>
        <v>0</v>
      </c>
      <c r="H497" s="100">
        <f t="shared" si="481"/>
        <v>0</v>
      </c>
      <c r="I497" s="100">
        <f t="shared" si="482"/>
        <v>0</v>
      </c>
      <c r="J497" s="100">
        <f t="shared" si="483"/>
        <v>0</v>
      </c>
      <c r="K497" s="100">
        <f t="shared" si="484"/>
        <v>0</v>
      </c>
      <c r="L497" s="100">
        <f t="shared" si="485"/>
        <v>0</v>
      </c>
      <c r="M497" s="100">
        <f t="shared" si="486"/>
        <v>0</v>
      </c>
      <c r="N497" s="100">
        <f t="shared" si="487"/>
        <v>0</v>
      </c>
      <c r="O497" s="100">
        <f t="shared" si="488"/>
        <v>0</v>
      </c>
      <c r="P497" s="101">
        <f t="shared" si="489"/>
        <v>0</v>
      </c>
      <c r="Q497" s="42">
        <f t="shared" si="490"/>
        <v>0</v>
      </c>
      <c r="S497" s="99">
        <f t="shared" si="491"/>
        <v>0</v>
      </c>
      <c r="T497" s="100">
        <f t="shared" si="492"/>
        <v>0</v>
      </c>
      <c r="U497" s="100">
        <f t="shared" si="493"/>
        <v>0</v>
      </c>
      <c r="V497" s="100">
        <f t="shared" si="494"/>
        <v>0</v>
      </c>
      <c r="W497" s="100">
        <f t="shared" si="495"/>
        <v>0</v>
      </c>
      <c r="X497" s="100">
        <f t="shared" si="496"/>
        <v>0</v>
      </c>
      <c r="Y497" s="100">
        <f t="shared" si="497"/>
        <v>0</v>
      </c>
      <c r="Z497" s="100">
        <f t="shared" si="498"/>
        <v>0</v>
      </c>
      <c r="AA497" s="100">
        <f t="shared" si="499"/>
        <v>0</v>
      </c>
      <c r="AB497" s="100">
        <f t="shared" si="500"/>
        <v>0</v>
      </c>
      <c r="AC497" s="100">
        <f t="shared" si="501"/>
        <v>0</v>
      </c>
      <c r="AD497" s="100">
        <f t="shared" si="502"/>
        <v>0</v>
      </c>
      <c r="AE497" s="42">
        <f t="shared" si="503"/>
        <v>0</v>
      </c>
      <c r="AF497" s="104">
        <f t="shared" si="504"/>
        <v>0</v>
      </c>
      <c r="AG497" s="42">
        <f t="shared" si="505"/>
        <v>0</v>
      </c>
      <c r="AH497" s="43">
        <f t="shared" si="506"/>
        <v>0</v>
      </c>
      <c r="AJ497" s="78"/>
      <c r="AK497" s="79"/>
      <c r="AL497" s="79"/>
      <c r="AM497" s="79"/>
      <c r="AN497" s="79"/>
      <c r="AO497" s="79"/>
      <c r="AP497" s="79"/>
      <c r="AQ497" s="79"/>
      <c r="AR497" s="79"/>
      <c r="AS497" s="79"/>
      <c r="AT497" s="79"/>
      <c r="AU497" s="79"/>
      <c r="AV497" s="30">
        <f t="shared" si="507"/>
        <v>0</v>
      </c>
      <c r="AW497" s="80"/>
      <c r="AX497" s="37"/>
    </row>
    <row r="498" spans="2:50" x14ac:dyDescent="0.35">
      <c r="B498" s="116">
        <v>553013</v>
      </c>
      <c r="C498" s="87" t="s">
        <v>479</v>
      </c>
      <c r="E498" s="99">
        <f t="shared" si="478"/>
        <v>0</v>
      </c>
      <c r="F498" s="100">
        <f t="shared" si="479"/>
        <v>0</v>
      </c>
      <c r="G498" s="100">
        <f t="shared" si="480"/>
        <v>0</v>
      </c>
      <c r="H498" s="100">
        <f t="shared" si="481"/>
        <v>0</v>
      </c>
      <c r="I498" s="100">
        <f t="shared" si="482"/>
        <v>0</v>
      </c>
      <c r="J498" s="100">
        <f t="shared" si="483"/>
        <v>0</v>
      </c>
      <c r="K498" s="100">
        <f t="shared" si="484"/>
        <v>0</v>
      </c>
      <c r="L498" s="100">
        <f t="shared" si="485"/>
        <v>0</v>
      </c>
      <c r="M498" s="100">
        <f t="shared" si="486"/>
        <v>0</v>
      </c>
      <c r="N498" s="100">
        <f t="shared" si="487"/>
        <v>0</v>
      </c>
      <c r="O498" s="100">
        <f t="shared" si="488"/>
        <v>0</v>
      </c>
      <c r="P498" s="101">
        <f t="shared" si="489"/>
        <v>0</v>
      </c>
      <c r="Q498" s="42">
        <f t="shared" si="490"/>
        <v>0</v>
      </c>
      <c r="S498" s="99">
        <f t="shared" si="491"/>
        <v>0</v>
      </c>
      <c r="T498" s="100">
        <f t="shared" si="492"/>
        <v>0</v>
      </c>
      <c r="U498" s="100">
        <f t="shared" si="493"/>
        <v>0</v>
      </c>
      <c r="V498" s="100">
        <f t="shared" si="494"/>
        <v>0</v>
      </c>
      <c r="W498" s="100">
        <f t="shared" si="495"/>
        <v>0</v>
      </c>
      <c r="X498" s="100">
        <f t="shared" si="496"/>
        <v>0</v>
      </c>
      <c r="Y498" s="100">
        <f t="shared" si="497"/>
        <v>0</v>
      </c>
      <c r="Z498" s="100">
        <f t="shared" si="498"/>
        <v>0</v>
      </c>
      <c r="AA498" s="100">
        <f t="shared" si="499"/>
        <v>0</v>
      </c>
      <c r="AB498" s="100">
        <f t="shared" si="500"/>
        <v>0</v>
      </c>
      <c r="AC498" s="100">
        <f t="shared" si="501"/>
        <v>0</v>
      </c>
      <c r="AD498" s="100">
        <f t="shared" si="502"/>
        <v>0</v>
      </c>
      <c r="AE498" s="42">
        <f t="shared" si="503"/>
        <v>0</v>
      </c>
      <c r="AF498" s="104">
        <f t="shared" si="504"/>
        <v>0</v>
      </c>
      <c r="AG498" s="42">
        <f t="shared" si="505"/>
        <v>0</v>
      </c>
      <c r="AH498" s="43">
        <f t="shared" si="506"/>
        <v>0</v>
      </c>
      <c r="AJ498" s="78"/>
      <c r="AK498" s="79"/>
      <c r="AL498" s="79"/>
      <c r="AM498" s="79"/>
      <c r="AN498" s="79"/>
      <c r="AO498" s="79"/>
      <c r="AP498" s="79"/>
      <c r="AQ498" s="79"/>
      <c r="AR498" s="79"/>
      <c r="AS498" s="79"/>
      <c r="AT498" s="79"/>
      <c r="AU498" s="79"/>
      <c r="AV498" s="30">
        <f t="shared" si="507"/>
        <v>0</v>
      </c>
      <c r="AW498" s="80"/>
      <c r="AX498" s="37"/>
    </row>
    <row r="499" spans="2:50" x14ac:dyDescent="0.35">
      <c r="B499" s="116">
        <v>553014</v>
      </c>
      <c r="C499" s="87" t="s">
        <v>480</v>
      </c>
      <c r="E499" s="99">
        <f t="shared" si="478"/>
        <v>0</v>
      </c>
      <c r="F499" s="100">
        <f t="shared" si="479"/>
        <v>0</v>
      </c>
      <c r="G499" s="100">
        <f t="shared" si="480"/>
        <v>0</v>
      </c>
      <c r="H499" s="100">
        <f t="shared" si="481"/>
        <v>0</v>
      </c>
      <c r="I499" s="100">
        <f t="shared" si="482"/>
        <v>0</v>
      </c>
      <c r="J499" s="100">
        <f t="shared" si="483"/>
        <v>0</v>
      </c>
      <c r="K499" s="100">
        <f t="shared" si="484"/>
        <v>0</v>
      </c>
      <c r="L499" s="100">
        <f t="shared" si="485"/>
        <v>0</v>
      </c>
      <c r="M499" s="100">
        <f t="shared" si="486"/>
        <v>0</v>
      </c>
      <c r="N499" s="100">
        <f t="shared" si="487"/>
        <v>0</v>
      </c>
      <c r="O499" s="100">
        <f t="shared" si="488"/>
        <v>0</v>
      </c>
      <c r="P499" s="101">
        <f t="shared" si="489"/>
        <v>0</v>
      </c>
      <c r="Q499" s="42">
        <f t="shared" si="490"/>
        <v>0</v>
      </c>
      <c r="S499" s="99">
        <f t="shared" si="491"/>
        <v>0</v>
      </c>
      <c r="T499" s="100">
        <f t="shared" si="492"/>
        <v>0</v>
      </c>
      <c r="U499" s="100">
        <f t="shared" si="493"/>
        <v>0</v>
      </c>
      <c r="V499" s="100">
        <f t="shared" si="494"/>
        <v>0</v>
      </c>
      <c r="W499" s="100">
        <f t="shared" si="495"/>
        <v>0</v>
      </c>
      <c r="X499" s="100">
        <f t="shared" si="496"/>
        <v>0</v>
      </c>
      <c r="Y499" s="100">
        <f t="shared" si="497"/>
        <v>0</v>
      </c>
      <c r="Z499" s="100">
        <f t="shared" si="498"/>
        <v>0</v>
      </c>
      <c r="AA499" s="100">
        <f t="shared" si="499"/>
        <v>0</v>
      </c>
      <c r="AB499" s="100">
        <f t="shared" si="500"/>
        <v>0</v>
      </c>
      <c r="AC499" s="100">
        <f t="shared" si="501"/>
        <v>0</v>
      </c>
      <c r="AD499" s="100">
        <f t="shared" si="502"/>
        <v>0</v>
      </c>
      <c r="AE499" s="42">
        <f t="shared" si="503"/>
        <v>0</v>
      </c>
      <c r="AF499" s="104">
        <f t="shared" si="504"/>
        <v>0</v>
      </c>
      <c r="AG499" s="42">
        <f t="shared" si="505"/>
        <v>0</v>
      </c>
      <c r="AH499" s="43">
        <f t="shared" si="506"/>
        <v>0</v>
      </c>
      <c r="AJ499" s="78"/>
      <c r="AK499" s="79"/>
      <c r="AL499" s="79"/>
      <c r="AM499" s="79"/>
      <c r="AN499" s="79"/>
      <c r="AO499" s="79"/>
      <c r="AP499" s="79"/>
      <c r="AQ499" s="79"/>
      <c r="AR499" s="79"/>
      <c r="AS499" s="79"/>
      <c r="AT499" s="79"/>
      <c r="AU499" s="79"/>
      <c r="AV499" s="30">
        <f t="shared" si="507"/>
        <v>0</v>
      </c>
      <c r="AW499" s="80"/>
      <c r="AX499" s="37"/>
    </row>
    <row r="500" spans="2:50" x14ac:dyDescent="0.35">
      <c r="B500" s="116">
        <v>553015</v>
      </c>
      <c r="C500" s="87" t="s">
        <v>481</v>
      </c>
      <c r="E500" s="99">
        <f t="shared" si="478"/>
        <v>0</v>
      </c>
      <c r="F500" s="100">
        <f t="shared" si="479"/>
        <v>0</v>
      </c>
      <c r="G500" s="100">
        <f t="shared" si="480"/>
        <v>0</v>
      </c>
      <c r="H500" s="100">
        <f t="shared" si="481"/>
        <v>0</v>
      </c>
      <c r="I500" s="100">
        <f t="shared" si="482"/>
        <v>0</v>
      </c>
      <c r="J500" s="100">
        <f t="shared" si="483"/>
        <v>0</v>
      </c>
      <c r="K500" s="100">
        <f t="shared" si="484"/>
        <v>0</v>
      </c>
      <c r="L500" s="100">
        <f t="shared" si="485"/>
        <v>0</v>
      </c>
      <c r="M500" s="100">
        <f t="shared" si="486"/>
        <v>0</v>
      </c>
      <c r="N500" s="100">
        <f t="shared" si="487"/>
        <v>0</v>
      </c>
      <c r="O500" s="100">
        <f t="shared" si="488"/>
        <v>0</v>
      </c>
      <c r="P500" s="101">
        <f t="shared" si="489"/>
        <v>0</v>
      </c>
      <c r="Q500" s="42">
        <f t="shared" si="490"/>
        <v>0</v>
      </c>
      <c r="S500" s="99">
        <f t="shared" si="491"/>
        <v>0</v>
      </c>
      <c r="T500" s="100">
        <f t="shared" si="492"/>
        <v>0</v>
      </c>
      <c r="U500" s="100">
        <f t="shared" si="493"/>
        <v>0</v>
      </c>
      <c r="V500" s="100">
        <f t="shared" si="494"/>
        <v>0</v>
      </c>
      <c r="W500" s="100">
        <f t="shared" si="495"/>
        <v>0</v>
      </c>
      <c r="X500" s="100">
        <f t="shared" si="496"/>
        <v>0</v>
      </c>
      <c r="Y500" s="100">
        <f t="shared" si="497"/>
        <v>0</v>
      </c>
      <c r="Z500" s="100">
        <f t="shared" si="498"/>
        <v>0</v>
      </c>
      <c r="AA500" s="100">
        <f t="shared" si="499"/>
        <v>0</v>
      </c>
      <c r="AB500" s="100">
        <f t="shared" si="500"/>
        <v>0</v>
      </c>
      <c r="AC500" s="100">
        <f t="shared" si="501"/>
        <v>0</v>
      </c>
      <c r="AD500" s="100">
        <f t="shared" si="502"/>
        <v>0</v>
      </c>
      <c r="AE500" s="42">
        <f t="shared" si="503"/>
        <v>0</v>
      </c>
      <c r="AF500" s="104">
        <f t="shared" si="504"/>
        <v>0</v>
      </c>
      <c r="AG500" s="42">
        <f t="shared" si="505"/>
        <v>0</v>
      </c>
      <c r="AH500" s="43">
        <f t="shared" si="506"/>
        <v>0</v>
      </c>
      <c r="AJ500" s="78"/>
      <c r="AK500" s="79"/>
      <c r="AL500" s="79"/>
      <c r="AM500" s="79"/>
      <c r="AN500" s="79"/>
      <c r="AO500" s="79"/>
      <c r="AP500" s="79"/>
      <c r="AQ500" s="79"/>
      <c r="AR500" s="79"/>
      <c r="AS500" s="79"/>
      <c r="AT500" s="79"/>
      <c r="AU500" s="79"/>
      <c r="AV500" s="30">
        <f t="shared" si="507"/>
        <v>0</v>
      </c>
      <c r="AW500" s="80"/>
      <c r="AX500" s="37"/>
    </row>
    <row r="501" spans="2:50" x14ac:dyDescent="0.35">
      <c r="B501" s="116">
        <v>554000</v>
      </c>
      <c r="C501" s="87" t="s">
        <v>482</v>
      </c>
      <c r="E501" s="99">
        <f t="shared" si="478"/>
        <v>0</v>
      </c>
      <c r="F501" s="100">
        <f t="shared" si="479"/>
        <v>0</v>
      </c>
      <c r="G501" s="100">
        <f t="shared" si="480"/>
        <v>0</v>
      </c>
      <c r="H501" s="100">
        <f t="shared" si="481"/>
        <v>0</v>
      </c>
      <c r="I501" s="100">
        <f t="shared" si="482"/>
        <v>0</v>
      </c>
      <c r="J501" s="100">
        <f t="shared" si="483"/>
        <v>0</v>
      </c>
      <c r="K501" s="100">
        <f t="shared" si="484"/>
        <v>0</v>
      </c>
      <c r="L501" s="100">
        <f t="shared" si="485"/>
        <v>0</v>
      </c>
      <c r="M501" s="100">
        <f t="shared" si="486"/>
        <v>0</v>
      </c>
      <c r="N501" s="100">
        <f t="shared" si="487"/>
        <v>0</v>
      </c>
      <c r="O501" s="100">
        <f t="shared" si="488"/>
        <v>0</v>
      </c>
      <c r="P501" s="101">
        <f t="shared" si="489"/>
        <v>0</v>
      </c>
      <c r="Q501" s="42">
        <f t="shared" si="490"/>
        <v>0</v>
      </c>
      <c r="S501" s="99">
        <f t="shared" si="491"/>
        <v>0</v>
      </c>
      <c r="T501" s="100">
        <f t="shared" si="492"/>
        <v>0</v>
      </c>
      <c r="U501" s="100">
        <f t="shared" si="493"/>
        <v>0</v>
      </c>
      <c r="V501" s="100">
        <f t="shared" si="494"/>
        <v>0</v>
      </c>
      <c r="W501" s="100">
        <f t="shared" si="495"/>
        <v>0</v>
      </c>
      <c r="X501" s="100">
        <f t="shared" si="496"/>
        <v>0</v>
      </c>
      <c r="Y501" s="100">
        <f t="shared" si="497"/>
        <v>0</v>
      </c>
      <c r="Z501" s="100">
        <f t="shared" si="498"/>
        <v>0</v>
      </c>
      <c r="AA501" s="100">
        <f t="shared" si="499"/>
        <v>0</v>
      </c>
      <c r="AB501" s="100">
        <f t="shared" si="500"/>
        <v>0</v>
      </c>
      <c r="AC501" s="100">
        <f t="shared" si="501"/>
        <v>0</v>
      </c>
      <c r="AD501" s="100">
        <f t="shared" si="502"/>
        <v>0</v>
      </c>
      <c r="AE501" s="42">
        <f t="shared" si="503"/>
        <v>0</v>
      </c>
      <c r="AF501" s="104">
        <f t="shared" si="504"/>
        <v>0</v>
      </c>
      <c r="AG501" s="42">
        <f t="shared" si="505"/>
        <v>0</v>
      </c>
      <c r="AH501" s="43">
        <f t="shared" si="506"/>
        <v>0</v>
      </c>
      <c r="AJ501" s="78"/>
      <c r="AK501" s="79"/>
      <c r="AL501" s="79"/>
      <c r="AM501" s="79"/>
      <c r="AN501" s="79"/>
      <c r="AO501" s="79"/>
      <c r="AP501" s="79"/>
      <c r="AQ501" s="79"/>
      <c r="AR501" s="79"/>
      <c r="AS501" s="79"/>
      <c r="AT501" s="79"/>
      <c r="AU501" s="79"/>
      <c r="AV501" s="30">
        <f t="shared" si="507"/>
        <v>0</v>
      </c>
      <c r="AW501" s="80"/>
      <c r="AX501" s="37"/>
    </row>
    <row r="502" spans="2:50" x14ac:dyDescent="0.35">
      <c r="B502" s="116">
        <v>554010</v>
      </c>
      <c r="C502" s="87" t="s">
        <v>483</v>
      </c>
      <c r="E502" s="99">
        <f t="shared" si="478"/>
        <v>0</v>
      </c>
      <c r="F502" s="100">
        <f t="shared" si="479"/>
        <v>0</v>
      </c>
      <c r="G502" s="100">
        <f t="shared" si="480"/>
        <v>0</v>
      </c>
      <c r="H502" s="100">
        <f t="shared" si="481"/>
        <v>0</v>
      </c>
      <c r="I502" s="100">
        <f t="shared" si="482"/>
        <v>0</v>
      </c>
      <c r="J502" s="100">
        <f t="shared" si="483"/>
        <v>0</v>
      </c>
      <c r="K502" s="100">
        <f t="shared" si="484"/>
        <v>0</v>
      </c>
      <c r="L502" s="100">
        <f t="shared" si="485"/>
        <v>0</v>
      </c>
      <c r="M502" s="100">
        <f t="shared" si="486"/>
        <v>0</v>
      </c>
      <c r="N502" s="100">
        <f t="shared" si="487"/>
        <v>0</v>
      </c>
      <c r="O502" s="100">
        <f t="shared" si="488"/>
        <v>0</v>
      </c>
      <c r="P502" s="101">
        <f t="shared" si="489"/>
        <v>0</v>
      </c>
      <c r="Q502" s="42">
        <f t="shared" si="490"/>
        <v>0</v>
      </c>
      <c r="S502" s="99">
        <f t="shared" si="491"/>
        <v>0</v>
      </c>
      <c r="T502" s="100">
        <f t="shared" si="492"/>
        <v>0</v>
      </c>
      <c r="U502" s="100">
        <f t="shared" si="493"/>
        <v>0</v>
      </c>
      <c r="V502" s="100">
        <f t="shared" si="494"/>
        <v>0</v>
      </c>
      <c r="W502" s="100">
        <f t="shared" si="495"/>
        <v>0</v>
      </c>
      <c r="X502" s="100">
        <f t="shared" si="496"/>
        <v>0</v>
      </c>
      <c r="Y502" s="100">
        <f t="shared" si="497"/>
        <v>0</v>
      </c>
      <c r="Z502" s="100">
        <f t="shared" si="498"/>
        <v>0</v>
      </c>
      <c r="AA502" s="100">
        <f t="shared" si="499"/>
        <v>0</v>
      </c>
      <c r="AB502" s="100">
        <f t="shared" si="500"/>
        <v>0</v>
      </c>
      <c r="AC502" s="100">
        <f t="shared" si="501"/>
        <v>0</v>
      </c>
      <c r="AD502" s="100">
        <f t="shared" si="502"/>
        <v>0</v>
      </c>
      <c r="AE502" s="42">
        <f t="shared" si="503"/>
        <v>0</v>
      </c>
      <c r="AF502" s="104">
        <f t="shared" si="504"/>
        <v>0</v>
      </c>
      <c r="AG502" s="42">
        <f t="shared" si="505"/>
        <v>0</v>
      </c>
      <c r="AH502" s="43">
        <f t="shared" si="506"/>
        <v>0</v>
      </c>
      <c r="AJ502" s="78"/>
      <c r="AK502" s="79"/>
      <c r="AL502" s="79"/>
      <c r="AM502" s="79"/>
      <c r="AN502" s="79"/>
      <c r="AO502" s="79"/>
      <c r="AP502" s="79"/>
      <c r="AQ502" s="79"/>
      <c r="AR502" s="79"/>
      <c r="AS502" s="79"/>
      <c r="AT502" s="79"/>
      <c r="AU502" s="79"/>
      <c r="AV502" s="30">
        <f t="shared" si="507"/>
        <v>0</v>
      </c>
      <c r="AW502" s="80"/>
      <c r="AX502" s="37"/>
    </row>
    <row r="503" spans="2:50" x14ac:dyDescent="0.35">
      <c r="B503" s="116">
        <v>554011</v>
      </c>
      <c r="C503" s="87" t="s">
        <v>484</v>
      </c>
      <c r="E503" s="99">
        <f t="shared" si="478"/>
        <v>0</v>
      </c>
      <c r="F503" s="100">
        <f t="shared" si="479"/>
        <v>0</v>
      </c>
      <c r="G503" s="100">
        <f t="shared" si="480"/>
        <v>0</v>
      </c>
      <c r="H503" s="100">
        <f t="shared" si="481"/>
        <v>0</v>
      </c>
      <c r="I503" s="100">
        <f t="shared" si="482"/>
        <v>0</v>
      </c>
      <c r="J503" s="100">
        <f t="shared" si="483"/>
        <v>0</v>
      </c>
      <c r="K503" s="100">
        <f t="shared" si="484"/>
        <v>0</v>
      </c>
      <c r="L503" s="100">
        <f t="shared" si="485"/>
        <v>0</v>
      </c>
      <c r="M503" s="100">
        <f t="shared" si="486"/>
        <v>0</v>
      </c>
      <c r="N503" s="100">
        <f t="shared" si="487"/>
        <v>0</v>
      </c>
      <c r="O503" s="100">
        <f t="shared" si="488"/>
        <v>0</v>
      </c>
      <c r="P503" s="101">
        <f t="shared" si="489"/>
        <v>0</v>
      </c>
      <c r="Q503" s="42">
        <f t="shared" si="490"/>
        <v>0</v>
      </c>
      <c r="S503" s="99">
        <f t="shared" si="491"/>
        <v>0</v>
      </c>
      <c r="T503" s="100">
        <f t="shared" si="492"/>
        <v>0</v>
      </c>
      <c r="U503" s="100">
        <f t="shared" si="493"/>
        <v>0</v>
      </c>
      <c r="V503" s="100">
        <f t="shared" si="494"/>
        <v>0</v>
      </c>
      <c r="W503" s="100">
        <f t="shared" si="495"/>
        <v>0</v>
      </c>
      <c r="X503" s="100">
        <f t="shared" si="496"/>
        <v>0</v>
      </c>
      <c r="Y503" s="100">
        <f t="shared" si="497"/>
        <v>0</v>
      </c>
      <c r="Z503" s="100">
        <f t="shared" si="498"/>
        <v>0</v>
      </c>
      <c r="AA503" s="100">
        <f t="shared" si="499"/>
        <v>0</v>
      </c>
      <c r="AB503" s="100">
        <f t="shared" si="500"/>
        <v>0</v>
      </c>
      <c r="AC503" s="100">
        <f t="shared" si="501"/>
        <v>0</v>
      </c>
      <c r="AD503" s="100">
        <f t="shared" si="502"/>
        <v>0</v>
      </c>
      <c r="AE503" s="42">
        <f t="shared" si="503"/>
        <v>0</v>
      </c>
      <c r="AF503" s="104">
        <f t="shared" si="504"/>
        <v>0</v>
      </c>
      <c r="AG503" s="42">
        <f t="shared" si="505"/>
        <v>0</v>
      </c>
      <c r="AH503" s="43">
        <f t="shared" si="506"/>
        <v>0</v>
      </c>
      <c r="AJ503" s="78"/>
      <c r="AK503" s="79"/>
      <c r="AL503" s="79"/>
      <c r="AM503" s="79"/>
      <c r="AN503" s="79"/>
      <c r="AO503" s="79"/>
      <c r="AP503" s="79"/>
      <c r="AQ503" s="79"/>
      <c r="AR503" s="79"/>
      <c r="AS503" s="79"/>
      <c r="AT503" s="79"/>
      <c r="AU503" s="79"/>
      <c r="AV503" s="30">
        <f t="shared" si="507"/>
        <v>0</v>
      </c>
      <c r="AW503" s="80"/>
      <c r="AX503" s="37"/>
    </row>
    <row r="504" spans="2:50" x14ac:dyDescent="0.35">
      <c r="B504" s="116">
        <v>554012</v>
      </c>
      <c r="C504" s="87" t="s">
        <v>485</v>
      </c>
      <c r="E504" s="99">
        <f t="shared" ref="E504:E528" si="508">IF(E$6="Actuals",_xlfn.IFNA(VLOOKUP($B504,PYOP,5,FALSE),0),_xlfn.IFNA(VLOOKUP($B504,CYBUDOP,5,FALSE),0))</f>
        <v>0</v>
      </c>
      <c r="F504" s="100">
        <f t="shared" ref="F504:F528" si="509">IF(F$6="Actuals",_xlfn.IFNA(VLOOKUP($B504,PYOP,6,FALSE),0),_xlfn.IFNA(VLOOKUP($B504,CYBUDOP,6,FALSE),0))</f>
        <v>0</v>
      </c>
      <c r="G504" s="100">
        <f t="shared" ref="G504:G528" si="510">IF(G$6="Actuals",_xlfn.IFNA(VLOOKUP($B504,PYOP,7,FALSE),0),_xlfn.IFNA(VLOOKUP($B504,CYBUDOP,7,FALSE),0))</f>
        <v>0</v>
      </c>
      <c r="H504" s="100">
        <f t="shared" ref="H504:H528" si="511">IF(H$6="Actuals",_xlfn.IFNA(VLOOKUP($B504,PYOP,8,FALSE),0),_xlfn.IFNA(VLOOKUP($B504,CYBUDOP,8,FALSE),0))</f>
        <v>0</v>
      </c>
      <c r="I504" s="100">
        <f t="shared" ref="I504:I528" si="512">IF(I$6="Actuals",_xlfn.IFNA(VLOOKUP($B504,PYOP,9,FALSE),0),_xlfn.IFNA(VLOOKUP($B504,CYBUDOP,9,FALSE),0))</f>
        <v>0</v>
      </c>
      <c r="J504" s="100">
        <f t="shared" ref="J504:J528" si="513">IF(J$6="Actuals",_xlfn.IFNA(VLOOKUP($B504,PYOP,10,FALSE),0),_xlfn.IFNA(VLOOKUP($B504,CYBUDOP,10,FALSE),0))</f>
        <v>0</v>
      </c>
      <c r="K504" s="100">
        <f t="shared" ref="K504:K528" si="514">IF(K$6="Actuals",_xlfn.IFNA(VLOOKUP($B504,PYOP,11,FALSE),0),_xlfn.IFNA(VLOOKUP($B504,CYBUDOP,11,FALSE),0))</f>
        <v>0</v>
      </c>
      <c r="L504" s="100">
        <f t="shared" ref="L504:L528" si="515">IF(L$6="Actuals",_xlfn.IFNA(VLOOKUP($B504,PYOP,12,FALSE),0),_xlfn.IFNA(VLOOKUP($B504,CYBUDOP,12,FALSE),0))</f>
        <v>0</v>
      </c>
      <c r="M504" s="100">
        <f t="shared" ref="M504:M528" si="516">IF(M$6="Actuals",_xlfn.IFNA(VLOOKUP($B504,PYOP,13,FALSE),0),_xlfn.IFNA(VLOOKUP($B504,CYBUDOP,13,FALSE),0))</f>
        <v>0</v>
      </c>
      <c r="N504" s="100">
        <f t="shared" ref="N504:N528" si="517">IF(N$6="Actuals",_xlfn.IFNA(VLOOKUP($B504,PYOP,14,FALSE),0),_xlfn.IFNA(VLOOKUP($B504,CYBUDOP,14,FALSE),0))</f>
        <v>0</v>
      </c>
      <c r="O504" s="100">
        <f t="shared" ref="O504:O528" si="518">IF(O$6="Actuals",_xlfn.IFNA(VLOOKUP($B504,PYOP,15,FALSE),0),_xlfn.IFNA(VLOOKUP($B504,CYBUDOP,15,FALSE),0))</f>
        <v>0</v>
      </c>
      <c r="P504" s="101">
        <f t="shared" ref="P504:P528" si="519">IF(P$6="Actuals",_xlfn.IFNA(VLOOKUP($B504,PYOP,16,FALSE),0),_xlfn.IFNA(VLOOKUP($B504,CYBUDOP,16,FALSE),0))</f>
        <v>0</v>
      </c>
      <c r="Q504" s="42">
        <f t="shared" ref="Q504:Q528" si="520">SUM(E504:P504)</f>
        <v>0</v>
      </c>
      <c r="S504" s="99">
        <f t="shared" ref="S504:S528" si="521">IF(S$6="Actuals",_xlfn.IFNA(VLOOKUP($B504,CYOP,5,FALSE),0),_xlfn.IFNA(VLOOKUP($B504,CYBUDOP,9,FALSE),0))</f>
        <v>0</v>
      </c>
      <c r="T504" s="100">
        <f t="shared" ref="T504:T528" si="522">IF(T$6="Actuals",_xlfn.IFNA(VLOOKUP($B504,CYOP,6,FALSE),0),_xlfn.IFNA(VLOOKUP($B504,CYBUDOP,10,FALSE),0))</f>
        <v>0</v>
      </c>
      <c r="U504" s="100">
        <f t="shared" ref="U504:U528" si="523">IF(U$6="Actuals",_xlfn.IFNA(VLOOKUP($B504,CYOP,7,FALSE),0),_xlfn.IFNA(VLOOKUP($B504,CYBUDOP,11,FALSE),0))</f>
        <v>0</v>
      </c>
      <c r="V504" s="100">
        <f t="shared" ref="V504:V528" si="524">IF(V$6="Actuals",_xlfn.IFNA(VLOOKUP($B504,CYOP,8,FALSE),0),_xlfn.IFNA(VLOOKUP($B504,CYBUDOP,12,FALSE),0))</f>
        <v>0</v>
      </c>
      <c r="W504" s="100">
        <f t="shared" ref="W504:W528" si="525">IF(W$6="Actuals",_xlfn.IFNA(VLOOKUP($B504,CYOP,9,FALSE),0),_xlfn.IFNA(VLOOKUP($B504,CYBUDOP,13,FALSE),0))</f>
        <v>0</v>
      </c>
      <c r="X504" s="100">
        <f t="shared" ref="X504:X528" si="526">IF(X$6="Actuals",_xlfn.IFNA(VLOOKUP($B504,CYOP,10,FALSE),0),_xlfn.IFNA(VLOOKUP($B504,CYBUDOP,14,FALSE),0))</f>
        <v>0</v>
      </c>
      <c r="Y504" s="100">
        <f t="shared" ref="Y504:Y528" si="527">IF(Y$6="Actuals",_xlfn.IFNA(VLOOKUP($B504,CYOP,11,FALSE),0),_xlfn.IFNA(VLOOKUP($B504,CYBUDOP,15,FALSE),0))</f>
        <v>0</v>
      </c>
      <c r="Z504" s="100">
        <f t="shared" ref="Z504:Z528" si="528">IF(Z$6="Actuals",_xlfn.IFNA(VLOOKUP($B504,CYOP,12,FALSE),0),_xlfn.IFNA(VLOOKUP($B504,CYBUDOP,16,FALSE),0))</f>
        <v>0</v>
      </c>
      <c r="AA504" s="100">
        <f t="shared" ref="AA504:AA528" si="529">IF(AA$6="Actuals",_xlfn.IFNA(VLOOKUP($B504,CYOP,13,FALSE),0),_xlfn.IFNA(VLOOKUP($B504,CYBUDOP,17,FALSE),0))</f>
        <v>0</v>
      </c>
      <c r="AB504" s="100">
        <f t="shared" ref="AB504:AB528" si="530">IF(AB$6="Actuals",_xlfn.IFNA(VLOOKUP($B504,CYOP,14,FALSE),0),_xlfn.IFNA(VLOOKUP($B504,CYBUDOP,18,FALSE),0))</f>
        <v>0</v>
      </c>
      <c r="AC504" s="100">
        <f t="shared" ref="AC504:AC528" si="531">IF(AC$6="Actuals",_xlfn.IFNA(VLOOKUP($B504,CYOP,15,FALSE),0),_xlfn.IFNA(VLOOKUP($B504,CYBUDOP,19,FALSE),0))</f>
        <v>0</v>
      </c>
      <c r="AD504" s="100">
        <f t="shared" ref="AD504:AD528" si="532">IF(AD$6="Actuals",_xlfn.IFNA(VLOOKUP($B504,CYOP,16,FALSE),0),_xlfn.IFNA(VLOOKUP($B504,CYBUDOP,20,FALSE),0))</f>
        <v>0</v>
      </c>
      <c r="AE504" s="42">
        <f t="shared" ref="AE504:AE528" si="533">SUM(S504:AD504)</f>
        <v>0</v>
      </c>
      <c r="AF504" s="104">
        <f t="shared" ref="AF504:AF528" si="534">_xlfn.IFNA(VLOOKUP($B504,CYBUDOP,6,FALSE),0)</f>
        <v>0</v>
      </c>
      <c r="AG504" s="42">
        <f t="shared" ref="AG504:AG528" si="535">+AE504-AF504</f>
        <v>0</v>
      </c>
      <c r="AH504" s="43">
        <f t="shared" ref="AH504:AH529" si="536">IF(AF504=0,0,AG504/AF504)</f>
        <v>0</v>
      </c>
      <c r="AJ504" s="78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30">
        <f t="shared" ref="AV504:AV528" si="537">SUM(AJ504:AU504)</f>
        <v>0</v>
      </c>
      <c r="AW504" s="80"/>
      <c r="AX504" s="37"/>
    </row>
    <row r="505" spans="2:50" x14ac:dyDescent="0.35">
      <c r="B505" s="116">
        <v>554013</v>
      </c>
      <c r="C505" s="87" t="s">
        <v>486</v>
      </c>
      <c r="E505" s="99">
        <f t="shared" si="508"/>
        <v>0</v>
      </c>
      <c r="F505" s="100">
        <f t="shared" si="509"/>
        <v>0</v>
      </c>
      <c r="G505" s="100">
        <f t="shared" si="510"/>
        <v>0</v>
      </c>
      <c r="H505" s="100">
        <f t="shared" si="511"/>
        <v>0</v>
      </c>
      <c r="I505" s="100">
        <f t="shared" si="512"/>
        <v>0</v>
      </c>
      <c r="J505" s="100">
        <f t="shared" si="513"/>
        <v>0</v>
      </c>
      <c r="K505" s="100">
        <f t="shared" si="514"/>
        <v>0</v>
      </c>
      <c r="L505" s="100">
        <f t="shared" si="515"/>
        <v>0</v>
      </c>
      <c r="M505" s="100">
        <f t="shared" si="516"/>
        <v>0</v>
      </c>
      <c r="N505" s="100">
        <f t="shared" si="517"/>
        <v>0</v>
      </c>
      <c r="O505" s="100">
        <f t="shared" si="518"/>
        <v>0</v>
      </c>
      <c r="P505" s="101">
        <f t="shared" si="519"/>
        <v>0</v>
      </c>
      <c r="Q505" s="42">
        <f t="shared" si="520"/>
        <v>0</v>
      </c>
      <c r="S505" s="99">
        <f t="shared" si="521"/>
        <v>0</v>
      </c>
      <c r="T505" s="100">
        <f t="shared" si="522"/>
        <v>0</v>
      </c>
      <c r="U505" s="100">
        <f t="shared" si="523"/>
        <v>0</v>
      </c>
      <c r="V505" s="100">
        <f t="shared" si="524"/>
        <v>0</v>
      </c>
      <c r="W505" s="100">
        <f t="shared" si="525"/>
        <v>0</v>
      </c>
      <c r="X505" s="100">
        <f t="shared" si="526"/>
        <v>0</v>
      </c>
      <c r="Y505" s="100">
        <f t="shared" si="527"/>
        <v>0</v>
      </c>
      <c r="Z505" s="100">
        <f t="shared" si="528"/>
        <v>0</v>
      </c>
      <c r="AA505" s="100">
        <f t="shared" si="529"/>
        <v>0</v>
      </c>
      <c r="AB505" s="100">
        <f t="shared" si="530"/>
        <v>0</v>
      </c>
      <c r="AC505" s="100">
        <f t="shared" si="531"/>
        <v>0</v>
      </c>
      <c r="AD505" s="100">
        <f t="shared" si="532"/>
        <v>0</v>
      </c>
      <c r="AE505" s="42">
        <f t="shared" si="533"/>
        <v>0</v>
      </c>
      <c r="AF505" s="104">
        <f t="shared" si="534"/>
        <v>0</v>
      </c>
      <c r="AG505" s="42">
        <f t="shared" si="535"/>
        <v>0</v>
      </c>
      <c r="AH505" s="43">
        <f t="shared" si="536"/>
        <v>0</v>
      </c>
      <c r="AJ505" s="78"/>
      <c r="AK505" s="79"/>
      <c r="AL505" s="79"/>
      <c r="AM505" s="79"/>
      <c r="AN505" s="79"/>
      <c r="AO505" s="79"/>
      <c r="AP505" s="79"/>
      <c r="AQ505" s="79"/>
      <c r="AR505" s="79"/>
      <c r="AS505" s="79"/>
      <c r="AT505" s="79"/>
      <c r="AU505" s="79"/>
      <c r="AV505" s="30">
        <f t="shared" si="537"/>
        <v>0</v>
      </c>
      <c r="AW505" s="80"/>
      <c r="AX505" s="37"/>
    </row>
    <row r="506" spans="2:50" x14ac:dyDescent="0.35">
      <c r="B506" s="116">
        <v>554100</v>
      </c>
      <c r="C506" s="87" t="s">
        <v>487</v>
      </c>
      <c r="E506" s="99">
        <f t="shared" si="508"/>
        <v>0</v>
      </c>
      <c r="F506" s="100">
        <f t="shared" si="509"/>
        <v>0</v>
      </c>
      <c r="G506" s="100">
        <f t="shared" si="510"/>
        <v>0</v>
      </c>
      <c r="H506" s="100">
        <f t="shared" si="511"/>
        <v>0</v>
      </c>
      <c r="I506" s="100">
        <f t="shared" si="512"/>
        <v>0</v>
      </c>
      <c r="J506" s="100">
        <f t="shared" si="513"/>
        <v>0</v>
      </c>
      <c r="K506" s="100">
        <f t="shared" si="514"/>
        <v>0</v>
      </c>
      <c r="L506" s="100">
        <f t="shared" si="515"/>
        <v>0</v>
      </c>
      <c r="M506" s="100">
        <f t="shared" si="516"/>
        <v>0</v>
      </c>
      <c r="N506" s="100">
        <f t="shared" si="517"/>
        <v>0</v>
      </c>
      <c r="O506" s="100">
        <f t="shared" si="518"/>
        <v>0</v>
      </c>
      <c r="P506" s="101">
        <f t="shared" si="519"/>
        <v>0</v>
      </c>
      <c r="Q506" s="42">
        <f t="shared" si="520"/>
        <v>0</v>
      </c>
      <c r="S506" s="99">
        <f t="shared" si="521"/>
        <v>0</v>
      </c>
      <c r="T506" s="100">
        <f t="shared" si="522"/>
        <v>0</v>
      </c>
      <c r="U506" s="100">
        <f t="shared" si="523"/>
        <v>0</v>
      </c>
      <c r="V506" s="100">
        <f t="shared" si="524"/>
        <v>0</v>
      </c>
      <c r="W506" s="100">
        <f t="shared" si="525"/>
        <v>0</v>
      </c>
      <c r="X506" s="100">
        <f t="shared" si="526"/>
        <v>0</v>
      </c>
      <c r="Y506" s="100">
        <f t="shared" si="527"/>
        <v>0</v>
      </c>
      <c r="Z506" s="100">
        <f t="shared" si="528"/>
        <v>0</v>
      </c>
      <c r="AA506" s="100">
        <f t="shared" si="529"/>
        <v>0</v>
      </c>
      <c r="AB506" s="100">
        <f t="shared" si="530"/>
        <v>0</v>
      </c>
      <c r="AC506" s="100">
        <f t="shared" si="531"/>
        <v>0</v>
      </c>
      <c r="AD506" s="100">
        <f t="shared" si="532"/>
        <v>0</v>
      </c>
      <c r="AE506" s="42">
        <f t="shared" si="533"/>
        <v>0</v>
      </c>
      <c r="AF506" s="104">
        <f t="shared" si="534"/>
        <v>0</v>
      </c>
      <c r="AG506" s="42">
        <f t="shared" si="535"/>
        <v>0</v>
      </c>
      <c r="AH506" s="43">
        <f t="shared" si="536"/>
        <v>0</v>
      </c>
      <c r="AJ506" s="78"/>
      <c r="AK506" s="79"/>
      <c r="AL506" s="79"/>
      <c r="AM506" s="79"/>
      <c r="AN506" s="79"/>
      <c r="AO506" s="79"/>
      <c r="AP506" s="79"/>
      <c r="AQ506" s="79"/>
      <c r="AR506" s="79"/>
      <c r="AS506" s="79"/>
      <c r="AT506" s="79"/>
      <c r="AU506" s="79"/>
      <c r="AV506" s="30">
        <f t="shared" si="537"/>
        <v>0</v>
      </c>
      <c r="AW506" s="80"/>
      <c r="AX506" s="37"/>
    </row>
    <row r="507" spans="2:50" x14ac:dyDescent="0.35">
      <c r="B507" s="116">
        <v>554500</v>
      </c>
      <c r="C507" s="87" t="s">
        <v>488</v>
      </c>
      <c r="E507" s="99">
        <f t="shared" si="508"/>
        <v>0</v>
      </c>
      <c r="F507" s="100">
        <f t="shared" si="509"/>
        <v>0</v>
      </c>
      <c r="G507" s="100">
        <f t="shared" si="510"/>
        <v>0</v>
      </c>
      <c r="H507" s="100">
        <f t="shared" si="511"/>
        <v>0</v>
      </c>
      <c r="I507" s="100">
        <f t="shared" si="512"/>
        <v>0</v>
      </c>
      <c r="J507" s="100">
        <f t="shared" si="513"/>
        <v>0</v>
      </c>
      <c r="K507" s="100">
        <f t="shared" si="514"/>
        <v>0</v>
      </c>
      <c r="L507" s="100">
        <f t="shared" si="515"/>
        <v>0</v>
      </c>
      <c r="M507" s="100">
        <f t="shared" si="516"/>
        <v>0</v>
      </c>
      <c r="N507" s="100">
        <f t="shared" si="517"/>
        <v>0</v>
      </c>
      <c r="O507" s="100">
        <f t="shared" si="518"/>
        <v>0</v>
      </c>
      <c r="P507" s="101">
        <f t="shared" si="519"/>
        <v>0</v>
      </c>
      <c r="Q507" s="42">
        <f t="shared" si="520"/>
        <v>0</v>
      </c>
      <c r="S507" s="99">
        <f t="shared" si="521"/>
        <v>0</v>
      </c>
      <c r="T507" s="100">
        <f t="shared" si="522"/>
        <v>0</v>
      </c>
      <c r="U507" s="100">
        <f t="shared" si="523"/>
        <v>0</v>
      </c>
      <c r="V507" s="100">
        <f t="shared" si="524"/>
        <v>0</v>
      </c>
      <c r="W507" s="100">
        <f t="shared" si="525"/>
        <v>0</v>
      </c>
      <c r="X507" s="100">
        <f t="shared" si="526"/>
        <v>0</v>
      </c>
      <c r="Y507" s="100">
        <f t="shared" si="527"/>
        <v>0</v>
      </c>
      <c r="Z507" s="100">
        <f t="shared" si="528"/>
        <v>0</v>
      </c>
      <c r="AA507" s="100">
        <f t="shared" si="529"/>
        <v>0</v>
      </c>
      <c r="AB507" s="100">
        <f t="shared" si="530"/>
        <v>0</v>
      </c>
      <c r="AC507" s="100">
        <f t="shared" si="531"/>
        <v>0</v>
      </c>
      <c r="AD507" s="100">
        <f t="shared" si="532"/>
        <v>0</v>
      </c>
      <c r="AE507" s="42">
        <f t="shared" si="533"/>
        <v>0</v>
      </c>
      <c r="AF507" s="104">
        <f t="shared" si="534"/>
        <v>0</v>
      </c>
      <c r="AG507" s="42">
        <f t="shared" si="535"/>
        <v>0</v>
      </c>
      <c r="AH507" s="43">
        <f t="shared" si="536"/>
        <v>0</v>
      </c>
      <c r="AJ507" s="78"/>
      <c r="AK507" s="79"/>
      <c r="AL507" s="79"/>
      <c r="AM507" s="79"/>
      <c r="AN507" s="79"/>
      <c r="AO507" s="79"/>
      <c r="AP507" s="79"/>
      <c r="AQ507" s="79"/>
      <c r="AR507" s="79"/>
      <c r="AS507" s="79"/>
      <c r="AT507" s="79"/>
      <c r="AU507" s="79"/>
      <c r="AV507" s="30">
        <f t="shared" si="537"/>
        <v>0</v>
      </c>
      <c r="AW507" s="80"/>
      <c r="AX507" s="37"/>
    </row>
    <row r="508" spans="2:50" x14ac:dyDescent="0.35">
      <c r="B508" s="116">
        <v>555000</v>
      </c>
      <c r="C508" s="87" t="s">
        <v>489</v>
      </c>
      <c r="E508" s="99">
        <f t="shared" si="508"/>
        <v>0</v>
      </c>
      <c r="F508" s="100">
        <f t="shared" si="509"/>
        <v>0</v>
      </c>
      <c r="G508" s="100">
        <f t="shared" si="510"/>
        <v>0</v>
      </c>
      <c r="H508" s="100">
        <f t="shared" si="511"/>
        <v>0</v>
      </c>
      <c r="I508" s="100">
        <f t="shared" si="512"/>
        <v>0</v>
      </c>
      <c r="J508" s="100">
        <f t="shared" si="513"/>
        <v>0</v>
      </c>
      <c r="K508" s="100">
        <f t="shared" si="514"/>
        <v>0</v>
      </c>
      <c r="L508" s="100">
        <f t="shared" si="515"/>
        <v>0</v>
      </c>
      <c r="M508" s="100">
        <f t="shared" si="516"/>
        <v>0</v>
      </c>
      <c r="N508" s="100">
        <f t="shared" si="517"/>
        <v>0</v>
      </c>
      <c r="O508" s="100">
        <f t="shared" si="518"/>
        <v>0</v>
      </c>
      <c r="P508" s="101">
        <f t="shared" si="519"/>
        <v>0</v>
      </c>
      <c r="Q508" s="42">
        <f t="shared" si="520"/>
        <v>0</v>
      </c>
      <c r="S508" s="99">
        <f t="shared" si="521"/>
        <v>0</v>
      </c>
      <c r="T508" s="100">
        <f t="shared" si="522"/>
        <v>0</v>
      </c>
      <c r="U508" s="100">
        <f t="shared" si="523"/>
        <v>0</v>
      </c>
      <c r="V508" s="100">
        <f t="shared" si="524"/>
        <v>0</v>
      </c>
      <c r="W508" s="100">
        <f t="shared" si="525"/>
        <v>0</v>
      </c>
      <c r="X508" s="100">
        <f t="shared" si="526"/>
        <v>0</v>
      </c>
      <c r="Y508" s="100">
        <f t="shared" si="527"/>
        <v>0</v>
      </c>
      <c r="Z508" s="100">
        <f t="shared" si="528"/>
        <v>0</v>
      </c>
      <c r="AA508" s="100">
        <f t="shared" si="529"/>
        <v>0</v>
      </c>
      <c r="AB508" s="100">
        <f t="shared" si="530"/>
        <v>0</v>
      </c>
      <c r="AC508" s="100">
        <f t="shared" si="531"/>
        <v>0</v>
      </c>
      <c r="AD508" s="100">
        <f t="shared" si="532"/>
        <v>0</v>
      </c>
      <c r="AE508" s="42">
        <f t="shared" si="533"/>
        <v>0</v>
      </c>
      <c r="AF508" s="104">
        <f t="shared" si="534"/>
        <v>0</v>
      </c>
      <c r="AG508" s="42">
        <f t="shared" si="535"/>
        <v>0</v>
      </c>
      <c r="AH508" s="43">
        <f t="shared" si="536"/>
        <v>0</v>
      </c>
      <c r="AJ508" s="78"/>
      <c r="AK508" s="79"/>
      <c r="AL508" s="79"/>
      <c r="AM508" s="79"/>
      <c r="AN508" s="79"/>
      <c r="AO508" s="79"/>
      <c r="AP508" s="79"/>
      <c r="AQ508" s="79"/>
      <c r="AR508" s="79"/>
      <c r="AS508" s="79"/>
      <c r="AT508" s="79"/>
      <c r="AU508" s="79"/>
      <c r="AV508" s="30">
        <f t="shared" si="537"/>
        <v>0</v>
      </c>
      <c r="AW508" s="80"/>
      <c r="AX508" s="37"/>
    </row>
    <row r="509" spans="2:50" x14ac:dyDescent="0.35">
      <c r="B509" s="116">
        <v>555010</v>
      </c>
      <c r="C509" s="87" t="s">
        <v>490</v>
      </c>
      <c r="E509" s="99">
        <f t="shared" si="508"/>
        <v>0</v>
      </c>
      <c r="F509" s="100">
        <f t="shared" si="509"/>
        <v>0</v>
      </c>
      <c r="G509" s="100">
        <f t="shared" si="510"/>
        <v>0</v>
      </c>
      <c r="H509" s="100">
        <f t="shared" si="511"/>
        <v>0</v>
      </c>
      <c r="I509" s="100">
        <f t="shared" si="512"/>
        <v>0</v>
      </c>
      <c r="J509" s="100">
        <f t="shared" si="513"/>
        <v>0</v>
      </c>
      <c r="K509" s="100">
        <f t="shared" si="514"/>
        <v>0</v>
      </c>
      <c r="L509" s="100">
        <f t="shared" si="515"/>
        <v>0</v>
      </c>
      <c r="M509" s="100">
        <f t="shared" si="516"/>
        <v>0</v>
      </c>
      <c r="N509" s="100">
        <f t="shared" si="517"/>
        <v>0</v>
      </c>
      <c r="O509" s="100">
        <f t="shared" si="518"/>
        <v>0</v>
      </c>
      <c r="P509" s="101">
        <f t="shared" si="519"/>
        <v>0</v>
      </c>
      <c r="Q509" s="42">
        <f t="shared" si="520"/>
        <v>0</v>
      </c>
      <c r="S509" s="99">
        <f t="shared" si="521"/>
        <v>0</v>
      </c>
      <c r="T509" s="100">
        <f t="shared" si="522"/>
        <v>0</v>
      </c>
      <c r="U509" s="100">
        <f t="shared" si="523"/>
        <v>0</v>
      </c>
      <c r="V509" s="100">
        <f t="shared" si="524"/>
        <v>0</v>
      </c>
      <c r="W509" s="100">
        <f t="shared" si="525"/>
        <v>0</v>
      </c>
      <c r="X509" s="100">
        <f t="shared" si="526"/>
        <v>0</v>
      </c>
      <c r="Y509" s="100">
        <f t="shared" si="527"/>
        <v>0</v>
      </c>
      <c r="Z509" s="100">
        <f t="shared" si="528"/>
        <v>0</v>
      </c>
      <c r="AA509" s="100">
        <f t="shared" si="529"/>
        <v>0</v>
      </c>
      <c r="AB509" s="100">
        <f t="shared" si="530"/>
        <v>0</v>
      </c>
      <c r="AC509" s="100">
        <f t="shared" si="531"/>
        <v>0</v>
      </c>
      <c r="AD509" s="100">
        <f t="shared" si="532"/>
        <v>0</v>
      </c>
      <c r="AE509" s="42">
        <f t="shared" si="533"/>
        <v>0</v>
      </c>
      <c r="AF509" s="104">
        <f t="shared" si="534"/>
        <v>0</v>
      </c>
      <c r="AG509" s="42">
        <f t="shared" si="535"/>
        <v>0</v>
      </c>
      <c r="AH509" s="43">
        <f t="shared" si="536"/>
        <v>0</v>
      </c>
      <c r="AJ509" s="78"/>
      <c r="AK509" s="79"/>
      <c r="AL509" s="79"/>
      <c r="AM509" s="79"/>
      <c r="AN509" s="79"/>
      <c r="AO509" s="79"/>
      <c r="AP509" s="79"/>
      <c r="AQ509" s="79"/>
      <c r="AR509" s="79"/>
      <c r="AS509" s="79"/>
      <c r="AT509" s="79"/>
      <c r="AU509" s="79"/>
      <c r="AV509" s="30">
        <f t="shared" si="537"/>
        <v>0</v>
      </c>
      <c r="AW509" s="80"/>
      <c r="AX509" s="37"/>
    </row>
    <row r="510" spans="2:50" x14ac:dyDescent="0.35">
      <c r="B510" s="116">
        <v>555011</v>
      </c>
      <c r="C510" s="87" t="s">
        <v>491</v>
      </c>
      <c r="E510" s="99">
        <f t="shared" si="508"/>
        <v>0</v>
      </c>
      <c r="F510" s="100">
        <f t="shared" si="509"/>
        <v>0</v>
      </c>
      <c r="G510" s="100">
        <f t="shared" si="510"/>
        <v>0</v>
      </c>
      <c r="H510" s="100">
        <f t="shared" si="511"/>
        <v>0</v>
      </c>
      <c r="I510" s="100">
        <f t="shared" si="512"/>
        <v>0</v>
      </c>
      <c r="J510" s="100">
        <f t="shared" si="513"/>
        <v>0</v>
      </c>
      <c r="K510" s="100">
        <f t="shared" si="514"/>
        <v>0</v>
      </c>
      <c r="L510" s="100">
        <f t="shared" si="515"/>
        <v>0</v>
      </c>
      <c r="M510" s="100">
        <f t="shared" si="516"/>
        <v>0</v>
      </c>
      <c r="N510" s="100">
        <f t="shared" si="517"/>
        <v>0</v>
      </c>
      <c r="O510" s="100">
        <f t="shared" si="518"/>
        <v>0</v>
      </c>
      <c r="P510" s="101">
        <f t="shared" si="519"/>
        <v>0</v>
      </c>
      <c r="Q510" s="42">
        <f t="shared" si="520"/>
        <v>0</v>
      </c>
      <c r="S510" s="99">
        <f t="shared" si="521"/>
        <v>0</v>
      </c>
      <c r="T510" s="100">
        <f t="shared" si="522"/>
        <v>0</v>
      </c>
      <c r="U510" s="100">
        <f t="shared" si="523"/>
        <v>0</v>
      </c>
      <c r="V510" s="100">
        <f t="shared" si="524"/>
        <v>0</v>
      </c>
      <c r="W510" s="100">
        <f t="shared" si="525"/>
        <v>0</v>
      </c>
      <c r="X510" s="100">
        <f t="shared" si="526"/>
        <v>0</v>
      </c>
      <c r="Y510" s="100">
        <f t="shared" si="527"/>
        <v>0</v>
      </c>
      <c r="Z510" s="100">
        <f t="shared" si="528"/>
        <v>0</v>
      </c>
      <c r="AA510" s="100">
        <f t="shared" si="529"/>
        <v>0</v>
      </c>
      <c r="AB510" s="100">
        <f t="shared" si="530"/>
        <v>0</v>
      </c>
      <c r="AC510" s="100">
        <f t="shared" si="531"/>
        <v>0</v>
      </c>
      <c r="AD510" s="100">
        <f t="shared" si="532"/>
        <v>0</v>
      </c>
      <c r="AE510" s="42">
        <f t="shared" si="533"/>
        <v>0</v>
      </c>
      <c r="AF510" s="104">
        <f t="shared" si="534"/>
        <v>0</v>
      </c>
      <c r="AG510" s="42">
        <f t="shared" si="535"/>
        <v>0</v>
      </c>
      <c r="AH510" s="43">
        <f t="shared" si="536"/>
        <v>0</v>
      </c>
      <c r="AJ510" s="78"/>
      <c r="AK510" s="79"/>
      <c r="AL510" s="79"/>
      <c r="AM510" s="79"/>
      <c r="AN510" s="79"/>
      <c r="AO510" s="79"/>
      <c r="AP510" s="79"/>
      <c r="AQ510" s="79"/>
      <c r="AR510" s="79"/>
      <c r="AS510" s="79"/>
      <c r="AT510" s="79"/>
      <c r="AU510" s="79"/>
      <c r="AV510" s="30">
        <f t="shared" si="537"/>
        <v>0</v>
      </c>
      <c r="AW510" s="80"/>
      <c r="AX510" s="37"/>
    </row>
    <row r="511" spans="2:50" x14ac:dyDescent="0.35">
      <c r="B511" s="116">
        <v>555012</v>
      </c>
      <c r="C511" s="87" t="s">
        <v>492</v>
      </c>
      <c r="E511" s="99">
        <f t="shared" si="508"/>
        <v>0</v>
      </c>
      <c r="F511" s="100">
        <f t="shared" si="509"/>
        <v>0</v>
      </c>
      <c r="G511" s="100">
        <f t="shared" si="510"/>
        <v>0</v>
      </c>
      <c r="H511" s="100">
        <f t="shared" si="511"/>
        <v>0</v>
      </c>
      <c r="I511" s="100">
        <f t="shared" si="512"/>
        <v>0</v>
      </c>
      <c r="J511" s="100">
        <f t="shared" si="513"/>
        <v>0</v>
      </c>
      <c r="K511" s="100">
        <f t="shared" si="514"/>
        <v>0</v>
      </c>
      <c r="L511" s="100">
        <f t="shared" si="515"/>
        <v>0</v>
      </c>
      <c r="M511" s="100">
        <f t="shared" si="516"/>
        <v>0</v>
      </c>
      <c r="N511" s="100">
        <f t="shared" si="517"/>
        <v>0</v>
      </c>
      <c r="O511" s="100">
        <f t="shared" si="518"/>
        <v>0</v>
      </c>
      <c r="P511" s="101">
        <f t="shared" si="519"/>
        <v>0</v>
      </c>
      <c r="Q511" s="42">
        <f t="shared" si="520"/>
        <v>0</v>
      </c>
      <c r="S511" s="99">
        <f t="shared" si="521"/>
        <v>0</v>
      </c>
      <c r="T511" s="100">
        <f t="shared" si="522"/>
        <v>0</v>
      </c>
      <c r="U511" s="100">
        <f t="shared" si="523"/>
        <v>0</v>
      </c>
      <c r="V511" s="100">
        <f t="shared" si="524"/>
        <v>0</v>
      </c>
      <c r="W511" s="100">
        <f t="shared" si="525"/>
        <v>0</v>
      </c>
      <c r="X511" s="100">
        <f t="shared" si="526"/>
        <v>0</v>
      </c>
      <c r="Y511" s="100">
        <f t="shared" si="527"/>
        <v>0</v>
      </c>
      <c r="Z511" s="100">
        <f t="shared" si="528"/>
        <v>0</v>
      </c>
      <c r="AA511" s="100">
        <f t="shared" si="529"/>
        <v>0</v>
      </c>
      <c r="AB511" s="100">
        <f t="shared" si="530"/>
        <v>0</v>
      </c>
      <c r="AC511" s="100">
        <f t="shared" si="531"/>
        <v>0</v>
      </c>
      <c r="AD511" s="100">
        <f t="shared" si="532"/>
        <v>0</v>
      </c>
      <c r="AE511" s="42">
        <f t="shared" si="533"/>
        <v>0</v>
      </c>
      <c r="AF511" s="104">
        <f t="shared" si="534"/>
        <v>0</v>
      </c>
      <c r="AG511" s="42">
        <f t="shared" si="535"/>
        <v>0</v>
      </c>
      <c r="AH511" s="43">
        <f t="shared" si="536"/>
        <v>0</v>
      </c>
      <c r="AJ511" s="78"/>
      <c r="AK511" s="79"/>
      <c r="AL511" s="79"/>
      <c r="AM511" s="79"/>
      <c r="AN511" s="79"/>
      <c r="AO511" s="79"/>
      <c r="AP511" s="79"/>
      <c r="AQ511" s="79"/>
      <c r="AR511" s="79"/>
      <c r="AS511" s="79"/>
      <c r="AT511" s="79"/>
      <c r="AU511" s="79"/>
      <c r="AV511" s="30">
        <f t="shared" si="537"/>
        <v>0</v>
      </c>
      <c r="AW511" s="80"/>
      <c r="AX511" s="37"/>
    </row>
    <row r="512" spans="2:50" x14ac:dyDescent="0.35">
      <c r="B512" s="116">
        <v>556000</v>
      </c>
      <c r="C512" s="87" t="s">
        <v>493</v>
      </c>
      <c r="E512" s="99">
        <f t="shared" si="508"/>
        <v>0</v>
      </c>
      <c r="F512" s="100">
        <f t="shared" si="509"/>
        <v>0</v>
      </c>
      <c r="G512" s="100">
        <f t="shared" si="510"/>
        <v>0</v>
      </c>
      <c r="H512" s="100">
        <f t="shared" si="511"/>
        <v>0</v>
      </c>
      <c r="I512" s="100">
        <f t="shared" si="512"/>
        <v>0</v>
      </c>
      <c r="J512" s="100">
        <f t="shared" si="513"/>
        <v>0</v>
      </c>
      <c r="K512" s="100">
        <f t="shared" si="514"/>
        <v>0</v>
      </c>
      <c r="L512" s="100">
        <f t="shared" si="515"/>
        <v>0</v>
      </c>
      <c r="M512" s="100">
        <f t="shared" si="516"/>
        <v>0</v>
      </c>
      <c r="N512" s="100">
        <f t="shared" si="517"/>
        <v>0</v>
      </c>
      <c r="O512" s="100">
        <f t="shared" si="518"/>
        <v>0</v>
      </c>
      <c r="P512" s="101">
        <f t="shared" si="519"/>
        <v>0</v>
      </c>
      <c r="Q512" s="42">
        <f t="shared" si="520"/>
        <v>0</v>
      </c>
      <c r="S512" s="99">
        <f t="shared" si="521"/>
        <v>0</v>
      </c>
      <c r="T512" s="100">
        <f t="shared" si="522"/>
        <v>0</v>
      </c>
      <c r="U512" s="100">
        <f t="shared" si="523"/>
        <v>0</v>
      </c>
      <c r="V512" s="100">
        <f t="shared" si="524"/>
        <v>0</v>
      </c>
      <c r="W512" s="100">
        <f t="shared" si="525"/>
        <v>0</v>
      </c>
      <c r="X512" s="100">
        <f t="shared" si="526"/>
        <v>0</v>
      </c>
      <c r="Y512" s="100">
        <f t="shared" si="527"/>
        <v>0</v>
      </c>
      <c r="Z512" s="100">
        <f t="shared" si="528"/>
        <v>0</v>
      </c>
      <c r="AA512" s="100">
        <f t="shared" si="529"/>
        <v>0</v>
      </c>
      <c r="AB512" s="100">
        <f t="shared" si="530"/>
        <v>0</v>
      </c>
      <c r="AC512" s="100">
        <f t="shared" si="531"/>
        <v>0</v>
      </c>
      <c r="AD512" s="100">
        <f t="shared" si="532"/>
        <v>0</v>
      </c>
      <c r="AE512" s="42">
        <f t="shared" si="533"/>
        <v>0</v>
      </c>
      <c r="AF512" s="104">
        <f t="shared" si="534"/>
        <v>0</v>
      </c>
      <c r="AG512" s="42">
        <f t="shared" si="535"/>
        <v>0</v>
      </c>
      <c r="AH512" s="43">
        <f t="shared" si="536"/>
        <v>0</v>
      </c>
      <c r="AJ512" s="78"/>
      <c r="AK512" s="79"/>
      <c r="AL512" s="79"/>
      <c r="AM512" s="79"/>
      <c r="AN512" s="79"/>
      <c r="AO512" s="79"/>
      <c r="AP512" s="79"/>
      <c r="AQ512" s="79"/>
      <c r="AR512" s="79"/>
      <c r="AS512" s="79"/>
      <c r="AT512" s="79"/>
      <c r="AU512" s="79"/>
      <c r="AV512" s="30">
        <f t="shared" si="537"/>
        <v>0</v>
      </c>
      <c r="AW512" s="80"/>
      <c r="AX512" s="37"/>
    </row>
    <row r="513" spans="2:50" x14ac:dyDescent="0.35">
      <c r="B513" s="116">
        <v>556010</v>
      </c>
      <c r="C513" s="87" t="s">
        <v>494</v>
      </c>
      <c r="E513" s="99">
        <f t="shared" si="508"/>
        <v>0</v>
      </c>
      <c r="F513" s="100">
        <f t="shared" si="509"/>
        <v>0</v>
      </c>
      <c r="G513" s="100">
        <f t="shared" si="510"/>
        <v>0</v>
      </c>
      <c r="H513" s="100">
        <f t="shared" si="511"/>
        <v>0</v>
      </c>
      <c r="I513" s="100">
        <f t="shared" si="512"/>
        <v>0</v>
      </c>
      <c r="J513" s="100">
        <f t="shared" si="513"/>
        <v>0</v>
      </c>
      <c r="K513" s="100">
        <f t="shared" si="514"/>
        <v>0</v>
      </c>
      <c r="L513" s="100">
        <f t="shared" si="515"/>
        <v>0</v>
      </c>
      <c r="M513" s="100">
        <f t="shared" si="516"/>
        <v>0</v>
      </c>
      <c r="N513" s="100">
        <f t="shared" si="517"/>
        <v>0</v>
      </c>
      <c r="O513" s="100">
        <f t="shared" si="518"/>
        <v>0</v>
      </c>
      <c r="P513" s="101">
        <f t="shared" si="519"/>
        <v>0</v>
      </c>
      <c r="Q513" s="42">
        <f t="shared" si="520"/>
        <v>0</v>
      </c>
      <c r="S513" s="99">
        <f t="shared" si="521"/>
        <v>0</v>
      </c>
      <c r="T513" s="100">
        <f t="shared" si="522"/>
        <v>0</v>
      </c>
      <c r="U513" s="100">
        <f t="shared" si="523"/>
        <v>0</v>
      </c>
      <c r="V513" s="100">
        <f t="shared" si="524"/>
        <v>0</v>
      </c>
      <c r="W513" s="100">
        <f t="shared" si="525"/>
        <v>0</v>
      </c>
      <c r="X513" s="100">
        <f t="shared" si="526"/>
        <v>0</v>
      </c>
      <c r="Y513" s="100">
        <f t="shared" si="527"/>
        <v>0</v>
      </c>
      <c r="Z513" s="100">
        <f t="shared" si="528"/>
        <v>0</v>
      </c>
      <c r="AA513" s="100">
        <f t="shared" si="529"/>
        <v>0</v>
      </c>
      <c r="AB513" s="100">
        <f t="shared" si="530"/>
        <v>0</v>
      </c>
      <c r="AC513" s="100">
        <f t="shared" si="531"/>
        <v>0</v>
      </c>
      <c r="AD513" s="100">
        <f t="shared" si="532"/>
        <v>0</v>
      </c>
      <c r="AE513" s="42">
        <f t="shared" si="533"/>
        <v>0</v>
      </c>
      <c r="AF513" s="104">
        <f t="shared" si="534"/>
        <v>0</v>
      </c>
      <c r="AG513" s="42">
        <f t="shared" si="535"/>
        <v>0</v>
      </c>
      <c r="AH513" s="43">
        <f t="shared" si="536"/>
        <v>0</v>
      </c>
      <c r="AJ513" s="78"/>
      <c r="AK513" s="79"/>
      <c r="AL513" s="79"/>
      <c r="AM513" s="79"/>
      <c r="AN513" s="79"/>
      <c r="AO513" s="79"/>
      <c r="AP513" s="79"/>
      <c r="AQ513" s="79"/>
      <c r="AR513" s="79"/>
      <c r="AS513" s="79"/>
      <c r="AT513" s="79"/>
      <c r="AU513" s="79"/>
      <c r="AV513" s="30">
        <f t="shared" si="537"/>
        <v>0</v>
      </c>
      <c r="AW513" s="80"/>
      <c r="AX513" s="37"/>
    </row>
    <row r="514" spans="2:50" x14ac:dyDescent="0.35">
      <c r="B514" s="116">
        <v>556011</v>
      </c>
      <c r="C514" s="87" t="s">
        <v>495</v>
      </c>
      <c r="E514" s="99">
        <f t="shared" si="508"/>
        <v>0</v>
      </c>
      <c r="F514" s="100">
        <f t="shared" si="509"/>
        <v>0</v>
      </c>
      <c r="G514" s="100">
        <f t="shared" si="510"/>
        <v>0</v>
      </c>
      <c r="H514" s="100">
        <f t="shared" si="511"/>
        <v>0</v>
      </c>
      <c r="I514" s="100">
        <f t="shared" si="512"/>
        <v>0</v>
      </c>
      <c r="J514" s="100">
        <f t="shared" si="513"/>
        <v>0</v>
      </c>
      <c r="K514" s="100">
        <f t="shared" si="514"/>
        <v>0</v>
      </c>
      <c r="L514" s="100">
        <f t="shared" si="515"/>
        <v>0</v>
      </c>
      <c r="M514" s="100">
        <f t="shared" si="516"/>
        <v>0</v>
      </c>
      <c r="N514" s="100">
        <f t="shared" si="517"/>
        <v>0</v>
      </c>
      <c r="O514" s="100">
        <f t="shared" si="518"/>
        <v>0</v>
      </c>
      <c r="P514" s="101">
        <f t="shared" si="519"/>
        <v>0</v>
      </c>
      <c r="Q514" s="42">
        <f t="shared" si="520"/>
        <v>0</v>
      </c>
      <c r="S514" s="99">
        <f t="shared" si="521"/>
        <v>0</v>
      </c>
      <c r="T514" s="100">
        <f t="shared" si="522"/>
        <v>0</v>
      </c>
      <c r="U514" s="100">
        <f t="shared" si="523"/>
        <v>0</v>
      </c>
      <c r="V514" s="100">
        <f t="shared" si="524"/>
        <v>0</v>
      </c>
      <c r="W514" s="100">
        <f t="shared" si="525"/>
        <v>0</v>
      </c>
      <c r="X514" s="100">
        <f t="shared" si="526"/>
        <v>0</v>
      </c>
      <c r="Y514" s="100">
        <f t="shared" si="527"/>
        <v>0</v>
      </c>
      <c r="Z514" s="100">
        <f t="shared" si="528"/>
        <v>0</v>
      </c>
      <c r="AA514" s="100">
        <f t="shared" si="529"/>
        <v>0</v>
      </c>
      <c r="AB514" s="100">
        <f t="shared" si="530"/>
        <v>0</v>
      </c>
      <c r="AC514" s="100">
        <f t="shared" si="531"/>
        <v>0</v>
      </c>
      <c r="AD514" s="100">
        <f t="shared" si="532"/>
        <v>0</v>
      </c>
      <c r="AE514" s="42">
        <f t="shared" si="533"/>
        <v>0</v>
      </c>
      <c r="AF514" s="104">
        <f t="shared" si="534"/>
        <v>0</v>
      </c>
      <c r="AG514" s="42">
        <f t="shared" si="535"/>
        <v>0</v>
      </c>
      <c r="AH514" s="43">
        <f t="shared" si="536"/>
        <v>0</v>
      </c>
      <c r="AJ514" s="78"/>
      <c r="AK514" s="79"/>
      <c r="AL514" s="79"/>
      <c r="AM514" s="79"/>
      <c r="AN514" s="79"/>
      <c r="AO514" s="79"/>
      <c r="AP514" s="79"/>
      <c r="AQ514" s="79"/>
      <c r="AR514" s="79"/>
      <c r="AS514" s="79"/>
      <c r="AT514" s="79"/>
      <c r="AU514" s="79"/>
      <c r="AV514" s="30">
        <f t="shared" si="537"/>
        <v>0</v>
      </c>
      <c r="AW514" s="80"/>
      <c r="AX514" s="37"/>
    </row>
    <row r="515" spans="2:50" x14ac:dyDescent="0.35">
      <c r="B515" s="116">
        <v>556012</v>
      </c>
      <c r="C515" s="87" t="s">
        <v>496</v>
      </c>
      <c r="E515" s="99">
        <f t="shared" si="508"/>
        <v>0</v>
      </c>
      <c r="F515" s="100">
        <f t="shared" si="509"/>
        <v>0</v>
      </c>
      <c r="G515" s="100">
        <f t="shared" si="510"/>
        <v>0</v>
      </c>
      <c r="H515" s="100">
        <f t="shared" si="511"/>
        <v>0</v>
      </c>
      <c r="I515" s="100">
        <f t="shared" si="512"/>
        <v>0</v>
      </c>
      <c r="J515" s="100">
        <f t="shared" si="513"/>
        <v>0</v>
      </c>
      <c r="K515" s="100">
        <f t="shared" si="514"/>
        <v>0</v>
      </c>
      <c r="L515" s="100">
        <f t="shared" si="515"/>
        <v>0</v>
      </c>
      <c r="M515" s="100">
        <f t="shared" si="516"/>
        <v>0</v>
      </c>
      <c r="N515" s="100">
        <f t="shared" si="517"/>
        <v>0</v>
      </c>
      <c r="O515" s="100">
        <f t="shared" si="518"/>
        <v>0</v>
      </c>
      <c r="P515" s="101">
        <f t="shared" si="519"/>
        <v>0</v>
      </c>
      <c r="Q515" s="42">
        <f t="shared" si="520"/>
        <v>0</v>
      </c>
      <c r="S515" s="99">
        <f t="shared" si="521"/>
        <v>0</v>
      </c>
      <c r="T515" s="100">
        <f t="shared" si="522"/>
        <v>0</v>
      </c>
      <c r="U515" s="100">
        <f t="shared" si="523"/>
        <v>0</v>
      </c>
      <c r="V515" s="100">
        <f t="shared" si="524"/>
        <v>0</v>
      </c>
      <c r="W515" s="100">
        <f t="shared" si="525"/>
        <v>0</v>
      </c>
      <c r="X515" s="100">
        <f t="shared" si="526"/>
        <v>0</v>
      </c>
      <c r="Y515" s="100">
        <f t="shared" si="527"/>
        <v>0</v>
      </c>
      <c r="Z515" s="100">
        <f t="shared" si="528"/>
        <v>0</v>
      </c>
      <c r="AA515" s="100">
        <f t="shared" si="529"/>
        <v>0</v>
      </c>
      <c r="AB515" s="100">
        <f t="shared" si="530"/>
        <v>0</v>
      </c>
      <c r="AC515" s="100">
        <f t="shared" si="531"/>
        <v>0</v>
      </c>
      <c r="AD515" s="100">
        <f t="shared" si="532"/>
        <v>0</v>
      </c>
      <c r="AE515" s="42">
        <f t="shared" si="533"/>
        <v>0</v>
      </c>
      <c r="AF515" s="104">
        <f t="shared" si="534"/>
        <v>0</v>
      </c>
      <c r="AG515" s="42">
        <f t="shared" si="535"/>
        <v>0</v>
      </c>
      <c r="AH515" s="43">
        <f t="shared" si="536"/>
        <v>0</v>
      </c>
      <c r="AJ515" s="78"/>
      <c r="AK515" s="79"/>
      <c r="AL515" s="79"/>
      <c r="AM515" s="79"/>
      <c r="AN515" s="79"/>
      <c r="AO515" s="79"/>
      <c r="AP515" s="79"/>
      <c r="AQ515" s="79"/>
      <c r="AR515" s="79"/>
      <c r="AS515" s="79"/>
      <c r="AT515" s="79"/>
      <c r="AU515" s="79"/>
      <c r="AV515" s="30">
        <f t="shared" si="537"/>
        <v>0</v>
      </c>
      <c r="AW515" s="80"/>
      <c r="AX515" s="37"/>
    </row>
    <row r="516" spans="2:50" x14ac:dyDescent="0.35">
      <c r="B516" s="116">
        <v>556013</v>
      </c>
      <c r="C516" s="87" t="s">
        <v>497</v>
      </c>
      <c r="E516" s="99">
        <f t="shared" si="508"/>
        <v>0</v>
      </c>
      <c r="F516" s="100">
        <f t="shared" si="509"/>
        <v>0</v>
      </c>
      <c r="G516" s="100">
        <f t="shared" si="510"/>
        <v>0</v>
      </c>
      <c r="H516" s="100">
        <f t="shared" si="511"/>
        <v>0</v>
      </c>
      <c r="I516" s="100">
        <f t="shared" si="512"/>
        <v>0</v>
      </c>
      <c r="J516" s="100">
        <f t="shared" si="513"/>
        <v>0</v>
      </c>
      <c r="K516" s="100">
        <f t="shared" si="514"/>
        <v>0</v>
      </c>
      <c r="L516" s="100">
        <f t="shared" si="515"/>
        <v>0</v>
      </c>
      <c r="M516" s="100">
        <f t="shared" si="516"/>
        <v>0</v>
      </c>
      <c r="N516" s="100">
        <f t="shared" si="517"/>
        <v>0</v>
      </c>
      <c r="O516" s="100">
        <f t="shared" si="518"/>
        <v>0</v>
      </c>
      <c r="P516" s="101">
        <f t="shared" si="519"/>
        <v>0</v>
      </c>
      <c r="Q516" s="42">
        <f t="shared" si="520"/>
        <v>0</v>
      </c>
      <c r="S516" s="99">
        <f t="shared" si="521"/>
        <v>0</v>
      </c>
      <c r="T516" s="100">
        <f t="shared" si="522"/>
        <v>0</v>
      </c>
      <c r="U516" s="100">
        <f t="shared" si="523"/>
        <v>0</v>
      </c>
      <c r="V516" s="100">
        <f t="shared" si="524"/>
        <v>0</v>
      </c>
      <c r="W516" s="100">
        <f t="shared" si="525"/>
        <v>0</v>
      </c>
      <c r="X516" s="100">
        <f t="shared" si="526"/>
        <v>0</v>
      </c>
      <c r="Y516" s="100">
        <f t="shared" si="527"/>
        <v>0</v>
      </c>
      <c r="Z516" s="100">
        <f t="shared" si="528"/>
        <v>0</v>
      </c>
      <c r="AA516" s="100">
        <f t="shared" si="529"/>
        <v>0</v>
      </c>
      <c r="AB516" s="100">
        <f t="shared" si="530"/>
        <v>0</v>
      </c>
      <c r="AC516" s="100">
        <f t="shared" si="531"/>
        <v>0</v>
      </c>
      <c r="AD516" s="100">
        <f t="shared" si="532"/>
        <v>0</v>
      </c>
      <c r="AE516" s="42">
        <f t="shared" si="533"/>
        <v>0</v>
      </c>
      <c r="AF516" s="104">
        <f t="shared" si="534"/>
        <v>0</v>
      </c>
      <c r="AG516" s="42">
        <f t="shared" si="535"/>
        <v>0</v>
      </c>
      <c r="AH516" s="43">
        <f t="shared" si="536"/>
        <v>0</v>
      </c>
      <c r="AJ516" s="78"/>
      <c r="AK516" s="79"/>
      <c r="AL516" s="79"/>
      <c r="AM516" s="79"/>
      <c r="AN516" s="79"/>
      <c r="AO516" s="79"/>
      <c r="AP516" s="79"/>
      <c r="AQ516" s="79"/>
      <c r="AR516" s="79"/>
      <c r="AS516" s="79"/>
      <c r="AT516" s="79"/>
      <c r="AU516" s="79"/>
      <c r="AV516" s="30">
        <f t="shared" si="537"/>
        <v>0</v>
      </c>
      <c r="AW516" s="80"/>
      <c r="AX516" s="37"/>
    </row>
    <row r="517" spans="2:50" x14ac:dyDescent="0.35">
      <c r="B517" s="116">
        <v>556014</v>
      </c>
      <c r="C517" s="87" t="s">
        <v>498</v>
      </c>
      <c r="E517" s="99">
        <f t="shared" si="508"/>
        <v>0</v>
      </c>
      <c r="F517" s="100">
        <f t="shared" si="509"/>
        <v>0</v>
      </c>
      <c r="G517" s="100">
        <f t="shared" si="510"/>
        <v>0</v>
      </c>
      <c r="H517" s="100">
        <f t="shared" si="511"/>
        <v>0</v>
      </c>
      <c r="I517" s="100">
        <f t="shared" si="512"/>
        <v>0</v>
      </c>
      <c r="J517" s="100">
        <f t="shared" si="513"/>
        <v>0</v>
      </c>
      <c r="K517" s="100">
        <f t="shared" si="514"/>
        <v>0</v>
      </c>
      <c r="L517" s="100">
        <f t="shared" si="515"/>
        <v>0</v>
      </c>
      <c r="M517" s="100">
        <f t="shared" si="516"/>
        <v>0</v>
      </c>
      <c r="N517" s="100">
        <f t="shared" si="517"/>
        <v>0</v>
      </c>
      <c r="O517" s="100">
        <f t="shared" si="518"/>
        <v>0</v>
      </c>
      <c r="P517" s="101">
        <f t="shared" si="519"/>
        <v>0</v>
      </c>
      <c r="Q517" s="42">
        <f t="shared" si="520"/>
        <v>0</v>
      </c>
      <c r="S517" s="99">
        <f t="shared" si="521"/>
        <v>0</v>
      </c>
      <c r="T517" s="100">
        <f t="shared" si="522"/>
        <v>0</v>
      </c>
      <c r="U517" s="100">
        <f t="shared" si="523"/>
        <v>0</v>
      </c>
      <c r="V517" s="100">
        <f t="shared" si="524"/>
        <v>0</v>
      </c>
      <c r="W517" s="100">
        <f t="shared" si="525"/>
        <v>0</v>
      </c>
      <c r="X517" s="100">
        <f t="shared" si="526"/>
        <v>0</v>
      </c>
      <c r="Y517" s="100">
        <f t="shared" si="527"/>
        <v>0</v>
      </c>
      <c r="Z517" s="100">
        <f t="shared" si="528"/>
        <v>0</v>
      </c>
      <c r="AA517" s="100">
        <f t="shared" si="529"/>
        <v>0</v>
      </c>
      <c r="AB517" s="100">
        <f t="shared" si="530"/>
        <v>0</v>
      </c>
      <c r="AC517" s="100">
        <f t="shared" si="531"/>
        <v>0</v>
      </c>
      <c r="AD517" s="100">
        <f t="shared" si="532"/>
        <v>0</v>
      </c>
      <c r="AE517" s="42">
        <f t="shared" si="533"/>
        <v>0</v>
      </c>
      <c r="AF517" s="104">
        <f t="shared" si="534"/>
        <v>0</v>
      </c>
      <c r="AG517" s="42">
        <f t="shared" si="535"/>
        <v>0</v>
      </c>
      <c r="AH517" s="43">
        <f t="shared" si="536"/>
        <v>0</v>
      </c>
      <c r="AJ517" s="78"/>
      <c r="AK517" s="79"/>
      <c r="AL517" s="79"/>
      <c r="AM517" s="79"/>
      <c r="AN517" s="79"/>
      <c r="AO517" s="79"/>
      <c r="AP517" s="79"/>
      <c r="AQ517" s="79"/>
      <c r="AR517" s="79"/>
      <c r="AS517" s="79"/>
      <c r="AT517" s="79"/>
      <c r="AU517" s="79"/>
      <c r="AV517" s="30">
        <f t="shared" si="537"/>
        <v>0</v>
      </c>
      <c r="AW517" s="80"/>
      <c r="AX517" s="37"/>
    </row>
    <row r="518" spans="2:50" x14ac:dyDescent="0.35">
      <c r="B518" s="116">
        <v>557000</v>
      </c>
      <c r="C518" s="87" t="s">
        <v>499</v>
      </c>
      <c r="E518" s="99">
        <f t="shared" si="508"/>
        <v>0</v>
      </c>
      <c r="F518" s="100">
        <f t="shared" si="509"/>
        <v>0</v>
      </c>
      <c r="G518" s="100">
        <f t="shared" si="510"/>
        <v>0</v>
      </c>
      <c r="H518" s="100">
        <f t="shared" si="511"/>
        <v>0</v>
      </c>
      <c r="I518" s="100">
        <f t="shared" si="512"/>
        <v>0</v>
      </c>
      <c r="J518" s="100">
        <f t="shared" si="513"/>
        <v>0</v>
      </c>
      <c r="K518" s="100">
        <f t="shared" si="514"/>
        <v>0</v>
      </c>
      <c r="L518" s="100">
        <f t="shared" si="515"/>
        <v>0</v>
      </c>
      <c r="M518" s="100">
        <f t="shared" si="516"/>
        <v>0</v>
      </c>
      <c r="N518" s="100">
        <f t="shared" si="517"/>
        <v>0</v>
      </c>
      <c r="O518" s="100">
        <f t="shared" si="518"/>
        <v>0</v>
      </c>
      <c r="P518" s="101">
        <f t="shared" si="519"/>
        <v>0</v>
      </c>
      <c r="Q518" s="42">
        <f t="shared" si="520"/>
        <v>0</v>
      </c>
      <c r="S518" s="99">
        <f t="shared" si="521"/>
        <v>0</v>
      </c>
      <c r="T518" s="100">
        <f t="shared" si="522"/>
        <v>0</v>
      </c>
      <c r="U518" s="100">
        <f t="shared" si="523"/>
        <v>0</v>
      </c>
      <c r="V518" s="100">
        <f t="shared" si="524"/>
        <v>0</v>
      </c>
      <c r="W518" s="100">
        <f t="shared" si="525"/>
        <v>0</v>
      </c>
      <c r="X518" s="100">
        <f t="shared" si="526"/>
        <v>0</v>
      </c>
      <c r="Y518" s="100">
        <f t="shared" si="527"/>
        <v>0</v>
      </c>
      <c r="Z518" s="100">
        <f t="shared" si="528"/>
        <v>0</v>
      </c>
      <c r="AA518" s="100">
        <f t="shared" si="529"/>
        <v>0</v>
      </c>
      <c r="AB518" s="100">
        <f t="shared" si="530"/>
        <v>0</v>
      </c>
      <c r="AC518" s="100">
        <f t="shared" si="531"/>
        <v>0</v>
      </c>
      <c r="AD518" s="100">
        <f t="shared" si="532"/>
        <v>0</v>
      </c>
      <c r="AE518" s="42">
        <f t="shared" si="533"/>
        <v>0</v>
      </c>
      <c r="AF518" s="104">
        <f t="shared" si="534"/>
        <v>0</v>
      </c>
      <c r="AG518" s="42">
        <f t="shared" si="535"/>
        <v>0</v>
      </c>
      <c r="AH518" s="43">
        <f t="shared" si="536"/>
        <v>0</v>
      </c>
      <c r="AJ518" s="78"/>
      <c r="AK518" s="79"/>
      <c r="AL518" s="79"/>
      <c r="AM518" s="79"/>
      <c r="AN518" s="79"/>
      <c r="AO518" s="79"/>
      <c r="AP518" s="79"/>
      <c r="AQ518" s="79"/>
      <c r="AR518" s="79"/>
      <c r="AS518" s="79"/>
      <c r="AT518" s="79"/>
      <c r="AU518" s="79"/>
      <c r="AV518" s="30">
        <f t="shared" si="537"/>
        <v>0</v>
      </c>
      <c r="AW518" s="80"/>
      <c r="AX518" s="37"/>
    </row>
    <row r="519" spans="2:50" x14ac:dyDescent="0.35">
      <c r="B519" s="116">
        <v>557001</v>
      </c>
      <c r="C519" s="87" t="s">
        <v>500</v>
      </c>
      <c r="E519" s="99">
        <f t="shared" si="508"/>
        <v>0</v>
      </c>
      <c r="F519" s="100">
        <f t="shared" si="509"/>
        <v>0</v>
      </c>
      <c r="G519" s="100">
        <f t="shared" si="510"/>
        <v>0</v>
      </c>
      <c r="H519" s="100">
        <f t="shared" si="511"/>
        <v>0</v>
      </c>
      <c r="I519" s="100">
        <f t="shared" si="512"/>
        <v>0</v>
      </c>
      <c r="J519" s="100">
        <f t="shared" si="513"/>
        <v>0</v>
      </c>
      <c r="K519" s="100">
        <f t="shared" si="514"/>
        <v>0</v>
      </c>
      <c r="L519" s="100">
        <f t="shared" si="515"/>
        <v>0</v>
      </c>
      <c r="M519" s="100">
        <f t="shared" si="516"/>
        <v>0</v>
      </c>
      <c r="N519" s="100">
        <f t="shared" si="517"/>
        <v>0</v>
      </c>
      <c r="O519" s="100">
        <f t="shared" si="518"/>
        <v>0</v>
      </c>
      <c r="P519" s="101">
        <f t="shared" si="519"/>
        <v>0</v>
      </c>
      <c r="Q519" s="42">
        <f t="shared" si="520"/>
        <v>0</v>
      </c>
      <c r="S519" s="99">
        <f t="shared" si="521"/>
        <v>0</v>
      </c>
      <c r="T519" s="100">
        <f t="shared" si="522"/>
        <v>0</v>
      </c>
      <c r="U519" s="100">
        <f t="shared" si="523"/>
        <v>0</v>
      </c>
      <c r="V519" s="100">
        <f t="shared" si="524"/>
        <v>0</v>
      </c>
      <c r="W519" s="100">
        <f t="shared" si="525"/>
        <v>0</v>
      </c>
      <c r="X519" s="100">
        <f t="shared" si="526"/>
        <v>0</v>
      </c>
      <c r="Y519" s="100">
        <f t="shared" si="527"/>
        <v>0</v>
      </c>
      <c r="Z519" s="100">
        <f t="shared" si="528"/>
        <v>0</v>
      </c>
      <c r="AA519" s="100">
        <f t="shared" si="529"/>
        <v>0</v>
      </c>
      <c r="AB519" s="100">
        <f t="shared" si="530"/>
        <v>0</v>
      </c>
      <c r="AC519" s="100">
        <f t="shared" si="531"/>
        <v>0</v>
      </c>
      <c r="AD519" s="100">
        <f t="shared" si="532"/>
        <v>0</v>
      </c>
      <c r="AE519" s="42">
        <f t="shared" si="533"/>
        <v>0</v>
      </c>
      <c r="AF519" s="104">
        <f t="shared" si="534"/>
        <v>0</v>
      </c>
      <c r="AG519" s="42">
        <f t="shared" si="535"/>
        <v>0</v>
      </c>
      <c r="AH519" s="43">
        <f t="shared" si="536"/>
        <v>0</v>
      </c>
      <c r="AJ519" s="78"/>
      <c r="AK519" s="79"/>
      <c r="AL519" s="79"/>
      <c r="AM519" s="79"/>
      <c r="AN519" s="79"/>
      <c r="AO519" s="79"/>
      <c r="AP519" s="79"/>
      <c r="AQ519" s="79"/>
      <c r="AR519" s="79"/>
      <c r="AS519" s="79"/>
      <c r="AT519" s="79"/>
      <c r="AU519" s="79"/>
      <c r="AV519" s="30">
        <f t="shared" si="537"/>
        <v>0</v>
      </c>
      <c r="AW519" s="80"/>
      <c r="AX519" s="37"/>
    </row>
    <row r="520" spans="2:50" x14ac:dyDescent="0.35">
      <c r="B520" s="116">
        <v>557002</v>
      </c>
      <c r="C520" s="87" t="s">
        <v>501</v>
      </c>
      <c r="E520" s="99">
        <f t="shared" si="508"/>
        <v>0</v>
      </c>
      <c r="F520" s="100">
        <f t="shared" si="509"/>
        <v>0</v>
      </c>
      <c r="G520" s="100">
        <f t="shared" si="510"/>
        <v>0</v>
      </c>
      <c r="H520" s="100">
        <f t="shared" si="511"/>
        <v>0</v>
      </c>
      <c r="I520" s="100">
        <f t="shared" si="512"/>
        <v>0</v>
      </c>
      <c r="J520" s="100">
        <f t="shared" si="513"/>
        <v>0</v>
      </c>
      <c r="K520" s="100">
        <f t="shared" si="514"/>
        <v>0</v>
      </c>
      <c r="L520" s="100">
        <f t="shared" si="515"/>
        <v>0</v>
      </c>
      <c r="M520" s="100">
        <f t="shared" si="516"/>
        <v>0</v>
      </c>
      <c r="N520" s="100">
        <f t="shared" si="517"/>
        <v>0</v>
      </c>
      <c r="O520" s="100">
        <f t="shared" si="518"/>
        <v>0</v>
      </c>
      <c r="P520" s="101">
        <f t="shared" si="519"/>
        <v>0</v>
      </c>
      <c r="Q520" s="42">
        <f t="shared" si="520"/>
        <v>0</v>
      </c>
      <c r="S520" s="99">
        <f t="shared" si="521"/>
        <v>0</v>
      </c>
      <c r="T520" s="100">
        <f t="shared" si="522"/>
        <v>0</v>
      </c>
      <c r="U520" s="100">
        <f t="shared" si="523"/>
        <v>0</v>
      </c>
      <c r="V520" s="100">
        <f t="shared" si="524"/>
        <v>0</v>
      </c>
      <c r="W520" s="100">
        <f t="shared" si="525"/>
        <v>0</v>
      </c>
      <c r="X520" s="100">
        <f t="shared" si="526"/>
        <v>0</v>
      </c>
      <c r="Y520" s="100">
        <f t="shared" si="527"/>
        <v>0</v>
      </c>
      <c r="Z520" s="100">
        <f t="shared" si="528"/>
        <v>0</v>
      </c>
      <c r="AA520" s="100">
        <f t="shared" si="529"/>
        <v>0</v>
      </c>
      <c r="AB520" s="100">
        <f t="shared" si="530"/>
        <v>0</v>
      </c>
      <c r="AC520" s="100">
        <f t="shared" si="531"/>
        <v>0</v>
      </c>
      <c r="AD520" s="100">
        <f t="shared" si="532"/>
        <v>0</v>
      </c>
      <c r="AE520" s="42">
        <f t="shared" si="533"/>
        <v>0</v>
      </c>
      <c r="AF520" s="104">
        <f t="shared" si="534"/>
        <v>0</v>
      </c>
      <c r="AG520" s="42">
        <f t="shared" si="535"/>
        <v>0</v>
      </c>
      <c r="AH520" s="43">
        <f t="shared" si="536"/>
        <v>0</v>
      </c>
      <c r="AJ520" s="78"/>
      <c r="AK520" s="79"/>
      <c r="AL520" s="79"/>
      <c r="AM520" s="79"/>
      <c r="AN520" s="79"/>
      <c r="AO520" s="79"/>
      <c r="AP520" s="79"/>
      <c r="AQ520" s="79"/>
      <c r="AR520" s="79"/>
      <c r="AS520" s="79"/>
      <c r="AT520" s="79"/>
      <c r="AU520" s="79"/>
      <c r="AV520" s="30">
        <f t="shared" si="537"/>
        <v>0</v>
      </c>
      <c r="AW520" s="80"/>
      <c r="AX520" s="37"/>
    </row>
    <row r="521" spans="2:50" x14ac:dyDescent="0.35">
      <c r="B521" s="116">
        <v>557003</v>
      </c>
      <c r="C521" s="87" t="s">
        <v>502</v>
      </c>
      <c r="E521" s="99">
        <f t="shared" si="508"/>
        <v>0</v>
      </c>
      <c r="F521" s="100">
        <f t="shared" si="509"/>
        <v>0</v>
      </c>
      <c r="G521" s="100">
        <f t="shared" si="510"/>
        <v>0</v>
      </c>
      <c r="H521" s="100">
        <f t="shared" si="511"/>
        <v>0</v>
      </c>
      <c r="I521" s="100">
        <f t="shared" si="512"/>
        <v>0</v>
      </c>
      <c r="J521" s="100">
        <f t="shared" si="513"/>
        <v>0</v>
      </c>
      <c r="K521" s="100">
        <f t="shared" si="514"/>
        <v>0</v>
      </c>
      <c r="L521" s="100">
        <f t="shared" si="515"/>
        <v>0</v>
      </c>
      <c r="M521" s="100">
        <f t="shared" si="516"/>
        <v>0</v>
      </c>
      <c r="N521" s="100">
        <f t="shared" si="517"/>
        <v>0</v>
      </c>
      <c r="O521" s="100">
        <f t="shared" si="518"/>
        <v>0</v>
      </c>
      <c r="P521" s="101">
        <f t="shared" si="519"/>
        <v>0</v>
      </c>
      <c r="Q521" s="42">
        <f t="shared" si="520"/>
        <v>0</v>
      </c>
      <c r="S521" s="99">
        <f t="shared" si="521"/>
        <v>0</v>
      </c>
      <c r="T521" s="100">
        <f t="shared" si="522"/>
        <v>0</v>
      </c>
      <c r="U521" s="100">
        <f t="shared" si="523"/>
        <v>0</v>
      </c>
      <c r="V521" s="100">
        <f t="shared" si="524"/>
        <v>0</v>
      </c>
      <c r="W521" s="100">
        <f t="shared" si="525"/>
        <v>0</v>
      </c>
      <c r="X521" s="100">
        <f t="shared" si="526"/>
        <v>0</v>
      </c>
      <c r="Y521" s="100">
        <f t="shared" si="527"/>
        <v>0</v>
      </c>
      <c r="Z521" s="100">
        <f t="shared" si="528"/>
        <v>0</v>
      </c>
      <c r="AA521" s="100">
        <f t="shared" si="529"/>
        <v>0</v>
      </c>
      <c r="AB521" s="100">
        <f t="shared" si="530"/>
        <v>0</v>
      </c>
      <c r="AC521" s="100">
        <f t="shared" si="531"/>
        <v>0</v>
      </c>
      <c r="AD521" s="100">
        <f t="shared" si="532"/>
        <v>0</v>
      </c>
      <c r="AE521" s="42">
        <f t="shared" si="533"/>
        <v>0</v>
      </c>
      <c r="AF521" s="104">
        <f t="shared" si="534"/>
        <v>0</v>
      </c>
      <c r="AG521" s="42">
        <f t="shared" si="535"/>
        <v>0</v>
      </c>
      <c r="AH521" s="43">
        <f t="shared" si="536"/>
        <v>0</v>
      </c>
      <c r="AJ521" s="78"/>
      <c r="AK521" s="79"/>
      <c r="AL521" s="79"/>
      <c r="AM521" s="79"/>
      <c r="AN521" s="79"/>
      <c r="AO521" s="79"/>
      <c r="AP521" s="79"/>
      <c r="AQ521" s="79"/>
      <c r="AR521" s="79"/>
      <c r="AS521" s="79"/>
      <c r="AT521" s="79"/>
      <c r="AU521" s="79"/>
      <c r="AV521" s="30">
        <f t="shared" si="537"/>
        <v>0</v>
      </c>
      <c r="AW521" s="80"/>
      <c r="AX521" s="37"/>
    </row>
    <row r="522" spans="2:50" x14ac:dyDescent="0.35">
      <c r="B522" s="116">
        <v>557004</v>
      </c>
      <c r="C522" s="87" t="s">
        <v>503</v>
      </c>
      <c r="E522" s="99">
        <f t="shared" si="508"/>
        <v>0</v>
      </c>
      <c r="F522" s="100">
        <f t="shared" si="509"/>
        <v>0</v>
      </c>
      <c r="G522" s="100">
        <f t="shared" si="510"/>
        <v>0</v>
      </c>
      <c r="H522" s="100">
        <f t="shared" si="511"/>
        <v>0</v>
      </c>
      <c r="I522" s="100">
        <f t="shared" si="512"/>
        <v>0</v>
      </c>
      <c r="J522" s="100">
        <f t="shared" si="513"/>
        <v>0</v>
      </c>
      <c r="K522" s="100">
        <f t="shared" si="514"/>
        <v>0</v>
      </c>
      <c r="L522" s="100">
        <f t="shared" si="515"/>
        <v>0</v>
      </c>
      <c r="M522" s="100">
        <f t="shared" si="516"/>
        <v>0</v>
      </c>
      <c r="N522" s="100">
        <f t="shared" si="517"/>
        <v>0</v>
      </c>
      <c r="O522" s="100">
        <f t="shared" si="518"/>
        <v>0</v>
      </c>
      <c r="P522" s="101">
        <f t="shared" si="519"/>
        <v>0</v>
      </c>
      <c r="Q522" s="42">
        <f t="shared" si="520"/>
        <v>0</v>
      </c>
      <c r="S522" s="99">
        <f t="shared" si="521"/>
        <v>0</v>
      </c>
      <c r="T522" s="100">
        <f t="shared" si="522"/>
        <v>0</v>
      </c>
      <c r="U522" s="100">
        <f t="shared" si="523"/>
        <v>0</v>
      </c>
      <c r="V522" s="100">
        <f t="shared" si="524"/>
        <v>0</v>
      </c>
      <c r="W522" s="100">
        <f t="shared" si="525"/>
        <v>0</v>
      </c>
      <c r="X522" s="100">
        <f t="shared" si="526"/>
        <v>0</v>
      </c>
      <c r="Y522" s="100">
        <f t="shared" si="527"/>
        <v>0</v>
      </c>
      <c r="Z522" s="100">
        <f t="shared" si="528"/>
        <v>0</v>
      </c>
      <c r="AA522" s="100">
        <f t="shared" si="529"/>
        <v>0</v>
      </c>
      <c r="AB522" s="100">
        <f t="shared" si="530"/>
        <v>0</v>
      </c>
      <c r="AC522" s="100">
        <f t="shared" si="531"/>
        <v>0</v>
      </c>
      <c r="AD522" s="100">
        <f t="shared" si="532"/>
        <v>0</v>
      </c>
      <c r="AE522" s="42">
        <f t="shared" si="533"/>
        <v>0</v>
      </c>
      <c r="AF522" s="104">
        <f t="shared" si="534"/>
        <v>0</v>
      </c>
      <c r="AG522" s="42">
        <f t="shared" si="535"/>
        <v>0</v>
      </c>
      <c r="AH522" s="43">
        <f t="shared" si="536"/>
        <v>0</v>
      </c>
      <c r="AJ522" s="78"/>
      <c r="AK522" s="79"/>
      <c r="AL522" s="79"/>
      <c r="AM522" s="79"/>
      <c r="AN522" s="79"/>
      <c r="AO522" s="79"/>
      <c r="AP522" s="79"/>
      <c r="AQ522" s="79"/>
      <c r="AR522" s="79"/>
      <c r="AS522" s="79"/>
      <c r="AT522" s="79"/>
      <c r="AU522" s="79"/>
      <c r="AV522" s="30">
        <f t="shared" si="537"/>
        <v>0</v>
      </c>
      <c r="AW522" s="80"/>
      <c r="AX522" s="37"/>
    </row>
    <row r="523" spans="2:50" x14ac:dyDescent="0.35">
      <c r="B523" s="116">
        <v>557005</v>
      </c>
      <c r="C523" s="87" t="s">
        <v>504</v>
      </c>
      <c r="E523" s="99">
        <f t="shared" si="508"/>
        <v>0</v>
      </c>
      <c r="F523" s="100">
        <f t="shared" si="509"/>
        <v>0</v>
      </c>
      <c r="G523" s="100">
        <f t="shared" si="510"/>
        <v>0</v>
      </c>
      <c r="H523" s="100">
        <f t="shared" si="511"/>
        <v>0</v>
      </c>
      <c r="I523" s="100">
        <f t="shared" si="512"/>
        <v>0</v>
      </c>
      <c r="J523" s="100">
        <f t="shared" si="513"/>
        <v>0</v>
      </c>
      <c r="K523" s="100">
        <f t="shared" si="514"/>
        <v>0</v>
      </c>
      <c r="L523" s="100">
        <f t="shared" si="515"/>
        <v>0</v>
      </c>
      <c r="M523" s="100">
        <f t="shared" si="516"/>
        <v>0</v>
      </c>
      <c r="N523" s="100">
        <f t="shared" si="517"/>
        <v>0</v>
      </c>
      <c r="O523" s="100">
        <f t="shared" si="518"/>
        <v>0</v>
      </c>
      <c r="P523" s="101">
        <f t="shared" si="519"/>
        <v>0</v>
      </c>
      <c r="Q523" s="42">
        <f t="shared" si="520"/>
        <v>0</v>
      </c>
      <c r="S523" s="99">
        <f t="shared" si="521"/>
        <v>0</v>
      </c>
      <c r="T523" s="100">
        <f t="shared" si="522"/>
        <v>0</v>
      </c>
      <c r="U523" s="100">
        <f t="shared" si="523"/>
        <v>0</v>
      </c>
      <c r="V523" s="100">
        <f t="shared" si="524"/>
        <v>0</v>
      </c>
      <c r="W523" s="100">
        <f t="shared" si="525"/>
        <v>0</v>
      </c>
      <c r="X523" s="100">
        <f t="shared" si="526"/>
        <v>0</v>
      </c>
      <c r="Y523" s="100">
        <f t="shared" si="527"/>
        <v>0</v>
      </c>
      <c r="Z523" s="100">
        <f t="shared" si="528"/>
        <v>0</v>
      </c>
      <c r="AA523" s="100">
        <f t="shared" si="529"/>
        <v>0</v>
      </c>
      <c r="AB523" s="100">
        <f t="shared" si="530"/>
        <v>0</v>
      </c>
      <c r="AC523" s="100">
        <f t="shared" si="531"/>
        <v>0</v>
      </c>
      <c r="AD523" s="100">
        <f t="shared" si="532"/>
        <v>0</v>
      </c>
      <c r="AE523" s="42">
        <f t="shared" si="533"/>
        <v>0</v>
      </c>
      <c r="AF523" s="104">
        <f t="shared" si="534"/>
        <v>0</v>
      </c>
      <c r="AG523" s="42">
        <f t="shared" si="535"/>
        <v>0</v>
      </c>
      <c r="AH523" s="43">
        <f t="shared" si="536"/>
        <v>0</v>
      </c>
      <c r="AJ523" s="78"/>
      <c r="AK523" s="79"/>
      <c r="AL523" s="79"/>
      <c r="AM523" s="79"/>
      <c r="AN523" s="79"/>
      <c r="AO523" s="79"/>
      <c r="AP523" s="79"/>
      <c r="AQ523" s="79"/>
      <c r="AR523" s="79"/>
      <c r="AS523" s="79"/>
      <c r="AT523" s="79"/>
      <c r="AU523" s="79"/>
      <c r="AV523" s="30">
        <f t="shared" si="537"/>
        <v>0</v>
      </c>
      <c r="AW523" s="80"/>
      <c r="AX523" s="37"/>
    </row>
    <row r="524" spans="2:50" x14ac:dyDescent="0.35">
      <c r="B524" s="116">
        <v>557006</v>
      </c>
      <c r="C524" s="87" t="s">
        <v>505</v>
      </c>
      <c r="E524" s="99">
        <f t="shared" si="508"/>
        <v>0</v>
      </c>
      <c r="F524" s="100">
        <f t="shared" si="509"/>
        <v>0</v>
      </c>
      <c r="G524" s="100">
        <f t="shared" si="510"/>
        <v>0</v>
      </c>
      <c r="H524" s="100">
        <f t="shared" si="511"/>
        <v>0</v>
      </c>
      <c r="I524" s="100">
        <f t="shared" si="512"/>
        <v>0</v>
      </c>
      <c r="J524" s="100">
        <f t="shared" si="513"/>
        <v>0</v>
      </c>
      <c r="K524" s="100">
        <f t="shared" si="514"/>
        <v>0</v>
      </c>
      <c r="L524" s="100">
        <f t="shared" si="515"/>
        <v>0</v>
      </c>
      <c r="M524" s="100">
        <f t="shared" si="516"/>
        <v>0</v>
      </c>
      <c r="N524" s="100">
        <f t="shared" si="517"/>
        <v>0</v>
      </c>
      <c r="O524" s="100">
        <f t="shared" si="518"/>
        <v>0</v>
      </c>
      <c r="P524" s="101">
        <f t="shared" si="519"/>
        <v>0</v>
      </c>
      <c r="Q524" s="42">
        <f t="shared" si="520"/>
        <v>0</v>
      </c>
      <c r="S524" s="99">
        <f t="shared" si="521"/>
        <v>0</v>
      </c>
      <c r="T524" s="100">
        <f t="shared" si="522"/>
        <v>0</v>
      </c>
      <c r="U524" s="100">
        <f t="shared" si="523"/>
        <v>0</v>
      </c>
      <c r="V524" s="100">
        <f t="shared" si="524"/>
        <v>0</v>
      </c>
      <c r="W524" s="100">
        <f t="shared" si="525"/>
        <v>0</v>
      </c>
      <c r="X524" s="100">
        <f t="shared" si="526"/>
        <v>0</v>
      </c>
      <c r="Y524" s="100">
        <f t="shared" si="527"/>
        <v>0</v>
      </c>
      <c r="Z524" s="100">
        <f t="shared" si="528"/>
        <v>0</v>
      </c>
      <c r="AA524" s="100">
        <f t="shared" si="529"/>
        <v>0</v>
      </c>
      <c r="AB524" s="100">
        <f t="shared" si="530"/>
        <v>0</v>
      </c>
      <c r="AC524" s="100">
        <f t="shared" si="531"/>
        <v>0</v>
      </c>
      <c r="AD524" s="100">
        <f t="shared" si="532"/>
        <v>0</v>
      </c>
      <c r="AE524" s="42">
        <f t="shared" si="533"/>
        <v>0</v>
      </c>
      <c r="AF524" s="104">
        <f t="shared" si="534"/>
        <v>0</v>
      </c>
      <c r="AG524" s="42">
        <f t="shared" si="535"/>
        <v>0</v>
      </c>
      <c r="AH524" s="43">
        <f t="shared" si="536"/>
        <v>0</v>
      </c>
      <c r="AJ524" s="78"/>
      <c r="AK524" s="79"/>
      <c r="AL524" s="79"/>
      <c r="AM524" s="79"/>
      <c r="AN524" s="79"/>
      <c r="AO524" s="79"/>
      <c r="AP524" s="79"/>
      <c r="AQ524" s="79"/>
      <c r="AR524" s="79"/>
      <c r="AS524" s="79"/>
      <c r="AT524" s="79"/>
      <c r="AU524" s="79"/>
      <c r="AV524" s="30">
        <f t="shared" si="537"/>
        <v>0</v>
      </c>
      <c r="AW524" s="80"/>
      <c r="AX524" s="37"/>
    </row>
    <row r="525" spans="2:50" x14ac:dyDescent="0.35">
      <c r="B525" s="116">
        <v>557007</v>
      </c>
      <c r="C525" s="87" t="s">
        <v>506</v>
      </c>
      <c r="E525" s="99">
        <f t="shared" si="508"/>
        <v>0</v>
      </c>
      <c r="F525" s="100">
        <f t="shared" si="509"/>
        <v>0</v>
      </c>
      <c r="G525" s="100">
        <f t="shared" si="510"/>
        <v>0</v>
      </c>
      <c r="H525" s="100">
        <f t="shared" si="511"/>
        <v>0</v>
      </c>
      <c r="I525" s="100">
        <f t="shared" si="512"/>
        <v>0</v>
      </c>
      <c r="J525" s="100">
        <f t="shared" si="513"/>
        <v>0</v>
      </c>
      <c r="K525" s="100">
        <f t="shared" si="514"/>
        <v>0</v>
      </c>
      <c r="L525" s="100">
        <f t="shared" si="515"/>
        <v>0</v>
      </c>
      <c r="M525" s="100">
        <f t="shared" si="516"/>
        <v>0</v>
      </c>
      <c r="N525" s="100">
        <f t="shared" si="517"/>
        <v>0</v>
      </c>
      <c r="O525" s="100">
        <f t="shared" si="518"/>
        <v>0</v>
      </c>
      <c r="P525" s="101">
        <f t="shared" si="519"/>
        <v>0</v>
      </c>
      <c r="Q525" s="42">
        <f t="shared" si="520"/>
        <v>0</v>
      </c>
      <c r="S525" s="99">
        <f t="shared" si="521"/>
        <v>0</v>
      </c>
      <c r="T525" s="100">
        <f t="shared" si="522"/>
        <v>0</v>
      </c>
      <c r="U525" s="100">
        <f t="shared" si="523"/>
        <v>0</v>
      </c>
      <c r="V525" s="100">
        <f t="shared" si="524"/>
        <v>0</v>
      </c>
      <c r="W525" s="100">
        <f t="shared" si="525"/>
        <v>0</v>
      </c>
      <c r="X525" s="100">
        <f t="shared" si="526"/>
        <v>0</v>
      </c>
      <c r="Y525" s="100">
        <f t="shared" si="527"/>
        <v>0</v>
      </c>
      <c r="Z525" s="100">
        <f t="shared" si="528"/>
        <v>0</v>
      </c>
      <c r="AA525" s="100">
        <f t="shared" si="529"/>
        <v>0</v>
      </c>
      <c r="AB525" s="100">
        <f t="shared" si="530"/>
        <v>0</v>
      </c>
      <c r="AC525" s="100">
        <f t="shared" si="531"/>
        <v>0</v>
      </c>
      <c r="AD525" s="100">
        <f t="shared" si="532"/>
        <v>0</v>
      </c>
      <c r="AE525" s="42">
        <f t="shared" si="533"/>
        <v>0</v>
      </c>
      <c r="AF525" s="104">
        <f t="shared" si="534"/>
        <v>0</v>
      </c>
      <c r="AG525" s="42">
        <f t="shared" si="535"/>
        <v>0</v>
      </c>
      <c r="AH525" s="43">
        <f t="shared" si="536"/>
        <v>0</v>
      </c>
      <c r="AJ525" s="78"/>
      <c r="AK525" s="79"/>
      <c r="AL525" s="79"/>
      <c r="AM525" s="79"/>
      <c r="AN525" s="79"/>
      <c r="AO525" s="79"/>
      <c r="AP525" s="79"/>
      <c r="AQ525" s="79"/>
      <c r="AR525" s="79"/>
      <c r="AS525" s="79"/>
      <c r="AT525" s="79"/>
      <c r="AU525" s="79"/>
      <c r="AV525" s="30">
        <f t="shared" si="537"/>
        <v>0</v>
      </c>
      <c r="AW525" s="80"/>
      <c r="AX525" s="37"/>
    </row>
    <row r="526" spans="2:50" x14ac:dyDescent="0.35">
      <c r="B526" s="116">
        <v>557008</v>
      </c>
      <c r="C526" s="87" t="s">
        <v>507</v>
      </c>
      <c r="E526" s="99">
        <f t="shared" si="508"/>
        <v>0</v>
      </c>
      <c r="F526" s="100">
        <f t="shared" si="509"/>
        <v>0</v>
      </c>
      <c r="G526" s="100">
        <f t="shared" si="510"/>
        <v>0</v>
      </c>
      <c r="H526" s="100">
        <f t="shared" si="511"/>
        <v>0</v>
      </c>
      <c r="I526" s="100">
        <f t="shared" si="512"/>
        <v>0</v>
      </c>
      <c r="J526" s="100">
        <f t="shared" si="513"/>
        <v>0</v>
      </c>
      <c r="K526" s="100">
        <f t="shared" si="514"/>
        <v>0</v>
      </c>
      <c r="L526" s="100">
        <f t="shared" si="515"/>
        <v>0</v>
      </c>
      <c r="M526" s="100">
        <f t="shared" si="516"/>
        <v>0</v>
      </c>
      <c r="N526" s="100">
        <f t="shared" si="517"/>
        <v>0</v>
      </c>
      <c r="O526" s="100">
        <f t="shared" si="518"/>
        <v>0</v>
      </c>
      <c r="P526" s="101">
        <f t="shared" si="519"/>
        <v>0</v>
      </c>
      <c r="Q526" s="42">
        <f t="shared" si="520"/>
        <v>0</v>
      </c>
      <c r="S526" s="99">
        <f t="shared" si="521"/>
        <v>0</v>
      </c>
      <c r="T526" s="100">
        <f t="shared" si="522"/>
        <v>0</v>
      </c>
      <c r="U526" s="100">
        <f t="shared" si="523"/>
        <v>0</v>
      </c>
      <c r="V526" s="100">
        <f t="shared" si="524"/>
        <v>0</v>
      </c>
      <c r="W526" s="100">
        <f t="shared" si="525"/>
        <v>0</v>
      </c>
      <c r="X526" s="100">
        <f t="shared" si="526"/>
        <v>0</v>
      </c>
      <c r="Y526" s="100">
        <f t="shared" si="527"/>
        <v>0</v>
      </c>
      <c r="Z526" s="100">
        <f t="shared" si="528"/>
        <v>0</v>
      </c>
      <c r="AA526" s="100">
        <f t="shared" si="529"/>
        <v>0</v>
      </c>
      <c r="AB526" s="100">
        <f t="shared" si="530"/>
        <v>0</v>
      </c>
      <c r="AC526" s="100">
        <f t="shared" si="531"/>
        <v>0</v>
      </c>
      <c r="AD526" s="100">
        <f t="shared" si="532"/>
        <v>0</v>
      </c>
      <c r="AE526" s="42">
        <f t="shared" si="533"/>
        <v>0</v>
      </c>
      <c r="AF526" s="104">
        <f t="shared" si="534"/>
        <v>0</v>
      </c>
      <c r="AG526" s="42">
        <f t="shared" si="535"/>
        <v>0</v>
      </c>
      <c r="AH526" s="43">
        <f t="shared" si="536"/>
        <v>0</v>
      </c>
      <c r="AJ526" s="78"/>
      <c r="AK526" s="79"/>
      <c r="AL526" s="79"/>
      <c r="AM526" s="79"/>
      <c r="AN526" s="79"/>
      <c r="AO526" s="79"/>
      <c r="AP526" s="79"/>
      <c r="AQ526" s="79"/>
      <c r="AR526" s="79"/>
      <c r="AS526" s="79"/>
      <c r="AT526" s="79"/>
      <c r="AU526" s="79"/>
      <c r="AV526" s="30">
        <f t="shared" si="537"/>
        <v>0</v>
      </c>
      <c r="AW526" s="80"/>
      <c r="AX526" s="37"/>
    </row>
    <row r="527" spans="2:50" x14ac:dyDescent="0.35">
      <c r="B527" s="116">
        <v>557009</v>
      </c>
      <c r="C527" s="87" t="s">
        <v>508</v>
      </c>
      <c r="E527" s="99">
        <f t="shared" si="508"/>
        <v>0</v>
      </c>
      <c r="F527" s="100">
        <f t="shared" si="509"/>
        <v>0</v>
      </c>
      <c r="G527" s="100">
        <f t="shared" si="510"/>
        <v>0</v>
      </c>
      <c r="H527" s="100">
        <f t="shared" si="511"/>
        <v>0</v>
      </c>
      <c r="I527" s="100">
        <f t="shared" si="512"/>
        <v>0</v>
      </c>
      <c r="J527" s="100">
        <f t="shared" si="513"/>
        <v>0</v>
      </c>
      <c r="K527" s="100">
        <f t="shared" si="514"/>
        <v>0</v>
      </c>
      <c r="L527" s="100">
        <f t="shared" si="515"/>
        <v>0</v>
      </c>
      <c r="M527" s="100">
        <f t="shared" si="516"/>
        <v>0</v>
      </c>
      <c r="N527" s="100">
        <f t="shared" si="517"/>
        <v>0</v>
      </c>
      <c r="O527" s="100">
        <f t="shared" si="518"/>
        <v>0</v>
      </c>
      <c r="P527" s="101">
        <f t="shared" si="519"/>
        <v>0</v>
      </c>
      <c r="Q527" s="42">
        <f t="shared" si="520"/>
        <v>0</v>
      </c>
      <c r="S527" s="99">
        <f t="shared" si="521"/>
        <v>0</v>
      </c>
      <c r="T527" s="100">
        <f t="shared" si="522"/>
        <v>0</v>
      </c>
      <c r="U527" s="100">
        <f t="shared" si="523"/>
        <v>0</v>
      </c>
      <c r="V527" s="100">
        <f t="shared" si="524"/>
        <v>0</v>
      </c>
      <c r="W527" s="100">
        <f t="shared" si="525"/>
        <v>0</v>
      </c>
      <c r="X527" s="100">
        <f t="shared" si="526"/>
        <v>0</v>
      </c>
      <c r="Y527" s="100">
        <f t="shared" si="527"/>
        <v>0</v>
      </c>
      <c r="Z527" s="100">
        <f t="shared" si="528"/>
        <v>0</v>
      </c>
      <c r="AA527" s="100">
        <f t="shared" si="529"/>
        <v>0</v>
      </c>
      <c r="AB527" s="100">
        <f t="shared" si="530"/>
        <v>0</v>
      </c>
      <c r="AC527" s="100">
        <f t="shared" si="531"/>
        <v>0</v>
      </c>
      <c r="AD527" s="100">
        <f t="shared" si="532"/>
        <v>0</v>
      </c>
      <c r="AE527" s="42">
        <f t="shared" si="533"/>
        <v>0</v>
      </c>
      <c r="AF527" s="104">
        <f t="shared" si="534"/>
        <v>0</v>
      </c>
      <c r="AG527" s="42">
        <f t="shared" si="535"/>
        <v>0</v>
      </c>
      <c r="AH527" s="43">
        <f t="shared" si="536"/>
        <v>0</v>
      </c>
      <c r="AJ527" s="78"/>
      <c r="AK527" s="79"/>
      <c r="AL527" s="79"/>
      <c r="AM527" s="79"/>
      <c r="AN527" s="79"/>
      <c r="AO527" s="79"/>
      <c r="AP527" s="79"/>
      <c r="AQ527" s="79"/>
      <c r="AR527" s="79"/>
      <c r="AS527" s="79"/>
      <c r="AT527" s="79"/>
      <c r="AU527" s="79"/>
      <c r="AV527" s="30">
        <f t="shared" si="537"/>
        <v>0</v>
      </c>
      <c r="AW527" s="80"/>
      <c r="AX527" s="37"/>
    </row>
    <row r="528" spans="2:50" x14ac:dyDescent="0.35">
      <c r="B528" s="116">
        <v>557010</v>
      </c>
      <c r="C528" s="87" t="s">
        <v>509</v>
      </c>
      <c r="E528" s="99">
        <f t="shared" si="508"/>
        <v>0</v>
      </c>
      <c r="F528" s="100">
        <f t="shared" si="509"/>
        <v>0</v>
      </c>
      <c r="G528" s="100">
        <f t="shared" si="510"/>
        <v>0</v>
      </c>
      <c r="H528" s="100">
        <f t="shared" si="511"/>
        <v>0</v>
      </c>
      <c r="I528" s="100">
        <f t="shared" si="512"/>
        <v>0</v>
      </c>
      <c r="J528" s="100">
        <f t="shared" si="513"/>
        <v>0</v>
      </c>
      <c r="K528" s="100">
        <f t="shared" si="514"/>
        <v>0</v>
      </c>
      <c r="L528" s="100">
        <f t="shared" si="515"/>
        <v>0</v>
      </c>
      <c r="M528" s="100">
        <f t="shared" si="516"/>
        <v>0</v>
      </c>
      <c r="N528" s="100">
        <f t="shared" si="517"/>
        <v>0</v>
      </c>
      <c r="O528" s="100">
        <f t="shared" si="518"/>
        <v>0</v>
      </c>
      <c r="P528" s="101">
        <f t="shared" si="519"/>
        <v>0</v>
      </c>
      <c r="Q528" s="42">
        <f t="shared" si="520"/>
        <v>0</v>
      </c>
      <c r="S528" s="99">
        <f t="shared" si="521"/>
        <v>0</v>
      </c>
      <c r="T528" s="100">
        <f t="shared" si="522"/>
        <v>0</v>
      </c>
      <c r="U528" s="100">
        <f t="shared" si="523"/>
        <v>0</v>
      </c>
      <c r="V528" s="100">
        <f t="shared" si="524"/>
        <v>0</v>
      </c>
      <c r="W528" s="100">
        <f t="shared" si="525"/>
        <v>0</v>
      </c>
      <c r="X528" s="100">
        <f t="shared" si="526"/>
        <v>0</v>
      </c>
      <c r="Y528" s="100">
        <f t="shared" si="527"/>
        <v>0</v>
      </c>
      <c r="Z528" s="100">
        <f t="shared" si="528"/>
        <v>0</v>
      </c>
      <c r="AA528" s="100">
        <f t="shared" si="529"/>
        <v>0</v>
      </c>
      <c r="AB528" s="100">
        <f t="shared" si="530"/>
        <v>0</v>
      </c>
      <c r="AC528" s="100">
        <f t="shared" si="531"/>
        <v>0</v>
      </c>
      <c r="AD528" s="100">
        <f t="shared" si="532"/>
        <v>0</v>
      </c>
      <c r="AE528" s="42">
        <f t="shared" si="533"/>
        <v>0</v>
      </c>
      <c r="AF528" s="104">
        <f t="shared" si="534"/>
        <v>0</v>
      </c>
      <c r="AG528" s="42">
        <f t="shared" si="535"/>
        <v>0</v>
      </c>
      <c r="AH528" s="43">
        <f t="shared" si="536"/>
        <v>0</v>
      </c>
      <c r="AJ528" s="78"/>
      <c r="AK528" s="79"/>
      <c r="AL528" s="79"/>
      <c r="AM528" s="79"/>
      <c r="AN528" s="79"/>
      <c r="AO528" s="79"/>
      <c r="AP528" s="79"/>
      <c r="AQ528" s="79"/>
      <c r="AR528" s="79"/>
      <c r="AS528" s="79"/>
      <c r="AT528" s="79"/>
      <c r="AU528" s="79"/>
      <c r="AV528" s="30">
        <f t="shared" si="537"/>
        <v>0</v>
      </c>
      <c r="AW528" s="80"/>
      <c r="AX528" s="37"/>
    </row>
    <row r="529" spans="2:50" s="22" customFormat="1" x14ac:dyDescent="0.35">
      <c r="B529" s="127"/>
      <c r="C529" s="128" t="str">
        <f>+"Total "&amp;PROPER(C471)</f>
        <v>Total Amenities</v>
      </c>
      <c r="E529" s="66">
        <f t="shared" ref="E529:Q529" si="538">SUM(E472:E528)</f>
        <v>0</v>
      </c>
      <c r="F529" s="67">
        <f t="shared" si="538"/>
        <v>0</v>
      </c>
      <c r="G529" s="67">
        <f t="shared" si="538"/>
        <v>0</v>
      </c>
      <c r="H529" s="67">
        <f t="shared" si="538"/>
        <v>0</v>
      </c>
      <c r="I529" s="67">
        <f t="shared" si="538"/>
        <v>0</v>
      </c>
      <c r="J529" s="67">
        <f t="shared" si="538"/>
        <v>0</v>
      </c>
      <c r="K529" s="67">
        <f t="shared" si="538"/>
        <v>0</v>
      </c>
      <c r="L529" s="67">
        <f t="shared" si="538"/>
        <v>0</v>
      </c>
      <c r="M529" s="67">
        <f t="shared" si="538"/>
        <v>0</v>
      </c>
      <c r="N529" s="67">
        <f t="shared" si="538"/>
        <v>0</v>
      </c>
      <c r="O529" s="67">
        <f t="shared" si="538"/>
        <v>0</v>
      </c>
      <c r="P529" s="50">
        <f t="shared" si="538"/>
        <v>0</v>
      </c>
      <c r="Q529" s="27">
        <f t="shared" si="538"/>
        <v>0</v>
      </c>
      <c r="S529" s="66">
        <f t="shared" ref="S529:AG529" si="539">SUM(S472:S528)</f>
        <v>0</v>
      </c>
      <c r="T529" s="67">
        <f t="shared" si="539"/>
        <v>0</v>
      </c>
      <c r="U529" s="67">
        <f t="shared" si="539"/>
        <v>0</v>
      </c>
      <c r="V529" s="67">
        <f t="shared" si="539"/>
        <v>0</v>
      </c>
      <c r="W529" s="67">
        <f t="shared" si="539"/>
        <v>0</v>
      </c>
      <c r="X529" s="67">
        <f t="shared" si="539"/>
        <v>0</v>
      </c>
      <c r="Y529" s="67">
        <f t="shared" si="539"/>
        <v>0</v>
      </c>
      <c r="Z529" s="67">
        <f t="shared" si="539"/>
        <v>0</v>
      </c>
      <c r="AA529" s="67">
        <f t="shared" si="539"/>
        <v>0</v>
      </c>
      <c r="AB529" s="67">
        <f t="shared" si="539"/>
        <v>0</v>
      </c>
      <c r="AC529" s="67">
        <f t="shared" si="539"/>
        <v>0</v>
      </c>
      <c r="AD529" s="67">
        <f t="shared" si="539"/>
        <v>0</v>
      </c>
      <c r="AE529" s="27">
        <f t="shared" si="539"/>
        <v>0</v>
      </c>
      <c r="AF529" s="27">
        <f t="shared" si="539"/>
        <v>0</v>
      </c>
      <c r="AG529" s="27">
        <f t="shared" si="539"/>
        <v>0</v>
      </c>
      <c r="AH529" s="28">
        <f t="shared" si="536"/>
        <v>0</v>
      </c>
      <c r="AJ529" s="66">
        <f t="shared" ref="AJ529:AV529" si="540">SUM(AJ472:AJ528)</f>
        <v>0</v>
      </c>
      <c r="AK529" s="67">
        <f t="shared" si="540"/>
        <v>0</v>
      </c>
      <c r="AL529" s="67">
        <f t="shared" si="540"/>
        <v>0</v>
      </c>
      <c r="AM529" s="67">
        <f t="shared" si="540"/>
        <v>0</v>
      </c>
      <c r="AN529" s="67">
        <f t="shared" si="540"/>
        <v>0</v>
      </c>
      <c r="AO529" s="67">
        <f t="shared" si="540"/>
        <v>0</v>
      </c>
      <c r="AP529" s="67">
        <f t="shared" si="540"/>
        <v>0</v>
      </c>
      <c r="AQ529" s="67">
        <f t="shared" si="540"/>
        <v>0</v>
      </c>
      <c r="AR529" s="67">
        <f t="shared" si="540"/>
        <v>0</v>
      </c>
      <c r="AS529" s="67">
        <f t="shared" si="540"/>
        <v>0</v>
      </c>
      <c r="AT529" s="67">
        <f t="shared" si="540"/>
        <v>0</v>
      </c>
      <c r="AU529" s="67">
        <f t="shared" si="540"/>
        <v>0</v>
      </c>
      <c r="AV529" s="27">
        <f t="shared" si="540"/>
        <v>0</v>
      </c>
      <c r="AW529" s="55"/>
    </row>
    <row r="530" spans="2:50" s="44" customFormat="1" ht="11.65" customHeight="1" x14ac:dyDescent="0.3">
      <c r="B530" s="129"/>
      <c r="C530" s="130" t="s">
        <v>175</v>
      </c>
      <c r="E530" s="68">
        <f t="shared" ref="E530:Q530" si="541">IF(E$201=0,0,E529/E$201)</f>
        <v>0</v>
      </c>
      <c r="F530" s="69">
        <f t="shared" si="541"/>
        <v>0</v>
      </c>
      <c r="G530" s="69">
        <f t="shared" si="541"/>
        <v>0</v>
      </c>
      <c r="H530" s="69">
        <f t="shared" si="541"/>
        <v>0</v>
      </c>
      <c r="I530" s="69">
        <f t="shared" si="541"/>
        <v>0</v>
      </c>
      <c r="J530" s="69">
        <f t="shared" si="541"/>
        <v>0</v>
      </c>
      <c r="K530" s="69">
        <f t="shared" si="541"/>
        <v>0</v>
      </c>
      <c r="L530" s="69">
        <f t="shared" si="541"/>
        <v>0</v>
      </c>
      <c r="M530" s="69">
        <f t="shared" si="541"/>
        <v>0</v>
      </c>
      <c r="N530" s="69">
        <f t="shared" si="541"/>
        <v>0</v>
      </c>
      <c r="O530" s="69">
        <f t="shared" si="541"/>
        <v>0</v>
      </c>
      <c r="P530" s="51">
        <f t="shared" si="541"/>
        <v>0</v>
      </c>
      <c r="Q530" s="45">
        <f t="shared" si="541"/>
        <v>0</v>
      </c>
      <c r="S530" s="68">
        <f t="shared" ref="S530:AF530" si="542">IF(S$201=0,0,S529/S$201)</f>
        <v>0</v>
      </c>
      <c r="T530" s="69">
        <f t="shared" si="542"/>
        <v>0</v>
      </c>
      <c r="U530" s="69">
        <f t="shared" si="542"/>
        <v>0</v>
      </c>
      <c r="V530" s="69">
        <f t="shared" si="542"/>
        <v>0</v>
      </c>
      <c r="W530" s="69">
        <f t="shared" si="542"/>
        <v>0</v>
      </c>
      <c r="X530" s="69">
        <f t="shared" si="542"/>
        <v>0</v>
      </c>
      <c r="Y530" s="69">
        <f t="shared" si="542"/>
        <v>0</v>
      </c>
      <c r="Z530" s="69">
        <f t="shared" si="542"/>
        <v>0</v>
      </c>
      <c r="AA530" s="69">
        <f t="shared" si="542"/>
        <v>0</v>
      </c>
      <c r="AB530" s="69">
        <f t="shared" si="542"/>
        <v>0</v>
      </c>
      <c r="AC530" s="69">
        <f t="shared" si="542"/>
        <v>0</v>
      </c>
      <c r="AD530" s="69">
        <f t="shared" si="542"/>
        <v>0</v>
      </c>
      <c r="AE530" s="45">
        <f t="shared" si="542"/>
        <v>0</v>
      </c>
      <c r="AF530" s="45">
        <f t="shared" si="542"/>
        <v>0</v>
      </c>
      <c r="AG530" s="45"/>
      <c r="AH530" s="45"/>
      <c r="AJ530" s="68">
        <f t="shared" ref="AJ530:AV530" si="543">IF(AJ$201=0,0,AJ529/AJ$201)</f>
        <v>0</v>
      </c>
      <c r="AK530" s="69">
        <f t="shared" si="543"/>
        <v>0</v>
      </c>
      <c r="AL530" s="69">
        <f t="shared" si="543"/>
        <v>0</v>
      </c>
      <c r="AM530" s="69">
        <f t="shared" si="543"/>
        <v>0</v>
      </c>
      <c r="AN530" s="69">
        <f t="shared" si="543"/>
        <v>0</v>
      </c>
      <c r="AO530" s="69">
        <f t="shared" si="543"/>
        <v>0</v>
      </c>
      <c r="AP530" s="69">
        <f t="shared" si="543"/>
        <v>0</v>
      </c>
      <c r="AQ530" s="69">
        <f t="shared" si="543"/>
        <v>0</v>
      </c>
      <c r="AR530" s="69">
        <f t="shared" si="543"/>
        <v>0</v>
      </c>
      <c r="AS530" s="69">
        <f t="shared" si="543"/>
        <v>0</v>
      </c>
      <c r="AT530" s="69">
        <f t="shared" si="543"/>
        <v>0</v>
      </c>
      <c r="AU530" s="69">
        <f t="shared" si="543"/>
        <v>0</v>
      </c>
      <c r="AV530" s="45">
        <f t="shared" si="543"/>
        <v>0</v>
      </c>
      <c r="AW530" s="56"/>
    </row>
    <row r="531" spans="2:50" s="11" customFormat="1" x14ac:dyDescent="0.35">
      <c r="B531" s="125"/>
      <c r="C531" s="97"/>
      <c r="E531" s="57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52"/>
      <c r="Q531" s="29"/>
      <c r="S531" s="57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29"/>
      <c r="AF531" s="29"/>
      <c r="AG531" s="29"/>
      <c r="AH531" s="29"/>
      <c r="AJ531" s="57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9"/>
      <c r="AW531" s="58"/>
    </row>
    <row r="532" spans="2:50" x14ac:dyDescent="0.35">
      <c r="B532" s="116"/>
      <c r="C532" s="126" t="s">
        <v>510</v>
      </c>
      <c r="E532" s="59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70"/>
      <c r="Q532" s="30"/>
      <c r="S532" s="59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30"/>
      <c r="AF532" s="30"/>
      <c r="AG532" s="30"/>
      <c r="AH532" s="26"/>
      <c r="AJ532" s="59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30"/>
      <c r="AW532" s="49"/>
    </row>
    <row r="533" spans="2:50" x14ac:dyDescent="0.35">
      <c r="B533" s="116">
        <v>560000</v>
      </c>
      <c r="C533" s="87" t="s">
        <v>511</v>
      </c>
      <c r="E533" s="99">
        <f t="shared" ref="E533:E542" si="544">IF(E$6="Actuals",_xlfn.IFNA(VLOOKUP($B533,PYOP,5,FALSE),0),_xlfn.IFNA(VLOOKUP($B533,CYBUDOP,5,FALSE),0))</f>
        <v>0</v>
      </c>
      <c r="F533" s="100">
        <f t="shared" ref="F533:F542" si="545">IF(F$6="Actuals",_xlfn.IFNA(VLOOKUP($B533,PYOP,6,FALSE),0),_xlfn.IFNA(VLOOKUP($B533,CYBUDOP,6,FALSE),0))</f>
        <v>0</v>
      </c>
      <c r="G533" s="100">
        <f t="shared" ref="G533:G542" si="546">IF(G$6="Actuals",_xlfn.IFNA(VLOOKUP($B533,PYOP,7,FALSE),0),_xlfn.IFNA(VLOOKUP($B533,CYBUDOP,7,FALSE),0))</f>
        <v>0</v>
      </c>
      <c r="H533" s="100">
        <f t="shared" ref="H533:H542" si="547">IF(H$6="Actuals",_xlfn.IFNA(VLOOKUP($B533,PYOP,8,FALSE),0),_xlfn.IFNA(VLOOKUP($B533,CYBUDOP,8,FALSE),0))</f>
        <v>0</v>
      </c>
      <c r="I533" s="100">
        <f t="shared" ref="I533:I542" si="548">IF(I$6="Actuals",_xlfn.IFNA(VLOOKUP($B533,PYOP,9,FALSE),0),_xlfn.IFNA(VLOOKUP($B533,CYBUDOP,9,FALSE),0))</f>
        <v>0</v>
      </c>
      <c r="J533" s="100">
        <f t="shared" ref="J533:J542" si="549">IF(J$6="Actuals",_xlfn.IFNA(VLOOKUP($B533,PYOP,10,FALSE),0),_xlfn.IFNA(VLOOKUP($B533,CYBUDOP,10,FALSE),0))</f>
        <v>0</v>
      </c>
      <c r="K533" s="100">
        <f t="shared" ref="K533:K542" si="550">IF(K$6="Actuals",_xlfn.IFNA(VLOOKUP($B533,PYOP,11,FALSE),0),_xlfn.IFNA(VLOOKUP($B533,CYBUDOP,11,FALSE),0))</f>
        <v>0</v>
      </c>
      <c r="L533" s="100">
        <f t="shared" ref="L533:L542" si="551">IF(L$6="Actuals",_xlfn.IFNA(VLOOKUP($B533,PYOP,12,FALSE),0),_xlfn.IFNA(VLOOKUP($B533,CYBUDOP,12,FALSE),0))</f>
        <v>0</v>
      </c>
      <c r="M533" s="100">
        <f t="shared" ref="M533:M542" si="552">IF(M$6="Actuals",_xlfn.IFNA(VLOOKUP($B533,PYOP,13,FALSE),0),_xlfn.IFNA(VLOOKUP($B533,CYBUDOP,13,FALSE),0))</f>
        <v>0</v>
      </c>
      <c r="N533" s="100">
        <f t="shared" ref="N533:N542" si="553">IF(N$6="Actuals",_xlfn.IFNA(VLOOKUP($B533,PYOP,14,FALSE),0),_xlfn.IFNA(VLOOKUP($B533,CYBUDOP,14,FALSE),0))</f>
        <v>0</v>
      </c>
      <c r="O533" s="100">
        <f t="shared" ref="O533:O542" si="554">IF(O$6="Actuals",_xlfn.IFNA(VLOOKUP($B533,PYOP,15,FALSE),0),_xlfn.IFNA(VLOOKUP($B533,CYBUDOP,15,FALSE),0))</f>
        <v>0</v>
      </c>
      <c r="P533" s="101">
        <f t="shared" ref="P533:P542" si="555">IF(P$6="Actuals",_xlfn.IFNA(VLOOKUP($B533,PYOP,16,FALSE),0),_xlfn.IFNA(VLOOKUP($B533,CYBUDOP,16,FALSE),0))</f>
        <v>0</v>
      </c>
      <c r="Q533" s="42">
        <f t="shared" ref="Q533:Q542" si="556">SUM(E533:P533)</f>
        <v>0</v>
      </c>
      <c r="S533" s="99">
        <f t="shared" ref="S533:S542" si="557">IF(S$6="Actuals",_xlfn.IFNA(VLOOKUP($B533,CYOP,5,FALSE),0),_xlfn.IFNA(VLOOKUP($B533,CYBUDOP,9,FALSE),0))</f>
        <v>0</v>
      </c>
      <c r="T533" s="100">
        <f t="shared" ref="T533:T542" si="558">IF(T$6="Actuals",_xlfn.IFNA(VLOOKUP($B533,CYOP,6,FALSE),0),_xlfn.IFNA(VLOOKUP($B533,CYBUDOP,10,FALSE),0))</f>
        <v>0</v>
      </c>
      <c r="U533" s="100">
        <f t="shared" ref="U533:U542" si="559">IF(U$6="Actuals",_xlfn.IFNA(VLOOKUP($B533,CYOP,7,FALSE),0),_xlfn.IFNA(VLOOKUP($B533,CYBUDOP,11,FALSE),0))</f>
        <v>0</v>
      </c>
      <c r="V533" s="100">
        <f t="shared" ref="V533:V542" si="560">IF(V$6="Actuals",_xlfn.IFNA(VLOOKUP($B533,CYOP,8,FALSE),0),_xlfn.IFNA(VLOOKUP($B533,CYBUDOP,12,FALSE),0))</f>
        <v>0</v>
      </c>
      <c r="W533" s="100">
        <f t="shared" ref="W533:W542" si="561">IF(W$6="Actuals",_xlfn.IFNA(VLOOKUP($B533,CYOP,9,FALSE),0),_xlfn.IFNA(VLOOKUP($B533,CYBUDOP,13,FALSE),0))</f>
        <v>0</v>
      </c>
      <c r="X533" s="100">
        <f t="shared" ref="X533:X542" si="562">IF(X$6="Actuals",_xlfn.IFNA(VLOOKUP($B533,CYOP,10,FALSE),0),_xlfn.IFNA(VLOOKUP($B533,CYBUDOP,14,FALSE),0))</f>
        <v>0</v>
      </c>
      <c r="Y533" s="100">
        <f t="shared" ref="Y533:Y542" si="563">IF(Y$6="Actuals",_xlfn.IFNA(VLOOKUP($B533,CYOP,11,FALSE),0),_xlfn.IFNA(VLOOKUP($B533,CYBUDOP,15,FALSE),0))</f>
        <v>0</v>
      </c>
      <c r="Z533" s="100">
        <f t="shared" ref="Z533:Z542" si="564">IF(Z$6="Actuals",_xlfn.IFNA(VLOOKUP($B533,CYOP,12,FALSE),0),_xlfn.IFNA(VLOOKUP($B533,CYBUDOP,16,FALSE),0))</f>
        <v>0</v>
      </c>
      <c r="AA533" s="100">
        <f t="shared" ref="AA533:AA542" si="565">IF(AA$6="Actuals",_xlfn.IFNA(VLOOKUP($B533,CYOP,13,FALSE),0),_xlfn.IFNA(VLOOKUP($B533,CYBUDOP,17,FALSE),0))</f>
        <v>0</v>
      </c>
      <c r="AB533" s="100">
        <f t="shared" ref="AB533:AB542" si="566">IF(AB$6="Actuals",_xlfn.IFNA(VLOOKUP($B533,CYOP,14,FALSE),0),_xlfn.IFNA(VLOOKUP($B533,CYBUDOP,18,FALSE),0))</f>
        <v>0</v>
      </c>
      <c r="AC533" s="100">
        <f t="shared" ref="AC533:AC542" si="567">IF(AC$6="Actuals",_xlfn.IFNA(VLOOKUP($B533,CYOP,15,FALSE),0),_xlfn.IFNA(VLOOKUP($B533,CYBUDOP,19,FALSE),0))</f>
        <v>0</v>
      </c>
      <c r="AD533" s="100">
        <f t="shared" ref="AD533:AD542" si="568">IF(AD$6="Actuals",_xlfn.IFNA(VLOOKUP($B533,CYOP,16,FALSE),0),_xlfn.IFNA(VLOOKUP($B533,CYBUDOP,20,FALSE),0))</f>
        <v>0</v>
      </c>
      <c r="AE533" s="42">
        <f t="shared" ref="AE533:AE542" si="569">SUM(S533:AD533)</f>
        <v>0</v>
      </c>
      <c r="AF533" s="104">
        <f t="shared" ref="AF533:AF542" si="570">_xlfn.IFNA(VLOOKUP($B533,CYBUDOP,6,FALSE),0)</f>
        <v>0</v>
      </c>
      <c r="AG533" s="42">
        <f t="shared" ref="AG533:AG542" si="571">+AE533-AF533</f>
        <v>0</v>
      </c>
      <c r="AH533" s="43">
        <f t="shared" ref="AH533:AH542" si="572">IF(AF533=0,0,AG533/AF533)</f>
        <v>0</v>
      </c>
      <c r="AJ533" s="78"/>
      <c r="AK533" s="79"/>
      <c r="AL533" s="79"/>
      <c r="AM533" s="79"/>
      <c r="AN533" s="79"/>
      <c r="AO533" s="79"/>
      <c r="AP533" s="79"/>
      <c r="AQ533" s="79"/>
      <c r="AR533" s="79"/>
      <c r="AS533" s="79"/>
      <c r="AT533" s="79"/>
      <c r="AU533" s="79"/>
      <c r="AV533" s="30">
        <f t="shared" ref="AV533:AV542" si="573">SUM(AJ533:AU533)</f>
        <v>0</v>
      </c>
      <c r="AW533" s="80"/>
      <c r="AX533" s="37"/>
    </row>
    <row r="534" spans="2:50" x14ac:dyDescent="0.35">
      <c r="B534" s="116">
        <v>561000</v>
      </c>
      <c r="C534" s="87" t="s">
        <v>512</v>
      </c>
      <c r="E534" s="99">
        <f t="shared" si="544"/>
        <v>0</v>
      </c>
      <c r="F534" s="100">
        <f t="shared" si="545"/>
        <v>0</v>
      </c>
      <c r="G534" s="100">
        <f t="shared" si="546"/>
        <v>0</v>
      </c>
      <c r="H534" s="100">
        <f t="shared" si="547"/>
        <v>0</v>
      </c>
      <c r="I534" s="100">
        <f t="shared" si="548"/>
        <v>0</v>
      </c>
      <c r="J534" s="100">
        <f t="shared" si="549"/>
        <v>0</v>
      </c>
      <c r="K534" s="100">
        <f t="shared" si="550"/>
        <v>0</v>
      </c>
      <c r="L534" s="100">
        <f t="shared" si="551"/>
        <v>0</v>
      </c>
      <c r="M534" s="100">
        <f t="shared" si="552"/>
        <v>0</v>
      </c>
      <c r="N534" s="100">
        <f t="shared" si="553"/>
        <v>0</v>
      </c>
      <c r="O534" s="100">
        <f t="shared" si="554"/>
        <v>0</v>
      </c>
      <c r="P534" s="101">
        <f t="shared" si="555"/>
        <v>0</v>
      </c>
      <c r="Q534" s="42">
        <f t="shared" si="556"/>
        <v>0</v>
      </c>
      <c r="S534" s="99">
        <f t="shared" si="557"/>
        <v>0</v>
      </c>
      <c r="T534" s="100">
        <f t="shared" si="558"/>
        <v>0</v>
      </c>
      <c r="U534" s="100">
        <f t="shared" si="559"/>
        <v>0</v>
      </c>
      <c r="V534" s="100">
        <f t="shared" si="560"/>
        <v>0</v>
      </c>
      <c r="W534" s="100">
        <f t="shared" si="561"/>
        <v>0</v>
      </c>
      <c r="X534" s="100">
        <f t="shared" si="562"/>
        <v>0</v>
      </c>
      <c r="Y534" s="100">
        <f t="shared" si="563"/>
        <v>0</v>
      </c>
      <c r="Z534" s="100">
        <f t="shared" si="564"/>
        <v>0</v>
      </c>
      <c r="AA534" s="100">
        <f t="shared" si="565"/>
        <v>0</v>
      </c>
      <c r="AB534" s="100">
        <f t="shared" si="566"/>
        <v>0</v>
      </c>
      <c r="AC534" s="100">
        <f t="shared" si="567"/>
        <v>0</v>
      </c>
      <c r="AD534" s="100">
        <f t="shared" si="568"/>
        <v>0</v>
      </c>
      <c r="AE534" s="42">
        <f t="shared" si="569"/>
        <v>0</v>
      </c>
      <c r="AF534" s="104">
        <f t="shared" si="570"/>
        <v>0</v>
      </c>
      <c r="AG534" s="42">
        <f t="shared" si="571"/>
        <v>0</v>
      </c>
      <c r="AH534" s="43">
        <f t="shared" si="572"/>
        <v>0</v>
      </c>
      <c r="AJ534" s="78"/>
      <c r="AK534" s="79"/>
      <c r="AL534" s="79"/>
      <c r="AM534" s="79"/>
      <c r="AN534" s="79"/>
      <c r="AO534" s="79"/>
      <c r="AP534" s="79"/>
      <c r="AQ534" s="79"/>
      <c r="AR534" s="79"/>
      <c r="AS534" s="79"/>
      <c r="AT534" s="79"/>
      <c r="AU534" s="79"/>
      <c r="AV534" s="30">
        <f t="shared" si="573"/>
        <v>0</v>
      </c>
      <c r="AW534" s="80"/>
      <c r="AX534" s="37"/>
    </row>
    <row r="535" spans="2:50" x14ac:dyDescent="0.35">
      <c r="B535" s="116">
        <v>561010</v>
      </c>
      <c r="C535" s="87" t="s">
        <v>513</v>
      </c>
      <c r="E535" s="99">
        <f t="shared" si="544"/>
        <v>0</v>
      </c>
      <c r="F535" s="100">
        <f t="shared" si="545"/>
        <v>0</v>
      </c>
      <c r="G535" s="100">
        <f t="shared" si="546"/>
        <v>0</v>
      </c>
      <c r="H535" s="100">
        <f t="shared" si="547"/>
        <v>0</v>
      </c>
      <c r="I535" s="100">
        <f t="shared" si="548"/>
        <v>0</v>
      </c>
      <c r="J535" s="100">
        <f t="shared" si="549"/>
        <v>0</v>
      </c>
      <c r="K535" s="100">
        <f t="shared" si="550"/>
        <v>0</v>
      </c>
      <c r="L535" s="100">
        <f t="shared" si="551"/>
        <v>0</v>
      </c>
      <c r="M535" s="100">
        <f t="shared" si="552"/>
        <v>0</v>
      </c>
      <c r="N535" s="100">
        <f t="shared" si="553"/>
        <v>0</v>
      </c>
      <c r="O535" s="100">
        <f t="shared" si="554"/>
        <v>0</v>
      </c>
      <c r="P535" s="101">
        <f t="shared" si="555"/>
        <v>0</v>
      </c>
      <c r="Q535" s="42">
        <f t="shared" si="556"/>
        <v>0</v>
      </c>
      <c r="S535" s="99">
        <f t="shared" si="557"/>
        <v>0</v>
      </c>
      <c r="T535" s="100">
        <f t="shared" si="558"/>
        <v>0</v>
      </c>
      <c r="U535" s="100">
        <f t="shared" si="559"/>
        <v>0</v>
      </c>
      <c r="V535" s="100">
        <f t="shared" si="560"/>
        <v>0</v>
      </c>
      <c r="W535" s="100">
        <f t="shared" si="561"/>
        <v>0</v>
      </c>
      <c r="X535" s="100">
        <f t="shared" si="562"/>
        <v>0</v>
      </c>
      <c r="Y535" s="100">
        <f t="shared" si="563"/>
        <v>0</v>
      </c>
      <c r="Z535" s="100">
        <f t="shared" si="564"/>
        <v>0</v>
      </c>
      <c r="AA535" s="100">
        <f t="shared" si="565"/>
        <v>0</v>
      </c>
      <c r="AB535" s="100">
        <f t="shared" si="566"/>
        <v>0</v>
      </c>
      <c r="AC535" s="100">
        <f t="shared" si="567"/>
        <v>0</v>
      </c>
      <c r="AD535" s="100">
        <f t="shared" si="568"/>
        <v>0</v>
      </c>
      <c r="AE535" s="42">
        <f t="shared" si="569"/>
        <v>0</v>
      </c>
      <c r="AF535" s="104">
        <f t="shared" si="570"/>
        <v>0</v>
      </c>
      <c r="AG535" s="42">
        <f t="shared" si="571"/>
        <v>0</v>
      </c>
      <c r="AH535" s="43">
        <f t="shared" si="572"/>
        <v>0</v>
      </c>
      <c r="AJ535" s="78"/>
      <c r="AK535" s="79"/>
      <c r="AL535" s="79"/>
      <c r="AM535" s="79"/>
      <c r="AN535" s="79"/>
      <c r="AO535" s="79"/>
      <c r="AP535" s="79"/>
      <c r="AQ535" s="79"/>
      <c r="AR535" s="79"/>
      <c r="AS535" s="79"/>
      <c r="AT535" s="79"/>
      <c r="AU535" s="79"/>
      <c r="AV535" s="30">
        <f t="shared" si="573"/>
        <v>0</v>
      </c>
      <c r="AW535" s="80"/>
      <c r="AX535" s="37"/>
    </row>
    <row r="536" spans="2:50" x14ac:dyDescent="0.35">
      <c r="B536" s="116">
        <v>561011</v>
      </c>
      <c r="C536" s="87" t="s">
        <v>514</v>
      </c>
      <c r="E536" s="99">
        <f t="shared" si="544"/>
        <v>0</v>
      </c>
      <c r="F536" s="100">
        <f t="shared" si="545"/>
        <v>0</v>
      </c>
      <c r="G536" s="100">
        <f t="shared" si="546"/>
        <v>0</v>
      </c>
      <c r="H536" s="100">
        <f t="shared" si="547"/>
        <v>0</v>
      </c>
      <c r="I536" s="100">
        <f t="shared" si="548"/>
        <v>0</v>
      </c>
      <c r="J536" s="100">
        <f t="shared" si="549"/>
        <v>0</v>
      </c>
      <c r="K536" s="100">
        <f t="shared" si="550"/>
        <v>0</v>
      </c>
      <c r="L536" s="100">
        <f t="shared" si="551"/>
        <v>0</v>
      </c>
      <c r="M536" s="100">
        <f t="shared" si="552"/>
        <v>0</v>
      </c>
      <c r="N536" s="100">
        <f t="shared" si="553"/>
        <v>0</v>
      </c>
      <c r="O536" s="100">
        <f t="shared" si="554"/>
        <v>0</v>
      </c>
      <c r="P536" s="101">
        <f t="shared" si="555"/>
        <v>0</v>
      </c>
      <c r="Q536" s="42">
        <f t="shared" si="556"/>
        <v>0</v>
      </c>
      <c r="S536" s="99">
        <f t="shared" si="557"/>
        <v>0</v>
      </c>
      <c r="T536" s="100">
        <f t="shared" si="558"/>
        <v>0</v>
      </c>
      <c r="U536" s="100">
        <f t="shared" si="559"/>
        <v>0</v>
      </c>
      <c r="V536" s="100">
        <f t="shared" si="560"/>
        <v>0</v>
      </c>
      <c r="W536" s="100">
        <f t="shared" si="561"/>
        <v>0</v>
      </c>
      <c r="X536" s="100">
        <f t="shared" si="562"/>
        <v>0</v>
      </c>
      <c r="Y536" s="100">
        <f t="shared" si="563"/>
        <v>0</v>
      </c>
      <c r="Z536" s="100">
        <f t="shared" si="564"/>
        <v>0</v>
      </c>
      <c r="AA536" s="100">
        <f t="shared" si="565"/>
        <v>0</v>
      </c>
      <c r="AB536" s="100">
        <f t="shared" si="566"/>
        <v>0</v>
      </c>
      <c r="AC536" s="100">
        <f t="shared" si="567"/>
        <v>0</v>
      </c>
      <c r="AD536" s="100">
        <f t="shared" si="568"/>
        <v>0</v>
      </c>
      <c r="AE536" s="42">
        <f t="shared" si="569"/>
        <v>0</v>
      </c>
      <c r="AF536" s="104">
        <f t="shared" si="570"/>
        <v>0</v>
      </c>
      <c r="AG536" s="42">
        <f t="shared" si="571"/>
        <v>0</v>
      </c>
      <c r="AH536" s="43">
        <f t="shared" si="572"/>
        <v>0</v>
      </c>
      <c r="AJ536" s="78"/>
      <c r="AK536" s="79"/>
      <c r="AL536" s="79"/>
      <c r="AM536" s="79"/>
      <c r="AN536" s="79"/>
      <c r="AO536" s="79"/>
      <c r="AP536" s="79"/>
      <c r="AQ536" s="79"/>
      <c r="AR536" s="79"/>
      <c r="AS536" s="79"/>
      <c r="AT536" s="79"/>
      <c r="AU536" s="79"/>
      <c r="AV536" s="30">
        <f t="shared" si="573"/>
        <v>0</v>
      </c>
      <c r="AW536" s="80"/>
      <c r="AX536" s="37"/>
    </row>
    <row r="537" spans="2:50" x14ac:dyDescent="0.35">
      <c r="B537" s="116">
        <v>561012</v>
      </c>
      <c r="C537" s="87" t="s">
        <v>515</v>
      </c>
      <c r="E537" s="99">
        <f t="shared" si="544"/>
        <v>0</v>
      </c>
      <c r="F537" s="100">
        <f t="shared" si="545"/>
        <v>0</v>
      </c>
      <c r="G537" s="100">
        <f t="shared" si="546"/>
        <v>0</v>
      </c>
      <c r="H537" s="100">
        <f t="shared" si="547"/>
        <v>0</v>
      </c>
      <c r="I537" s="100">
        <f t="shared" si="548"/>
        <v>0</v>
      </c>
      <c r="J537" s="100">
        <f t="shared" si="549"/>
        <v>0</v>
      </c>
      <c r="K537" s="100">
        <f t="shared" si="550"/>
        <v>0</v>
      </c>
      <c r="L537" s="100">
        <f t="shared" si="551"/>
        <v>0</v>
      </c>
      <c r="M537" s="100">
        <f t="shared" si="552"/>
        <v>0</v>
      </c>
      <c r="N537" s="100">
        <f t="shared" si="553"/>
        <v>0</v>
      </c>
      <c r="O537" s="100">
        <f t="shared" si="554"/>
        <v>0</v>
      </c>
      <c r="P537" s="101">
        <f t="shared" si="555"/>
        <v>0</v>
      </c>
      <c r="Q537" s="42">
        <f t="shared" si="556"/>
        <v>0</v>
      </c>
      <c r="S537" s="99">
        <f t="shared" si="557"/>
        <v>0</v>
      </c>
      <c r="T537" s="100">
        <f t="shared" si="558"/>
        <v>0</v>
      </c>
      <c r="U537" s="100">
        <f t="shared" si="559"/>
        <v>0</v>
      </c>
      <c r="V537" s="100">
        <f t="shared" si="560"/>
        <v>0</v>
      </c>
      <c r="W537" s="100">
        <f t="shared" si="561"/>
        <v>0</v>
      </c>
      <c r="X537" s="100">
        <f t="shared" si="562"/>
        <v>0</v>
      </c>
      <c r="Y537" s="100">
        <f t="shared" si="563"/>
        <v>0</v>
      </c>
      <c r="Z537" s="100">
        <f t="shared" si="564"/>
        <v>0</v>
      </c>
      <c r="AA537" s="100">
        <f t="shared" si="565"/>
        <v>0</v>
      </c>
      <c r="AB537" s="100">
        <f t="shared" si="566"/>
        <v>0</v>
      </c>
      <c r="AC537" s="100">
        <f t="shared" si="567"/>
        <v>0</v>
      </c>
      <c r="AD537" s="100">
        <f t="shared" si="568"/>
        <v>0</v>
      </c>
      <c r="AE537" s="42">
        <f t="shared" si="569"/>
        <v>0</v>
      </c>
      <c r="AF537" s="104">
        <f t="shared" si="570"/>
        <v>0</v>
      </c>
      <c r="AG537" s="42">
        <f t="shared" si="571"/>
        <v>0</v>
      </c>
      <c r="AH537" s="43">
        <f t="shared" si="572"/>
        <v>0</v>
      </c>
      <c r="AJ537" s="78"/>
      <c r="AK537" s="79"/>
      <c r="AL537" s="79"/>
      <c r="AM537" s="79"/>
      <c r="AN537" s="79"/>
      <c r="AO537" s="79"/>
      <c r="AP537" s="79"/>
      <c r="AQ537" s="79"/>
      <c r="AR537" s="79"/>
      <c r="AS537" s="79"/>
      <c r="AT537" s="79"/>
      <c r="AU537" s="79"/>
      <c r="AV537" s="30">
        <f t="shared" si="573"/>
        <v>0</v>
      </c>
      <c r="AW537" s="80"/>
      <c r="AX537" s="37"/>
    </row>
    <row r="538" spans="2:50" x14ac:dyDescent="0.35">
      <c r="B538" s="116">
        <v>561013</v>
      </c>
      <c r="C538" s="87" t="s">
        <v>516</v>
      </c>
      <c r="E538" s="99">
        <f t="shared" si="544"/>
        <v>0</v>
      </c>
      <c r="F538" s="100">
        <f t="shared" si="545"/>
        <v>0</v>
      </c>
      <c r="G538" s="100">
        <f t="shared" si="546"/>
        <v>0</v>
      </c>
      <c r="H538" s="100">
        <f t="shared" si="547"/>
        <v>0</v>
      </c>
      <c r="I538" s="100">
        <f t="shared" si="548"/>
        <v>0</v>
      </c>
      <c r="J538" s="100">
        <f t="shared" si="549"/>
        <v>0</v>
      </c>
      <c r="K538" s="100">
        <f t="shared" si="550"/>
        <v>0</v>
      </c>
      <c r="L538" s="100">
        <f t="shared" si="551"/>
        <v>0</v>
      </c>
      <c r="M538" s="100">
        <f t="shared" si="552"/>
        <v>0</v>
      </c>
      <c r="N538" s="100">
        <f t="shared" si="553"/>
        <v>0</v>
      </c>
      <c r="O538" s="100">
        <f t="shared" si="554"/>
        <v>0</v>
      </c>
      <c r="P538" s="101">
        <f t="shared" si="555"/>
        <v>0</v>
      </c>
      <c r="Q538" s="42">
        <f t="shared" si="556"/>
        <v>0</v>
      </c>
      <c r="S538" s="99">
        <f t="shared" si="557"/>
        <v>0</v>
      </c>
      <c r="T538" s="100">
        <f t="shared" si="558"/>
        <v>0</v>
      </c>
      <c r="U538" s="100">
        <f t="shared" si="559"/>
        <v>0</v>
      </c>
      <c r="V538" s="100">
        <f t="shared" si="560"/>
        <v>0</v>
      </c>
      <c r="W538" s="100">
        <f t="shared" si="561"/>
        <v>0</v>
      </c>
      <c r="X538" s="100">
        <f t="shared" si="562"/>
        <v>0</v>
      </c>
      <c r="Y538" s="100">
        <f t="shared" si="563"/>
        <v>0</v>
      </c>
      <c r="Z538" s="100">
        <f t="shared" si="564"/>
        <v>0</v>
      </c>
      <c r="AA538" s="100">
        <f t="shared" si="565"/>
        <v>0</v>
      </c>
      <c r="AB538" s="100">
        <f t="shared" si="566"/>
        <v>0</v>
      </c>
      <c r="AC538" s="100">
        <f t="shared" si="567"/>
        <v>0</v>
      </c>
      <c r="AD538" s="100">
        <f t="shared" si="568"/>
        <v>0</v>
      </c>
      <c r="AE538" s="42">
        <f t="shared" si="569"/>
        <v>0</v>
      </c>
      <c r="AF538" s="104">
        <f t="shared" si="570"/>
        <v>0</v>
      </c>
      <c r="AG538" s="42">
        <f t="shared" si="571"/>
        <v>0</v>
      </c>
      <c r="AH538" s="43">
        <f t="shared" si="572"/>
        <v>0</v>
      </c>
      <c r="AJ538" s="78"/>
      <c r="AK538" s="79"/>
      <c r="AL538" s="79"/>
      <c r="AM538" s="79"/>
      <c r="AN538" s="79"/>
      <c r="AO538" s="79"/>
      <c r="AP538" s="79"/>
      <c r="AQ538" s="79"/>
      <c r="AR538" s="79"/>
      <c r="AS538" s="79"/>
      <c r="AT538" s="79"/>
      <c r="AU538" s="79"/>
      <c r="AV538" s="30">
        <f t="shared" si="573"/>
        <v>0</v>
      </c>
      <c r="AW538" s="80"/>
      <c r="AX538" s="37"/>
    </row>
    <row r="539" spans="2:50" x14ac:dyDescent="0.35">
      <c r="B539" s="116">
        <v>561014</v>
      </c>
      <c r="C539" s="87" t="s">
        <v>517</v>
      </c>
      <c r="E539" s="99">
        <f t="shared" si="544"/>
        <v>0</v>
      </c>
      <c r="F539" s="100">
        <f t="shared" si="545"/>
        <v>0</v>
      </c>
      <c r="G539" s="100">
        <f t="shared" si="546"/>
        <v>0</v>
      </c>
      <c r="H539" s="100">
        <f t="shared" si="547"/>
        <v>0</v>
      </c>
      <c r="I539" s="100">
        <f t="shared" si="548"/>
        <v>0</v>
      </c>
      <c r="J539" s="100">
        <f t="shared" si="549"/>
        <v>0</v>
      </c>
      <c r="K539" s="100">
        <f t="shared" si="550"/>
        <v>0</v>
      </c>
      <c r="L539" s="100">
        <f t="shared" si="551"/>
        <v>0</v>
      </c>
      <c r="M539" s="100">
        <f t="shared" si="552"/>
        <v>0</v>
      </c>
      <c r="N539" s="100">
        <f t="shared" si="553"/>
        <v>0</v>
      </c>
      <c r="O539" s="100">
        <f t="shared" si="554"/>
        <v>0</v>
      </c>
      <c r="P539" s="101">
        <f t="shared" si="555"/>
        <v>0</v>
      </c>
      <c r="Q539" s="42">
        <f t="shared" si="556"/>
        <v>0</v>
      </c>
      <c r="S539" s="99">
        <f t="shared" si="557"/>
        <v>0</v>
      </c>
      <c r="T539" s="100">
        <f t="shared" si="558"/>
        <v>0</v>
      </c>
      <c r="U539" s="100">
        <f t="shared" si="559"/>
        <v>0</v>
      </c>
      <c r="V539" s="100">
        <f t="shared" si="560"/>
        <v>0</v>
      </c>
      <c r="W539" s="100">
        <f t="shared" si="561"/>
        <v>0</v>
      </c>
      <c r="X539" s="100">
        <f t="shared" si="562"/>
        <v>0</v>
      </c>
      <c r="Y539" s="100">
        <f t="shared" si="563"/>
        <v>0</v>
      </c>
      <c r="Z539" s="100">
        <f t="shared" si="564"/>
        <v>0</v>
      </c>
      <c r="AA539" s="100">
        <f t="shared" si="565"/>
        <v>0</v>
      </c>
      <c r="AB539" s="100">
        <f t="shared" si="566"/>
        <v>0</v>
      </c>
      <c r="AC539" s="100">
        <f t="shared" si="567"/>
        <v>0</v>
      </c>
      <c r="AD539" s="100">
        <f t="shared" si="568"/>
        <v>0</v>
      </c>
      <c r="AE539" s="42">
        <f t="shared" si="569"/>
        <v>0</v>
      </c>
      <c r="AF539" s="104">
        <f t="shared" si="570"/>
        <v>0</v>
      </c>
      <c r="AG539" s="42">
        <f t="shared" si="571"/>
        <v>0</v>
      </c>
      <c r="AH539" s="43">
        <f t="shared" si="572"/>
        <v>0</v>
      </c>
      <c r="AJ539" s="78"/>
      <c r="AK539" s="79"/>
      <c r="AL539" s="79"/>
      <c r="AM539" s="79"/>
      <c r="AN539" s="79"/>
      <c r="AO539" s="79"/>
      <c r="AP539" s="79"/>
      <c r="AQ539" s="79"/>
      <c r="AR539" s="79"/>
      <c r="AS539" s="79"/>
      <c r="AT539" s="79"/>
      <c r="AU539" s="79"/>
      <c r="AV539" s="30">
        <f t="shared" si="573"/>
        <v>0</v>
      </c>
      <c r="AW539" s="80"/>
      <c r="AX539" s="37"/>
    </row>
    <row r="540" spans="2:50" x14ac:dyDescent="0.35">
      <c r="B540" s="116">
        <v>561015</v>
      </c>
      <c r="C540" s="87" t="s">
        <v>518</v>
      </c>
      <c r="E540" s="99">
        <f t="shared" si="544"/>
        <v>0</v>
      </c>
      <c r="F540" s="100">
        <f t="shared" si="545"/>
        <v>0</v>
      </c>
      <c r="G540" s="100">
        <f t="shared" si="546"/>
        <v>0</v>
      </c>
      <c r="H540" s="100">
        <f t="shared" si="547"/>
        <v>0</v>
      </c>
      <c r="I540" s="100">
        <f t="shared" si="548"/>
        <v>0</v>
      </c>
      <c r="J540" s="100">
        <f t="shared" si="549"/>
        <v>0</v>
      </c>
      <c r="K540" s="100">
        <f t="shared" si="550"/>
        <v>0</v>
      </c>
      <c r="L540" s="100">
        <f t="shared" si="551"/>
        <v>0</v>
      </c>
      <c r="M540" s="100">
        <f t="shared" si="552"/>
        <v>0</v>
      </c>
      <c r="N540" s="100">
        <f t="shared" si="553"/>
        <v>0</v>
      </c>
      <c r="O540" s="100">
        <f t="shared" si="554"/>
        <v>0</v>
      </c>
      <c r="P540" s="101">
        <f t="shared" si="555"/>
        <v>0</v>
      </c>
      <c r="Q540" s="42">
        <f t="shared" si="556"/>
        <v>0</v>
      </c>
      <c r="S540" s="99">
        <f t="shared" si="557"/>
        <v>0</v>
      </c>
      <c r="T540" s="100">
        <f t="shared" si="558"/>
        <v>0</v>
      </c>
      <c r="U540" s="100">
        <f t="shared" si="559"/>
        <v>0</v>
      </c>
      <c r="V540" s="100">
        <f t="shared" si="560"/>
        <v>0</v>
      </c>
      <c r="W540" s="100">
        <f t="shared" si="561"/>
        <v>0</v>
      </c>
      <c r="X540" s="100">
        <f t="shared" si="562"/>
        <v>0</v>
      </c>
      <c r="Y540" s="100">
        <f t="shared" si="563"/>
        <v>0</v>
      </c>
      <c r="Z540" s="100">
        <f t="shared" si="564"/>
        <v>0</v>
      </c>
      <c r="AA540" s="100">
        <f t="shared" si="565"/>
        <v>0</v>
      </c>
      <c r="AB540" s="100">
        <f t="shared" si="566"/>
        <v>0</v>
      </c>
      <c r="AC540" s="100">
        <f t="shared" si="567"/>
        <v>0</v>
      </c>
      <c r="AD540" s="100">
        <f t="shared" si="568"/>
        <v>0</v>
      </c>
      <c r="AE540" s="42">
        <f t="shared" si="569"/>
        <v>0</v>
      </c>
      <c r="AF540" s="104">
        <f t="shared" si="570"/>
        <v>0</v>
      </c>
      <c r="AG540" s="42">
        <f t="shared" si="571"/>
        <v>0</v>
      </c>
      <c r="AH540" s="43">
        <f t="shared" si="572"/>
        <v>0</v>
      </c>
      <c r="AJ540" s="78"/>
      <c r="AK540" s="79"/>
      <c r="AL540" s="79"/>
      <c r="AM540" s="79"/>
      <c r="AN540" s="79"/>
      <c r="AO540" s="79"/>
      <c r="AP540" s="79"/>
      <c r="AQ540" s="79"/>
      <c r="AR540" s="79"/>
      <c r="AS540" s="79"/>
      <c r="AT540" s="79"/>
      <c r="AU540" s="79"/>
      <c r="AV540" s="30">
        <f t="shared" si="573"/>
        <v>0</v>
      </c>
      <c r="AW540" s="80"/>
      <c r="AX540" s="37"/>
    </row>
    <row r="541" spans="2:50" x14ac:dyDescent="0.35">
      <c r="B541" s="116">
        <v>562000</v>
      </c>
      <c r="C541" s="87" t="s">
        <v>519</v>
      </c>
      <c r="E541" s="99">
        <f t="shared" si="544"/>
        <v>0</v>
      </c>
      <c r="F541" s="100">
        <f t="shared" si="545"/>
        <v>0</v>
      </c>
      <c r="G541" s="100">
        <f t="shared" si="546"/>
        <v>0</v>
      </c>
      <c r="H541" s="100">
        <f t="shared" si="547"/>
        <v>0</v>
      </c>
      <c r="I541" s="100">
        <f t="shared" si="548"/>
        <v>0</v>
      </c>
      <c r="J541" s="100">
        <f t="shared" si="549"/>
        <v>0</v>
      </c>
      <c r="K541" s="100">
        <f t="shared" si="550"/>
        <v>0</v>
      </c>
      <c r="L541" s="100">
        <f t="shared" si="551"/>
        <v>0</v>
      </c>
      <c r="M541" s="100">
        <f t="shared" si="552"/>
        <v>0</v>
      </c>
      <c r="N541" s="100">
        <f t="shared" si="553"/>
        <v>0</v>
      </c>
      <c r="O541" s="100">
        <f t="shared" si="554"/>
        <v>0</v>
      </c>
      <c r="P541" s="101">
        <f t="shared" si="555"/>
        <v>0</v>
      </c>
      <c r="Q541" s="42">
        <f t="shared" si="556"/>
        <v>0</v>
      </c>
      <c r="S541" s="99">
        <f t="shared" si="557"/>
        <v>0</v>
      </c>
      <c r="T541" s="100">
        <f t="shared" si="558"/>
        <v>0</v>
      </c>
      <c r="U541" s="100">
        <f t="shared" si="559"/>
        <v>0</v>
      </c>
      <c r="V541" s="100">
        <f t="shared" si="560"/>
        <v>0</v>
      </c>
      <c r="W541" s="100">
        <f t="shared" si="561"/>
        <v>0</v>
      </c>
      <c r="X541" s="100">
        <f t="shared" si="562"/>
        <v>0</v>
      </c>
      <c r="Y541" s="100">
        <f t="shared" si="563"/>
        <v>0</v>
      </c>
      <c r="Z541" s="100">
        <f t="shared" si="564"/>
        <v>0</v>
      </c>
      <c r="AA541" s="100">
        <f t="shared" si="565"/>
        <v>0</v>
      </c>
      <c r="AB541" s="100">
        <f t="shared" si="566"/>
        <v>0</v>
      </c>
      <c r="AC541" s="100">
        <f t="shared" si="567"/>
        <v>0</v>
      </c>
      <c r="AD541" s="100">
        <f t="shared" si="568"/>
        <v>0</v>
      </c>
      <c r="AE541" s="42">
        <f t="shared" si="569"/>
        <v>0</v>
      </c>
      <c r="AF541" s="104">
        <f t="shared" si="570"/>
        <v>0</v>
      </c>
      <c r="AG541" s="42">
        <f t="shared" si="571"/>
        <v>0</v>
      </c>
      <c r="AH541" s="43">
        <f t="shared" si="572"/>
        <v>0</v>
      </c>
      <c r="AJ541" s="78"/>
      <c r="AK541" s="79"/>
      <c r="AL541" s="79"/>
      <c r="AM541" s="79"/>
      <c r="AN541" s="79"/>
      <c r="AO541" s="79"/>
      <c r="AP541" s="79"/>
      <c r="AQ541" s="79"/>
      <c r="AR541" s="79"/>
      <c r="AS541" s="79"/>
      <c r="AT541" s="79"/>
      <c r="AU541" s="79"/>
      <c r="AV541" s="30">
        <f t="shared" si="573"/>
        <v>0</v>
      </c>
      <c r="AW541" s="80"/>
      <c r="AX541" s="37"/>
    </row>
    <row r="542" spans="2:50" x14ac:dyDescent="0.35">
      <c r="B542" s="116">
        <v>562100</v>
      </c>
      <c r="C542" s="87" t="s">
        <v>520</v>
      </c>
      <c r="E542" s="99">
        <f t="shared" si="544"/>
        <v>0</v>
      </c>
      <c r="F542" s="100">
        <f t="shared" si="545"/>
        <v>0</v>
      </c>
      <c r="G542" s="100">
        <f t="shared" si="546"/>
        <v>0</v>
      </c>
      <c r="H542" s="100">
        <f t="shared" si="547"/>
        <v>0</v>
      </c>
      <c r="I542" s="100">
        <f t="shared" si="548"/>
        <v>0</v>
      </c>
      <c r="J542" s="100">
        <f t="shared" si="549"/>
        <v>0</v>
      </c>
      <c r="K542" s="100">
        <f t="shared" si="550"/>
        <v>0</v>
      </c>
      <c r="L542" s="100">
        <f t="shared" si="551"/>
        <v>0</v>
      </c>
      <c r="M542" s="100">
        <f t="shared" si="552"/>
        <v>0</v>
      </c>
      <c r="N542" s="100">
        <f t="shared" si="553"/>
        <v>0</v>
      </c>
      <c r="O542" s="100">
        <f t="shared" si="554"/>
        <v>0</v>
      </c>
      <c r="P542" s="101">
        <f t="shared" si="555"/>
        <v>0</v>
      </c>
      <c r="Q542" s="42">
        <f t="shared" si="556"/>
        <v>0</v>
      </c>
      <c r="S542" s="99">
        <f t="shared" si="557"/>
        <v>0</v>
      </c>
      <c r="T542" s="100">
        <f t="shared" si="558"/>
        <v>0</v>
      </c>
      <c r="U542" s="100">
        <f t="shared" si="559"/>
        <v>0</v>
      </c>
      <c r="V542" s="100">
        <f t="shared" si="560"/>
        <v>0</v>
      </c>
      <c r="W542" s="100">
        <f t="shared" si="561"/>
        <v>0</v>
      </c>
      <c r="X542" s="100">
        <f t="shared" si="562"/>
        <v>0</v>
      </c>
      <c r="Y542" s="100">
        <f t="shared" si="563"/>
        <v>0</v>
      </c>
      <c r="Z542" s="100">
        <f t="shared" si="564"/>
        <v>0</v>
      </c>
      <c r="AA542" s="100">
        <f t="shared" si="565"/>
        <v>0</v>
      </c>
      <c r="AB542" s="100">
        <f t="shared" si="566"/>
        <v>0</v>
      </c>
      <c r="AC542" s="100">
        <f t="shared" si="567"/>
        <v>0</v>
      </c>
      <c r="AD542" s="100">
        <f t="shared" si="568"/>
        <v>0</v>
      </c>
      <c r="AE542" s="42">
        <f t="shared" si="569"/>
        <v>0</v>
      </c>
      <c r="AF542" s="104">
        <f t="shared" si="570"/>
        <v>0</v>
      </c>
      <c r="AG542" s="42">
        <f t="shared" si="571"/>
        <v>0</v>
      </c>
      <c r="AH542" s="43">
        <f t="shared" si="572"/>
        <v>0</v>
      </c>
      <c r="AJ542" s="78"/>
      <c r="AK542" s="79"/>
      <c r="AL542" s="79"/>
      <c r="AM542" s="79"/>
      <c r="AN542" s="79"/>
      <c r="AO542" s="79"/>
      <c r="AP542" s="79"/>
      <c r="AQ542" s="79"/>
      <c r="AR542" s="79"/>
      <c r="AS542" s="79"/>
      <c r="AT542" s="79"/>
      <c r="AU542" s="79"/>
      <c r="AV542" s="30">
        <f t="shared" si="573"/>
        <v>0</v>
      </c>
      <c r="AW542" s="80"/>
      <c r="AX542" s="37"/>
    </row>
    <row r="543" spans="2:50" x14ac:dyDescent="0.35">
      <c r="B543" s="116">
        <v>562101</v>
      </c>
      <c r="C543" s="87" t="s">
        <v>521</v>
      </c>
      <c r="E543" s="99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1"/>
      <c r="Q543" s="42"/>
      <c r="S543" s="99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100"/>
      <c r="AE543" s="42"/>
      <c r="AF543" s="104"/>
      <c r="AG543" s="42"/>
      <c r="AH543" s="43"/>
      <c r="AJ543" s="78"/>
      <c r="AK543" s="79"/>
      <c r="AL543" s="79"/>
      <c r="AM543" s="79"/>
      <c r="AN543" s="79"/>
      <c r="AO543" s="79"/>
      <c r="AP543" s="79"/>
      <c r="AQ543" s="79"/>
      <c r="AR543" s="79"/>
      <c r="AS543" s="79"/>
      <c r="AT543" s="79"/>
      <c r="AU543" s="79"/>
      <c r="AV543" s="30"/>
      <c r="AW543" s="80"/>
      <c r="AX543" s="37"/>
    </row>
    <row r="544" spans="2:50" x14ac:dyDescent="0.35">
      <c r="B544" s="116">
        <v>562102</v>
      </c>
      <c r="C544" s="87" t="s">
        <v>522</v>
      </c>
      <c r="E544" s="99">
        <f t="shared" ref="E544:E575" si="574">IF(E$6="Actuals",_xlfn.IFNA(VLOOKUP($B544,PYOP,5,FALSE),0),_xlfn.IFNA(VLOOKUP($B544,CYBUDOP,5,FALSE),0))</f>
        <v>0</v>
      </c>
      <c r="F544" s="100">
        <f t="shared" ref="F544:F575" si="575">IF(F$6="Actuals",_xlfn.IFNA(VLOOKUP($B544,PYOP,6,FALSE),0),_xlfn.IFNA(VLOOKUP($B544,CYBUDOP,6,FALSE),0))</f>
        <v>0</v>
      </c>
      <c r="G544" s="100">
        <f t="shared" ref="G544:G575" si="576">IF(G$6="Actuals",_xlfn.IFNA(VLOOKUP($B544,PYOP,7,FALSE),0),_xlfn.IFNA(VLOOKUP($B544,CYBUDOP,7,FALSE),0))</f>
        <v>0</v>
      </c>
      <c r="H544" s="100">
        <f t="shared" ref="H544:H575" si="577">IF(H$6="Actuals",_xlfn.IFNA(VLOOKUP($B544,PYOP,8,FALSE),0),_xlfn.IFNA(VLOOKUP($B544,CYBUDOP,8,FALSE),0))</f>
        <v>0</v>
      </c>
      <c r="I544" s="100">
        <f t="shared" ref="I544:I575" si="578">IF(I$6="Actuals",_xlfn.IFNA(VLOOKUP($B544,PYOP,9,FALSE),0),_xlfn.IFNA(VLOOKUP($B544,CYBUDOP,9,FALSE),0))</f>
        <v>0</v>
      </c>
      <c r="J544" s="100">
        <f t="shared" ref="J544:J575" si="579">IF(J$6="Actuals",_xlfn.IFNA(VLOOKUP($B544,PYOP,10,FALSE),0),_xlfn.IFNA(VLOOKUP($B544,CYBUDOP,10,FALSE),0))</f>
        <v>0</v>
      </c>
      <c r="K544" s="100">
        <f t="shared" ref="K544:K575" si="580">IF(K$6="Actuals",_xlfn.IFNA(VLOOKUP($B544,PYOP,11,FALSE),0),_xlfn.IFNA(VLOOKUP($B544,CYBUDOP,11,FALSE),0))</f>
        <v>0</v>
      </c>
      <c r="L544" s="100">
        <f t="shared" ref="L544:L575" si="581">IF(L$6="Actuals",_xlfn.IFNA(VLOOKUP($B544,PYOP,12,FALSE),0),_xlfn.IFNA(VLOOKUP($B544,CYBUDOP,12,FALSE),0))</f>
        <v>0</v>
      </c>
      <c r="M544" s="100">
        <f t="shared" ref="M544:M575" si="582">IF(M$6="Actuals",_xlfn.IFNA(VLOOKUP($B544,PYOP,13,FALSE),0),_xlfn.IFNA(VLOOKUP($B544,CYBUDOP,13,FALSE),0))</f>
        <v>0</v>
      </c>
      <c r="N544" s="100">
        <f t="shared" ref="N544:N575" si="583">IF(N$6="Actuals",_xlfn.IFNA(VLOOKUP($B544,PYOP,14,FALSE),0),_xlfn.IFNA(VLOOKUP($B544,CYBUDOP,14,FALSE),0))</f>
        <v>0</v>
      </c>
      <c r="O544" s="100">
        <f t="shared" ref="O544:O575" si="584">IF(O$6="Actuals",_xlfn.IFNA(VLOOKUP($B544,PYOP,15,FALSE),0),_xlfn.IFNA(VLOOKUP($B544,CYBUDOP,15,FALSE),0))</f>
        <v>0</v>
      </c>
      <c r="P544" s="101">
        <f t="shared" ref="P544:P575" si="585">IF(P$6="Actuals",_xlfn.IFNA(VLOOKUP($B544,PYOP,16,FALSE),0),_xlfn.IFNA(VLOOKUP($B544,CYBUDOP,16,FALSE),0))</f>
        <v>0</v>
      </c>
      <c r="Q544" s="42">
        <f t="shared" ref="Q544:Q575" si="586">SUM(E544:P544)</f>
        <v>0</v>
      </c>
      <c r="S544" s="99">
        <f t="shared" ref="S544:S575" si="587">IF(S$6="Actuals",_xlfn.IFNA(VLOOKUP($B544,CYOP,5,FALSE),0),_xlfn.IFNA(VLOOKUP($B544,CYBUDOP,9,FALSE),0))</f>
        <v>0</v>
      </c>
      <c r="T544" s="100">
        <f t="shared" ref="T544:T575" si="588">IF(T$6="Actuals",_xlfn.IFNA(VLOOKUP($B544,CYOP,6,FALSE),0),_xlfn.IFNA(VLOOKUP($B544,CYBUDOP,10,FALSE),0))</f>
        <v>0</v>
      </c>
      <c r="U544" s="100">
        <f t="shared" ref="U544:U575" si="589">IF(U$6="Actuals",_xlfn.IFNA(VLOOKUP($B544,CYOP,7,FALSE),0),_xlfn.IFNA(VLOOKUP($B544,CYBUDOP,11,FALSE),0))</f>
        <v>0</v>
      </c>
      <c r="V544" s="100">
        <f t="shared" ref="V544:V575" si="590">IF(V$6="Actuals",_xlfn.IFNA(VLOOKUP($B544,CYOP,8,FALSE),0),_xlfn.IFNA(VLOOKUP($B544,CYBUDOP,12,FALSE),0))</f>
        <v>0</v>
      </c>
      <c r="W544" s="100">
        <f t="shared" ref="W544:W575" si="591">IF(W$6="Actuals",_xlfn.IFNA(VLOOKUP($B544,CYOP,9,FALSE),0),_xlfn.IFNA(VLOOKUP($B544,CYBUDOP,13,FALSE),0))</f>
        <v>0</v>
      </c>
      <c r="X544" s="100">
        <f t="shared" ref="X544:X575" si="592">IF(X$6="Actuals",_xlfn.IFNA(VLOOKUP($B544,CYOP,10,FALSE),0),_xlfn.IFNA(VLOOKUP($B544,CYBUDOP,14,FALSE),0))</f>
        <v>0</v>
      </c>
      <c r="Y544" s="100">
        <f t="shared" ref="Y544:Y575" si="593">IF(Y$6="Actuals",_xlfn.IFNA(VLOOKUP($B544,CYOP,11,FALSE),0),_xlfn.IFNA(VLOOKUP($B544,CYBUDOP,15,FALSE),0))</f>
        <v>0</v>
      </c>
      <c r="Z544" s="100">
        <f t="shared" ref="Z544:Z575" si="594">IF(Z$6="Actuals",_xlfn.IFNA(VLOOKUP($B544,CYOP,12,FALSE),0),_xlfn.IFNA(VLOOKUP($B544,CYBUDOP,16,FALSE),0))</f>
        <v>0</v>
      </c>
      <c r="AA544" s="100">
        <f t="shared" ref="AA544:AA575" si="595">IF(AA$6="Actuals",_xlfn.IFNA(VLOOKUP($B544,CYOP,13,FALSE),0),_xlfn.IFNA(VLOOKUP($B544,CYBUDOP,17,FALSE),0))</f>
        <v>0</v>
      </c>
      <c r="AB544" s="100">
        <f t="shared" ref="AB544:AB575" si="596">IF(AB$6="Actuals",_xlfn.IFNA(VLOOKUP($B544,CYOP,14,FALSE),0),_xlfn.IFNA(VLOOKUP($B544,CYBUDOP,18,FALSE),0))</f>
        <v>0</v>
      </c>
      <c r="AC544" s="100">
        <f t="shared" ref="AC544:AC575" si="597">IF(AC$6="Actuals",_xlfn.IFNA(VLOOKUP($B544,CYOP,15,FALSE),0),_xlfn.IFNA(VLOOKUP($B544,CYBUDOP,19,FALSE),0))</f>
        <v>0</v>
      </c>
      <c r="AD544" s="100">
        <f t="shared" ref="AD544:AD575" si="598">IF(AD$6="Actuals",_xlfn.IFNA(VLOOKUP($B544,CYOP,16,FALSE),0),_xlfn.IFNA(VLOOKUP($B544,CYBUDOP,20,FALSE),0))</f>
        <v>0</v>
      </c>
      <c r="AE544" s="42">
        <f t="shared" ref="AE544:AE575" si="599">SUM(S544:AD544)</f>
        <v>0</v>
      </c>
      <c r="AF544" s="104">
        <f t="shared" ref="AF544:AF575" si="600">_xlfn.IFNA(VLOOKUP($B544,CYBUDOP,6,FALSE),0)</f>
        <v>0</v>
      </c>
      <c r="AG544" s="42">
        <f t="shared" ref="AG544:AG575" si="601">+AE544-AF544</f>
        <v>0</v>
      </c>
      <c r="AH544" s="43">
        <f t="shared" ref="AH544:AH575" si="602">IF(AF544=0,0,AG544/AF544)</f>
        <v>0</v>
      </c>
      <c r="AJ544" s="78"/>
      <c r="AK544" s="79"/>
      <c r="AL544" s="79"/>
      <c r="AM544" s="79"/>
      <c r="AN544" s="79"/>
      <c r="AO544" s="79"/>
      <c r="AP544" s="79"/>
      <c r="AQ544" s="79"/>
      <c r="AR544" s="79"/>
      <c r="AS544" s="79"/>
      <c r="AT544" s="79"/>
      <c r="AU544" s="79"/>
      <c r="AV544" s="30">
        <f t="shared" ref="AV544:AV575" si="603">SUM(AJ544:AU544)</f>
        <v>0</v>
      </c>
      <c r="AW544" s="80"/>
      <c r="AX544" s="37"/>
    </row>
    <row r="545" spans="2:50" x14ac:dyDescent="0.35">
      <c r="B545" s="116">
        <v>562200</v>
      </c>
      <c r="C545" s="87" t="s">
        <v>523</v>
      </c>
      <c r="E545" s="99">
        <f t="shared" si="574"/>
        <v>0</v>
      </c>
      <c r="F545" s="100">
        <f t="shared" si="575"/>
        <v>0</v>
      </c>
      <c r="G545" s="100">
        <f t="shared" si="576"/>
        <v>0</v>
      </c>
      <c r="H545" s="100">
        <f t="shared" si="577"/>
        <v>0</v>
      </c>
      <c r="I545" s="100">
        <f t="shared" si="578"/>
        <v>0</v>
      </c>
      <c r="J545" s="100">
        <f t="shared" si="579"/>
        <v>0</v>
      </c>
      <c r="K545" s="100">
        <f t="shared" si="580"/>
        <v>0</v>
      </c>
      <c r="L545" s="100">
        <f t="shared" si="581"/>
        <v>0</v>
      </c>
      <c r="M545" s="100">
        <f t="shared" si="582"/>
        <v>0</v>
      </c>
      <c r="N545" s="100">
        <f t="shared" si="583"/>
        <v>0</v>
      </c>
      <c r="O545" s="100">
        <f t="shared" si="584"/>
        <v>0</v>
      </c>
      <c r="P545" s="101">
        <f t="shared" si="585"/>
        <v>0</v>
      </c>
      <c r="Q545" s="42">
        <f t="shared" si="586"/>
        <v>0</v>
      </c>
      <c r="S545" s="99">
        <f t="shared" si="587"/>
        <v>0</v>
      </c>
      <c r="T545" s="100">
        <f t="shared" si="588"/>
        <v>0</v>
      </c>
      <c r="U545" s="100">
        <f t="shared" si="589"/>
        <v>0</v>
      </c>
      <c r="V545" s="100">
        <f t="shared" si="590"/>
        <v>0</v>
      </c>
      <c r="W545" s="100">
        <f t="shared" si="591"/>
        <v>0</v>
      </c>
      <c r="X545" s="100">
        <f t="shared" si="592"/>
        <v>0</v>
      </c>
      <c r="Y545" s="100">
        <f t="shared" si="593"/>
        <v>0</v>
      </c>
      <c r="Z545" s="100">
        <f t="shared" si="594"/>
        <v>0</v>
      </c>
      <c r="AA545" s="100">
        <f t="shared" si="595"/>
        <v>0</v>
      </c>
      <c r="AB545" s="100">
        <f t="shared" si="596"/>
        <v>0</v>
      </c>
      <c r="AC545" s="100">
        <f t="shared" si="597"/>
        <v>0</v>
      </c>
      <c r="AD545" s="100">
        <f t="shared" si="598"/>
        <v>0</v>
      </c>
      <c r="AE545" s="42">
        <f t="shared" si="599"/>
        <v>0</v>
      </c>
      <c r="AF545" s="104">
        <f t="shared" si="600"/>
        <v>0</v>
      </c>
      <c r="AG545" s="42">
        <f t="shared" si="601"/>
        <v>0</v>
      </c>
      <c r="AH545" s="43">
        <f t="shared" si="602"/>
        <v>0</v>
      </c>
      <c r="AJ545" s="78"/>
      <c r="AK545" s="79"/>
      <c r="AL545" s="79"/>
      <c r="AM545" s="79"/>
      <c r="AN545" s="79"/>
      <c r="AO545" s="79"/>
      <c r="AP545" s="79"/>
      <c r="AQ545" s="79"/>
      <c r="AR545" s="79"/>
      <c r="AS545" s="79"/>
      <c r="AT545" s="79"/>
      <c r="AU545" s="79"/>
      <c r="AV545" s="30">
        <f t="shared" si="603"/>
        <v>0</v>
      </c>
      <c r="AW545" s="80"/>
      <c r="AX545" s="37"/>
    </row>
    <row r="546" spans="2:50" x14ac:dyDescent="0.35">
      <c r="B546" s="116">
        <v>562201</v>
      </c>
      <c r="C546" s="87" t="s">
        <v>524</v>
      </c>
      <c r="E546" s="99">
        <f t="shared" si="574"/>
        <v>0</v>
      </c>
      <c r="F546" s="100">
        <f t="shared" si="575"/>
        <v>0</v>
      </c>
      <c r="G546" s="100">
        <f t="shared" si="576"/>
        <v>0</v>
      </c>
      <c r="H546" s="100">
        <f t="shared" si="577"/>
        <v>0</v>
      </c>
      <c r="I546" s="100">
        <f t="shared" si="578"/>
        <v>0</v>
      </c>
      <c r="J546" s="100">
        <f t="shared" si="579"/>
        <v>0</v>
      </c>
      <c r="K546" s="100">
        <f t="shared" si="580"/>
        <v>0</v>
      </c>
      <c r="L546" s="100">
        <f t="shared" si="581"/>
        <v>0</v>
      </c>
      <c r="M546" s="100">
        <f t="shared" si="582"/>
        <v>0</v>
      </c>
      <c r="N546" s="100">
        <f t="shared" si="583"/>
        <v>0</v>
      </c>
      <c r="O546" s="100">
        <f t="shared" si="584"/>
        <v>0</v>
      </c>
      <c r="P546" s="101">
        <f t="shared" si="585"/>
        <v>0</v>
      </c>
      <c r="Q546" s="42">
        <f t="shared" si="586"/>
        <v>0</v>
      </c>
      <c r="S546" s="99">
        <f t="shared" si="587"/>
        <v>0</v>
      </c>
      <c r="T546" s="100">
        <f t="shared" si="588"/>
        <v>0</v>
      </c>
      <c r="U546" s="100">
        <f t="shared" si="589"/>
        <v>0</v>
      </c>
      <c r="V546" s="100">
        <f t="shared" si="590"/>
        <v>0</v>
      </c>
      <c r="W546" s="100">
        <f t="shared" si="591"/>
        <v>0</v>
      </c>
      <c r="X546" s="100">
        <f t="shared" si="592"/>
        <v>0</v>
      </c>
      <c r="Y546" s="100">
        <f t="shared" si="593"/>
        <v>0</v>
      </c>
      <c r="Z546" s="100">
        <f t="shared" si="594"/>
        <v>0</v>
      </c>
      <c r="AA546" s="100">
        <f t="shared" si="595"/>
        <v>0</v>
      </c>
      <c r="AB546" s="100">
        <f t="shared" si="596"/>
        <v>0</v>
      </c>
      <c r="AC546" s="100">
        <f t="shared" si="597"/>
        <v>0</v>
      </c>
      <c r="AD546" s="100">
        <f t="shared" si="598"/>
        <v>0</v>
      </c>
      <c r="AE546" s="42">
        <f t="shared" si="599"/>
        <v>0</v>
      </c>
      <c r="AF546" s="104">
        <f t="shared" si="600"/>
        <v>0</v>
      </c>
      <c r="AG546" s="42">
        <f t="shared" si="601"/>
        <v>0</v>
      </c>
      <c r="AH546" s="43">
        <f t="shared" si="602"/>
        <v>0</v>
      </c>
      <c r="AJ546" s="78"/>
      <c r="AK546" s="79"/>
      <c r="AL546" s="79"/>
      <c r="AM546" s="79"/>
      <c r="AN546" s="79"/>
      <c r="AO546" s="79"/>
      <c r="AP546" s="79"/>
      <c r="AQ546" s="79"/>
      <c r="AR546" s="79"/>
      <c r="AS546" s="79"/>
      <c r="AT546" s="79"/>
      <c r="AU546" s="79"/>
      <c r="AV546" s="30">
        <f t="shared" si="603"/>
        <v>0</v>
      </c>
      <c r="AW546" s="80"/>
      <c r="AX546" s="37"/>
    </row>
    <row r="547" spans="2:50" x14ac:dyDescent="0.35">
      <c r="B547" s="116">
        <v>562202</v>
      </c>
      <c r="C547" s="87" t="s">
        <v>525</v>
      </c>
      <c r="E547" s="99">
        <f t="shared" si="574"/>
        <v>0</v>
      </c>
      <c r="F547" s="100">
        <f t="shared" si="575"/>
        <v>0</v>
      </c>
      <c r="G547" s="100">
        <f t="shared" si="576"/>
        <v>0</v>
      </c>
      <c r="H547" s="100">
        <f t="shared" si="577"/>
        <v>0</v>
      </c>
      <c r="I547" s="100">
        <f t="shared" si="578"/>
        <v>0</v>
      </c>
      <c r="J547" s="100">
        <f t="shared" si="579"/>
        <v>0</v>
      </c>
      <c r="K547" s="100">
        <f t="shared" si="580"/>
        <v>0</v>
      </c>
      <c r="L547" s="100">
        <f t="shared" si="581"/>
        <v>0</v>
      </c>
      <c r="M547" s="100">
        <f t="shared" si="582"/>
        <v>0</v>
      </c>
      <c r="N547" s="100">
        <f t="shared" si="583"/>
        <v>0</v>
      </c>
      <c r="O547" s="100">
        <f t="shared" si="584"/>
        <v>0</v>
      </c>
      <c r="P547" s="101">
        <f t="shared" si="585"/>
        <v>0</v>
      </c>
      <c r="Q547" s="42">
        <f t="shared" si="586"/>
        <v>0</v>
      </c>
      <c r="S547" s="99">
        <f t="shared" si="587"/>
        <v>0</v>
      </c>
      <c r="T547" s="100">
        <f t="shared" si="588"/>
        <v>0</v>
      </c>
      <c r="U547" s="100">
        <f t="shared" si="589"/>
        <v>0</v>
      </c>
      <c r="V547" s="100">
        <f t="shared" si="590"/>
        <v>0</v>
      </c>
      <c r="W547" s="100">
        <f t="shared" si="591"/>
        <v>0</v>
      </c>
      <c r="X547" s="100">
        <f t="shared" si="592"/>
        <v>0</v>
      </c>
      <c r="Y547" s="100">
        <f t="shared" si="593"/>
        <v>0</v>
      </c>
      <c r="Z547" s="100">
        <f t="shared" si="594"/>
        <v>0</v>
      </c>
      <c r="AA547" s="100">
        <f t="shared" si="595"/>
        <v>0</v>
      </c>
      <c r="AB547" s="100">
        <f t="shared" si="596"/>
        <v>0</v>
      </c>
      <c r="AC547" s="100">
        <f t="shared" si="597"/>
        <v>0</v>
      </c>
      <c r="AD547" s="100">
        <f t="shared" si="598"/>
        <v>0</v>
      </c>
      <c r="AE547" s="42">
        <f t="shared" si="599"/>
        <v>0</v>
      </c>
      <c r="AF547" s="104">
        <f t="shared" si="600"/>
        <v>0</v>
      </c>
      <c r="AG547" s="42">
        <f t="shared" si="601"/>
        <v>0</v>
      </c>
      <c r="AH547" s="43">
        <f t="shared" si="602"/>
        <v>0</v>
      </c>
      <c r="AJ547" s="78"/>
      <c r="AK547" s="79"/>
      <c r="AL547" s="79"/>
      <c r="AM547" s="79"/>
      <c r="AN547" s="79"/>
      <c r="AO547" s="79"/>
      <c r="AP547" s="79"/>
      <c r="AQ547" s="79"/>
      <c r="AR547" s="79"/>
      <c r="AS547" s="79"/>
      <c r="AT547" s="79"/>
      <c r="AU547" s="79"/>
      <c r="AV547" s="30">
        <f t="shared" si="603"/>
        <v>0</v>
      </c>
      <c r="AW547" s="80"/>
      <c r="AX547" s="37"/>
    </row>
    <row r="548" spans="2:50" x14ac:dyDescent="0.35">
      <c r="B548" s="116">
        <v>563000</v>
      </c>
      <c r="C548" s="87" t="s">
        <v>526</v>
      </c>
      <c r="E548" s="99">
        <f t="shared" si="574"/>
        <v>0</v>
      </c>
      <c r="F548" s="100">
        <f t="shared" si="575"/>
        <v>0</v>
      </c>
      <c r="G548" s="100">
        <f t="shared" si="576"/>
        <v>0</v>
      </c>
      <c r="H548" s="100">
        <f t="shared" si="577"/>
        <v>0</v>
      </c>
      <c r="I548" s="100">
        <f t="shared" si="578"/>
        <v>0</v>
      </c>
      <c r="J548" s="100">
        <f t="shared" si="579"/>
        <v>0</v>
      </c>
      <c r="K548" s="100">
        <f t="shared" si="580"/>
        <v>0</v>
      </c>
      <c r="L548" s="100">
        <f t="shared" si="581"/>
        <v>0</v>
      </c>
      <c r="M548" s="100">
        <f t="shared" si="582"/>
        <v>0</v>
      </c>
      <c r="N548" s="100">
        <f t="shared" si="583"/>
        <v>0</v>
      </c>
      <c r="O548" s="100">
        <f t="shared" si="584"/>
        <v>0</v>
      </c>
      <c r="P548" s="101">
        <f t="shared" si="585"/>
        <v>0</v>
      </c>
      <c r="Q548" s="42">
        <f t="shared" si="586"/>
        <v>0</v>
      </c>
      <c r="S548" s="99">
        <f t="shared" si="587"/>
        <v>0</v>
      </c>
      <c r="T548" s="100">
        <f t="shared" si="588"/>
        <v>0</v>
      </c>
      <c r="U548" s="100">
        <f t="shared" si="589"/>
        <v>0</v>
      </c>
      <c r="V548" s="100">
        <f t="shared" si="590"/>
        <v>0</v>
      </c>
      <c r="W548" s="100">
        <f t="shared" si="591"/>
        <v>0</v>
      </c>
      <c r="X548" s="100">
        <f t="shared" si="592"/>
        <v>0</v>
      </c>
      <c r="Y548" s="100">
        <f t="shared" si="593"/>
        <v>0</v>
      </c>
      <c r="Z548" s="100">
        <f t="shared" si="594"/>
        <v>0</v>
      </c>
      <c r="AA548" s="100">
        <f t="shared" si="595"/>
        <v>0</v>
      </c>
      <c r="AB548" s="100">
        <f t="shared" si="596"/>
        <v>0</v>
      </c>
      <c r="AC548" s="100">
        <f t="shared" si="597"/>
        <v>0</v>
      </c>
      <c r="AD548" s="100">
        <f t="shared" si="598"/>
        <v>0</v>
      </c>
      <c r="AE548" s="42">
        <f t="shared" si="599"/>
        <v>0</v>
      </c>
      <c r="AF548" s="104">
        <f t="shared" si="600"/>
        <v>0</v>
      </c>
      <c r="AG548" s="42">
        <f t="shared" si="601"/>
        <v>0</v>
      </c>
      <c r="AH548" s="43">
        <f t="shared" si="602"/>
        <v>0</v>
      </c>
      <c r="AJ548" s="78"/>
      <c r="AK548" s="79"/>
      <c r="AL548" s="79"/>
      <c r="AM548" s="79"/>
      <c r="AN548" s="79"/>
      <c r="AO548" s="79"/>
      <c r="AP548" s="79"/>
      <c r="AQ548" s="79"/>
      <c r="AR548" s="79"/>
      <c r="AS548" s="79"/>
      <c r="AT548" s="79"/>
      <c r="AU548" s="79"/>
      <c r="AV548" s="30">
        <f t="shared" si="603"/>
        <v>0</v>
      </c>
      <c r="AW548" s="80"/>
      <c r="AX548" s="37"/>
    </row>
    <row r="549" spans="2:50" x14ac:dyDescent="0.35">
      <c r="B549" s="116">
        <v>563001</v>
      </c>
      <c r="C549" s="87" t="s">
        <v>527</v>
      </c>
      <c r="E549" s="99">
        <f t="shared" si="574"/>
        <v>0</v>
      </c>
      <c r="F549" s="100">
        <f t="shared" si="575"/>
        <v>0</v>
      </c>
      <c r="G549" s="100">
        <f t="shared" si="576"/>
        <v>0</v>
      </c>
      <c r="H549" s="100">
        <f t="shared" si="577"/>
        <v>0</v>
      </c>
      <c r="I549" s="100">
        <f t="shared" si="578"/>
        <v>0</v>
      </c>
      <c r="J549" s="100">
        <f t="shared" si="579"/>
        <v>0</v>
      </c>
      <c r="K549" s="100">
        <f t="shared" si="580"/>
        <v>0</v>
      </c>
      <c r="L549" s="100">
        <f t="shared" si="581"/>
        <v>0</v>
      </c>
      <c r="M549" s="100">
        <f t="shared" si="582"/>
        <v>0</v>
      </c>
      <c r="N549" s="100">
        <f t="shared" si="583"/>
        <v>0</v>
      </c>
      <c r="O549" s="100">
        <f t="shared" si="584"/>
        <v>0</v>
      </c>
      <c r="P549" s="101">
        <f t="shared" si="585"/>
        <v>0</v>
      </c>
      <c r="Q549" s="42">
        <f t="shared" si="586"/>
        <v>0</v>
      </c>
      <c r="S549" s="99">
        <f t="shared" si="587"/>
        <v>0</v>
      </c>
      <c r="T549" s="100">
        <f t="shared" si="588"/>
        <v>0</v>
      </c>
      <c r="U549" s="100">
        <f t="shared" si="589"/>
        <v>0</v>
      </c>
      <c r="V549" s="100">
        <f t="shared" si="590"/>
        <v>0</v>
      </c>
      <c r="W549" s="100">
        <f t="shared" si="591"/>
        <v>0</v>
      </c>
      <c r="X549" s="100">
        <f t="shared" si="592"/>
        <v>0</v>
      </c>
      <c r="Y549" s="100">
        <f t="shared" si="593"/>
        <v>0</v>
      </c>
      <c r="Z549" s="100">
        <f t="shared" si="594"/>
        <v>0</v>
      </c>
      <c r="AA549" s="100">
        <f t="shared" si="595"/>
        <v>0</v>
      </c>
      <c r="AB549" s="100">
        <f t="shared" si="596"/>
        <v>0</v>
      </c>
      <c r="AC549" s="100">
        <f t="shared" si="597"/>
        <v>0</v>
      </c>
      <c r="AD549" s="100">
        <f t="shared" si="598"/>
        <v>0</v>
      </c>
      <c r="AE549" s="42">
        <f t="shared" si="599"/>
        <v>0</v>
      </c>
      <c r="AF549" s="104">
        <f t="shared" si="600"/>
        <v>0</v>
      </c>
      <c r="AG549" s="42">
        <f t="shared" si="601"/>
        <v>0</v>
      </c>
      <c r="AH549" s="43">
        <f t="shared" si="602"/>
        <v>0</v>
      </c>
      <c r="AJ549" s="78"/>
      <c r="AK549" s="79"/>
      <c r="AL549" s="79"/>
      <c r="AM549" s="79"/>
      <c r="AN549" s="79"/>
      <c r="AO549" s="79"/>
      <c r="AP549" s="79"/>
      <c r="AQ549" s="79"/>
      <c r="AR549" s="79"/>
      <c r="AS549" s="79"/>
      <c r="AT549" s="79"/>
      <c r="AU549" s="79"/>
      <c r="AV549" s="30">
        <f t="shared" si="603"/>
        <v>0</v>
      </c>
      <c r="AW549" s="80"/>
      <c r="AX549" s="37"/>
    </row>
    <row r="550" spans="2:50" x14ac:dyDescent="0.35">
      <c r="B550" s="116">
        <v>563002</v>
      </c>
      <c r="C550" s="87" t="s">
        <v>528</v>
      </c>
      <c r="E550" s="99">
        <f t="shared" si="574"/>
        <v>0</v>
      </c>
      <c r="F550" s="100">
        <f t="shared" si="575"/>
        <v>0</v>
      </c>
      <c r="G550" s="100">
        <f t="shared" si="576"/>
        <v>0</v>
      </c>
      <c r="H550" s="100">
        <f t="shared" si="577"/>
        <v>0</v>
      </c>
      <c r="I550" s="100">
        <f t="shared" si="578"/>
        <v>0</v>
      </c>
      <c r="J550" s="100">
        <f t="shared" si="579"/>
        <v>0</v>
      </c>
      <c r="K550" s="100">
        <f t="shared" si="580"/>
        <v>0</v>
      </c>
      <c r="L550" s="100">
        <f t="shared" si="581"/>
        <v>0</v>
      </c>
      <c r="M550" s="100">
        <f t="shared" si="582"/>
        <v>0</v>
      </c>
      <c r="N550" s="100">
        <f t="shared" si="583"/>
        <v>0</v>
      </c>
      <c r="O550" s="100">
        <f t="shared" si="584"/>
        <v>0</v>
      </c>
      <c r="P550" s="101">
        <f t="shared" si="585"/>
        <v>0</v>
      </c>
      <c r="Q550" s="42">
        <f t="shared" si="586"/>
        <v>0</v>
      </c>
      <c r="S550" s="99">
        <f t="shared" si="587"/>
        <v>0</v>
      </c>
      <c r="T550" s="100">
        <f t="shared" si="588"/>
        <v>0</v>
      </c>
      <c r="U550" s="100">
        <f t="shared" si="589"/>
        <v>0</v>
      </c>
      <c r="V550" s="100">
        <f t="shared" si="590"/>
        <v>0</v>
      </c>
      <c r="W550" s="100">
        <f t="shared" si="591"/>
        <v>0</v>
      </c>
      <c r="X550" s="100">
        <f t="shared" si="592"/>
        <v>0</v>
      </c>
      <c r="Y550" s="100">
        <f t="shared" si="593"/>
        <v>0</v>
      </c>
      <c r="Z550" s="100">
        <f t="shared" si="594"/>
        <v>0</v>
      </c>
      <c r="AA550" s="100">
        <f t="shared" si="595"/>
        <v>0</v>
      </c>
      <c r="AB550" s="100">
        <f t="shared" si="596"/>
        <v>0</v>
      </c>
      <c r="AC550" s="100">
        <f t="shared" si="597"/>
        <v>0</v>
      </c>
      <c r="AD550" s="100">
        <f t="shared" si="598"/>
        <v>0</v>
      </c>
      <c r="AE550" s="42">
        <f t="shared" si="599"/>
        <v>0</v>
      </c>
      <c r="AF550" s="104">
        <f t="shared" si="600"/>
        <v>0</v>
      </c>
      <c r="AG550" s="42">
        <f t="shared" si="601"/>
        <v>0</v>
      </c>
      <c r="AH550" s="43">
        <f t="shared" si="602"/>
        <v>0</v>
      </c>
      <c r="AJ550" s="78"/>
      <c r="AK550" s="79"/>
      <c r="AL550" s="79"/>
      <c r="AM550" s="79"/>
      <c r="AN550" s="79"/>
      <c r="AO550" s="79"/>
      <c r="AP550" s="79"/>
      <c r="AQ550" s="79"/>
      <c r="AR550" s="79"/>
      <c r="AS550" s="79"/>
      <c r="AT550" s="79"/>
      <c r="AU550" s="79"/>
      <c r="AV550" s="30">
        <f t="shared" si="603"/>
        <v>0</v>
      </c>
      <c r="AW550" s="80"/>
      <c r="AX550" s="37"/>
    </row>
    <row r="551" spans="2:50" x14ac:dyDescent="0.35">
      <c r="B551" s="116">
        <v>563010</v>
      </c>
      <c r="C551" s="87" t="s">
        <v>529</v>
      </c>
      <c r="E551" s="99">
        <f t="shared" si="574"/>
        <v>0</v>
      </c>
      <c r="F551" s="100">
        <f t="shared" si="575"/>
        <v>0</v>
      </c>
      <c r="G551" s="100">
        <f t="shared" si="576"/>
        <v>0</v>
      </c>
      <c r="H551" s="100">
        <f t="shared" si="577"/>
        <v>0</v>
      </c>
      <c r="I551" s="100">
        <f t="shared" si="578"/>
        <v>0</v>
      </c>
      <c r="J551" s="100">
        <f t="shared" si="579"/>
        <v>0</v>
      </c>
      <c r="K551" s="100">
        <f t="shared" si="580"/>
        <v>0</v>
      </c>
      <c r="L551" s="100">
        <f t="shared" si="581"/>
        <v>0</v>
      </c>
      <c r="M551" s="100">
        <f t="shared" si="582"/>
        <v>0</v>
      </c>
      <c r="N551" s="100">
        <f t="shared" si="583"/>
        <v>0</v>
      </c>
      <c r="O551" s="100">
        <f t="shared" si="584"/>
        <v>0</v>
      </c>
      <c r="P551" s="101">
        <f t="shared" si="585"/>
        <v>0</v>
      </c>
      <c r="Q551" s="42">
        <f t="shared" si="586"/>
        <v>0</v>
      </c>
      <c r="S551" s="99">
        <f t="shared" si="587"/>
        <v>0</v>
      </c>
      <c r="T551" s="100">
        <f t="shared" si="588"/>
        <v>0</v>
      </c>
      <c r="U551" s="100">
        <f t="shared" si="589"/>
        <v>0</v>
      </c>
      <c r="V551" s="100">
        <f t="shared" si="590"/>
        <v>0</v>
      </c>
      <c r="W551" s="100">
        <f t="shared" si="591"/>
        <v>0</v>
      </c>
      <c r="X551" s="100">
        <f t="shared" si="592"/>
        <v>0</v>
      </c>
      <c r="Y551" s="100">
        <f t="shared" si="593"/>
        <v>0</v>
      </c>
      <c r="Z551" s="100">
        <f t="shared" si="594"/>
        <v>0</v>
      </c>
      <c r="AA551" s="100">
        <f t="shared" si="595"/>
        <v>0</v>
      </c>
      <c r="AB551" s="100">
        <f t="shared" si="596"/>
        <v>0</v>
      </c>
      <c r="AC551" s="100">
        <f t="shared" si="597"/>
        <v>0</v>
      </c>
      <c r="AD551" s="100">
        <f t="shared" si="598"/>
        <v>0</v>
      </c>
      <c r="AE551" s="42">
        <f t="shared" si="599"/>
        <v>0</v>
      </c>
      <c r="AF551" s="104">
        <f t="shared" si="600"/>
        <v>0</v>
      </c>
      <c r="AG551" s="42">
        <f t="shared" si="601"/>
        <v>0</v>
      </c>
      <c r="AH551" s="43">
        <f t="shared" si="602"/>
        <v>0</v>
      </c>
      <c r="AJ551" s="78"/>
      <c r="AK551" s="79"/>
      <c r="AL551" s="79"/>
      <c r="AM551" s="79"/>
      <c r="AN551" s="79"/>
      <c r="AO551" s="79"/>
      <c r="AP551" s="79"/>
      <c r="AQ551" s="79"/>
      <c r="AR551" s="79"/>
      <c r="AS551" s="79"/>
      <c r="AT551" s="79"/>
      <c r="AU551" s="79"/>
      <c r="AV551" s="30">
        <f t="shared" si="603"/>
        <v>0</v>
      </c>
      <c r="AW551" s="80"/>
      <c r="AX551" s="37"/>
    </row>
    <row r="552" spans="2:50" x14ac:dyDescent="0.35">
      <c r="B552" s="116">
        <v>563011</v>
      </c>
      <c r="C552" s="87" t="s">
        <v>530</v>
      </c>
      <c r="E552" s="99">
        <f t="shared" si="574"/>
        <v>11340.01</v>
      </c>
      <c r="F552" s="100">
        <f t="shared" si="575"/>
        <v>-11627.02</v>
      </c>
      <c r="G552" s="100" t="str">
        <f t="shared" si="576"/>
        <v>-</v>
      </c>
      <c r="H552" s="100" t="str">
        <f t="shared" si="577"/>
        <v>-</v>
      </c>
      <c r="I552" s="100" t="str">
        <f t="shared" si="578"/>
        <v>-</v>
      </c>
      <c r="J552" s="100" t="str">
        <f t="shared" si="579"/>
        <v>-</v>
      </c>
      <c r="K552" s="100" t="str">
        <f t="shared" si="580"/>
        <v>-</v>
      </c>
      <c r="L552" s="100" t="str">
        <f t="shared" si="581"/>
        <v>-</v>
      </c>
      <c r="M552" s="100" t="str">
        <f t="shared" si="582"/>
        <v>-</v>
      </c>
      <c r="N552" s="100" t="str">
        <f t="shared" si="583"/>
        <v>-</v>
      </c>
      <c r="O552" s="100" t="str">
        <f t="shared" si="584"/>
        <v>-</v>
      </c>
      <c r="P552" s="101" t="str">
        <f t="shared" si="585"/>
        <v>-</v>
      </c>
      <c r="Q552" s="42">
        <f t="shared" si="586"/>
        <v>-287.01000000000022</v>
      </c>
      <c r="S552" s="99">
        <f t="shared" si="587"/>
        <v>0</v>
      </c>
      <c r="T552" s="100">
        <f t="shared" si="588"/>
        <v>0</v>
      </c>
      <c r="U552" s="100">
        <f t="shared" si="589"/>
        <v>0</v>
      </c>
      <c r="V552" s="100">
        <f t="shared" si="590"/>
        <v>0</v>
      </c>
      <c r="W552" s="100">
        <f t="shared" si="591"/>
        <v>0</v>
      </c>
      <c r="X552" s="100">
        <f t="shared" si="592"/>
        <v>0</v>
      </c>
      <c r="Y552" s="100">
        <f t="shared" si="593"/>
        <v>0</v>
      </c>
      <c r="Z552" s="100">
        <f t="shared" si="594"/>
        <v>0</v>
      </c>
      <c r="AA552" s="100">
        <f t="shared" si="595"/>
        <v>0</v>
      </c>
      <c r="AB552" s="100">
        <f t="shared" si="596"/>
        <v>0</v>
      </c>
      <c r="AC552" s="100">
        <f t="shared" si="597"/>
        <v>0</v>
      </c>
      <c r="AD552" s="100">
        <f t="shared" si="598"/>
        <v>0</v>
      </c>
      <c r="AE552" s="42">
        <f t="shared" si="599"/>
        <v>0</v>
      </c>
      <c r="AF552" s="104">
        <f t="shared" si="600"/>
        <v>0</v>
      </c>
      <c r="AG552" s="42">
        <f t="shared" si="601"/>
        <v>0</v>
      </c>
      <c r="AH552" s="43">
        <f t="shared" si="602"/>
        <v>0</v>
      </c>
      <c r="AJ552" s="78"/>
      <c r="AK552" s="79"/>
      <c r="AL552" s="79"/>
      <c r="AM552" s="79"/>
      <c r="AN552" s="79"/>
      <c r="AO552" s="79"/>
      <c r="AP552" s="79"/>
      <c r="AQ552" s="79"/>
      <c r="AR552" s="79"/>
      <c r="AS552" s="79"/>
      <c r="AT552" s="79"/>
      <c r="AU552" s="79"/>
      <c r="AV552" s="30">
        <f t="shared" si="603"/>
        <v>0</v>
      </c>
      <c r="AW552" s="80"/>
      <c r="AX552" s="37"/>
    </row>
    <row r="553" spans="2:50" x14ac:dyDescent="0.35">
      <c r="B553" s="116">
        <v>563012</v>
      </c>
      <c r="C553" s="87" t="s">
        <v>531</v>
      </c>
      <c r="E553" s="99">
        <f t="shared" si="574"/>
        <v>0</v>
      </c>
      <c r="F553" s="100">
        <f t="shared" si="575"/>
        <v>0</v>
      </c>
      <c r="G553" s="100">
        <f t="shared" si="576"/>
        <v>0</v>
      </c>
      <c r="H553" s="100">
        <f t="shared" si="577"/>
        <v>0</v>
      </c>
      <c r="I553" s="100">
        <f t="shared" si="578"/>
        <v>0</v>
      </c>
      <c r="J553" s="100">
        <f t="shared" si="579"/>
        <v>0</v>
      </c>
      <c r="K553" s="100">
        <f t="shared" si="580"/>
        <v>0</v>
      </c>
      <c r="L553" s="100">
        <f t="shared" si="581"/>
        <v>0</v>
      </c>
      <c r="M553" s="100">
        <f t="shared" si="582"/>
        <v>0</v>
      </c>
      <c r="N553" s="100">
        <f t="shared" si="583"/>
        <v>0</v>
      </c>
      <c r="O553" s="100">
        <f t="shared" si="584"/>
        <v>0</v>
      </c>
      <c r="P553" s="101">
        <f t="shared" si="585"/>
        <v>0</v>
      </c>
      <c r="Q553" s="42">
        <f t="shared" si="586"/>
        <v>0</v>
      </c>
      <c r="S553" s="99">
        <f t="shared" si="587"/>
        <v>0</v>
      </c>
      <c r="T553" s="100">
        <f t="shared" si="588"/>
        <v>0</v>
      </c>
      <c r="U553" s="100">
        <f t="shared" si="589"/>
        <v>0</v>
      </c>
      <c r="V553" s="100">
        <f t="shared" si="590"/>
        <v>0</v>
      </c>
      <c r="W553" s="100">
        <f t="shared" si="591"/>
        <v>0</v>
      </c>
      <c r="X553" s="100">
        <f t="shared" si="592"/>
        <v>0</v>
      </c>
      <c r="Y553" s="100">
        <f t="shared" si="593"/>
        <v>0</v>
      </c>
      <c r="Z553" s="100">
        <f t="shared" si="594"/>
        <v>0</v>
      </c>
      <c r="AA553" s="100">
        <f t="shared" si="595"/>
        <v>0</v>
      </c>
      <c r="AB553" s="100">
        <f t="shared" si="596"/>
        <v>0</v>
      </c>
      <c r="AC553" s="100">
        <f t="shared" si="597"/>
        <v>0</v>
      </c>
      <c r="AD553" s="100">
        <f t="shared" si="598"/>
        <v>0</v>
      </c>
      <c r="AE553" s="42">
        <f t="shared" si="599"/>
        <v>0</v>
      </c>
      <c r="AF553" s="104">
        <f t="shared" si="600"/>
        <v>0</v>
      </c>
      <c r="AG553" s="42">
        <f t="shared" si="601"/>
        <v>0</v>
      </c>
      <c r="AH553" s="43">
        <f t="shared" si="602"/>
        <v>0</v>
      </c>
      <c r="AJ553" s="105">
        <f t="shared" ref="AJ553:AU553" si="604">ROUND(Short/12,0)</f>
        <v>12467</v>
      </c>
      <c r="AK553" s="106">
        <f t="shared" si="604"/>
        <v>12467</v>
      </c>
      <c r="AL553" s="106">
        <f t="shared" si="604"/>
        <v>12467</v>
      </c>
      <c r="AM553" s="106">
        <f t="shared" si="604"/>
        <v>12467</v>
      </c>
      <c r="AN553" s="106">
        <f t="shared" si="604"/>
        <v>12467</v>
      </c>
      <c r="AO553" s="106">
        <f t="shared" si="604"/>
        <v>12467</v>
      </c>
      <c r="AP553" s="106">
        <f t="shared" si="604"/>
        <v>12467</v>
      </c>
      <c r="AQ553" s="106">
        <f t="shared" si="604"/>
        <v>12467</v>
      </c>
      <c r="AR553" s="106">
        <f t="shared" si="604"/>
        <v>12467</v>
      </c>
      <c r="AS553" s="106">
        <f t="shared" si="604"/>
        <v>12467</v>
      </c>
      <c r="AT553" s="106">
        <f t="shared" si="604"/>
        <v>12467</v>
      </c>
      <c r="AU553" s="106">
        <f t="shared" si="604"/>
        <v>12467</v>
      </c>
      <c r="AV553" s="30">
        <f t="shared" si="603"/>
        <v>149604</v>
      </c>
      <c r="AW553" s="77"/>
      <c r="AX553" s="37"/>
    </row>
    <row r="554" spans="2:50" x14ac:dyDescent="0.35">
      <c r="B554" s="116">
        <v>563013</v>
      </c>
      <c r="C554" s="87" t="s">
        <v>532</v>
      </c>
      <c r="E554" s="99">
        <f t="shared" si="574"/>
        <v>0</v>
      </c>
      <c r="F554" s="100">
        <f t="shared" si="575"/>
        <v>0</v>
      </c>
      <c r="G554" s="100">
        <f t="shared" si="576"/>
        <v>0</v>
      </c>
      <c r="H554" s="100">
        <f t="shared" si="577"/>
        <v>0</v>
      </c>
      <c r="I554" s="100">
        <f t="shared" si="578"/>
        <v>0</v>
      </c>
      <c r="J554" s="100">
        <f t="shared" si="579"/>
        <v>0</v>
      </c>
      <c r="K554" s="100">
        <f t="shared" si="580"/>
        <v>0</v>
      </c>
      <c r="L554" s="100">
        <f t="shared" si="581"/>
        <v>0</v>
      </c>
      <c r="M554" s="100">
        <f t="shared" si="582"/>
        <v>0</v>
      </c>
      <c r="N554" s="100">
        <f t="shared" si="583"/>
        <v>0</v>
      </c>
      <c r="O554" s="100">
        <f t="shared" si="584"/>
        <v>0</v>
      </c>
      <c r="P554" s="101">
        <f t="shared" si="585"/>
        <v>0</v>
      </c>
      <c r="Q554" s="42">
        <f t="shared" si="586"/>
        <v>0</v>
      </c>
      <c r="S554" s="99">
        <f t="shared" si="587"/>
        <v>0</v>
      </c>
      <c r="T554" s="100">
        <f t="shared" si="588"/>
        <v>0</v>
      </c>
      <c r="U554" s="100">
        <f t="shared" si="589"/>
        <v>0</v>
      </c>
      <c r="V554" s="100">
        <f t="shared" si="590"/>
        <v>0</v>
      </c>
      <c r="W554" s="100">
        <f t="shared" si="591"/>
        <v>0</v>
      </c>
      <c r="X554" s="100">
        <f t="shared" si="592"/>
        <v>0</v>
      </c>
      <c r="Y554" s="100">
        <f t="shared" si="593"/>
        <v>0</v>
      </c>
      <c r="Z554" s="100">
        <f t="shared" si="594"/>
        <v>0</v>
      </c>
      <c r="AA554" s="100">
        <f t="shared" si="595"/>
        <v>0</v>
      </c>
      <c r="AB554" s="100">
        <f t="shared" si="596"/>
        <v>0</v>
      </c>
      <c r="AC554" s="100">
        <f t="shared" si="597"/>
        <v>0</v>
      </c>
      <c r="AD554" s="100">
        <f t="shared" si="598"/>
        <v>0</v>
      </c>
      <c r="AE554" s="42">
        <f t="shared" si="599"/>
        <v>0</v>
      </c>
      <c r="AF554" s="104">
        <f t="shared" si="600"/>
        <v>0</v>
      </c>
      <c r="AG554" s="42">
        <f t="shared" si="601"/>
        <v>0</v>
      </c>
      <c r="AH554" s="43">
        <f t="shared" si="602"/>
        <v>0</v>
      </c>
      <c r="AJ554" s="78"/>
      <c r="AK554" s="79"/>
      <c r="AL554" s="79"/>
      <c r="AM554" s="79"/>
      <c r="AN554" s="79"/>
      <c r="AO554" s="79"/>
      <c r="AP554" s="79"/>
      <c r="AQ554" s="79"/>
      <c r="AR554" s="79"/>
      <c r="AS554" s="79"/>
      <c r="AT554" s="79"/>
      <c r="AU554" s="79"/>
      <c r="AV554" s="30">
        <f t="shared" si="603"/>
        <v>0</v>
      </c>
      <c r="AW554" s="80"/>
      <c r="AX554" s="37"/>
    </row>
    <row r="555" spans="2:50" x14ac:dyDescent="0.35">
      <c r="B555" s="116">
        <v>563014</v>
      </c>
      <c r="C555" s="87" t="s">
        <v>533</v>
      </c>
      <c r="E555" s="99">
        <f t="shared" si="574"/>
        <v>0</v>
      </c>
      <c r="F555" s="100">
        <f t="shared" si="575"/>
        <v>0</v>
      </c>
      <c r="G555" s="100">
        <f t="shared" si="576"/>
        <v>0</v>
      </c>
      <c r="H555" s="100">
        <f t="shared" si="577"/>
        <v>0</v>
      </c>
      <c r="I555" s="100">
        <f t="shared" si="578"/>
        <v>0</v>
      </c>
      <c r="J555" s="100">
        <f t="shared" si="579"/>
        <v>0</v>
      </c>
      <c r="K555" s="100">
        <f t="shared" si="580"/>
        <v>0</v>
      </c>
      <c r="L555" s="100">
        <f t="shared" si="581"/>
        <v>0</v>
      </c>
      <c r="M555" s="100">
        <f t="shared" si="582"/>
        <v>0</v>
      </c>
      <c r="N555" s="100">
        <f t="shared" si="583"/>
        <v>0</v>
      </c>
      <c r="O555" s="100">
        <f t="shared" si="584"/>
        <v>0</v>
      </c>
      <c r="P555" s="101">
        <f t="shared" si="585"/>
        <v>0</v>
      </c>
      <c r="Q555" s="42">
        <f t="shared" si="586"/>
        <v>0</v>
      </c>
      <c r="S555" s="99">
        <f t="shared" si="587"/>
        <v>0</v>
      </c>
      <c r="T555" s="100">
        <f t="shared" si="588"/>
        <v>0</v>
      </c>
      <c r="U555" s="100">
        <f t="shared" si="589"/>
        <v>0</v>
      </c>
      <c r="V555" s="100">
        <f t="shared" si="590"/>
        <v>0</v>
      </c>
      <c r="W555" s="100">
        <f t="shared" si="591"/>
        <v>0</v>
      </c>
      <c r="X555" s="100">
        <f t="shared" si="592"/>
        <v>0</v>
      </c>
      <c r="Y555" s="100">
        <f t="shared" si="593"/>
        <v>0</v>
      </c>
      <c r="Z555" s="100">
        <f t="shared" si="594"/>
        <v>0</v>
      </c>
      <c r="AA555" s="100">
        <f t="shared" si="595"/>
        <v>0</v>
      </c>
      <c r="AB555" s="100">
        <f t="shared" si="596"/>
        <v>0</v>
      </c>
      <c r="AC555" s="100">
        <f t="shared" si="597"/>
        <v>0</v>
      </c>
      <c r="AD555" s="100">
        <f t="shared" si="598"/>
        <v>0</v>
      </c>
      <c r="AE555" s="42">
        <f t="shared" si="599"/>
        <v>0</v>
      </c>
      <c r="AF555" s="104">
        <f t="shared" si="600"/>
        <v>0</v>
      </c>
      <c r="AG555" s="42">
        <f t="shared" si="601"/>
        <v>0</v>
      </c>
      <c r="AH555" s="43">
        <f t="shared" si="602"/>
        <v>0</v>
      </c>
      <c r="AJ555" s="78"/>
      <c r="AK555" s="79"/>
      <c r="AL555" s="79"/>
      <c r="AM555" s="79"/>
      <c r="AN555" s="79"/>
      <c r="AO555" s="79"/>
      <c r="AP555" s="79"/>
      <c r="AQ555" s="79"/>
      <c r="AR555" s="79"/>
      <c r="AS555" s="79"/>
      <c r="AT555" s="79"/>
      <c r="AU555" s="79"/>
      <c r="AV555" s="30">
        <f t="shared" si="603"/>
        <v>0</v>
      </c>
      <c r="AW555" s="80"/>
      <c r="AX555" s="37"/>
    </row>
    <row r="556" spans="2:50" x14ac:dyDescent="0.35">
      <c r="B556" s="116">
        <v>564000</v>
      </c>
      <c r="C556" s="87" t="s">
        <v>534</v>
      </c>
      <c r="E556" s="99">
        <f t="shared" si="574"/>
        <v>0</v>
      </c>
      <c r="F556" s="100">
        <f t="shared" si="575"/>
        <v>0</v>
      </c>
      <c r="G556" s="100">
        <f t="shared" si="576"/>
        <v>0</v>
      </c>
      <c r="H556" s="100">
        <f t="shared" si="577"/>
        <v>0</v>
      </c>
      <c r="I556" s="100">
        <f t="shared" si="578"/>
        <v>0</v>
      </c>
      <c r="J556" s="100">
        <f t="shared" si="579"/>
        <v>0</v>
      </c>
      <c r="K556" s="100">
        <f t="shared" si="580"/>
        <v>0</v>
      </c>
      <c r="L556" s="100">
        <f t="shared" si="581"/>
        <v>0</v>
      </c>
      <c r="M556" s="100">
        <f t="shared" si="582"/>
        <v>0</v>
      </c>
      <c r="N556" s="100">
        <f t="shared" si="583"/>
        <v>0</v>
      </c>
      <c r="O556" s="100">
        <f t="shared" si="584"/>
        <v>0</v>
      </c>
      <c r="P556" s="101">
        <f t="shared" si="585"/>
        <v>0</v>
      </c>
      <c r="Q556" s="42">
        <f t="shared" si="586"/>
        <v>0</v>
      </c>
      <c r="S556" s="99">
        <f t="shared" si="587"/>
        <v>0</v>
      </c>
      <c r="T556" s="100">
        <f t="shared" si="588"/>
        <v>0</v>
      </c>
      <c r="U556" s="100">
        <f t="shared" si="589"/>
        <v>0</v>
      </c>
      <c r="V556" s="100">
        <f t="shared" si="590"/>
        <v>0</v>
      </c>
      <c r="W556" s="100">
        <f t="shared" si="591"/>
        <v>0</v>
      </c>
      <c r="X556" s="100">
        <f t="shared" si="592"/>
        <v>0</v>
      </c>
      <c r="Y556" s="100">
        <f t="shared" si="593"/>
        <v>0</v>
      </c>
      <c r="Z556" s="100">
        <f t="shared" si="594"/>
        <v>0</v>
      </c>
      <c r="AA556" s="100">
        <f t="shared" si="595"/>
        <v>0</v>
      </c>
      <c r="AB556" s="100">
        <f t="shared" si="596"/>
        <v>0</v>
      </c>
      <c r="AC556" s="100">
        <f t="shared" si="597"/>
        <v>0</v>
      </c>
      <c r="AD556" s="100">
        <f t="shared" si="598"/>
        <v>0</v>
      </c>
      <c r="AE556" s="42">
        <f t="shared" si="599"/>
        <v>0</v>
      </c>
      <c r="AF556" s="104">
        <f t="shared" si="600"/>
        <v>0</v>
      </c>
      <c r="AG556" s="42">
        <f t="shared" si="601"/>
        <v>0</v>
      </c>
      <c r="AH556" s="43">
        <f t="shared" si="602"/>
        <v>0</v>
      </c>
      <c r="AJ556" s="78"/>
      <c r="AK556" s="79"/>
      <c r="AL556" s="79"/>
      <c r="AM556" s="79"/>
      <c r="AN556" s="79"/>
      <c r="AO556" s="79"/>
      <c r="AP556" s="79"/>
      <c r="AQ556" s="79"/>
      <c r="AR556" s="79"/>
      <c r="AS556" s="79"/>
      <c r="AT556" s="79"/>
      <c r="AU556" s="79"/>
      <c r="AV556" s="30">
        <f t="shared" si="603"/>
        <v>0</v>
      </c>
      <c r="AW556" s="80"/>
      <c r="AX556" s="37"/>
    </row>
    <row r="557" spans="2:50" x14ac:dyDescent="0.35">
      <c r="B557" s="116">
        <v>564100</v>
      </c>
      <c r="C557" s="87" t="s">
        <v>535</v>
      </c>
      <c r="E557" s="99" t="str">
        <f t="shared" si="574"/>
        <v>-</v>
      </c>
      <c r="F557" s="100" t="str">
        <f t="shared" si="575"/>
        <v>-</v>
      </c>
      <c r="G557" s="100">
        <f t="shared" si="576"/>
        <v>275</v>
      </c>
      <c r="H557" s="100">
        <f t="shared" si="577"/>
        <v>17</v>
      </c>
      <c r="I557" s="100" t="str">
        <f t="shared" si="578"/>
        <v>-</v>
      </c>
      <c r="J557" s="100" t="str">
        <f t="shared" si="579"/>
        <v>-</v>
      </c>
      <c r="K557" s="100" t="str">
        <f t="shared" si="580"/>
        <v>-</v>
      </c>
      <c r="L557" s="100" t="str">
        <f t="shared" si="581"/>
        <v>-</v>
      </c>
      <c r="M557" s="100" t="str">
        <f t="shared" si="582"/>
        <v>-</v>
      </c>
      <c r="N557" s="100" t="str">
        <f t="shared" si="583"/>
        <v>-</v>
      </c>
      <c r="O557" s="100">
        <f t="shared" si="584"/>
        <v>3800</v>
      </c>
      <c r="P557" s="101" t="str">
        <f t="shared" si="585"/>
        <v>-</v>
      </c>
      <c r="Q557" s="42">
        <f t="shared" si="586"/>
        <v>4092</v>
      </c>
      <c r="S557" s="99" t="str">
        <f t="shared" si="587"/>
        <v>-</v>
      </c>
      <c r="T557" s="100" t="str">
        <f t="shared" si="588"/>
        <v>-</v>
      </c>
      <c r="U557" s="100" t="str">
        <f t="shared" si="589"/>
        <v>-</v>
      </c>
      <c r="V557" s="100">
        <f t="shared" si="590"/>
        <v>300</v>
      </c>
      <c r="W557" s="100" t="str">
        <f t="shared" si="591"/>
        <v>-</v>
      </c>
      <c r="X557" s="100" t="str">
        <f t="shared" si="592"/>
        <v>-</v>
      </c>
      <c r="Y557" s="100">
        <f t="shared" si="593"/>
        <v>0</v>
      </c>
      <c r="Z557" s="100">
        <f t="shared" si="594"/>
        <v>4000</v>
      </c>
      <c r="AA557" s="100">
        <f t="shared" si="595"/>
        <v>0</v>
      </c>
      <c r="AB557" s="100">
        <f t="shared" si="596"/>
        <v>0</v>
      </c>
      <c r="AC557" s="100">
        <f t="shared" si="597"/>
        <v>0</v>
      </c>
      <c r="AD557" s="100">
        <f t="shared" si="598"/>
        <v>0</v>
      </c>
      <c r="AE557" s="42">
        <f t="shared" si="599"/>
        <v>4300</v>
      </c>
      <c r="AF557" s="104">
        <f t="shared" si="600"/>
        <v>4325</v>
      </c>
      <c r="AG557" s="42">
        <f t="shared" si="601"/>
        <v>-25</v>
      </c>
      <c r="AH557" s="43">
        <f t="shared" si="602"/>
        <v>-5.7803468208092483E-3</v>
      </c>
      <c r="AJ557" s="78"/>
      <c r="AK557" s="79"/>
      <c r="AL557" s="79"/>
      <c r="AM557" s="79"/>
      <c r="AN557" s="79"/>
      <c r="AO557" s="79"/>
      <c r="AP557" s="79"/>
      <c r="AQ557" s="79"/>
      <c r="AR557" s="79"/>
      <c r="AS557" s="79"/>
      <c r="AT557" s="79"/>
      <c r="AU557" s="79"/>
      <c r="AV557" s="30">
        <f t="shared" si="603"/>
        <v>0</v>
      </c>
      <c r="AW557" s="80"/>
      <c r="AX557" s="37"/>
    </row>
    <row r="558" spans="2:50" x14ac:dyDescent="0.35">
      <c r="B558" s="116">
        <v>564200</v>
      </c>
      <c r="C558" s="87" t="s">
        <v>536</v>
      </c>
      <c r="E558" s="99" t="str">
        <f t="shared" si="574"/>
        <v>-</v>
      </c>
      <c r="F558" s="100" t="str">
        <f t="shared" si="575"/>
        <v>-</v>
      </c>
      <c r="G558" s="100">
        <f t="shared" si="576"/>
        <v>250</v>
      </c>
      <c r="H558" s="100" t="str">
        <f t="shared" si="577"/>
        <v>-</v>
      </c>
      <c r="I558" s="100" t="str">
        <f t="shared" si="578"/>
        <v>-</v>
      </c>
      <c r="J558" s="100" t="str">
        <f t="shared" si="579"/>
        <v>-</v>
      </c>
      <c r="K558" s="100">
        <f t="shared" si="580"/>
        <v>25</v>
      </c>
      <c r="L558" s="100" t="str">
        <f t="shared" si="581"/>
        <v>-</v>
      </c>
      <c r="M558" s="100" t="str">
        <f t="shared" si="582"/>
        <v>-</v>
      </c>
      <c r="N558" s="100" t="str">
        <f t="shared" si="583"/>
        <v>-</v>
      </c>
      <c r="O558" s="100" t="str">
        <f t="shared" si="584"/>
        <v>-</v>
      </c>
      <c r="P558" s="101">
        <f t="shared" si="585"/>
        <v>315</v>
      </c>
      <c r="Q558" s="42">
        <f t="shared" si="586"/>
        <v>590</v>
      </c>
      <c r="S558" s="99" t="str">
        <f t="shared" si="587"/>
        <v>-</v>
      </c>
      <c r="T558" s="100">
        <f t="shared" si="588"/>
        <v>1200</v>
      </c>
      <c r="U558" s="100" t="str">
        <f t="shared" si="589"/>
        <v>-</v>
      </c>
      <c r="V558" s="100" t="str">
        <f t="shared" si="590"/>
        <v>-</v>
      </c>
      <c r="W558" s="100" t="str">
        <f t="shared" si="591"/>
        <v>-</v>
      </c>
      <c r="X558" s="100" t="str">
        <f t="shared" si="592"/>
        <v>-</v>
      </c>
      <c r="Y558" s="100">
        <f t="shared" si="593"/>
        <v>75</v>
      </c>
      <c r="Z558" s="100">
        <f t="shared" si="594"/>
        <v>75</v>
      </c>
      <c r="AA558" s="100">
        <f t="shared" si="595"/>
        <v>75</v>
      </c>
      <c r="AB558" s="100">
        <f t="shared" si="596"/>
        <v>75</v>
      </c>
      <c r="AC558" s="100">
        <f t="shared" si="597"/>
        <v>75</v>
      </c>
      <c r="AD558" s="100">
        <f t="shared" si="598"/>
        <v>75</v>
      </c>
      <c r="AE558" s="42">
        <f t="shared" si="599"/>
        <v>1650</v>
      </c>
      <c r="AF558" s="104">
        <f t="shared" si="600"/>
        <v>900</v>
      </c>
      <c r="AG558" s="42">
        <f t="shared" si="601"/>
        <v>750</v>
      </c>
      <c r="AH558" s="43">
        <f t="shared" si="602"/>
        <v>0.83333333333333337</v>
      </c>
      <c r="AJ558" s="78"/>
      <c r="AK558" s="79"/>
      <c r="AL558" s="79"/>
      <c r="AM558" s="79"/>
      <c r="AN558" s="79"/>
      <c r="AO558" s="79"/>
      <c r="AP558" s="79"/>
      <c r="AQ558" s="79"/>
      <c r="AR558" s="79"/>
      <c r="AS558" s="79"/>
      <c r="AT558" s="79"/>
      <c r="AU558" s="79"/>
      <c r="AV558" s="30">
        <f t="shared" si="603"/>
        <v>0</v>
      </c>
      <c r="AW558" s="80"/>
      <c r="AX558" s="37"/>
    </row>
    <row r="559" spans="2:50" x14ac:dyDescent="0.35">
      <c r="B559" s="116">
        <v>564201</v>
      </c>
      <c r="C559" s="87" t="s">
        <v>537</v>
      </c>
      <c r="E559" s="99">
        <f t="shared" si="574"/>
        <v>0</v>
      </c>
      <c r="F559" s="100">
        <f t="shared" si="575"/>
        <v>0</v>
      </c>
      <c r="G559" s="100">
        <f t="shared" si="576"/>
        <v>0</v>
      </c>
      <c r="H559" s="100">
        <f t="shared" si="577"/>
        <v>0</v>
      </c>
      <c r="I559" s="100">
        <f t="shared" si="578"/>
        <v>0</v>
      </c>
      <c r="J559" s="100">
        <f t="shared" si="579"/>
        <v>0</v>
      </c>
      <c r="K559" s="100">
        <f t="shared" si="580"/>
        <v>0</v>
      </c>
      <c r="L559" s="100">
        <f t="shared" si="581"/>
        <v>0</v>
      </c>
      <c r="M559" s="100">
        <f t="shared" si="582"/>
        <v>0</v>
      </c>
      <c r="N559" s="100">
        <f t="shared" si="583"/>
        <v>0</v>
      </c>
      <c r="O559" s="100">
        <f t="shared" si="584"/>
        <v>0</v>
      </c>
      <c r="P559" s="101">
        <f t="shared" si="585"/>
        <v>0</v>
      </c>
      <c r="Q559" s="42">
        <f t="shared" si="586"/>
        <v>0</v>
      </c>
      <c r="S559" s="99" t="str">
        <f t="shared" si="587"/>
        <v>-</v>
      </c>
      <c r="T559" s="100">
        <f t="shared" si="588"/>
        <v>1515</v>
      </c>
      <c r="U559" s="100" t="str">
        <f t="shared" si="589"/>
        <v>-</v>
      </c>
      <c r="V559" s="100" t="str">
        <f t="shared" si="590"/>
        <v>-</v>
      </c>
      <c r="W559" s="100">
        <f t="shared" si="591"/>
        <v>-1515</v>
      </c>
      <c r="X559" s="100" t="str">
        <f t="shared" si="592"/>
        <v>-</v>
      </c>
      <c r="Y559" s="100">
        <f t="shared" si="593"/>
        <v>0</v>
      </c>
      <c r="Z559" s="100">
        <f t="shared" si="594"/>
        <v>0</v>
      </c>
      <c r="AA559" s="100">
        <f t="shared" si="595"/>
        <v>0</v>
      </c>
      <c r="AB559" s="100">
        <f t="shared" si="596"/>
        <v>0</v>
      </c>
      <c r="AC559" s="100">
        <f t="shared" si="597"/>
        <v>0</v>
      </c>
      <c r="AD559" s="100">
        <f t="shared" si="598"/>
        <v>1200</v>
      </c>
      <c r="AE559" s="42">
        <f t="shared" si="599"/>
        <v>1200</v>
      </c>
      <c r="AF559" s="104">
        <f t="shared" si="600"/>
        <v>1200</v>
      </c>
      <c r="AG559" s="42">
        <f t="shared" si="601"/>
        <v>0</v>
      </c>
      <c r="AH559" s="43">
        <f t="shared" si="602"/>
        <v>0</v>
      </c>
      <c r="AJ559" s="78"/>
      <c r="AK559" s="79"/>
      <c r="AL559" s="79"/>
      <c r="AM559" s="79"/>
      <c r="AN559" s="79"/>
      <c r="AO559" s="79"/>
      <c r="AP559" s="79"/>
      <c r="AQ559" s="79"/>
      <c r="AR559" s="79"/>
      <c r="AS559" s="79"/>
      <c r="AT559" s="79"/>
      <c r="AU559" s="79"/>
      <c r="AV559" s="30">
        <f t="shared" si="603"/>
        <v>0</v>
      </c>
      <c r="AW559" s="80"/>
      <c r="AX559" s="37"/>
    </row>
    <row r="560" spans="2:50" x14ac:dyDescent="0.35">
      <c r="B560" s="116">
        <v>564202</v>
      </c>
      <c r="C560" s="87" t="s">
        <v>538</v>
      </c>
      <c r="E560" s="99">
        <f t="shared" si="574"/>
        <v>0</v>
      </c>
      <c r="F560" s="100">
        <f t="shared" si="575"/>
        <v>0</v>
      </c>
      <c r="G560" s="100">
        <f t="shared" si="576"/>
        <v>0</v>
      </c>
      <c r="H560" s="100">
        <f t="shared" si="577"/>
        <v>0</v>
      </c>
      <c r="I560" s="100">
        <f t="shared" si="578"/>
        <v>0</v>
      </c>
      <c r="J560" s="100">
        <f t="shared" si="579"/>
        <v>0</v>
      </c>
      <c r="K560" s="100">
        <f t="shared" si="580"/>
        <v>0</v>
      </c>
      <c r="L560" s="100">
        <f t="shared" si="581"/>
        <v>0</v>
      </c>
      <c r="M560" s="100">
        <f t="shared" si="582"/>
        <v>0</v>
      </c>
      <c r="N560" s="100">
        <f t="shared" si="583"/>
        <v>0</v>
      </c>
      <c r="O560" s="100">
        <f t="shared" si="584"/>
        <v>0</v>
      </c>
      <c r="P560" s="101">
        <f t="shared" si="585"/>
        <v>0</v>
      </c>
      <c r="Q560" s="42">
        <f t="shared" si="586"/>
        <v>0</v>
      </c>
      <c r="S560" s="99">
        <f t="shared" si="587"/>
        <v>0</v>
      </c>
      <c r="T560" s="100">
        <f t="shared" si="588"/>
        <v>0</v>
      </c>
      <c r="U560" s="100">
        <f t="shared" si="589"/>
        <v>0</v>
      </c>
      <c r="V560" s="100">
        <f t="shared" si="590"/>
        <v>0</v>
      </c>
      <c r="W560" s="100">
        <f t="shared" si="591"/>
        <v>0</v>
      </c>
      <c r="X560" s="100">
        <f t="shared" si="592"/>
        <v>0</v>
      </c>
      <c r="Y560" s="100">
        <f t="shared" si="593"/>
        <v>0</v>
      </c>
      <c r="Z560" s="100">
        <f t="shared" si="594"/>
        <v>0</v>
      </c>
      <c r="AA560" s="100">
        <f t="shared" si="595"/>
        <v>0</v>
      </c>
      <c r="AB560" s="100">
        <f t="shared" si="596"/>
        <v>0</v>
      </c>
      <c r="AC560" s="100">
        <f t="shared" si="597"/>
        <v>0</v>
      </c>
      <c r="AD560" s="100">
        <f t="shared" si="598"/>
        <v>0</v>
      </c>
      <c r="AE560" s="42">
        <f t="shared" si="599"/>
        <v>0</v>
      </c>
      <c r="AF560" s="104">
        <f t="shared" si="600"/>
        <v>0</v>
      </c>
      <c r="AG560" s="42">
        <f t="shared" si="601"/>
        <v>0</v>
      </c>
      <c r="AH560" s="43">
        <f t="shared" si="602"/>
        <v>0</v>
      </c>
      <c r="AJ560" s="78"/>
      <c r="AK560" s="79"/>
      <c r="AL560" s="79"/>
      <c r="AM560" s="79"/>
      <c r="AN560" s="79"/>
      <c r="AO560" s="79"/>
      <c r="AP560" s="79"/>
      <c r="AQ560" s="79"/>
      <c r="AR560" s="79"/>
      <c r="AS560" s="79"/>
      <c r="AT560" s="79"/>
      <c r="AU560" s="79"/>
      <c r="AV560" s="30">
        <f t="shared" si="603"/>
        <v>0</v>
      </c>
      <c r="AW560" s="80"/>
      <c r="AX560" s="37"/>
    </row>
    <row r="561" spans="2:50" x14ac:dyDescent="0.35">
      <c r="B561" s="116">
        <v>564203</v>
      </c>
      <c r="C561" s="87" t="s">
        <v>539</v>
      </c>
      <c r="E561" s="99">
        <f t="shared" si="574"/>
        <v>0</v>
      </c>
      <c r="F561" s="100">
        <f t="shared" si="575"/>
        <v>0</v>
      </c>
      <c r="G561" s="100">
        <f t="shared" si="576"/>
        <v>0</v>
      </c>
      <c r="H561" s="100">
        <f t="shared" si="577"/>
        <v>0</v>
      </c>
      <c r="I561" s="100">
        <f t="shared" si="578"/>
        <v>0</v>
      </c>
      <c r="J561" s="100">
        <f t="shared" si="579"/>
        <v>0</v>
      </c>
      <c r="K561" s="100">
        <f t="shared" si="580"/>
        <v>0</v>
      </c>
      <c r="L561" s="100">
        <f t="shared" si="581"/>
        <v>0</v>
      </c>
      <c r="M561" s="100">
        <f t="shared" si="582"/>
        <v>0</v>
      </c>
      <c r="N561" s="100">
        <f t="shared" si="583"/>
        <v>0</v>
      </c>
      <c r="O561" s="100">
        <f t="shared" si="584"/>
        <v>0</v>
      </c>
      <c r="P561" s="101">
        <f t="shared" si="585"/>
        <v>0</v>
      </c>
      <c r="Q561" s="42">
        <f t="shared" si="586"/>
        <v>0</v>
      </c>
      <c r="S561" s="99">
        <f t="shared" si="587"/>
        <v>0</v>
      </c>
      <c r="T561" s="100">
        <f t="shared" si="588"/>
        <v>0</v>
      </c>
      <c r="U561" s="100">
        <f t="shared" si="589"/>
        <v>0</v>
      </c>
      <c r="V561" s="100">
        <f t="shared" si="590"/>
        <v>0</v>
      </c>
      <c r="W561" s="100">
        <f t="shared" si="591"/>
        <v>0</v>
      </c>
      <c r="X561" s="100">
        <f t="shared" si="592"/>
        <v>0</v>
      </c>
      <c r="Y561" s="100">
        <f t="shared" si="593"/>
        <v>0</v>
      </c>
      <c r="Z561" s="100">
        <f t="shared" si="594"/>
        <v>0</v>
      </c>
      <c r="AA561" s="100">
        <f t="shared" si="595"/>
        <v>0</v>
      </c>
      <c r="AB561" s="100">
        <f t="shared" si="596"/>
        <v>0</v>
      </c>
      <c r="AC561" s="100">
        <f t="shared" si="597"/>
        <v>0</v>
      </c>
      <c r="AD561" s="100">
        <f t="shared" si="598"/>
        <v>0</v>
      </c>
      <c r="AE561" s="42">
        <f t="shared" si="599"/>
        <v>0</v>
      </c>
      <c r="AF561" s="104">
        <f t="shared" si="600"/>
        <v>0</v>
      </c>
      <c r="AG561" s="42">
        <f t="shared" si="601"/>
        <v>0</v>
      </c>
      <c r="AH561" s="43">
        <f t="shared" si="602"/>
        <v>0</v>
      </c>
      <c r="AJ561" s="78"/>
      <c r="AK561" s="79"/>
      <c r="AL561" s="79"/>
      <c r="AM561" s="79"/>
      <c r="AN561" s="79"/>
      <c r="AO561" s="79"/>
      <c r="AP561" s="79"/>
      <c r="AQ561" s="79"/>
      <c r="AR561" s="79"/>
      <c r="AS561" s="79"/>
      <c r="AT561" s="79"/>
      <c r="AU561" s="79"/>
      <c r="AV561" s="30">
        <f t="shared" si="603"/>
        <v>0</v>
      </c>
      <c r="AW561" s="80"/>
      <c r="AX561" s="37"/>
    </row>
    <row r="562" spans="2:50" x14ac:dyDescent="0.35">
      <c r="B562" s="116">
        <v>564300</v>
      </c>
      <c r="C562" s="87" t="s">
        <v>131</v>
      </c>
      <c r="E562" s="99">
        <f t="shared" si="574"/>
        <v>1716</v>
      </c>
      <c r="F562" s="100">
        <f t="shared" si="575"/>
        <v>1716</v>
      </c>
      <c r="G562" s="100">
        <f t="shared" si="576"/>
        <v>1716</v>
      </c>
      <c r="H562" s="100">
        <f t="shared" si="577"/>
        <v>1716</v>
      </c>
      <c r="I562" s="100">
        <f t="shared" si="578"/>
        <v>1716</v>
      </c>
      <c r="J562" s="100">
        <f t="shared" si="579"/>
        <v>1716</v>
      </c>
      <c r="K562" s="100">
        <f t="shared" si="580"/>
        <v>1716</v>
      </c>
      <c r="L562" s="100">
        <f t="shared" si="581"/>
        <v>1716</v>
      </c>
      <c r="M562" s="100">
        <f t="shared" si="582"/>
        <v>1716</v>
      </c>
      <c r="N562" s="100">
        <f t="shared" si="583"/>
        <v>1716</v>
      </c>
      <c r="O562" s="100">
        <f t="shared" si="584"/>
        <v>1716</v>
      </c>
      <c r="P562" s="101">
        <f t="shared" si="585"/>
        <v>1716</v>
      </c>
      <c r="Q562" s="42">
        <f t="shared" si="586"/>
        <v>20592</v>
      </c>
      <c r="S562" s="99">
        <f t="shared" si="587"/>
        <v>1761</v>
      </c>
      <c r="T562" s="100">
        <f t="shared" si="588"/>
        <v>1761</v>
      </c>
      <c r="U562" s="100">
        <f t="shared" si="589"/>
        <v>1761</v>
      </c>
      <c r="V562" s="100">
        <f t="shared" si="590"/>
        <v>1761</v>
      </c>
      <c r="W562" s="100">
        <f t="shared" si="591"/>
        <v>1761</v>
      </c>
      <c r="X562" s="100">
        <f t="shared" si="592"/>
        <v>1761</v>
      </c>
      <c r="Y562" s="100">
        <f t="shared" si="593"/>
        <v>1767.48</v>
      </c>
      <c r="Z562" s="100">
        <f t="shared" si="594"/>
        <v>1767.48</v>
      </c>
      <c r="AA562" s="100">
        <f t="shared" si="595"/>
        <v>1767.48</v>
      </c>
      <c r="AB562" s="100">
        <f t="shared" si="596"/>
        <v>1767.48</v>
      </c>
      <c r="AC562" s="100">
        <f t="shared" si="597"/>
        <v>1767.48</v>
      </c>
      <c r="AD562" s="100">
        <f t="shared" si="598"/>
        <v>1767.48</v>
      </c>
      <c r="AE562" s="42">
        <f t="shared" si="599"/>
        <v>21170.879999999997</v>
      </c>
      <c r="AF562" s="104">
        <f t="shared" si="600"/>
        <v>21209.759999999998</v>
      </c>
      <c r="AG562" s="42">
        <f t="shared" si="601"/>
        <v>-38.880000000001019</v>
      </c>
      <c r="AH562" s="43">
        <f t="shared" si="602"/>
        <v>-1.8331183379727552E-3</v>
      </c>
      <c r="AJ562" s="78"/>
      <c r="AK562" s="79"/>
      <c r="AL562" s="79"/>
      <c r="AM562" s="79"/>
      <c r="AN562" s="79"/>
      <c r="AO562" s="79"/>
      <c r="AP562" s="79"/>
      <c r="AQ562" s="79"/>
      <c r="AR562" s="79"/>
      <c r="AS562" s="79"/>
      <c r="AT562" s="79"/>
      <c r="AU562" s="79"/>
      <c r="AV562" s="30">
        <f t="shared" si="603"/>
        <v>0</v>
      </c>
      <c r="AW562" s="80"/>
      <c r="AX562" s="37"/>
    </row>
    <row r="563" spans="2:50" x14ac:dyDescent="0.35">
      <c r="B563" s="116">
        <v>564301</v>
      </c>
      <c r="C563" s="87" t="s">
        <v>132</v>
      </c>
      <c r="E563" s="99">
        <f t="shared" si="574"/>
        <v>0</v>
      </c>
      <c r="F563" s="100">
        <f t="shared" si="575"/>
        <v>0</v>
      </c>
      <c r="G563" s="100">
        <f t="shared" si="576"/>
        <v>0</v>
      </c>
      <c r="H563" s="100">
        <f t="shared" si="577"/>
        <v>0</v>
      </c>
      <c r="I563" s="100">
        <f t="shared" si="578"/>
        <v>0</v>
      </c>
      <c r="J563" s="100">
        <f t="shared" si="579"/>
        <v>0</v>
      </c>
      <c r="K563" s="100">
        <f t="shared" si="580"/>
        <v>0</v>
      </c>
      <c r="L563" s="100">
        <f t="shared" si="581"/>
        <v>0</v>
      </c>
      <c r="M563" s="100">
        <f t="shared" si="582"/>
        <v>0</v>
      </c>
      <c r="N563" s="100">
        <f t="shared" si="583"/>
        <v>0</v>
      </c>
      <c r="O563" s="100">
        <f t="shared" si="584"/>
        <v>0</v>
      </c>
      <c r="P563" s="101">
        <f t="shared" si="585"/>
        <v>0</v>
      </c>
      <c r="Q563" s="42">
        <f t="shared" si="586"/>
        <v>0</v>
      </c>
      <c r="S563" s="99">
        <f t="shared" si="587"/>
        <v>0</v>
      </c>
      <c r="T563" s="100">
        <f t="shared" si="588"/>
        <v>0</v>
      </c>
      <c r="U563" s="100">
        <f t="shared" si="589"/>
        <v>0</v>
      </c>
      <c r="V563" s="100">
        <f t="shared" si="590"/>
        <v>0</v>
      </c>
      <c r="W563" s="100">
        <f t="shared" si="591"/>
        <v>0</v>
      </c>
      <c r="X563" s="100">
        <f t="shared" si="592"/>
        <v>0</v>
      </c>
      <c r="Y563" s="100">
        <f t="shared" si="593"/>
        <v>0</v>
      </c>
      <c r="Z563" s="100">
        <f t="shared" si="594"/>
        <v>0</v>
      </c>
      <c r="AA563" s="100">
        <f t="shared" si="595"/>
        <v>0</v>
      </c>
      <c r="AB563" s="100">
        <f t="shared" si="596"/>
        <v>0</v>
      </c>
      <c r="AC563" s="100">
        <f t="shared" si="597"/>
        <v>0</v>
      </c>
      <c r="AD563" s="100">
        <f t="shared" si="598"/>
        <v>0</v>
      </c>
      <c r="AE563" s="42">
        <f t="shared" si="599"/>
        <v>0</v>
      </c>
      <c r="AF563" s="104">
        <f t="shared" si="600"/>
        <v>0</v>
      </c>
      <c r="AG563" s="42">
        <f t="shared" si="601"/>
        <v>0</v>
      </c>
      <c r="AH563" s="43">
        <f t="shared" si="602"/>
        <v>0</v>
      </c>
      <c r="AJ563" s="78"/>
      <c r="AK563" s="79"/>
      <c r="AL563" s="79"/>
      <c r="AM563" s="79"/>
      <c r="AN563" s="79"/>
      <c r="AO563" s="79"/>
      <c r="AP563" s="79"/>
      <c r="AQ563" s="79"/>
      <c r="AR563" s="79"/>
      <c r="AS563" s="79"/>
      <c r="AT563" s="79"/>
      <c r="AU563" s="79"/>
      <c r="AV563" s="30">
        <f t="shared" si="603"/>
        <v>0</v>
      </c>
      <c r="AW563" s="80"/>
      <c r="AX563" s="37"/>
    </row>
    <row r="564" spans="2:50" x14ac:dyDescent="0.35">
      <c r="B564" s="116">
        <v>564302</v>
      </c>
      <c r="C564" s="87" t="s">
        <v>133</v>
      </c>
      <c r="E564" s="99">
        <f t="shared" si="574"/>
        <v>0</v>
      </c>
      <c r="F564" s="100">
        <f t="shared" si="575"/>
        <v>0</v>
      </c>
      <c r="G564" s="100">
        <f t="shared" si="576"/>
        <v>0</v>
      </c>
      <c r="H564" s="100">
        <f t="shared" si="577"/>
        <v>0</v>
      </c>
      <c r="I564" s="100">
        <f t="shared" si="578"/>
        <v>0</v>
      </c>
      <c r="J564" s="100">
        <f t="shared" si="579"/>
        <v>0</v>
      </c>
      <c r="K564" s="100">
        <f t="shared" si="580"/>
        <v>0</v>
      </c>
      <c r="L564" s="100">
        <f t="shared" si="581"/>
        <v>0</v>
      </c>
      <c r="M564" s="100">
        <f t="shared" si="582"/>
        <v>0</v>
      </c>
      <c r="N564" s="100">
        <f t="shared" si="583"/>
        <v>0</v>
      </c>
      <c r="O564" s="100">
        <f t="shared" si="584"/>
        <v>0</v>
      </c>
      <c r="P564" s="101">
        <f t="shared" si="585"/>
        <v>0</v>
      </c>
      <c r="Q564" s="42">
        <f t="shared" si="586"/>
        <v>0</v>
      </c>
      <c r="S564" s="99">
        <f t="shared" si="587"/>
        <v>0</v>
      </c>
      <c r="T564" s="100">
        <f t="shared" si="588"/>
        <v>0</v>
      </c>
      <c r="U564" s="100">
        <f t="shared" si="589"/>
        <v>0</v>
      </c>
      <c r="V564" s="100">
        <f t="shared" si="590"/>
        <v>0</v>
      </c>
      <c r="W564" s="100">
        <f t="shared" si="591"/>
        <v>0</v>
      </c>
      <c r="X564" s="100">
        <f t="shared" si="592"/>
        <v>0</v>
      </c>
      <c r="Y564" s="100">
        <f t="shared" si="593"/>
        <v>0</v>
      </c>
      <c r="Z564" s="100">
        <f t="shared" si="594"/>
        <v>0</v>
      </c>
      <c r="AA564" s="100">
        <f t="shared" si="595"/>
        <v>0</v>
      </c>
      <c r="AB564" s="100">
        <f t="shared" si="596"/>
        <v>0</v>
      </c>
      <c r="AC564" s="100">
        <f t="shared" si="597"/>
        <v>0</v>
      </c>
      <c r="AD564" s="100">
        <f t="shared" si="598"/>
        <v>0</v>
      </c>
      <c r="AE564" s="42">
        <f t="shared" si="599"/>
        <v>0</v>
      </c>
      <c r="AF564" s="104">
        <f t="shared" si="600"/>
        <v>0</v>
      </c>
      <c r="AG564" s="42">
        <f t="shared" si="601"/>
        <v>0</v>
      </c>
      <c r="AH564" s="43">
        <f t="shared" si="602"/>
        <v>0</v>
      </c>
      <c r="AJ564" s="78"/>
      <c r="AK564" s="79"/>
      <c r="AL564" s="79"/>
      <c r="AM564" s="79"/>
      <c r="AN564" s="79"/>
      <c r="AO564" s="79"/>
      <c r="AP564" s="79"/>
      <c r="AQ564" s="79"/>
      <c r="AR564" s="79"/>
      <c r="AS564" s="79"/>
      <c r="AT564" s="79"/>
      <c r="AU564" s="79"/>
      <c r="AV564" s="30">
        <f t="shared" si="603"/>
        <v>0</v>
      </c>
      <c r="AW564" s="80"/>
      <c r="AX564" s="37"/>
    </row>
    <row r="565" spans="2:50" x14ac:dyDescent="0.35">
      <c r="B565" s="116">
        <v>564303</v>
      </c>
      <c r="C565" s="87" t="s">
        <v>134</v>
      </c>
      <c r="E565" s="99">
        <f t="shared" si="574"/>
        <v>0</v>
      </c>
      <c r="F565" s="100">
        <f t="shared" si="575"/>
        <v>0</v>
      </c>
      <c r="G565" s="100">
        <f t="shared" si="576"/>
        <v>0</v>
      </c>
      <c r="H565" s="100">
        <f t="shared" si="577"/>
        <v>0</v>
      </c>
      <c r="I565" s="100">
        <f t="shared" si="578"/>
        <v>0</v>
      </c>
      <c r="J565" s="100">
        <f t="shared" si="579"/>
        <v>0</v>
      </c>
      <c r="K565" s="100">
        <f t="shared" si="580"/>
        <v>0</v>
      </c>
      <c r="L565" s="100">
        <f t="shared" si="581"/>
        <v>0</v>
      </c>
      <c r="M565" s="100">
        <f t="shared" si="582"/>
        <v>0</v>
      </c>
      <c r="N565" s="100">
        <f t="shared" si="583"/>
        <v>0</v>
      </c>
      <c r="O565" s="100">
        <f t="shared" si="584"/>
        <v>0</v>
      </c>
      <c r="P565" s="101">
        <f t="shared" si="585"/>
        <v>0</v>
      </c>
      <c r="Q565" s="42">
        <f t="shared" si="586"/>
        <v>0</v>
      </c>
      <c r="S565" s="99">
        <f t="shared" si="587"/>
        <v>0</v>
      </c>
      <c r="T565" s="100">
        <f t="shared" si="588"/>
        <v>0</v>
      </c>
      <c r="U565" s="100">
        <f t="shared" si="589"/>
        <v>0</v>
      </c>
      <c r="V565" s="100">
        <f t="shared" si="590"/>
        <v>0</v>
      </c>
      <c r="W565" s="100">
        <f t="shared" si="591"/>
        <v>0</v>
      </c>
      <c r="X565" s="100">
        <f t="shared" si="592"/>
        <v>0</v>
      </c>
      <c r="Y565" s="100">
        <f t="shared" si="593"/>
        <v>0</v>
      </c>
      <c r="Z565" s="100">
        <f t="shared" si="594"/>
        <v>0</v>
      </c>
      <c r="AA565" s="100">
        <f t="shared" si="595"/>
        <v>0</v>
      </c>
      <c r="AB565" s="100">
        <f t="shared" si="596"/>
        <v>0</v>
      </c>
      <c r="AC565" s="100">
        <f t="shared" si="597"/>
        <v>0</v>
      </c>
      <c r="AD565" s="100">
        <f t="shared" si="598"/>
        <v>0</v>
      </c>
      <c r="AE565" s="42">
        <f t="shared" si="599"/>
        <v>0</v>
      </c>
      <c r="AF565" s="104">
        <f t="shared" si="600"/>
        <v>0</v>
      </c>
      <c r="AG565" s="42">
        <f t="shared" si="601"/>
        <v>0</v>
      </c>
      <c r="AH565" s="43">
        <f t="shared" si="602"/>
        <v>0</v>
      </c>
      <c r="AJ565" s="78"/>
      <c r="AK565" s="79"/>
      <c r="AL565" s="79"/>
      <c r="AM565" s="79"/>
      <c r="AN565" s="79"/>
      <c r="AO565" s="79"/>
      <c r="AP565" s="79"/>
      <c r="AQ565" s="79"/>
      <c r="AR565" s="79"/>
      <c r="AS565" s="79"/>
      <c r="AT565" s="79"/>
      <c r="AU565" s="79"/>
      <c r="AV565" s="30">
        <f t="shared" si="603"/>
        <v>0</v>
      </c>
      <c r="AW565" s="80"/>
      <c r="AX565" s="37"/>
    </row>
    <row r="566" spans="2:50" x14ac:dyDescent="0.35">
      <c r="B566" s="116">
        <v>564400</v>
      </c>
      <c r="C566" s="87" t="s">
        <v>540</v>
      </c>
      <c r="E566" s="99">
        <f t="shared" si="574"/>
        <v>0</v>
      </c>
      <c r="F566" s="100">
        <f t="shared" si="575"/>
        <v>0</v>
      </c>
      <c r="G566" s="100">
        <f t="shared" si="576"/>
        <v>0</v>
      </c>
      <c r="H566" s="100">
        <f t="shared" si="577"/>
        <v>0</v>
      </c>
      <c r="I566" s="100">
        <f t="shared" si="578"/>
        <v>0</v>
      </c>
      <c r="J566" s="100">
        <f t="shared" si="579"/>
        <v>0</v>
      </c>
      <c r="K566" s="100">
        <f t="shared" si="580"/>
        <v>0</v>
      </c>
      <c r="L566" s="100">
        <f t="shared" si="581"/>
        <v>0</v>
      </c>
      <c r="M566" s="100">
        <f t="shared" si="582"/>
        <v>0</v>
      </c>
      <c r="N566" s="100">
        <f t="shared" si="583"/>
        <v>0</v>
      </c>
      <c r="O566" s="100">
        <f t="shared" si="584"/>
        <v>0</v>
      </c>
      <c r="P566" s="101">
        <f t="shared" si="585"/>
        <v>0</v>
      </c>
      <c r="Q566" s="42">
        <f t="shared" si="586"/>
        <v>0</v>
      </c>
      <c r="S566" s="99">
        <f t="shared" si="587"/>
        <v>0</v>
      </c>
      <c r="T566" s="100">
        <f t="shared" si="588"/>
        <v>0</v>
      </c>
      <c r="U566" s="100">
        <f t="shared" si="589"/>
        <v>0</v>
      </c>
      <c r="V566" s="100">
        <f t="shared" si="590"/>
        <v>0</v>
      </c>
      <c r="W566" s="100">
        <f t="shared" si="591"/>
        <v>0</v>
      </c>
      <c r="X566" s="100">
        <f t="shared" si="592"/>
        <v>0</v>
      </c>
      <c r="Y566" s="100">
        <f t="shared" si="593"/>
        <v>0</v>
      </c>
      <c r="Z566" s="100">
        <f t="shared" si="594"/>
        <v>0</v>
      </c>
      <c r="AA566" s="100">
        <f t="shared" si="595"/>
        <v>0</v>
      </c>
      <c r="AB566" s="100">
        <f t="shared" si="596"/>
        <v>0</v>
      </c>
      <c r="AC566" s="100">
        <f t="shared" si="597"/>
        <v>0</v>
      </c>
      <c r="AD566" s="100">
        <f t="shared" si="598"/>
        <v>0</v>
      </c>
      <c r="AE566" s="42">
        <f t="shared" si="599"/>
        <v>0</v>
      </c>
      <c r="AF566" s="104">
        <f t="shared" si="600"/>
        <v>0</v>
      </c>
      <c r="AG566" s="42">
        <f t="shared" si="601"/>
        <v>0</v>
      </c>
      <c r="AH566" s="43">
        <f t="shared" si="602"/>
        <v>0</v>
      </c>
      <c r="AJ566" s="78"/>
      <c r="AK566" s="79"/>
      <c r="AL566" s="79"/>
      <c r="AM566" s="79"/>
      <c r="AN566" s="79"/>
      <c r="AO566" s="79"/>
      <c r="AP566" s="79"/>
      <c r="AQ566" s="79"/>
      <c r="AR566" s="79"/>
      <c r="AS566" s="79"/>
      <c r="AT566" s="79"/>
      <c r="AU566" s="79"/>
      <c r="AV566" s="30">
        <f t="shared" si="603"/>
        <v>0</v>
      </c>
      <c r="AW566" s="80"/>
      <c r="AX566" s="37"/>
    </row>
    <row r="567" spans="2:50" x14ac:dyDescent="0.35">
      <c r="B567" s="116">
        <v>564401</v>
      </c>
      <c r="C567" s="87" t="s">
        <v>541</v>
      </c>
      <c r="E567" s="99">
        <f t="shared" si="574"/>
        <v>0</v>
      </c>
      <c r="F567" s="100">
        <f t="shared" si="575"/>
        <v>0</v>
      </c>
      <c r="G567" s="100">
        <f t="shared" si="576"/>
        <v>0</v>
      </c>
      <c r="H567" s="100">
        <f t="shared" si="577"/>
        <v>0</v>
      </c>
      <c r="I567" s="100">
        <f t="shared" si="578"/>
        <v>0</v>
      </c>
      <c r="J567" s="100">
        <f t="shared" si="579"/>
        <v>0</v>
      </c>
      <c r="K567" s="100">
        <f t="shared" si="580"/>
        <v>0</v>
      </c>
      <c r="L567" s="100">
        <f t="shared" si="581"/>
        <v>0</v>
      </c>
      <c r="M567" s="100">
        <f t="shared" si="582"/>
        <v>0</v>
      </c>
      <c r="N567" s="100">
        <f t="shared" si="583"/>
        <v>0</v>
      </c>
      <c r="O567" s="100">
        <f t="shared" si="584"/>
        <v>0</v>
      </c>
      <c r="P567" s="101">
        <f t="shared" si="585"/>
        <v>0</v>
      </c>
      <c r="Q567" s="42">
        <f t="shared" si="586"/>
        <v>0</v>
      </c>
      <c r="S567" s="99">
        <f t="shared" si="587"/>
        <v>0</v>
      </c>
      <c r="T567" s="100">
        <f t="shared" si="588"/>
        <v>0</v>
      </c>
      <c r="U567" s="100">
        <f t="shared" si="589"/>
        <v>0</v>
      </c>
      <c r="V567" s="100">
        <f t="shared" si="590"/>
        <v>0</v>
      </c>
      <c r="W567" s="100">
        <f t="shared" si="591"/>
        <v>0</v>
      </c>
      <c r="X567" s="100">
        <f t="shared" si="592"/>
        <v>0</v>
      </c>
      <c r="Y567" s="100">
        <f t="shared" si="593"/>
        <v>0</v>
      </c>
      <c r="Z567" s="100">
        <f t="shared" si="594"/>
        <v>0</v>
      </c>
      <c r="AA567" s="100">
        <f t="shared" si="595"/>
        <v>0</v>
      </c>
      <c r="AB567" s="100">
        <f t="shared" si="596"/>
        <v>0</v>
      </c>
      <c r="AC567" s="100">
        <f t="shared" si="597"/>
        <v>0</v>
      </c>
      <c r="AD567" s="100">
        <f t="shared" si="598"/>
        <v>0</v>
      </c>
      <c r="AE567" s="42">
        <f t="shared" si="599"/>
        <v>0</v>
      </c>
      <c r="AF567" s="104">
        <f t="shared" si="600"/>
        <v>0</v>
      </c>
      <c r="AG567" s="42">
        <f t="shared" si="601"/>
        <v>0</v>
      </c>
      <c r="AH567" s="43">
        <f t="shared" si="602"/>
        <v>0</v>
      </c>
      <c r="AJ567" s="78"/>
      <c r="AK567" s="79"/>
      <c r="AL567" s="79"/>
      <c r="AM567" s="79"/>
      <c r="AN567" s="79"/>
      <c r="AO567" s="79"/>
      <c r="AP567" s="79"/>
      <c r="AQ567" s="79"/>
      <c r="AR567" s="79"/>
      <c r="AS567" s="79"/>
      <c r="AT567" s="79"/>
      <c r="AU567" s="79"/>
      <c r="AV567" s="30">
        <f t="shared" si="603"/>
        <v>0</v>
      </c>
      <c r="AW567" s="80"/>
      <c r="AX567" s="37"/>
    </row>
    <row r="568" spans="2:50" x14ac:dyDescent="0.35">
      <c r="B568" s="116">
        <v>564402</v>
      </c>
      <c r="C568" s="87" t="s">
        <v>542</v>
      </c>
      <c r="E568" s="99">
        <f t="shared" si="574"/>
        <v>0</v>
      </c>
      <c r="F568" s="100">
        <f t="shared" si="575"/>
        <v>0</v>
      </c>
      <c r="G568" s="100">
        <f t="shared" si="576"/>
        <v>0</v>
      </c>
      <c r="H568" s="100">
        <f t="shared" si="577"/>
        <v>0</v>
      </c>
      <c r="I568" s="100">
        <f t="shared" si="578"/>
        <v>0</v>
      </c>
      <c r="J568" s="100">
        <f t="shared" si="579"/>
        <v>0</v>
      </c>
      <c r="K568" s="100">
        <f t="shared" si="580"/>
        <v>0</v>
      </c>
      <c r="L568" s="100">
        <f t="shared" si="581"/>
        <v>0</v>
      </c>
      <c r="M568" s="100">
        <f t="shared" si="582"/>
        <v>0</v>
      </c>
      <c r="N568" s="100">
        <f t="shared" si="583"/>
        <v>0</v>
      </c>
      <c r="O568" s="100">
        <f t="shared" si="584"/>
        <v>0</v>
      </c>
      <c r="P568" s="101">
        <f t="shared" si="585"/>
        <v>0</v>
      </c>
      <c r="Q568" s="42">
        <f t="shared" si="586"/>
        <v>0</v>
      </c>
      <c r="S568" s="99">
        <f t="shared" si="587"/>
        <v>0</v>
      </c>
      <c r="T568" s="100">
        <f t="shared" si="588"/>
        <v>0</v>
      </c>
      <c r="U568" s="100">
        <f t="shared" si="589"/>
        <v>0</v>
      </c>
      <c r="V568" s="100">
        <f t="shared" si="590"/>
        <v>0</v>
      </c>
      <c r="W568" s="100">
        <f t="shared" si="591"/>
        <v>0</v>
      </c>
      <c r="X568" s="100">
        <f t="shared" si="592"/>
        <v>0</v>
      </c>
      <c r="Y568" s="100">
        <f t="shared" si="593"/>
        <v>0</v>
      </c>
      <c r="Z568" s="100">
        <f t="shared" si="594"/>
        <v>0</v>
      </c>
      <c r="AA568" s="100">
        <f t="shared" si="595"/>
        <v>0</v>
      </c>
      <c r="AB568" s="100">
        <f t="shared" si="596"/>
        <v>0</v>
      </c>
      <c r="AC568" s="100">
        <f t="shared" si="597"/>
        <v>0</v>
      </c>
      <c r="AD568" s="100">
        <f t="shared" si="598"/>
        <v>0</v>
      </c>
      <c r="AE568" s="42">
        <f t="shared" si="599"/>
        <v>0</v>
      </c>
      <c r="AF568" s="104">
        <f t="shared" si="600"/>
        <v>0</v>
      </c>
      <c r="AG568" s="42">
        <f t="shared" si="601"/>
        <v>0</v>
      </c>
      <c r="AH568" s="43">
        <f t="shared" si="602"/>
        <v>0</v>
      </c>
      <c r="AJ568" s="78"/>
      <c r="AK568" s="79"/>
      <c r="AL568" s="79"/>
      <c r="AM568" s="79"/>
      <c r="AN568" s="79"/>
      <c r="AO568" s="79"/>
      <c r="AP568" s="79"/>
      <c r="AQ568" s="79"/>
      <c r="AR568" s="79"/>
      <c r="AS568" s="79"/>
      <c r="AT568" s="79"/>
      <c r="AU568" s="79"/>
      <c r="AV568" s="30">
        <f t="shared" si="603"/>
        <v>0</v>
      </c>
      <c r="AW568" s="80"/>
      <c r="AX568" s="37"/>
    </row>
    <row r="569" spans="2:50" x14ac:dyDescent="0.35">
      <c r="B569" s="116">
        <v>564403</v>
      </c>
      <c r="C569" s="87" t="s">
        <v>543</v>
      </c>
      <c r="E569" s="99">
        <f t="shared" si="574"/>
        <v>0</v>
      </c>
      <c r="F569" s="100">
        <f t="shared" si="575"/>
        <v>0</v>
      </c>
      <c r="G569" s="100">
        <f t="shared" si="576"/>
        <v>0</v>
      </c>
      <c r="H569" s="100">
        <f t="shared" si="577"/>
        <v>0</v>
      </c>
      <c r="I569" s="100">
        <f t="shared" si="578"/>
        <v>0</v>
      </c>
      <c r="J569" s="100">
        <f t="shared" si="579"/>
        <v>0</v>
      </c>
      <c r="K569" s="100">
        <f t="shared" si="580"/>
        <v>0</v>
      </c>
      <c r="L569" s="100">
        <f t="shared" si="581"/>
        <v>0</v>
      </c>
      <c r="M569" s="100">
        <f t="shared" si="582"/>
        <v>0</v>
      </c>
      <c r="N569" s="100">
        <f t="shared" si="583"/>
        <v>0</v>
      </c>
      <c r="O569" s="100">
        <f t="shared" si="584"/>
        <v>0</v>
      </c>
      <c r="P569" s="101">
        <f t="shared" si="585"/>
        <v>0</v>
      </c>
      <c r="Q569" s="42">
        <f t="shared" si="586"/>
        <v>0</v>
      </c>
      <c r="S569" s="99">
        <f t="shared" si="587"/>
        <v>0</v>
      </c>
      <c r="T569" s="100">
        <f t="shared" si="588"/>
        <v>0</v>
      </c>
      <c r="U569" s="100">
        <f t="shared" si="589"/>
        <v>0</v>
      </c>
      <c r="V569" s="100">
        <f t="shared" si="590"/>
        <v>0</v>
      </c>
      <c r="W569" s="100">
        <f t="shared" si="591"/>
        <v>0</v>
      </c>
      <c r="X569" s="100">
        <f t="shared" si="592"/>
        <v>0</v>
      </c>
      <c r="Y569" s="100">
        <f t="shared" si="593"/>
        <v>0</v>
      </c>
      <c r="Z569" s="100">
        <f t="shared" si="594"/>
        <v>0</v>
      </c>
      <c r="AA569" s="100">
        <f t="shared" si="595"/>
        <v>0</v>
      </c>
      <c r="AB569" s="100">
        <f t="shared" si="596"/>
        <v>0</v>
      </c>
      <c r="AC569" s="100">
        <f t="shared" si="597"/>
        <v>0</v>
      </c>
      <c r="AD569" s="100">
        <f t="shared" si="598"/>
        <v>0</v>
      </c>
      <c r="AE569" s="42">
        <f t="shared" si="599"/>
        <v>0</v>
      </c>
      <c r="AF569" s="104">
        <f t="shared" si="600"/>
        <v>0</v>
      </c>
      <c r="AG569" s="42">
        <f t="shared" si="601"/>
        <v>0</v>
      </c>
      <c r="AH569" s="43">
        <f t="shared" si="602"/>
        <v>0</v>
      </c>
      <c r="AJ569" s="78"/>
      <c r="AK569" s="79"/>
      <c r="AL569" s="79"/>
      <c r="AM569" s="79"/>
      <c r="AN569" s="79"/>
      <c r="AO569" s="79"/>
      <c r="AP569" s="79"/>
      <c r="AQ569" s="79"/>
      <c r="AR569" s="79"/>
      <c r="AS569" s="79"/>
      <c r="AT569" s="79"/>
      <c r="AU569" s="79"/>
      <c r="AV569" s="30">
        <f t="shared" si="603"/>
        <v>0</v>
      </c>
      <c r="AW569" s="80"/>
      <c r="AX569" s="37"/>
    </row>
    <row r="570" spans="2:50" x14ac:dyDescent="0.35">
      <c r="B570" s="116">
        <v>564404</v>
      </c>
      <c r="C570" s="87" t="s">
        <v>544</v>
      </c>
      <c r="E570" s="99">
        <f t="shared" si="574"/>
        <v>0</v>
      </c>
      <c r="F570" s="100">
        <f t="shared" si="575"/>
        <v>0</v>
      </c>
      <c r="G570" s="100">
        <f t="shared" si="576"/>
        <v>0</v>
      </c>
      <c r="H570" s="100">
        <f t="shared" si="577"/>
        <v>0</v>
      </c>
      <c r="I570" s="100">
        <f t="shared" si="578"/>
        <v>0</v>
      </c>
      <c r="J570" s="100">
        <f t="shared" si="579"/>
        <v>0</v>
      </c>
      <c r="K570" s="100">
        <f t="shared" si="580"/>
        <v>0</v>
      </c>
      <c r="L570" s="100">
        <f t="shared" si="581"/>
        <v>0</v>
      </c>
      <c r="M570" s="100">
        <f t="shared" si="582"/>
        <v>0</v>
      </c>
      <c r="N570" s="100">
        <f t="shared" si="583"/>
        <v>0</v>
      </c>
      <c r="O570" s="100">
        <f t="shared" si="584"/>
        <v>0</v>
      </c>
      <c r="P570" s="101">
        <f t="shared" si="585"/>
        <v>0</v>
      </c>
      <c r="Q570" s="42">
        <f t="shared" si="586"/>
        <v>0</v>
      </c>
      <c r="S570" s="99">
        <f t="shared" si="587"/>
        <v>0</v>
      </c>
      <c r="T570" s="100">
        <f t="shared" si="588"/>
        <v>0</v>
      </c>
      <c r="U570" s="100">
        <f t="shared" si="589"/>
        <v>0</v>
      </c>
      <c r="V570" s="100">
        <f t="shared" si="590"/>
        <v>0</v>
      </c>
      <c r="W570" s="100">
        <f t="shared" si="591"/>
        <v>0</v>
      </c>
      <c r="X570" s="100">
        <f t="shared" si="592"/>
        <v>0</v>
      </c>
      <c r="Y570" s="100">
        <f t="shared" si="593"/>
        <v>0</v>
      </c>
      <c r="Z570" s="100">
        <f t="shared" si="594"/>
        <v>0</v>
      </c>
      <c r="AA570" s="100">
        <f t="shared" si="595"/>
        <v>0</v>
      </c>
      <c r="AB570" s="100">
        <f t="shared" si="596"/>
        <v>0</v>
      </c>
      <c r="AC570" s="100">
        <f t="shared" si="597"/>
        <v>0</v>
      </c>
      <c r="AD570" s="100">
        <f t="shared" si="598"/>
        <v>0</v>
      </c>
      <c r="AE570" s="42">
        <f t="shared" si="599"/>
        <v>0</v>
      </c>
      <c r="AF570" s="104">
        <f t="shared" si="600"/>
        <v>0</v>
      </c>
      <c r="AG570" s="42">
        <f t="shared" si="601"/>
        <v>0</v>
      </c>
      <c r="AH570" s="43">
        <f t="shared" si="602"/>
        <v>0</v>
      </c>
      <c r="AJ570" s="78"/>
      <c r="AK570" s="79"/>
      <c r="AL570" s="79"/>
      <c r="AM570" s="79"/>
      <c r="AN570" s="79"/>
      <c r="AO570" s="79"/>
      <c r="AP570" s="79"/>
      <c r="AQ570" s="79"/>
      <c r="AR570" s="79"/>
      <c r="AS570" s="79"/>
      <c r="AT570" s="79"/>
      <c r="AU570" s="79"/>
      <c r="AV570" s="30">
        <f t="shared" si="603"/>
        <v>0</v>
      </c>
      <c r="AW570" s="80"/>
      <c r="AX570" s="37"/>
    </row>
    <row r="571" spans="2:50" x14ac:dyDescent="0.35">
      <c r="B571" s="116">
        <v>564500</v>
      </c>
      <c r="C571" s="87" t="s">
        <v>545</v>
      </c>
      <c r="E571" s="99">
        <f t="shared" si="574"/>
        <v>0</v>
      </c>
      <c r="F571" s="100">
        <f t="shared" si="575"/>
        <v>0</v>
      </c>
      <c r="G571" s="100">
        <f t="shared" si="576"/>
        <v>0</v>
      </c>
      <c r="H571" s="100">
        <f t="shared" si="577"/>
        <v>0</v>
      </c>
      <c r="I571" s="100">
        <f t="shared" si="578"/>
        <v>0</v>
      </c>
      <c r="J571" s="100">
        <f t="shared" si="579"/>
        <v>0</v>
      </c>
      <c r="K571" s="100">
        <f t="shared" si="580"/>
        <v>0</v>
      </c>
      <c r="L571" s="100">
        <f t="shared" si="581"/>
        <v>0</v>
      </c>
      <c r="M571" s="100">
        <f t="shared" si="582"/>
        <v>0</v>
      </c>
      <c r="N571" s="100">
        <f t="shared" si="583"/>
        <v>0</v>
      </c>
      <c r="O571" s="100">
        <f t="shared" si="584"/>
        <v>0</v>
      </c>
      <c r="P571" s="101">
        <f t="shared" si="585"/>
        <v>0</v>
      </c>
      <c r="Q571" s="42">
        <f t="shared" si="586"/>
        <v>0</v>
      </c>
      <c r="S571" s="99">
        <f t="shared" si="587"/>
        <v>0</v>
      </c>
      <c r="T571" s="100">
        <f t="shared" si="588"/>
        <v>0</v>
      </c>
      <c r="U571" s="100">
        <f t="shared" si="589"/>
        <v>0</v>
      </c>
      <c r="V571" s="100">
        <f t="shared" si="590"/>
        <v>0</v>
      </c>
      <c r="W571" s="100">
        <f t="shared" si="591"/>
        <v>0</v>
      </c>
      <c r="X571" s="100">
        <f t="shared" si="592"/>
        <v>0</v>
      </c>
      <c r="Y571" s="100">
        <f t="shared" si="593"/>
        <v>0</v>
      </c>
      <c r="Z571" s="100">
        <f t="shared" si="594"/>
        <v>0</v>
      </c>
      <c r="AA571" s="100">
        <f t="shared" si="595"/>
        <v>0</v>
      </c>
      <c r="AB571" s="100">
        <f t="shared" si="596"/>
        <v>0</v>
      </c>
      <c r="AC571" s="100">
        <f t="shared" si="597"/>
        <v>0</v>
      </c>
      <c r="AD571" s="100">
        <f t="shared" si="598"/>
        <v>0</v>
      </c>
      <c r="AE571" s="42">
        <f t="shared" si="599"/>
        <v>0</v>
      </c>
      <c r="AF571" s="104">
        <f t="shared" si="600"/>
        <v>0</v>
      </c>
      <c r="AG571" s="42">
        <f t="shared" si="601"/>
        <v>0</v>
      </c>
      <c r="AH571" s="43">
        <f t="shared" si="602"/>
        <v>0</v>
      </c>
      <c r="AJ571" s="78"/>
      <c r="AK571" s="79"/>
      <c r="AL571" s="79"/>
      <c r="AM571" s="79"/>
      <c r="AN571" s="79"/>
      <c r="AO571" s="79"/>
      <c r="AP571" s="79"/>
      <c r="AQ571" s="79"/>
      <c r="AR571" s="79"/>
      <c r="AS571" s="79"/>
      <c r="AT571" s="79"/>
      <c r="AU571" s="79"/>
      <c r="AV571" s="30">
        <f t="shared" si="603"/>
        <v>0</v>
      </c>
      <c r="AW571" s="80"/>
      <c r="AX571" s="37"/>
    </row>
    <row r="572" spans="2:50" x14ac:dyDescent="0.35">
      <c r="B572" s="116">
        <v>565000</v>
      </c>
      <c r="C572" s="87" t="s">
        <v>546</v>
      </c>
      <c r="E572" s="99">
        <f t="shared" si="574"/>
        <v>0</v>
      </c>
      <c r="F572" s="100">
        <f t="shared" si="575"/>
        <v>0</v>
      </c>
      <c r="G572" s="100">
        <f t="shared" si="576"/>
        <v>0</v>
      </c>
      <c r="H572" s="100">
        <f t="shared" si="577"/>
        <v>0</v>
      </c>
      <c r="I572" s="100">
        <f t="shared" si="578"/>
        <v>0</v>
      </c>
      <c r="J572" s="100">
        <f t="shared" si="579"/>
        <v>0</v>
      </c>
      <c r="K572" s="100">
        <f t="shared" si="580"/>
        <v>0</v>
      </c>
      <c r="L572" s="100">
        <f t="shared" si="581"/>
        <v>0</v>
      </c>
      <c r="M572" s="100">
        <f t="shared" si="582"/>
        <v>0</v>
      </c>
      <c r="N572" s="100">
        <f t="shared" si="583"/>
        <v>0</v>
      </c>
      <c r="O572" s="100">
        <f t="shared" si="584"/>
        <v>0</v>
      </c>
      <c r="P572" s="101">
        <f t="shared" si="585"/>
        <v>0</v>
      </c>
      <c r="Q572" s="42">
        <f t="shared" si="586"/>
        <v>0</v>
      </c>
      <c r="S572" s="99">
        <f t="shared" si="587"/>
        <v>0</v>
      </c>
      <c r="T572" s="100">
        <f t="shared" si="588"/>
        <v>0</v>
      </c>
      <c r="U572" s="100">
        <f t="shared" si="589"/>
        <v>0</v>
      </c>
      <c r="V572" s="100">
        <f t="shared" si="590"/>
        <v>0</v>
      </c>
      <c r="W572" s="100">
        <f t="shared" si="591"/>
        <v>0</v>
      </c>
      <c r="X572" s="100">
        <f t="shared" si="592"/>
        <v>0</v>
      </c>
      <c r="Y572" s="100">
        <f t="shared" si="593"/>
        <v>0</v>
      </c>
      <c r="Z572" s="100">
        <f t="shared" si="594"/>
        <v>0</v>
      </c>
      <c r="AA572" s="100">
        <f t="shared" si="595"/>
        <v>0</v>
      </c>
      <c r="AB572" s="100">
        <f t="shared" si="596"/>
        <v>0</v>
      </c>
      <c r="AC572" s="100">
        <f t="shared" si="597"/>
        <v>0</v>
      </c>
      <c r="AD572" s="100">
        <f t="shared" si="598"/>
        <v>0</v>
      </c>
      <c r="AE572" s="42">
        <f t="shared" si="599"/>
        <v>0</v>
      </c>
      <c r="AF572" s="104">
        <f t="shared" si="600"/>
        <v>0</v>
      </c>
      <c r="AG572" s="42">
        <f t="shared" si="601"/>
        <v>0</v>
      </c>
      <c r="AH572" s="43">
        <f t="shared" si="602"/>
        <v>0</v>
      </c>
      <c r="AJ572" s="78"/>
      <c r="AK572" s="79"/>
      <c r="AL572" s="79"/>
      <c r="AM572" s="79"/>
      <c r="AN572" s="79"/>
      <c r="AO572" s="79"/>
      <c r="AP572" s="79"/>
      <c r="AQ572" s="79"/>
      <c r="AR572" s="79"/>
      <c r="AS572" s="79"/>
      <c r="AT572" s="79"/>
      <c r="AU572" s="79"/>
      <c r="AV572" s="30">
        <f t="shared" si="603"/>
        <v>0</v>
      </c>
      <c r="AW572" s="80"/>
      <c r="AX572" s="37"/>
    </row>
    <row r="573" spans="2:50" x14ac:dyDescent="0.35">
      <c r="B573" s="116">
        <v>565100</v>
      </c>
      <c r="C573" s="87" t="s">
        <v>547</v>
      </c>
      <c r="E573" s="99">
        <f t="shared" si="574"/>
        <v>0</v>
      </c>
      <c r="F573" s="100">
        <f t="shared" si="575"/>
        <v>0</v>
      </c>
      <c r="G573" s="100">
        <f t="shared" si="576"/>
        <v>0</v>
      </c>
      <c r="H573" s="100">
        <f t="shared" si="577"/>
        <v>0</v>
      </c>
      <c r="I573" s="100">
        <f t="shared" si="578"/>
        <v>0</v>
      </c>
      <c r="J573" s="100">
        <f t="shared" si="579"/>
        <v>0</v>
      </c>
      <c r="K573" s="100">
        <f t="shared" si="580"/>
        <v>0</v>
      </c>
      <c r="L573" s="100">
        <f t="shared" si="581"/>
        <v>0</v>
      </c>
      <c r="M573" s="100">
        <f t="shared" si="582"/>
        <v>0</v>
      </c>
      <c r="N573" s="100">
        <f t="shared" si="583"/>
        <v>0</v>
      </c>
      <c r="O573" s="100">
        <f t="shared" si="584"/>
        <v>0</v>
      </c>
      <c r="P573" s="101">
        <f t="shared" si="585"/>
        <v>0</v>
      </c>
      <c r="Q573" s="42">
        <f t="shared" si="586"/>
        <v>0</v>
      </c>
      <c r="S573" s="99">
        <f t="shared" si="587"/>
        <v>0</v>
      </c>
      <c r="T573" s="100">
        <f t="shared" si="588"/>
        <v>0</v>
      </c>
      <c r="U573" s="100">
        <f t="shared" si="589"/>
        <v>0</v>
      </c>
      <c r="V573" s="100">
        <f t="shared" si="590"/>
        <v>0</v>
      </c>
      <c r="W573" s="100">
        <f t="shared" si="591"/>
        <v>0</v>
      </c>
      <c r="X573" s="100">
        <f t="shared" si="592"/>
        <v>0</v>
      </c>
      <c r="Y573" s="100">
        <f t="shared" si="593"/>
        <v>0</v>
      </c>
      <c r="Z573" s="100">
        <f t="shared" si="594"/>
        <v>0</v>
      </c>
      <c r="AA573" s="100">
        <f t="shared" si="595"/>
        <v>0</v>
      </c>
      <c r="AB573" s="100">
        <f t="shared" si="596"/>
        <v>0</v>
      </c>
      <c r="AC573" s="100">
        <f t="shared" si="597"/>
        <v>0</v>
      </c>
      <c r="AD573" s="100">
        <f t="shared" si="598"/>
        <v>0</v>
      </c>
      <c r="AE573" s="42">
        <f t="shared" si="599"/>
        <v>0</v>
      </c>
      <c r="AF573" s="104">
        <f t="shared" si="600"/>
        <v>0</v>
      </c>
      <c r="AG573" s="42">
        <f t="shared" si="601"/>
        <v>0</v>
      </c>
      <c r="AH573" s="43">
        <f t="shared" si="602"/>
        <v>0</v>
      </c>
      <c r="AJ573" s="78"/>
      <c r="AK573" s="79"/>
      <c r="AL573" s="79"/>
      <c r="AM573" s="79"/>
      <c r="AN573" s="79"/>
      <c r="AO573" s="79"/>
      <c r="AP573" s="79"/>
      <c r="AQ573" s="79"/>
      <c r="AR573" s="79"/>
      <c r="AS573" s="79"/>
      <c r="AT573" s="79"/>
      <c r="AU573" s="79"/>
      <c r="AV573" s="30">
        <f t="shared" si="603"/>
        <v>0</v>
      </c>
      <c r="AW573" s="80"/>
      <c r="AX573" s="37"/>
    </row>
    <row r="574" spans="2:50" x14ac:dyDescent="0.35">
      <c r="B574" s="116">
        <v>565101</v>
      </c>
      <c r="C574" s="87" t="s">
        <v>548</v>
      </c>
      <c r="E574" s="99">
        <f t="shared" si="574"/>
        <v>0</v>
      </c>
      <c r="F574" s="100">
        <f t="shared" si="575"/>
        <v>0</v>
      </c>
      <c r="G574" s="100">
        <f t="shared" si="576"/>
        <v>0</v>
      </c>
      <c r="H574" s="100">
        <f t="shared" si="577"/>
        <v>0</v>
      </c>
      <c r="I574" s="100">
        <f t="shared" si="578"/>
        <v>0</v>
      </c>
      <c r="J574" s="100">
        <f t="shared" si="579"/>
        <v>0</v>
      </c>
      <c r="K574" s="100">
        <f t="shared" si="580"/>
        <v>0</v>
      </c>
      <c r="L574" s="100">
        <f t="shared" si="581"/>
        <v>0</v>
      </c>
      <c r="M574" s="100">
        <f t="shared" si="582"/>
        <v>0</v>
      </c>
      <c r="N574" s="100">
        <f t="shared" si="583"/>
        <v>0</v>
      </c>
      <c r="O574" s="100">
        <f t="shared" si="584"/>
        <v>0</v>
      </c>
      <c r="P574" s="101">
        <f t="shared" si="585"/>
        <v>0</v>
      </c>
      <c r="Q574" s="42">
        <f t="shared" si="586"/>
        <v>0</v>
      </c>
      <c r="S574" s="99">
        <f t="shared" si="587"/>
        <v>0</v>
      </c>
      <c r="T574" s="100">
        <f t="shared" si="588"/>
        <v>0</v>
      </c>
      <c r="U574" s="100">
        <f t="shared" si="589"/>
        <v>0</v>
      </c>
      <c r="V574" s="100">
        <f t="shared" si="590"/>
        <v>0</v>
      </c>
      <c r="W574" s="100">
        <f t="shared" si="591"/>
        <v>0</v>
      </c>
      <c r="X574" s="100">
        <f t="shared" si="592"/>
        <v>0</v>
      </c>
      <c r="Y574" s="100">
        <f t="shared" si="593"/>
        <v>0</v>
      </c>
      <c r="Z574" s="100">
        <f t="shared" si="594"/>
        <v>0</v>
      </c>
      <c r="AA574" s="100">
        <f t="shared" si="595"/>
        <v>0</v>
      </c>
      <c r="AB574" s="100">
        <f t="shared" si="596"/>
        <v>0</v>
      </c>
      <c r="AC574" s="100">
        <f t="shared" si="597"/>
        <v>0</v>
      </c>
      <c r="AD574" s="100">
        <f t="shared" si="598"/>
        <v>0</v>
      </c>
      <c r="AE574" s="42">
        <f t="shared" si="599"/>
        <v>0</v>
      </c>
      <c r="AF574" s="104">
        <f t="shared" si="600"/>
        <v>0</v>
      </c>
      <c r="AG574" s="42">
        <f t="shared" si="601"/>
        <v>0</v>
      </c>
      <c r="AH574" s="43">
        <f t="shared" si="602"/>
        <v>0</v>
      </c>
      <c r="AJ574" s="78"/>
      <c r="AK574" s="79"/>
      <c r="AL574" s="79"/>
      <c r="AM574" s="79"/>
      <c r="AN574" s="79"/>
      <c r="AO574" s="79"/>
      <c r="AP574" s="79"/>
      <c r="AQ574" s="79"/>
      <c r="AR574" s="79"/>
      <c r="AS574" s="79"/>
      <c r="AT574" s="79"/>
      <c r="AU574" s="79"/>
      <c r="AV574" s="30">
        <f t="shared" si="603"/>
        <v>0</v>
      </c>
      <c r="AW574" s="80"/>
      <c r="AX574" s="37"/>
    </row>
    <row r="575" spans="2:50" x14ac:dyDescent="0.35">
      <c r="B575" s="116">
        <v>565102</v>
      </c>
      <c r="C575" s="87" t="s">
        <v>549</v>
      </c>
      <c r="E575" s="99">
        <f t="shared" si="574"/>
        <v>0</v>
      </c>
      <c r="F575" s="100">
        <f t="shared" si="575"/>
        <v>0</v>
      </c>
      <c r="G575" s="100">
        <f t="shared" si="576"/>
        <v>0</v>
      </c>
      <c r="H575" s="100">
        <f t="shared" si="577"/>
        <v>0</v>
      </c>
      <c r="I575" s="100">
        <f t="shared" si="578"/>
        <v>0</v>
      </c>
      <c r="J575" s="100">
        <f t="shared" si="579"/>
        <v>0</v>
      </c>
      <c r="K575" s="100">
        <f t="shared" si="580"/>
        <v>0</v>
      </c>
      <c r="L575" s="100">
        <f t="shared" si="581"/>
        <v>0</v>
      </c>
      <c r="M575" s="100">
        <f t="shared" si="582"/>
        <v>0</v>
      </c>
      <c r="N575" s="100">
        <f t="shared" si="583"/>
        <v>0</v>
      </c>
      <c r="O575" s="100">
        <f t="shared" si="584"/>
        <v>0</v>
      </c>
      <c r="P575" s="101">
        <f t="shared" si="585"/>
        <v>0</v>
      </c>
      <c r="Q575" s="42">
        <f t="shared" si="586"/>
        <v>0</v>
      </c>
      <c r="S575" s="99">
        <f t="shared" si="587"/>
        <v>0</v>
      </c>
      <c r="T575" s="100">
        <f t="shared" si="588"/>
        <v>0</v>
      </c>
      <c r="U575" s="100">
        <f t="shared" si="589"/>
        <v>0</v>
      </c>
      <c r="V575" s="100">
        <f t="shared" si="590"/>
        <v>0</v>
      </c>
      <c r="W575" s="100">
        <f t="shared" si="591"/>
        <v>0</v>
      </c>
      <c r="X575" s="100">
        <f t="shared" si="592"/>
        <v>0</v>
      </c>
      <c r="Y575" s="100">
        <f t="shared" si="593"/>
        <v>0</v>
      </c>
      <c r="Z575" s="100">
        <f t="shared" si="594"/>
        <v>0</v>
      </c>
      <c r="AA575" s="100">
        <f t="shared" si="595"/>
        <v>0</v>
      </c>
      <c r="AB575" s="100">
        <f t="shared" si="596"/>
        <v>0</v>
      </c>
      <c r="AC575" s="100">
        <f t="shared" si="597"/>
        <v>0</v>
      </c>
      <c r="AD575" s="100">
        <f t="shared" si="598"/>
        <v>0</v>
      </c>
      <c r="AE575" s="42">
        <f t="shared" si="599"/>
        <v>0</v>
      </c>
      <c r="AF575" s="104">
        <f t="shared" si="600"/>
        <v>0</v>
      </c>
      <c r="AG575" s="42">
        <f t="shared" si="601"/>
        <v>0</v>
      </c>
      <c r="AH575" s="43">
        <f t="shared" si="602"/>
        <v>0</v>
      </c>
      <c r="AJ575" s="78"/>
      <c r="AK575" s="79"/>
      <c r="AL575" s="79"/>
      <c r="AM575" s="79"/>
      <c r="AN575" s="79"/>
      <c r="AO575" s="79"/>
      <c r="AP575" s="79"/>
      <c r="AQ575" s="79"/>
      <c r="AR575" s="79"/>
      <c r="AS575" s="79"/>
      <c r="AT575" s="79"/>
      <c r="AU575" s="79"/>
      <c r="AV575" s="30">
        <f t="shared" si="603"/>
        <v>0</v>
      </c>
      <c r="AW575" s="80"/>
      <c r="AX575" s="37"/>
    </row>
    <row r="576" spans="2:50" x14ac:dyDescent="0.35">
      <c r="B576" s="116">
        <v>565200</v>
      </c>
      <c r="C576" s="87" t="s">
        <v>550</v>
      </c>
      <c r="E576" s="99">
        <f t="shared" ref="E576:E607" si="605">IF(E$6="Actuals",_xlfn.IFNA(VLOOKUP($B576,PYOP,5,FALSE),0),_xlfn.IFNA(VLOOKUP($B576,CYBUDOP,5,FALSE),0))</f>
        <v>0</v>
      </c>
      <c r="F576" s="100">
        <f t="shared" ref="F576:F607" si="606">IF(F$6="Actuals",_xlfn.IFNA(VLOOKUP($B576,PYOP,6,FALSE),0),_xlfn.IFNA(VLOOKUP($B576,CYBUDOP,6,FALSE),0))</f>
        <v>0</v>
      </c>
      <c r="G576" s="100">
        <f t="shared" ref="G576:G607" si="607">IF(G$6="Actuals",_xlfn.IFNA(VLOOKUP($B576,PYOP,7,FALSE),0),_xlfn.IFNA(VLOOKUP($B576,CYBUDOP,7,FALSE),0))</f>
        <v>0</v>
      </c>
      <c r="H576" s="100">
        <f t="shared" ref="H576:H607" si="608">IF(H$6="Actuals",_xlfn.IFNA(VLOOKUP($B576,PYOP,8,FALSE),0),_xlfn.IFNA(VLOOKUP($B576,CYBUDOP,8,FALSE),0))</f>
        <v>0</v>
      </c>
      <c r="I576" s="100">
        <f t="shared" ref="I576:I607" si="609">IF(I$6="Actuals",_xlfn.IFNA(VLOOKUP($B576,PYOP,9,FALSE),0),_xlfn.IFNA(VLOOKUP($B576,CYBUDOP,9,FALSE),0))</f>
        <v>0</v>
      </c>
      <c r="J576" s="100">
        <f t="shared" ref="J576:J607" si="610">IF(J$6="Actuals",_xlfn.IFNA(VLOOKUP($B576,PYOP,10,FALSE),0),_xlfn.IFNA(VLOOKUP($B576,CYBUDOP,10,FALSE),0))</f>
        <v>0</v>
      </c>
      <c r="K576" s="100">
        <f t="shared" ref="K576:K607" si="611">IF(K$6="Actuals",_xlfn.IFNA(VLOOKUP($B576,PYOP,11,FALSE),0),_xlfn.IFNA(VLOOKUP($B576,CYBUDOP,11,FALSE),0))</f>
        <v>0</v>
      </c>
      <c r="L576" s="100">
        <f t="shared" ref="L576:L607" si="612">IF(L$6="Actuals",_xlfn.IFNA(VLOOKUP($B576,PYOP,12,FALSE),0),_xlfn.IFNA(VLOOKUP($B576,CYBUDOP,12,FALSE),0))</f>
        <v>0</v>
      </c>
      <c r="M576" s="100">
        <f t="shared" ref="M576:M607" si="613">IF(M$6="Actuals",_xlfn.IFNA(VLOOKUP($B576,PYOP,13,FALSE),0),_xlfn.IFNA(VLOOKUP($B576,CYBUDOP,13,FALSE),0))</f>
        <v>0</v>
      </c>
      <c r="N576" s="100">
        <f t="shared" ref="N576:N607" si="614">IF(N$6="Actuals",_xlfn.IFNA(VLOOKUP($B576,PYOP,14,FALSE),0),_xlfn.IFNA(VLOOKUP($B576,CYBUDOP,14,FALSE),0))</f>
        <v>0</v>
      </c>
      <c r="O576" s="100">
        <f t="shared" ref="O576:O607" si="615">IF(O$6="Actuals",_xlfn.IFNA(VLOOKUP($B576,PYOP,15,FALSE),0),_xlfn.IFNA(VLOOKUP($B576,CYBUDOP,15,FALSE),0))</f>
        <v>0</v>
      </c>
      <c r="P576" s="101">
        <f t="shared" ref="P576:P607" si="616">IF(P$6="Actuals",_xlfn.IFNA(VLOOKUP($B576,PYOP,16,FALSE),0),_xlfn.IFNA(VLOOKUP($B576,CYBUDOP,16,FALSE),0))</f>
        <v>0</v>
      </c>
      <c r="Q576" s="42">
        <f t="shared" ref="Q576:Q607" si="617">SUM(E576:P576)</f>
        <v>0</v>
      </c>
      <c r="S576" s="99">
        <f t="shared" ref="S576:S607" si="618">IF(S$6="Actuals",_xlfn.IFNA(VLOOKUP($B576,CYOP,5,FALSE),0),_xlfn.IFNA(VLOOKUP($B576,CYBUDOP,9,FALSE),0))</f>
        <v>0</v>
      </c>
      <c r="T576" s="100">
        <f t="shared" ref="T576:T607" si="619">IF(T$6="Actuals",_xlfn.IFNA(VLOOKUP($B576,CYOP,6,FALSE),0),_xlfn.IFNA(VLOOKUP($B576,CYBUDOP,10,FALSE),0))</f>
        <v>0</v>
      </c>
      <c r="U576" s="100">
        <f t="shared" ref="U576:U607" si="620">IF(U$6="Actuals",_xlfn.IFNA(VLOOKUP($B576,CYOP,7,FALSE),0),_xlfn.IFNA(VLOOKUP($B576,CYBUDOP,11,FALSE),0))</f>
        <v>0</v>
      </c>
      <c r="V576" s="100">
        <f t="shared" ref="V576:V607" si="621">IF(V$6="Actuals",_xlfn.IFNA(VLOOKUP($B576,CYOP,8,FALSE),0),_xlfn.IFNA(VLOOKUP($B576,CYBUDOP,12,FALSE),0))</f>
        <v>0</v>
      </c>
      <c r="W576" s="100">
        <f t="shared" ref="W576:W607" si="622">IF(W$6="Actuals",_xlfn.IFNA(VLOOKUP($B576,CYOP,9,FALSE),0),_xlfn.IFNA(VLOOKUP($B576,CYBUDOP,13,FALSE),0))</f>
        <v>0</v>
      </c>
      <c r="X576" s="100">
        <f t="shared" ref="X576:X607" si="623">IF(X$6="Actuals",_xlfn.IFNA(VLOOKUP($B576,CYOP,10,FALSE),0),_xlfn.IFNA(VLOOKUP($B576,CYBUDOP,14,FALSE),0))</f>
        <v>0</v>
      </c>
      <c r="Y576" s="100">
        <f t="shared" ref="Y576:Y607" si="624">IF(Y$6="Actuals",_xlfn.IFNA(VLOOKUP($B576,CYOP,11,FALSE),0),_xlfn.IFNA(VLOOKUP($B576,CYBUDOP,15,FALSE),0))</f>
        <v>0</v>
      </c>
      <c r="Z576" s="100">
        <f t="shared" ref="Z576:Z607" si="625">IF(Z$6="Actuals",_xlfn.IFNA(VLOOKUP($B576,CYOP,12,FALSE),0),_xlfn.IFNA(VLOOKUP($B576,CYBUDOP,16,FALSE),0))</f>
        <v>0</v>
      </c>
      <c r="AA576" s="100">
        <f t="shared" ref="AA576:AA607" si="626">IF(AA$6="Actuals",_xlfn.IFNA(VLOOKUP($B576,CYOP,13,FALSE),0),_xlfn.IFNA(VLOOKUP($B576,CYBUDOP,17,FALSE),0))</f>
        <v>0</v>
      </c>
      <c r="AB576" s="100">
        <f t="shared" ref="AB576:AB607" si="627">IF(AB$6="Actuals",_xlfn.IFNA(VLOOKUP($B576,CYOP,14,FALSE),0),_xlfn.IFNA(VLOOKUP($B576,CYBUDOP,18,FALSE),0))</f>
        <v>0</v>
      </c>
      <c r="AC576" s="100">
        <f t="shared" ref="AC576:AC607" si="628">IF(AC$6="Actuals",_xlfn.IFNA(VLOOKUP($B576,CYOP,15,FALSE),0),_xlfn.IFNA(VLOOKUP($B576,CYBUDOP,19,FALSE),0))</f>
        <v>0</v>
      </c>
      <c r="AD576" s="100">
        <f t="shared" ref="AD576:AD607" si="629">IF(AD$6="Actuals",_xlfn.IFNA(VLOOKUP($B576,CYOP,16,FALSE),0),_xlfn.IFNA(VLOOKUP($B576,CYBUDOP,20,FALSE),0))</f>
        <v>0</v>
      </c>
      <c r="AE576" s="42">
        <f t="shared" ref="AE576:AE607" si="630">SUM(S576:AD576)</f>
        <v>0</v>
      </c>
      <c r="AF576" s="104">
        <f t="shared" ref="AF576:AF607" si="631">_xlfn.IFNA(VLOOKUP($B576,CYBUDOP,6,FALSE),0)</f>
        <v>0</v>
      </c>
      <c r="AG576" s="42">
        <f t="shared" ref="AG576:AG607" si="632">+AE576-AF576</f>
        <v>0</v>
      </c>
      <c r="AH576" s="43">
        <f t="shared" ref="AH576:AH607" si="633">IF(AF576=0,0,AG576/AF576)</f>
        <v>0</v>
      </c>
      <c r="AJ576" s="78"/>
      <c r="AK576" s="79"/>
      <c r="AL576" s="79"/>
      <c r="AM576" s="79"/>
      <c r="AN576" s="79"/>
      <c r="AO576" s="79"/>
      <c r="AP576" s="79"/>
      <c r="AQ576" s="79"/>
      <c r="AR576" s="79"/>
      <c r="AS576" s="79"/>
      <c r="AT576" s="79"/>
      <c r="AU576" s="79"/>
      <c r="AV576" s="30">
        <f t="shared" ref="AV576:AV607" si="634">SUM(AJ576:AU576)</f>
        <v>0</v>
      </c>
      <c r="AW576" s="80"/>
      <c r="AX576" s="37"/>
    </row>
    <row r="577" spans="2:50" x14ac:dyDescent="0.35">
      <c r="B577" s="116">
        <v>565201</v>
      </c>
      <c r="C577" s="87" t="s">
        <v>551</v>
      </c>
      <c r="E577" s="99">
        <f t="shared" si="605"/>
        <v>0</v>
      </c>
      <c r="F577" s="100">
        <f t="shared" si="606"/>
        <v>0</v>
      </c>
      <c r="G577" s="100">
        <f t="shared" si="607"/>
        <v>0</v>
      </c>
      <c r="H577" s="100">
        <f t="shared" si="608"/>
        <v>0</v>
      </c>
      <c r="I577" s="100">
        <f t="shared" si="609"/>
        <v>0</v>
      </c>
      <c r="J577" s="100">
        <f t="shared" si="610"/>
        <v>0</v>
      </c>
      <c r="K577" s="100">
        <f t="shared" si="611"/>
        <v>0</v>
      </c>
      <c r="L577" s="100">
        <f t="shared" si="612"/>
        <v>0</v>
      </c>
      <c r="M577" s="100">
        <f t="shared" si="613"/>
        <v>0</v>
      </c>
      <c r="N577" s="100">
        <f t="shared" si="614"/>
        <v>0</v>
      </c>
      <c r="O577" s="100">
        <f t="shared" si="615"/>
        <v>0</v>
      </c>
      <c r="P577" s="101">
        <f t="shared" si="616"/>
        <v>0</v>
      </c>
      <c r="Q577" s="42">
        <f t="shared" si="617"/>
        <v>0</v>
      </c>
      <c r="S577" s="99">
        <f t="shared" si="618"/>
        <v>0</v>
      </c>
      <c r="T577" s="100">
        <f t="shared" si="619"/>
        <v>0</v>
      </c>
      <c r="U577" s="100">
        <f t="shared" si="620"/>
        <v>0</v>
      </c>
      <c r="V577" s="100">
        <f t="shared" si="621"/>
        <v>0</v>
      </c>
      <c r="W577" s="100">
        <f t="shared" si="622"/>
        <v>0</v>
      </c>
      <c r="X577" s="100">
        <f t="shared" si="623"/>
        <v>0</v>
      </c>
      <c r="Y577" s="100">
        <f t="shared" si="624"/>
        <v>0</v>
      </c>
      <c r="Z577" s="100">
        <f t="shared" si="625"/>
        <v>0</v>
      </c>
      <c r="AA577" s="100">
        <f t="shared" si="626"/>
        <v>0</v>
      </c>
      <c r="AB577" s="100">
        <f t="shared" si="627"/>
        <v>0</v>
      </c>
      <c r="AC577" s="100">
        <f t="shared" si="628"/>
        <v>0</v>
      </c>
      <c r="AD577" s="100">
        <f t="shared" si="629"/>
        <v>0</v>
      </c>
      <c r="AE577" s="42">
        <f t="shared" si="630"/>
        <v>0</v>
      </c>
      <c r="AF577" s="104">
        <f t="shared" si="631"/>
        <v>0</v>
      </c>
      <c r="AG577" s="42">
        <f t="shared" si="632"/>
        <v>0</v>
      </c>
      <c r="AH577" s="43">
        <f t="shared" si="633"/>
        <v>0</v>
      </c>
      <c r="AJ577" s="78"/>
      <c r="AK577" s="79"/>
      <c r="AL577" s="79"/>
      <c r="AM577" s="79"/>
      <c r="AN577" s="79"/>
      <c r="AO577" s="79"/>
      <c r="AP577" s="79"/>
      <c r="AQ577" s="79"/>
      <c r="AR577" s="79"/>
      <c r="AS577" s="79"/>
      <c r="AT577" s="79"/>
      <c r="AU577" s="79"/>
      <c r="AV577" s="30">
        <f t="shared" si="634"/>
        <v>0</v>
      </c>
      <c r="AW577" s="80"/>
      <c r="AX577" s="37"/>
    </row>
    <row r="578" spans="2:50" x14ac:dyDescent="0.35">
      <c r="B578" s="116">
        <v>565202</v>
      </c>
      <c r="C578" s="87" t="s">
        <v>552</v>
      </c>
      <c r="E578" s="99">
        <f t="shared" si="605"/>
        <v>0</v>
      </c>
      <c r="F578" s="100">
        <f t="shared" si="606"/>
        <v>0</v>
      </c>
      <c r="G578" s="100">
        <f t="shared" si="607"/>
        <v>0</v>
      </c>
      <c r="H578" s="100">
        <f t="shared" si="608"/>
        <v>0</v>
      </c>
      <c r="I578" s="100">
        <f t="shared" si="609"/>
        <v>0</v>
      </c>
      <c r="J578" s="100">
        <f t="shared" si="610"/>
        <v>0</v>
      </c>
      <c r="K578" s="100">
        <f t="shared" si="611"/>
        <v>0</v>
      </c>
      <c r="L578" s="100">
        <f t="shared" si="612"/>
        <v>0</v>
      </c>
      <c r="M578" s="100">
        <f t="shared" si="613"/>
        <v>0</v>
      </c>
      <c r="N578" s="100">
        <f t="shared" si="614"/>
        <v>0</v>
      </c>
      <c r="O578" s="100">
        <f t="shared" si="615"/>
        <v>0</v>
      </c>
      <c r="P578" s="101">
        <f t="shared" si="616"/>
        <v>0</v>
      </c>
      <c r="Q578" s="42">
        <f t="shared" si="617"/>
        <v>0</v>
      </c>
      <c r="S578" s="99">
        <f t="shared" si="618"/>
        <v>0</v>
      </c>
      <c r="T578" s="100">
        <f t="shared" si="619"/>
        <v>0</v>
      </c>
      <c r="U578" s="100">
        <f t="shared" si="620"/>
        <v>0</v>
      </c>
      <c r="V578" s="100">
        <f t="shared" si="621"/>
        <v>0</v>
      </c>
      <c r="W578" s="100">
        <f t="shared" si="622"/>
        <v>0</v>
      </c>
      <c r="X578" s="100">
        <f t="shared" si="623"/>
        <v>0</v>
      </c>
      <c r="Y578" s="100">
        <f t="shared" si="624"/>
        <v>0</v>
      </c>
      <c r="Z578" s="100">
        <f t="shared" si="625"/>
        <v>0</v>
      </c>
      <c r="AA578" s="100">
        <f t="shared" si="626"/>
        <v>0</v>
      </c>
      <c r="AB578" s="100">
        <f t="shared" si="627"/>
        <v>0</v>
      </c>
      <c r="AC578" s="100">
        <f t="shared" si="628"/>
        <v>0</v>
      </c>
      <c r="AD578" s="100">
        <f t="shared" si="629"/>
        <v>0</v>
      </c>
      <c r="AE578" s="42">
        <f t="shared" si="630"/>
        <v>0</v>
      </c>
      <c r="AF578" s="104">
        <f t="shared" si="631"/>
        <v>0</v>
      </c>
      <c r="AG578" s="42">
        <f t="shared" si="632"/>
        <v>0</v>
      </c>
      <c r="AH578" s="43">
        <f t="shared" si="633"/>
        <v>0</v>
      </c>
      <c r="AJ578" s="78"/>
      <c r="AK578" s="79"/>
      <c r="AL578" s="79"/>
      <c r="AM578" s="79"/>
      <c r="AN578" s="79"/>
      <c r="AO578" s="79"/>
      <c r="AP578" s="79"/>
      <c r="AQ578" s="79"/>
      <c r="AR578" s="79"/>
      <c r="AS578" s="79"/>
      <c r="AT578" s="79"/>
      <c r="AU578" s="79"/>
      <c r="AV578" s="30">
        <f t="shared" si="634"/>
        <v>0</v>
      </c>
      <c r="AW578" s="80"/>
      <c r="AX578" s="37"/>
    </row>
    <row r="579" spans="2:50" x14ac:dyDescent="0.35">
      <c r="B579" s="116">
        <v>565300</v>
      </c>
      <c r="C579" s="87" t="s">
        <v>553</v>
      </c>
      <c r="E579" s="99">
        <f t="shared" si="605"/>
        <v>0</v>
      </c>
      <c r="F579" s="100">
        <f t="shared" si="606"/>
        <v>0</v>
      </c>
      <c r="G579" s="100">
        <f t="shared" si="607"/>
        <v>0</v>
      </c>
      <c r="H579" s="100">
        <f t="shared" si="608"/>
        <v>0</v>
      </c>
      <c r="I579" s="100">
        <f t="shared" si="609"/>
        <v>0</v>
      </c>
      <c r="J579" s="100">
        <f t="shared" si="610"/>
        <v>0</v>
      </c>
      <c r="K579" s="100">
        <f t="shared" si="611"/>
        <v>0</v>
      </c>
      <c r="L579" s="100">
        <f t="shared" si="612"/>
        <v>0</v>
      </c>
      <c r="M579" s="100">
        <f t="shared" si="613"/>
        <v>0</v>
      </c>
      <c r="N579" s="100">
        <f t="shared" si="614"/>
        <v>0</v>
      </c>
      <c r="O579" s="100">
        <f t="shared" si="615"/>
        <v>0</v>
      </c>
      <c r="P579" s="101">
        <f t="shared" si="616"/>
        <v>0</v>
      </c>
      <c r="Q579" s="42">
        <f t="shared" si="617"/>
        <v>0</v>
      </c>
      <c r="S579" s="99">
        <f t="shared" si="618"/>
        <v>0</v>
      </c>
      <c r="T579" s="100">
        <f t="shared" si="619"/>
        <v>0</v>
      </c>
      <c r="U579" s="100">
        <f t="shared" si="620"/>
        <v>0</v>
      </c>
      <c r="V579" s="100">
        <f t="shared" si="621"/>
        <v>0</v>
      </c>
      <c r="W579" s="100">
        <f t="shared" si="622"/>
        <v>0</v>
      </c>
      <c r="X579" s="100">
        <f t="shared" si="623"/>
        <v>0</v>
      </c>
      <c r="Y579" s="100">
        <f t="shared" si="624"/>
        <v>0</v>
      </c>
      <c r="Z579" s="100">
        <f t="shared" si="625"/>
        <v>0</v>
      </c>
      <c r="AA579" s="100">
        <f t="shared" si="626"/>
        <v>0</v>
      </c>
      <c r="AB579" s="100">
        <f t="shared" si="627"/>
        <v>0</v>
      </c>
      <c r="AC579" s="100">
        <f t="shared" si="628"/>
        <v>0</v>
      </c>
      <c r="AD579" s="100">
        <f t="shared" si="629"/>
        <v>0</v>
      </c>
      <c r="AE579" s="42">
        <f t="shared" si="630"/>
        <v>0</v>
      </c>
      <c r="AF579" s="104">
        <f t="shared" si="631"/>
        <v>0</v>
      </c>
      <c r="AG579" s="42">
        <f t="shared" si="632"/>
        <v>0</v>
      </c>
      <c r="AH579" s="43">
        <f t="shared" si="633"/>
        <v>0</v>
      </c>
      <c r="AJ579" s="78"/>
      <c r="AK579" s="79"/>
      <c r="AL579" s="79"/>
      <c r="AM579" s="79"/>
      <c r="AN579" s="79"/>
      <c r="AO579" s="79"/>
      <c r="AP579" s="79"/>
      <c r="AQ579" s="79"/>
      <c r="AR579" s="79"/>
      <c r="AS579" s="79"/>
      <c r="AT579" s="79"/>
      <c r="AU579" s="79"/>
      <c r="AV579" s="30">
        <f t="shared" si="634"/>
        <v>0</v>
      </c>
      <c r="AW579" s="80"/>
      <c r="AX579" s="37"/>
    </row>
    <row r="580" spans="2:50" x14ac:dyDescent="0.35">
      <c r="B580" s="116">
        <v>565400</v>
      </c>
      <c r="C580" s="87" t="s">
        <v>554</v>
      </c>
      <c r="E580" s="99">
        <f t="shared" si="605"/>
        <v>0</v>
      </c>
      <c r="F580" s="100">
        <f t="shared" si="606"/>
        <v>0</v>
      </c>
      <c r="G580" s="100">
        <f t="shared" si="607"/>
        <v>0</v>
      </c>
      <c r="H580" s="100">
        <f t="shared" si="608"/>
        <v>0</v>
      </c>
      <c r="I580" s="100">
        <f t="shared" si="609"/>
        <v>0</v>
      </c>
      <c r="J580" s="100">
        <f t="shared" si="610"/>
        <v>0</v>
      </c>
      <c r="K580" s="100">
        <f t="shared" si="611"/>
        <v>0</v>
      </c>
      <c r="L580" s="100">
        <f t="shared" si="612"/>
        <v>0</v>
      </c>
      <c r="M580" s="100">
        <f t="shared" si="613"/>
        <v>0</v>
      </c>
      <c r="N580" s="100">
        <f t="shared" si="614"/>
        <v>0</v>
      </c>
      <c r="O580" s="100">
        <f t="shared" si="615"/>
        <v>0</v>
      </c>
      <c r="P580" s="101">
        <f t="shared" si="616"/>
        <v>0</v>
      </c>
      <c r="Q580" s="42">
        <f t="shared" si="617"/>
        <v>0</v>
      </c>
      <c r="S580" s="99" t="str">
        <f t="shared" si="618"/>
        <v>-</v>
      </c>
      <c r="T580" s="100" t="str">
        <f t="shared" si="619"/>
        <v>-</v>
      </c>
      <c r="U580" s="100" t="str">
        <f t="shared" si="620"/>
        <v>-</v>
      </c>
      <c r="V580" s="100" t="str">
        <f t="shared" si="621"/>
        <v>-</v>
      </c>
      <c r="W580" s="100" t="str">
        <f t="shared" si="622"/>
        <v>-</v>
      </c>
      <c r="X580" s="100" t="str">
        <f t="shared" si="623"/>
        <v>-</v>
      </c>
      <c r="Y580" s="100">
        <f t="shared" si="624"/>
        <v>0</v>
      </c>
      <c r="Z580" s="100">
        <f t="shared" si="625"/>
        <v>0</v>
      </c>
      <c r="AA580" s="100">
        <f t="shared" si="626"/>
        <v>0</v>
      </c>
      <c r="AB580" s="100">
        <f t="shared" si="627"/>
        <v>0</v>
      </c>
      <c r="AC580" s="100">
        <f t="shared" si="628"/>
        <v>0</v>
      </c>
      <c r="AD580" s="100">
        <f t="shared" si="629"/>
        <v>0</v>
      </c>
      <c r="AE580" s="42">
        <f t="shared" si="630"/>
        <v>0</v>
      </c>
      <c r="AF580" s="104">
        <f t="shared" si="631"/>
        <v>0</v>
      </c>
      <c r="AG580" s="42">
        <f t="shared" si="632"/>
        <v>0</v>
      </c>
      <c r="AH580" s="43">
        <f t="shared" si="633"/>
        <v>0</v>
      </c>
      <c r="AJ580" s="78"/>
      <c r="AK580" s="79"/>
      <c r="AL580" s="79"/>
      <c r="AM580" s="79"/>
      <c r="AN580" s="79"/>
      <c r="AO580" s="79"/>
      <c r="AP580" s="79"/>
      <c r="AQ580" s="79"/>
      <c r="AR580" s="79"/>
      <c r="AS580" s="79"/>
      <c r="AT580" s="79"/>
      <c r="AU580" s="79"/>
      <c r="AV580" s="30">
        <f t="shared" si="634"/>
        <v>0</v>
      </c>
      <c r="AW580" s="82"/>
      <c r="AX580" s="37"/>
    </row>
    <row r="581" spans="2:50" x14ac:dyDescent="0.35">
      <c r="B581" s="116">
        <v>565401</v>
      </c>
      <c r="C581" s="87" t="s">
        <v>555</v>
      </c>
      <c r="E581" s="99">
        <f t="shared" si="605"/>
        <v>0</v>
      </c>
      <c r="F581" s="100">
        <f t="shared" si="606"/>
        <v>0</v>
      </c>
      <c r="G581" s="100">
        <f t="shared" si="607"/>
        <v>0</v>
      </c>
      <c r="H581" s="100">
        <f t="shared" si="608"/>
        <v>0</v>
      </c>
      <c r="I581" s="100">
        <f t="shared" si="609"/>
        <v>0</v>
      </c>
      <c r="J581" s="100">
        <f t="shared" si="610"/>
        <v>0</v>
      </c>
      <c r="K581" s="100">
        <f t="shared" si="611"/>
        <v>0</v>
      </c>
      <c r="L581" s="100">
        <f t="shared" si="612"/>
        <v>0</v>
      </c>
      <c r="M581" s="100">
        <f t="shared" si="613"/>
        <v>0</v>
      </c>
      <c r="N581" s="100">
        <f t="shared" si="614"/>
        <v>0</v>
      </c>
      <c r="O581" s="100">
        <f t="shared" si="615"/>
        <v>0</v>
      </c>
      <c r="P581" s="101">
        <f t="shared" si="616"/>
        <v>0</v>
      </c>
      <c r="Q581" s="42">
        <f t="shared" si="617"/>
        <v>0</v>
      </c>
      <c r="S581" s="99">
        <f t="shared" si="618"/>
        <v>0</v>
      </c>
      <c r="T581" s="100">
        <f t="shared" si="619"/>
        <v>0</v>
      </c>
      <c r="U581" s="100">
        <f t="shared" si="620"/>
        <v>0</v>
      </c>
      <c r="V581" s="100">
        <f t="shared" si="621"/>
        <v>0</v>
      </c>
      <c r="W581" s="100">
        <f t="shared" si="622"/>
        <v>0</v>
      </c>
      <c r="X581" s="100">
        <f t="shared" si="623"/>
        <v>0</v>
      </c>
      <c r="Y581" s="100">
        <f t="shared" si="624"/>
        <v>0</v>
      </c>
      <c r="Z581" s="100">
        <f t="shared" si="625"/>
        <v>0</v>
      </c>
      <c r="AA581" s="100">
        <f t="shared" si="626"/>
        <v>0</v>
      </c>
      <c r="AB581" s="100">
        <f t="shared" si="627"/>
        <v>0</v>
      </c>
      <c r="AC581" s="100">
        <f t="shared" si="628"/>
        <v>0</v>
      </c>
      <c r="AD581" s="100">
        <f t="shared" si="629"/>
        <v>0</v>
      </c>
      <c r="AE581" s="42">
        <f t="shared" si="630"/>
        <v>0</v>
      </c>
      <c r="AF581" s="104">
        <f t="shared" si="631"/>
        <v>0</v>
      </c>
      <c r="AG581" s="42">
        <f t="shared" si="632"/>
        <v>0</v>
      </c>
      <c r="AH581" s="43">
        <f t="shared" si="633"/>
        <v>0</v>
      </c>
      <c r="AJ581" s="78"/>
      <c r="AK581" s="79"/>
      <c r="AL581" s="79"/>
      <c r="AM581" s="79"/>
      <c r="AN581" s="79"/>
      <c r="AO581" s="79"/>
      <c r="AP581" s="79"/>
      <c r="AQ581" s="79"/>
      <c r="AR581" s="79"/>
      <c r="AS581" s="79"/>
      <c r="AT581" s="79"/>
      <c r="AU581" s="79"/>
      <c r="AV581" s="30">
        <f t="shared" si="634"/>
        <v>0</v>
      </c>
      <c r="AW581" s="80"/>
      <c r="AX581" s="37"/>
    </row>
    <row r="582" spans="2:50" x14ac:dyDescent="0.35">
      <c r="B582" s="116">
        <v>565402</v>
      </c>
      <c r="C582" s="87" t="s">
        <v>556</v>
      </c>
      <c r="E582" s="99">
        <f t="shared" si="605"/>
        <v>0</v>
      </c>
      <c r="F582" s="100">
        <f t="shared" si="606"/>
        <v>0</v>
      </c>
      <c r="G582" s="100">
        <f t="shared" si="607"/>
        <v>0</v>
      </c>
      <c r="H582" s="100">
        <f t="shared" si="608"/>
        <v>0</v>
      </c>
      <c r="I582" s="100">
        <f t="shared" si="609"/>
        <v>0</v>
      </c>
      <c r="J582" s="100">
        <f t="shared" si="610"/>
        <v>0</v>
      </c>
      <c r="K582" s="100">
        <f t="shared" si="611"/>
        <v>0</v>
      </c>
      <c r="L582" s="100">
        <f t="shared" si="612"/>
        <v>0</v>
      </c>
      <c r="M582" s="100">
        <f t="shared" si="613"/>
        <v>0</v>
      </c>
      <c r="N582" s="100">
        <f t="shared" si="614"/>
        <v>0</v>
      </c>
      <c r="O582" s="100">
        <f t="shared" si="615"/>
        <v>0</v>
      </c>
      <c r="P582" s="101">
        <f t="shared" si="616"/>
        <v>0</v>
      </c>
      <c r="Q582" s="42">
        <f t="shared" si="617"/>
        <v>0</v>
      </c>
      <c r="S582" s="99">
        <f t="shared" si="618"/>
        <v>0</v>
      </c>
      <c r="T582" s="100">
        <f t="shared" si="619"/>
        <v>0</v>
      </c>
      <c r="U582" s="100">
        <f t="shared" si="620"/>
        <v>0</v>
      </c>
      <c r="V582" s="100">
        <f t="shared" si="621"/>
        <v>0</v>
      </c>
      <c r="W582" s="100">
        <f t="shared" si="622"/>
        <v>0</v>
      </c>
      <c r="X582" s="100">
        <f t="shared" si="623"/>
        <v>0</v>
      </c>
      <c r="Y582" s="100">
        <f t="shared" si="624"/>
        <v>0</v>
      </c>
      <c r="Z582" s="100">
        <f t="shared" si="625"/>
        <v>0</v>
      </c>
      <c r="AA582" s="100">
        <f t="shared" si="626"/>
        <v>0</v>
      </c>
      <c r="AB582" s="100">
        <f t="shared" si="627"/>
        <v>0</v>
      </c>
      <c r="AC582" s="100">
        <f t="shared" si="628"/>
        <v>0</v>
      </c>
      <c r="AD582" s="100">
        <f t="shared" si="629"/>
        <v>0</v>
      </c>
      <c r="AE582" s="42">
        <f t="shared" si="630"/>
        <v>0</v>
      </c>
      <c r="AF582" s="104">
        <f t="shared" si="631"/>
        <v>0</v>
      </c>
      <c r="AG582" s="42">
        <f t="shared" si="632"/>
        <v>0</v>
      </c>
      <c r="AH582" s="43">
        <f t="shared" si="633"/>
        <v>0</v>
      </c>
      <c r="AJ582" s="78"/>
      <c r="AK582" s="79"/>
      <c r="AL582" s="79"/>
      <c r="AM582" s="79"/>
      <c r="AN582" s="79"/>
      <c r="AO582" s="79"/>
      <c r="AP582" s="79"/>
      <c r="AQ582" s="79"/>
      <c r="AR582" s="79"/>
      <c r="AS582" s="79"/>
      <c r="AT582" s="79"/>
      <c r="AU582" s="79"/>
      <c r="AV582" s="30">
        <f t="shared" si="634"/>
        <v>0</v>
      </c>
      <c r="AW582" s="80"/>
      <c r="AX582" s="37"/>
    </row>
    <row r="583" spans="2:50" x14ac:dyDescent="0.35">
      <c r="B583" s="116">
        <v>565403</v>
      </c>
      <c r="C583" s="87" t="s">
        <v>557</v>
      </c>
      <c r="E583" s="99">
        <f t="shared" si="605"/>
        <v>0</v>
      </c>
      <c r="F583" s="100">
        <f t="shared" si="606"/>
        <v>0</v>
      </c>
      <c r="G583" s="100">
        <f t="shared" si="607"/>
        <v>0</v>
      </c>
      <c r="H583" s="100">
        <f t="shared" si="608"/>
        <v>0</v>
      </c>
      <c r="I583" s="100">
        <f t="shared" si="609"/>
        <v>0</v>
      </c>
      <c r="J583" s="100">
        <f t="shared" si="610"/>
        <v>0</v>
      </c>
      <c r="K583" s="100">
        <f t="shared" si="611"/>
        <v>0</v>
      </c>
      <c r="L583" s="100">
        <f t="shared" si="612"/>
        <v>0</v>
      </c>
      <c r="M583" s="100">
        <f t="shared" si="613"/>
        <v>0</v>
      </c>
      <c r="N583" s="100">
        <f t="shared" si="614"/>
        <v>0</v>
      </c>
      <c r="O583" s="100">
        <f t="shared" si="615"/>
        <v>0</v>
      </c>
      <c r="P583" s="101">
        <f t="shared" si="616"/>
        <v>0</v>
      </c>
      <c r="Q583" s="42">
        <f t="shared" si="617"/>
        <v>0</v>
      </c>
      <c r="S583" s="99">
        <f t="shared" si="618"/>
        <v>0</v>
      </c>
      <c r="T583" s="100">
        <f t="shared" si="619"/>
        <v>0</v>
      </c>
      <c r="U583" s="100">
        <f t="shared" si="620"/>
        <v>0</v>
      </c>
      <c r="V583" s="100">
        <f t="shared" si="621"/>
        <v>0</v>
      </c>
      <c r="W583" s="100">
        <f t="shared" si="622"/>
        <v>0</v>
      </c>
      <c r="X583" s="100">
        <f t="shared" si="623"/>
        <v>0</v>
      </c>
      <c r="Y583" s="100">
        <f t="shared" si="624"/>
        <v>0</v>
      </c>
      <c r="Z583" s="100">
        <f t="shared" si="625"/>
        <v>0</v>
      </c>
      <c r="AA583" s="100">
        <f t="shared" si="626"/>
        <v>0</v>
      </c>
      <c r="AB583" s="100">
        <f t="shared" si="627"/>
        <v>0</v>
      </c>
      <c r="AC583" s="100">
        <f t="shared" si="628"/>
        <v>0</v>
      </c>
      <c r="AD583" s="100">
        <f t="shared" si="629"/>
        <v>0</v>
      </c>
      <c r="AE583" s="42">
        <f t="shared" si="630"/>
        <v>0</v>
      </c>
      <c r="AF583" s="104">
        <f t="shared" si="631"/>
        <v>0</v>
      </c>
      <c r="AG583" s="42">
        <f t="shared" si="632"/>
        <v>0</v>
      </c>
      <c r="AH583" s="43">
        <f t="shared" si="633"/>
        <v>0</v>
      </c>
      <c r="AJ583" s="78"/>
      <c r="AK583" s="79"/>
      <c r="AL583" s="79"/>
      <c r="AM583" s="79"/>
      <c r="AN583" s="79"/>
      <c r="AO583" s="79"/>
      <c r="AP583" s="79"/>
      <c r="AQ583" s="79"/>
      <c r="AR583" s="79"/>
      <c r="AS583" s="79"/>
      <c r="AT583" s="79"/>
      <c r="AU583" s="79"/>
      <c r="AV583" s="30">
        <f t="shared" si="634"/>
        <v>0</v>
      </c>
      <c r="AW583" s="80"/>
      <c r="AX583" s="37"/>
    </row>
    <row r="584" spans="2:50" x14ac:dyDescent="0.35">
      <c r="B584" s="116">
        <v>565500</v>
      </c>
      <c r="C584" s="87" t="s">
        <v>558</v>
      </c>
      <c r="E584" s="99">
        <f t="shared" si="605"/>
        <v>0</v>
      </c>
      <c r="F584" s="100">
        <f t="shared" si="606"/>
        <v>0</v>
      </c>
      <c r="G584" s="100">
        <f t="shared" si="607"/>
        <v>0</v>
      </c>
      <c r="H584" s="100">
        <f t="shared" si="608"/>
        <v>0</v>
      </c>
      <c r="I584" s="100">
        <f t="shared" si="609"/>
        <v>0</v>
      </c>
      <c r="J584" s="100">
        <f t="shared" si="610"/>
        <v>0</v>
      </c>
      <c r="K584" s="100">
        <f t="shared" si="611"/>
        <v>0</v>
      </c>
      <c r="L584" s="100">
        <f t="shared" si="612"/>
        <v>0</v>
      </c>
      <c r="M584" s="100">
        <f t="shared" si="613"/>
        <v>0</v>
      </c>
      <c r="N584" s="100">
        <f t="shared" si="614"/>
        <v>0</v>
      </c>
      <c r="O584" s="100">
        <f t="shared" si="615"/>
        <v>0</v>
      </c>
      <c r="P584" s="101">
        <f t="shared" si="616"/>
        <v>0</v>
      </c>
      <c r="Q584" s="42">
        <f t="shared" si="617"/>
        <v>0</v>
      </c>
      <c r="S584" s="99">
        <f t="shared" si="618"/>
        <v>0</v>
      </c>
      <c r="T584" s="100">
        <f t="shared" si="619"/>
        <v>0</v>
      </c>
      <c r="U584" s="100">
        <f t="shared" si="620"/>
        <v>0</v>
      </c>
      <c r="V584" s="100">
        <f t="shared" si="621"/>
        <v>0</v>
      </c>
      <c r="W584" s="100">
        <f t="shared" si="622"/>
        <v>0</v>
      </c>
      <c r="X584" s="100">
        <f t="shared" si="623"/>
        <v>0</v>
      </c>
      <c r="Y584" s="100">
        <f t="shared" si="624"/>
        <v>0</v>
      </c>
      <c r="Z584" s="100">
        <f t="shared" si="625"/>
        <v>0</v>
      </c>
      <c r="AA584" s="100">
        <f t="shared" si="626"/>
        <v>0</v>
      </c>
      <c r="AB584" s="100">
        <f t="shared" si="627"/>
        <v>0</v>
      </c>
      <c r="AC584" s="100">
        <f t="shared" si="628"/>
        <v>0</v>
      </c>
      <c r="AD584" s="100">
        <f t="shared" si="629"/>
        <v>0</v>
      </c>
      <c r="AE584" s="42">
        <f t="shared" si="630"/>
        <v>0</v>
      </c>
      <c r="AF584" s="104">
        <f t="shared" si="631"/>
        <v>0</v>
      </c>
      <c r="AG584" s="42">
        <f t="shared" si="632"/>
        <v>0</v>
      </c>
      <c r="AH584" s="43">
        <f t="shared" si="633"/>
        <v>0</v>
      </c>
      <c r="AJ584" s="78"/>
      <c r="AK584" s="79"/>
      <c r="AL584" s="79"/>
      <c r="AM584" s="79"/>
      <c r="AN584" s="79"/>
      <c r="AO584" s="79"/>
      <c r="AP584" s="79"/>
      <c r="AQ584" s="79"/>
      <c r="AR584" s="79"/>
      <c r="AS584" s="79"/>
      <c r="AT584" s="79"/>
      <c r="AU584" s="79"/>
      <c r="AV584" s="30">
        <f t="shared" si="634"/>
        <v>0</v>
      </c>
      <c r="AW584" s="80"/>
      <c r="AX584" s="37"/>
    </row>
    <row r="585" spans="2:50" x14ac:dyDescent="0.35">
      <c r="B585" s="116">
        <v>565501</v>
      </c>
      <c r="C585" s="87" t="s">
        <v>559</v>
      </c>
      <c r="E585" s="99">
        <f t="shared" si="605"/>
        <v>0</v>
      </c>
      <c r="F585" s="100">
        <f t="shared" si="606"/>
        <v>0</v>
      </c>
      <c r="G585" s="100">
        <f t="shared" si="607"/>
        <v>0</v>
      </c>
      <c r="H585" s="100">
        <f t="shared" si="608"/>
        <v>0</v>
      </c>
      <c r="I585" s="100">
        <f t="shared" si="609"/>
        <v>0</v>
      </c>
      <c r="J585" s="100">
        <f t="shared" si="610"/>
        <v>0</v>
      </c>
      <c r="K585" s="100">
        <f t="shared" si="611"/>
        <v>0</v>
      </c>
      <c r="L585" s="100">
        <f t="shared" si="612"/>
        <v>0</v>
      </c>
      <c r="M585" s="100">
        <f t="shared" si="613"/>
        <v>0</v>
      </c>
      <c r="N585" s="100">
        <f t="shared" si="614"/>
        <v>0</v>
      </c>
      <c r="O585" s="100">
        <f t="shared" si="615"/>
        <v>0</v>
      </c>
      <c r="P585" s="101">
        <f t="shared" si="616"/>
        <v>0</v>
      </c>
      <c r="Q585" s="42">
        <f t="shared" si="617"/>
        <v>0</v>
      </c>
      <c r="S585" s="99">
        <f t="shared" si="618"/>
        <v>0</v>
      </c>
      <c r="T585" s="100">
        <f t="shared" si="619"/>
        <v>0</v>
      </c>
      <c r="U585" s="100">
        <f t="shared" si="620"/>
        <v>0</v>
      </c>
      <c r="V585" s="100">
        <f t="shared" si="621"/>
        <v>0</v>
      </c>
      <c r="W585" s="100">
        <f t="shared" si="622"/>
        <v>0</v>
      </c>
      <c r="X585" s="100">
        <f t="shared" si="623"/>
        <v>0</v>
      </c>
      <c r="Y585" s="100">
        <f t="shared" si="624"/>
        <v>0</v>
      </c>
      <c r="Z585" s="100">
        <f t="shared" si="625"/>
        <v>0</v>
      </c>
      <c r="AA585" s="100">
        <f t="shared" si="626"/>
        <v>0</v>
      </c>
      <c r="AB585" s="100">
        <f t="shared" si="627"/>
        <v>0</v>
      </c>
      <c r="AC585" s="100">
        <f t="shared" si="628"/>
        <v>0</v>
      </c>
      <c r="AD585" s="100">
        <f t="shared" si="629"/>
        <v>0</v>
      </c>
      <c r="AE585" s="42">
        <f t="shared" si="630"/>
        <v>0</v>
      </c>
      <c r="AF585" s="104">
        <f t="shared" si="631"/>
        <v>0</v>
      </c>
      <c r="AG585" s="42">
        <f t="shared" si="632"/>
        <v>0</v>
      </c>
      <c r="AH585" s="43">
        <f t="shared" si="633"/>
        <v>0</v>
      </c>
      <c r="AJ585" s="78"/>
      <c r="AK585" s="79"/>
      <c r="AL585" s="79"/>
      <c r="AM585" s="79"/>
      <c r="AN585" s="79"/>
      <c r="AO585" s="79"/>
      <c r="AP585" s="79"/>
      <c r="AQ585" s="79"/>
      <c r="AR585" s="79"/>
      <c r="AS585" s="79"/>
      <c r="AT585" s="79"/>
      <c r="AU585" s="79"/>
      <c r="AV585" s="30">
        <f t="shared" si="634"/>
        <v>0</v>
      </c>
      <c r="AW585" s="80"/>
      <c r="AX585" s="37"/>
    </row>
    <row r="586" spans="2:50" x14ac:dyDescent="0.35">
      <c r="B586" s="116">
        <v>566000</v>
      </c>
      <c r="C586" s="87" t="s">
        <v>560</v>
      </c>
      <c r="E586" s="99" t="str">
        <f t="shared" si="605"/>
        <v>-</v>
      </c>
      <c r="F586" s="100" t="str">
        <f t="shared" si="606"/>
        <v>-</v>
      </c>
      <c r="G586" s="100" t="str">
        <f t="shared" si="607"/>
        <v>-</v>
      </c>
      <c r="H586" s="100" t="str">
        <f t="shared" si="608"/>
        <v>-</v>
      </c>
      <c r="I586" s="100" t="str">
        <f t="shared" si="609"/>
        <v>-</v>
      </c>
      <c r="J586" s="100" t="str">
        <f t="shared" si="610"/>
        <v>-</v>
      </c>
      <c r="K586" s="100">
        <f t="shared" si="611"/>
        <v>2650</v>
      </c>
      <c r="L586" s="100" t="str">
        <f t="shared" si="612"/>
        <v>-</v>
      </c>
      <c r="M586" s="100" t="str">
        <f t="shared" si="613"/>
        <v>-</v>
      </c>
      <c r="N586" s="100" t="str">
        <f t="shared" si="614"/>
        <v>-</v>
      </c>
      <c r="O586" s="100" t="str">
        <f t="shared" si="615"/>
        <v>-</v>
      </c>
      <c r="P586" s="101" t="str">
        <f t="shared" si="616"/>
        <v>-</v>
      </c>
      <c r="Q586" s="42">
        <f t="shared" si="617"/>
        <v>2650</v>
      </c>
      <c r="S586" s="99">
        <f t="shared" si="618"/>
        <v>0</v>
      </c>
      <c r="T586" s="100">
        <f t="shared" si="619"/>
        <v>0</v>
      </c>
      <c r="U586" s="100">
        <f t="shared" si="620"/>
        <v>0</v>
      </c>
      <c r="V586" s="100">
        <f t="shared" si="621"/>
        <v>0</v>
      </c>
      <c r="W586" s="100">
        <f t="shared" si="622"/>
        <v>0</v>
      </c>
      <c r="X586" s="100">
        <f t="shared" si="623"/>
        <v>0</v>
      </c>
      <c r="Y586" s="100">
        <f t="shared" si="624"/>
        <v>0</v>
      </c>
      <c r="Z586" s="100">
        <f t="shared" si="625"/>
        <v>0</v>
      </c>
      <c r="AA586" s="100">
        <f t="shared" si="626"/>
        <v>0</v>
      </c>
      <c r="AB586" s="100">
        <f t="shared" si="627"/>
        <v>0</v>
      </c>
      <c r="AC586" s="100">
        <f t="shared" si="628"/>
        <v>0</v>
      </c>
      <c r="AD586" s="100">
        <f t="shared" si="629"/>
        <v>0</v>
      </c>
      <c r="AE586" s="42">
        <f t="shared" si="630"/>
        <v>0</v>
      </c>
      <c r="AF586" s="104">
        <f t="shared" si="631"/>
        <v>2650</v>
      </c>
      <c r="AG586" s="42">
        <f t="shared" si="632"/>
        <v>-2650</v>
      </c>
      <c r="AH586" s="43">
        <f t="shared" si="633"/>
        <v>-1</v>
      </c>
      <c r="AJ586" s="78"/>
      <c r="AK586" s="79"/>
      <c r="AL586" s="79"/>
      <c r="AM586" s="79"/>
      <c r="AN586" s="79"/>
      <c r="AO586" s="79"/>
      <c r="AP586" s="79"/>
      <c r="AQ586" s="79"/>
      <c r="AR586" s="79"/>
      <c r="AS586" s="79"/>
      <c r="AT586" s="79"/>
      <c r="AU586" s="79"/>
      <c r="AV586" s="30">
        <f t="shared" si="634"/>
        <v>0</v>
      </c>
      <c r="AW586" s="80"/>
      <c r="AX586" s="37"/>
    </row>
    <row r="587" spans="2:50" x14ac:dyDescent="0.35">
      <c r="B587" s="116">
        <v>566001</v>
      </c>
      <c r="C587" s="87" t="s">
        <v>561</v>
      </c>
      <c r="E587" s="99">
        <f t="shared" si="605"/>
        <v>0</v>
      </c>
      <c r="F587" s="100">
        <f t="shared" si="606"/>
        <v>0</v>
      </c>
      <c r="G587" s="100">
        <f t="shared" si="607"/>
        <v>0</v>
      </c>
      <c r="H587" s="100">
        <f t="shared" si="608"/>
        <v>0</v>
      </c>
      <c r="I587" s="100">
        <f t="shared" si="609"/>
        <v>0</v>
      </c>
      <c r="J587" s="100">
        <f t="shared" si="610"/>
        <v>0</v>
      </c>
      <c r="K587" s="100">
        <f t="shared" si="611"/>
        <v>0</v>
      </c>
      <c r="L587" s="100">
        <f t="shared" si="612"/>
        <v>0</v>
      </c>
      <c r="M587" s="100">
        <f t="shared" si="613"/>
        <v>0</v>
      </c>
      <c r="N587" s="100">
        <f t="shared" si="614"/>
        <v>0</v>
      </c>
      <c r="O587" s="100">
        <f t="shared" si="615"/>
        <v>0</v>
      </c>
      <c r="P587" s="101">
        <f t="shared" si="616"/>
        <v>0</v>
      </c>
      <c r="Q587" s="42">
        <f t="shared" si="617"/>
        <v>0</v>
      </c>
      <c r="S587" s="99">
        <f t="shared" si="618"/>
        <v>0</v>
      </c>
      <c r="T587" s="100">
        <f t="shared" si="619"/>
        <v>0</v>
      </c>
      <c r="U587" s="100">
        <f t="shared" si="620"/>
        <v>0</v>
      </c>
      <c r="V587" s="100">
        <f t="shared" si="621"/>
        <v>0</v>
      </c>
      <c r="W587" s="100">
        <f t="shared" si="622"/>
        <v>0</v>
      </c>
      <c r="X587" s="100">
        <f t="shared" si="623"/>
        <v>0</v>
      </c>
      <c r="Y587" s="100">
        <f t="shared" si="624"/>
        <v>0</v>
      </c>
      <c r="Z587" s="100">
        <f t="shared" si="625"/>
        <v>0</v>
      </c>
      <c r="AA587" s="100">
        <f t="shared" si="626"/>
        <v>0</v>
      </c>
      <c r="AB587" s="100">
        <f t="shared" si="627"/>
        <v>0</v>
      </c>
      <c r="AC587" s="100">
        <f t="shared" si="628"/>
        <v>0</v>
      </c>
      <c r="AD587" s="100">
        <f t="shared" si="629"/>
        <v>0</v>
      </c>
      <c r="AE587" s="42">
        <f t="shared" si="630"/>
        <v>0</v>
      </c>
      <c r="AF587" s="104">
        <f t="shared" si="631"/>
        <v>0</v>
      </c>
      <c r="AG587" s="42">
        <f t="shared" si="632"/>
        <v>0</v>
      </c>
      <c r="AH587" s="43">
        <f t="shared" si="633"/>
        <v>0</v>
      </c>
      <c r="AJ587" s="78"/>
      <c r="AK587" s="79"/>
      <c r="AL587" s="79"/>
      <c r="AM587" s="79"/>
      <c r="AN587" s="79"/>
      <c r="AO587" s="79"/>
      <c r="AP587" s="79"/>
      <c r="AQ587" s="79"/>
      <c r="AR587" s="79"/>
      <c r="AS587" s="79"/>
      <c r="AT587" s="79"/>
      <c r="AU587" s="79"/>
      <c r="AV587" s="30">
        <f t="shared" si="634"/>
        <v>0</v>
      </c>
      <c r="AW587" s="80"/>
      <c r="AX587" s="37"/>
    </row>
    <row r="588" spans="2:50" x14ac:dyDescent="0.35">
      <c r="B588" s="116">
        <v>566002</v>
      </c>
      <c r="C588" s="87" t="s">
        <v>562</v>
      </c>
      <c r="E588" s="99" t="str">
        <f t="shared" si="605"/>
        <v>-</v>
      </c>
      <c r="F588" s="100">
        <f t="shared" si="606"/>
        <v>40</v>
      </c>
      <c r="G588" s="100" t="str">
        <f t="shared" si="607"/>
        <v>-</v>
      </c>
      <c r="H588" s="100" t="str">
        <f t="shared" si="608"/>
        <v>-</v>
      </c>
      <c r="I588" s="100" t="str">
        <f t="shared" si="609"/>
        <v>-</v>
      </c>
      <c r="J588" s="100" t="str">
        <f t="shared" si="610"/>
        <v>-</v>
      </c>
      <c r="K588" s="100" t="str">
        <f t="shared" si="611"/>
        <v>-</v>
      </c>
      <c r="L588" s="100" t="str">
        <f t="shared" si="612"/>
        <v>-</v>
      </c>
      <c r="M588" s="100" t="str">
        <f t="shared" si="613"/>
        <v>-</v>
      </c>
      <c r="N588" s="100" t="str">
        <f t="shared" si="614"/>
        <v>-</v>
      </c>
      <c r="O588" s="100" t="str">
        <f t="shared" si="615"/>
        <v>-</v>
      </c>
      <c r="P588" s="101" t="str">
        <f t="shared" si="616"/>
        <v>-</v>
      </c>
      <c r="Q588" s="42">
        <f t="shared" si="617"/>
        <v>40</v>
      </c>
      <c r="S588" s="99" t="str">
        <f t="shared" si="618"/>
        <v>-</v>
      </c>
      <c r="T588" s="100">
        <f t="shared" si="619"/>
        <v>35</v>
      </c>
      <c r="U588" s="100" t="str">
        <f t="shared" si="620"/>
        <v>-</v>
      </c>
      <c r="V588" s="100" t="str">
        <f t="shared" si="621"/>
        <v>-</v>
      </c>
      <c r="W588" s="100" t="str">
        <f t="shared" si="622"/>
        <v>-</v>
      </c>
      <c r="X588" s="100" t="str">
        <f t="shared" si="623"/>
        <v>-</v>
      </c>
      <c r="Y588" s="100">
        <f t="shared" si="624"/>
        <v>0</v>
      </c>
      <c r="Z588" s="100">
        <f t="shared" si="625"/>
        <v>0</v>
      </c>
      <c r="AA588" s="100">
        <f t="shared" si="626"/>
        <v>0</v>
      </c>
      <c r="AB588" s="100">
        <f t="shared" si="627"/>
        <v>0</v>
      </c>
      <c r="AC588" s="100">
        <f t="shared" si="628"/>
        <v>0</v>
      </c>
      <c r="AD588" s="100">
        <f t="shared" si="629"/>
        <v>0</v>
      </c>
      <c r="AE588" s="42">
        <f t="shared" si="630"/>
        <v>35</v>
      </c>
      <c r="AF588" s="104">
        <f t="shared" si="631"/>
        <v>50</v>
      </c>
      <c r="AG588" s="42">
        <f t="shared" si="632"/>
        <v>-15</v>
      </c>
      <c r="AH588" s="43">
        <f t="shared" si="633"/>
        <v>-0.3</v>
      </c>
      <c r="AJ588" s="78"/>
      <c r="AK588" s="79"/>
      <c r="AL588" s="79"/>
      <c r="AM588" s="79"/>
      <c r="AN588" s="79"/>
      <c r="AO588" s="79"/>
      <c r="AP588" s="79"/>
      <c r="AQ588" s="79"/>
      <c r="AR588" s="79"/>
      <c r="AS588" s="79"/>
      <c r="AT588" s="79"/>
      <c r="AU588" s="79"/>
      <c r="AV588" s="30">
        <f t="shared" si="634"/>
        <v>0</v>
      </c>
      <c r="AW588" s="80"/>
      <c r="AX588" s="37"/>
    </row>
    <row r="589" spans="2:50" x14ac:dyDescent="0.35">
      <c r="B589" s="116">
        <v>566003</v>
      </c>
      <c r="C589" s="87" t="s">
        <v>563</v>
      </c>
      <c r="E589" s="99">
        <f t="shared" si="605"/>
        <v>0</v>
      </c>
      <c r="F589" s="100">
        <f t="shared" si="606"/>
        <v>0</v>
      </c>
      <c r="G589" s="100">
        <f t="shared" si="607"/>
        <v>0</v>
      </c>
      <c r="H589" s="100">
        <f t="shared" si="608"/>
        <v>0</v>
      </c>
      <c r="I589" s="100">
        <f t="shared" si="609"/>
        <v>0</v>
      </c>
      <c r="J589" s="100">
        <f t="shared" si="610"/>
        <v>0</v>
      </c>
      <c r="K589" s="100">
        <f t="shared" si="611"/>
        <v>0</v>
      </c>
      <c r="L589" s="100">
        <f t="shared" si="612"/>
        <v>0</v>
      </c>
      <c r="M589" s="100">
        <f t="shared" si="613"/>
        <v>0</v>
      </c>
      <c r="N589" s="100">
        <f t="shared" si="614"/>
        <v>0</v>
      </c>
      <c r="O589" s="100">
        <f t="shared" si="615"/>
        <v>0</v>
      </c>
      <c r="P589" s="101">
        <f t="shared" si="616"/>
        <v>0</v>
      </c>
      <c r="Q589" s="42">
        <f t="shared" si="617"/>
        <v>0</v>
      </c>
      <c r="S589" s="99">
        <f t="shared" si="618"/>
        <v>0</v>
      </c>
      <c r="T589" s="100">
        <f t="shared" si="619"/>
        <v>0</v>
      </c>
      <c r="U589" s="100">
        <f t="shared" si="620"/>
        <v>0</v>
      </c>
      <c r="V589" s="100">
        <f t="shared" si="621"/>
        <v>0</v>
      </c>
      <c r="W589" s="100">
        <f t="shared" si="622"/>
        <v>0</v>
      </c>
      <c r="X589" s="100">
        <f t="shared" si="623"/>
        <v>0</v>
      </c>
      <c r="Y589" s="100">
        <f t="shared" si="624"/>
        <v>0</v>
      </c>
      <c r="Z589" s="100">
        <f t="shared" si="625"/>
        <v>0</v>
      </c>
      <c r="AA589" s="100">
        <f t="shared" si="626"/>
        <v>0</v>
      </c>
      <c r="AB589" s="100">
        <f t="shared" si="627"/>
        <v>0</v>
      </c>
      <c r="AC589" s="100">
        <f t="shared" si="628"/>
        <v>0</v>
      </c>
      <c r="AD589" s="100">
        <f t="shared" si="629"/>
        <v>0</v>
      </c>
      <c r="AE589" s="42">
        <f t="shared" si="630"/>
        <v>0</v>
      </c>
      <c r="AF589" s="104">
        <f t="shared" si="631"/>
        <v>0</v>
      </c>
      <c r="AG589" s="42">
        <f t="shared" si="632"/>
        <v>0</v>
      </c>
      <c r="AH589" s="43">
        <f t="shared" si="633"/>
        <v>0</v>
      </c>
      <c r="AJ589" s="78"/>
      <c r="AK589" s="79"/>
      <c r="AL589" s="79"/>
      <c r="AM589" s="79"/>
      <c r="AN589" s="79"/>
      <c r="AO589" s="79"/>
      <c r="AP589" s="79"/>
      <c r="AQ589" s="79"/>
      <c r="AR589" s="79"/>
      <c r="AS589" s="79"/>
      <c r="AT589" s="79"/>
      <c r="AU589" s="79"/>
      <c r="AV589" s="30">
        <f t="shared" si="634"/>
        <v>0</v>
      </c>
      <c r="AW589" s="80"/>
      <c r="AX589" s="37"/>
    </row>
    <row r="590" spans="2:50" x14ac:dyDescent="0.35">
      <c r="B590" s="116">
        <v>567000</v>
      </c>
      <c r="C590" s="87" t="s">
        <v>564</v>
      </c>
      <c r="E590" s="99">
        <f t="shared" si="605"/>
        <v>0</v>
      </c>
      <c r="F590" s="100">
        <f t="shared" si="606"/>
        <v>0</v>
      </c>
      <c r="G590" s="100">
        <f t="shared" si="607"/>
        <v>0</v>
      </c>
      <c r="H590" s="100">
        <f t="shared" si="608"/>
        <v>0</v>
      </c>
      <c r="I590" s="100">
        <f t="shared" si="609"/>
        <v>0</v>
      </c>
      <c r="J590" s="100">
        <f t="shared" si="610"/>
        <v>0</v>
      </c>
      <c r="K590" s="100">
        <f t="shared" si="611"/>
        <v>0</v>
      </c>
      <c r="L590" s="100">
        <f t="shared" si="612"/>
        <v>0</v>
      </c>
      <c r="M590" s="100">
        <f t="shared" si="613"/>
        <v>0</v>
      </c>
      <c r="N590" s="100">
        <f t="shared" si="614"/>
        <v>0</v>
      </c>
      <c r="O590" s="100">
        <f t="shared" si="615"/>
        <v>0</v>
      </c>
      <c r="P590" s="101">
        <f t="shared" si="616"/>
        <v>0</v>
      </c>
      <c r="Q590" s="42">
        <f t="shared" si="617"/>
        <v>0</v>
      </c>
      <c r="S590" s="99">
        <f t="shared" si="618"/>
        <v>0</v>
      </c>
      <c r="T590" s="100">
        <f t="shared" si="619"/>
        <v>0</v>
      </c>
      <c r="U590" s="100">
        <f t="shared" si="620"/>
        <v>0</v>
      </c>
      <c r="V590" s="100">
        <f t="shared" si="621"/>
        <v>0</v>
      </c>
      <c r="W590" s="100">
        <f t="shared" si="622"/>
        <v>0</v>
      </c>
      <c r="X590" s="100">
        <f t="shared" si="623"/>
        <v>0</v>
      </c>
      <c r="Y590" s="100">
        <f t="shared" si="624"/>
        <v>0</v>
      </c>
      <c r="Z590" s="100">
        <f t="shared" si="625"/>
        <v>0</v>
      </c>
      <c r="AA590" s="100">
        <f t="shared" si="626"/>
        <v>0</v>
      </c>
      <c r="AB590" s="100">
        <f t="shared" si="627"/>
        <v>0</v>
      </c>
      <c r="AC590" s="100">
        <f t="shared" si="628"/>
        <v>0</v>
      </c>
      <c r="AD590" s="100">
        <f t="shared" si="629"/>
        <v>0</v>
      </c>
      <c r="AE590" s="42">
        <f t="shared" si="630"/>
        <v>0</v>
      </c>
      <c r="AF590" s="104">
        <f t="shared" si="631"/>
        <v>0</v>
      </c>
      <c r="AG590" s="42">
        <f t="shared" si="632"/>
        <v>0</v>
      </c>
      <c r="AH590" s="43">
        <f t="shared" si="633"/>
        <v>0</v>
      </c>
      <c r="AJ590" s="78"/>
      <c r="AK590" s="79"/>
      <c r="AL590" s="79"/>
      <c r="AM590" s="79"/>
      <c r="AN590" s="79"/>
      <c r="AO590" s="79"/>
      <c r="AP590" s="79"/>
      <c r="AQ590" s="79"/>
      <c r="AR590" s="79"/>
      <c r="AS590" s="79"/>
      <c r="AT590" s="79"/>
      <c r="AU590" s="79"/>
      <c r="AV590" s="30">
        <f t="shared" si="634"/>
        <v>0</v>
      </c>
      <c r="AW590" s="80"/>
      <c r="AX590" s="37"/>
    </row>
    <row r="591" spans="2:50" x14ac:dyDescent="0.35">
      <c r="B591" s="116">
        <v>567001</v>
      </c>
      <c r="C591" s="87" t="s">
        <v>565</v>
      </c>
      <c r="E591" s="99">
        <f t="shared" si="605"/>
        <v>0</v>
      </c>
      <c r="F591" s="100">
        <f t="shared" si="606"/>
        <v>0</v>
      </c>
      <c r="G591" s="100">
        <f t="shared" si="607"/>
        <v>0</v>
      </c>
      <c r="H591" s="100">
        <f t="shared" si="608"/>
        <v>0</v>
      </c>
      <c r="I591" s="100">
        <f t="shared" si="609"/>
        <v>0</v>
      </c>
      <c r="J591" s="100">
        <f t="shared" si="610"/>
        <v>0</v>
      </c>
      <c r="K591" s="100">
        <f t="shared" si="611"/>
        <v>0</v>
      </c>
      <c r="L591" s="100">
        <f t="shared" si="612"/>
        <v>0</v>
      </c>
      <c r="M591" s="100">
        <f t="shared" si="613"/>
        <v>0</v>
      </c>
      <c r="N591" s="100">
        <f t="shared" si="614"/>
        <v>0</v>
      </c>
      <c r="O591" s="100">
        <f t="shared" si="615"/>
        <v>0</v>
      </c>
      <c r="P591" s="101">
        <f t="shared" si="616"/>
        <v>0</v>
      </c>
      <c r="Q591" s="42">
        <f t="shared" si="617"/>
        <v>0</v>
      </c>
      <c r="S591" s="99">
        <f t="shared" si="618"/>
        <v>0</v>
      </c>
      <c r="T591" s="100">
        <f t="shared" si="619"/>
        <v>0</v>
      </c>
      <c r="U591" s="100">
        <f t="shared" si="620"/>
        <v>0</v>
      </c>
      <c r="V591" s="100">
        <f t="shared" si="621"/>
        <v>0</v>
      </c>
      <c r="W591" s="100">
        <f t="shared" si="622"/>
        <v>0</v>
      </c>
      <c r="X591" s="100">
        <f t="shared" si="623"/>
        <v>0</v>
      </c>
      <c r="Y591" s="100">
        <f t="shared" si="624"/>
        <v>0</v>
      </c>
      <c r="Z591" s="100">
        <f t="shared" si="625"/>
        <v>0</v>
      </c>
      <c r="AA591" s="100">
        <f t="shared" si="626"/>
        <v>0</v>
      </c>
      <c r="AB591" s="100">
        <f t="shared" si="627"/>
        <v>0</v>
      </c>
      <c r="AC591" s="100">
        <f t="shared" si="628"/>
        <v>0</v>
      </c>
      <c r="AD591" s="100">
        <f t="shared" si="629"/>
        <v>0</v>
      </c>
      <c r="AE591" s="42">
        <f t="shared" si="630"/>
        <v>0</v>
      </c>
      <c r="AF591" s="104">
        <f t="shared" si="631"/>
        <v>0</v>
      </c>
      <c r="AG591" s="42">
        <f t="shared" si="632"/>
        <v>0</v>
      </c>
      <c r="AH591" s="43">
        <f t="shared" si="633"/>
        <v>0</v>
      </c>
      <c r="AJ591" s="78"/>
      <c r="AK591" s="79"/>
      <c r="AL591" s="79"/>
      <c r="AM591" s="79"/>
      <c r="AN591" s="79"/>
      <c r="AO591" s="79"/>
      <c r="AP591" s="79"/>
      <c r="AQ591" s="79"/>
      <c r="AR591" s="79"/>
      <c r="AS591" s="79"/>
      <c r="AT591" s="79"/>
      <c r="AU591" s="79"/>
      <c r="AV591" s="30">
        <f t="shared" si="634"/>
        <v>0</v>
      </c>
      <c r="AW591" s="80"/>
      <c r="AX591" s="37"/>
    </row>
    <row r="592" spans="2:50" x14ac:dyDescent="0.35">
      <c r="B592" s="116">
        <v>567002</v>
      </c>
      <c r="C592" s="87" t="s">
        <v>566</v>
      </c>
      <c r="E592" s="99">
        <f t="shared" si="605"/>
        <v>0</v>
      </c>
      <c r="F592" s="100">
        <f t="shared" si="606"/>
        <v>0</v>
      </c>
      <c r="G592" s="100">
        <f t="shared" si="607"/>
        <v>0</v>
      </c>
      <c r="H592" s="100">
        <f t="shared" si="608"/>
        <v>0</v>
      </c>
      <c r="I592" s="100">
        <f t="shared" si="609"/>
        <v>0</v>
      </c>
      <c r="J592" s="100">
        <f t="shared" si="610"/>
        <v>0</v>
      </c>
      <c r="K592" s="100">
        <f t="shared" si="611"/>
        <v>0</v>
      </c>
      <c r="L592" s="100">
        <f t="shared" si="612"/>
        <v>0</v>
      </c>
      <c r="M592" s="100">
        <f t="shared" si="613"/>
        <v>0</v>
      </c>
      <c r="N592" s="100">
        <f t="shared" si="614"/>
        <v>0</v>
      </c>
      <c r="O592" s="100">
        <f t="shared" si="615"/>
        <v>0</v>
      </c>
      <c r="P592" s="101">
        <f t="shared" si="616"/>
        <v>0</v>
      </c>
      <c r="Q592" s="42">
        <f t="shared" si="617"/>
        <v>0</v>
      </c>
      <c r="S592" s="99">
        <f t="shared" si="618"/>
        <v>0</v>
      </c>
      <c r="T592" s="100">
        <f t="shared" si="619"/>
        <v>0</v>
      </c>
      <c r="U592" s="100">
        <f t="shared" si="620"/>
        <v>0</v>
      </c>
      <c r="V592" s="100">
        <f t="shared" si="621"/>
        <v>0</v>
      </c>
      <c r="W592" s="100">
        <f t="shared" si="622"/>
        <v>0</v>
      </c>
      <c r="X592" s="100">
        <f t="shared" si="623"/>
        <v>0</v>
      </c>
      <c r="Y592" s="100">
        <f t="shared" si="624"/>
        <v>0</v>
      </c>
      <c r="Z592" s="100">
        <f t="shared" si="625"/>
        <v>0</v>
      </c>
      <c r="AA592" s="100">
        <f t="shared" si="626"/>
        <v>0</v>
      </c>
      <c r="AB592" s="100">
        <f t="shared" si="627"/>
        <v>0</v>
      </c>
      <c r="AC592" s="100">
        <f t="shared" si="628"/>
        <v>0</v>
      </c>
      <c r="AD592" s="100">
        <f t="shared" si="629"/>
        <v>0</v>
      </c>
      <c r="AE592" s="42">
        <f t="shared" si="630"/>
        <v>0</v>
      </c>
      <c r="AF592" s="104">
        <f t="shared" si="631"/>
        <v>0</v>
      </c>
      <c r="AG592" s="42">
        <f t="shared" si="632"/>
        <v>0</v>
      </c>
      <c r="AH592" s="43">
        <f t="shared" si="633"/>
        <v>0</v>
      </c>
      <c r="AJ592" s="78"/>
      <c r="AK592" s="79"/>
      <c r="AL592" s="79"/>
      <c r="AM592" s="79"/>
      <c r="AN592" s="79"/>
      <c r="AO592" s="79"/>
      <c r="AP592" s="79"/>
      <c r="AQ592" s="79"/>
      <c r="AR592" s="79"/>
      <c r="AS592" s="79"/>
      <c r="AT592" s="79"/>
      <c r="AU592" s="79"/>
      <c r="AV592" s="30">
        <f t="shared" si="634"/>
        <v>0</v>
      </c>
      <c r="AW592" s="80"/>
      <c r="AX592" s="37"/>
    </row>
    <row r="593" spans="2:50" x14ac:dyDescent="0.35">
      <c r="B593" s="116">
        <v>567100</v>
      </c>
      <c r="C593" s="87" t="s">
        <v>567</v>
      </c>
      <c r="E593" s="99">
        <f t="shared" si="605"/>
        <v>220</v>
      </c>
      <c r="F593" s="100" t="str">
        <f t="shared" si="606"/>
        <v>-</v>
      </c>
      <c r="G593" s="100" t="str">
        <f t="shared" si="607"/>
        <v>-</v>
      </c>
      <c r="H593" s="100" t="str">
        <f t="shared" si="608"/>
        <v>-</v>
      </c>
      <c r="I593" s="100" t="str">
        <f t="shared" si="609"/>
        <v>-</v>
      </c>
      <c r="J593" s="100" t="str">
        <f t="shared" si="610"/>
        <v>-</v>
      </c>
      <c r="K593" s="100" t="str">
        <f t="shared" si="611"/>
        <v>-</v>
      </c>
      <c r="L593" s="100" t="str">
        <f t="shared" si="612"/>
        <v>-</v>
      </c>
      <c r="M593" s="100">
        <f t="shared" si="613"/>
        <v>815</v>
      </c>
      <c r="N593" s="100">
        <f t="shared" si="614"/>
        <v>815</v>
      </c>
      <c r="O593" s="100">
        <f t="shared" si="615"/>
        <v>815</v>
      </c>
      <c r="P593" s="101">
        <f t="shared" si="616"/>
        <v>815</v>
      </c>
      <c r="Q593" s="42">
        <f t="shared" si="617"/>
        <v>3480</v>
      </c>
      <c r="S593" s="99">
        <f t="shared" si="618"/>
        <v>855</v>
      </c>
      <c r="T593" s="100">
        <f t="shared" si="619"/>
        <v>855</v>
      </c>
      <c r="U593" s="100">
        <f t="shared" si="620"/>
        <v>855</v>
      </c>
      <c r="V593" s="100">
        <f t="shared" si="621"/>
        <v>855</v>
      </c>
      <c r="W593" s="100" t="str">
        <f t="shared" si="622"/>
        <v>-</v>
      </c>
      <c r="X593" s="100">
        <f t="shared" si="623"/>
        <v>2508.0300000000002</v>
      </c>
      <c r="Y593" s="100">
        <f t="shared" si="624"/>
        <v>840</v>
      </c>
      <c r="Z593" s="100">
        <f t="shared" si="625"/>
        <v>840</v>
      </c>
      <c r="AA593" s="100">
        <f t="shared" si="626"/>
        <v>840</v>
      </c>
      <c r="AB593" s="100">
        <f t="shared" si="627"/>
        <v>840</v>
      </c>
      <c r="AC593" s="100">
        <f t="shared" si="628"/>
        <v>840</v>
      </c>
      <c r="AD593" s="100">
        <f t="shared" si="629"/>
        <v>840</v>
      </c>
      <c r="AE593" s="42">
        <f t="shared" si="630"/>
        <v>10968.03</v>
      </c>
      <c r="AF593" s="104">
        <f t="shared" si="631"/>
        <v>10080</v>
      </c>
      <c r="AG593" s="42">
        <f t="shared" si="632"/>
        <v>888.03000000000065</v>
      </c>
      <c r="AH593" s="43">
        <f t="shared" si="633"/>
        <v>8.8098214285714349E-2</v>
      </c>
      <c r="AJ593" s="78"/>
      <c r="AK593" s="79"/>
      <c r="AL593" s="79"/>
      <c r="AM593" s="79"/>
      <c r="AN593" s="79"/>
      <c r="AO593" s="79"/>
      <c r="AP593" s="79"/>
      <c r="AQ593" s="79"/>
      <c r="AR593" s="79"/>
      <c r="AS593" s="79"/>
      <c r="AT593" s="79"/>
      <c r="AU593" s="79"/>
      <c r="AV593" s="30">
        <f t="shared" si="634"/>
        <v>0</v>
      </c>
      <c r="AW593" s="80"/>
      <c r="AX593" s="37"/>
    </row>
    <row r="594" spans="2:50" x14ac:dyDescent="0.35">
      <c r="B594" s="116">
        <v>567101</v>
      </c>
      <c r="C594" s="87" t="s">
        <v>568</v>
      </c>
      <c r="E594" s="99">
        <f t="shared" si="605"/>
        <v>0</v>
      </c>
      <c r="F594" s="100">
        <f t="shared" si="606"/>
        <v>0</v>
      </c>
      <c r="G594" s="100">
        <f t="shared" si="607"/>
        <v>0</v>
      </c>
      <c r="H594" s="100">
        <f t="shared" si="608"/>
        <v>0</v>
      </c>
      <c r="I594" s="100">
        <f t="shared" si="609"/>
        <v>0</v>
      </c>
      <c r="J594" s="100">
        <f t="shared" si="610"/>
        <v>0</v>
      </c>
      <c r="K594" s="100">
        <f t="shared" si="611"/>
        <v>0</v>
      </c>
      <c r="L594" s="100">
        <f t="shared" si="612"/>
        <v>0</v>
      </c>
      <c r="M594" s="100">
        <f t="shared" si="613"/>
        <v>0</v>
      </c>
      <c r="N594" s="100">
        <f t="shared" si="614"/>
        <v>0</v>
      </c>
      <c r="O594" s="100">
        <f t="shared" si="615"/>
        <v>0</v>
      </c>
      <c r="P594" s="101">
        <f t="shared" si="616"/>
        <v>0</v>
      </c>
      <c r="Q594" s="42">
        <f t="shared" si="617"/>
        <v>0</v>
      </c>
      <c r="S594" s="99">
        <f t="shared" si="618"/>
        <v>0</v>
      </c>
      <c r="T594" s="100">
        <f t="shared" si="619"/>
        <v>0</v>
      </c>
      <c r="U594" s="100">
        <f t="shared" si="620"/>
        <v>0</v>
      </c>
      <c r="V594" s="100">
        <f t="shared" si="621"/>
        <v>0</v>
      </c>
      <c r="W594" s="100">
        <f t="shared" si="622"/>
        <v>0</v>
      </c>
      <c r="X594" s="100">
        <f t="shared" si="623"/>
        <v>0</v>
      </c>
      <c r="Y594" s="100">
        <f t="shared" si="624"/>
        <v>0</v>
      </c>
      <c r="Z594" s="100">
        <f t="shared" si="625"/>
        <v>0</v>
      </c>
      <c r="AA594" s="100">
        <f t="shared" si="626"/>
        <v>0</v>
      </c>
      <c r="AB594" s="100">
        <f t="shared" si="627"/>
        <v>0</v>
      </c>
      <c r="AC594" s="100">
        <f t="shared" si="628"/>
        <v>0</v>
      </c>
      <c r="AD594" s="100">
        <f t="shared" si="629"/>
        <v>0</v>
      </c>
      <c r="AE594" s="42">
        <f t="shared" si="630"/>
        <v>0</v>
      </c>
      <c r="AF594" s="104">
        <f t="shared" si="631"/>
        <v>0</v>
      </c>
      <c r="AG594" s="42">
        <f t="shared" si="632"/>
        <v>0</v>
      </c>
      <c r="AH594" s="43">
        <f t="shared" si="633"/>
        <v>0</v>
      </c>
      <c r="AJ594" s="78"/>
      <c r="AK594" s="79"/>
      <c r="AL594" s="79"/>
      <c r="AM594" s="79"/>
      <c r="AN594" s="79"/>
      <c r="AO594" s="79"/>
      <c r="AP594" s="79"/>
      <c r="AQ594" s="79"/>
      <c r="AR594" s="79"/>
      <c r="AS594" s="79"/>
      <c r="AT594" s="79"/>
      <c r="AU594" s="79"/>
      <c r="AV594" s="30">
        <f t="shared" si="634"/>
        <v>0</v>
      </c>
      <c r="AW594" s="80"/>
      <c r="AX594" s="37"/>
    </row>
    <row r="595" spans="2:50" x14ac:dyDescent="0.35">
      <c r="B595" s="116">
        <v>567102</v>
      </c>
      <c r="C595" s="87" t="s">
        <v>569</v>
      </c>
      <c r="E595" s="99">
        <f t="shared" si="605"/>
        <v>0</v>
      </c>
      <c r="F595" s="100">
        <f t="shared" si="606"/>
        <v>0</v>
      </c>
      <c r="G595" s="100">
        <f t="shared" si="607"/>
        <v>0</v>
      </c>
      <c r="H595" s="100">
        <f t="shared" si="608"/>
        <v>0</v>
      </c>
      <c r="I595" s="100">
        <f t="shared" si="609"/>
        <v>0</v>
      </c>
      <c r="J595" s="100">
        <f t="shared" si="610"/>
        <v>0</v>
      </c>
      <c r="K595" s="100">
        <f t="shared" si="611"/>
        <v>0</v>
      </c>
      <c r="L595" s="100">
        <f t="shared" si="612"/>
        <v>0</v>
      </c>
      <c r="M595" s="100">
        <f t="shared" si="613"/>
        <v>0</v>
      </c>
      <c r="N595" s="100">
        <f t="shared" si="614"/>
        <v>0</v>
      </c>
      <c r="O595" s="100">
        <f t="shared" si="615"/>
        <v>0</v>
      </c>
      <c r="P595" s="101">
        <f t="shared" si="616"/>
        <v>0</v>
      </c>
      <c r="Q595" s="42">
        <f t="shared" si="617"/>
        <v>0</v>
      </c>
      <c r="S595" s="99">
        <f t="shared" si="618"/>
        <v>0</v>
      </c>
      <c r="T595" s="100">
        <f t="shared" si="619"/>
        <v>0</v>
      </c>
      <c r="U595" s="100">
        <f t="shared" si="620"/>
        <v>0</v>
      </c>
      <c r="V595" s="100">
        <f t="shared" si="621"/>
        <v>0</v>
      </c>
      <c r="W595" s="100">
        <f t="shared" si="622"/>
        <v>0</v>
      </c>
      <c r="X595" s="100">
        <f t="shared" si="623"/>
        <v>0</v>
      </c>
      <c r="Y595" s="100">
        <f t="shared" si="624"/>
        <v>0</v>
      </c>
      <c r="Z595" s="100">
        <f t="shared" si="625"/>
        <v>0</v>
      </c>
      <c r="AA595" s="100">
        <f t="shared" si="626"/>
        <v>0</v>
      </c>
      <c r="AB595" s="100">
        <f t="shared" si="627"/>
        <v>0</v>
      </c>
      <c r="AC595" s="100">
        <f t="shared" si="628"/>
        <v>0</v>
      </c>
      <c r="AD595" s="100">
        <f t="shared" si="629"/>
        <v>0</v>
      </c>
      <c r="AE595" s="42">
        <f t="shared" si="630"/>
        <v>0</v>
      </c>
      <c r="AF595" s="104">
        <f t="shared" si="631"/>
        <v>0</v>
      </c>
      <c r="AG595" s="42">
        <f t="shared" si="632"/>
        <v>0</v>
      </c>
      <c r="AH595" s="43">
        <f t="shared" si="633"/>
        <v>0</v>
      </c>
      <c r="AJ595" s="78"/>
      <c r="AK595" s="79"/>
      <c r="AL595" s="79"/>
      <c r="AM595" s="79"/>
      <c r="AN595" s="79"/>
      <c r="AO595" s="79"/>
      <c r="AP595" s="79"/>
      <c r="AQ595" s="79"/>
      <c r="AR595" s="79"/>
      <c r="AS595" s="79"/>
      <c r="AT595" s="79"/>
      <c r="AU595" s="79"/>
      <c r="AV595" s="30">
        <f t="shared" si="634"/>
        <v>0</v>
      </c>
      <c r="AW595" s="80"/>
      <c r="AX595" s="37"/>
    </row>
    <row r="596" spans="2:50" x14ac:dyDescent="0.35">
      <c r="B596" s="116">
        <v>567103</v>
      </c>
      <c r="C596" s="87" t="s">
        <v>570</v>
      </c>
      <c r="E596" s="99">
        <f t="shared" si="605"/>
        <v>0</v>
      </c>
      <c r="F596" s="100">
        <f t="shared" si="606"/>
        <v>0</v>
      </c>
      <c r="G596" s="100">
        <f t="shared" si="607"/>
        <v>0</v>
      </c>
      <c r="H596" s="100">
        <f t="shared" si="608"/>
        <v>0</v>
      </c>
      <c r="I596" s="100">
        <f t="shared" si="609"/>
        <v>0</v>
      </c>
      <c r="J596" s="100">
        <f t="shared" si="610"/>
        <v>0</v>
      </c>
      <c r="K596" s="100">
        <f t="shared" si="611"/>
        <v>0</v>
      </c>
      <c r="L596" s="100">
        <f t="shared" si="612"/>
        <v>0</v>
      </c>
      <c r="M596" s="100">
        <f t="shared" si="613"/>
        <v>0</v>
      </c>
      <c r="N596" s="100">
        <f t="shared" si="614"/>
        <v>0</v>
      </c>
      <c r="O596" s="100">
        <f t="shared" si="615"/>
        <v>0</v>
      </c>
      <c r="P596" s="101">
        <f t="shared" si="616"/>
        <v>0</v>
      </c>
      <c r="Q596" s="42">
        <f t="shared" si="617"/>
        <v>0</v>
      </c>
      <c r="S596" s="99">
        <f t="shared" si="618"/>
        <v>0</v>
      </c>
      <c r="T596" s="100">
        <f t="shared" si="619"/>
        <v>0</v>
      </c>
      <c r="U596" s="100">
        <f t="shared" si="620"/>
        <v>0</v>
      </c>
      <c r="V596" s="100">
        <f t="shared" si="621"/>
        <v>0</v>
      </c>
      <c r="W596" s="100">
        <f t="shared" si="622"/>
        <v>0</v>
      </c>
      <c r="X596" s="100">
        <f t="shared" si="623"/>
        <v>0</v>
      </c>
      <c r="Y596" s="100">
        <f t="shared" si="624"/>
        <v>0</v>
      </c>
      <c r="Z596" s="100">
        <f t="shared" si="625"/>
        <v>0</v>
      </c>
      <c r="AA596" s="100">
        <f t="shared" si="626"/>
        <v>0</v>
      </c>
      <c r="AB596" s="100">
        <f t="shared" si="627"/>
        <v>0</v>
      </c>
      <c r="AC596" s="100">
        <f t="shared" si="628"/>
        <v>0</v>
      </c>
      <c r="AD596" s="100">
        <f t="shared" si="629"/>
        <v>0</v>
      </c>
      <c r="AE596" s="42">
        <f t="shared" si="630"/>
        <v>0</v>
      </c>
      <c r="AF596" s="104">
        <f t="shared" si="631"/>
        <v>0</v>
      </c>
      <c r="AG596" s="42">
        <f t="shared" si="632"/>
        <v>0</v>
      </c>
      <c r="AH596" s="43">
        <f t="shared" si="633"/>
        <v>0</v>
      </c>
      <c r="AJ596" s="78"/>
      <c r="AK596" s="79"/>
      <c r="AL596" s="79"/>
      <c r="AM596" s="79"/>
      <c r="AN596" s="79"/>
      <c r="AO596" s="79"/>
      <c r="AP596" s="79"/>
      <c r="AQ596" s="79"/>
      <c r="AR596" s="79"/>
      <c r="AS596" s="79"/>
      <c r="AT596" s="79"/>
      <c r="AU596" s="79"/>
      <c r="AV596" s="30">
        <f t="shared" si="634"/>
        <v>0</v>
      </c>
      <c r="AW596" s="80"/>
      <c r="AX596" s="37"/>
    </row>
    <row r="597" spans="2:50" x14ac:dyDescent="0.35">
      <c r="B597" s="116">
        <v>567104</v>
      </c>
      <c r="C597" s="87" t="s">
        <v>571</v>
      </c>
      <c r="E597" s="99">
        <f t="shared" si="605"/>
        <v>0</v>
      </c>
      <c r="F597" s="100">
        <f t="shared" si="606"/>
        <v>0</v>
      </c>
      <c r="G597" s="100">
        <f t="shared" si="607"/>
        <v>0</v>
      </c>
      <c r="H597" s="100">
        <f t="shared" si="608"/>
        <v>0</v>
      </c>
      <c r="I597" s="100">
        <f t="shared" si="609"/>
        <v>0</v>
      </c>
      <c r="J597" s="100">
        <f t="shared" si="610"/>
        <v>0</v>
      </c>
      <c r="K597" s="100">
        <f t="shared" si="611"/>
        <v>0</v>
      </c>
      <c r="L597" s="100">
        <f t="shared" si="612"/>
        <v>0</v>
      </c>
      <c r="M597" s="100">
        <f t="shared" si="613"/>
        <v>0</v>
      </c>
      <c r="N597" s="100">
        <f t="shared" si="614"/>
        <v>0</v>
      </c>
      <c r="O597" s="100">
        <f t="shared" si="615"/>
        <v>0</v>
      </c>
      <c r="P597" s="101">
        <f t="shared" si="616"/>
        <v>0</v>
      </c>
      <c r="Q597" s="42">
        <f t="shared" si="617"/>
        <v>0</v>
      </c>
      <c r="S597" s="99">
        <f t="shared" si="618"/>
        <v>0</v>
      </c>
      <c r="T597" s="100">
        <f t="shared" si="619"/>
        <v>0</v>
      </c>
      <c r="U597" s="100">
        <f t="shared" si="620"/>
        <v>0</v>
      </c>
      <c r="V597" s="100">
        <f t="shared" si="621"/>
        <v>0</v>
      </c>
      <c r="W597" s="100">
        <f t="shared" si="622"/>
        <v>0</v>
      </c>
      <c r="X597" s="100">
        <f t="shared" si="623"/>
        <v>0</v>
      </c>
      <c r="Y597" s="100">
        <f t="shared" si="624"/>
        <v>0</v>
      </c>
      <c r="Z597" s="100">
        <f t="shared" si="625"/>
        <v>0</v>
      </c>
      <c r="AA597" s="100">
        <f t="shared" si="626"/>
        <v>0</v>
      </c>
      <c r="AB597" s="100">
        <f t="shared" si="627"/>
        <v>0</v>
      </c>
      <c r="AC597" s="100">
        <f t="shared" si="628"/>
        <v>0</v>
      </c>
      <c r="AD597" s="100">
        <f t="shared" si="629"/>
        <v>0</v>
      </c>
      <c r="AE597" s="42">
        <f t="shared" si="630"/>
        <v>0</v>
      </c>
      <c r="AF597" s="104">
        <f t="shared" si="631"/>
        <v>0</v>
      </c>
      <c r="AG597" s="42">
        <f t="shared" si="632"/>
        <v>0</v>
      </c>
      <c r="AH597" s="43">
        <f t="shared" si="633"/>
        <v>0</v>
      </c>
      <c r="AJ597" s="78"/>
      <c r="AK597" s="79"/>
      <c r="AL597" s="79"/>
      <c r="AM597" s="79"/>
      <c r="AN597" s="79"/>
      <c r="AO597" s="79"/>
      <c r="AP597" s="79"/>
      <c r="AQ597" s="79"/>
      <c r="AR597" s="79"/>
      <c r="AS597" s="79"/>
      <c r="AT597" s="79"/>
      <c r="AU597" s="79"/>
      <c r="AV597" s="30">
        <f t="shared" si="634"/>
        <v>0</v>
      </c>
      <c r="AW597" s="80"/>
      <c r="AX597" s="37"/>
    </row>
    <row r="598" spans="2:50" x14ac:dyDescent="0.35">
      <c r="B598" s="116">
        <v>568000</v>
      </c>
      <c r="C598" s="87" t="s">
        <v>572</v>
      </c>
      <c r="E598" s="99">
        <f t="shared" si="605"/>
        <v>38.31</v>
      </c>
      <c r="F598" s="100" t="str">
        <f t="shared" si="606"/>
        <v>-</v>
      </c>
      <c r="G598" s="100" t="str">
        <f t="shared" si="607"/>
        <v>-</v>
      </c>
      <c r="H598" s="100" t="str">
        <f t="shared" si="608"/>
        <v>-</v>
      </c>
      <c r="I598" s="100" t="str">
        <f t="shared" si="609"/>
        <v>-</v>
      </c>
      <c r="J598" s="100" t="str">
        <f t="shared" si="610"/>
        <v>-</v>
      </c>
      <c r="K598" s="100" t="str">
        <f t="shared" si="611"/>
        <v>-</v>
      </c>
      <c r="L598" s="100" t="str">
        <f t="shared" si="612"/>
        <v>-</v>
      </c>
      <c r="M598" s="100" t="str">
        <f t="shared" si="613"/>
        <v>-</v>
      </c>
      <c r="N598" s="100" t="str">
        <f t="shared" si="614"/>
        <v>-</v>
      </c>
      <c r="O598" s="100" t="str">
        <f t="shared" si="615"/>
        <v>-</v>
      </c>
      <c r="P598" s="101" t="str">
        <f t="shared" si="616"/>
        <v>-</v>
      </c>
      <c r="Q598" s="42">
        <f t="shared" si="617"/>
        <v>38.31</v>
      </c>
      <c r="S598" s="99">
        <f t="shared" si="618"/>
        <v>0</v>
      </c>
      <c r="T598" s="100">
        <f t="shared" si="619"/>
        <v>0</v>
      </c>
      <c r="U598" s="100">
        <f t="shared" si="620"/>
        <v>0</v>
      </c>
      <c r="V598" s="100">
        <f t="shared" si="621"/>
        <v>0</v>
      </c>
      <c r="W598" s="100">
        <f t="shared" si="622"/>
        <v>0</v>
      </c>
      <c r="X598" s="100">
        <f t="shared" si="623"/>
        <v>0</v>
      </c>
      <c r="Y598" s="100">
        <f t="shared" si="624"/>
        <v>0</v>
      </c>
      <c r="Z598" s="100">
        <f t="shared" si="625"/>
        <v>0</v>
      </c>
      <c r="AA598" s="100">
        <f t="shared" si="626"/>
        <v>0</v>
      </c>
      <c r="AB598" s="100">
        <f t="shared" si="627"/>
        <v>0</v>
      </c>
      <c r="AC598" s="100">
        <f t="shared" si="628"/>
        <v>0</v>
      </c>
      <c r="AD598" s="100">
        <f t="shared" si="629"/>
        <v>0</v>
      </c>
      <c r="AE598" s="42">
        <f t="shared" si="630"/>
        <v>0</v>
      </c>
      <c r="AF598" s="104">
        <f t="shared" si="631"/>
        <v>0</v>
      </c>
      <c r="AG598" s="42">
        <f t="shared" si="632"/>
        <v>0</v>
      </c>
      <c r="AH598" s="43">
        <f t="shared" si="633"/>
        <v>0</v>
      </c>
      <c r="AJ598" s="78"/>
      <c r="AK598" s="79"/>
      <c r="AL598" s="79"/>
      <c r="AM598" s="79"/>
      <c r="AN598" s="79"/>
      <c r="AO598" s="79"/>
      <c r="AP598" s="79"/>
      <c r="AQ598" s="79"/>
      <c r="AR598" s="79"/>
      <c r="AS598" s="79"/>
      <c r="AT598" s="79"/>
      <c r="AU598" s="79"/>
      <c r="AV598" s="30">
        <f t="shared" si="634"/>
        <v>0</v>
      </c>
      <c r="AW598" s="80"/>
      <c r="AX598" s="37"/>
    </row>
    <row r="599" spans="2:50" x14ac:dyDescent="0.35">
      <c r="B599" s="116">
        <v>568001</v>
      </c>
      <c r="C599" s="87" t="s">
        <v>573</v>
      </c>
      <c r="E599" s="99">
        <f t="shared" si="605"/>
        <v>0</v>
      </c>
      <c r="F599" s="100">
        <f t="shared" si="606"/>
        <v>0</v>
      </c>
      <c r="G599" s="100">
        <f t="shared" si="607"/>
        <v>0</v>
      </c>
      <c r="H599" s="100">
        <f t="shared" si="608"/>
        <v>0</v>
      </c>
      <c r="I599" s="100">
        <f t="shared" si="609"/>
        <v>0</v>
      </c>
      <c r="J599" s="100">
        <f t="shared" si="610"/>
        <v>0</v>
      </c>
      <c r="K599" s="100">
        <f t="shared" si="611"/>
        <v>0</v>
      </c>
      <c r="L599" s="100">
        <f t="shared" si="612"/>
        <v>0</v>
      </c>
      <c r="M599" s="100">
        <f t="shared" si="613"/>
        <v>0</v>
      </c>
      <c r="N599" s="100">
        <f t="shared" si="614"/>
        <v>0</v>
      </c>
      <c r="O599" s="100">
        <f t="shared" si="615"/>
        <v>0</v>
      </c>
      <c r="P599" s="101">
        <f t="shared" si="616"/>
        <v>0</v>
      </c>
      <c r="Q599" s="42">
        <f t="shared" si="617"/>
        <v>0</v>
      </c>
      <c r="S599" s="99">
        <f t="shared" si="618"/>
        <v>0</v>
      </c>
      <c r="T599" s="100">
        <f t="shared" si="619"/>
        <v>0</v>
      </c>
      <c r="U599" s="100">
        <f t="shared" si="620"/>
        <v>0</v>
      </c>
      <c r="V599" s="100">
        <f t="shared" si="621"/>
        <v>0</v>
      </c>
      <c r="W599" s="100">
        <f t="shared" si="622"/>
        <v>0</v>
      </c>
      <c r="X599" s="100">
        <f t="shared" si="623"/>
        <v>0</v>
      </c>
      <c r="Y599" s="100">
        <f t="shared" si="624"/>
        <v>0</v>
      </c>
      <c r="Z599" s="100">
        <f t="shared" si="625"/>
        <v>0</v>
      </c>
      <c r="AA599" s="100">
        <f t="shared" si="626"/>
        <v>0</v>
      </c>
      <c r="AB599" s="100">
        <f t="shared" si="627"/>
        <v>0</v>
      </c>
      <c r="AC599" s="100">
        <f t="shared" si="628"/>
        <v>0</v>
      </c>
      <c r="AD599" s="100">
        <f t="shared" si="629"/>
        <v>0</v>
      </c>
      <c r="AE599" s="42">
        <f t="shared" si="630"/>
        <v>0</v>
      </c>
      <c r="AF599" s="104">
        <f t="shared" si="631"/>
        <v>0</v>
      </c>
      <c r="AG599" s="42">
        <f t="shared" si="632"/>
        <v>0</v>
      </c>
      <c r="AH599" s="43">
        <f t="shared" si="633"/>
        <v>0</v>
      </c>
      <c r="AJ599" s="78"/>
      <c r="AK599" s="79"/>
      <c r="AL599" s="79"/>
      <c r="AM599" s="79"/>
      <c r="AN599" s="79"/>
      <c r="AO599" s="79"/>
      <c r="AP599" s="79"/>
      <c r="AQ599" s="79"/>
      <c r="AR599" s="79"/>
      <c r="AS599" s="79"/>
      <c r="AT599" s="79"/>
      <c r="AU599" s="79"/>
      <c r="AV599" s="30">
        <f t="shared" si="634"/>
        <v>0</v>
      </c>
      <c r="AW599" s="80"/>
      <c r="AX599" s="37"/>
    </row>
    <row r="600" spans="2:50" x14ac:dyDescent="0.35">
      <c r="B600" s="116">
        <v>568002</v>
      </c>
      <c r="C600" s="87" t="s">
        <v>574</v>
      </c>
      <c r="E600" s="99">
        <f t="shared" si="605"/>
        <v>0.3</v>
      </c>
      <c r="F600" s="100" t="str">
        <f t="shared" si="606"/>
        <v>-</v>
      </c>
      <c r="G600" s="100">
        <f t="shared" si="607"/>
        <v>0.3</v>
      </c>
      <c r="H600" s="100">
        <f t="shared" si="608"/>
        <v>0.8</v>
      </c>
      <c r="I600" s="100">
        <f t="shared" si="609"/>
        <v>0.15</v>
      </c>
      <c r="J600" s="100" t="str">
        <f t="shared" si="610"/>
        <v>-</v>
      </c>
      <c r="K600" s="100" t="str">
        <f t="shared" si="611"/>
        <v>-</v>
      </c>
      <c r="L600" s="100">
        <f t="shared" si="612"/>
        <v>0.6</v>
      </c>
      <c r="M600" s="100" t="str">
        <f t="shared" si="613"/>
        <v>-</v>
      </c>
      <c r="N600" s="100" t="str">
        <f t="shared" si="614"/>
        <v>-</v>
      </c>
      <c r="O600" s="100">
        <f t="shared" si="615"/>
        <v>0.15</v>
      </c>
      <c r="P600" s="101" t="str">
        <f t="shared" si="616"/>
        <v>-</v>
      </c>
      <c r="Q600" s="42">
        <f t="shared" si="617"/>
        <v>2.2999999999999998</v>
      </c>
      <c r="S600" s="99" t="str">
        <f t="shared" si="618"/>
        <v>-</v>
      </c>
      <c r="T600" s="100" t="str">
        <f t="shared" si="619"/>
        <v>-</v>
      </c>
      <c r="U600" s="100" t="str">
        <f t="shared" si="620"/>
        <v>-</v>
      </c>
      <c r="V600" s="100">
        <f t="shared" si="621"/>
        <v>0.25</v>
      </c>
      <c r="W600" s="100" t="str">
        <f t="shared" si="622"/>
        <v>-</v>
      </c>
      <c r="X600" s="100" t="str">
        <f t="shared" si="623"/>
        <v>-</v>
      </c>
      <c r="Y600" s="100">
        <f t="shared" si="624"/>
        <v>0</v>
      </c>
      <c r="Z600" s="100">
        <f t="shared" si="625"/>
        <v>0</v>
      </c>
      <c r="AA600" s="100">
        <f t="shared" si="626"/>
        <v>0</v>
      </c>
      <c r="AB600" s="100">
        <f t="shared" si="627"/>
        <v>0</v>
      </c>
      <c r="AC600" s="100">
        <f t="shared" si="628"/>
        <v>0</v>
      </c>
      <c r="AD600" s="100">
        <f t="shared" si="629"/>
        <v>0</v>
      </c>
      <c r="AE600" s="42">
        <f t="shared" si="630"/>
        <v>0.25</v>
      </c>
      <c r="AF600" s="104">
        <f t="shared" si="631"/>
        <v>0</v>
      </c>
      <c r="AG600" s="42">
        <f t="shared" si="632"/>
        <v>0.25</v>
      </c>
      <c r="AH600" s="43">
        <f t="shared" si="633"/>
        <v>0</v>
      </c>
      <c r="AJ600" s="78"/>
      <c r="AK600" s="79"/>
      <c r="AL600" s="79"/>
      <c r="AM600" s="79"/>
      <c r="AN600" s="79"/>
      <c r="AO600" s="79"/>
      <c r="AP600" s="79"/>
      <c r="AQ600" s="79"/>
      <c r="AR600" s="79"/>
      <c r="AS600" s="79"/>
      <c r="AT600" s="79"/>
      <c r="AU600" s="79"/>
      <c r="AV600" s="30">
        <f t="shared" si="634"/>
        <v>0</v>
      </c>
      <c r="AW600" s="80"/>
      <c r="AX600" s="37"/>
    </row>
    <row r="601" spans="2:50" x14ac:dyDescent="0.35">
      <c r="B601" s="116">
        <v>568100</v>
      </c>
      <c r="C601" s="87" t="s">
        <v>575</v>
      </c>
      <c r="E601" s="99">
        <f t="shared" si="605"/>
        <v>12.56</v>
      </c>
      <c r="F601" s="100">
        <f t="shared" si="606"/>
        <v>10.27</v>
      </c>
      <c r="G601" s="100">
        <f t="shared" si="607"/>
        <v>10.27</v>
      </c>
      <c r="H601" s="100">
        <f t="shared" si="608"/>
        <v>9.48</v>
      </c>
      <c r="I601" s="100">
        <f t="shared" si="609"/>
        <v>6.32</v>
      </c>
      <c r="J601" s="100">
        <f t="shared" si="610"/>
        <v>4.74</v>
      </c>
      <c r="K601" s="100">
        <f t="shared" si="611"/>
        <v>7.26</v>
      </c>
      <c r="L601" s="100">
        <f t="shared" si="612"/>
        <v>12.6</v>
      </c>
      <c r="M601" s="100">
        <f t="shared" si="613"/>
        <v>9.24</v>
      </c>
      <c r="N601" s="100">
        <f t="shared" si="614"/>
        <v>9.24</v>
      </c>
      <c r="O601" s="100">
        <f t="shared" si="615"/>
        <v>7.56</v>
      </c>
      <c r="P601" s="101">
        <f t="shared" si="616"/>
        <v>10.08</v>
      </c>
      <c r="Q601" s="42">
        <f t="shared" si="617"/>
        <v>109.61999999999999</v>
      </c>
      <c r="S601" s="99">
        <f t="shared" si="618"/>
        <v>5.88</v>
      </c>
      <c r="T601" s="100">
        <f t="shared" si="619"/>
        <v>8.4</v>
      </c>
      <c r="U601" s="100">
        <f t="shared" si="620"/>
        <v>7.56</v>
      </c>
      <c r="V601" s="100">
        <f t="shared" si="621"/>
        <v>5.04</v>
      </c>
      <c r="W601" s="100">
        <f t="shared" si="622"/>
        <v>4.2</v>
      </c>
      <c r="X601" s="100">
        <f t="shared" si="623"/>
        <v>16.8</v>
      </c>
      <c r="Y601" s="100">
        <f t="shared" si="624"/>
        <v>0</v>
      </c>
      <c r="Z601" s="100">
        <f t="shared" si="625"/>
        <v>0</v>
      </c>
      <c r="AA601" s="100">
        <f t="shared" si="626"/>
        <v>0</v>
      </c>
      <c r="AB601" s="100">
        <f t="shared" si="627"/>
        <v>0</v>
      </c>
      <c r="AC601" s="100">
        <f t="shared" si="628"/>
        <v>0</v>
      </c>
      <c r="AD601" s="100">
        <f t="shared" si="629"/>
        <v>0</v>
      </c>
      <c r="AE601" s="42">
        <f t="shared" si="630"/>
        <v>47.879999999999995</v>
      </c>
      <c r="AF601" s="104">
        <f t="shared" si="631"/>
        <v>0</v>
      </c>
      <c r="AG601" s="42">
        <f t="shared" si="632"/>
        <v>47.879999999999995</v>
      </c>
      <c r="AH601" s="43">
        <f t="shared" si="633"/>
        <v>0</v>
      </c>
      <c r="AJ601" s="78"/>
      <c r="AK601" s="79"/>
      <c r="AL601" s="79"/>
      <c r="AM601" s="79"/>
      <c r="AN601" s="79"/>
      <c r="AO601" s="79"/>
      <c r="AP601" s="79"/>
      <c r="AQ601" s="79"/>
      <c r="AR601" s="79"/>
      <c r="AS601" s="79"/>
      <c r="AT601" s="79"/>
      <c r="AU601" s="79"/>
      <c r="AV601" s="30">
        <f t="shared" si="634"/>
        <v>0</v>
      </c>
      <c r="AW601" s="80"/>
      <c r="AX601" s="37"/>
    </row>
    <row r="602" spans="2:50" x14ac:dyDescent="0.35">
      <c r="B602" s="116">
        <v>568200</v>
      </c>
      <c r="C602" s="87" t="s">
        <v>576</v>
      </c>
      <c r="E602" s="99">
        <f t="shared" si="605"/>
        <v>0</v>
      </c>
      <c r="F602" s="100">
        <f t="shared" si="606"/>
        <v>0</v>
      </c>
      <c r="G602" s="100">
        <f t="shared" si="607"/>
        <v>0</v>
      </c>
      <c r="H602" s="100">
        <f t="shared" si="608"/>
        <v>0</v>
      </c>
      <c r="I602" s="100">
        <f t="shared" si="609"/>
        <v>0</v>
      </c>
      <c r="J602" s="100">
        <f t="shared" si="610"/>
        <v>0</v>
      </c>
      <c r="K602" s="100">
        <f t="shared" si="611"/>
        <v>0</v>
      </c>
      <c r="L602" s="100">
        <f t="shared" si="612"/>
        <v>0</v>
      </c>
      <c r="M602" s="100">
        <f t="shared" si="613"/>
        <v>0</v>
      </c>
      <c r="N602" s="100">
        <f t="shared" si="614"/>
        <v>0</v>
      </c>
      <c r="O602" s="100">
        <f t="shared" si="615"/>
        <v>0</v>
      </c>
      <c r="P602" s="101">
        <f t="shared" si="616"/>
        <v>0</v>
      </c>
      <c r="Q602" s="42">
        <f t="shared" si="617"/>
        <v>0</v>
      </c>
      <c r="S602" s="99">
        <f t="shared" si="618"/>
        <v>0</v>
      </c>
      <c r="T602" s="100">
        <f t="shared" si="619"/>
        <v>0</v>
      </c>
      <c r="U602" s="100">
        <f t="shared" si="620"/>
        <v>0</v>
      </c>
      <c r="V602" s="100">
        <f t="shared" si="621"/>
        <v>0</v>
      </c>
      <c r="W602" s="100">
        <f t="shared" si="622"/>
        <v>0</v>
      </c>
      <c r="X602" s="100">
        <f t="shared" si="623"/>
        <v>0</v>
      </c>
      <c r="Y602" s="100">
        <f t="shared" si="624"/>
        <v>0</v>
      </c>
      <c r="Z602" s="100">
        <f t="shared" si="625"/>
        <v>0</v>
      </c>
      <c r="AA602" s="100">
        <f t="shared" si="626"/>
        <v>0</v>
      </c>
      <c r="AB602" s="100">
        <f t="shared" si="627"/>
        <v>0</v>
      </c>
      <c r="AC602" s="100">
        <f t="shared" si="628"/>
        <v>0</v>
      </c>
      <c r="AD602" s="100">
        <f t="shared" si="629"/>
        <v>0</v>
      </c>
      <c r="AE602" s="42">
        <f t="shared" si="630"/>
        <v>0</v>
      </c>
      <c r="AF602" s="104">
        <f t="shared" si="631"/>
        <v>0</v>
      </c>
      <c r="AG602" s="42">
        <f t="shared" si="632"/>
        <v>0</v>
      </c>
      <c r="AH602" s="43">
        <f t="shared" si="633"/>
        <v>0</v>
      </c>
      <c r="AJ602" s="78"/>
      <c r="AK602" s="79"/>
      <c r="AL602" s="79"/>
      <c r="AM602" s="79"/>
      <c r="AN602" s="79"/>
      <c r="AO602" s="79"/>
      <c r="AP602" s="79"/>
      <c r="AQ602" s="79"/>
      <c r="AR602" s="79"/>
      <c r="AS602" s="79"/>
      <c r="AT602" s="79"/>
      <c r="AU602" s="79"/>
      <c r="AV602" s="30">
        <f t="shared" si="634"/>
        <v>0</v>
      </c>
      <c r="AW602" s="80"/>
      <c r="AX602" s="37"/>
    </row>
    <row r="603" spans="2:50" x14ac:dyDescent="0.35">
      <c r="B603" s="116">
        <v>568210</v>
      </c>
      <c r="C603" s="87" t="s">
        <v>577</v>
      </c>
      <c r="E603" s="99">
        <f t="shared" si="605"/>
        <v>0</v>
      </c>
      <c r="F603" s="100">
        <f t="shared" si="606"/>
        <v>0</v>
      </c>
      <c r="G603" s="100">
        <f t="shared" si="607"/>
        <v>0</v>
      </c>
      <c r="H603" s="100">
        <f t="shared" si="608"/>
        <v>0</v>
      </c>
      <c r="I603" s="100">
        <f t="shared" si="609"/>
        <v>0</v>
      </c>
      <c r="J603" s="100">
        <f t="shared" si="610"/>
        <v>0</v>
      </c>
      <c r="K603" s="100">
        <f t="shared" si="611"/>
        <v>0</v>
      </c>
      <c r="L603" s="100">
        <f t="shared" si="612"/>
        <v>0</v>
      </c>
      <c r="M603" s="100">
        <f t="shared" si="613"/>
        <v>0</v>
      </c>
      <c r="N603" s="100">
        <f t="shared" si="614"/>
        <v>0</v>
      </c>
      <c r="O603" s="100">
        <f t="shared" si="615"/>
        <v>0</v>
      </c>
      <c r="P603" s="101">
        <f t="shared" si="616"/>
        <v>0</v>
      </c>
      <c r="Q603" s="42">
        <f t="shared" si="617"/>
        <v>0</v>
      </c>
      <c r="S603" s="99">
        <f t="shared" si="618"/>
        <v>0</v>
      </c>
      <c r="T603" s="100">
        <f t="shared" si="619"/>
        <v>0</v>
      </c>
      <c r="U603" s="100">
        <f t="shared" si="620"/>
        <v>0</v>
      </c>
      <c r="V603" s="100">
        <f t="shared" si="621"/>
        <v>0</v>
      </c>
      <c r="W603" s="100">
        <f t="shared" si="622"/>
        <v>0</v>
      </c>
      <c r="X603" s="100">
        <f t="shared" si="623"/>
        <v>0</v>
      </c>
      <c r="Y603" s="100">
        <f t="shared" si="624"/>
        <v>0</v>
      </c>
      <c r="Z603" s="100">
        <f t="shared" si="625"/>
        <v>0</v>
      </c>
      <c r="AA603" s="100">
        <f t="shared" si="626"/>
        <v>0</v>
      </c>
      <c r="AB603" s="100">
        <f t="shared" si="627"/>
        <v>0</v>
      </c>
      <c r="AC603" s="100">
        <f t="shared" si="628"/>
        <v>0</v>
      </c>
      <c r="AD603" s="100">
        <f t="shared" si="629"/>
        <v>0</v>
      </c>
      <c r="AE603" s="42">
        <f t="shared" si="630"/>
        <v>0</v>
      </c>
      <c r="AF603" s="104">
        <f t="shared" si="631"/>
        <v>0</v>
      </c>
      <c r="AG603" s="42">
        <f t="shared" si="632"/>
        <v>0</v>
      </c>
      <c r="AH603" s="43">
        <f t="shared" si="633"/>
        <v>0</v>
      </c>
      <c r="AJ603" s="78"/>
      <c r="AK603" s="79"/>
      <c r="AL603" s="79"/>
      <c r="AM603" s="79"/>
      <c r="AN603" s="79"/>
      <c r="AO603" s="79"/>
      <c r="AP603" s="79"/>
      <c r="AQ603" s="79"/>
      <c r="AR603" s="79"/>
      <c r="AS603" s="79"/>
      <c r="AT603" s="79"/>
      <c r="AU603" s="79"/>
      <c r="AV603" s="30">
        <f t="shared" si="634"/>
        <v>0</v>
      </c>
      <c r="AW603" s="80"/>
      <c r="AX603" s="37"/>
    </row>
    <row r="604" spans="2:50" x14ac:dyDescent="0.35">
      <c r="B604" s="116">
        <v>568900</v>
      </c>
      <c r="C604" s="87" t="s">
        <v>578</v>
      </c>
      <c r="E604" s="99">
        <f t="shared" si="605"/>
        <v>17.2</v>
      </c>
      <c r="F604" s="100" t="str">
        <f t="shared" si="606"/>
        <v>-</v>
      </c>
      <c r="G604" s="100" t="str">
        <f t="shared" si="607"/>
        <v>-</v>
      </c>
      <c r="H604" s="100" t="str">
        <f t="shared" si="608"/>
        <v>-</v>
      </c>
      <c r="I604" s="100" t="str">
        <f t="shared" si="609"/>
        <v>-</v>
      </c>
      <c r="J604" s="100" t="str">
        <f t="shared" si="610"/>
        <v>-</v>
      </c>
      <c r="K604" s="100" t="str">
        <f t="shared" si="611"/>
        <v>-</v>
      </c>
      <c r="L604" s="100" t="str">
        <f t="shared" si="612"/>
        <v>-</v>
      </c>
      <c r="M604" s="100" t="str">
        <f t="shared" si="613"/>
        <v>-</v>
      </c>
      <c r="N604" s="100" t="str">
        <f t="shared" si="614"/>
        <v>-</v>
      </c>
      <c r="O604" s="100" t="str">
        <f t="shared" si="615"/>
        <v>-</v>
      </c>
      <c r="P604" s="101" t="str">
        <f t="shared" si="616"/>
        <v>-</v>
      </c>
      <c r="Q604" s="42">
        <f t="shared" si="617"/>
        <v>17.2</v>
      </c>
      <c r="S604" s="99" t="str">
        <f t="shared" si="618"/>
        <v>-</v>
      </c>
      <c r="T604" s="100">
        <f t="shared" si="619"/>
        <v>34.4</v>
      </c>
      <c r="U604" s="100" t="str">
        <f t="shared" si="620"/>
        <v>-</v>
      </c>
      <c r="V604" s="100" t="str">
        <f t="shared" si="621"/>
        <v>-</v>
      </c>
      <c r="W604" s="100" t="str">
        <f t="shared" si="622"/>
        <v>-</v>
      </c>
      <c r="X604" s="100" t="str">
        <f t="shared" si="623"/>
        <v>-</v>
      </c>
      <c r="Y604" s="100">
        <f t="shared" si="624"/>
        <v>0</v>
      </c>
      <c r="Z604" s="100">
        <f t="shared" si="625"/>
        <v>0</v>
      </c>
      <c r="AA604" s="100">
        <f t="shared" si="626"/>
        <v>0</v>
      </c>
      <c r="AB604" s="100">
        <f t="shared" si="627"/>
        <v>0</v>
      </c>
      <c r="AC604" s="100">
        <f t="shared" si="628"/>
        <v>0</v>
      </c>
      <c r="AD604" s="100">
        <f t="shared" si="629"/>
        <v>0</v>
      </c>
      <c r="AE604" s="42">
        <f t="shared" si="630"/>
        <v>34.4</v>
      </c>
      <c r="AF604" s="104">
        <f t="shared" si="631"/>
        <v>0</v>
      </c>
      <c r="AG604" s="42">
        <f t="shared" si="632"/>
        <v>34.4</v>
      </c>
      <c r="AH604" s="43">
        <f t="shared" si="633"/>
        <v>0</v>
      </c>
      <c r="AJ604" s="78"/>
      <c r="AK604" s="79"/>
      <c r="AL604" s="79"/>
      <c r="AM604" s="79"/>
      <c r="AN604" s="79"/>
      <c r="AO604" s="79"/>
      <c r="AP604" s="79"/>
      <c r="AQ604" s="79"/>
      <c r="AR604" s="79"/>
      <c r="AS604" s="79"/>
      <c r="AT604" s="79"/>
      <c r="AU604" s="79"/>
      <c r="AV604" s="30">
        <f t="shared" si="634"/>
        <v>0</v>
      </c>
      <c r="AW604" s="80"/>
      <c r="AX604" s="37"/>
    </row>
    <row r="605" spans="2:50" x14ac:dyDescent="0.35">
      <c r="B605" s="116">
        <v>568910</v>
      </c>
      <c r="C605" s="87" t="s">
        <v>579</v>
      </c>
      <c r="E605" s="99">
        <f t="shared" si="605"/>
        <v>0</v>
      </c>
      <c r="F605" s="100">
        <f t="shared" si="606"/>
        <v>0</v>
      </c>
      <c r="G605" s="100">
        <f t="shared" si="607"/>
        <v>0</v>
      </c>
      <c r="H605" s="100">
        <f t="shared" si="608"/>
        <v>0</v>
      </c>
      <c r="I605" s="100">
        <f t="shared" si="609"/>
        <v>0</v>
      </c>
      <c r="J605" s="100">
        <f t="shared" si="610"/>
        <v>0</v>
      </c>
      <c r="K605" s="100">
        <f t="shared" si="611"/>
        <v>0</v>
      </c>
      <c r="L605" s="100">
        <f t="shared" si="612"/>
        <v>0</v>
      </c>
      <c r="M605" s="100">
        <f t="shared" si="613"/>
        <v>0</v>
      </c>
      <c r="N605" s="100">
        <f t="shared" si="614"/>
        <v>0</v>
      </c>
      <c r="O605" s="100">
        <f t="shared" si="615"/>
        <v>0</v>
      </c>
      <c r="P605" s="101">
        <f t="shared" si="616"/>
        <v>0</v>
      </c>
      <c r="Q605" s="42">
        <f t="shared" si="617"/>
        <v>0</v>
      </c>
      <c r="S605" s="99">
        <f t="shared" si="618"/>
        <v>0</v>
      </c>
      <c r="T605" s="100">
        <f t="shared" si="619"/>
        <v>0</v>
      </c>
      <c r="U605" s="100">
        <f t="shared" si="620"/>
        <v>0</v>
      </c>
      <c r="V605" s="100">
        <f t="shared" si="621"/>
        <v>0</v>
      </c>
      <c r="W605" s="100">
        <f t="shared" si="622"/>
        <v>0</v>
      </c>
      <c r="X605" s="100">
        <f t="shared" si="623"/>
        <v>0</v>
      </c>
      <c r="Y605" s="100">
        <f t="shared" si="624"/>
        <v>0</v>
      </c>
      <c r="Z605" s="100">
        <f t="shared" si="625"/>
        <v>0</v>
      </c>
      <c r="AA605" s="100">
        <f t="shared" si="626"/>
        <v>0</v>
      </c>
      <c r="AB605" s="100">
        <f t="shared" si="627"/>
        <v>0</v>
      </c>
      <c r="AC605" s="100">
        <f t="shared" si="628"/>
        <v>0</v>
      </c>
      <c r="AD605" s="100">
        <f t="shared" si="629"/>
        <v>0</v>
      </c>
      <c r="AE605" s="42">
        <f t="shared" si="630"/>
        <v>0</v>
      </c>
      <c r="AF605" s="104">
        <f t="shared" si="631"/>
        <v>0</v>
      </c>
      <c r="AG605" s="42">
        <f t="shared" si="632"/>
        <v>0</v>
      </c>
      <c r="AH605" s="43">
        <f t="shared" si="633"/>
        <v>0</v>
      </c>
      <c r="AJ605" s="78"/>
      <c r="AK605" s="79"/>
      <c r="AL605" s="79"/>
      <c r="AM605" s="79"/>
      <c r="AN605" s="79"/>
      <c r="AO605" s="79"/>
      <c r="AP605" s="79"/>
      <c r="AQ605" s="79"/>
      <c r="AR605" s="79"/>
      <c r="AS605" s="79"/>
      <c r="AT605" s="79"/>
      <c r="AU605" s="79"/>
      <c r="AV605" s="30">
        <f t="shared" si="634"/>
        <v>0</v>
      </c>
      <c r="AW605" s="80"/>
      <c r="AX605" s="37"/>
    </row>
    <row r="606" spans="2:50" x14ac:dyDescent="0.35">
      <c r="B606" s="116">
        <v>568911</v>
      </c>
      <c r="C606" s="87" t="s">
        <v>580</v>
      </c>
      <c r="E606" s="99">
        <f t="shared" si="605"/>
        <v>0</v>
      </c>
      <c r="F606" s="100">
        <f t="shared" si="606"/>
        <v>0</v>
      </c>
      <c r="G606" s="100">
        <f t="shared" si="607"/>
        <v>0</v>
      </c>
      <c r="H606" s="100">
        <f t="shared" si="608"/>
        <v>0</v>
      </c>
      <c r="I606" s="100">
        <f t="shared" si="609"/>
        <v>0</v>
      </c>
      <c r="J606" s="100">
        <f t="shared" si="610"/>
        <v>0</v>
      </c>
      <c r="K606" s="100">
        <f t="shared" si="611"/>
        <v>0</v>
      </c>
      <c r="L606" s="100">
        <f t="shared" si="612"/>
        <v>0</v>
      </c>
      <c r="M606" s="100">
        <f t="shared" si="613"/>
        <v>0</v>
      </c>
      <c r="N606" s="100">
        <f t="shared" si="614"/>
        <v>0</v>
      </c>
      <c r="O606" s="100">
        <f t="shared" si="615"/>
        <v>0</v>
      </c>
      <c r="P606" s="101">
        <f t="shared" si="616"/>
        <v>0</v>
      </c>
      <c r="Q606" s="42">
        <f t="shared" si="617"/>
        <v>0</v>
      </c>
      <c r="S606" s="99">
        <f t="shared" si="618"/>
        <v>0</v>
      </c>
      <c r="T606" s="100">
        <f t="shared" si="619"/>
        <v>0</v>
      </c>
      <c r="U606" s="100">
        <f t="shared" si="620"/>
        <v>0</v>
      </c>
      <c r="V606" s="100">
        <f t="shared" si="621"/>
        <v>0</v>
      </c>
      <c r="W606" s="100">
        <f t="shared" si="622"/>
        <v>0</v>
      </c>
      <c r="X606" s="100">
        <f t="shared" si="623"/>
        <v>0</v>
      </c>
      <c r="Y606" s="100">
        <f t="shared" si="624"/>
        <v>0</v>
      </c>
      <c r="Z606" s="100">
        <f t="shared" si="625"/>
        <v>0</v>
      </c>
      <c r="AA606" s="100">
        <f t="shared" si="626"/>
        <v>0</v>
      </c>
      <c r="AB606" s="100">
        <f t="shared" si="627"/>
        <v>0</v>
      </c>
      <c r="AC606" s="100">
        <f t="shared" si="628"/>
        <v>0</v>
      </c>
      <c r="AD606" s="100">
        <f t="shared" si="629"/>
        <v>0</v>
      </c>
      <c r="AE606" s="42">
        <f t="shared" si="630"/>
        <v>0</v>
      </c>
      <c r="AF606" s="104">
        <f t="shared" si="631"/>
        <v>0</v>
      </c>
      <c r="AG606" s="42">
        <f t="shared" si="632"/>
        <v>0</v>
      </c>
      <c r="AH606" s="43">
        <f t="shared" si="633"/>
        <v>0</v>
      </c>
      <c r="AJ606" s="78"/>
      <c r="AK606" s="79"/>
      <c r="AL606" s="79"/>
      <c r="AM606" s="79"/>
      <c r="AN606" s="79"/>
      <c r="AO606" s="79"/>
      <c r="AP606" s="79"/>
      <c r="AQ606" s="79"/>
      <c r="AR606" s="79"/>
      <c r="AS606" s="79"/>
      <c r="AT606" s="79"/>
      <c r="AU606" s="79"/>
      <c r="AV606" s="30">
        <f t="shared" si="634"/>
        <v>0</v>
      </c>
      <c r="AW606" s="80"/>
      <c r="AX606" s="37"/>
    </row>
    <row r="607" spans="2:50" x14ac:dyDescent="0.35">
      <c r="B607" s="116">
        <v>568912</v>
      </c>
      <c r="C607" s="87" t="s">
        <v>581</v>
      </c>
      <c r="E607" s="99">
        <f t="shared" si="605"/>
        <v>0</v>
      </c>
      <c r="F607" s="100">
        <f t="shared" si="606"/>
        <v>0</v>
      </c>
      <c r="G607" s="100">
        <f t="shared" si="607"/>
        <v>0</v>
      </c>
      <c r="H607" s="100">
        <f t="shared" si="608"/>
        <v>0</v>
      </c>
      <c r="I607" s="100">
        <f t="shared" si="609"/>
        <v>0</v>
      </c>
      <c r="J607" s="100">
        <f t="shared" si="610"/>
        <v>0</v>
      </c>
      <c r="K607" s="100">
        <f t="shared" si="611"/>
        <v>0</v>
      </c>
      <c r="L607" s="100">
        <f t="shared" si="612"/>
        <v>0</v>
      </c>
      <c r="M607" s="100">
        <f t="shared" si="613"/>
        <v>0</v>
      </c>
      <c r="N607" s="100">
        <f t="shared" si="614"/>
        <v>0</v>
      </c>
      <c r="O607" s="100">
        <f t="shared" si="615"/>
        <v>0</v>
      </c>
      <c r="P607" s="101">
        <f t="shared" si="616"/>
        <v>0</v>
      </c>
      <c r="Q607" s="42">
        <f t="shared" si="617"/>
        <v>0</v>
      </c>
      <c r="S607" s="99">
        <f t="shared" si="618"/>
        <v>0</v>
      </c>
      <c r="T607" s="100">
        <f t="shared" si="619"/>
        <v>0</v>
      </c>
      <c r="U607" s="100">
        <f t="shared" si="620"/>
        <v>0</v>
      </c>
      <c r="V607" s="100">
        <f t="shared" si="621"/>
        <v>0</v>
      </c>
      <c r="W607" s="100">
        <f t="shared" si="622"/>
        <v>0</v>
      </c>
      <c r="X607" s="100">
        <f t="shared" si="623"/>
        <v>0</v>
      </c>
      <c r="Y607" s="100">
        <f t="shared" si="624"/>
        <v>0</v>
      </c>
      <c r="Z607" s="100">
        <f t="shared" si="625"/>
        <v>0</v>
      </c>
      <c r="AA607" s="100">
        <f t="shared" si="626"/>
        <v>0</v>
      </c>
      <c r="AB607" s="100">
        <f t="shared" si="627"/>
        <v>0</v>
      </c>
      <c r="AC607" s="100">
        <f t="shared" si="628"/>
        <v>0</v>
      </c>
      <c r="AD607" s="100">
        <f t="shared" si="629"/>
        <v>0</v>
      </c>
      <c r="AE607" s="42">
        <f t="shared" si="630"/>
        <v>0</v>
      </c>
      <c r="AF607" s="104">
        <f t="shared" si="631"/>
        <v>0</v>
      </c>
      <c r="AG607" s="42">
        <f t="shared" si="632"/>
        <v>0</v>
      </c>
      <c r="AH607" s="43">
        <f t="shared" si="633"/>
        <v>0</v>
      </c>
      <c r="AJ607" s="78"/>
      <c r="AK607" s="79"/>
      <c r="AL607" s="79"/>
      <c r="AM607" s="79"/>
      <c r="AN607" s="79"/>
      <c r="AO607" s="79"/>
      <c r="AP607" s="79"/>
      <c r="AQ607" s="79"/>
      <c r="AR607" s="79"/>
      <c r="AS607" s="79"/>
      <c r="AT607" s="79"/>
      <c r="AU607" s="79"/>
      <c r="AV607" s="30">
        <f t="shared" si="634"/>
        <v>0</v>
      </c>
      <c r="AW607" s="80"/>
      <c r="AX607" s="37"/>
    </row>
    <row r="608" spans="2:50" x14ac:dyDescent="0.35">
      <c r="B608" s="116">
        <v>568913</v>
      </c>
      <c r="C608" s="87" t="s">
        <v>582</v>
      </c>
      <c r="E608" s="99">
        <f t="shared" ref="E608:E626" si="635">IF(E$6="Actuals",_xlfn.IFNA(VLOOKUP($B608,PYOP,5,FALSE),0),_xlfn.IFNA(VLOOKUP($B608,CYBUDOP,5,FALSE),0))</f>
        <v>0</v>
      </c>
      <c r="F608" s="100">
        <f t="shared" ref="F608:F626" si="636">IF(F$6="Actuals",_xlfn.IFNA(VLOOKUP($B608,PYOP,6,FALSE),0),_xlfn.IFNA(VLOOKUP($B608,CYBUDOP,6,FALSE),0))</f>
        <v>0</v>
      </c>
      <c r="G608" s="100">
        <f t="shared" ref="G608:G626" si="637">IF(G$6="Actuals",_xlfn.IFNA(VLOOKUP($B608,PYOP,7,FALSE),0),_xlfn.IFNA(VLOOKUP($B608,CYBUDOP,7,FALSE),0))</f>
        <v>0</v>
      </c>
      <c r="H608" s="100">
        <f t="shared" ref="H608:H626" si="638">IF(H$6="Actuals",_xlfn.IFNA(VLOOKUP($B608,PYOP,8,FALSE),0),_xlfn.IFNA(VLOOKUP($B608,CYBUDOP,8,FALSE),0))</f>
        <v>0</v>
      </c>
      <c r="I608" s="100">
        <f t="shared" ref="I608:I626" si="639">IF(I$6="Actuals",_xlfn.IFNA(VLOOKUP($B608,PYOP,9,FALSE),0),_xlfn.IFNA(VLOOKUP($B608,CYBUDOP,9,FALSE),0))</f>
        <v>0</v>
      </c>
      <c r="J608" s="100">
        <f t="shared" ref="J608:J626" si="640">IF(J$6="Actuals",_xlfn.IFNA(VLOOKUP($B608,PYOP,10,FALSE),0),_xlfn.IFNA(VLOOKUP($B608,CYBUDOP,10,FALSE),0))</f>
        <v>0</v>
      </c>
      <c r="K608" s="100">
        <f t="shared" ref="K608:K626" si="641">IF(K$6="Actuals",_xlfn.IFNA(VLOOKUP($B608,PYOP,11,FALSE),0),_xlfn.IFNA(VLOOKUP($B608,CYBUDOP,11,FALSE),0))</f>
        <v>0</v>
      </c>
      <c r="L608" s="100">
        <f t="shared" ref="L608:L626" si="642">IF(L$6="Actuals",_xlfn.IFNA(VLOOKUP($B608,PYOP,12,FALSE),0),_xlfn.IFNA(VLOOKUP($B608,CYBUDOP,12,FALSE),0))</f>
        <v>0</v>
      </c>
      <c r="M608" s="100">
        <f t="shared" ref="M608:M626" si="643">IF(M$6="Actuals",_xlfn.IFNA(VLOOKUP($B608,PYOP,13,FALSE),0),_xlfn.IFNA(VLOOKUP($B608,CYBUDOP,13,FALSE),0))</f>
        <v>0</v>
      </c>
      <c r="N608" s="100">
        <f t="shared" ref="N608:N626" si="644">IF(N$6="Actuals",_xlfn.IFNA(VLOOKUP($B608,PYOP,14,FALSE),0),_xlfn.IFNA(VLOOKUP($B608,CYBUDOP,14,FALSE),0))</f>
        <v>0</v>
      </c>
      <c r="O608" s="100">
        <f t="shared" ref="O608:O626" si="645">IF(O$6="Actuals",_xlfn.IFNA(VLOOKUP($B608,PYOP,15,FALSE),0),_xlfn.IFNA(VLOOKUP($B608,CYBUDOP,15,FALSE),0))</f>
        <v>0</v>
      </c>
      <c r="P608" s="101">
        <f t="shared" ref="P608:P626" si="646">IF(P$6="Actuals",_xlfn.IFNA(VLOOKUP($B608,PYOP,16,FALSE),0),_xlfn.IFNA(VLOOKUP($B608,CYBUDOP,16,FALSE),0))</f>
        <v>0</v>
      </c>
      <c r="Q608" s="42">
        <f t="shared" ref="Q608:Q626" si="647">SUM(E608:P608)</f>
        <v>0</v>
      </c>
      <c r="S608" s="99">
        <f t="shared" ref="S608:S626" si="648">IF(S$6="Actuals",_xlfn.IFNA(VLOOKUP($B608,CYOP,5,FALSE),0),_xlfn.IFNA(VLOOKUP($B608,CYBUDOP,9,FALSE),0))</f>
        <v>0</v>
      </c>
      <c r="T608" s="100">
        <f t="shared" ref="T608:T626" si="649">IF(T$6="Actuals",_xlfn.IFNA(VLOOKUP($B608,CYOP,6,FALSE),0),_xlfn.IFNA(VLOOKUP($B608,CYBUDOP,10,FALSE),0))</f>
        <v>0</v>
      </c>
      <c r="U608" s="100">
        <f t="shared" ref="U608:U626" si="650">IF(U$6="Actuals",_xlfn.IFNA(VLOOKUP($B608,CYOP,7,FALSE),0),_xlfn.IFNA(VLOOKUP($B608,CYBUDOP,11,FALSE),0))</f>
        <v>0</v>
      </c>
      <c r="V608" s="100">
        <f t="shared" ref="V608:V626" si="651">IF(V$6="Actuals",_xlfn.IFNA(VLOOKUP($B608,CYOP,8,FALSE),0),_xlfn.IFNA(VLOOKUP($B608,CYBUDOP,12,FALSE),0))</f>
        <v>0</v>
      </c>
      <c r="W608" s="100">
        <f t="shared" ref="W608:W626" si="652">IF(W$6="Actuals",_xlfn.IFNA(VLOOKUP($B608,CYOP,9,FALSE),0),_xlfn.IFNA(VLOOKUP($B608,CYBUDOP,13,FALSE),0))</f>
        <v>0</v>
      </c>
      <c r="X608" s="100">
        <f t="shared" ref="X608:X626" si="653">IF(X$6="Actuals",_xlfn.IFNA(VLOOKUP($B608,CYOP,10,FALSE),0),_xlfn.IFNA(VLOOKUP($B608,CYBUDOP,14,FALSE),0))</f>
        <v>0</v>
      </c>
      <c r="Y608" s="100">
        <f t="shared" ref="Y608:Y626" si="654">IF(Y$6="Actuals",_xlfn.IFNA(VLOOKUP($B608,CYOP,11,FALSE),0),_xlfn.IFNA(VLOOKUP($B608,CYBUDOP,15,FALSE),0))</f>
        <v>0</v>
      </c>
      <c r="Z608" s="100">
        <f t="shared" ref="Z608:Z626" si="655">IF(Z$6="Actuals",_xlfn.IFNA(VLOOKUP($B608,CYOP,12,FALSE),0),_xlfn.IFNA(VLOOKUP($B608,CYBUDOP,16,FALSE),0))</f>
        <v>0</v>
      </c>
      <c r="AA608" s="100">
        <f t="shared" ref="AA608:AA626" si="656">IF(AA$6="Actuals",_xlfn.IFNA(VLOOKUP($B608,CYOP,13,FALSE),0),_xlfn.IFNA(VLOOKUP($B608,CYBUDOP,17,FALSE),0))</f>
        <v>0</v>
      </c>
      <c r="AB608" s="100">
        <f t="shared" ref="AB608:AB626" si="657">IF(AB$6="Actuals",_xlfn.IFNA(VLOOKUP($B608,CYOP,14,FALSE),0),_xlfn.IFNA(VLOOKUP($B608,CYBUDOP,18,FALSE),0))</f>
        <v>0</v>
      </c>
      <c r="AC608" s="100">
        <f t="shared" ref="AC608:AC626" si="658">IF(AC$6="Actuals",_xlfn.IFNA(VLOOKUP($B608,CYOP,15,FALSE),0),_xlfn.IFNA(VLOOKUP($B608,CYBUDOP,19,FALSE),0))</f>
        <v>0</v>
      </c>
      <c r="AD608" s="100">
        <f t="shared" ref="AD608:AD626" si="659">IF(AD$6="Actuals",_xlfn.IFNA(VLOOKUP($B608,CYOP,16,FALSE),0),_xlfn.IFNA(VLOOKUP($B608,CYBUDOP,20,FALSE),0))</f>
        <v>0</v>
      </c>
      <c r="AE608" s="42">
        <f t="shared" ref="AE608:AE626" si="660">SUM(S608:AD608)</f>
        <v>0</v>
      </c>
      <c r="AF608" s="104">
        <f t="shared" ref="AF608:AF626" si="661">_xlfn.IFNA(VLOOKUP($B608,CYBUDOP,6,FALSE),0)</f>
        <v>0</v>
      </c>
      <c r="AG608" s="42">
        <f t="shared" ref="AG608:AG626" si="662">+AE608-AF608</f>
        <v>0</v>
      </c>
      <c r="AH608" s="43">
        <f t="shared" ref="AH608:AH627" si="663">IF(AF608=0,0,AG608/AF608)</f>
        <v>0</v>
      </c>
      <c r="AJ608" s="78"/>
      <c r="AK608" s="79"/>
      <c r="AL608" s="79"/>
      <c r="AM608" s="79"/>
      <c r="AN608" s="79"/>
      <c r="AO608" s="79"/>
      <c r="AP608" s="79"/>
      <c r="AQ608" s="79"/>
      <c r="AR608" s="79"/>
      <c r="AS608" s="79"/>
      <c r="AT608" s="79"/>
      <c r="AU608" s="79"/>
      <c r="AV608" s="30">
        <f t="shared" ref="AV608:AV626" si="664">SUM(AJ608:AU608)</f>
        <v>0</v>
      </c>
      <c r="AW608" s="80"/>
      <c r="AX608" s="37"/>
    </row>
    <row r="609" spans="2:50" x14ac:dyDescent="0.35">
      <c r="B609" s="116">
        <v>568914</v>
      </c>
      <c r="C609" s="87" t="s">
        <v>583</v>
      </c>
      <c r="E609" s="99">
        <f t="shared" si="635"/>
        <v>0</v>
      </c>
      <c r="F609" s="100">
        <f t="shared" si="636"/>
        <v>0</v>
      </c>
      <c r="G609" s="100">
        <f t="shared" si="637"/>
        <v>0</v>
      </c>
      <c r="H609" s="100">
        <f t="shared" si="638"/>
        <v>0</v>
      </c>
      <c r="I609" s="100">
        <f t="shared" si="639"/>
        <v>0</v>
      </c>
      <c r="J609" s="100">
        <f t="shared" si="640"/>
        <v>0</v>
      </c>
      <c r="K609" s="100">
        <f t="shared" si="641"/>
        <v>0</v>
      </c>
      <c r="L609" s="100">
        <f t="shared" si="642"/>
        <v>0</v>
      </c>
      <c r="M609" s="100">
        <f t="shared" si="643"/>
        <v>0</v>
      </c>
      <c r="N609" s="100">
        <f t="shared" si="644"/>
        <v>0</v>
      </c>
      <c r="O609" s="100">
        <f t="shared" si="645"/>
        <v>0</v>
      </c>
      <c r="P609" s="101">
        <f t="shared" si="646"/>
        <v>0</v>
      </c>
      <c r="Q609" s="42">
        <f t="shared" si="647"/>
        <v>0</v>
      </c>
      <c r="S609" s="99">
        <f t="shared" si="648"/>
        <v>0</v>
      </c>
      <c r="T609" s="100">
        <f t="shared" si="649"/>
        <v>0</v>
      </c>
      <c r="U609" s="100">
        <f t="shared" si="650"/>
        <v>0</v>
      </c>
      <c r="V609" s="100">
        <f t="shared" si="651"/>
        <v>0</v>
      </c>
      <c r="W609" s="100">
        <f t="shared" si="652"/>
        <v>0</v>
      </c>
      <c r="X609" s="100">
        <f t="shared" si="653"/>
        <v>0</v>
      </c>
      <c r="Y609" s="100">
        <f t="shared" si="654"/>
        <v>0</v>
      </c>
      <c r="Z609" s="100">
        <f t="shared" si="655"/>
        <v>0</v>
      </c>
      <c r="AA609" s="100">
        <f t="shared" si="656"/>
        <v>0</v>
      </c>
      <c r="AB609" s="100">
        <f t="shared" si="657"/>
        <v>0</v>
      </c>
      <c r="AC609" s="100">
        <f t="shared" si="658"/>
        <v>0</v>
      </c>
      <c r="AD609" s="100">
        <f t="shared" si="659"/>
        <v>0</v>
      </c>
      <c r="AE609" s="42">
        <f t="shared" si="660"/>
        <v>0</v>
      </c>
      <c r="AF609" s="104">
        <f t="shared" si="661"/>
        <v>0</v>
      </c>
      <c r="AG609" s="42">
        <f t="shared" si="662"/>
        <v>0</v>
      </c>
      <c r="AH609" s="43">
        <f t="shared" si="663"/>
        <v>0</v>
      </c>
      <c r="AJ609" s="78"/>
      <c r="AK609" s="79"/>
      <c r="AL609" s="79"/>
      <c r="AM609" s="79"/>
      <c r="AN609" s="79"/>
      <c r="AO609" s="79"/>
      <c r="AP609" s="79"/>
      <c r="AQ609" s="79"/>
      <c r="AR609" s="79"/>
      <c r="AS609" s="79"/>
      <c r="AT609" s="79"/>
      <c r="AU609" s="79"/>
      <c r="AV609" s="30">
        <f t="shared" si="664"/>
        <v>0</v>
      </c>
      <c r="AW609" s="80"/>
      <c r="AX609" s="37"/>
    </row>
    <row r="610" spans="2:50" x14ac:dyDescent="0.35">
      <c r="B610" s="116">
        <v>568915</v>
      </c>
      <c r="C610" s="87" t="s">
        <v>584</v>
      </c>
      <c r="E610" s="99">
        <f t="shared" si="635"/>
        <v>0</v>
      </c>
      <c r="F610" s="100">
        <f t="shared" si="636"/>
        <v>0</v>
      </c>
      <c r="G610" s="100">
        <f t="shared" si="637"/>
        <v>0</v>
      </c>
      <c r="H610" s="100">
        <f t="shared" si="638"/>
        <v>0</v>
      </c>
      <c r="I610" s="100">
        <f t="shared" si="639"/>
        <v>0</v>
      </c>
      <c r="J610" s="100">
        <f t="shared" si="640"/>
        <v>0</v>
      </c>
      <c r="K610" s="100">
        <f t="shared" si="641"/>
        <v>0</v>
      </c>
      <c r="L610" s="100">
        <f t="shared" si="642"/>
        <v>0</v>
      </c>
      <c r="M610" s="100">
        <f t="shared" si="643"/>
        <v>0</v>
      </c>
      <c r="N610" s="100">
        <f t="shared" si="644"/>
        <v>0</v>
      </c>
      <c r="O610" s="100">
        <f t="shared" si="645"/>
        <v>0</v>
      </c>
      <c r="P610" s="101">
        <f t="shared" si="646"/>
        <v>0</v>
      </c>
      <c r="Q610" s="42">
        <f t="shared" si="647"/>
        <v>0</v>
      </c>
      <c r="S610" s="99">
        <f t="shared" si="648"/>
        <v>0</v>
      </c>
      <c r="T610" s="100">
        <f t="shared" si="649"/>
        <v>0</v>
      </c>
      <c r="U610" s="100">
        <f t="shared" si="650"/>
        <v>0</v>
      </c>
      <c r="V610" s="100">
        <f t="shared" si="651"/>
        <v>0</v>
      </c>
      <c r="W610" s="100">
        <f t="shared" si="652"/>
        <v>0</v>
      </c>
      <c r="X610" s="100">
        <f t="shared" si="653"/>
        <v>0</v>
      </c>
      <c r="Y610" s="100">
        <f t="shared" si="654"/>
        <v>0</v>
      </c>
      <c r="Z610" s="100">
        <f t="shared" si="655"/>
        <v>0</v>
      </c>
      <c r="AA610" s="100">
        <f t="shared" si="656"/>
        <v>0</v>
      </c>
      <c r="AB610" s="100">
        <f t="shared" si="657"/>
        <v>0</v>
      </c>
      <c r="AC610" s="100">
        <f t="shared" si="658"/>
        <v>0</v>
      </c>
      <c r="AD610" s="100">
        <f t="shared" si="659"/>
        <v>0</v>
      </c>
      <c r="AE610" s="42">
        <f t="shared" si="660"/>
        <v>0</v>
      </c>
      <c r="AF610" s="104">
        <f t="shared" si="661"/>
        <v>0</v>
      </c>
      <c r="AG610" s="42">
        <f t="shared" si="662"/>
        <v>0</v>
      </c>
      <c r="AH610" s="43">
        <f t="shared" si="663"/>
        <v>0</v>
      </c>
      <c r="AJ610" s="78"/>
      <c r="AK610" s="79"/>
      <c r="AL610" s="79"/>
      <c r="AM610" s="79"/>
      <c r="AN610" s="79"/>
      <c r="AO610" s="79"/>
      <c r="AP610" s="79"/>
      <c r="AQ610" s="79"/>
      <c r="AR610" s="79"/>
      <c r="AS610" s="79"/>
      <c r="AT610" s="79"/>
      <c r="AU610" s="79"/>
      <c r="AV610" s="30">
        <f t="shared" si="664"/>
        <v>0</v>
      </c>
      <c r="AW610" s="80"/>
      <c r="AX610" s="37"/>
    </row>
    <row r="611" spans="2:50" x14ac:dyDescent="0.35">
      <c r="B611" s="116">
        <v>568916</v>
      </c>
      <c r="C611" s="87" t="s">
        <v>585</v>
      </c>
      <c r="E611" s="99">
        <f t="shared" si="635"/>
        <v>0</v>
      </c>
      <c r="F611" s="100">
        <f t="shared" si="636"/>
        <v>0</v>
      </c>
      <c r="G611" s="100">
        <f t="shared" si="637"/>
        <v>0</v>
      </c>
      <c r="H611" s="100">
        <f t="shared" si="638"/>
        <v>0</v>
      </c>
      <c r="I611" s="100">
        <f t="shared" si="639"/>
        <v>0</v>
      </c>
      <c r="J611" s="100">
        <f t="shared" si="640"/>
        <v>0</v>
      </c>
      <c r="K611" s="100">
        <f t="shared" si="641"/>
        <v>0</v>
      </c>
      <c r="L611" s="100">
        <f t="shared" si="642"/>
        <v>0</v>
      </c>
      <c r="M611" s="100">
        <f t="shared" si="643"/>
        <v>0</v>
      </c>
      <c r="N611" s="100">
        <f t="shared" si="644"/>
        <v>0</v>
      </c>
      <c r="O611" s="100">
        <f t="shared" si="645"/>
        <v>0</v>
      </c>
      <c r="P611" s="101">
        <f t="shared" si="646"/>
        <v>0</v>
      </c>
      <c r="Q611" s="42">
        <f t="shared" si="647"/>
        <v>0</v>
      </c>
      <c r="S611" s="99">
        <f t="shared" si="648"/>
        <v>0</v>
      </c>
      <c r="T611" s="100">
        <f t="shared" si="649"/>
        <v>0</v>
      </c>
      <c r="U611" s="100">
        <f t="shared" si="650"/>
        <v>0</v>
      </c>
      <c r="V611" s="100">
        <f t="shared" si="651"/>
        <v>0</v>
      </c>
      <c r="W611" s="100">
        <f t="shared" si="652"/>
        <v>0</v>
      </c>
      <c r="X611" s="100">
        <f t="shared" si="653"/>
        <v>0</v>
      </c>
      <c r="Y611" s="100">
        <f t="shared" si="654"/>
        <v>0</v>
      </c>
      <c r="Z611" s="100">
        <f t="shared" si="655"/>
        <v>0</v>
      </c>
      <c r="AA611" s="100">
        <f t="shared" si="656"/>
        <v>0</v>
      </c>
      <c r="AB611" s="100">
        <f t="shared" si="657"/>
        <v>0</v>
      </c>
      <c r="AC611" s="100">
        <f t="shared" si="658"/>
        <v>0</v>
      </c>
      <c r="AD611" s="100">
        <f t="shared" si="659"/>
        <v>0</v>
      </c>
      <c r="AE611" s="42">
        <f t="shared" si="660"/>
        <v>0</v>
      </c>
      <c r="AF611" s="104">
        <f t="shared" si="661"/>
        <v>0</v>
      </c>
      <c r="AG611" s="42">
        <f t="shared" si="662"/>
        <v>0</v>
      </c>
      <c r="AH611" s="43">
        <f t="shared" si="663"/>
        <v>0</v>
      </c>
      <c r="AJ611" s="78"/>
      <c r="AK611" s="79"/>
      <c r="AL611" s="79"/>
      <c r="AM611" s="79"/>
      <c r="AN611" s="79"/>
      <c r="AO611" s="79"/>
      <c r="AP611" s="79"/>
      <c r="AQ611" s="79"/>
      <c r="AR611" s="79"/>
      <c r="AS611" s="79"/>
      <c r="AT611" s="79"/>
      <c r="AU611" s="79"/>
      <c r="AV611" s="30">
        <f t="shared" si="664"/>
        <v>0</v>
      </c>
      <c r="AW611" s="80"/>
      <c r="AX611" s="37"/>
    </row>
    <row r="612" spans="2:50" x14ac:dyDescent="0.35">
      <c r="B612" s="116">
        <v>568917</v>
      </c>
      <c r="C612" s="87" t="s">
        <v>586</v>
      </c>
      <c r="E612" s="99">
        <f t="shared" si="635"/>
        <v>0</v>
      </c>
      <c r="F612" s="100">
        <f t="shared" si="636"/>
        <v>0</v>
      </c>
      <c r="G612" s="100">
        <f t="shared" si="637"/>
        <v>0</v>
      </c>
      <c r="H612" s="100">
        <f t="shared" si="638"/>
        <v>0</v>
      </c>
      <c r="I612" s="100">
        <f t="shared" si="639"/>
        <v>0</v>
      </c>
      <c r="J612" s="100">
        <f t="shared" si="640"/>
        <v>0</v>
      </c>
      <c r="K612" s="100">
        <f t="shared" si="641"/>
        <v>0</v>
      </c>
      <c r="L612" s="100">
        <f t="shared" si="642"/>
        <v>0</v>
      </c>
      <c r="M612" s="100">
        <f t="shared" si="643"/>
        <v>0</v>
      </c>
      <c r="N612" s="100">
        <f t="shared" si="644"/>
        <v>0</v>
      </c>
      <c r="O612" s="100">
        <f t="shared" si="645"/>
        <v>0</v>
      </c>
      <c r="P612" s="101">
        <f t="shared" si="646"/>
        <v>0</v>
      </c>
      <c r="Q612" s="42">
        <f t="shared" si="647"/>
        <v>0</v>
      </c>
      <c r="S612" s="99">
        <f t="shared" si="648"/>
        <v>0</v>
      </c>
      <c r="T612" s="100">
        <f t="shared" si="649"/>
        <v>0</v>
      </c>
      <c r="U612" s="100">
        <f t="shared" si="650"/>
        <v>0</v>
      </c>
      <c r="V612" s="100">
        <f t="shared" si="651"/>
        <v>0</v>
      </c>
      <c r="W612" s="100">
        <f t="shared" si="652"/>
        <v>0</v>
      </c>
      <c r="X612" s="100">
        <f t="shared" si="653"/>
        <v>0</v>
      </c>
      <c r="Y612" s="100">
        <f t="shared" si="654"/>
        <v>0</v>
      </c>
      <c r="Z612" s="100">
        <f t="shared" si="655"/>
        <v>0</v>
      </c>
      <c r="AA612" s="100">
        <f t="shared" si="656"/>
        <v>0</v>
      </c>
      <c r="AB612" s="100">
        <f t="shared" si="657"/>
        <v>0</v>
      </c>
      <c r="AC612" s="100">
        <f t="shared" si="658"/>
        <v>0</v>
      </c>
      <c r="AD612" s="100">
        <f t="shared" si="659"/>
        <v>0</v>
      </c>
      <c r="AE612" s="42">
        <f t="shared" si="660"/>
        <v>0</v>
      </c>
      <c r="AF612" s="104">
        <f t="shared" si="661"/>
        <v>0</v>
      </c>
      <c r="AG612" s="42">
        <f t="shared" si="662"/>
        <v>0</v>
      </c>
      <c r="AH612" s="43">
        <f t="shared" si="663"/>
        <v>0</v>
      </c>
      <c r="AJ612" s="78"/>
      <c r="AK612" s="79"/>
      <c r="AL612" s="79"/>
      <c r="AM612" s="79"/>
      <c r="AN612" s="79"/>
      <c r="AO612" s="79"/>
      <c r="AP612" s="79"/>
      <c r="AQ612" s="79"/>
      <c r="AR612" s="79"/>
      <c r="AS612" s="79"/>
      <c r="AT612" s="79"/>
      <c r="AU612" s="79"/>
      <c r="AV612" s="30">
        <f t="shared" si="664"/>
        <v>0</v>
      </c>
      <c r="AW612" s="80"/>
      <c r="AX612" s="37"/>
    </row>
    <row r="613" spans="2:50" x14ac:dyDescent="0.35">
      <c r="B613" s="116">
        <v>568918</v>
      </c>
      <c r="C613" s="87" t="s">
        <v>587</v>
      </c>
      <c r="E613" s="99">
        <f t="shared" si="635"/>
        <v>0</v>
      </c>
      <c r="F613" s="100">
        <f t="shared" si="636"/>
        <v>0</v>
      </c>
      <c r="G613" s="100">
        <f t="shared" si="637"/>
        <v>0</v>
      </c>
      <c r="H613" s="100">
        <f t="shared" si="638"/>
        <v>0</v>
      </c>
      <c r="I613" s="100">
        <f t="shared" si="639"/>
        <v>0</v>
      </c>
      <c r="J613" s="100">
        <f t="shared" si="640"/>
        <v>0</v>
      </c>
      <c r="K613" s="100">
        <f t="shared" si="641"/>
        <v>0</v>
      </c>
      <c r="L613" s="100">
        <f t="shared" si="642"/>
        <v>0</v>
      </c>
      <c r="M613" s="100">
        <f t="shared" si="643"/>
        <v>0</v>
      </c>
      <c r="N613" s="100">
        <f t="shared" si="644"/>
        <v>0</v>
      </c>
      <c r="O613" s="100">
        <f t="shared" si="645"/>
        <v>0</v>
      </c>
      <c r="P613" s="101">
        <f t="shared" si="646"/>
        <v>0</v>
      </c>
      <c r="Q613" s="42">
        <f t="shared" si="647"/>
        <v>0</v>
      </c>
      <c r="S613" s="99">
        <f t="shared" si="648"/>
        <v>0</v>
      </c>
      <c r="T613" s="100">
        <f t="shared" si="649"/>
        <v>0</v>
      </c>
      <c r="U613" s="100">
        <f t="shared" si="650"/>
        <v>0</v>
      </c>
      <c r="V613" s="100">
        <f t="shared" si="651"/>
        <v>0</v>
      </c>
      <c r="W613" s="100">
        <f t="shared" si="652"/>
        <v>0</v>
      </c>
      <c r="X613" s="100">
        <f t="shared" si="653"/>
        <v>0</v>
      </c>
      <c r="Y613" s="100">
        <f t="shared" si="654"/>
        <v>0</v>
      </c>
      <c r="Z613" s="100">
        <f t="shared" si="655"/>
        <v>0</v>
      </c>
      <c r="AA613" s="100">
        <f t="shared" si="656"/>
        <v>0</v>
      </c>
      <c r="AB613" s="100">
        <f t="shared" si="657"/>
        <v>0</v>
      </c>
      <c r="AC613" s="100">
        <f t="shared" si="658"/>
        <v>0</v>
      </c>
      <c r="AD613" s="100">
        <f t="shared" si="659"/>
        <v>0</v>
      </c>
      <c r="AE613" s="42">
        <f t="shared" si="660"/>
        <v>0</v>
      </c>
      <c r="AF613" s="104">
        <f t="shared" si="661"/>
        <v>0</v>
      </c>
      <c r="AG613" s="42">
        <f t="shared" si="662"/>
        <v>0</v>
      </c>
      <c r="AH613" s="43">
        <f t="shared" si="663"/>
        <v>0</v>
      </c>
      <c r="AJ613" s="78"/>
      <c r="AK613" s="79"/>
      <c r="AL613" s="79"/>
      <c r="AM613" s="79"/>
      <c r="AN613" s="79"/>
      <c r="AO613" s="79"/>
      <c r="AP613" s="79"/>
      <c r="AQ613" s="79"/>
      <c r="AR613" s="79"/>
      <c r="AS613" s="79"/>
      <c r="AT613" s="79"/>
      <c r="AU613" s="79"/>
      <c r="AV613" s="30">
        <f t="shared" si="664"/>
        <v>0</v>
      </c>
      <c r="AW613" s="80"/>
      <c r="AX613" s="37"/>
    </row>
    <row r="614" spans="2:50" x14ac:dyDescent="0.35">
      <c r="B614" s="116">
        <v>568919</v>
      </c>
      <c r="C614" s="87" t="s">
        <v>588</v>
      </c>
      <c r="E614" s="99">
        <f t="shared" si="635"/>
        <v>0</v>
      </c>
      <c r="F614" s="100">
        <f t="shared" si="636"/>
        <v>0</v>
      </c>
      <c r="G614" s="100">
        <f t="shared" si="637"/>
        <v>0</v>
      </c>
      <c r="H614" s="100">
        <f t="shared" si="638"/>
        <v>0</v>
      </c>
      <c r="I614" s="100">
        <f t="shared" si="639"/>
        <v>0</v>
      </c>
      <c r="J614" s="100">
        <f t="shared" si="640"/>
        <v>0</v>
      </c>
      <c r="K614" s="100">
        <f t="shared" si="641"/>
        <v>0</v>
      </c>
      <c r="L614" s="100">
        <f t="shared" si="642"/>
        <v>0</v>
      </c>
      <c r="M614" s="100">
        <f t="shared" si="643"/>
        <v>0</v>
      </c>
      <c r="N614" s="100">
        <f t="shared" si="644"/>
        <v>0</v>
      </c>
      <c r="O614" s="100">
        <f t="shared" si="645"/>
        <v>0</v>
      </c>
      <c r="P614" s="101">
        <f t="shared" si="646"/>
        <v>0</v>
      </c>
      <c r="Q614" s="42">
        <f t="shared" si="647"/>
        <v>0</v>
      </c>
      <c r="S614" s="99">
        <f t="shared" si="648"/>
        <v>0</v>
      </c>
      <c r="T614" s="100">
        <f t="shared" si="649"/>
        <v>0</v>
      </c>
      <c r="U614" s="100">
        <f t="shared" si="650"/>
        <v>0</v>
      </c>
      <c r="V614" s="100">
        <f t="shared" si="651"/>
        <v>0</v>
      </c>
      <c r="W614" s="100">
        <f t="shared" si="652"/>
        <v>0</v>
      </c>
      <c r="X614" s="100">
        <f t="shared" si="653"/>
        <v>0</v>
      </c>
      <c r="Y614" s="100">
        <f t="shared" si="654"/>
        <v>0</v>
      </c>
      <c r="Z614" s="100">
        <f t="shared" si="655"/>
        <v>0</v>
      </c>
      <c r="AA614" s="100">
        <f t="shared" si="656"/>
        <v>0</v>
      </c>
      <c r="AB614" s="100">
        <f t="shared" si="657"/>
        <v>0</v>
      </c>
      <c r="AC614" s="100">
        <f t="shared" si="658"/>
        <v>0</v>
      </c>
      <c r="AD614" s="100">
        <f t="shared" si="659"/>
        <v>0</v>
      </c>
      <c r="AE614" s="42">
        <f t="shared" si="660"/>
        <v>0</v>
      </c>
      <c r="AF614" s="104">
        <f t="shared" si="661"/>
        <v>0</v>
      </c>
      <c r="AG614" s="42">
        <f t="shared" si="662"/>
        <v>0</v>
      </c>
      <c r="AH614" s="43">
        <f t="shared" si="663"/>
        <v>0</v>
      </c>
      <c r="AJ614" s="78"/>
      <c r="AK614" s="79"/>
      <c r="AL614" s="79"/>
      <c r="AM614" s="79"/>
      <c r="AN614" s="79"/>
      <c r="AO614" s="79"/>
      <c r="AP614" s="79"/>
      <c r="AQ614" s="79"/>
      <c r="AR614" s="79"/>
      <c r="AS614" s="79"/>
      <c r="AT614" s="79"/>
      <c r="AU614" s="79"/>
      <c r="AV614" s="30">
        <f t="shared" si="664"/>
        <v>0</v>
      </c>
      <c r="AW614" s="80"/>
      <c r="AX614" s="37"/>
    </row>
    <row r="615" spans="2:50" x14ac:dyDescent="0.35">
      <c r="B615" s="116">
        <v>568920</v>
      </c>
      <c r="C615" s="87" t="s">
        <v>589</v>
      </c>
      <c r="E615" s="99">
        <f t="shared" si="635"/>
        <v>0</v>
      </c>
      <c r="F615" s="100">
        <f t="shared" si="636"/>
        <v>0</v>
      </c>
      <c r="G615" s="100">
        <f t="shared" si="637"/>
        <v>0</v>
      </c>
      <c r="H615" s="100">
        <f t="shared" si="638"/>
        <v>0</v>
      </c>
      <c r="I615" s="100">
        <f t="shared" si="639"/>
        <v>0</v>
      </c>
      <c r="J615" s="100">
        <f t="shared" si="640"/>
        <v>0</v>
      </c>
      <c r="K615" s="100">
        <f t="shared" si="641"/>
        <v>0</v>
      </c>
      <c r="L615" s="100">
        <f t="shared" si="642"/>
        <v>0</v>
      </c>
      <c r="M615" s="100">
        <f t="shared" si="643"/>
        <v>0</v>
      </c>
      <c r="N615" s="100">
        <f t="shared" si="644"/>
        <v>0</v>
      </c>
      <c r="O615" s="100">
        <f t="shared" si="645"/>
        <v>0</v>
      </c>
      <c r="P615" s="101">
        <f t="shared" si="646"/>
        <v>0</v>
      </c>
      <c r="Q615" s="42">
        <f t="shared" si="647"/>
        <v>0</v>
      </c>
      <c r="S615" s="99">
        <f t="shared" si="648"/>
        <v>0</v>
      </c>
      <c r="T615" s="100">
        <f t="shared" si="649"/>
        <v>0</v>
      </c>
      <c r="U615" s="100">
        <f t="shared" si="650"/>
        <v>0</v>
      </c>
      <c r="V615" s="100">
        <f t="shared" si="651"/>
        <v>0</v>
      </c>
      <c r="W615" s="100">
        <f t="shared" si="652"/>
        <v>0</v>
      </c>
      <c r="X615" s="100">
        <f t="shared" si="653"/>
        <v>0</v>
      </c>
      <c r="Y615" s="100">
        <f t="shared" si="654"/>
        <v>0</v>
      </c>
      <c r="Z615" s="100">
        <f t="shared" si="655"/>
        <v>0</v>
      </c>
      <c r="AA615" s="100">
        <f t="shared" si="656"/>
        <v>0</v>
      </c>
      <c r="AB615" s="100">
        <f t="shared" si="657"/>
        <v>0</v>
      </c>
      <c r="AC615" s="100">
        <f t="shared" si="658"/>
        <v>0</v>
      </c>
      <c r="AD615" s="100">
        <f t="shared" si="659"/>
        <v>0</v>
      </c>
      <c r="AE615" s="42">
        <f t="shared" si="660"/>
        <v>0</v>
      </c>
      <c r="AF615" s="104">
        <f t="shared" si="661"/>
        <v>0</v>
      </c>
      <c r="AG615" s="42">
        <f t="shared" si="662"/>
        <v>0</v>
      </c>
      <c r="AH615" s="43">
        <f t="shared" si="663"/>
        <v>0</v>
      </c>
      <c r="AJ615" s="78"/>
      <c r="AK615" s="79"/>
      <c r="AL615" s="79"/>
      <c r="AM615" s="79"/>
      <c r="AN615" s="79"/>
      <c r="AO615" s="79"/>
      <c r="AP615" s="79"/>
      <c r="AQ615" s="79"/>
      <c r="AR615" s="79"/>
      <c r="AS615" s="79"/>
      <c r="AT615" s="79"/>
      <c r="AU615" s="79"/>
      <c r="AV615" s="30">
        <f t="shared" si="664"/>
        <v>0</v>
      </c>
      <c r="AW615" s="80"/>
      <c r="AX615" s="37"/>
    </row>
    <row r="616" spans="2:50" x14ac:dyDescent="0.35">
      <c r="B616" s="116">
        <v>569000</v>
      </c>
      <c r="C616" s="87" t="s">
        <v>590</v>
      </c>
      <c r="E616" s="99">
        <f t="shared" si="635"/>
        <v>0</v>
      </c>
      <c r="F616" s="100">
        <f t="shared" si="636"/>
        <v>0</v>
      </c>
      <c r="G616" s="100">
        <f t="shared" si="637"/>
        <v>0</v>
      </c>
      <c r="H616" s="100">
        <f t="shared" si="638"/>
        <v>0</v>
      </c>
      <c r="I616" s="100">
        <f t="shared" si="639"/>
        <v>0</v>
      </c>
      <c r="J616" s="100">
        <f t="shared" si="640"/>
        <v>0</v>
      </c>
      <c r="K616" s="100">
        <f t="shared" si="641"/>
        <v>0</v>
      </c>
      <c r="L616" s="100">
        <f t="shared" si="642"/>
        <v>0</v>
      </c>
      <c r="M616" s="100">
        <f t="shared" si="643"/>
        <v>0</v>
      </c>
      <c r="N616" s="100">
        <f t="shared" si="644"/>
        <v>0</v>
      </c>
      <c r="O616" s="100">
        <f t="shared" si="645"/>
        <v>0</v>
      </c>
      <c r="P616" s="101">
        <f t="shared" si="646"/>
        <v>0</v>
      </c>
      <c r="Q616" s="42">
        <f t="shared" si="647"/>
        <v>0</v>
      </c>
      <c r="S616" s="99">
        <f t="shared" si="648"/>
        <v>0</v>
      </c>
      <c r="T616" s="100">
        <f t="shared" si="649"/>
        <v>0</v>
      </c>
      <c r="U616" s="100">
        <f t="shared" si="650"/>
        <v>0</v>
      </c>
      <c r="V616" s="100">
        <f t="shared" si="651"/>
        <v>0</v>
      </c>
      <c r="W616" s="100">
        <f t="shared" si="652"/>
        <v>0</v>
      </c>
      <c r="X616" s="100">
        <f t="shared" si="653"/>
        <v>0</v>
      </c>
      <c r="Y616" s="100">
        <f t="shared" si="654"/>
        <v>0</v>
      </c>
      <c r="Z616" s="100">
        <f t="shared" si="655"/>
        <v>0</v>
      </c>
      <c r="AA616" s="100">
        <f t="shared" si="656"/>
        <v>0</v>
      </c>
      <c r="AB616" s="100">
        <f t="shared" si="657"/>
        <v>0</v>
      </c>
      <c r="AC616" s="100">
        <f t="shared" si="658"/>
        <v>0</v>
      </c>
      <c r="AD616" s="100">
        <f t="shared" si="659"/>
        <v>0</v>
      </c>
      <c r="AE616" s="42">
        <f t="shared" si="660"/>
        <v>0</v>
      </c>
      <c r="AF616" s="104">
        <f t="shared" si="661"/>
        <v>0</v>
      </c>
      <c r="AG616" s="42">
        <f t="shared" si="662"/>
        <v>0</v>
      </c>
      <c r="AH616" s="43">
        <f t="shared" si="663"/>
        <v>0</v>
      </c>
      <c r="AJ616" s="78"/>
      <c r="AK616" s="79"/>
      <c r="AL616" s="79"/>
      <c r="AM616" s="79"/>
      <c r="AN616" s="79"/>
      <c r="AO616" s="79"/>
      <c r="AP616" s="79"/>
      <c r="AQ616" s="79"/>
      <c r="AR616" s="79"/>
      <c r="AS616" s="79"/>
      <c r="AT616" s="79"/>
      <c r="AU616" s="79"/>
      <c r="AV616" s="30">
        <f t="shared" si="664"/>
        <v>0</v>
      </c>
      <c r="AW616" s="80"/>
      <c r="AX616" s="37"/>
    </row>
    <row r="617" spans="2:50" x14ac:dyDescent="0.35">
      <c r="B617" s="116">
        <v>569100</v>
      </c>
      <c r="C617" s="87" t="s">
        <v>591</v>
      </c>
      <c r="E617" s="99">
        <f t="shared" si="635"/>
        <v>0</v>
      </c>
      <c r="F617" s="100">
        <f t="shared" si="636"/>
        <v>0</v>
      </c>
      <c r="G617" s="100">
        <f t="shared" si="637"/>
        <v>0</v>
      </c>
      <c r="H617" s="100">
        <f t="shared" si="638"/>
        <v>0</v>
      </c>
      <c r="I617" s="100">
        <f t="shared" si="639"/>
        <v>0</v>
      </c>
      <c r="J617" s="100">
        <f t="shared" si="640"/>
        <v>0</v>
      </c>
      <c r="K617" s="100">
        <f t="shared" si="641"/>
        <v>0</v>
      </c>
      <c r="L617" s="100">
        <f t="shared" si="642"/>
        <v>0</v>
      </c>
      <c r="M617" s="100">
        <f t="shared" si="643"/>
        <v>0</v>
      </c>
      <c r="N617" s="100">
        <f t="shared" si="644"/>
        <v>0</v>
      </c>
      <c r="O617" s="100">
        <f t="shared" si="645"/>
        <v>0</v>
      </c>
      <c r="P617" s="101">
        <f t="shared" si="646"/>
        <v>0</v>
      </c>
      <c r="Q617" s="42">
        <f t="shared" si="647"/>
        <v>0</v>
      </c>
      <c r="S617" s="99">
        <f t="shared" si="648"/>
        <v>0</v>
      </c>
      <c r="T617" s="100">
        <f t="shared" si="649"/>
        <v>0</v>
      </c>
      <c r="U617" s="100">
        <f t="shared" si="650"/>
        <v>0</v>
      </c>
      <c r="V617" s="100">
        <f t="shared" si="651"/>
        <v>0</v>
      </c>
      <c r="W617" s="100">
        <f t="shared" si="652"/>
        <v>0</v>
      </c>
      <c r="X617" s="100">
        <f t="shared" si="653"/>
        <v>0</v>
      </c>
      <c r="Y617" s="100">
        <f t="shared" si="654"/>
        <v>0</v>
      </c>
      <c r="Z617" s="100">
        <f t="shared" si="655"/>
        <v>0</v>
      </c>
      <c r="AA617" s="100">
        <f t="shared" si="656"/>
        <v>0</v>
      </c>
      <c r="AB617" s="100">
        <f t="shared" si="657"/>
        <v>0</v>
      </c>
      <c r="AC617" s="100">
        <f t="shared" si="658"/>
        <v>0</v>
      </c>
      <c r="AD617" s="100">
        <f t="shared" si="659"/>
        <v>0</v>
      </c>
      <c r="AE617" s="42">
        <f t="shared" si="660"/>
        <v>0</v>
      </c>
      <c r="AF617" s="104">
        <f t="shared" si="661"/>
        <v>0</v>
      </c>
      <c r="AG617" s="42">
        <f t="shared" si="662"/>
        <v>0</v>
      </c>
      <c r="AH617" s="43">
        <f t="shared" si="663"/>
        <v>0</v>
      </c>
      <c r="AJ617" s="78"/>
      <c r="AK617" s="79"/>
      <c r="AL617" s="79"/>
      <c r="AM617" s="79"/>
      <c r="AN617" s="79"/>
      <c r="AO617" s="79"/>
      <c r="AP617" s="79"/>
      <c r="AQ617" s="79"/>
      <c r="AR617" s="79"/>
      <c r="AS617" s="79"/>
      <c r="AT617" s="79"/>
      <c r="AU617" s="79"/>
      <c r="AV617" s="30">
        <f t="shared" si="664"/>
        <v>0</v>
      </c>
      <c r="AW617" s="80"/>
      <c r="AX617" s="37"/>
    </row>
    <row r="618" spans="2:50" x14ac:dyDescent="0.35">
      <c r="B618" s="116">
        <v>569101</v>
      </c>
      <c r="C618" s="87" t="s">
        <v>592</v>
      </c>
      <c r="E618" s="99">
        <f t="shared" si="635"/>
        <v>0</v>
      </c>
      <c r="F618" s="100">
        <f t="shared" si="636"/>
        <v>0</v>
      </c>
      <c r="G618" s="100">
        <f t="shared" si="637"/>
        <v>0</v>
      </c>
      <c r="H618" s="100">
        <f t="shared" si="638"/>
        <v>0</v>
      </c>
      <c r="I618" s="100">
        <f t="shared" si="639"/>
        <v>0</v>
      </c>
      <c r="J618" s="100">
        <f t="shared" si="640"/>
        <v>0</v>
      </c>
      <c r="K618" s="100">
        <f t="shared" si="641"/>
        <v>0</v>
      </c>
      <c r="L618" s="100">
        <f t="shared" si="642"/>
        <v>0</v>
      </c>
      <c r="M618" s="100">
        <f t="shared" si="643"/>
        <v>0</v>
      </c>
      <c r="N618" s="100">
        <f t="shared" si="644"/>
        <v>0</v>
      </c>
      <c r="O618" s="100">
        <f t="shared" si="645"/>
        <v>0</v>
      </c>
      <c r="P618" s="101">
        <f t="shared" si="646"/>
        <v>0</v>
      </c>
      <c r="Q618" s="42">
        <f t="shared" si="647"/>
        <v>0</v>
      </c>
      <c r="S618" s="99">
        <f t="shared" si="648"/>
        <v>0</v>
      </c>
      <c r="T618" s="100">
        <f t="shared" si="649"/>
        <v>0</v>
      </c>
      <c r="U618" s="100">
        <f t="shared" si="650"/>
        <v>0</v>
      </c>
      <c r="V618" s="100">
        <f t="shared" si="651"/>
        <v>0</v>
      </c>
      <c r="W618" s="100">
        <f t="shared" si="652"/>
        <v>0</v>
      </c>
      <c r="X618" s="100">
        <f t="shared" si="653"/>
        <v>0</v>
      </c>
      <c r="Y618" s="100">
        <f t="shared" si="654"/>
        <v>0</v>
      </c>
      <c r="Z618" s="100">
        <f t="shared" si="655"/>
        <v>0</v>
      </c>
      <c r="AA618" s="100">
        <f t="shared" si="656"/>
        <v>0</v>
      </c>
      <c r="AB618" s="100">
        <f t="shared" si="657"/>
        <v>0</v>
      </c>
      <c r="AC618" s="100">
        <f t="shared" si="658"/>
        <v>0</v>
      </c>
      <c r="AD618" s="100">
        <f t="shared" si="659"/>
        <v>0</v>
      </c>
      <c r="AE618" s="42">
        <f t="shared" si="660"/>
        <v>0</v>
      </c>
      <c r="AF618" s="104">
        <f t="shared" si="661"/>
        <v>0</v>
      </c>
      <c r="AG618" s="42">
        <f t="shared" si="662"/>
        <v>0</v>
      </c>
      <c r="AH618" s="43">
        <f t="shared" si="663"/>
        <v>0</v>
      </c>
      <c r="AJ618" s="78"/>
      <c r="AK618" s="79"/>
      <c r="AL618" s="79"/>
      <c r="AM618" s="79"/>
      <c r="AN618" s="79"/>
      <c r="AO618" s="79"/>
      <c r="AP618" s="79"/>
      <c r="AQ618" s="79"/>
      <c r="AR618" s="79"/>
      <c r="AS618" s="79"/>
      <c r="AT618" s="79"/>
      <c r="AU618" s="79"/>
      <c r="AV618" s="30">
        <f t="shared" si="664"/>
        <v>0</v>
      </c>
      <c r="AW618" s="80"/>
      <c r="AX618" s="37"/>
    </row>
    <row r="619" spans="2:50" x14ac:dyDescent="0.35">
      <c r="B619" s="116">
        <v>569102</v>
      </c>
      <c r="C619" s="87" t="s">
        <v>593</v>
      </c>
      <c r="E619" s="99">
        <f t="shared" si="635"/>
        <v>0</v>
      </c>
      <c r="F619" s="100">
        <f t="shared" si="636"/>
        <v>0</v>
      </c>
      <c r="G619" s="100">
        <f t="shared" si="637"/>
        <v>0</v>
      </c>
      <c r="H619" s="100">
        <f t="shared" si="638"/>
        <v>0</v>
      </c>
      <c r="I619" s="100">
        <f t="shared" si="639"/>
        <v>0</v>
      </c>
      <c r="J619" s="100">
        <f t="shared" si="640"/>
        <v>0</v>
      </c>
      <c r="K619" s="100">
        <f t="shared" si="641"/>
        <v>0</v>
      </c>
      <c r="L619" s="100">
        <f t="shared" si="642"/>
        <v>0</v>
      </c>
      <c r="M619" s="100">
        <f t="shared" si="643"/>
        <v>0</v>
      </c>
      <c r="N619" s="100">
        <f t="shared" si="644"/>
        <v>0</v>
      </c>
      <c r="O619" s="100">
        <f t="shared" si="645"/>
        <v>0</v>
      </c>
      <c r="P619" s="101">
        <f t="shared" si="646"/>
        <v>0</v>
      </c>
      <c r="Q619" s="42">
        <f t="shared" si="647"/>
        <v>0</v>
      </c>
      <c r="S619" s="99">
        <f t="shared" si="648"/>
        <v>0</v>
      </c>
      <c r="T619" s="100">
        <f t="shared" si="649"/>
        <v>0</v>
      </c>
      <c r="U619" s="100">
        <f t="shared" si="650"/>
        <v>0</v>
      </c>
      <c r="V619" s="100">
        <f t="shared" si="651"/>
        <v>0</v>
      </c>
      <c r="W619" s="100">
        <f t="shared" si="652"/>
        <v>0</v>
      </c>
      <c r="X619" s="100">
        <f t="shared" si="653"/>
        <v>0</v>
      </c>
      <c r="Y619" s="100">
        <f t="shared" si="654"/>
        <v>0</v>
      </c>
      <c r="Z619" s="100">
        <f t="shared" si="655"/>
        <v>0</v>
      </c>
      <c r="AA619" s="100">
        <f t="shared" si="656"/>
        <v>0</v>
      </c>
      <c r="AB619" s="100">
        <f t="shared" si="657"/>
        <v>0</v>
      </c>
      <c r="AC619" s="100">
        <f t="shared" si="658"/>
        <v>0</v>
      </c>
      <c r="AD619" s="100">
        <f t="shared" si="659"/>
        <v>0</v>
      </c>
      <c r="AE619" s="42">
        <f t="shared" si="660"/>
        <v>0</v>
      </c>
      <c r="AF619" s="104">
        <f t="shared" si="661"/>
        <v>0</v>
      </c>
      <c r="AG619" s="42">
        <f t="shared" si="662"/>
        <v>0</v>
      </c>
      <c r="AH619" s="43">
        <f t="shared" si="663"/>
        <v>0</v>
      </c>
      <c r="AJ619" s="78"/>
      <c r="AK619" s="79"/>
      <c r="AL619" s="79"/>
      <c r="AM619" s="79"/>
      <c r="AN619" s="79"/>
      <c r="AO619" s="79"/>
      <c r="AP619" s="79"/>
      <c r="AQ619" s="79"/>
      <c r="AR619" s="79"/>
      <c r="AS619" s="79"/>
      <c r="AT619" s="79"/>
      <c r="AU619" s="79"/>
      <c r="AV619" s="30">
        <f t="shared" si="664"/>
        <v>0</v>
      </c>
      <c r="AW619" s="80"/>
      <c r="AX619" s="37"/>
    </row>
    <row r="620" spans="2:50" x14ac:dyDescent="0.35">
      <c r="B620" s="116">
        <v>569103</v>
      </c>
      <c r="C620" s="87" t="s">
        <v>594</v>
      </c>
      <c r="E620" s="99">
        <f t="shared" si="635"/>
        <v>0</v>
      </c>
      <c r="F620" s="100">
        <f t="shared" si="636"/>
        <v>0</v>
      </c>
      <c r="G620" s="100">
        <f t="shared" si="637"/>
        <v>0</v>
      </c>
      <c r="H620" s="100">
        <f t="shared" si="638"/>
        <v>0</v>
      </c>
      <c r="I620" s="100">
        <f t="shared" si="639"/>
        <v>0</v>
      </c>
      <c r="J620" s="100">
        <f t="shared" si="640"/>
        <v>0</v>
      </c>
      <c r="K620" s="100">
        <f t="shared" si="641"/>
        <v>0</v>
      </c>
      <c r="L620" s="100">
        <f t="shared" si="642"/>
        <v>0</v>
      </c>
      <c r="M620" s="100">
        <f t="shared" si="643"/>
        <v>0</v>
      </c>
      <c r="N620" s="100">
        <f t="shared" si="644"/>
        <v>0</v>
      </c>
      <c r="O620" s="100">
        <f t="shared" si="645"/>
        <v>0</v>
      </c>
      <c r="P620" s="101">
        <f t="shared" si="646"/>
        <v>0</v>
      </c>
      <c r="Q620" s="42">
        <f t="shared" si="647"/>
        <v>0</v>
      </c>
      <c r="S620" s="99">
        <f t="shared" si="648"/>
        <v>0</v>
      </c>
      <c r="T620" s="100">
        <f t="shared" si="649"/>
        <v>0</v>
      </c>
      <c r="U620" s="100">
        <f t="shared" si="650"/>
        <v>0</v>
      </c>
      <c r="V620" s="100">
        <f t="shared" si="651"/>
        <v>0</v>
      </c>
      <c r="W620" s="100">
        <f t="shared" si="652"/>
        <v>0</v>
      </c>
      <c r="X620" s="100">
        <f t="shared" si="653"/>
        <v>0</v>
      </c>
      <c r="Y620" s="100">
        <f t="shared" si="654"/>
        <v>0</v>
      </c>
      <c r="Z620" s="100">
        <f t="shared" si="655"/>
        <v>0</v>
      </c>
      <c r="AA620" s="100">
        <f t="shared" si="656"/>
        <v>0</v>
      </c>
      <c r="AB620" s="100">
        <f t="shared" si="657"/>
        <v>0</v>
      </c>
      <c r="AC620" s="100">
        <f t="shared" si="658"/>
        <v>0</v>
      </c>
      <c r="AD620" s="100">
        <f t="shared" si="659"/>
        <v>0</v>
      </c>
      <c r="AE620" s="42">
        <f t="shared" si="660"/>
        <v>0</v>
      </c>
      <c r="AF620" s="104">
        <f t="shared" si="661"/>
        <v>0</v>
      </c>
      <c r="AG620" s="42">
        <f t="shared" si="662"/>
        <v>0</v>
      </c>
      <c r="AH620" s="43">
        <f t="shared" si="663"/>
        <v>0</v>
      </c>
      <c r="AJ620" s="78"/>
      <c r="AK620" s="79"/>
      <c r="AL620" s="79"/>
      <c r="AM620" s="79"/>
      <c r="AN620" s="79"/>
      <c r="AO620" s="79"/>
      <c r="AP620" s="79"/>
      <c r="AQ620" s="79"/>
      <c r="AR620" s="79"/>
      <c r="AS620" s="79"/>
      <c r="AT620" s="79"/>
      <c r="AU620" s="79"/>
      <c r="AV620" s="30">
        <f t="shared" si="664"/>
        <v>0</v>
      </c>
      <c r="AW620" s="80"/>
      <c r="AX620" s="37"/>
    </row>
    <row r="621" spans="2:50" x14ac:dyDescent="0.35">
      <c r="B621" s="116">
        <v>569200</v>
      </c>
      <c r="C621" s="87" t="s">
        <v>595</v>
      </c>
      <c r="E621" s="99">
        <f t="shared" si="635"/>
        <v>0</v>
      </c>
      <c r="F621" s="100">
        <f t="shared" si="636"/>
        <v>0</v>
      </c>
      <c r="G621" s="100">
        <f t="shared" si="637"/>
        <v>0</v>
      </c>
      <c r="H621" s="100">
        <f t="shared" si="638"/>
        <v>0</v>
      </c>
      <c r="I621" s="100">
        <f t="shared" si="639"/>
        <v>0</v>
      </c>
      <c r="J621" s="100">
        <f t="shared" si="640"/>
        <v>0</v>
      </c>
      <c r="K621" s="100">
        <f t="shared" si="641"/>
        <v>0</v>
      </c>
      <c r="L621" s="100">
        <f t="shared" si="642"/>
        <v>0</v>
      </c>
      <c r="M621" s="100">
        <f t="shared" si="643"/>
        <v>0</v>
      </c>
      <c r="N621" s="100">
        <f t="shared" si="644"/>
        <v>0</v>
      </c>
      <c r="O621" s="100">
        <f t="shared" si="645"/>
        <v>0</v>
      </c>
      <c r="P621" s="101">
        <f t="shared" si="646"/>
        <v>0</v>
      </c>
      <c r="Q621" s="42">
        <f t="shared" si="647"/>
        <v>0</v>
      </c>
      <c r="S621" s="99">
        <f t="shared" si="648"/>
        <v>0</v>
      </c>
      <c r="T621" s="100">
        <f t="shared" si="649"/>
        <v>0</v>
      </c>
      <c r="U621" s="100">
        <f t="shared" si="650"/>
        <v>0</v>
      </c>
      <c r="V621" s="100">
        <f t="shared" si="651"/>
        <v>0</v>
      </c>
      <c r="W621" s="100">
        <f t="shared" si="652"/>
        <v>0</v>
      </c>
      <c r="X621" s="100">
        <f t="shared" si="653"/>
        <v>0</v>
      </c>
      <c r="Y621" s="100">
        <f t="shared" si="654"/>
        <v>0</v>
      </c>
      <c r="Z621" s="100">
        <f t="shared" si="655"/>
        <v>0</v>
      </c>
      <c r="AA621" s="100">
        <f t="shared" si="656"/>
        <v>0</v>
      </c>
      <c r="AB621" s="100">
        <f t="shared" si="657"/>
        <v>0</v>
      </c>
      <c r="AC621" s="100">
        <f t="shared" si="658"/>
        <v>0</v>
      </c>
      <c r="AD621" s="100">
        <f t="shared" si="659"/>
        <v>0</v>
      </c>
      <c r="AE621" s="42">
        <f t="shared" si="660"/>
        <v>0</v>
      </c>
      <c r="AF621" s="104">
        <f t="shared" si="661"/>
        <v>0</v>
      </c>
      <c r="AG621" s="42">
        <f t="shared" si="662"/>
        <v>0</v>
      </c>
      <c r="AH621" s="43">
        <f t="shared" si="663"/>
        <v>0</v>
      </c>
      <c r="AJ621" s="78"/>
      <c r="AK621" s="79"/>
      <c r="AL621" s="79"/>
      <c r="AM621" s="79"/>
      <c r="AN621" s="79"/>
      <c r="AO621" s="79"/>
      <c r="AP621" s="79"/>
      <c r="AQ621" s="79"/>
      <c r="AR621" s="79"/>
      <c r="AS621" s="79"/>
      <c r="AT621" s="79"/>
      <c r="AU621" s="79"/>
      <c r="AV621" s="30">
        <f t="shared" si="664"/>
        <v>0</v>
      </c>
      <c r="AW621" s="80"/>
      <c r="AX621" s="37"/>
    </row>
    <row r="622" spans="2:50" x14ac:dyDescent="0.35">
      <c r="B622" s="116">
        <v>569201</v>
      </c>
      <c r="C622" s="87" t="s">
        <v>596</v>
      </c>
      <c r="E622" s="99">
        <f t="shared" si="635"/>
        <v>0</v>
      </c>
      <c r="F622" s="100">
        <f t="shared" si="636"/>
        <v>0</v>
      </c>
      <c r="G622" s="100">
        <f t="shared" si="637"/>
        <v>0</v>
      </c>
      <c r="H622" s="100">
        <f t="shared" si="638"/>
        <v>0</v>
      </c>
      <c r="I622" s="100">
        <f t="shared" si="639"/>
        <v>0</v>
      </c>
      <c r="J622" s="100">
        <f t="shared" si="640"/>
        <v>0</v>
      </c>
      <c r="K622" s="100">
        <f t="shared" si="641"/>
        <v>0</v>
      </c>
      <c r="L622" s="100">
        <f t="shared" si="642"/>
        <v>0</v>
      </c>
      <c r="M622" s="100">
        <f t="shared" si="643"/>
        <v>0</v>
      </c>
      <c r="N622" s="100">
        <f t="shared" si="644"/>
        <v>0</v>
      </c>
      <c r="O622" s="100">
        <f t="shared" si="645"/>
        <v>0</v>
      </c>
      <c r="P622" s="101">
        <f t="shared" si="646"/>
        <v>0</v>
      </c>
      <c r="Q622" s="42">
        <f t="shared" si="647"/>
        <v>0</v>
      </c>
      <c r="S622" s="99">
        <f t="shared" si="648"/>
        <v>0</v>
      </c>
      <c r="T622" s="100">
        <f t="shared" si="649"/>
        <v>0</v>
      </c>
      <c r="U622" s="100">
        <f t="shared" si="650"/>
        <v>0</v>
      </c>
      <c r="V622" s="100">
        <f t="shared" si="651"/>
        <v>0</v>
      </c>
      <c r="W622" s="100">
        <f t="shared" si="652"/>
        <v>0</v>
      </c>
      <c r="X622" s="100">
        <f t="shared" si="653"/>
        <v>0</v>
      </c>
      <c r="Y622" s="100">
        <f t="shared" si="654"/>
        <v>0</v>
      </c>
      <c r="Z622" s="100">
        <f t="shared" si="655"/>
        <v>0</v>
      </c>
      <c r="AA622" s="100">
        <f t="shared" si="656"/>
        <v>0</v>
      </c>
      <c r="AB622" s="100">
        <f t="shared" si="657"/>
        <v>0</v>
      </c>
      <c r="AC622" s="100">
        <f t="shared" si="658"/>
        <v>0</v>
      </c>
      <c r="AD622" s="100">
        <f t="shared" si="659"/>
        <v>0</v>
      </c>
      <c r="AE622" s="42">
        <f t="shared" si="660"/>
        <v>0</v>
      </c>
      <c r="AF622" s="104">
        <f t="shared" si="661"/>
        <v>0</v>
      </c>
      <c r="AG622" s="42">
        <f t="shared" si="662"/>
        <v>0</v>
      </c>
      <c r="AH622" s="43">
        <f t="shared" si="663"/>
        <v>0</v>
      </c>
      <c r="AJ622" s="78"/>
      <c r="AK622" s="79"/>
      <c r="AL622" s="79"/>
      <c r="AM622" s="79"/>
      <c r="AN622" s="79"/>
      <c r="AO622" s="79"/>
      <c r="AP622" s="79"/>
      <c r="AQ622" s="79"/>
      <c r="AR622" s="79"/>
      <c r="AS622" s="79"/>
      <c r="AT622" s="79"/>
      <c r="AU622" s="79"/>
      <c r="AV622" s="30">
        <f t="shared" si="664"/>
        <v>0</v>
      </c>
      <c r="AW622" s="80"/>
      <c r="AX622" s="37"/>
    </row>
    <row r="623" spans="2:50" x14ac:dyDescent="0.35">
      <c r="B623" s="116">
        <v>569300</v>
      </c>
      <c r="C623" s="87" t="s">
        <v>597</v>
      </c>
      <c r="E623" s="99">
        <f t="shared" si="635"/>
        <v>0</v>
      </c>
      <c r="F623" s="100">
        <f t="shared" si="636"/>
        <v>0</v>
      </c>
      <c r="G623" s="100">
        <f t="shared" si="637"/>
        <v>0</v>
      </c>
      <c r="H623" s="100">
        <f t="shared" si="638"/>
        <v>0</v>
      </c>
      <c r="I623" s="100">
        <f t="shared" si="639"/>
        <v>0</v>
      </c>
      <c r="J623" s="100">
        <f t="shared" si="640"/>
        <v>0</v>
      </c>
      <c r="K623" s="100">
        <f t="shared" si="641"/>
        <v>0</v>
      </c>
      <c r="L623" s="100">
        <f t="shared" si="642"/>
        <v>0</v>
      </c>
      <c r="M623" s="100">
        <f t="shared" si="643"/>
        <v>0</v>
      </c>
      <c r="N623" s="100">
        <f t="shared" si="644"/>
        <v>0</v>
      </c>
      <c r="O623" s="100">
        <f t="shared" si="645"/>
        <v>0</v>
      </c>
      <c r="P623" s="101">
        <f t="shared" si="646"/>
        <v>0</v>
      </c>
      <c r="Q623" s="42">
        <f t="shared" si="647"/>
        <v>0</v>
      </c>
      <c r="S623" s="99">
        <f t="shared" si="648"/>
        <v>0</v>
      </c>
      <c r="T623" s="100">
        <f t="shared" si="649"/>
        <v>0</v>
      </c>
      <c r="U623" s="100">
        <f t="shared" si="650"/>
        <v>0</v>
      </c>
      <c r="V623" s="100">
        <f t="shared" si="651"/>
        <v>0</v>
      </c>
      <c r="W623" s="100">
        <f t="shared" si="652"/>
        <v>0</v>
      </c>
      <c r="X623" s="100">
        <f t="shared" si="653"/>
        <v>0</v>
      </c>
      <c r="Y623" s="100">
        <f t="shared" si="654"/>
        <v>0</v>
      </c>
      <c r="Z623" s="100">
        <f t="shared" si="655"/>
        <v>0</v>
      </c>
      <c r="AA623" s="100">
        <f t="shared" si="656"/>
        <v>0</v>
      </c>
      <c r="AB623" s="100">
        <f t="shared" si="657"/>
        <v>0</v>
      </c>
      <c r="AC623" s="100">
        <f t="shared" si="658"/>
        <v>0</v>
      </c>
      <c r="AD623" s="100">
        <f t="shared" si="659"/>
        <v>0</v>
      </c>
      <c r="AE623" s="42">
        <f t="shared" si="660"/>
        <v>0</v>
      </c>
      <c r="AF623" s="104">
        <f t="shared" si="661"/>
        <v>0</v>
      </c>
      <c r="AG623" s="42">
        <f t="shared" si="662"/>
        <v>0</v>
      </c>
      <c r="AH623" s="43">
        <f t="shared" si="663"/>
        <v>0</v>
      </c>
      <c r="AJ623" s="78"/>
      <c r="AK623" s="79"/>
      <c r="AL623" s="79"/>
      <c r="AM623" s="79"/>
      <c r="AN623" s="79"/>
      <c r="AO623" s="79"/>
      <c r="AP623" s="79"/>
      <c r="AQ623" s="79"/>
      <c r="AR623" s="79"/>
      <c r="AS623" s="79"/>
      <c r="AT623" s="79"/>
      <c r="AU623" s="79"/>
      <c r="AV623" s="30">
        <f t="shared" si="664"/>
        <v>0</v>
      </c>
      <c r="AW623" s="80"/>
      <c r="AX623" s="37"/>
    </row>
    <row r="624" spans="2:50" x14ac:dyDescent="0.35">
      <c r="B624" s="116">
        <v>569301</v>
      </c>
      <c r="C624" s="87" t="s">
        <v>598</v>
      </c>
      <c r="E624" s="99">
        <f t="shared" si="635"/>
        <v>0</v>
      </c>
      <c r="F624" s="100">
        <f t="shared" si="636"/>
        <v>0</v>
      </c>
      <c r="G624" s="100">
        <f t="shared" si="637"/>
        <v>0</v>
      </c>
      <c r="H624" s="100">
        <f t="shared" si="638"/>
        <v>0</v>
      </c>
      <c r="I624" s="100">
        <f t="shared" si="639"/>
        <v>0</v>
      </c>
      <c r="J624" s="100">
        <f t="shared" si="640"/>
        <v>0</v>
      </c>
      <c r="K624" s="100">
        <f t="shared" si="641"/>
        <v>0</v>
      </c>
      <c r="L624" s="100">
        <f t="shared" si="642"/>
        <v>0</v>
      </c>
      <c r="M624" s="100">
        <f t="shared" si="643"/>
        <v>0</v>
      </c>
      <c r="N624" s="100">
        <f t="shared" si="644"/>
        <v>0</v>
      </c>
      <c r="O624" s="100">
        <f t="shared" si="645"/>
        <v>0</v>
      </c>
      <c r="P624" s="101">
        <f t="shared" si="646"/>
        <v>0</v>
      </c>
      <c r="Q624" s="42">
        <f t="shared" si="647"/>
        <v>0</v>
      </c>
      <c r="S624" s="99">
        <f t="shared" si="648"/>
        <v>0</v>
      </c>
      <c r="T624" s="100">
        <f t="shared" si="649"/>
        <v>0</v>
      </c>
      <c r="U624" s="100">
        <f t="shared" si="650"/>
        <v>0</v>
      </c>
      <c r="V624" s="100">
        <f t="shared" si="651"/>
        <v>0</v>
      </c>
      <c r="W624" s="100">
        <f t="shared" si="652"/>
        <v>0</v>
      </c>
      <c r="X624" s="100">
        <f t="shared" si="653"/>
        <v>0</v>
      </c>
      <c r="Y624" s="100">
        <f t="shared" si="654"/>
        <v>0</v>
      </c>
      <c r="Z624" s="100">
        <f t="shared" si="655"/>
        <v>0</v>
      </c>
      <c r="AA624" s="100">
        <f t="shared" si="656"/>
        <v>0</v>
      </c>
      <c r="AB624" s="100">
        <f t="shared" si="657"/>
        <v>0</v>
      </c>
      <c r="AC624" s="100">
        <f t="shared" si="658"/>
        <v>0</v>
      </c>
      <c r="AD624" s="100">
        <f t="shared" si="659"/>
        <v>0</v>
      </c>
      <c r="AE624" s="42">
        <f t="shared" si="660"/>
        <v>0</v>
      </c>
      <c r="AF624" s="104">
        <f t="shared" si="661"/>
        <v>0</v>
      </c>
      <c r="AG624" s="42">
        <f t="shared" si="662"/>
        <v>0</v>
      </c>
      <c r="AH624" s="43">
        <f t="shared" si="663"/>
        <v>0</v>
      </c>
      <c r="AJ624" s="78"/>
      <c r="AK624" s="79"/>
      <c r="AL624" s="79"/>
      <c r="AM624" s="79"/>
      <c r="AN624" s="79"/>
      <c r="AO624" s="79"/>
      <c r="AP624" s="79"/>
      <c r="AQ624" s="79"/>
      <c r="AR624" s="79"/>
      <c r="AS624" s="79"/>
      <c r="AT624" s="79"/>
      <c r="AU624" s="79"/>
      <c r="AV624" s="30">
        <f t="shared" si="664"/>
        <v>0</v>
      </c>
      <c r="AW624" s="80"/>
      <c r="AX624" s="37"/>
    </row>
    <row r="625" spans="2:50" x14ac:dyDescent="0.35">
      <c r="B625" s="116">
        <v>569302</v>
      </c>
      <c r="C625" s="87" t="s">
        <v>599</v>
      </c>
      <c r="E625" s="99">
        <f t="shared" si="635"/>
        <v>0</v>
      </c>
      <c r="F625" s="100">
        <f t="shared" si="636"/>
        <v>0</v>
      </c>
      <c r="G625" s="100">
        <f t="shared" si="637"/>
        <v>0</v>
      </c>
      <c r="H625" s="100">
        <f t="shared" si="638"/>
        <v>0</v>
      </c>
      <c r="I625" s="100">
        <f t="shared" si="639"/>
        <v>0</v>
      </c>
      <c r="J625" s="100">
        <f t="shared" si="640"/>
        <v>0</v>
      </c>
      <c r="K625" s="100">
        <f t="shared" si="641"/>
        <v>0</v>
      </c>
      <c r="L625" s="100">
        <f t="shared" si="642"/>
        <v>0</v>
      </c>
      <c r="M625" s="100">
        <f t="shared" si="643"/>
        <v>0</v>
      </c>
      <c r="N625" s="100">
        <f t="shared" si="644"/>
        <v>0</v>
      </c>
      <c r="O625" s="100">
        <f t="shared" si="645"/>
        <v>0</v>
      </c>
      <c r="P625" s="101">
        <f t="shared" si="646"/>
        <v>0</v>
      </c>
      <c r="Q625" s="42">
        <f t="shared" si="647"/>
        <v>0</v>
      </c>
      <c r="S625" s="99">
        <f t="shared" si="648"/>
        <v>0</v>
      </c>
      <c r="T625" s="100">
        <f t="shared" si="649"/>
        <v>0</v>
      </c>
      <c r="U625" s="100">
        <f t="shared" si="650"/>
        <v>0</v>
      </c>
      <c r="V625" s="100">
        <f t="shared" si="651"/>
        <v>0</v>
      </c>
      <c r="W625" s="100">
        <f t="shared" si="652"/>
        <v>0</v>
      </c>
      <c r="X625" s="100">
        <f t="shared" si="653"/>
        <v>0</v>
      </c>
      <c r="Y625" s="100">
        <f t="shared" si="654"/>
        <v>0</v>
      </c>
      <c r="Z625" s="100">
        <f t="shared" si="655"/>
        <v>0</v>
      </c>
      <c r="AA625" s="100">
        <f t="shared" si="656"/>
        <v>0</v>
      </c>
      <c r="AB625" s="100">
        <f t="shared" si="657"/>
        <v>0</v>
      </c>
      <c r="AC625" s="100">
        <f t="shared" si="658"/>
        <v>0</v>
      </c>
      <c r="AD625" s="100">
        <f t="shared" si="659"/>
        <v>0</v>
      </c>
      <c r="AE625" s="42">
        <f t="shared" si="660"/>
        <v>0</v>
      </c>
      <c r="AF625" s="104">
        <f t="shared" si="661"/>
        <v>0</v>
      </c>
      <c r="AG625" s="42">
        <f t="shared" si="662"/>
        <v>0</v>
      </c>
      <c r="AH625" s="43">
        <f t="shared" si="663"/>
        <v>0</v>
      </c>
      <c r="AJ625" s="78"/>
      <c r="AK625" s="79"/>
      <c r="AL625" s="79"/>
      <c r="AM625" s="79"/>
      <c r="AN625" s="79"/>
      <c r="AO625" s="79"/>
      <c r="AP625" s="79"/>
      <c r="AQ625" s="79"/>
      <c r="AR625" s="79"/>
      <c r="AS625" s="79"/>
      <c r="AT625" s="79"/>
      <c r="AU625" s="79"/>
      <c r="AV625" s="30">
        <f t="shared" si="664"/>
        <v>0</v>
      </c>
      <c r="AW625" s="80"/>
      <c r="AX625" s="37"/>
    </row>
    <row r="626" spans="2:50" x14ac:dyDescent="0.35">
      <c r="B626" s="116">
        <v>569400</v>
      </c>
      <c r="C626" s="87" t="s">
        <v>600</v>
      </c>
      <c r="E626" s="99">
        <f t="shared" si="635"/>
        <v>0</v>
      </c>
      <c r="F626" s="100">
        <f t="shared" si="636"/>
        <v>0</v>
      </c>
      <c r="G626" s="100">
        <f t="shared" si="637"/>
        <v>0</v>
      </c>
      <c r="H626" s="100">
        <f t="shared" si="638"/>
        <v>0</v>
      </c>
      <c r="I626" s="100">
        <f t="shared" si="639"/>
        <v>0</v>
      </c>
      <c r="J626" s="100">
        <f t="shared" si="640"/>
        <v>0</v>
      </c>
      <c r="K626" s="100">
        <f t="shared" si="641"/>
        <v>0</v>
      </c>
      <c r="L626" s="100">
        <f t="shared" si="642"/>
        <v>0</v>
      </c>
      <c r="M626" s="100">
        <f t="shared" si="643"/>
        <v>0</v>
      </c>
      <c r="N626" s="100">
        <f t="shared" si="644"/>
        <v>0</v>
      </c>
      <c r="O626" s="100">
        <f t="shared" si="645"/>
        <v>0</v>
      </c>
      <c r="P626" s="101">
        <f t="shared" si="646"/>
        <v>0</v>
      </c>
      <c r="Q626" s="42">
        <f t="shared" si="647"/>
        <v>0</v>
      </c>
      <c r="S626" s="99">
        <f t="shared" si="648"/>
        <v>0</v>
      </c>
      <c r="T626" s="100">
        <f t="shared" si="649"/>
        <v>0</v>
      </c>
      <c r="U626" s="100">
        <f t="shared" si="650"/>
        <v>0</v>
      </c>
      <c r="V626" s="100">
        <f t="shared" si="651"/>
        <v>0</v>
      </c>
      <c r="W626" s="100">
        <f t="shared" si="652"/>
        <v>0</v>
      </c>
      <c r="X626" s="100">
        <f t="shared" si="653"/>
        <v>0</v>
      </c>
      <c r="Y626" s="100">
        <f t="shared" si="654"/>
        <v>0</v>
      </c>
      <c r="Z626" s="100">
        <f t="shared" si="655"/>
        <v>0</v>
      </c>
      <c r="AA626" s="100">
        <f t="shared" si="656"/>
        <v>0</v>
      </c>
      <c r="AB626" s="100">
        <f t="shared" si="657"/>
        <v>0</v>
      </c>
      <c r="AC626" s="100">
        <f t="shared" si="658"/>
        <v>0</v>
      </c>
      <c r="AD626" s="100">
        <f t="shared" si="659"/>
        <v>0</v>
      </c>
      <c r="AE626" s="42">
        <f t="shared" si="660"/>
        <v>0</v>
      </c>
      <c r="AF626" s="104">
        <f t="shared" si="661"/>
        <v>0</v>
      </c>
      <c r="AG626" s="42">
        <f t="shared" si="662"/>
        <v>0</v>
      </c>
      <c r="AH626" s="43">
        <f t="shared" si="663"/>
        <v>0</v>
      </c>
      <c r="AJ626" s="78"/>
      <c r="AK626" s="79"/>
      <c r="AL626" s="79"/>
      <c r="AM626" s="79"/>
      <c r="AN626" s="79"/>
      <c r="AO626" s="79"/>
      <c r="AP626" s="79"/>
      <c r="AQ626" s="79"/>
      <c r="AR626" s="79"/>
      <c r="AS626" s="79"/>
      <c r="AT626" s="79"/>
      <c r="AU626" s="79"/>
      <c r="AV626" s="30">
        <f t="shared" si="664"/>
        <v>0</v>
      </c>
      <c r="AW626" s="80"/>
      <c r="AX626" s="37"/>
    </row>
    <row r="627" spans="2:50" s="22" customFormat="1" x14ac:dyDescent="0.35">
      <c r="B627" s="127"/>
      <c r="C627" s="128" t="str">
        <f>+"Total "&amp;PROPER(C532)</f>
        <v>Total General &amp; Administrative</v>
      </c>
      <c r="E627" s="66">
        <f t="shared" ref="E627:Q627" si="665">SUM(E533:E626)</f>
        <v>13344.38</v>
      </c>
      <c r="F627" s="67">
        <f t="shared" si="665"/>
        <v>-9860.75</v>
      </c>
      <c r="G627" s="67">
        <f t="shared" si="665"/>
        <v>2251.5700000000002</v>
      </c>
      <c r="H627" s="67">
        <f t="shared" si="665"/>
        <v>1743.28</v>
      </c>
      <c r="I627" s="67">
        <f t="shared" si="665"/>
        <v>1722.47</v>
      </c>
      <c r="J627" s="67">
        <f t="shared" si="665"/>
        <v>1720.74</v>
      </c>
      <c r="K627" s="67">
        <f t="shared" si="665"/>
        <v>4398.26</v>
      </c>
      <c r="L627" s="67">
        <f t="shared" si="665"/>
        <v>1729.1999999999998</v>
      </c>
      <c r="M627" s="67">
        <f t="shared" si="665"/>
        <v>2540.2399999999998</v>
      </c>
      <c r="N627" s="67">
        <f t="shared" si="665"/>
        <v>2540.2399999999998</v>
      </c>
      <c r="O627" s="67">
        <f t="shared" si="665"/>
        <v>6338.71</v>
      </c>
      <c r="P627" s="50">
        <f t="shared" si="665"/>
        <v>2856.08</v>
      </c>
      <c r="Q627" s="27">
        <f t="shared" si="665"/>
        <v>31324.42</v>
      </c>
      <c r="S627" s="66">
        <f t="shared" ref="S627:AG627" si="666">SUM(S533:S626)</f>
        <v>2621.88</v>
      </c>
      <c r="T627" s="67">
        <f t="shared" si="666"/>
        <v>5408.7999999999993</v>
      </c>
      <c r="U627" s="67">
        <f t="shared" si="666"/>
        <v>2623.56</v>
      </c>
      <c r="V627" s="67">
        <f t="shared" si="666"/>
        <v>2921.29</v>
      </c>
      <c r="W627" s="67">
        <f t="shared" si="666"/>
        <v>250.2</v>
      </c>
      <c r="X627" s="67">
        <f t="shared" si="666"/>
        <v>4285.8300000000008</v>
      </c>
      <c r="Y627" s="67">
        <f t="shared" si="666"/>
        <v>2682.48</v>
      </c>
      <c r="Z627" s="67">
        <f t="shared" si="666"/>
        <v>6682.48</v>
      </c>
      <c r="AA627" s="67">
        <f t="shared" si="666"/>
        <v>2682.48</v>
      </c>
      <c r="AB627" s="67">
        <f t="shared" si="666"/>
        <v>2682.48</v>
      </c>
      <c r="AC627" s="67">
        <f t="shared" si="666"/>
        <v>2682.48</v>
      </c>
      <c r="AD627" s="67">
        <f t="shared" si="666"/>
        <v>3882.48</v>
      </c>
      <c r="AE627" s="27">
        <f t="shared" si="666"/>
        <v>39406.439999999995</v>
      </c>
      <c r="AF627" s="27">
        <f t="shared" si="666"/>
        <v>40414.759999999995</v>
      </c>
      <c r="AG627" s="27">
        <f t="shared" si="666"/>
        <v>-1008.3200000000003</v>
      </c>
      <c r="AH627" s="28">
        <f t="shared" si="663"/>
        <v>-2.4949300701031019E-2</v>
      </c>
      <c r="AJ627" s="66">
        <f t="shared" ref="AJ627:AV627" si="667">SUM(AJ533:AJ626)</f>
        <v>12467</v>
      </c>
      <c r="AK627" s="67">
        <f t="shared" si="667"/>
        <v>12467</v>
      </c>
      <c r="AL627" s="67">
        <f t="shared" si="667"/>
        <v>12467</v>
      </c>
      <c r="AM627" s="67">
        <f t="shared" si="667"/>
        <v>12467</v>
      </c>
      <c r="AN627" s="67">
        <f t="shared" si="667"/>
        <v>12467</v>
      </c>
      <c r="AO627" s="67">
        <f t="shared" si="667"/>
        <v>12467</v>
      </c>
      <c r="AP627" s="67">
        <f t="shared" si="667"/>
        <v>12467</v>
      </c>
      <c r="AQ627" s="67">
        <f t="shared" si="667"/>
        <v>12467</v>
      </c>
      <c r="AR627" s="67">
        <f t="shared" si="667"/>
        <v>12467</v>
      </c>
      <c r="AS627" s="67">
        <f t="shared" si="667"/>
        <v>12467</v>
      </c>
      <c r="AT627" s="67">
        <f t="shared" si="667"/>
        <v>12467</v>
      </c>
      <c r="AU627" s="67">
        <f t="shared" si="667"/>
        <v>12467</v>
      </c>
      <c r="AV627" s="27">
        <f t="shared" si="667"/>
        <v>149604</v>
      </c>
      <c r="AW627" s="55"/>
    </row>
    <row r="628" spans="2:50" s="44" customFormat="1" ht="11.65" customHeight="1" x14ac:dyDescent="0.3">
      <c r="B628" s="129"/>
      <c r="C628" s="130" t="s">
        <v>175</v>
      </c>
      <c r="E628" s="68">
        <f t="shared" ref="E628:Q628" si="668">IF(E$201=0,0,E627/E$201)</f>
        <v>0.18463328631388012</v>
      </c>
      <c r="F628" s="69">
        <f t="shared" si="668"/>
        <v>-0.13674791593166788</v>
      </c>
      <c r="G628" s="69">
        <f t="shared" si="668"/>
        <v>3.1334784119582564E-2</v>
      </c>
      <c r="H628" s="69">
        <f t="shared" si="668"/>
        <v>2.4248362385661183E-2</v>
      </c>
      <c r="I628" s="69">
        <f t="shared" si="668"/>
        <v>2.4378182752796962E-2</v>
      </c>
      <c r="J628" s="69">
        <f t="shared" si="668"/>
        <v>2.4080475927850661E-2</v>
      </c>
      <c r="K628" s="69">
        <f t="shared" si="668"/>
        <v>6.1672706673032693E-2</v>
      </c>
      <c r="L628" s="69">
        <f t="shared" si="668"/>
        <v>2.4268066987836349E-2</v>
      </c>
      <c r="M628" s="69">
        <f t="shared" si="668"/>
        <v>3.5623577382736221E-2</v>
      </c>
      <c r="N628" s="69">
        <f t="shared" si="668"/>
        <v>3.595211234794507E-2</v>
      </c>
      <c r="O628" s="69">
        <f t="shared" si="668"/>
        <v>8.8490896635698327E-2</v>
      </c>
      <c r="P628" s="51">
        <f t="shared" si="668"/>
        <v>4.0026330309159704E-2</v>
      </c>
      <c r="Q628" s="45">
        <f t="shared" si="668"/>
        <v>3.651857996577508E-2</v>
      </c>
      <c r="S628" s="68">
        <f t="shared" ref="S628:AF628" si="669">IF(S$201=0,0,S627/S$201)</f>
        <v>3.319542631677104E-2</v>
      </c>
      <c r="T628" s="69">
        <f t="shared" si="669"/>
        <v>6.8813864146307566E-2</v>
      </c>
      <c r="U628" s="69">
        <f t="shared" si="669"/>
        <v>3.3408289625100965E-2</v>
      </c>
      <c r="V628" s="69">
        <f t="shared" si="669"/>
        <v>3.719901048485199E-2</v>
      </c>
      <c r="W628" s="69">
        <f t="shared" si="669"/>
        <v>3.1858650476733765E-3</v>
      </c>
      <c r="X628" s="69">
        <f t="shared" si="669"/>
        <v>5.4572562485897938E-2</v>
      </c>
      <c r="Y628" s="69">
        <f t="shared" si="669"/>
        <v>3.4161710581613033E-2</v>
      </c>
      <c r="Z628" s="69">
        <f t="shared" si="669"/>
        <v>8.5102199355602814E-2</v>
      </c>
      <c r="AA628" s="69">
        <f t="shared" si="669"/>
        <v>3.4161710581613033E-2</v>
      </c>
      <c r="AB628" s="69">
        <f t="shared" si="669"/>
        <v>3.4161710581613033E-2</v>
      </c>
      <c r="AC628" s="69">
        <f t="shared" si="669"/>
        <v>3.4161710581613033E-2</v>
      </c>
      <c r="AD628" s="69">
        <f t="shared" si="669"/>
        <v>4.9443857213809964E-2</v>
      </c>
      <c r="AE628" s="45">
        <f t="shared" si="669"/>
        <v>4.1794931300627169E-2</v>
      </c>
      <c r="AF628" s="45">
        <f t="shared" si="669"/>
        <v>4.2890484549145791E-2</v>
      </c>
      <c r="AG628" s="45"/>
      <c r="AH628" s="45"/>
      <c r="AJ628" s="68">
        <f t="shared" ref="AJ628:AV628" si="670">IF(AJ$201=0,0,AJ627/AJ$201)</f>
        <v>1</v>
      </c>
      <c r="AK628" s="69">
        <f t="shared" si="670"/>
        <v>1</v>
      </c>
      <c r="AL628" s="69">
        <f t="shared" si="670"/>
        <v>1</v>
      </c>
      <c r="AM628" s="69">
        <f t="shared" si="670"/>
        <v>1</v>
      </c>
      <c r="AN628" s="69">
        <f t="shared" si="670"/>
        <v>1</v>
      </c>
      <c r="AO628" s="69">
        <f t="shared" si="670"/>
        <v>1</v>
      </c>
      <c r="AP628" s="69">
        <f t="shared" si="670"/>
        <v>1</v>
      </c>
      <c r="AQ628" s="69">
        <f t="shared" si="670"/>
        <v>1</v>
      </c>
      <c r="AR628" s="69">
        <f t="shared" si="670"/>
        <v>1</v>
      </c>
      <c r="AS628" s="69">
        <f t="shared" si="670"/>
        <v>1</v>
      </c>
      <c r="AT628" s="69">
        <f t="shared" si="670"/>
        <v>1</v>
      </c>
      <c r="AU628" s="69">
        <f t="shared" si="670"/>
        <v>1</v>
      </c>
      <c r="AV628" s="45">
        <f t="shared" si="670"/>
        <v>1</v>
      </c>
      <c r="AW628" s="56"/>
    </row>
    <row r="629" spans="2:50" s="11" customFormat="1" x14ac:dyDescent="0.35">
      <c r="B629" s="125"/>
      <c r="C629" s="97"/>
      <c r="E629" s="57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52"/>
      <c r="Q629" s="29"/>
      <c r="S629" s="57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29"/>
      <c r="AF629" s="29"/>
      <c r="AG629" s="29"/>
      <c r="AH629" s="29"/>
      <c r="AJ629" s="57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9"/>
      <c r="AW629" s="58"/>
    </row>
    <row r="630" spans="2:50" x14ac:dyDescent="0.35">
      <c r="B630" s="116"/>
      <c r="C630" s="126" t="s">
        <v>601</v>
      </c>
      <c r="E630" s="59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70"/>
      <c r="Q630" s="30"/>
      <c r="S630" s="59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30"/>
      <c r="AF630" s="30"/>
      <c r="AG630" s="30"/>
      <c r="AH630" s="26"/>
      <c r="AJ630" s="59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30"/>
      <c r="AW630" s="49"/>
    </row>
    <row r="631" spans="2:50" x14ac:dyDescent="0.35">
      <c r="B631" s="116">
        <v>570000</v>
      </c>
      <c r="C631" s="87" t="s">
        <v>602</v>
      </c>
      <c r="E631" s="99">
        <f t="shared" ref="E631:E676" si="671">IF(E$6="Actuals",_xlfn.IFNA(VLOOKUP($B631,PYOP,5,FALSE),0),_xlfn.IFNA(VLOOKUP($B631,CYBUDOP,5,FALSE),0))</f>
        <v>0</v>
      </c>
      <c r="F631" s="100">
        <f t="shared" ref="F631:F676" si="672">IF(F$6="Actuals",_xlfn.IFNA(VLOOKUP($B631,PYOP,6,FALSE),0),_xlfn.IFNA(VLOOKUP($B631,CYBUDOP,6,FALSE),0))</f>
        <v>0</v>
      </c>
      <c r="G631" s="100">
        <f t="shared" ref="G631:G676" si="673">IF(G$6="Actuals",_xlfn.IFNA(VLOOKUP($B631,PYOP,7,FALSE),0),_xlfn.IFNA(VLOOKUP($B631,CYBUDOP,7,FALSE),0))</f>
        <v>0</v>
      </c>
      <c r="H631" s="100">
        <f t="shared" ref="H631:H676" si="674">IF(H$6="Actuals",_xlfn.IFNA(VLOOKUP($B631,PYOP,8,FALSE),0),_xlfn.IFNA(VLOOKUP($B631,CYBUDOP,8,FALSE),0))</f>
        <v>0</v>
      </c>
      <c r="I631" s="100">
        <f t="shared" ref="I631:I676" si="675">IF(I$6="Actuals",_xlfn.IFNA(VLOOKUP($B631,PYOP,9,FALSE),0),_xlfn.IFNA(VLOOKUP($B631,CYBUDOP,9,FALSE),0))</f>
        <v>0</v>
      </c>
      <c r="J631" s="100">
        <f t="shared" ref="J631:J676" si="676">IF(J$6="Actuals",_xlfn.IFNA(VLOOKUP($B631,PYOP,10,FALSE),0),_xlfn.IFNA(VLOOKUP($B631,CYBUDOP,10,FALSE),0))</f>
        <v>0</v>
      </c>
      <c r="K631" s="100">
        <f t="shared" ref="K631:K676" si="677">IF(K$6="Actuals",_xlfn.IFNA(VLOOKUP($B631,PYOP,11,FALSE),0),_xlfn.IFNA(VLOOKUP($B631,CYBUDOP,11,FALSE),0))</f>
        <v>0</v>
      </c>
      <c r="L631" s="100">
        <f t="shared" ref="L631:L676" si="678">IF(L$6="Actuals",_xlfn.IFNA(VLOOKUP($B631,PYOP,12,FALSE),0),_xlfn.IFNA(VLOOKUP($B631,CYBUDOP,12,FALSE),0))</f>
        <v>0</v>
      </c>
      <c r="M631" s="100">
        <f t="shared" ref="M631:M676" si="679">IF(M$6="Actuals",_xlfn.IFNA(VLOOKUP($B631,PYOP,13,FALSE),0),_xlfn.IFNA(VLOOKUP($B631,CYBUDOP,13,FALSE),0))</f>
        <v>0</v>
      </c>
      <c r="N631" s="100">
        <f t="shared" ref="N631:N676" si="680">IF(N$6="Actuals",_xlfn.IFNA(VLOOKUP($B631,PYOP,14,FALSE),0),_xlfn.IFNA(VLOOKUP($B631,CYBUDOP,14,FALSE),0))</f>
        <v>0</v>
      </c>
      <c r="O631" s="100">
        <f t="shared" ref="O631:O676" si="681">IF(O$6="Actuals",_xlfn.IFNA(VLOOKUP($B631,PYOP,15,FALSE),0),_xlfn.IFNA(VLOOKUP($B631,CYBUDOP,15,FALSE),0))</f>
        <v>0</v>
      </c>
      <c r="P631" s="101">
        <f t="shared" ref="P631:P676" si="682">IF(P$6="Actuals",_xlfn.IFNA(VLOOKUP($B631,PYOP,16,FALSE),0),_xlfn.IFNA(VLOOKUP($B631,CYBUDOP,16,FALSE),0))</f>
        <v>0</v>
      </c>
      <c r="Q631" s="42">
        <f t="shared" ref="Q631:Q676" si="683">SUM(E631:P631)</f>
        <v>0</v>
      </c>
      <c r="S631" s="99">
        <f t="shared" ref="S631:S676" si="684">IF(S$6="Actuals",_xlfn.IFNA(VLOOKUP($B631,CYOP,5,FALSE),0),_xlfn.IFNA(VLOOKUP($B631,CYBUDOP,9,FALSE),0))</f>
        <v>0</v>
      </c>
      <c r="T631" s="100">
        <f t="shared" ref="T631:T676" si="685">IF(T$6="Actuals",_xlfn.IFNA(VLOOKUP($B631,CYOP,6,FALSE),0),_xlfn.IFNA(VLOOKUP($B631,CYBUDOP,10,FALSE),0))</f>
        <v>0</v>
      </c>
      <c r="U631" s="100">
        <f t="shared" ref="U631:U676" si="686">IF(U$6="Actuals",_xlfn.IFNA(VLOOKUP($B631,CYOP,7,FALSE),0),_xlfn.IFNA(VLOOKUP($B631,CYBUDOP,11,FALSE),0))</f>
        <v>0</v>
      </c>
      <c r="V631" s="100">
        <f t="shared" ref="V631:V676" si="687">IF(V$6="Actuals",_xlfn.IFNA(VLOOKUP($B631,CYOP,8,FALSE),0),_xlfn.IFNA(VLOOKUP($B631,CYBUDOP,12,FALSE),0))</f>
        <v>0</v>
      </c>
      <c r="W631" s="100">
        <f t="shared" ref="W631:W676" si="688">IF(W$6="Actuals",_xlfn.IFNA(VLOOKUP($B631,CYOP,9,FALSE),0),_xlfn.IFNA(VLOOKUP($B631,CYBUDOP,13,FALSE),0))</f>
        <v>0</v>
      </c>
      <c r="X631" s="100">
        <f t="shared" ref="X631:X676" si="689">IF(X$6="Actuals",_xlfn.IFNA(VLOOKUP($B631,CYOP,10,FALSE),0),_xlfn.IFNA(VLOOKUP($B631,CYBUDOP,14,FALSE),0))</f>
        <v>0</v>
      </c>
      <c r="Y631" s="100">
        <f t="shared" ref="Y631:Y676" si="690">IF(Y$6="Actuals",_xlfn.IFNA(VLOOKUP($B631,CYOP,11,FALSE),0),_xlfn.IFNA(VLOOKUP($B631,CYBUDOP,15,FALSE),0))</f>
        <v>0</v>
      </c>
      <c r="Z631" s="100">
        <f t="shared" ref="Z631:Z676" si="691">IF(Z$6="Actuals",_xlfn.IFNA(VLOOKUP($B631,CYOP,12,FALSE),0),_xlfn.IFNA(VLOOKUP($B631,CYBUDOP,16,FALSE),0))</f>
        <v>0</v>
      </c>
      <c r="AA631" s="100">
        <f t="shared" ref="AA631:AA676" si="692">IF(AA$6="Actuals",_xlfn.IFNA(VLOOKUP($B631,CYOP,13,FALSE),0),_xlfn.IFNA(VLOOKUP($B631,CYBUDOP,17,FALSE),0))</f>
        <v>0</v>
      </c>
      <c r="AB631" s="100">
        <f t="shared" ref="AB631:AB676" si="693">IF(AB$6="Actuals",_xlfn.IFNA(VLOOKUP($B631,CYOP,14,FALSE),0),_xlfn.IFNA(VLOOKUP($B631,CYBUDOP,18,FALSE),0))</f>
        <v>0</v>
      </c>
      <c r="AC631" s="100">
        <f t="shared" ref="AC631:AC676" si="694">IF(AC$6="Actuals",_xlfn.IFNA(VLOOKUP($B631,CYOP,15,FALSE),0),_xlfn.IFNA(VLOOKUP($B631,CYBUDOP,19,FALSE),0))</f>
        <v>0</v>
      </c>
      <c r="AD631" s="100">
        <f t="shared" ref="AD631:AD676" si="695">IF(AD$6="Actuals",_xlfn.IFNA(VLOOKUP($B631,CYOP,16,FALSE),0),_xlfn.IFNA(VLOOKUP($B631,CYBUDOP,20,FALSE),0))</f>
        <v>0</v>
      </c>
      <c r="AE631" s="42">
        <f t="shared" ref="AE631:AE676" si="696">SUM(S631:AD631)</f>
        <v>0</v>
      </c>
      <c r="AF631" s="104">
        <f t="shared" ref="AF631:AF676" si="697">_xlfn.IFNA(VLOOKUP($B631,CYBUDOP,6,FALSE),0)</f>
        <v>0</v>
      </c>
      <c r="AG631" s="42">
        <f t="shared" ref="AG631:AG676" si="698">+AE631-AF631</f>
        <v>0</v>
      </c>
      <c r="AH631" s="43">
        <f t="shared" ref="AH631:AH677" si="699">IF(AF631=0,0,AG631/AF631)</f>
        <v>0</v>
      </c>
      <c r="AJ631" s="78"/>
      <c r="AK631" s="79"/>
      <c r="AL631" s="79"/>
      <c r="AM631" s="79"/>
      <c r="AN631" s="79"/>
      <c r="AO631" s="79"/>
      <c r="AP631" s="79"/>
      <c r="AQ631" s="79"/>
      <c r="AR631" s="79"/>
      <c r="AS631" s="79"/>
      <c r="AT631" s="79"/>
      <c r="AU631" s="79"/>
      <c r="AV631" s="30">
        <f t="shared" ref="AV631:AV676" si="700">SUM(AJ631:AU631)</f>
        <v>0</v>
      </c>
      <c r="AW631" s="80"/>
      <c r="AX631" s="37"/>
    </row>
    <row r="632" spans="2:50" x14ac:dyDescent="0.35">
      <c r="B632" s="116">
        <v>571000</v>
      </c>
      <c r="C632" s="87" t="s">
        <v>603</v>
      </c>
      <c r="E632" s="99">
        <f t="shared" si="671"/>
        <v>23900</v>
      </c>
      <c r="F632" s="100">
        <f t="shared" si="672"/>
        <v>28787</v>
      </c>
      <c r="G632" s="100">
        <f t="shared" si="673"/>
        <v>28787</v>
      </c>
      <c r="H632" s="100">
        <f t="shared" si="674"/>
        <v>70818</v>
      </c>
      <c r="I632" s="100">
        <f t="shared" si="675"/>
        <v>55348</v>
      </c>
      <c r="J632" s="100">
        <f t="shared" si="676"/>
        <v>44032</v>
      </c>
      <c r="K632" s="100">
        <f t="shared" si="677"/>
        <v>22929</v>
      </c>
      <c r="L632" s="100">
        <f t="shared" si="678"/>
        <v>19271</v>
      </c>
      <c r="M632" s="100">
        <f t="shared" si="679"/>
        <v>21100</v>
      </c>
      <c r="N632" s="100">
        <f t="shared" si="680"/>
        <v>23121</v>
      </c>
      <c r="O632" s="100">
        <f t="shared" si="681"/>
        <v>21100</v>
      </c>
      <c r="P632" s="101">
        <f t="shared" si="682"/>
        <v>22622</v>
      </c>
      <c r="Q632" s="42">
        <f t="shared" si="683"/>
        <v>381815</v>
      </c>
      <c r="S632" s="99" t="str">
        <f t="shared" si="684"/>
        <v>-</v>
      </c>
      <c r="T632" s="100" t="str">
        <f t="shared" si="685"/>
        <v>-</v>
      </c>
      <c r="U632" s="100">
        <f t="shared" si="686"/>
        <v>540</v>
      </c>
      <c r="V632" s="100">
        <f t="shared" si="687"/>
        <v>54344</v>
      </c>
      <c r="W632" s="100">
        <f t="shared" si="688"/>
        <v>56871</v>
      </c>
      <c r="X632" s="100">
        <f t="shared" si="689"/>
        <v>18112</v>
      </c>
      <c r="Y632" s="100">
        <f t="shared" si="690"/>
        <v>16500</v>
      </c>
      <c r="Z632" s="100">
        <f t="shared" si="691"/>
        <v>16500</v>
      </c>
      <c r="AA632" s="100">
        <f t="shared" si="692"/>
        <v>16500</v>
      </c>
      <c r="AB632" s="100">
        <f t="shared" si="693"/>
        <v>16500</v>
      </c>
      <c r="AC632" s="100">
        <f t="shared" si="694"/>
        <v>16500</v>
      </c>
      <c r="AD632" s="100">
        <f t="shared" si="695"/>
        <v>16500</v>
      </c>
      <c r="AE632" s="42">
        <f t="shared" si="696"/>
        <v>228867</v>
      </c>
      <c r="AF632" s="104">
        <f t="shared" si="697"/>
        <v>248500</v>
      </c>
      <c r="AG632" s="42">
        <f t="shared" si="698"/>
        <v>-19633</v>
      </c>
      <c r="AH632" s="43">
        <f t="shared" si="699"/>
        <v>-7.9006036217303829E-2</v>
      </c>
      <c r="AJ632" s="78"/>
      <c r="AK632" s="79"/>
      <c r="AL632" s="79"/>
      <c r="AM632" s="79"/>
      <c r="AN632" s="79"/>
      <c r="AO632" s="79"/>
      <c r="AP632" s="79"/>
      <c r="AQ632" s="79"/>
      <c r="AR632" s="79"/>
      <c r="AS632" s="79"/>
      <c r="AT632" s="79"/>
      <c r="AU632" s="79"/>
      <c r="AV632" s="30">
        <f t="shared" si="700"/>
        <v>0</v>
      </c>
      <c r="AW632" s="80"/>
      <c r="AX632" s="37"/>
    </row>
    <row r="633" spans="2:50" x14ac:dyDescent="0.35">
      <c r="B633" s="116">
        <v>571001</v>
      </c>
      <c r="C633" s="87" t="s">
        <v>604</v>
      </c>
      <c r="E633" s="99">
        <f t="shared" si="671"/>
        <v>0</v>
      </c>
      <c r="F633" s="100">
        <f t="shared" si="672"/>
        <v>0</v>
      </c>
      <c r="G633" s="100">
        <f t="shared" si="673"/>
        <v>0</v>
      </c>
      <c r="H633" s="100">
        <f t="shared" si="674"/>
        <v>0</v>
      </c>
      <c r="I633" s="100">
        <f t="shared" si="675"/>
        <v>0</v>
      </c>
      <c r="J633" s="100">
        <f t="shared" si="676"/>
        <v>0</v>
      </c>
      <c r="K633" s="100">
        <f t="shared" si="677"/>
        <v>0</v>
      </c>
      <c r="L633" s="100">
        <f t="shared" si="678"/>
        <v>0</v>
      </c>
      <c r="M633" s="100">
        <f t="shared" si="679"/>
        <v>0</v>
      </c>
      <c r="N633" s="100">
        <f t="shared" si="680"/>
        <v>0</v>
      </c>
      <c r="O633" s="100">
        <f t="shared" si="681"/>
        <v>0</v>
      </c>
      <c r="P633" s="101">
        <f t="shared" si="682"/>
        <v>0</v>
      </c>
      <c r="Q633" s="42">
        <f t="shared" si="683"/>
        <v>0</v>
      </c>
      <c r="S633" s="99">
        <f t="shared" si="684"/>
        <v>0</v>
      </c>
      <c r="T633" s="100">
        <f t="shared" si="685"/>
        <v>0</v>
      </c>
      <c r="U633" s="100">
        <f t="shared" si="686"/>
        <v>0</v>
      </c>
      <c r="V633" s="100">
        <f t="shared" si="687"/>
        <v>0</v>
      </c>
      <c r="W633" s="100">
        <f t="shared" si="688"/>
        <v>0</v>
      </c>
      <c r="X633" s="100">
        <f t="shared" si="689"/>
        <v>0</v>
      </c>
      <c r="Y633" s="100">
        <f t="shared" si="690"/>
        <v>0</v>
      </c>
      <c r="Z633" s="100">
        <f t="shared" si="691"/>
        <v>0</v>
      </c>
      <c r="AA633" s="100">
        <f t="shared" si="692"/>
        <v>0</v>
      </c>
      <c r="AB633" s="100">
        <f t="shared" si="693"/>
        <v>0</v>
      </c>
      <c r="AC633" s="100">
        <f t="shared" si="694"/>
        <v>0</v>
      </c>
      <c r="AD633" s="100">
        <f t="shared" si="695"/>
        <v>0</v>
      </c>
      <c r="AE633" s="42">
        <f t="shared" si="696"/>
        <v>0</v>
      </c>
      <c r="AF633" s="104">
        <f t="shared" si="697"/>
        <v>0</v>
      </c>
      <c r="AG633" s="42">
        <f t="shared" si="698"/>
        <v>0</v>
      </c>
      <c r="AH633" s="43">
        <f t="shared" si="699"/>
        <v>0</v>
      </c>
      <c r="AJ633" s="78"/>
      <c r="AK633" s="79"/>
      <c r="AL633" s="79"/>
      <c r="AM633" s="79"/>
      <c r="AN633" s="79"/>
      <c r="AO633" s="79"/>
      <c r="AP633" s="79"/>
      <c r="AQ633" s="79"/>
      <c r="AR633" s="79"/>
      <c r="AS633" s="79"/>
      <c r="AT633" s="79"/>
      <c r="AU633" s="79"/>
      <c r="AV633" s="30">
        <f t="shared" si="700"/>
        <v>0</v>
      </c>
      <c r="AW633" s="80"/>
      <c r="AX633" s="37"/>
    </row>
    <row r="634" spans="2:50" x14ac:dyDescent="0.35">
      <c r="B634" s="116">
        <v>571002</v>
      </c>
      <c r="C634" s="87" t="s">
        <v>605</v>
      </c>
      <c r="E634" s="99">
        <f t="shared" si="671"/>
        <v>0</v>
      </c>
      <c r="F634" s="100">
        <f t="shared" si="672"/>
        <v>0</v>
      </c>
      <c r="G634" s="100">
        <f t="shared" si="673"/>
        <v>0</v>
      </c>
      <c r="H634" s="100">
        <f t="shared" si="674"/>
        <v>0</v>
      </c>
      <c r="I634" s="100">
        <f t="shared" si="675"/>
        <v>0</v>
      </c>
      <c r="J634" s="100">
        <f t="shared" si="676"/>
        <v>0</v>
      </c>
      <c r="K634" s="100">
        <f t="shared" si="677"/>
        <v>0</v>
      </c>
      <c r="L634" s="100">
        <f t="shared" si="678"/>
        <v>0</v>
      </c>
      <c r="M634" s="100">
        <f t="shared" si="679"/>
        <v>0</v>
      </c>
      <c r="N634" s="100">
        <f t="shared" si="680"/>
        <v>0</v>
      </c>
      <c r="O634" s="100">
        <f t="shared" si="681"/>
        <v>0</v>
      </c>
      <c r="P634" s="101">
        <f t="shared" si="682"/>
        <v>0</v>
      </c>
      <c r="Q634" s="42">
        <f t="shared" si="683"/>
        <v>0</v>
      </c>
      <c r="S634" s="99">
        <f t="shared" si="684"/>
        <v>0</v>
      </c>
      <c r="T634" s="100">
        <f t="shared" si="685"/>
        <v>0</v>
      </c>
      <c r="U634" s="100">
        <f t="shared" si="686"/>
        <v>0</v>
      </c>
      <c r="V634" s="100">
        <f t="shared" si="687"/>
        <v>0</v>
      </c>
      <c r="W634" s="100">
        <f t="shared" si="688"/>
        <v>0</v>
      </c>
      <c r="X634" s="100">
        <f t="shared" si="689"/>
        <v>0</v>
      </c>
      <c r="Y634" s="100">
        <f t="shared" si="690"/>
        <v>0</v>
      </c>
      <c r="Z634" s="100">
        <f t="shared" si="691"/>
        <v>0</v>
      </c>
      <c r="AA634" s="100">
        <f t="shared" si="692"/>
        <v>0</v>
      </c>
      <c r="AB634" s="100">
        <f t="shared" si="693"/>
        <v>0</v>
      </c>
      <c r="AC634" s="100">
        <f t="shared" si="694"/>
        <v>0</v>
      </c>
      <c r="AD634" s="100">
        <f t="shared" si="695"/>
        <v>0</v>
      </c>
      <c r="AE634" s="42">
        <f t="shared" si="696"/>
        <v>0</v>
      </c>
      <c r="AF634" s="104">
        <f t="shared" si="697"/>
        <v>0</v>
      </c>
      <c r="AG634" s="42">
        <f t="shared" si="698"/>
        <v>0</v>
      </c>
      <c r="AH634" s="43">
        <f t="shared" si="699"/>
        <v>0</v>
      </c>
      <c r="AJ634" s="78"/>
      <c r="AK634" s="79"/>
      <c r="AL634" s="79"/>
      <c r="AM634" s="79"/>
      <c r="AN634" s="79"/>
      <c r="AO634" s="79"/>
      <c r="AP634" s="79"/>
      <c r="AQ634" s="79"/>
      <c r="AR634" s="79"/>
      <c r="AS634" s="79"/>
      <c r="AT634" s="79"/>
      <c r="AU634" s="79"/>
      <c r="AV634" s="30">
        <f t="shared" si="700"/>
        <v>0</v>
      </c>
      <c r="AW634" s="80"/>
      <c r="AX634" s="37"/>
    </row>
    <row r="635" spans="2:50" x14ac:dyDescent="0.35">
      <c r="B635" s="116">
        <v>571003</v>
      </c>
      <c r="C635" s="87" t="s">
        <v>606</v>
      </c>
      <c r="E635" s="99">
        <f t="shared" si="671"/>
        <v>0</v>
      </c>
      <c r="F635" s="100">
        <f t="shared" si="672"/>
        <v>0</v>
      </c>
      <c r="G635" s="100">
        <f t="shared" si="673"/>
        <v>0</v>
      </c>
      <c r="H635" s="100">
        <f t="shared" si="674"/>
        <v>0</v>
      </c>
      <c r="I635" s="100">
        <f t="shared" si="675"/>
        <v>0</v>
      </c>
      <c r="J635" s="100">
        <f t="shared" si="676"/>
        <v>0</v>
      </c>
      <c r="K635" s="100">
        <f t="shared" si="677"/>
        <v>0</v>
      </c>
      <c r="L635" s="100">
        <f t="shared" si="678"/>
        <v>0</v>
      </c>
      <c r="M635" s="100">
        <f t="shared" si="679"/>
        <v>0</v>
      </c>
      <c r="N635" s="100">
        <f t="shared" si="680"/>
        <v>0</v>
      </c>
      <c r="O635" s="100">
        <f t="shared" si="681"/>
        <v>0</v>
      </c>
      <c r="P635" s="101">
        <f t="shared" si="682"/>
        <v>0</v>
      </c>
      <c r="Q635" s="42">
        <f t="shared" si="683"/>
        <v>0</v>
      </c>
      <c r="S635" s="99">
        <f t="shared" si="684"/>
        <v>0</v>
      </c>
      <c r="T635" s="100">
        <f t="shared" si="685"/>
        <v>0</v>
      </c>
      <c r="U635" s="100">
        <f t="shared" si="686"/>
        <v>0</v>
      </c>
      <c r="V635" s="100">
        <f t="shared" si="687"/>
        <v>0</v>
      </c>
      <c r="W635" s="100">
        <f t="shared" si="688"/>
        <v>0</v>
      </c>
      <c r="X635" s="100">
        <f t="shared" si="689"/>
        <v>0</v>
      </c>
      <c r="Y635" s="100">
        <f t="shared" si="690"/>
        <v>0</v>
      </c>
      <c r="Z635" s="100">
        <f t="shared" si="691"/>
        <v>0</v>
      </c>
      <c r="AA635" s="100">
        <f t="shared" si="692"/>
        <v>0</v>
      </c>
      <c r="AB635" s="100">
        <f t="shared" si="693"/>
        <v>0</v>
      </c>
      <c r="AC635" s="100">
        <f t="shared" si="694"/>
        <v>0</v>
      </c>
      <c r="AD635" s="100">
        <f t="shared" si="695"/>
        <v>0</v>
      </c>
      <c r="AE635" s="42">
        <f t="shared" si="696"/>
        <v>0</v>
      </c>
      <c r="AF635" s="104">
        <f t="shared" si="697"/>
        <v>0</v>
      </c>
      <c r="AG635" s="42">
        <f t="shared" si="698"/>
        <v>0</v>
      </c>
      <c r="AH635" s="43">
        <f t="shared" si="699"/>
        <v>0</v>
      </c>
      <c r="AJ635" s="78"/>
      <c r="AK635" s="79"/>
      <c r="AL635" s="79"/>
      <c r="AM635" s="79"/>
      <c r="AN635" s="79"/>
      <c r="AO635" s="79"/>
      <c r="AP635" s="79"/>
      <c r="AQ635" s="79"/>
      <c r="AR635" s="79"/>
      <c r="AS635" s="79"/>
      <c r="AT635" s="79"/>
      <c r="AU635" s="79"/>
      <c r="AV635" s="30">
        <f t="shared" si="700"/>
        <v>0</v>
      </c>
      <c r="AW635" s="80"/>
      <c r="AX635" s="37"/>
    </row>
    <row r="636" spans="2:50" x14ac:dyDescent="0.35">
      <c r="B636" s="116">
        <v>571004</v>
      </c>
      <c r="C636" s="87" t="s">
        <v>607</v>
      </c>
      <c r="E636" s="99">
        <f t="shared" si="671"/>
        <v>0</v>
      </c>
      <c r="F636" s="100">
        <f t="shared" si="672"/>
        <v>0</v>
      </c>
      <c r="G636" s="100">
        <f t="shared" si="673"/>
        <v>0</v>
      </c>
      <c r="H636" s="100">
        <f t="shared" si="674"/>
        <v>0</v>
      </c>
      <c r="I636" s="100">
        <f t="shared" si="675"/>
        <v>0</v>
      </c>
      <c r="J636" s="100">
        <f t="shared" si="676"/>
        <v>0</v>
      </c>
      <c r="K636" s="100">
        <f t="shared" si="677"/>
        <v>0</v>
      </c>
      <c r="L636" s="100">
        <f t="shared" si="678"/>
        <v>0</v>
      </c>
      <c r="M636" s="100">
        <f t="shared" si="679"/>
        <v>0</v>
      </c>
      <c r="N636" s="100">
        <f t="shared" si="680"/>
        <v>0</v>
      </c>
      <c r="O636" s="100">
        <f t="shared" si="681"/>
        <v>0</v>
      </c>
      <c r="P636" s="101">
        <f t="shared" si="682"/>
        <v>0</v>
      </c>
      <c r="Q636" s="42">
        <f t="shared" si="683"/>
        <v>0</v>
      </c>
      <c r="S636" s="99">
        <f t="shared" si="684"/>
        <v>0</v>
      </c>
      <c r="T636" s="100">
        <f t="shared" si="685"/>
        <v>0</v>
      </c>
      <c r="U636" s="100">
        <f t="shared" si="686"/>
        <v>0</v>
      </c>
      <c r="V636" s="100">
        <f t="shared" si="687"/>
        <v>0</v>
      </c>
      <c r="W636" s="100">
        <f t="shared" si="688"/>
        <v>0</v>
      </c>
      <c r="X636" s="100">
        <f t="shared" si="689"/>
        <v>0</v>
      </c>
      <c r="Y636" s="100">
        <f t="shared" si="690"/>
        <v>0</v>
      </c>
      <c r="Z636" s="100">
        <f t="shared" si="691"/>
        <v>0</v>
      </c>
      <c r="AA636" s="100">
        <f t="shared" si="692"/>
        <v>0</v>
      </c>
      <c r="AB636" s="100">
        <f t="shared" si="693"/>
        <v>0</v>
      </c>
      <c r="AC636" s="100">
        <f t="shared" si="694"/>
        <v>0</v>
      </c>
      <c r="AD636" s="100">
        <f t="shared" si="695"/>
        <v>0</v>
      </c>
      <c r="AE636" s="42">
        <f t="shared" si="696"/>
        <v>0</v>
      </c>
      <c r="AF636" s="104">
        <f t="shared" si="697"/>
        <v>0</v>
      </c>
      <c r="AG636" s="42">
        <f t="shared" si="698"/>
        <v>0</v>
      </c>
      <c r="AH636" s="43">
        <f t="shared" si="699"/>
        <v>0</v>
      </c>
      <c r="AJ636" s="78"/>
      <c r="AK636" s="79"/>
      <c r="AL636" s="79"/>
      <c r="AM636" s="79"/>
      <c r="AN636" s="79"/>
      <c r="AO636" s="79"/>
      <c r="AP636" s="79"/>
      <c r="AQ636" s="79"/>
      <c r="AR636" s="79"/>
      <c r="AS636" s="79"/>
      <c r="AT636" s="79"/>
      <c r="AU636" s="79"/>
      <c r="AV636" s="30">
        <f t="shared" si="700"/>
        <v>0</v>
      </c>
      <c r="AW636" s="80"/>
      <c r="AX636" s="37"/>
    </row>
    <row r="637" spans="2:50" x14ac:dyDescent="0.35">
      <c r="B637" s="116">
        <v>571005</v>
      </c>
      <c r="C637" s="87" t="s">
        <v>608</v>
      </c>
      <c r="E637" s="99">
        <f t="shared" si="671"/>
        <v>0</v>
      </c>
      <c r="F637" s="100">
        <f t="shared" si="672"/>
        <v>0</v>
      </c>
      <c r="G637" s="100">
        <f t="shared" si="673"/>
        <v>0</v>
      </c>
      <c r="H637" s="100">
        <f t="shared" si="674"/>
        <v>0</v>
      </c>
      <c r="I637" s="100">
        <f t="shared" si="675"/>
        <v>0</v>
      </c>
      <c r="J637" s="100">
        <f t="shared" si="676"/>
        <v>0</v>
      </c>
      <c r="K637" s="100">
        <f t="shared" si="677"/>
        <v>0</v>
      </c>
      <c r="L637" s="100">
        <f t="shared" si="678"/>
        <v>0</v>
      </c>
      <c r="M637" s="100">
        <f t="shared" si="679"/>
        <v>0</v>
      </c>
      <c r="N637" s="100">
        <f t="shared" si="680"/>
        <v>0</v>
      </c>
      <c r="O637" s="100">
        <f t="shared" si="681"/>
        <v>0</v>
      </c>
      <c r="P637" s="101">
        <f t="shared" si="682"/>
        <v>0</v>
      </c>
      <c r="Q637" s="42">
        <f t="shared" si="683"/>
        <v>0</v>
      </c>
      <c r="S637" s="99">
        <f t="shared" si="684"/>
        <v>0</v>
      </c>
      <c r="T637" s="100">
        <f t="shared" si="685"/>
        <v>0</v>
      </c>
      <c r="U637" s="100">
        <f t="shared" si="686"/>
        <v>0</v>
      </c>
      <c r="V637" s="100">
        <f t="shared" si="687"/>
        <v>0</v>
      </c>
      <c r="W637" s="100">
        <f t="shared" si="688"/>
        <v>0</v>
      </c>
      <c r="X637" s="100">
        <f t="shared" si="689"/>
        <v>0</v>
      </c>
      <c r="Y637" s="100">
        <f t="shared" si="690"/>
        <v>0</v>
      </c>
      <c r="Z637" s="100">
        <f t="shared" si="691"/>
        <v>0</v>
      </c>
      <c r="AA637" s="100">
        <f t="shared" si="692"/>
        <v>0</v>
      </c>
      <c r="AB637" s="100">
        <f t="shared" si="693"/>
        <v>0</v>
      </c>
      <c r="AC637" s="100">
        <f t="shared" si="694"/>
        <v>0</v>
      </c>
      <c r="AD637" s="100">
        <f t="shared" si="695"/>
        <v>0</v>
      </c>
      <c r="AE637" s="42">
        <f t="shared" si="696"/>
        <v>0</v>
      </c>
      <c r="AF637" s="104">
        <f t="shared" si="697"/>
        <v>0</v>
      </c>
      <c r="AG637" s="42">
        <f t="shared" si="698"/>
        <v>0</v>
      </c>
      <c r="AH637" s="43">
        <f t="shared" si="699"/>
        <v>0</v>
      </c>
      <c r="AJ637" s="78"/>
      <c r="AK637" s="79"/>
      <c r="AL637" s="79"/>
      <c r="AM637" s="79"/>
      <c r="AN637" s="79"/>
      <c r="AO637" s="79"/>
      <c r="AP637" s="79"/>
      <c r="AQ637" s="79"/>
      <c r="AR637" s="79"/>
      <c r="AS637" s="79"/>
      <c r="AT637" s="79"/>
      <c r="AU637" s="79"/>
      <c r="AV637" s="30">
        <f t="shared" si="700"/>
        <v>0</v>
      </c>
      <c r="AW637" s="80"/>
      <c r="AX637" s="37"/>
    </row>
    <row r="638" spans="2:50" x14ac:dyDescent="0.35">
      <c r="B638" s="116">
        <v>571006</v>
      </c>
      <c r="C638" s="87" t="s">
        <v>609</v>
      </c>
      <c r="E638" s="99">
        <f t="shared" si="671"/>
        <v>0</v>
      </c>
      <c r="F638" s="100">
        <f t="shared" si="672"/>
        <v>0</v>
      </c>
      <c r="G638" s="100">
        <f t="shared" si="673"/>
        <v>0</v>
      </c>
      <c r="H638" s="100">
        <f t="shared" si="674"/>
        <v>0</v>
      </c>
      <c r="I638" s="100">
        <f t="shared" si="675"/>
        <v>0</v>
      </c>
      <c r="J638" s="100">
        <f t="shared" si="676"/>
        <v>0</v>
      </c>
      <c r="K638" s="100">
        <f t="shared" si="677"/>
        <v>0</v>
      </c>
      <c r="L638" s="100">
        <f t="shared" si="678"/>
        <v>0</v>
      </c>
      <c r="M638" s="100">
        <f t="shared" si="679"/>
        <v>0</v>
      </c>
      <c r="N638" s="100">
        <f t="shared" si="680"/>
        <v>0</v>
      </c>
      <c r="O638" s="100">
        <f t="shared" si="681"/>
        <v>0</v>
      </c>
      <c r="P638" s="101">
        <f t="shared" si="682"/>
        <v>0</v>
      </c>
      <c r="Q638" s="42">
        <f t="shared" si="683"/>
        <v>0</v>
      </c>
      <c r="S638" s="99">
        <f t="shared" si="684"/>
        <v>0</v>
      </c>
      <c r="T638" s="100">
        <f t="shared" si="685"/>
        <v>0</v>
      </c>
      <c r="U638" s="100">
        <f t="shared" si="686"/>
        <v>0</v>
      </c>
      <c r="V638" s="100">
        <f t="shared" si="687"/>
        <v>0</v>
      </c>
      <c r="W638" s="100">
        <f t="shared" si="688"/>
        <v>0</v>
      </c>
      <c r="X638" s="100">
        <f t="shared" si="689"/>
        <v>0</v>
      </c>
      <c r="Y638" s="100">
        <f t="shared" si="690"/>
        <v>0</v>
      </c>
      <c r="Z638" s="100">
        <f t="shared" si="691"/>
        <v>0</v>
      </c>
      <c r="AA638" s="100">
        <f t="shared" si="692"/>
        <v>0</v>
      </c>
      <c r="AB638" s="100">
        <f t="shared" si="693"/>
        <v>0</v>
      </c>
      <c r="AC638" s="100">
        <f t="shared" si="694"/>
        <v>0</v>
      </c>
      <c r="AD638" s="100">
        <f t="shared" si="695"/>
        <v>0</v>
      </c>
      <c r="AE638" s="42">
        <f t="shared" si="696"/>
        <v>0</v>
      </c>
      <c r="AF638" s="104">
        <f t="shared" si="697"/>
        <v>0</v>
      </c>
      <c r="AG638" s="42">
        <f t="shared" si="698"/>
        <v>0</v>
      </c>
      <c r="AH638" s="43">
        <f t="shared" si="699"/>
        <v>0</v>
      </c>
      <c r="AJ638" s="78"/>
      <c r="AK638" s="79"/>
      <c r="AL638" s="79"/>
      <c r="AM638" s="79"/>
      <c r="AN638" s="79"/>
      <c r="AO638" s="79"/>
      <c r="AP638" s="79"/>
      <c r="AQ638" s="79"/>
      <c r="AR638" s="79"/>
      <c r="AS638" s="79"/>
      <c r="AT638" s="79"/>
      <c r="AU638" s="79"/>
      <c r="AV638" s="30">
        <f t="shared" si="700"/>
        <v>0</v>
      </c>
      <c r="AW638" s="80"/>
      <c r="AX638" s="37"/>
    </row>
    <row r="639" spans="2:50" x14ac:dyDescent="0.35">
      <c r="B639" s="116">
        <v>571007</v>
      </c>
      <c r="C639" s="87" t="s">
        <v>610</v>
      </c>
      <c r="E639" s="99">
        <f t="shared" si="671"/>
        <v>0</v>
      </c>
      <c r="F639" s="100">
        <f t="shared" si="672"/>
        <v>0</v>
      </c>
      <c r="G639" s="100">
        <f t="shared" si="673"/>
        <v>0</v>
      </c>
      <c r="H639" s="100">
        <f t="shared" si="674"/>
        <v>0</v>
      </c>
      <c r="I639" s="100">
        <f t="shared" si="675"/>
        <v>0</v>
      </c>
      <c r="J639" s="100">
        <f t="shared" si="676"/>
        <v>0</v>
      </c>
      <c r="K639" s="100">
        <f t="shared" si="677"/>
        <v>0</v>
      </c>
      <c r="L639" s="100">
        <f t="shared" si="678"/>
        <v>0</v>
      </c>
      <c r="M639" s="100">
        <f t="shared" si="679"/>
        <v>0</v>
      </c>
      <c r="N639" s="100">
        <f t="shared" si="680"/>
        <v>0</v>
      </c>
      <c r="O639" s="100">
        <f t="shared" si="681"/>
        <v>0</v>
      </c>
      <c r="P639" s="101">
        <f t="shared" si="682"/>
        <v>0</v>
      </c>
      <c r="Q639" s="42">
        <f t="shared" si="683"/>
        <v>0</v>
      </c>
      <c r="S639" s="99">
        <f t="shared" si="684"/>
        <v>0</v>
      </c>
      <c r="T639" s="100">
        <f t="shared" si="685"/>
        <v>0</v>
      </c>
      <c r="U639" s="100">
        <f t="shared" si="686"/>
        <v>0</v>
      </c>
      <c r="V639" s="100">
        <f t="shared" si="687"/>
        <v>0</v>
      </c>
      <c r="W639" s="100">
        <f t="shared" si="688"/>
        <v>0</v>
      </c>
      <c r="X639" s="100">
        <f t="shared" si="689"/>
        <v>0</v>
      </c>
      <c r="Y639" s="100">
        <f t="shared" si="690"/>
        <v>0</v>
      </c>
      <c r="Z639" s="100">
        <f t="shared" si="691"/>
        <v>0</v>
      </c>
      <c r="AA639" s="100">
        <f t="shared" si="692"/>
        <v>0</v>
      </c>
      <c r="AB639" s="100">
        <f t="shared" si="693"/>
        <v>0</v>
      </c>
      <c r="AC639" s="100">
        <f t="shared" si="694"/>
        <v>0</v>
      </c>
      <c r="AD639" s="100">
        <f t="shared" si="695"/>
        <v>0</v>
      </c>
      <c r="AE639" s="42">
        <f t="shared" si="696"/>
        <v>0</v>
      </c>
      <c r="AF639" s="104">
        <f t="shared" si="697"/>
        <v>0</v>
      </c>
      <c r="AG639" s="42">
        <f t="shared" si="698"/>
        <v>0</v>
      </c>
      <c r="AH639" s="43">
        <f t="shared" si="699"/>
        <v>0</v>
      </c>
      <c r="AJ639" s="78"/>
      <c r="AK639" s="79"/>
      <c r="AL639" s="79"/>
      <c r="AM639" s="79"/>
      <c r="AN639" s="79"/>
      <c r="AO639" s="79"/>
      <c r="AP639" s="79"/>
      <c r="AQ639" s="79"/>
      <c r="AR639" s="79"/>
      <c r="AS639" s="79"/>
      <c r="AT639" s="79"/>
      <c r="AU639" s="79"/>
      <c r="AV639" s="30">
        <f t="shared" si="700"/>
        <v>0</v>
      </c>
      <c r="AW639" s="80"/>
      <c r="AX639" s="37"/>
    </row>
    <row r="640" spans="2:50" x14ac:dyDescent="0.35">
      <c r="B640" s="116">
        <v>571200</v>
      </c>
      <c r="C640" s="87" t="s">
        <v>611</v>
      </c>
      <c r="E640" s="99">
        <f t="shared" si="671"/>
        <v>0</v>
      </c>
      <c r="F640" s="100">
        <f t="shared" si="672"/>
        <v>0</v>
      </c>
      <c r="G640" s="100">
        <f t="shared" si="673"/>
        <v>0</v>
      </c>
      <c r="H640" s="100">
        <f t="shared" si="674"/>
        <v>0</v>
      </c>
      <c r="I640" s="100">
        <f t="shared" si="675"/>
        <v>0</v>
      </c>
      <c r="J640" s="100">
        <f t="shared" si="676"/>
        <v>0</v>
      </c>
      <c r="K640" s="100">
        <f t="shared" si="677"/>
        <v>0</v>
      </c>
      <c r="L640" s="100">
        <f t="shared" si="678"/>
        <v>0</v>
      </c>
      <c r="M640" s="100">
        <f t="shared" si="679"/>
        <v>0</v>
      </c>
      <c r="N640" s="100">
        <f t="shared" si="680"/>
        <v>0</v>
      </c>
      <c r="O640" s="100">
        <f t="shared" si="681"/>
        <v>0</v>
      </c>
      <c r="P640" s="101">
        <f t="shared" si="682"/>
        <v>0</v>
      </c>
      <c r="Q640" s="42">
        <f t="shared" si="683"/>
        <v>0</v>
      </c>
      <c r="S640" s="99">
        <f t="shared" si="684"/>
        <v>0</v>
      </c>
      <c r="T640" s="100">
        <f t="shared" si="685"/>
        <v>0</v>
      </c>
      <c r="U640" s="100">
        <f t="shared" si="686"/>
        <v>0</v>
      </c>
      <c r="V640" s="100">
        <f t="shared" si="687"/>
        <v>0</v>
      </c>
      <c r="W640" s="100">
        <f t="shared" si="688"/>
        <v>0</v>
      </c>
      <c r="X640" s="100">
        <f t="shared" si="689"/>
        <v>0</v>
      </c>
      <c r="Y640" s="100">
        <f t="shared" si="690"/>
        <v>0</v>
      </c>
      <c r="Z640" s="100">
        <f t="shared" si="691"/>
        <v>0</v>
      </c>
      <c r="AA640" s="100">
        <f t="shared" si="692"/>
        <v>0</v>
      </c>
      <c r="AB640" s="100">
        <f t="shared" si="693"/>
        <v>0</v>
      </c>
      <c r="AC640" s="100">
        <f t="shared" si="694"/>
        <v>0</v>
      </c>
      <c r="AD640" s="100">
        <f t="shared" si="695"/>
        <v>0</v>
      </c>
      <c r="AE640" s="42">
        <f t="shared" si="696"/>
        <v>0</v>
      </c>
      <c r="AF640" s="104">
        <f t="shared" si="697"/>
        <v>0</v>
      </c>
      <c r="AG640" s="42">
        <f t="shared" si="698"/>
        <v>0</v>
      </c>
      <c r="AH640" s="43">
        <f t="shared" si="699"/>
        <v>0</v>
      </c>
      <c r="AJ640" s="78"/>
      <c r="AK640" s="79"/>
      <c r="AL640" s="79"/>
      <c r="AM640" s="79"/>
      <c r="AN640" s="79"/>
      <c r="AO640" s="79"/>
      <c r="AP640" s="79"/>
      <c r="AQ640" s="79"/>
      <c r="AR640" s="79"/>
      <c r="AS640" s="79"/>
      <c r="AT640" s="79"/>
      <c r="AU640" s="79"/>
      <c r="AV640" s="30">
        <f t="shared" si="700"/>
        <v>0</v>
      </c>
      <c r="AW640" s="80"/>
      <c r="AX640" s="37"/>
    </row>
    <row r="641" spans="2:50" x14ac:dyDescent="0.35">
      <c r="B641" s="116">
        <v>571201</v>
      </c>
      <c r="C641" s="87" t="s">
        <v>612</v>
      </c>
      <c r="E641" s="99">
        <f t="shared" si="671"/>
        <v>0</v>
      </c>
      <c r="F641" s="100">
        <f t="shared" si="672"/>
        <v>0</v>
      </c>
      <c r="G641" s="100">
        <f t="shared" si="673"/>
        <v>0</v>
      </c>
      <c r="H641" s="100">
        <f t="shared" si="674"/>
        <v>0</v>
      </c>
      <c r="I641" s="100">
        <f t="shared" si="675"/>
        <v>0</v>
      </c>
      <c r="J641" s="100">
        <f t="shared" si="676"/>
        <v>0</v>
      </c>
      <c r="K641" s="100">
        <f t="shared" si="677"/>
        <v>0</v>
      </c>
      <c r="L641" s="100">
        <f t="shared" si="678"/>
        <v>0</v>
      </c>
      <c r="M641" s="100">
        <f t="shared" si="679"/>
        <v>0</v>
      </c>
      <c r="N641" s="100">
        <f t="shared" si="680"/>
        <v>0</v>
      </c>
      <c r="O641" s="100">
        <f t="shared" si="681"/>
        <v>0</v>
      </c>
      <c r="P641" s="101">
        <f t="shared" si="682"/>
        <v>0</v>
      </c>
      <c r="Q641" s="42">
        <f t="shared" si="683"/>
        <v>0</v>
      </c>
      <c r="S641" s="99">
        <f t="shared" si="684"/>
        <v>0</v>
      </c>
      <c r="T641" s="100">
        <f t="shared" si="685"/>
        <v>0</v>
      </c>
      <c r="U641" s="100">
        <f t="shared" si="686"/>
        <v>0</v>
      </c>
      <c r="V641" s="100">
        <f t="shared" si="687"/>
        <v>0</v>
      </c>
      <c r="W641" s="100">
        <f t="shared" si="688"/>
        <v>0</v>
      </c>
      <c r="X641" s="100">
        <f t="shared" si="689"/>
        <v>0</v>
      </c>
      <c r="Y641" s="100">
        <f t="shared" si="690"/>
        <v>0</v>
      </c>
      <c r="Z641" s="100">
        <f t="shared" si="691"/>
        <v>0</v>
      </c>
      <c r="AA641" s="100">
        <f t="shared" si="692"/>
        <v>0</v>
      </c>
      <c r="AB641" s="100">
        <f t="shared" si="693"/>
        <v>0</v>
      </c>
      <c r="AC641" s="100">
        <f t="shared" si="694"/>
        <v>0</v>
      </c>
      <c r="AD641" s="100">
        <f t="shared" si="695"/>
        <v>0</v>
      </c>
      <c r="AE641" s="42">
        <f t="shared" si="696"/>
        <v>0</v>
      </c>
      <c r="AF641" s="104">
        <f t="shared" si="697"/>
        <v>0</v>
      </c>
      <c r="AG641" s="42">
        <f t="shared" si="698"/>
        <v>0</v>
      </c>
      <c r="AH641" s="43">
        <f t="shared" si="699"/>
        <v>0</v>
      </c>
      <c r="AJ641" s="78"/>
      <c r="AK641" s="79"/>
      <c r="AL641" s="79"/>
      <c r="AM641" s="79"/>
      <c r="AN641" s="79"/>
      <c r="AO641" s="79"/>
      <c r="AP641" s="79"/>
      <c r="AQ641" s="79"/>
      <c r="AR641" s="79"/>
      <c r="AS641" s="79"/>
      <c r="AT641" s="79"/>
      <c r="AU641" s="79"/>
      <c r="AV641" s="30">
        <f t="shared" si="700"/>
        <v>0</v>
      </c>
      <c r="AW641" s="80"/>
      <c r="AX641" s="37"/>
    </row>
    <row r="642" spans="2:50" x14ac:dyDescent="0.35">
      <c r="B642" s="116">
        <v>571202</v>
      </c>
      <c r="C642" s="87" t="s">
        <v>613</v>
      </c>
      <c r="E642" s="99">
        <f t="shared" si="671"/>
        <v>0</v>
      </c>
      <c r="F642" s="100">
        <f t="shared" si="672"/>
        <v>0</v>
      </c>
      <c r="G642" s="100">
        <f t="shared" si="673"/>
        <v>0</v>
      </c>
      <c r="H642" s="100">
        <f t="shared" si="674"/>
        <v>0</v>
      </c>
      <c r="I642" s="100">
        <f t="shared" si="675"/>
        <v>0</v>
      </c>
      <c r="J642" s="100">
        <f t="shared" si="676"/>
        <v>0</v>
      </c>
      <c r="K642" s="100">
        <f t="shared" si="677"/>
        <v>0</v>
      </c>
      <c r="L642" s="100">
        <f t="shared" si="678"/>
        <v>0</v>
      </c>
      <c r="M642" s="100">
        <f t="shared" si="679"/>
        <v>0</v>
      </c>
      <c r="N642" s="100">
        <f t="shared" si="680"/>
        <v>0</v>
      </c>
      <c r="O642" s="100">
        <f t="shared" si="681"/>
        <v>0</v>
      </c>
      <c r="P642" s="101">
        <f t="shared" si="682"/>
        <v>0</v>
      </c>
      <c r="Q642" s="42">
        <f t="shared" si="683"/>
        <v>0</v>
      </c>
      <c r="S642" s="99">
        <f t="shared" si="684"/>
        <v>0</v>
      </c>
      <c r="T642" s="100">
        <f t="shared" si="685"/>
        <v>0</v>
      </c>
      <c r="U642" s="100">
        <f t="shared" si="686"/>
        <v>0</v>
      </c>
      <c r="V642" s="100">
        <f t="shared" si="687"/>
        <v>0</v>
      </c>
      <c r="W642" s="100">
        <f t="shared" si="688"/>
        <v>0</v>
      </c>
      <c r="X642" s="100">
        <f t="shared" si="689"/>
        <v>0</v>
      </c>
      <c r="Y642" s="100">
        <f t="shared" si="690"/>
        <v>0</v>
      </c>
      <c r="Z642" s="100">
        <f t="shared" si="691"/>
        <v>0</v>
      </c>
      <c r="AA642" s="100">
        <f t="shared" si="692"/>
        <v>0</v>
      </c>
      <c r="AB642" s="100">
        <f t="shared" si="693"/>
        <v>0</v>
      </c>
      <c r="AC642" s="100">
        <f t="shared" si="694"/>
        <v>0</v>
      </c>
      <c r="AD642" s="100">
        <f t="shared" si="695"/>
        <v>0</v>
      </c>
      <c r="AE642" s="42">
        <f t="shared" si="696"/>
        <v>0</v>
      </c>
      <c r="AF642" s="104">
        <f t="shared" si="697"/>
        <v>0</v>
      </c>
      <c r="AG642" s="42">
        <f t="shared" si="698"/>
        <v>0</v>
      </c>
      <c r="AH642" s="43">
        <f t="shared" si="699"/>
        <v>0</v>
      </c>
      <c r="AJ642" s="78"/>
      <c r="AK642" s="79"/>
      <c r="AL642" s="79"/>
      <c r="AM642" s="79"/>
      <c r="AN642" s="79"/>
      <c r="AO642" s="79"/>
      <c r="AP642" s="79"/>
      <c r="AQ642" s="79"/>
      <c r="AR642" s="79"/>
      <c r="AS642" s="79"/>
      <c r="AT642" s="79"/>
      <c r="AU642" s="79"/>
      <c r="AV642" s="30">
        <f t="shared" si="700"/>
        <v>0</v>
      </c>
      <c r="AW642" s="80"/>
      <c r="AX642" s="37"/>
    </row>
    <row r="643" spans="2:50" x14ac:dyDescent="0.35">
      <c r="B643" s="116">
        <v>572000</v>
      </c>
      <c r="C643" s="87" t="s">
        <v>614</v>
      </c>
      <c r="E643" s="99">
        <f t="shared" si="671"/>
        <v>0</v>
      </c>
      <c r="F643" s="100">
        <f t="shared" si="672"/>
        <v>0</v>
      </c>
      <c r="G643" s="100">
        <f t="shared" si="673"/>
        <v>0</v>
      </c>
      <c r="H643" s="100">
        <f t="shared" si="674"/>
        <v>0</v>
      </c>
      <c r="I643" s="100">
        <f t="shared" si="675"/>
        <v>0</v>
      </c>
      <c r="J643" s="100">
        <f t="shared" si="676"/>
        <v>0</v>
      </c>
      <c r="K643" s="100">
        <f t="shared" si="677"/>
        <v>0</v>
      </c>
      <c r="L643" s="100">
        <f t="shared" si="678"/>
        <v>0</v>
      </c>
      <c r="M643" s="100">
        <f t="shared" si="679"/>
        <v>0</v>
      </c>
      <c r="N643" s="100">
        <f t="shared" si="680"/>
        <v>0</v>
      </c>
      <c r="O643" s="100">
        <f t="shared" si="681"/>
        <v>0</v>
      </c>
      <c r="P643" s="101">
        <f t="shared" si="682"/>
        <v>0</v>
      </c>
      <c r="Q643" s="42">
        <f t="shared" si="683"/>
        <v>0</v>
      </c>
      <c r="S643" s="99">
        <f t="shared" si="684"/>
        <v>0</v>
      </c>
      <c r="T643" s="100">
        <f t="shared" si="685"/>
        <v>0</v>
      </c>
      <c r="U643" s="100">
        <f t="shared" si="686"/>
        <v>0</v>
      </c>
      <c r="V643" s="100">
        <f t="shared" si="687"/>
        <v>0</v>
      </c>
      <c r="W643" s="100">
        <f t="shared" si="688"/>
        <v>0</v>
      </c>
      <c r="X643" s="100">
        <f t="shared" si="689"/>
        <v>0</v>
      </c>
      <c r="Y643" s="100">
        <f t="shared" si="690"/>
        <v>0</v>
      </c>
      <c r="Z643" s="100">
        <f t="shared" si="691"/>
        <v>0</v>
      </c>
      <c r="AA643" s="100">
        <f t="shared" si="692"/>
        <v>0</v>
      </c>
      <c r="AB643" s="100">
        <f t="shared" si="693"/>
        <v>0</v>
      </c>
      <c r="AC643" s="100">
        <f t="shared" si="694"/>
        <v>0</v>
      </c>
      <c r="AD643" s="100">
        <f t="shared" si="695"/>
        <v>0</v>
      </c>
      <c r="AE643" s="42">
        <f t="shared" si="696"/>
        <v>0</v>
      </c>
      <c r="AF643" s="104">
        <f t="shared" si="697"/>
        <v>0</v>
      </c>
      <c r="AG643" s="42">
        <f t="shared" si="698"/>
        <v>0</v>
      </c>
      <c r="AH643" s="43">
        <f t="shared" si="699"/>
        <v>0</v>
      </c>
      <c r="AJ643" s="78"/>
      <c r="AK643" s="79"/>
      <c r="AL643" s="79"/>
      <c r="AM643" s="79"/>
      <c r="AN643" s="79"/>
      <c r="AO643" s="79"/>
      <c r="AP643" s="79"/>
      <c r="AQ643" s="79"/>
      <c r="AR643" s="79"/>
      <c r="AS643" s="79"/>
      <c r="AT643" s="79"/>
      <c r="AU643" s="79"/>
      <c r="AV643" s="30">
        <f t="shared" si="700"/>
        <v>0</v>
      </c>
      <c r="AW643" s="80"/>
      <c r="AX643" s="37"/>
    </row>
    <row r="644" spans="2:50" x14ac:dyDescent="0.35">
      <c r="B644" s="116">
        <v>572100</v>
      </c>
      <c r="C644" s="87" t="s">
        <v>615</v>
      </c>
      <c r="E644" s="99" t="str">
        <f t="shared" si="671"/>
        <v>-</v>
      </c>
      <c r="F644" s="100" t="str">
        <f t="shared" si="672"/>
        <v>-</v>
      </c>
      <c r="G644" s="100">
        <f t="shared" si="673"/>
        <v>1569</v>
      </c>
      <c r="H644" s="100">
        <f t="shared" si="674"/>
        <v>301</v>
      </c>
      <c r="I644" s="100" t="str">
        <f t="shared" si="675"/>
        <v>-</v>
      </c>
      <c r="J644" s="100" t="str">
        <f t="shared" si="676"/>
        <v>-</v>
      </c>
      <c r="K644" s="100" t="str">
        <f t="shared" si="677"/>
        <v>-</v>
      </c>
      <c r="L644" s="100" t="str">
        <f t="shared" si="678"/>
        <v>-</v>
      </c>
      <c r="M644" s="100" t="str">
        <f t="shared" si="679"/>
        <v>-</v>
      </c>
      <c r="N644" s="100" t="str">
        <f t="shared" si="680"/>
        <v>-</v>
      </c>
      <c r="O644" s="100" t="str">
        <f t="shared" si="681"/>
        <v>-</v>
      </c>
      <c r="P644" s="101" t="str">
        <f t="shared" si="682"/>
        <v>-</v>
      </c>
      <c r="Q644" s="42">
        <f t="shared" si="683"/>
        <v>1870</v>
      </c>
      <c r="S644" s="99">
        <f t="shared" si="684"/>
        <v>0</v>
      </c>
      <c r="T644" s="100">
        <f t="shared" si="685"/>
        <v>0</v>
      </c>
      <c r="U644" s="100">
        <f t="shared" si="686"/>
        <v>0</v>
      </c>
      <c r="V644" s="100">
        <f t="shared" si="687"/>
        <v>0</v>
      </c>
      <c r="W644" s="100">
        <f t="shared" si="688"/>
        <v>0</v>
      </c>
      <c r="X644" s="100">
        <f t="shared" si="689"/>
        <v>0</v>
      </c>
      <c r="Y644" s="100">
        <f t="shared" si="690"/>
        <v>0</v>
      </c>
      <c r="Z644" s="100">
        <f t="shared" si="691"/>
        <v>0</v>
      </c>
      <c r="AA644" s="100">
        <f t="shared" si="692"/>
        <v>0</v>
      </c>
      <c r="AB644" s="100">
        <f t="shared" si="693"/>
        <v>0</v>
      </c>
      <c r="AC644" s="100">
        <f t="shared" si="694"/>
        <v>0</v>
      </c>
      <c r="AD644" s="100">
        <f t="shared" si="695"/>
        <v>0</v>
      </c>
      <c r="AE644" s="42">
        <f t="shared" si="696"/>
        <v>0</v>
      </c>
      <c r="AF644" s="104">
        <f t="shared" si="697"/>
        <v>1500</v>
      </c>
      <c r="AG644" s="42">
        <f t="shared" si="698"/>
        <v>-1500</v>
      </c>
      <c r="AH644" s="43">
        <f t="shared" si="699"/>
        <v>-1</v>
      </c>
      <c r="AJ644" s="78"/>
      <c r="AK644" s="79"/>
      <c r="AL644" s="79"/>
      <c r="AM644" s="79"/>
      <c r="AN644" s="79"/>
      <c r="AO644" s="79"/>
      <c r="AP644" s="79"/>
      <c r="AQ644" s="79"/>
      <c r="AR644" s="79"/>
      <c r="AS644" s="79"/>
      <c r="AT644" s="79"/>
      <c r="AU644" s="79"/>
      <c r="AV644" s="30">
        <f t="shared" si="700"/>
        <v>0</v>
      </c>
      <c r="AW644" s="80"/>
      <c r="AX644" s="37"/>
    </row>
    <row r="645" spans="2:50" x14ac:dyDescent="0.35">
      <c r="B645" s="116">
        <v>572101</v>
      </c>
      <c r="C645" s="87" t="s">
        <v>616</v>
      </c>
      <c r="E645" s="99">
        <f t="shared" si="671"/>
        <v>0</v>
      </c>
      <c r="F645" s="100">
        <f t="shared" si="672"/>
        <v>0</v>
      </c>
      <c r="G645" s="100">
        <f t="shared" si="673"/>
        <v>0</v>
      </c>
      <c r="H645" s="100">
        <f t="shared" si="674"/>
        <v>0</v>
      </c>
      <c r="I645" s="100">
        <f t="shared" si="675"/>
        <v>0</v>
      </c>
      <c r="J645" s="100">
        <f t="shared" si="676"/>
        <v>0</v>
      </c>
      <c r="K645" s="100">
        <f t="shared" si="677"/>
        <v>0</v>
      </c>
      <c r="L645" s="100">
        <f t="shared" si="678"/>
        <v>0</v>
      </c>
      <c r="M645" s="100">
        <f t="shared" si="679"/>
        <v>0</v>
      </c>
      <c r="N645" s="100">
        <f t="shared" si="680"/>
        <v>0</v>
      </c>
      <c r="O645" s="100">
        <f t="shared" si="681"/>
        <v>0</v>
      </c>
      <c r="P645" s="101">
        <f t="shared" si="682"/>
        <v>0</v>
      </c>
      <c r="Q645" s="42">
        <f t="shared" si="683"/>
        <v>0</v>
      </c>
      <c r="S645" s="99">
        <f t="shared" si="684"/>
        <v>0</v>
      </c>
      <c r="T645" s="100">
        <f t="shared" si="685"/>
        <v>0</v>
      </c>
      <c r="U645" s="100">
        <f t="shared" si="686"/>
        <v>0</v>
      </c>
      <c r="V645" s="100">
        <f t="shared" si="687"/>
        <v>0</v>
      </c>
      <c r="W645" s="100">
        <f t="shared" si="688"/>
        <v>0</v>
      </c>
      <c r="X645" s="100">
        <f t="shared" si="689"/>
        <v>0</v>
      </c>
      <c r="Y645" s="100">
        <f t="shared" si="690"/>
        <v>0</v>
      </c>
      <c r="Z645" s="100">
        <f t="shared" si="691"/>
        <v>0</v>
      </c>
      <c r="AA645" s="100">
        <f t="shared" si="692"/>
        <v>0</v>
      </c>
      <c r="AB645" s="100">
        <f t="shared" si="693"/>
        <v>0</v>
      </c>
      <c r="AC645" s="100">
        <f t="shared" si="694"/>
        <v>0</v>
      </c>
      <c r="AD645" s="100">
        <f t="shared" si="695"/>
        <v>0</v>
      </c>
      <c r="AE645" s="42">
        <f t="shared" si="696"/>
        <v>0</v>
      </c>
      <c r="AF645" s="104">
        <f t="shared" si="697"/>
        <v>0</v>
      </c>
      <c r="AG645" s="42">
        <f t="shared" si="698"/>
        <v>0</v>
      </c>
      <c r="AH645" s="43">
        <f t="shared" si="699"/>
        <v>0</v>
      </c>
      <c r="AJ645" s="78"/>
      <c r="AK645" s="79"/>
      <c r="AL645" s="79"/>
      <c r="AM645" s="79"/>
      <c r="AN645" s="79"/>
      <c r="AO645" s="79"/>
      <c r="AP645" s="79"/>
      <c r="AQ645" s="79"/>
      <c r="AR645" s="79"/>
      <c r="AS645" s="79"/>
      <c r="AT645" s="79"/>
      <c r="AU645" s="79"/>
      <c r="AV645" s="30">
        <f t="shared" si="700"/>
        <v>0</v>
      </c>
      <c r="AW645" s="80"/>
      <c r="AX645" s="37"/>
    </row>
    <row r="646" spans="2:50" x14ac:dyDescent="0.35">
      <c r="B646" s="116">
        <v>572102</v>
      </c>
      <c r="C646" s="87" t="s">
        <v>617</v>
      </c>
      <c r="E646" s="99">
        <f t="shared" si="671"/>
        <v>0</v>
      </c>
      <c r="F646" s="100">
        <f t="shared" si="672"/>
        <v>0</v>
      </c>
      <c r="G646" s="100">
        <f t="shared" si="673"/>
        <v>0</v>
      </c>
      <c r="H646" s="100">
        <f t="shared" si="674"/>
        <v>0</v>
      </c>
      <c r="I646" s="100">
        <f t="shared" si="675"/>
        <v>0</v>
      </c>
      <c r="J646" s="100">
        <f t="shared" si="676"/>
        <v>0</v>
      </c>
      <c r="K646" s="100">
        <f t="shared" si="677"/>
        <v>0</v>
      </c>
      <c r="L646" s="100">
        <f t="shared" si="678"/>
        <v>0</v>
      </c>
      <c r="M646" s="100">
        <f t="shared" si="679"/>
        <v>0</v>
      </c>
      <c r="N646" s="100">
        <f t="shared" si="680"/>
        <v>0</v>
      </c>
      <c r="O646" s="100">
        <f t="shared" si="681"/>
        <v>0</v>
      </c>
      <c r="P646" s="101">
        <f t="shared" si="682"/>
        <v>0</v>
      </c>
      <c r="Q646" s="42">
        <f t="shared" si="683"/>
        <v>0</v>
      </c>
      <c r="S646" s="99">
        <f t="shared" si="684"/>
        <v>0</v>
      </c>
      <c r="T646" s="100">
        <f t="shared" si="685"/>
        <v>0</v>
      </c>
      <c r="U646" s="100">
        <f t="shared" si="686"/>
        <v>0</v>
      </c>
      <c r="V646" s="100">
        <f t="shared" si="687"/>
        <v>0</v>
      </c>
      <c r="W646" s="100">
        <f t="shared" si="688"/>
        <v>0</v>
      </c>
      <c r="X646" s="100">
        <f t="shared" si="689"/>
        <v>0</v>
      </c>
      <c r="Y646" s="100">
        <f t="shared" si="690"/>
        <v>0</v>
      </c>
      <c r="Z646" s="100">
        <f t="shared" si="691"/>
        <v>0</v>
      </c>
      <c r="AA646" s="100">
        <f t="shared" si="692"/>
        <v>0</v>
      </c>
      <c r="AB646" s="100">
        <f t="shared" si="693"/>
        <v>0</v>
      </c>
      <c r="AC646" s="100">
        <f t="shared" si="694"/>
        <v>0</v>
      </c>
      <c r="AD646" s="100">
        <f t="shared" si="695"/>
        <v>0</v>
      </c>
      <c r="AE646" s="42">
        <f t="shared" si="696"/>
        <v>0</v>
      </c>
      <c r="AF646" s="104">
        <f t="shared" si="697"/>
        <v>0</v>
      </c>
      <c r="AG646" s="42">
        <f t="shared" si="698"/>
        <v>0</v>
      </c>
      <c r="AH646" s="43">
        <f t="shared" si="699"/>
        <v>0</v>
      </c>
      <c r="AJ646" s="78"/>
      <c r="AK646" s="79"/>
      <c r="AL646" s="79"/>
      <c r="AM646" s="79"/>
      <c r="AN646" s="79"/>
      <c r="AO646" s="79"/>
      <c r="AP646" s="79"/>
      <c r="AQ646" s="79"/>
      <c r="AR646" s="79"/>
      <c r="AS646" s="79"/>
      <c r="AT646" s="79"/>
      <c r="AU646" s="79"/>
      <c r="AV646" s="30">
        <f t="shared" si="700"/>
        <v>0</v>
      </c>
      <c r="AW646" s="80"/>
      <c r="AX646" s="37"/>
    </row>
    <row r="647" spans="2:50" x14ac:dyDescent="0.35">
      <c r="B647" s="116">
        <v>572103</v>
      </c>
      <c r="C647" s="87" t="s">
        <v>618</v>
      </c>
      <c r="E647" s="99">
        <f t="shared" si="671"/>
        <v>0</v>
      </c>
      <c r="F647" s="100">
        <f t="shared" si="672"/>
        <v>0</v>
      </c>
      <c r="G647" s="100">
        <f t="shared" si="673"/>
        <v>0</v>
      </c>
      <c r="H647" s="100">
        <f t="shared" si="674"/>
        <v>0</v>
      </c>
      <c r="I647" s="100">
        <f t="shared" si="675"/>
        <v>0</v>
      </c>
      <c r="J647" s="100">
        <f t="shared" si="676"/>
        <v>0</v>
      </c>
      <c r="K647" s="100">
        <f t="shared" si="677"/>
        <v>0</v>
      </c>
      <c r="L647" s="100">
        <f t="shared" si="678"/>
        <v>0</v>
      </c>
      <c r="M647" s="100">
        <f t="shared" si="679"/>
        <v>0</v>
      </c>
      <c r="N647" s="100">
        <f t="shared" si="680"/>
        <v>0</v>
      </c>
      <c r="O647" s="100">
        <f t="shared" si="681"/>
        <v>0</v>
      </c>
      <c r="P647" s="101">
        <f t="shared" si="682"/>
        <v>0</v>
      </c>
      <c r="Q647" s="42">
        <f t="shared" si="683"/>
        <v>0</v>
      </c>
      <c r="S647" s="99">
        <f t="shared" si="684"/>
        <v>0</v>
      </c>
      <c r="T647" s="100">
        <f t="shared" si="685"/>
        <v>0</v>
      </c>
      <c r="U647" s="100">
        <f t="shared" si="686"/>
        <v>0</v>
      </c>
      <c r="V647" s="100">
        <f t="shared" si="687"/>
        <v>0</v>
      </c>
      <c r="W647" s="100">
        <f t="shared" si="688"/>
        <v>0</v>
      </c>
      <c r="X647" s="100">
        <f t="shared" si="689"/>
        <v>0</v>
      </c>
      <c r="Y647" s="100">
        <f t="shared" si="690"/>
        <v>0</v>
      </c>
      <c r="Z647" s="100">
        <f t="shared" si="691"/>
        <v>0</v>
      </c>
      <c r="AA647" s="100">
        <f t="shared" si="692"/>
        <v>0</v>
      </c>
      <c r="AB647" s="100">
        <f t="shared" si="693"/>
        <v>0</v>
      </c>
      <c r="AC647" s="100">
        <f t="shared" si="694"/>
        <v>0</v>
      </c>
      <c r="AD647" s="100">
        <f t="shared" si="695"/>
        <v>0</v>
      </c>
      <c r="AE647" s="42">
        <f t="shared" si="696"/>
        <v>0</v>
      </c>
      <c r="AF647" s="104">
        <f t="shared" si="697"/>
        <v>0</v>
      </c>
      <c r="AG647" s="42">
        <f t="shared" si="698"/>
        <v>0</v>
      </c>
      <c r="AH647" s="43">
        <f t="shared" si="699"/>
        <v>0</v>
      </c>
      <c r="AJ647" s="78"/>
      <c r="AK647" s="79"/>
      <c r="AL647" s="79"/>
      <c r="AM647" s="79"/>
      <c r="AN647" s="79"/>
      <c r="AO647" s="79"/>
      <c r="AP647" s="79"/>
      <c r="AQ647" s="79"/>
      <c r="AR647" s="79"/>
      <c r="AS647" s="79"/>
      <c r="AT647" s="79"/>
      <c r="AU647" s="79"/>
      <c r="AV647" s="30">
        <f t="shared" si="700"/>
        <v>0</v>
      </c>
      <c r="AW647" s="80"/>
      <c r="AX647" s="37"/>
    </row>
    <row r="648" spans="2:50" x14ac:dyDescent="0.35">
      <c r="B648" s="116">
        <v>572104</v>
      </c>
      <c r="C648" s="87" t="s">
        <v>619</v>
      </c>
      <c r="E648" s="99">
        <f t="shared" si="671"/>
        <v>0</v>
      </c>
      <c r="F648" s="100">
        <f t="shared" si="672"/>
        <v>0</v>
      </c>
      <c r="G648" s="100">
        <f t="shared" si="673"/>
        <v>0</v>
      </c>
      <c r="H648" s="100">
        <f t="shared" si="674"/>
        <v>0</v>
      </c>
      <c r="I648" s="100">
        <f t="shared" si="675"/>
        <v>0</v>
      </c>
      <c r="J648" s="100">
        <f t="shared" si="676"/>
        <v>0</v>
      </c>
      <c r="K648" s="100">
        <f t="shared" si="677"/>
        <v>0</v>
      </c>
      <c r="L648" s="100">
        <f t="shared" si="678"/>
        <v>0</v>
      </c>
      <c r="M648" s="100">
        <f t="shared" si="679"/>
        <v>0</v>
      </c>
      <c r="N648" s="100">
        <f t="shared" si="680"/>
        <v>0</v>
      </c>
      <c r="O648" s="100">
        <f t="shared" si="681"/>
        <v>0</v>
      </c>
      <c r="P648" s="101">
        <f t="shared" si="682"/>
        <v>0</v>
      </c>
      <c r="Q648" s="42">
        <f t="shared" si="683"/>
        <v>0</v>
      </c>
      <c r="S648" s="99">
        <f t="shared" si="684"/>
        <v>0</v>
      </c>
      <c r="T648" s="100">
        <f t="shared" si="685"/>
        <v>0</v>
      </c>
      <c r="U648" s="100">
        <f t="shared" si="686"/>
        <v>0</v>
      </c>
      <c r="V648" s="100">
        <f t="shared" si="687"/>
        <v>0</v>
      </c>
      <c r="W648" s="100">
        <f t="shared" si="688"/>
        <v>0</v>
      </c>
      <c r="X648" s="100">
        <f t="shared" si="689"/>
        <v>0</v>
      </c>
      <c r="Y648" s="100">
        <f t="shared" si="690"/>
        <v>0</v>
      </c>
      <c r="Z648" s="100">
        <f t="shared" si="691"/>
        <v>0</v>
      </c>
      <c r="AA648" s="100">
        <f t="shared" si="692"/>
        <v>0</v>
      </c>
      <c r="AB648" s="100">
        <f t="shared" si="693"/>
        <v>0</v>
      </c>
      <c r="AC648" s="100">
        <f t="shared" si="694"/>
        <v>0</v>
      </c>
      <c r="AD648" s="100">
        <f t="shared" si="695"/>
        <v>0</v>
      </c>
      <c r="AE648" s="42">
        <f t="shared" si="696"/>
        <v>0</v>
      </c>
      <c r="AF648" s="104">
        <f t="shared" si="697"/>
        <v>0</v>
      </c>
      <c r="AG648" s="42">
        <f t="shared" si="698"/>
        <v>0</v>
      </c>
      <c r="AH648" s="43">
        <f t="shared" si="699"/>
        <v>0</v>
      </c>
      <c r="AJ648" s="78"/>
      <c r="AK648" s="79"/>
      <c r="AL648" s="79"/>
      <c r="AM648" s="79"/>
      <c r="AN648" s="79"/>
      <c r="AO648" s="79"/>
      <c r="AP648" s="79"/>
      <c r="AQ648" s="79"/>
      <c r="AR648" s="79"/>
      <c r="AS648" s="79"/>
      <c r="AT648" s="79"/>
      <c r="AU648" s="79"/>
      <c r="AV648" s="30">
        <f t="shared" si="700"/>
        <v>0</v>
      </c>
      <c r="AW648" s="80"/>
      <c r="AX648" s="37"/>
    </row>
    <row r="649" spans="2:50" x14ac:dyDescent="0.35">
      <c r="B649" s="116">
        <v>573000</v>
      </c>
      <c r="C649" s="87" t="s">
        <v>620</v>
      </c>
      <c r="E649" s="99">
        <f t="shared" si="671"/>
        <v>0</v>
      </c>
      <c r="F649" s="100">
        <f t="shared" si="672"/>
        <v>0</v>
      </c>
      <c r="G649" s="100">
        <f t="shared" si="673"/>
        <v>0</v>
      </c>
      <c r="H649" s="100">
        <f t="shared" si="674"/>
        <v>0</v>
      </c>
      <c r="I649" s="100">
        <f t="shared" si="675"/>
        <v>0</v>
      </c>
      <c r="J649" s="100">
        <f t="shared" si="676"/>
        <v>0</v>
      </c>
      <c r="K649" s="100">
        <f t="shared" si="677"/>
        <v>0</v>
      </c>
      <c r="L649" s="100">
        <f t="shared" si="678"/>
        <v>0</v>
      </c>
      <c r="M649" s="100">
        <f t="shared" si="679"/>
        <v>0</v>
      </c>
      <c r="N649" s="100">
        <f t="shared" si="680"/>
        <v>0</v>
      </c>
      <c r="O649" s="100">
        <f t="shared" si="681"/>
        <v>0</v>
      </c>
      <c r="P649" s="101">
        <f t="shared" si="682"/>
        <v>0</v>
      </c>
      <c r="Q649" s="42">
        <f t="shared" si="683"/>
        <v>0</v>
      </c>
      <c r="S649" s="99">
        <f t="shared" si="684"/>
        <v>0</v>
      </c>
      <c r="T649" s="100">
        <f t="shared" si="685"/>
        <v>0</v>
      </c>
      <c r="U649" s="100">
        <f t="shared" si="686"/>
        <v>0</v>
      </c>
      <c r="V649" s="100">
        <f t="shared" si="687"/>
        <v>0</v>
      </c>
      <c r="W649" s="100">
        <f t="shared" si="688"/>
        <v>0</v>
      </c>
      <c r="X649" s="100">
        <f t="shared" si="689"/>
        <v>0</v>
      </c>
      <c r="Y649" s="100">
        <f t="shared" si="690"/>
        <v>0</v>
      </c>
      <c r="Z649" s="100">
        <f t="shared" si="691"/>
        <v>0</v>
      </c>
      <c r="AA649" s="100">
        <f t="shared" si="692"/>
        <v>0</v>
      </c>
      <c r="AB649" s="100">
        <f t="shared" si="693"/>
        <v>0</v>
      </c>
      <c r="AC649" s="100">
        <f t="shared" si="694"/>
        <v>0</v>
      </c>
      <c r="AD649" s="100">
        <f t="shared" si="695"/>
        <v>0</v>
      </c>
      <c r="AE649" s="42">
        <f t="shared" si="696"/>
        <v>0</v>
      </c>
      <c r="AF649" s="104">
        <f t="shared" si="697"/>
        <v>0</v>
      </c>
      <c r="AG649" s="42">
        <f t="shared" si="698"/>
        <v>0</v>
      </c>
      <c r="AH649" s="43">
        <f t="shared" si="699"/>
        <v>0</v>
      </c>
      <c r="AJ649" s="78"/>
      <c r="AK649" s="79"/>
      <c r="AL649" s="79"/>
      <c r="AM649" s="79"/>
      <c r="AN649" s="79"/>
      <c r="AO649" s="79"/>
      <c r="AP649" s="79"/>
      <c r="AQ649" s="79"/>
      <c r="AR649" s="79"/>
      <c r="AS649" s="79"/>
      <c r="AT649" s="79"/>
      <c r="AU649" s="79"/>
      <c r="AV649" s="30">
        <f t="shared" si="700"/>
        <v>0</v>
      </c>
      <c r="AW649" s="80"/>
      <c r="AX649" s="37"/>
    </row>
    <row r="650" spans="2:50" x14ac:dyDescent="0.35">
      <c r="B650" s="116">
        <v>573100</v>
      </c>
      <c r="C650" s="87" t="s">
        <v>621</v>
      </c>
      <c r="E650" s="99">
        <f t="shared" si="671"/>
        <v>0</v>
      </c>
      <c r="F650" s="100">
        <f t="shared" si="672"/>
        <v>0</v>
      </c>
      <c r="G650" s="100">
        <f t="shared" si="673"/>
        <v>0</v>
      </c>
      <c r="H650" s="100">
        <f t="shared" si="674"/>
        <v>0</v>
      </c>
      <c r="I650" s="100">
        <f t="shared" si="675"/>
        <v>0</v>
      </c>
      <c r="J650" s="100">
        <f t="shared" si="676"/>
        <v>0</v>
      </c>
      <c r="K650" s="100">
        <f t="shared" si="677"/>
        <v>0</v>
      </c>
      <c r="L650" s="100">
        <f t="shared" si="678"/>
        <v>0</v>
      </c>
      <c r="M650" s="100">
        <f t="shared" si="679"/>
        <v>0</v>
      </c>
      <c r="N650" s="100">
        <f t="shared" si="680"/>
        <v>0</v>
      </c>
      <c r="O650" s="100">
        <f t="shared" si="681"/>
        <v>0</v>
      </c>
      <c r="P650" s="101">
        <f t="shared" si="682"/>
        <v>0</v>
      </c>
      <c r="Q650" s="42">
        <f t="shared" si="683"/>
        <v>0</v>
      </c>
      <c r="S650" s="99">
        <f t="shared" si="684"/>
        <v>0</v>
      </c>
      <c r="T650" s="100">
        <f t="shared" si="685"/>
        <v>0</v>
      </c>
      <c r="U650" s="100">
        <f t="shared" si="686"/>
        <v>0</v>
      </c>
      <c r="V650" s="100">
        <f t="shared" si="687"/>
        <v>0</v>
      </c>
      <c r="W650" s="100">
        <f t="shared" si="688"/>
        <v>0</v>
      </c>
      <c r="X650" s="100">
        <f t="shared" si="689"/>
        <v>0</v>
      </c>
      <c r="Y650" s="100">
        <f t="shared" si="690"/>
        <v>0</v>
      </c>
      <c r="Z650" s="100">
        <f t="shared" si="691"/>
        <v>0</v>
      </c>
      <c r="AA650" s="100">
        <f t="shared" si="692"/>
        <v>0</v>
      </c>
      <c r="AB650" s="100">
        <f t="shared" si="693"/>
        <v>0</v>
      </c>
      <c r="AC650" s="100">
        <f t="shared" si="694"/>
        <v>0</v>
      </c>
      <c r="AD650" s="100">
        <f t="shared" si="695"/>
        <v>0</v>
      </c>
      <c r="AE650" s="42">
        <f t="shared" si="696"/>
        <v>0</v>
      </c>
      <c r="AF650" s="104">
        <f t="shared" si="697"/>
        <v>0</v>
      </c>
      <c r="AG650" s="42">
        <f t="shared" si="698"/>
        <v>0</v>
      </c>
      <c r="AH650" s="43">
        <f t="shared" si="699"/>
        <v>0</v>
      </c>
      <c r="AJ650" s="78"/>
      <c r="AK650" s="79"/>
      <c r="AL650" s="79"/>
      <c r="AM650" s="79"/>
      <c r="AN650" s="79"/>
      <c r="AO650" s="79"/>
      <c r="AP650" s="79"/>
      <c r="AQ650" s="79"/>
      <c r="AR650" s="79"/>
      <c r="AS650" s="79"/>
      <c r="AT650" s="79"/>
      <c r="AU650" s="79"/>
      <c r="AV650" s="30">
        <f t="shared" si="700"/>
        <v>0</v>
      </c>
      <c r="AW650" s="80"/>
      <c r="AX650" s="37"/>
    </row>
    <row r="651" spans="2:50" x14ac:dyDescent="0.35">
      <c r="B651" s="116">
        <v>573101</v>
      </c>
      <c r="C651" s="87" t="s">
        <v>622</v>
      </c>
      <c r="E651" s="99">
        <f t="shared" si="671"/>
        <v>0</v>
      </c>
      <c r="F651" s="100">
        <f t="shared" si="672"/>
        <v>0</v>
      </c>
      <c r="G651" s="100">
        <f t="shared" si="673"/>
        <v>0</v>
      </c>
      <c r="H651" s="100">
        <f t="shared" si="674"/>
        <v>0</v>
      </c>
      <c r="I651" s="100">
        <f t="shared" si="675"/>
        <v>0</v>
      </c>
      <c r="J651" s="100">
        <f t="shared" si="676"/>
        <v>0</v>
      </c>
      <c r="K651" s="100">
        <f t="shared" si="677"/>
        <v>0</v>
      </c>
      <c r="L651" s="100">
        <f t="shared" si="678"/>
        <v>0</v>
      </c>
      <c r="M651" s="100">
        <f t="shared" si="679"/>
        <v>0</v>
      </c>
      <c r="N651" s="100">
        <f t="shared" si="680"/>
        <v>0</v>
      </c>
      <c r="O651" s="100">
        <f t="shared" si="681"/>
        <v>0</v>
      </c>
      <c r="P651" s="101">
        <f t="shared" si="682"/>
        <v>0</v>
      </c>
      <c r="Q651" s="42">
        <f t="shared" si="683"/>
        <v>0</v>
      </c>
      <c r="S651" s="99">
        <f t="shared" si="684"/>
        <v>0</v>
      </c>
      <c r="T651" s="100">
        <f t="shared" si="685"/>
        <v>0</v>
      </c>
      <c r="U651" s="100">
        <f t="shared" si="686"/>
        <v>0</v>
      </c>
      <c r="V651" s="100">
        <f t="shared" si="687"/>
        <v>0</v>
      </c>
      <c r="W651" s="100">
        <f t="shared" si="688"/>
        <v>0</v>
      </c>
      <c r="X651" s="100">
        <f t="shared" si="689"/>
        <v>0</v>
      </c>
      <c r="Y651" s="100">
        <f t="shared" si="690"/>
        <v>0</v>
      </c>
      <c r="Z651" s="100">
        <f t="shared" si="691"/>
        <v>0</v>
      </c>
      <c r="AA651" s="100">
        <f t="shared" si="692"/>
        <v>0</v>
      </c>
      <c r="AB651" s="100">
        <f t="shared" si="693"/>
        <v>0</v>
      </c>
      <c r="AC651" s="100">
        <f t="shared" si="694"/>
        <v>0</v>
      </c>
      <c r="AD651" s="100">
        <f t="shared" si="695"/>
        <v>0</v>
      </c>
      <c r="AE651" s="42">
        <f t="shared" si="696"/>
        <v>0</v>
      </c>
      <c r="AF651" s="104">
        <f t="shared" si="697"/>
        <v>0</v>
      </c>
      <c r="AG651" s="42">
        <f t="shared" si="698"/>
        <v>0</v>
      </c>
      <c r="AH651" s="43">
        <f t="shared" si="699"/>
        <v>0</v>
      </c>
      <c r="AJ651" s="78"/>
      <c r="AK651" s="79"/>
      <c r="AL651" s="79"/>
      <c r="AM651" s="79"/>
      <c r="AN651" s="79"/>
      <c r="AO651" s="79"/>
      <c r="AP651" s="79"/>
      <c r="AQ651" s="79"/>
      <c r="AR651" s="79"/>
      <c r="AS651" s="79"/>
      <c r="AT651" s="79"/>
      <c r="AU651" s="79"/>
      <c r="AV651" s="30">
        <f t="shared" si="700"/>
        <v>0</v>
      </c>
      <c r="AW651" s="80"/>
      <c r="AX651" s="37"/>
    </row>
    <row r="652" spans="2:50" x14ac:dyDescent="0.35">
      <c r="B652" s="116">
        <v>573200</v>
      </c>
      <c r="C652" s="87" t="s">
        <v>623</v>
      </c>
      <c r="E652" s="99">
        <f t="shared" si="671"/>
        <v>0</v>
      </c>
      <c r="F652" s="100">
        <f t="shared" si="672"/>
        <v>0</v>
      </c>
      <c r="G652" s="100">
        <f t="shared" si="673"/>
        <v>0</v>
      </c>
      <c r="H652" s="100">
        <f t="shared" si="674"/>
        <v>0</v>
      </c>
      <c r="I652" s="100">
        <f t="shared" si="675"/>
        <v>0</v>
      </c>
      <c r="J652" s="100">
        <f t="shared" si="676"/>
        <v>0</v>
      </c>
      <c r="K652" s="100">
        <f t="shared" si="677"/>
        <v>0</v>
      </c>
      <c r="L652" s="100">
        <f t="shared" si="678"/>
        <v>0</v>
      </c>
      <c r="M652" s="100">
        <f t="shared" si="679"/>
        <v>0</v>
      </c>
      <c r="N652" s="100">
        <f t="shared" si="680"/>
        <v>0</v>
      </c>
      <c r="O652" s="100">
        <f t="shared" si="681"/>
        <v>0</v>
      </c>
      <c r="P652" s="101">
        <f t="shared" si="682"/>
        <v>0</v>
      </c>
      <c r="Q652" s="42">
        <f t="shared" si="683"/>
        <v>0</v>
      </c>
      <c r="S652" s="99">
        <f t="shared" si="684"/>
        <v>0</v>
      </c>
      <c r="T652" s="100">
        <f t="shared" si="685"/>
        <v>0</v>
      </c>
      <c r="U652" s="100">
        <f t="shared" si="686"/>
        <v>0</v>
      </c>
      <c r="V652" s="100">
        <f t="shared" si="687"/>
        <v>0</v>
      </c>
      <c r="W652" s="100">
        <f t="shared" si="688"/>
        <v>0</v>
      </c>
      <c r="X652" s="100">
        <f t="shared" si="689"/>
        <v>0</v>
      </c>
      <c r="Y652" s="100">
        <f t="shared" si="690"/>
        <v>0</v>
      </c>
      <c r="Z652" s="100">
        <f t="shared" si="691"/>
        <v>0</v>
      </c>
      <c r="AA652" s="100">
        <f t="shared" si="692"/>
        <v>0</v>
      </c>
      <c r="AB652" s="100">
        <f t="shared" si="693"/>
        <v>0</v>
      </c>
      <c r="AC652" s="100">
        <f t="shared" si="694"/>
        <v>0</v>
      </c>
      <c r="AD652" s="100">
        <f t="shared" si="695"/>
        <v>0</v>
      </c>
      <c r="AE652" s="42">
        <f t="shared" si="696"/>
        <v>0</v>
      </c>
      <c r="AF652" s="104">
        <f t="shared" si="697"/>
        <v>0</v>
      </c>
      <c r="AG652" s="42">
        <f t="shared" si="698"/>
        <v>0</v>
      </c>
      <c r="AH652" s="43">
        <f t="shared" si="699"/>
        <v>0</v>
      </c>
      <c r="AJ652" s="78"/>
      <c r="AK652" s="79"/>
      <c r="AL652" s="79"/>
      <c r="AM652" s="79"/>
      <c r="AN652" s="79"/>
      <c r="AO652" s="79"/>
      <c r="AP652" s="79"/>
      <c r="AQ652" s="79"/>
      <c r="AR652" s="79"/>
      <c r="AS652" s="79"/>
      <c r="AT652" s="79"/>
      <c r="AU652" s="79"/>
      <c r="AV652" s="30">
        <f t="shared" si="700"/>
        <v>0</v>
      </c>
      <c r="AW652" s="80"/>
      <c r="AX652" s="37"/>
    </row>
    <row r="653" spans="2:50" x14ac:dyDescent="0.35">
      <c r="B653" s="116">
        <v>573201</v>
      </c>
      <c r="C653" s="87" t="s">
        <v>624</v>
      </c>
      <c r="E653" s="99">
        <f t="shared" si="671"/>
        <v>0</v>
      </c>
      <c r="F653" s="100">
        <f t="shared" si="672"/>
        <v>0</v>
      </c>
      <c r="G653" s="100">
        <f t="shared" si="673"/>
        <v>0</v>
      </c>
      <c r="H653" s="100">
        <f t="shared" si="674"/>
        <v>0</v>
      </c>
      <c r="I653" s="100">
        <f t="shared" si="675"/>
        <v>0</v>
      </c>
      <c r="J653" s="100">
        <f t="shared" si="676"/>
        <v>0</v>
      </c>
      <c r="K653" s="100">
        <f t="shared" si="677"/>
        <v>0</v>
      </c>
      <c r="L653" s="100">
        <f t="shared" si="678"/>
        <v>0</v>
      </c>
      <c r="M653" s="100">
        <f t="shared" si="679"/>
        <v>0</v>
      </c>
      <c r="N653" s="100">
        <f t="shared" si="680"/>
        <v>0</v>
      </c>
      <c r="O653" s="100">
        <f t="shared" si="681"/>
        <v>0</v>
      </c>
      <c r="P653" s="101">
        <f t="shared" si="682"/>
        <v>0</v>
      </c>
      <c r="Q653" s="42">
        <f t="shared" si="683"/>
        <v>0</v>
      </c>
      <c r="S653" s="99">
        <f t="shared" si="684"/>
        <v>0</v>
      </c>
      <c r="T653" s="100">
        <f t="shared" si="685"/>
        <v>0</v>
      </c>
      <c r="U653" s="100">
        <f t="shared" si="686"/>
        <v>0</v>
      </c>
      <c r="V653" s="100">
        <f t="shared" si="687"/>
        <v>0</v>
      </c>
      <c r="W653" s="100">
        <f t="shared" si="688"/>
        <v>0</v>
      </c>
      <c r="X653" s="100">
        <f t="shared" si="689"/>
        <v>0</v>
      </c>
      <c r="Y653" s="100">
        <f t="shared" si="690"/>
        <v>0</v>
      </c>
      <c r="Z653" s="100">
        <f t="shared" si="691"/>
        <v>0</v>
      </c>
      <c r="AA653" s="100">
        <f t="shared" si="692"/>
        <v>0</v>
      </c>
      <c r="AB653" s="100">
        <f t="shared" si="693"/>
        <v>0</v>
      </c>
      <c r="AC653" s="100">
        <f t="shared" si="694"/>
        <v>0</v>
      </c>
      <c r="AD653" s="100">
        <f t="shared" si="695"/>
        <v>0</v>
      </c>
      <c r="AE653" s="42">
        <f t="shared" si="696"/>
        <v>0</v>
      </c>
      <c r="AF653" s="104">
        <f t="shared" si="697"/>
        <v>0</v>
      </c>
      <c r="AG653" s="42">
        <f t="shared" si="698"/>
        <v>0</v>
      </c>
      <c r="AH653" s="43">
        <f t="shared" si="699"/>
        <v>0</v>
      </c>
      <c r="AJ653" s="78"/>
      <c r="AK653" s="79"/>
      <c r="AL653" s="79"/>
      <c r="AM653" s="79"/>
      <c r="AN653" s="79"/>
      <c r="AO653" s="79"/>
      <c r="AP653" s="79"/>
      <c r="AQ653" s="79"/>
      <c r="AR653" s="79"/>
      <c r="AS653" s="79"/>
      <c r="AT653" s="79"/>
      <c r="AU653" s="79"/>
      <c r="AV653" s="30">
        <f t="shared" si="700"/>
        <v>0</v>
      </c>
      <c r="AW653" s="80"/>
      <c r="AX653" s="37"/>
    </row>
    <row r="654" spans="2:50" x14ac:dyDescent="0.35">
      <c r="B654" s="116">
        <v>579000</v>
      </c>
      <c r="C654" s="87" t="s">
        <v>625</v>
      </c>
      <c r="E654" s="99">
        <f t="shared" si="671"/>
        <v>0</v>
      </c>
      <c r="F654" s="100">
        <f t="shared" si="672"/>
        <v>0</v>
      </c>
      <c r="G654" s="100">
        <f t="shared" si="673"/>
        <v>0</v>
      </c>
      <c r="H654" s="100">
        <f t="shared" si="674"/>
        <v>0</v>
      </c>
      <c r="I654" s="100">
        <f t="shared" si="675"/>
        <v>0</v>
      </c>
      <c r="J654" s="100">
        <f t="shared" si="676"/>
        <v>0</v>
      </c>
      <c r="K654" s="100">
        <f t="shared" si="677"/>
        <v>0</v>
      </c>
      <c r="L654" s="100">
        <f t="shared" si="678"/>
        <v>0</v>
      </c>
      <c r="M654" s="100">
        <f t="shared" si="679"/>
        <v>0</v>
      </c>
      <c r="N654" s="100">
        <f t="shared" si="680"/>
        <v>0</v>
      </c>
      <c r="O654" s="100">
        <f t="shared" si="681"/>
        <v>0</v>
      </c>
      <c r="P654" s="101">
        <f t="shared" si="682"/>
        <v>0</v>
      </c>
      <c r="Q654" s="42">
        <f t="shared" si="683"/>
        <v>0</v>
      </c>
      <c r="S654" s="99" t="str">
        <f t="shared" si="684"/>
        <v>-</v>
      </c>
      <c r="T654" s="100" t="str">
        <f t="shared" si="685"/>
        <v>-</v>
      </c>
      <c r="U654" s="100" t="str">
        <f t="shared" si="686"/>
        <v>-</v>
      </c>
      <c r="V654" s="100">
        <f t="shared" si="687"/>
        <v>250.39</v>
      </c>
      <c r="W654" s="100" t="str">
        <f t="shared" si="688"/>
        <v>-</v>
      </c>
      <c r="X654" s="100" t="str">
        <f t="shared" si="689"/>
        <v>-</v>
      </c>
      <c r="Y654" s="100">
        <f t="shared" si="690"/>
        <v>0</v>
      </c>
      <c r="Z654" s="100">
        <f t="shared" si="691"/>
        <v>0</v>
      </c>
      <c r="AA654" s="100">
        <f t="shared" si="692"/>
        <v>0</v>
      </c>
      <c r="AB654" s="100">
        <f t="shared" si="693"/>
        <v>0</v>
      </c>
      <c r="AC654" s="100">
        <f t="shared" si="694"/>
        <v>0</v>
      </c>
      <c r="AD654" s="100">
        <f t="shared" si="695"/>
        <v>0</v>
      </c>
      <c r="AE654" s="42">
        <f t="shared" si="696"/>
        <v>250.39</v>
      </c>
      <c r="AF654" s="104">
        <f t="shared" si="697"/>
        <v>0</v>
      </c>
      <c r="AG654" s="42">
        <f t="shared" si="698"/>
        <v>250.39</v>
      </c>
      <c r="AH654" s="43">
        <f t="shared" si="699"/>
        <v>0</v>
      </c>
      <c r="AJ654" s="78"/>
      <c r="AK654" s="79"/>
      <c r="AL654" s="79"/>
      <c r="AM654" s="79"/>
      <c r="AN654" s="79"/>
      <c r="AO654" s="79"/>
      <c r="AP654" s="79"/>
      <c r="AQ654" s="79"/>
      <c r="AR654" s="79"/>
      <c r="AS654" s="79"/>
      <c r="AT654" s="79"/>
      <c r="AU654" s="79"/>
      <c r="AV654" s="30">
        <f t="shared" si="700"/>
        <v>0</v>
      </c>
      <c r="AW654" s="80"/>
      <c r="AX654" s="37"/>
    </row>
    <row r="655" spans="2:50" x14ac:dyDescent="0.35">
      <c r="B655" s="116">
        <v>580000</v>
      </c>
      <c r="C655" s="87" t="s">
        <v>626</v>
      </c>
      <c r="E655" s="99">
        <f t="shared" si="671"/>
        <v>0</v>
      </c>
      <c r="F655" s="100">
        <f t="shared" si="672"/>
        <v>0</v>
      </c>
      <c r="G655" s="100">
        <f t="shared" si="673"/>
        <v>0</v>
      </c>
      <c r="H655" s="100">
        <f t="shared" si="674"/>
        <v>0</v>
      </c>
      <c r="I655" s="100">
        <f t="shared" si="675"/>
        <v>0</v>
      </c>
      <c r="J655" s="100">
        <f t="shared" si="676"/>
        <v>0</v>
      </c>
      <c r="K655" s="100">
        <f t="shared" si="677"/>
        <v>0</v>
      </c>
      <c r="L655" s="100">
        <f t="shared" si="678"/>
        <v>0</v>
      </c>
      <c r="M655" s="100">
        <f t="shared" si="679"/>
        <v>0</v>
      </c>
      <c r="N655" s="100">
        <f t="shared" si="680"/>
        <v>0</v>
      </c>
      <c r="O655" s="100">
        <f t="shared" si="681"/>
        <v>0</v>
      </c>
      <c r="P655" s="101">
        <f t="shared" si="682"/>
        <v>0</v>
      </c>
      <c r="Q655" s="42">
        <f t="shared" si="683"/>
        <v>0</v>
      </c>
      <c r="S655" s="99">
        <f t="shared" si="684"/>
        <v>0</v>
      </c>
      <c r="T655" s="100">
        <f t="shared" si="685"/>
        <v>0</v>
      </c>
      <c r="U655" s="100">
        <f t="shared" si="686"/>
        <v>0</v>
      </c>
      <c r="V655" s="100">
        <f t="shared" si="687"/>
        <v>0</v>
      </c>
      <c r="W655" s="100">
        <f t="shared" si="688"/>
        <v>0</v>
      </c>
      <c r="X655" s="100">
        <f t="shared" si="689"/>
        <v>0</v>
      </c>
      <c r="Y655" s="100">
        <f t="shared" si="690"/>
        <v>0</v>
      </c>
      <c r="Z655" s="100">
        <f t="shared" si="691"/>
        <v>0</v>
      </c>
      <c r="AA655" s="100">
        <f t="shared" si="692"/>
        <v>0</v>
      </c>
      <c r="AB655" s="100">
        <f t="shared" si="693"/>
        <v>0</v>
      </c>
      <c r="AC655" s="100">
        <f t="shared" si="694"/>
        <v>0</v>
      </c>
      <c r="AD655" s="100">
        <f t="shared" si="695"/>
        <v>0</v>
      </c>
      <c r="AE655" s="42">
        <f t="shared" si="696"/>
        <v>0</v>
      </c>
      <c r="AF655" s="104">
        <f t="shared" si="697"/>
        <v>0</v>
      </c>
      <c r="AG655" s="42">
        <f t="shared" si="698"/>
        <v>0</v>
      </c>
      <c r="AH655" s="43">
        <f t="shared" si="699"/>
        <v>0</v>
      </c>
      <c r="AJ655" s="78"/>
      <c r="AK655" s="79"/>
      <c r="AL655" s="79"/>
      <c r="AM655" s="79"/>
      <c r="AN655" s="79"/>
      <c r="AO655" s="79"/>
      <c r="AP655" s="79"/>
      <c r="AQ655" s="79"/>
      <c r="AR655" s="79"/>
      <c r="AS655" s="79"/>
      <c r="AT655" s="79"/>
      <c r="AU655" s="79"/>
      <c r="AV655" s="30">
        <f t="shared" si="700"/>
        <v>0</v>
      </c>
      <c r="AW655" s="80"/>
      <c r="AX655" s="37"/>
    </row>
    <row r="656" spans="2:50" x14ac:dyDescent="0.35">
      <c r="B656" s="116">
        <v>580010</v>
      </c>
      <c r="C656" s="87" t="s">
        <v>627</v>
      </c>
      <c r="E656" s="99">
        <f t="shared" si="671"/>
        <v>0</v>
      </c>
      <c r="F656" s="100">
        <f t="shared" si="672"/>
        <v>0</v>
      </c>
      <c r="G656" s="100">
        <f t="shared" si="673"/>
        <v>0</v>
      </c>
      <c r="H656" s="100">
        <f t="shared" si="674"/>
        <v>0</v>
      </c>
      <c r="I656" s="100">
        <f t="shared" si="675"/>
        <v>0</v>
      </c>
      <c r="J656" s="100">
        <f t="shared" si="676"/>
        <v>0</v>
      </c>
      <c r="K656" s="100">
        <f t="shared" si="677"/>
        <v>0</v>
      </c>
      <c r="L656" s="100">
        <f t="shared" si="678"/>
        <v>0</v>
      </c>
      <c r="M656" s="100">
        <f t="shared" si="679"/>
        <v>0</v>
      </c>
      <c r="N656" s="100">
        <f t="shared" si="680"/>
        <v>0</v>
      </c>
      <c r="O656" s="100">
        <f t="shared" si="681"/>
        <v>0</v>
      </c>
      <c r="P656" s="101">
        <f t="shared" si="682"/>
        <v>0</v>
      </c>
      <c r="Q656" s="42">
        <f t="shared" si="683"/>
        <v>0</v>
      </c>
      <c r="S656" s="99">
        <f t="shared" si="684"/>
        <v>0</v>
      </c>
      <c r="T656" s="100">
        <f t="shared" si="685"/>
        <v>0</v>
      </c>
      <c r="U656" s="100">
        <f t="shared" si="686"/>
        <v>0</v>
      </c>
      <c r="V656" s="100">
        <f t="shared" si="687"/>
        <v>0</v>
      </c>
      <c r="W656" s="100">
        <f t="shared" si="688"/>
        <v>0</v>
      </c>
      <c r="X656" s="100">
        <f t="shared" si="689"/>
        <v>0</v>
      </c>
      <c r="Y656" s="100">
        <f t="shared" si="690"/>
        <v>0</v>
      </c>
      <c r="Z656" s="100">
        <f t="shared" si="691"/>
        <v>0</v>
      </c>
      <c r="AA656" s="100">
        <f t="shared" si="692"/>
        <v>0</v>
      </c>
      <c r="AB656" s="100">
        <f t="shared" si="693"/>
        <v>0</v>
      </c>
      <c r="AC656" s="100">
        <f t="shared" si="694"/>
        <v>0</v>
      </c>
      <c r="AD656" s="100">
        <f t="shared" si="695"/>
        <v>0</v>
      </c>
      <c r="AE656" s="42">
        <f t="shared" si="696"/>
        <v>0</v>
      </c>
      <c r="AF656" s="104">
        <f t="shared" si="697"/>
        <v>0</v>
      </c>
      <c r="AG656" s="42">
        <f t="shared" si="698"/>
        <v>0</v>
      </c>
      <c r="AH656" s="43">
        <f t="shared" si="699"/>
        <v>0</v>
      </c>
      <c r="AJ656" s="78"/>
      <c r="AK656" s="79"/>
      <c r="AL656" s="79"/>
      <c r="AM656" s="79"/>
      <c r="AN656" s="79"/>
      <c r="AO656" s="79"/>
      <c r="AP656" s="79"/>
      <c r="AQ656" s="79"/>
      <c r="AR656" s="79"/>
      <c r="AS656" s="79"/>
      <c r="AT656" s="79"/>
      <c r="AU656" s="79"/>
      <c r="AV656" s="30">
        <f t="shared" si="700"/>
        <v>0</v>
      </c>
      <c r="AW656" s="80"/>
      <c r="AX656" s="37"/>
    </row>
    <row r="657" spans="2:50" x14ac:dyDescent="0.35">
      <c r="B657" s="116">
        <v>581000</v>
      </c>
      <c r="C657" s="87" t="s">
        <v>628</v>
      </c>
      <c r="E657" s="99">
        <f t="shared" si="671"/>
        <v>0</v>
      </c>
      <c r="F657" s="100">
        <f t="shared" si="672"/>
        <v>0</v>
      </c>
      <c r="G657" s="100">
        <f t="shared" si="673"/>
        <v>0</v>
      </c>
      <c r="H657" s="100">
        <f t="shared" si="674"/>
        <v>0</v>
      </c>
      <c r="I657" s="100">
        <f t="shared" si="675"/>
        <v>0</v>
      </c>
      <c r="J657" s="100">
        <f t="shared" si="676"/>
        <v>0</v>
      </c>
      <c r="K657" s="100">
        <f t="shared" si="677"/>
        <v>0</v>
      </c>
      <c r="L657" s="100">
        <f t="shared" si="678"/>
        <v>0</v>
      </c>
      <c r="M657" s="100">
        <f t="shared" si="679"/>
        <v>0</v>
      </c>
      <c r="N657" s="100">
        <f t="shared" si="680"/>
        <v>0</v>
      </c>
      <c r="O657" s="100">
        <f t="shared" si="681"/>
        <v>0</v>
      </c>
      <c r="P657" s="101">
        <f t="shared" si="682"/>
        <v>0</v>
      </c>
      <c r="Q657" s="42">
        <f t="shared" si="683"/>
        <v>0</v>
      </c>
      <c r="S657" s="99">
        <f t="shared" si="684"/>
        <v>0</v>
      </c>
      <c r="T657" s="100">
        <f t="shared" si="685"/>
        <v>0</v>
      </c>
      <c r="U657" s="100">
        <f t="shared" si="686"/>
        <v>0</v>
      </c>
      <c r="V657" s="100">
        <f t="shared" si="687"/>
        <v>0</v>
      </c>
      <c r="W657" s="100">
        <f t="shared" si="688"/>
        <v>0</v>
      </c>
      <c r="X657" s="100">
        <f t="shared" si="689"/>
        <v>0</v>
      </c>
      <c r="Y657" s="100">
        <f t="shared" si="690"/>
        <v>0</v>
      </c>
      <c r="Z657" s="100">
        <f t="shared" si="691"/>
        <v>0</v>
      </c>
      <c r="AA657" s="100">
        <f t="shared" si="692"/>
        <v>0</v>
      </c>
      <c r="AB657" s="100">
        <f t="shared" si="693"/>
        <v>0</v>
      </c>
      <c r="AC657" s="100">
        <f t="shared" si="694"/>
        <v>0</v>
      </c>
      <c r="AD657" s="100">
        <f t="shared" si="695"/>
        <v>0</v>
      </c>
      <c r="AE657" s="42">
        <f t="shared" si="696"/>
        <v>0</v>
      </c>
      <c r="AF657" s="104">
        <f t="shared" si="697"/>
        <v>0</v>
      </c>
      <c r="AG657" s="42">
        <f t="shared" si="698"/>
        <v>0</v>
      </c>
      <c r="AH657" s="43">
        <f t="shared" si="699"/>
        <v>0</v>
      </c>
      <c r="AJ657" s="78"/>
      <c r="AK657" s="79"/>
      <c r="AL657" s="79"/>
      <c r="AM657" s="79"/>
      <c r="AN657" s="79"/>
      <c r="AO657" s="79"/>
      <c r="AP657" s="79"/>
      <c r="AQ657" s="79"/>
      <c r="AR657" s="79"/>
      <c r="AS657" s="79"/>
      <c r="AT657" s="79"/>
      <c r="AU657" s="79"/>
      <c r="AV657" s="30">
        <f t="shared" si="700"/>
        <v>0</v>
      </c>
      <c r="AW657" s="80"/>
      <c r="AX657" s="37"/>
    </row>
    <row r="658" spans="2:50" x14ac:dyDescent="0.35">
      <c r="B658" s="116">
        <v>581010</v>
      </c>
      <c r="C658" s="87" t="s">
        <v>629</v>
      </c>
      <c r="E658" s="99">
        <f t="shared" si="671"/>
        <v>0</v>
      </c>
      <c r="F658" s="100">
        <f t="shared" si="672"/>
        <v>0</v>
      </c>
      <c r="G658" s="100">
        <f t="shared" si="673"/>
        <v>0</v>
      </c>
      <c r="H658" s="100">
        <f t="shared" si="674"/>
        <v>0</v>
      </c>
      <c r="I658" s="100">
        <f t="shared" si="675"/>
        <v>0</v>
      </c>
      <c r="J658" s="100">
        <f t="shared" si="676"/>
        <v>0</v>
      </c>
      <c r="K658" s="100">
        <f t="shared" si="677"/>
        <v>0</v>
      </c>
      <c r="L658" s="100">
        <f t="shared" si="678"/>
        <v>0</v>
      </c>
      <c r="M658" s="100">
        <f t="shared" si="679"/>
        <v>0</v>
      </c>
      <c r="N658" s="100">
        <f t="shared" si="680"/>
        <v>0</v>
      </c>
      <c r="O658" s="100">
        <f t="shared" si="681"/>
        <v>0</v>
      </c>
      <c r="P658" s="101">
        <f t="shared" si="682"/>
        <v>0</v>
      </c>
      <c r="Q658" s="42">
        <f t="shared" si="683"/>
        <v>0</v>
      </c>
      <c r="S658" s="99">
        <f t="shared" si="684"/>
        <v>0</v>
      </c>
      <c r="T658" s="100">
        <f t="shared" si="685"/>
        <v>0</v>
      </c>
      <c r="U658" s="100">
        <f t="shared" si="686"/>
        <v>0</v>
      </c>
      <c r="V658" s="100">
        <f t="shared" si="687"/>
        <v>0</v>
      </c>
      <c r="W658" s="100">
        <f t="shared" si="688"/>
        <v>0</v>
      </c>
      <c r="X658" s="100">
        <f t="shared" si="689"/>
        <v>0</v>
      </c>
      <c r="Y658" s="100">
        <f t="shared" si="690"/>
        <v>0</v>
      </c>
      <c r="Z658" s="100">
        <f t="shared" si="691"/>
        <v>0</v>
      </c>
      <c r="AA658" s="100">
        <f t="shared" si="692"/>
        <v>0</v>
      </c>
      <c r="AB658" s="100">
        <f t="shared" si="693"/>
        <v>0</v>
      </c>
      <c r="AC658" s="100">
        <f t="shared" si="694"/>
        <v>0</v>
      </c>
      <c r="AD658" s="100">
        <f t="shared" si="695"/>
        <v>0</v>
      </c>
      <c r="AE658" s="42">
        <f t="shared" si="696"/>
        <v>0</v>
      </c>
      <c r="AF658" s="104">
        <f t="shared" si="697"/>
        <v>0</v>
      </c>
      <c r="AG658" s="42">
        <f t="shared" si="698"/>
        <v>0</v>
      </c>
      <c r="AH658" s="43">
        <f t="shared" si="699"/>
        <v>0</v>
      </c>
      <c r="AJ658" s="78"/>
      <c r="AK658" s="79"/>
      <c r="AL658" s="79"/>
      <c r="AM658" s="79"/>
      <c r="AN658" s="79"/>
      <c r="AO658" s="79"/>
      <c r="AP658" s="79"/>
      <c r="AQ658" s="79"/>
      <c r="AR658" s="79"/>
      <c r="AS658" s="79"/>
      <c r="AT658" s="79"/>
      <c r="AU658" s="79"/>
      <c r="AV658" s="30">
        <f t="shared" si="700"/>
        <v>0</v>
      </c>
      <c r="AW658" s="80"/>
      <c r="AX658" s="37"/>
    </row>
    <row r="659" spans="2:50" x14ac:dyDescent="0.35">
      <c r="B659" s="116">
        <v>581011</v>
      </c>
      <c r="C659" s="87" t="s">
        <v>630</v>
      </c>
      <c r="E659" s="99">
        <f t="shared" si="671"/>
        <v>0</v>
      </c>
      <c r="F659" s="100">
        <f t="shared" si="672"/>
        <v>0</v>
      </c>
      <c r="G659" s="100">
        <f t="shared" si="673"/>
        <v>0</v>
      </c>
      <c r="H659" s="100">
        <f t="shared" si="674"/>
        <v>0</v>
      </c>
      <c r="I659" s="100">
        <f t="shared" si="675"/>
        <v>0</v>
      </c>
      <c r="J659" s="100">
        <f t="shared" si="676"/>
        <v>0</v>
      </c>
      <c r="K659" s="100">
        <f t="shared" si="677"/>
        <v>0</v>
      </c>
      <c r="L659" s="100">
        <f t="shared" si="678"/>
        <v>0</v>
      </c>
      <c r="M659" s="100">
        <f t="shared" si="679"/>
        <v>0</v>
      </c>
      <c r="N659" s="100">
        <f t="shared" si="680"/>
        <v>0</v>
      </c>
      <c r="O659" s="100">
        <f t="shared" si="681"/>
        <v>0</v>
      </c>
      <c r="P659" s="101">
        <f t="shared" si="682"/>
        <v>0</v>
      </c>
      <c r="Q659" s="42">
        <f t="shared" si="683"/>
        <v>0</v>
      </c>
      <c r="S659" s="99">
        <f t="shared" si="684"/>
        <v>0</v>
      </c>
      <c r="T659" s="100">
        <f t="shared" si="685"/>
        <v>0</v>
      </c>
      <c r="U659" s="100">
        <f t="shared" si="686"/>
        <v>0</v>
      </c>
      <c r="V659" s="100">
        <f t="shared" si="687"/>
        <v>0</v>
      </c>
      <c r="W659" s="100">
        <f t="shared" si="688"/>
        <v>0</v>
      </c>
      <c r="X659" s="100">
        <f t="shared" si="689"/>
        <v>0</v>
      </c>
      <c r="Y659" s="100">
        <f t="shared" si="690"/>
        <v>0</v>
      </c>
      <c r="Z659" s="100">
        <f t="shared" si="691"/>
        <v>0</v>
      </c>
      <c r="AA659" s="100">
        <f t="shared" si="692"/>
        <v>0</v>
      </c>
      <c r="AB659" s="100">
        <f t="shared" si="693"/>
        <v>0</v>
      </c>
      <c r="AC659" s="100">
        <f t="shared" si="694"/>
        <v>0</v>
      </c>
      <c r="AD659" s="100">
        <f t="shared" si="695"/>
        <v>0</v>
      </c>
      <c r="AE659" s="42">
        <f t="shared" si="696"/>
        <v>0</v>
      </c>
      <c r="AF659" s="104">
        <f t="shared" si="697"/>
        <v>0</v>
      </c>
      <c r="AG659" s="42">
        <f t="shared" si="698"/>
        <v>0</v>
      </c>
      <c r="AH659" s="43">
        <f t="shared" si="699"/>
        <v>0</v>
      </c>
      <c r="AJ659" s="78"/>
      <c r="AK659" s="79"/>
      <c r="AL659" s="79"/>
      <c r="AM659" s="79"/>
      <c r="AN659" s="79"/>
      <c r="AO659" s="79"/>
      <c r="AP659" s="79"/>
      <c r="AQ659" s="79"/>
      <c r="AR659" s="79"/>
      <c r="AS659" s="79"/>
      <c r="AT659" s="79"/>
      <c r="AU659" s="79"/>
      <c r="AV659" s="30">
        <f t="shared" si="700"/>
        <v>0</v>
      </c>
      <c r="AW659" s="80"/>
      <c r="AX659" s="37"/>
    </row>
    <row r="660" spans="2:50" x14ac:dyDescent="0.35">
      <c r="B660" s="116">
        <v>581510</v>
      </c>
      <c r="C660" s="87" t="s">
        <v>631</v>
      </c>
      <c r="E660" s="99">
        <f t="shared" si="671"/>
        <v>0</v>
      </c>
      <c r="F660" s="100">
        <f t="shared" si="672"/>
        <v>0</v>
      </c>
      <c r="G660" s="100">
        <f t="shared" si="673"/>
        <v>0</v>
      </c>
      <c r="H660" s="100">
        <f t="shared" si="674"/>
        <v>0</v>
      </c>
      <c r="I660" s="100">
        <f t="shared" si="675"/>
        <v>0</v>
      </c>
      <c r="J660" s="100">
        <f t="shared" si="676"/>
        <v>0</v>
      </c>
      <c r="K660" s="100">
        <f t="shared" si="677"/>
        <v>0</v>
      </c>
      <c r="L660" s="100">
        <f t="shared" si="678"/>
        <v>0</v>
      </c>
      <c r="M660" s="100">
        <f t="shared" si="679"/>
        <v>0</v>
      </c>
      <c r="N660" s="100">
        <f t="shared" si="680"/>
        <v>0</v>
      </c>
      <c r="O660" s="100">
        <f t="shared" si="681"/>
        <v>0</v>
      </c>
      <c r="P660" s="101">
        <f t="shared" si="682"/>
        <v>0</v>
      </c>
      <c r="Q660" s="42">
        <f t="shared" si="683"/>
        <v>0</v>
      </c>
      <c r="S660" s="99">
        <f t="shared" si="684"/>
        <v>0</v>
      </c>
      <c r="T660" s="100">
        <f t="shared" si="685"/>
        <v>0</v>
      </c>
      <c r="U660" s="100">
        <f t="shared" si="686"/>
        <v>0</v>
      </c>
      <c r="V660" s="100">
        <f t="shared" si="687"/>
        <v>0</v>
      </c>
      <c r="W660" s="100">
        <f t="shared" si="688"/>
        <v>0</v>
      </c>
      <c r="X660" s="100">
        <f t="shared" si="689"/>
        <v>0</v>
      </c>
      <c r="Y660" s="100">
        <f t="shared" si="690"/>
        <v>0</v>
      </c>
      <c r="Z660" s="100">
        <f t="shared" si="691"/>
        <v>0</v>
      </c>
      <c r="AA660" s="100">
        <f t="shared" si="692"/>
        <v>0</v>
      </c>
      <c r="AB660" s="100">
        <f t="shared" si="693"/>
        <v>0</v>
      </c>
      <c r="AC660" s="100">
        <f t="shared" si="694"/>
        <v>0</v>
      </c>
      <c r="AD660" s="100">
        <f t="shared" si="695"/>
        <v>0</v>
      </c>
      <c r="AE660" s="42">
        <f t="shared" si="696"/>
        <v>0</v>
      </c>
      <c r="AF660" s="104">
        <f t="shared" si="697"/>
        <v>0</v>
      </c>
      <c r="AG660" s="42">
        <f t="shared" si="698"/>
        <v>0</v>
      </c>
      <c r="AH660" s="43">
        <f t="shared" si="699"/>
        <v>0</v>
      </c>
      <c r="AJ660" s="78"/>
      <c r="AK660" s="79"/>
      <c r="AL660" s="79"/>
      <c r="AM660" s="79"/>
      <c r="AN660" s="79"/>
      <c r="AO660" s="79"/>
      <c r="AP660" s="79"/>
      <c r="AQ660" s="79"/>
      <c r="AR660" s="79"/>
      <c r="AS660" s="79"/>
      <c r="AT660" s="79"/>
      <c r="AU660" s="79"/>
      <c r="AV660" s="30">
        <f t="shared" si="700"/>
        <v>0</v>
      </c>
      <c r="AW660" s="80"/>
      <c r="AX660" s="37"/>
    </row>
    <row r="661" spans="2:50" x14ac:dyDescent="0.35">
      <c r="B661" s="116">
        <v>581511</v>
      </c>
      <c r="C661" s="87" t="s">
        <v>632</v>
      </c>
      <c r="E661" s="99">
        <f t="shared" si="671"/>
        <v>0</v>
      </c>
      <c r="F661" s="100">
        <f t="shared" si="672"/>
        <v>0</v>
      </c>
      <c r="G661" s="100">
        <f t="shared" si="673"/>
        <v>0</v>
      </c>
      <c r="H661" s="100">
        <f t="shared" si="674"/>
        <v>0</v>
      </c>
      <c r="I661" s="100">
        <f t="shared" si="675"/>
        <v>0</v>
      </c>
      <c r="J661" s="100">
        <f t="shared" si="676"/>
        <v>0</v>
      </c>
      <c r="K661" s="100">
        <f t="shared" si="677"/>
        <v>0</v>
      </c>
      <c r="L661" s="100">
        <f t="shared" si="678"/>
        <v>0</v>
      </c>
      <c r="M661" s="100">
        <f t="shared" si="679"/>
        <v>0</v>
      </c>
      <c r="N661" s="100">
        <f t="shared" si="680"/>
        <v>0</v>
      </c>
      <c r="O661" s="100">
        <f t="shared" si="681"/>
        <v>0</v>
      </c>
      <c r="P661" s="101">
        <f t="shared" si="682"/>
        <v>0</v>
      </c>
      <c r="Q661" s="42">
        <f t="shared" si="683"/>
        <v>0</v>
      </c>
      <c r="S661" s="99">
        <f t="shared" si="684"/>
        <v>0</v>
      </c>
      <c r="T661" s="100">
        <f t="shared" si="685"/>
        <v>0</v>
      </c>
      <c r="U661" s="100">
        <f t="shared" si="686"/>
        <v>0</v>
      </c>
      <c r="V661" s="100">
        <f t="shared" si="687"/>
        <v>0</v>
      </c>
      <c r="W661" s="100">
        <f t="shared" si="688"/>
        <v>0</v>
      </c>
      <c r="X661" s="100">
        <f t="shared" si="689"/>
        <v>0</v>
      </c>
      <c r="Y661" s="100">
        <f t="shared" si="690"/>
        <v>0</v>
      </c>
      <c r="Z661" s="100">
        <f t="shared" si="691"/>
        <v>0</v>
      </c>
      <c r="AA661" s="100">
        <f t="shared" si="692"/>
        <v>0</v>
      </c>
      <c r="AB661" s="100">
        <f t="shared" si="693"/>
        <v>0</v>
      </c>
      <c r="AC661" s="100">
        <f t="shared" si="694"/>
        <v>0</v>
      </c>
      <c r="AD661" s="100">
        <f t="shared" si="695"/>
        <v>0</v>
      </c>
      <c r="AE661" s="42">
        <f t="shared" si="696"/>
        <v>0</v>
      </c>
      <c r="AF661" s="104">
        <f t="shared" si="697"/>
        <v>0</v>
      </c>
      <c r="AG661" s="42">
        <f t="shared" si="698"/>
        <v>0</v>
      </c>
      <c r="AH661" s="43">
        <f t="shared" si="699"/>
        <v>0</v>
      </c>
      <c r="AJ661" s="78"/>
      <c r="AK661" s="79"/>
      <c r="AL661" s="79"/>
      <c r="AM661" s="79"/>
      <c r="AN661" s="79"/>
      <c r="AO661" s="79"/>
      <c r="AP661" s="79"/>
      <c r="AQ661" s="79"/>
      <c r="AR661" s="79"/>
      <c r="AS661" s="79"/>
      <c r="AT661" s="79"/>
      <c r="AU661" s="79"/>
      <c r="AV661" s="30">
        <f t="shared" si="700"/>
        <v>0</v>
      </c>
      <c r="AW661" s="80"/>
      <c r="AX661" s="37"/>
    </row>
    <row r="662" spans="2:50" x14ac:dyDescent="0.35">
      <c r="B662" s="116">
        <v>581512</v>
      </c>
      <c r="C662" s="87" t="s">
        <v>633</v>
      </c>
      <c r="E662" s="99">
        <f t="shared" si="671"/>
        <v>0</v>
      </c>
      <c r="F662" s="100">
        <f t="shared" si="672"/>
        <v>0</v>
      </c>
      <c r="G662" s="100">
        <f t="shared" si="673"/>
        <v>0</v>
      </c>
      <c r="H662" s="100">
        <f t="shared" si="674"/>
        <v>0</v>
      </c>
      <c r="I662" s="100">
        <f t="shared" si="675"/>
        <v>0</v>
      </c>
      <c r="J662" s="100">
        <f t="shared" si="676"/>
        <v>0</v>
      </c>
      <c r="K662" s="100">
        <f t="shared" si="677"/>
        <v>0</v>
      </c>
      <c r="L662" s="100">
        <f t="shared" si="678"/>
        <v>0</v>
      </c>
      <c r="M662" s="100">
        <f t="shared" si="679"/>
        <v>0</v>
      </c>
      <c r="N662" s="100">
        <f t="shared" si="680"/>
        <v>0</v>
      </c>
      <c r="O662" s="100">
        <f t="shared" si="681"/>
        <v>0</v>
      </c>
      <c r="P662" s="101">
        <f t="shared" si="682"/>
        <v>0</v>
      </c>
      <c r="Q662" s="42">
        <f t="shared" si="683"/>
        <v>0</v>
      </c>
      <c r="S662" s="99">
        <f t="shared" si="684"/>
        <v>0</v>
      </c>
      <c r="T662" s="100">
        <f t="shared" si="685"/>
        <v>0</v>
      </c>
      <c r="U662" s="100">
        <f t="shared" si="686"/>
        <v>0</v>
      </c>
      <c r="V662" s="100">
        <f t="shared" si="687"/>
        <v>0</v>
      </c>
      <c r="W662" s="100">
        <f t="shared" si="688"/>
        <v>0</v>
      </c>
      <c r="X662" s="100">
        <f t="shared" si="689"/>
        <v>0</v>
      </c>
      <c r="Y662" s="100">
        <f t="shared" si="690"/>
        <v>0</v>
      </c>
      <c r="Z662" s="100">
        <f t="shared" si="691"/>
        <v>0</v>
      </c>
      <c r="AA662" s="100">
        <f t="shared" si="692"/>
        <v>0</v>
      </c>
      <c r="AB662" s="100">
        <f t="shared" si="693"/>
        <v>0</v>
      </c>
      <c r="AC662" s="100">
        <f t="shared" si="694"/>
        <v>0</v>
      </c>
      <c r="AD662" s="100">
        <f t="shared" si="695"/>
        <v>0</v>
      </c>
      <c r="AE662" s="42">
        <f t="shared" si="696"/>
        <v>0</v>
      </c>
      <c r="AF662" s="104">
        <f t="shared" si="697"/>
        <v>0</v>
      </c>
      <c r="AG662" s="42">
        <f t="shared" si="698"/>
        <v>0</v>
      </c>
      <c r="AH662" s="43">
        <f t="shared" si="699"/>
        <v>0</v>
      </c>
      <c r="AJ662" s="78"/>
      <c r="AK662" s="79"/>
      <c r="AL662" s="79"/>
      <c r="AM662" s="79"/>
      <c r="AN662" s="79"/>
      <c r="AO662" s="79"/>
      <c r="AP662" s="79"/>
      <c r="AQ662" s="79"/>
      <c r="AR662" s="79"/>
      <c r="AS662" s="79"/>
      <c r="AT662" s="79"/>
      <c r="AU662" s="79"/>
      <c r="AV662" s="30">
        <f t="shared" si="700"/>
        <v>0</v>
      </c>
      <c r="AW662" s="80"/>
      <c r="AX662" s="37"/>
    </row>
    <row r="663" spans="2:50" x14ac:dyDescent="0.35">
      <c r="B663" s="116">
        <v>582000</v>
      </c>
      <c r="C663" s="87" t="s">
        <v>634</v>
      </c>
      <c r="E663" s="99">
        <f t="shared" si="671"/>
        <v>0</v>
      </c>
      <c r="F663" s="100">
        <f t="shared" si="672"/>
        <v>0</v>
      </c>
      <c r="G663" s="100">
        <f t="shared" si="673"/>
        <v>0</v>
      </c>
      <c r="H663" s="100">
        <f t="shared" si="674"/>
        <v>0</v>
      </c>
      <c r="I663" s="100">
        <f t="shared" si="675"/>
        <v>0</v>
      </c>
      <c r="J663" s="100">
        <f t="shared" si="676"/>
        <v>0</v>
      </c>
      <c r="K663" s="100">
        <f t="shared" si="677"/>
        <v>0</v>
      </c>
      <c r="L663" s="100">
        <f t="shared" si="678"/>
        <v>0</v>
      </c>
      <c r="M663" s="100">
        <f t="shared" si="679"/>
        <v>0</v>
      </c>
      <c r="N663" s="100">
        <f t="shared" si="680"/>
        <v>0</v>
      </c>
      <c r="O663" s="100">
        <f t="shared" si="681"/>
        <v>0</v>
      </c>
      <c r="P663" s="101">
        <f t="shared" si="682"/>
        <v>0</v>
      </c>
      <c r="Q663" s="42">
        <f t="shared" si="683"/>
        <v>0</v>
      </c>
      <c r="S663" s="99">
        <f t="shared" si="684"/>
        <v>0</v>
      </c>
      <c r="T663" s="100">
        <f t="shared" si="685"/>
        <v>0</v>
      </c>
      <c r="U663" s="100">
        <f t="shared" si="686"/>
        <v>0</v>
      </c>
      <c r="V663" s="100">
        <f t="shared" si="687"/>
        <v>0</v>
      </c>
      <c r="W663" s="100">
        <f t="shared" si="688"/>
        <v>0</v>
      </c>
      <c r="X663" s="100">
        <f t="shared" si="689"/>
        <v>0</v>
      </c>
      <c r="Y663" s="100">
        <f t="shared" si="690"/>
        <v>0</v>
      </c>
      <c r="Z663" s="100">
        <f t="shared" si="691"/>
        <v>0</v>
      </c>
      <c r="AA663" s="100">
        <f t="shared" si="692"/>
        <v>0</v>
      </c>
      <c r="AB663" s="100">
        <f t="shared" si="693"/>
        <v>0</v>
      </c>
      <c r="AC663" s="100">
        <f t="shared" si="694"/>
        <v>0</v>
      </c>
      <c r="AD663" s="100">
        <f t="shared" si="695"/>
        <v>0</v>
      </c>
      <c r="AE663" s="42">
        <f t="shared" si="696"/>
        <v>0</v>
      </c>
      <c r="AF663" s="104">
        <f t="shared" si="697"/>
        <v>0</v>
      </c>
      <c r="AG663" s="42">
        <f t="shared" si="698"/>
        <v>0</v>
      </c>
      <c r="AH663" s="43">
        <f t="shared" si="699"/>
        <v>0</v>
      </c>
      <c r="AJ663" s="78"/>
      <c r="AK663" s="79"/>
      <c r="AL663" s="79"/>
      <c r="AM663" s="79"/>
      <c r="AN663" s="79"/>
      <c r="AO663" s="79"/>
      <c r="AP663" s="79"/>
      <c r="AQ663" s="79"/>
      <c r="AR663" s="79"/>
      <c r="AS663" s="79"/>
      <c r="AT663" s="79"/>
      <c r="AU663" s="79"/>
      <c r="AV663" s="30">
        <f t="shared" si="700"/>
        <v>0</v>
      </c>
      <c r="AW663" s="80"/>
      <c r="AX663" s="37"/>
    </row>
    <row r="664" spans="2:50" x14ac:dyDescent="0.35">
      <c r="B664" s="116">
        <v>583000</v>
      </c>
      <c r="C664" s="87" t="s">
        <v>635</v>
      </c>
      <c r="E664" s="99">
        <f t="shared" si="671"/>
        <v>0</v>
      </c>
      <c r="F664" s="100">
        <f t="shared" si="672"/>
        <v>0</v>
      </c>
      <c r="G664" s="100">
        <f t="shared" si="673"/>
        <v>0</v>
      </c>
      <c r="H664" s="100">
        <f t="shared" si="674"/>
        <v>0</v>
      </c>
      <c r="I664" s="100">
        <f t="shared" si="675"/>
        <v>0</v>
      </c>
      <c r="J664" s="100">
        <f t="shared" si="676"/>
        <v>0</v>
      </c>
      <c r="K664" s="100">
        <f t="shared" si="677"/>
        <v>0</v>
      </c>
      <c r="L664" s="100">
        <f t="shared" si="678"/>
        <v>0</v>
      </c>
      <c r="M664" s="100">
        <f t="shared" si="679"/>
        <v>0</v>
      </c>
      <c r="N664" s="100">
        <f t="shared" si="680"/>
        <v>0</v>
      </c>
      <c r="O664" s="100">
        <f t="shared" si="681"/>
        <v>0</v>
      </c>
      <c r="P664" s="101">
        <f t="shared" si="682"/>
        <v>0</v>
      </c>
      <c r="Q664" s="42">
        <f t="shared" si="683"/>
        <v>0</v>
      </c>
      <c r="S664" s="99">
        <f t="shared" si="684"/>
        <v>0</v>
      </c>
      <c r="T664" s="100">
        <f t="shared" si="685"/>
        <v>0</v>
      </c>
      <c r="U664" s="100">
        <f t="shared" si="686"/>
        <v>0</v>
      </c>
      <c r="V664" s="100">
        <f t="shared" si="687"/>
        <v>0</v>
      </c>
      <c r="W664" s="100">
        <f t="shared" si="688"/>
        <v>0</v>
      </c>
      <c r="X664" s="100">
        <f t="shared" si="689"/>
        <v>0</v>
      </c>
      <c r="Y664" s="100">
        <f t="shared" si="690"/>
        <v>0</v>
      </c>
      <c r="Z664" s="100">
        <f t="shared" si="691"/>
        <v>0</v>
      </c>
      <c r="AA664" s="100">
        <f t="shared" si="692"/>
        <v>0</v>
      </c>
      <c r="AB664" s="100">
        <f t="shared" si="693"/>
        <v>0</v>
      </c>
      <c r="AC664" s="100">
        <f t="shared" si="694"/>
        <v>0</v>
      </c>
      <c r="AD664" s="100">
        <f t="shared" si="695"/>
        <v>0</v>
      </c>
      <c r="AE664" s="42">
        <f t="shared" si="696"/>
        <v>0</v>
      </c>
      <c r="AF664" s="104">
        <f t="shared" si="697"/>
        <v>0</v>
      </c>
      <c r="AG664" s="42">
        <f t="shared" si="698"/>
        <v>0</v>
      </c>
      <c r="AH664" s="43">
        <f t="shared" si="699"/>
        <v>0</v>
      </c>
      <c r="AJ664" s="78"/>
      <c r="AK664" s="79"/>
      <c r="AL664" s="79"/>
      <c r="AM664" s="79"/>
      <c r="AN664" s="79"/>
      <c r="AO664" s="79"/>
      <c r="AP664" s="79"/>
      <c r="AQ664" s="79"/>
      <c r="AR664" s="79"/>
      <c r="AS664" s="79"/>
      <c r="AT664" s="79"/>
      <c r="AU664" s="79"/>
      <c r="AV664" s="30">
        <f t="shared" si="700"/>
        <v>0</v>
      </c>
      <c r="AW664" s="80"/>
      <c r="AX664" s="37"/>
    </row>
    <row r="665" spans="2:50" x14ac:dyDescent="0.35">
      <c r="B665" s="116">
        <v>583010</v>
      </c>
      <c r="C665" s="87" t="s">
        <v>636</v>
      </c>
      <c r="E665" s="99">
        <f t="shared" si="671"/>
        <v>0</v>
      </c>
      <c r="F665" s="100">
        <f t="shared" si="672"/>
        <v>0</v>
      </c>
      <c r="G665" s="100">
        <f t="shared" si="673"/>
        <v>0</v>
      </c>
      <c r="H665" s="100">
        <f t="shared" si="674"/>
        <v>0</v>
      </c>
      <c r="I665" s="100">
        <f t="shared" si="675"/>
        <v>0</v>
      </c>
      <c r="J665" s="100">
        <f t="shared" si="676"/>
        <v>0</v>
      </c>
      <c r="K665" s="100">
        <f t="shared" si="677"/>
        <v>0</v>
      </c>
      <c r="L665" s="100">
        <f t="shared" si="678"/>
        <v>0</v>
      </c>
      <c r="M665" s="100">
        <f t="shared" si="679"/>
        <v>0</v>
      </c>
      <c r="N665" s="100">
        <f t="shared" si="680"/>
        <v>0</v>
      </c>
      <c r="O665" s="100">
        <f t="shared" si="681"/>
        <v>0</v>
      </c>
      <c r="P665" s="101">
        <f t="shared" si="682"/>
        <v>0</v>
      </c>
      <c r="Q665" s="42">
        <f t="shared" si="683"/>
        <v>0</v>
      </c>
      <c r="S665" s="99">
        <f t="shared" si="684"/>
        <v>0</v>
      </c>
      <c r="T665" s="100">
        <f t="shared" si="685"/>
        <v>0</v>
      </c>
      <c r="U665" s="100">
        <f t="shared" si="686"/>
        <v>0</v>
      </c>
      <c r="V665" s="100">
        <f t="shared" si="687"/>
        <v>0</v>
      </c>
      <c r="W665" s="100">
        <f t="shared" si="688"/>
        <v>0</v>
      </c>
      <c r="X665" s="100">
        <f t="shared" si="689"/>
        <v>0</v>
      </c>
      <c r="Y665" s="100">
        <f t="shared" si="690"/>
        <v>0</v>
      </c>
      <c r="Z665" s="100">
        <f t="shared" si="691"/>
        <v>0</v>
      </c>
      <c r="AA665" s="100">
        <f t="shared" si="692"/>
        <v>0</v>
      </c>
      <c r="AB665" s="100">
        <f t="shared" si="693"/>
        <v>0</v>
      </c>
      <c r="AC665" s="100">
        <f t="shared" si="694"/>
        <v>0</v>
      </c>
      <c r="AD665" s="100">
        <f t="shared" si="695"/>
        <v>0</v>
      </c>
      <c r="AE665" s="42">
        <f t="shared" si="696"/>
        <v>0</v>
      </c>
      <c r="AF665" s="104">
        <f t="shared" si="697"/>
        <v>0</v>
      </c>
      <c r="AG665" s="42">
        <f t="shared" si="698"/>
        <v>0</v>
      </c>
      <c r="AH665" s="43">
        <f t="shared" si="699"/>
        <v>0</v>
      </c>
      <c r="AJ665" s="78"/>
      <c r="AK665" s="79"/>
      <c r="AL665" s="79"/>
      <c r="AM665" s="79"/>
      <c r="AN665" s="79"/>
      <c r="AO665" s="79"/>
      <c r="AP665" s="79"/>
      <c r="AQ665" s="79"/>
      <c r="AR665" s="79"/>
      <c r="AS665" s="79"/>
      <c r="AT665" s="79"/>
      <c r="AU665" s="79"/>
      <c r="AV665" s="30">
        <f t="shared" si="700"/>
        <v>0</v>
      </c>
      <c r="AW665" s="80"/>
      <c r="AX665" s="37"/>
    </row>
    <row r="666" spans="2:50" x14ac:dyDescent="0.35">
      <c r="B666" s="116">
        <v>583011</v>
      </c>
      <c r="C666" s="87" t="s">
        <v>637</v>
      </c>
      <c r="E666" s="99">
        <f t="shared" si="671"/>
        <v>0</v>
      </c>
      <c r="F666" s="100">
        <f t="shared" si="672"/>
        <v>0</v>
      </c>
      <c r="G666" s="100">
        <f t="shared" si="673"/>
        <v>0</v>
      </c>
      <c r="H666" s="100">
        <f t="shared" si="674"/>
        <v>0</v>
      </c>
      <c r="I666" s="100">
        <f t="shared" si="675"/>
        <v>0</v>
      </c>
      <c r="J666" s="100">
        <f t="shared" si="676"/>
        <v>0</v>
      </c>
      <c r="K666" s="100">
        <f t="shared" si="677"/>
        <v>0</v>
      </c>
      <c r="L666" s="100">
        <f t="shared" si="678"/>
        <v>0</v>
      </c>
      <c r="M666" s="100">
        <f t="shared" si="679"/>
        <v>0</v>
      </c>
      <c r="N666" s="100">
        <f t="shared" si="680"/>
        <v>0</v>
      </c>
      <c r="O666" s="100">
        <f t="shared" si="681"/>
        <v>0</v>
      </c>
      <c r="P666" s="101">
        <f t="shared" si="682"/>
        <v>0</v>
      </c>
      <c r="Q666" s="42">
        <f t="shared" si="683"/>
        <v>0</v>
      </c>
      <c r="S666" s="99">
        <f t="shared" si="684"/>
        <v>0</v>
      </c>
      <c r="T666" s="100">
        <f t="shared" si="685"/>
        <v>0</v>
      </c>
      <c r="U666" s="100">
        <f t="shared" si="686"/>
        <v>0</v>
      </c>
      <c r="V666" s="100">
        <f t="shared" si="687"/>
        <v>0</v>
      </c>
      <c r="W666" s="100">
        <f t="shared" si="688"/>
        <v>0</v>
      </c>
      <c r="X666" s="100">
        <f t="shared" si="689"/>
        <v>0</v>
      </c>
      <c r="Y666" s="100">
        <f t="shared" si="690"/>
        <v>0</v>
      </c>
      <c r="Z666" s="100">
        <f t="shared" si="691"/>
        <v>0</v>
      </c>
      <c r="AA666" s="100">
        <f t="shared" si="692"/>
        <v>0</v>
      </c>
      <c r="AB666" s="100">
        <f t="shared" si="693"/>
        <v>0</v>
      </c>
      <c r="AC666" s="100">
        <f t="shared" si="694"/>
        <v>0</v>
      </c>
      <c r="AD666" s="100">
        <f t="shared" si="695"/>
        <v>0</v>
      </c>
      <c r="AE666" s="42">
        <f t="shared" si="696"/>
        <v>0</v>
      </c>
      <c r="AF666" s="104">
        <f t="shared" si="697"/>
        <v>0</v>
      </c>
      <c r="AG666" s="42">
        <f t="shared" si="698"/>
        <v>0</v>
      </c>
      <c r="AH666" s="43">
        <f t="shared" si="699"/>
        <v>0</v>
      </c>
      <c r="AJ666" s="78"/>
      <c r="AK666" s="79"/>
      <c r="AL666" s="79"/>
      <c r="AM666" s="79"/>
      <c r="AN666" s="79"/>
      <c r="AO666" s="79"/>
      <c r="AP666" s="79"/>
      <c r="AQ666" s="79"/>
      <c r="AR666" s="79"/>
      <c r="AS666" s="79"/>
      <c r="AT666" s="79"/>
      <c r="AU666" s="79"/>
      <c r="AV666" s="30">
        <f t="shared" si="700"/>
        <v>0</v>
      </c>
      <c r="AW666" s="80"/>
      <c r="AX666" s="37"/>
    </row>
    <row r="667" spans="2:50" x14ac:dyDescent="0.35">
      <c r="B667" s="116">
        <v>583012</v>
      </c>
      <c r="C667" s="87" t="s">
        <v>638</v>
      </c>
      <c r="E667" s="99">
        <f t="shared" si="671"/>
        <v>0</v>
      </c>
      <c r="F667" s="100">
        <f t="shared" si="672"/>
        <v>0</v>
      </c>
      <c r="G667" s="100">
        <f t="shared" si="673"/>
        <v>0</v>
      </c>
      <c r="H667" s="100">
        <f t="shared" si="674"/>
        <v>0</v>
      </c>
      <c r="I667" s="100">
        <f t="shared" si="675"/>
        <v>0</v>
      </c>
      <c r="J667" s="100">
        <f t="shared" si="676"/>
        <v>0</v>
      </c>
      <c r="K667" s="100">
        <f t="shared" si="677"/>
        <v>0</v>
      </c>
      <c r="L667" s="100">
        <f t="shared" si="678"/>
        <v>0</v>
      </c>
      <c r="M667" s="100">
        <f t="shared" si="679"/>
        <v>0</v>
      </c>
      <c r="N667" s="100">
        <f t="shared" si="680"/>
        <v>0</v>
      </c>
      <c r="O667" s="100">
        <f t="shared" si="681"/>
        <v>0</v>
      </c>
      <c r="P667" s="101">
        <f t="shared" si="682"/>
        <v>0</v>
      </c>
      <c r="Q667" s="42">
        <f t="shared" si="683"/>
        <v>0</v>
      </c>
      <c r="S667" s="99">
        <f t="shared" si="684"/>
        <v>0</v>
      </c>
      <c r="T667" s="100">
        <f t="shared" si="685"/>
        <v>0</v>
      </c>
      <c r="U667" s="100">
        <f t="shared" si="686"/>
        <v>0</v>
      </c>
      <c r="V667" s="100">
        <f t="shared" si="687"/>
        <v>0</v>
      </c>
      <c r="W667" s="100">
        <f t="shared" si="688"/>
        <v>0</v>
      </c>
      <c r="X667" s="100">
        <f t="shared" si="689"/>
        <v>0</v>
      </c>
      <c r="Y667" s="100">
        <f t="shared" si="690"/>
        <v>0</v>
      </c>
      <c r="Z667" s="100">
        <f t="shared" si="691"/>
        <v>0</v>
      </c>
      <c r="AA667" s="100">
        <f t="shared" si="692"/>
        <v>0</v>
      </c>
      <c r="AB667" s="100">
        <f t="shared" si="693"/>
        <v>0</v>
      </c>
      <c r="AC667" s="100">
        <f t="shared" si="694"/>
        <v>0</v>
      </c>
      <c r="AD667" s="100">
        <f t="shared" si="695"/>
        <v>0</v>
      </c>
      <c r="AE667" s="42">
        <f t="shared" si="696"/>
        <v>0</v>
      </c>
      <c r="AF667" s="104">
        <f t="shared" si="697"/>
        <v>0</v>
      </c>
      <c r="AG667" s="42">
        <f t="shared" si="698"/>
        <v>0</v>
      </c>
      <c r="AH667" s="43">
        <f t="shared" si="699"/>
        <v>0</v>
      </c>
      <c r="AJ667" s="78"/>
      <c r="AK667" s="79"/>
      <c r="AL667" s="79"/>
      <c r="AM667" s="79"/>
      <c r="AN667" s="79"/>
      <c r="AO667" s="79"/>
      <c r="AP667" s="79"/>
      <c r="AQ667" s="79"/>
      <c r="AR667" s="79"/>
      <c r="AS667" s="79"/>
      <c r="AT667" s="79"/>
      <c r="AU667" s="79"/>
      <c r="AV667" s="30">
        <f t="shared" si="700"/>
        <v>0</v>
      </c>
      <c r="AW667" s="80"/>
      <c r="AX667" s="37"/>
    </row>
    <row r="668" spans="2:50" x14ac:dyDescent="0.35">
      <c r="B668" s="116">
        <v>583013</v>
      </c>
      <c r="C668" s="87" t="s">
        <v>639</v>
      </c>
      <c r="E668" s="99">
        <f t="shared" si="671"/>
        <v>0</v>
      </c>
      <c r="F668" s="100">
        <f t="shared" si="672"/>
        <v>0</v>
      </c>
      <c r="G668" s="100">
        <f t="shared" si="673"/>
        <v>0</v>
      </c>
      <c r="H668" s="100">
        <f t="shared" si="674"/>
        <v>0</v>
      </c>
      <c r="I668" s="100">
        <f t="shared" si="675"/>
        <v>0</v>
      </c>
      <c r="J668" s="100">
        <f t="shared" si="676"/>
        <v>0</v>
      </c>
      <c r="K668" s="100">
        <f t="shared" si="677"/>
        <v>0</v>
      </c>
      <c r="L668" s="100">
        <f t="shared" si="678"/>
        <v>0</v>
      </c>
      <c r="M668" s="100">
        <f t="shared" si="679"/>
        <v>0</v>
      </c>
      <c r="N668" s="100">
        <f t="shared" si="680"/>
        <v>0</v>
      </c>
      <c r="O668" s="100">
        <f t="shared" si="681"/>
        <v>0</v>
      </c>
      <c r="P668" s="101">
        <f t="shared" si="682"/>
        <v>0</v>
      </c>
      <c r="Q668" s="42">
        <f t="shared" si="683"/>
        <v>0</v>
      </c>
      <c r="S668" s="99">
        <f t="shared" si="684"/>
        <v>0</v>
      </c>
      <c r="T668" s="100">
        <f t="shared" si="685"/>
        <v>0</v>
      </c>
      <c r="U668" s="100">
        <f t="shared" si="686"/>
        <v>0</v>
      </c>
      <c r="V668" s="100">
        <f t="shared" si="687"/>
        <v>0</v>
      </c>
      <c r="W668" s="100">
        <f t="shared" si="688"/>
        <v>0</v>
      </c>
      <c r="X668" s="100">
        <f t="shared" si="689"/>
        <v>0</v>
      </c>
      <c r="Y668" s="100">
        <f t="shared" si="690"/>
        <v>0</v>
      </c>
      <c r="Z668" s="100">
        <f t="shared" si="691"/>
        <v>0</v>
      </c>
      <c r="AA668" s="100">
        <f t="shared" si="692"/>
        <v>0</v>
      </c>
      <c r="AB668" s="100">
        <f t="shared" si="693"/>
        <v>0</v>
      </c>
      <c r="AC668" s="100">
        <f t="shared" si="694"/>
        <v>0</v>
      </c>
      <c r="AD668" s="100">
        <f t="shared" si="695"/>
        <v>0</v>
      </c>
      <c r="AE668" s="42">
        <f t="shared" si="696"/>
        <v>0</v>
      </c>
      <c r="AF668" s="104">
        <f t="shared" si="697"/>
        <v>0</v>
      </c>
      <c r="AG668" s="42">
        <f t="shared" si="698"/>
        <v>0</v>
      </c>
      <c r="AH668" s="43">
        <f t="shared" si="699"/>
        <v>0</v>
      </c>
      <c r="AJ668" s="78"/>
      <c r="AK668" s="79"/>
      <c r="AL668" s="79"/>
      <c r="AM668" s="79"/>
      <c r="AN668" s="79"/>
      <c r="AO668" s="79"/>
      <c r="AP668" s="79"/>
      <c r="AQ668" s="79"/>
      <c r="AR668" s="79"/>
      <c r="AS668" s="79"/>
      <c r="AT668" s="79"/>
      <c r="AU668" s="79"/>
      <c r="AV668" s="30">
        <f t="shared" si="700"/>
        <v>0</v>
      </c>
      <c r="AW668" s="80"/>
      <c r="AX668" s="37"/>
    </row>
    <row r="669" spans="2:50" x14ac:dyDescent="0.35">
      <c r="B669" s="116">
        <v>583014</v>
      </c>
      <c r="C669" s="87" t="s">
        <v>640</v>
      </c>
      <c r="E669" s="99">
        <f t="shared" si="671"/>
        <v>0</v>
      </c>
      <c r="F669" s="100">
        <f t="shared" si="672"/>
        <v>0</v>
      </c>
      <c r="G669" s="100">
        <f t="shared" si="673"/>
        <v>0</v>
      </c>
      <c r="H669" s="100">
        <f t="shared" si="674"/>
        <v>0</v>
      </c>
      <c r="I669" s="100">
        <f t="shared" si="675"/>
        <v>0</v>
      </c>
      <c r="J669" s="100">
        <f t="shared" si="676"/>
        <v>0</v>
      </c>
      <c r="K669" s="100">
        <f t="shared" si="677"/>
        <v>0</v>
      </c>
      <c r="L669" s="100">
        <f t="shared" si="678"/>
        <v>0</v>
      </c>
      <c r="M669" s="100">
        <f t="shared" si="679"/>
        <v>0</v>
      </c>
      <c r="N669" s="100">
        <f t="shared" si="680"/>
        <v>0</v>
      </c>
      <c r="O669" s="100">
        <f t="shared" si="681"/>
        <v>0</v>
      </c>
      <c r="P669" s="101">
        <f t="shared" si="682"/>
        <v>0</v>
      </c>
      <c r="Q669" s="42">
        <f t="shared" si="683"/>
        <v>0</v>
      </c>
      <c r="S669" s="99">
        <f t="shared" si="684"/>
        <v>0</v>
      </c>
      <c r="T669" s="100">
        <f t="shared" si="685"/>
        <v>0</v>
      </c>
      <c r="U669" s="100">
        <f t="shared" si="686"/>
        <v>0</v>
      </c>
      <c r="V669" s="100">
        <f t="shared" si="687"/>
        <v>0</v>
      </c>
      <c r="W669" s="100">
        <f t="shared" si="688"/>
        <v>0</v>
      </c>
      <c r="X669" s="100">
        <f t="shared" si="689"/>
        <v>0</v>
      </c>
      <c r="Y669" s="100">
        <f t="shared" si="690"/>
        <v>0</v>
      </c>
      <c r="Z669" s="100">
        <f t="shared" si="691"/>
        <v>0</v>
      </c>
      <c r="AA669" s="100">
        <f t="shared" si="692"/>
        <v>0</v>
      </c>
      <c r="AB669" s="100">
        <f t="shared" si="693"/>
        <v>0</v>
      </c>
      <c r="AC669" s="100">
        <f t="shared" si="694"/>
        <v>0</v>
      </c>
      <c r="AD669" s="100">
        <f t="shared" si="695"/>
        <v>0</v>
      </c>
      <c r="AE669" s="42">
        <f t="shared" si="696"/>
        <v>0</v>
      </c>
      <c r="AF669" s="104">
        <f t="shared" si="697"/>
        <v>0</v>
      </c>
      <c r="AG669" s="42">
        <f t="shared" si="698"/>
        <v>0</v>
      </c>
      <c r="AH669" s="43">
        <f t="shared" si="699"/>
        <v>0</v>
      </c>
      <c r="AJ669" s="78"/>
      <c r="AK669" s="79"/>
      <c r="AL669" s="79"/>
      <c r="AM669" s="79"/>
      <c r="AN669" s="79"/>
      <c r="AO669" s="79"/>
      <c r="AP669" s="79"/>
      <c r="AQ669" s="79"/>
      <c r="AR669" s="79"/>
      <c r="AS669" s="79"/>
      <c r="AT669" s="79"/>
      <c r="AU669" s="79"/>
      <c r="AV669" s="30">
        <f t="shared" si="700"/>
        <v>0</v>
      </c>
      <c r="AW669" s="80"/>
      <c r="AX669" s="37"/>
    </row>
    <row r="670" spans="2:50" x14ac:dyDescent="0.35">
      <c r="B670" s="116">
        <v>584000</v>
      </c>
      <c r="C670" s="87" t="s">
        <v>641</v>
      </c>
      <c r="E670" s="99">
        <f t="shared" si="671"/>
        <v>0</v>
      </c>
      <c r="F670" s="100">
        <f t="shared" si="672"/>
        <v>0</v>
      </c>
      <c r="G670" s="100">
        <f t="shared" si="673"/>
        <v>0</v>
      </c>
      <c r="H670" s="100">
        <f t="shared" si="674"/>
        <v>0</v>
      </c>
      <c r="I670" s="100">
        <f t="shared" si="675"/>
        <v>0</v>
      </c>
      <c r="J670" s="100">
        <f t="shared" si="676"/>
        <v>0</v>
      </c>
      <c r="K670" s="100">
        <f t="shared" si="677"/>
        <v>0</v>
      </c>
      <c r="L670" s="100">
        <f t="shared" si="678"/>
        <v>0</v>
      </c>
      <c r="M670" s="100">
        <f t="shared" si="679"/>
        <v>0</v>
      </c>
      <c r="N670" s="100">
        <f t="shared" si="680"/>
        <v>0</v>
      </c>
      <c r="O670" s="100">
        <f t="shared" si="681"/>
        <v>0</v>
      </c>
      <c r="P670" s="101">
        <f t="shared" si="682"/>
        <v>0</v>
      </c>
      <c r="Q670" s="42">
        <f t="shared" si="683"/>
        <v>0</v>
      </c>
      <c r="S670" s="99">
        <f t="shared" si="684"/>
        <v>0</v>
      </c>
      <c r="T670" s="100">
        <f t="shared" si="685"/>
        <v>0</v>
      </c>
      <c r="U670" s="100">
        <f t="shared" si="686"/>
        <v>0</v>
      </c>
      <c r="V670" s="100">
        <f t="shared" si="687"/>
        <v>0</v>
      </c>
      <c r="W670" s="100">
        <f t="shared" si="688"/>
        <v>0</v>
      </c>
      <c r="X670" s="100">
        <f t="shared" si="689"/>
        <v>0</v>
      </c>
      <c r="Y670" s="100">
        <f t="shared" si="690"/>
        <v>0</v>
      </c>
      <c r="Z670" s="100">
        <f t="shared" si="691"/>
        <v>0</v>
      </c>
      <c r="AA670" s="100">
        <f t="shared" si="692"/>
        <v>0</v>
      </c>
      <c r="AB670" s="100">
        <f t="shared" si="693"/>
        <v>0</v>
      </c>
      <c r="AC670" s="100">
        <f t="shared" si="694"/>
        <v>0</v>
      </c>
      <c r="AD670" s="100">
        <f t="shared" si="695"/>
        <v>0</v>
      </c>
      <c r="AE670" s="42">
        <f t="shared" si="696"/>
        <v>0</v>
      </c>
      <c r="AF670" s="104">
        <f t="shared" si="697"/>
        <v>0</v>
      </c>
      <c r="AG670" s="42">
        <f t="shared" si="698"/>
        <v>0</v>
      </c>
      <c r="AH670" s="43">
        <f t="shared" si="699"/>
        <v>0</v>
      </c>
      <c r="AJ670" s="78"/>
      <c r="AK670" s="79"/>
      <c r="AL670" s="79"/>
      <c r="AM670" s="79"/>
      <c r="AN670" s="79"/>
      <c r="AO670" s="79"/>
      <c r="AP670" s="79"/>
      <c r="AQ670" s="79"/>
      <c r="AR670" s="79"/>
      <c r="AS670" s="79"/>
      <c r="AT670" s="79"/>
      <c r="AU670" s="79"/>
      <c r="AV670" s="30">
        <f t="shared" si="700"/>
        <v>0</v>
      </c>
      <c r="AW670" s="80"/>
      <c r="AX670" s="37"/>
    </row>
    <row r="671" spans="2:50" x14ac:dyDescent="0.35">
      <c r="B671" s="116">
        <v>584010</v>
      </c>
      <c r="C671" s="87" t="s">
        <v>642</v>
      </c>
      <c r="E671" s="99">
        <f t="shared" si="671"/>
        <v>0</v>
      </c>
      <c r="F671" s="100">
        <f t="shared" si="672"/>
        <v>0</v>
      </c>
      <c r="G671" s="100">
        <f t="shared" si="673"/>
        <v>0</v>
      </c>
      <c r="H671" s="100">
        <f t="shared" si="674"/>
        <v>0</v>
      </c>
      <c r="I671" s="100">
        <f t="shared" si="675"/>
        <v>0</v>
      </c>
      <c r="J671" s="100">
        <f t="shared" si="676"/>
        <v>0</v>
      </c>
      <c r="K671" s="100">
        <f t="shared" si="677"/>
        <v>0</v>
      </c>
      <c r="L671" s="100">
        <f t="shared" si="678"/>
        <v>0</v>
      </c>
      <c r="M671" s="100">
        <f t="shared" si="679"/>
        <v>0</v>
      </c>
      <c r="N671" s="100">
        <f t="shared" si="680"/>
        <v>0</v>
      </c>
      <c r="O671" s="100">
        <f t="shared" si="681"/>
        <v>0</v>
      </c>
      <c r="P671" s="101">
        <f t="shared" si="682"/>
        <v>0</v>
      </c>
      <c r="Q671" s="42">
        <f t="shared" si="683"/>
        <v>0</v>
      </c>
      <c r="S671" s="99">
        <f t="shared" si="684"/>
        <v>0</v>
      </c>
      <c r="T671" s="100">
        <f t="shared" si="685"/>
        <v>0</v>
      </c>
      <c r="U671" s="100">
        <f t="shared" si="686"/>
        <v>0</v>
      </c>
      <c r="V671" s="100">
        <f t="shared" si="687"/>
        <v>0</v>
      </c>
      <c r="W671" s="100">
        <f t="shared" si="688"/>
        <v>0</v>
      </c>
      <c r="X671" s="100">
        <f t="shared" si="689"/>
        <v>0</v>
      </c>
      <c r="Y671" s="100">
        <f t="shared" si="690"/>
        <v>0</v>
      </c>
      <c r="Z671" s="100">
        <f t="shared" si="691"/>
        <v>0</v>
      </c>
      <c r="AA671" s="100">
        <f t="shared" si="692"/>
        <v>0</v>
      </c>
      <c r="AB671" s="100">
        <f t="shared" si="693"/>
        <v>0</v>
      </c>
      <c r="AC671" s="100">
        <f t="shared" si="694"/>
        <v>0</v>
      </c>
      <c r="AD671" s="100">
        <f t="shared" si="695"/>
        <v>0</v>
      </c>
      <c r="AE671" s="42">
        <f t="shared" si="696"/>
        <v>0</v>
      </c>
      <c r="AF671" s="104">
        <f t="shared" si="697"/>
        <v>0</v>
      </c>
      <c r="AG671" s="42">
        <f t="shared" si="698"/>
        <v>0</v>
      </c>
      <c r="AH671" s="43">
        <f t="shared" si="699"/>
        <v>0</v>
      </c>
      <c r="AJ671" s="78"/>
      <c r="AK671" s="79"/>
      <c r="AL671" s="79"/>
      <c r="AM671" s="79"/>
      <c r="AN671" s="79"/>
      <c r="AO671" s="79"/>
      <c r="AP671" s="79"/>
      <c r="AQ671" s="79"/>
      <c r="AR671" s="79"/>
      <c r="AS671" s="79"/>
      <c r="AT671" s="79"/>
      <c r="AU671" s="79"/>
      <c r="AV671" s="30">
        <f t="shared" si="700"/>
        <v>0</v>
      </c>
      <c r="AW671" s="80"/>
      <c r="AX671" s="37"/>
    </row>
    <row r="672" spans="2:50" x14ac:dyDescent="0.35">
      <c r="B672" s="116">
        <v>584020</v>
      </c>
      <c r="C672" s="87" t="s">
        <v>643</v>
      </c>
      <c r="E672" s="99">
        <f t="shared" si="671"/>
        <v>0</v>
      </c>
      <c r="F672" s="100">
        <f t="shared" si="672"/>
        <v>0</v>
      </c>
      <c r="G672" s="100">
        <f t="shared" si="673"/>
        <v>0</v>
      </c>
      <c r="H672" s="100">
        <f t="shared" si="674"/>
        <v>0</v>
      </c>
      <c r="I672" s="100">
        <f t="shared" si="675"/>
        <v>0</v>
      </c>
      <c r="J672" s="100">
        <f t="shared" si="676"/>
        <v>0</v>
      </c>
      <c r="K672" s="100">
        <f t="shared" si="677"/>
        <v>0</v>
      </c>
      <c r="L672" s="100">
        <f t="shared" si="678"/>
        <v>0</v>
      </c>
      <c r="M672" s="100">
        <f t="shared" si="679"/>
        <v>0</v>
      </c>
      <c r="N672" s="100">
        <f t="shared" si="680"/>
        <v>0</v>
      </c>
      <c r="O672" s="100">
        <f t="shared" si="681"/>
        <v>0</v>
      </c>
      <c r="P672" s="101">
        <f t="shared" si="682"/>
        <v>0</v>
      </c>
      <c r="Q672" s="42">
        <f t="shared" si="683"/>
        <v>0</v>
      </c>
      <c r="S672" s="99">
        <f t="shared" si="684"/>
        <v>0</v>
      </c>
      <c r="T672" s="100">
        <f t="shared" si="685"/>
        <v>0</v>
      </c>
      <c r="U672" s="100">
        <f t="shared" si="686"/>
        <v>0</v>
      </c>
      <c r="V672" s="100">
        <f t="shared" si="687"/>
        <v>0</v>
      </c>
      <c r="W672" s="100">
        <f t="shared" si="688"/>
        <v>0</v>
      </c>
      <c r="X672" s="100">
        <f t="shared" si="689"/>
        <v>0</v>
      </c>
      <c r="Y672" s="100">
        <f t="shared" si="690"/>
        <v>0</v>
      </c>
      <c r="Z672" s="100">
        <f t="shared" si="691"/>
        <v>0</v>
      </c>
      <c r="AA672" s="100">
        <f t="shared" si="692"/>
        <v>0</v>
      </c>
      <c r="AB672" s="100">
        <f t="shared" si="693"/>
        <v>0</v>
      </c>
      <c r="AC672" s="100">
        <f t="shared" si="694"/>
        <v>0</v>
      </c>
      <c r="AD672" s="100">
        <f t="shared" si="695"/>
        <v>0</v>
      </c>
      <c r="AE672" s="42">
        <f t="shared" si="696"/>
        <v>0</v>
      </c>
      <c r="AF672" s="104">
        <f t="shared" si="697"/>
        <v>0</v>
      </c>
      <c r="AG672" s="42">
        <f t="shared" si="698"/>
        <v>0</v>
      </c>
      <c r="AH672" s="43">
        <f t="shared" si="699"/>
        <v>0</v>
      </c>
      <c r="AJ672" s="78"/>
      <c r="AK672" s="79"/>
      <c r="AL672" s="79"/>
      <c r="AM672" s="79"/>
      <c r="AN672" s="79"/>
      <c r="AO672" s="79"/>
      <c r="AP672" s="79"/>
      <c r="AQ672" s="79"/>
      <c r="AR672" s="79"/>
      <c r="AS672" s="79"/>
      <c r="AT672" s="79"/>
      <c r="AU672" s="79"/>
      <c r="AV672" s="30">
        <f t="shared" si="700"/>
        <v>0</v>
      </c>
      <c r="AW672" s="80"/>
      <c r="AX672" s="37"/>
    </row>
    <row r="673" spans="2:50" x14ac:dyDescent="0.35">
      <c r="B673" s="116">
        <v>585000</v>
      </c>
      <c r="C673" s="87" t="s">
        <v>644</v>
      </c>
      <c r="E673" s="99">
        <f t="shared" si="671"/>
        <v>0</v>
      </c>
      <c r="F673" s="100">
        <f t="shared" si="672"/>
        <v>0</v>
      </c>
      <c r="G673" s="100">
        <f t="shared" si="673"/>
        <v>0</v>
      </c>
      <c r="H673" s="100">
        <f t="shared" si="674"/>
        <v>0</v>
      </c>
      <c r="I673" s="100">
        <f t="shared" si="675"/>
        <v>0</v>
      </c>
      <c r="J673" s="100">
        <f t="shared" si="676"/>
        <v>0</v>
      </c>
      <c r="K673" s="100">
        <f t="shared" si="677"/>
        <v>0</v>
      </c>
      <c r="L673" s="100">
        <f t="shared" si="678"/>
        <v>0</v>
      </c>
      <c r="M673" s="100">
        <f t="shared" si="679"/>
        <v>0</v>
      </c>
      <c r="N673" s="100">
        <f t="shared" si="680"/>
        <v>0</v>
      </c>
      <c r="O673" s="100">
        <f t="shared" si="681"/>
        <v>0</v>
      </c>
      <c r="P673" s="101">
        <f t="shared" si="682"/>
        <v>0</v>
      </c>
      <c r="Q673" s="42">
        <f t="shared" si="683"/>
        <v>0</v>
      </c>
      <c r="S673" s="99">
        <f t="shared" si="684"/>
        <v>0</v>
      </c>
      <c r="T673" s="100">
        <f t="shared" si="685"/>
        <v>0</v>
      </c>
      <c r="U673" s="100">
        <f t="shared" si="686"/>
        <v>0</v>
      </c>
      <c r="V673" s="100">
        <f t="shared" si="687"/>
        <v>0</v>
      </c>
      <c r="W673" s="100">
        <f t="shared" si="688"/>
        <v>0</v>
      </c>
      <c r="X673" s="100">
        <f t="shared" si="689"/>
        <v>0</v>
      </c>
      <c r="Y673" s="100">
        <f t="shared" si="690"/>
        <v>0</v>
      </c>
      <c r="Z673" s="100">
        <f t="shared" si="691"/>
        <v>0</v>
      </c>
      <c r="AA673" s="100">
        <f t="shared" si="692"/>
        <v>0</v>
      </c>
      <c r="AB673" s="100">
        <f t="shared" si="693"/>
        <v>0</v>
      </c>
      <c r="AC673" s="100">
        <f t="shared" si="694"/>
        <v>0</v>
      </c>
      <c r="AD673" s="100">
        <f t="shared" si="695"/>
        <v>0</v>
      </c>
      <c r="AE673" s="42">
        <f t="shared" si="696"/>
        <v>0</v>
      </c>
      <c r="AF673" s="104">
        <f t="shared" si="697"/>
        <v>0</v>
      </c>
      <c r="AG673" s="42">
        <f t="shared" si="698"/>
        <v>0</v>
      </c>
      <c r="AH673" s="43">
        <f t="shared" si="699"/>
        <v>0</v>
      </c>
      <c r="AJ673" s="78"/>
      <c r="AK673" s="79"/>
      <c r="AL673" s="79"/>
      <c r="AM673" s="79"/>
      <c r="AN673" s="79"/>
      <c r="AO673" s="79"/>
      <c r="AP673" s="79"/>
      <c r="AQ673" s="79"/>
      <c r="AR673" s="79"/>
      <c r="AS673" s="79"/>
      <c r="AT673" s="79"/>
      <c r="AU673" s="79"/>
      <c r="AV673" s="30">
        <f t="shared" si="700"/>
        <v>0</v>
      </c>
      <c r="AW673" s="80"/>
      <c r="AX673" s="37"/>
    </row>
    <row r="674" spans="2:50" x14ac:dyDescent="0.35">
      <c r="B674" s="116">
        <v>586000</v>
      </c>
      <c r="C674" s="87" t="s">
        <v>645</v>
      </c>
      <c r="E674" s="99">
        <f t="shared" si="671"/>
        <v>0</v>
      </c>
      <c r="F674" s="100">
        <f t="shared" si="672"/>
        <v>0</v>
      </c>
      <c r="G674" s="100">
        <f t="shared" si="673"/>
        <v>0</v>
      </c>
      <c r="H674" s="100">
        <f t="shared" si="674"/>
        <v>0</v>
      </c>
      <c r="I674" s="100">
        <f t="shared" si="675"/>
        <v>0</v>
      </c>
      <c r="J674" s="100">
        <f t="shared" si="676"/>
        <v>0</v>
      </c>
      <c r="K674" s="100">
        <f t="shared" si="677"/>
        <v>0</v>
      </c>
      <c r="L674" s="100">
        <f t="shared" si="678"/>
        <v>0</v>
      </c>
      <c r="M674" s="100">
        <f t="shared" si="679"/>
        <v>0</v>
      </c>
      <c r="N674" s="100">
        <f t="shared" si="680"/>
        <v>0</v>
      </c>
      <c r="O674" s="100">
        <f t="shared" si="681"/>
        <v>0</v>
      </c>
      <c r="P674" s="101">
        <f t="shared" si="682"/>
        <v>0</v>
      </c>
      <c r="Q674" s="42">
        <f t="shared" si="683"/>
        <v>0</v>
      </c>
      <c r="S674" s="99">
        <f t="shared" si="684"/>
        <v>0</v>
      </c>
      <c r="T674" s="100">
        <f t="shared" si="685"/>
        <v>0</v>
      </c>
      <c r="U674" s="100">
        <f t="shared" si="686"/>
        <v>0</v>
      </c>
      <c r="V674" s="100">
        <f t="shared" si="687"/>
        <v>0</v>
      </c>
      <c r="W674" s="100">
        <f t="shared" si="688"/>
        <v>0</v>
      </c>
      <c r="X674" s="100">
        <f t="shared" si="689"/>
        <v>0</v>
      </c>
      <c r="Y674" s="100">
        <f t="shared" si="690"/>
        <v>0</v>
      </c>
      <c r="Z674" s="100">
        <f t="shared" si="691"/>
        <v>0</v>
      </c>
      <c r="AA674" s="100">
        <f t="shared" si="692"/>
        <v>0</v>
      </c>
      <c r="AB674" s="100">
        <f t="shared" si="693"/>
        <v>0</v>
      </c>
      <c r="AC674" s="100">
        <f t="shared" si="694"/>
        <v>0</v>
      </c>
      <c r="AD674" s="100">
        <f t="shared" si="695"/>
        <v>0</v>
      </c>
      <c r="AE674" s="42">
        <f t="shared" si="696"/>
        <v>0</v>
      </c>
      <c r="AF674" s="104">
        <f t="shared" si="697"/>
        <v>0</v>
      </c>
      <c r="AG674" s="42">
        <f t="shared" si="698"/>
        <v>0</v>
      </c>
      <c r="AH674" s="43">
        <f t="shared" si="699"/>
        <v>0</v>
      </c>
      <c r="AJ674" s="78"/>
      <c r="AK674" s="79"/>
      <c r="AL674" s="79"/>
      <c r="AM674" s="79"/>
      <c r="AN674" s="79"/>
      <c r="AO674" s="79"/>
      <c r="AP674" s="79"/>
      <c r="AQ674" s="79"/>
      <c r="AR674" s="79"/>
      <c r="AS674" s="79"/>
      <c r="AT674" s="79"/>
      <c r="AU674" s="79"/>
      <c r="AV674" s="30">
        <f t="shared" si="700"/>
        <v>0</v>
      </c>
      <c r="AW674" s="80"/>
      <c r="AX674" s="37"/>
    </row>
    <row r="675" spans="2:50" x14ac:dyDescent="0.35">
      <c r="B675" s="116">
        <v>586010</v>
      </c>
      <c r="C675" s="87" t="s">
        <v>646</v>
      </c>
      <c r="E675" s="99">
        <f t="shared" si="671"/>
        <v>0</v>
      </c>
      <c r="F675" s="100">
        <f t="shared" si="672"/>
        <v>0</v>
      </c>
      <c r="G675" s="100">
        <f t="shared" si="673"/>
        <v>0</v>
      </c>
      <c r="H675" s="100">
        <f t="shared" si="674"/>
        <v>0</v>
      </c>
      <c r="I675" s="100">
        <f t="shared" si="675"/>
        <v>0</v>
      </c>
      <c r="J675" s="100">
        <f t="shared" si="676"/>
        <v>0</v>
      </c>
      <c r="K675" s="100">
        <f t="shared" si="677"/>
        <v>0</v>
      </c>
      <c r="L675" s="100">
        <f t="shared" si="678"/>
        <v>0</v>
      </c>
      <c r="M675" s="100">
        <f t="shared" si="679"/>
        <v>0</v>
      </c>
      <c r="N675" s="100">
        <f t="shared" si="680"/>
        <v>0</v>
      </c>
      <c r="O675" s="100">
        <f t="shared" si="681"/>
        <v>0</v>
      </c>
      <c r="P675" s="101">
        <f t="shared" si="682"/>
        <v>0</v>
      </c>
      <c r="Q675" s="42">
        <f t="shared" si="683"/>
        <v>0</v>
      </c>
      <c r="S675" s="99">
        <f t="shared" si="684"/>
        <v>0</v>
      </c>
      <c r="T675" s="100">
        <f t="shared" si="685"/>
        <v>0</v>
      </c>
      <c r="U675" s="100">
        <f t="shared" si="686"/>
        <v>0</v>
      </c>
      <c r="V675" s="100">
        <f t="shared" si="687"/>
        <v>0</v>
      </c>
      <c r="W675" s="100">
        <f t="shared" si="688"/>
        <v>0</v>
      </c>
      <c r="X675" s="100">
        <f t="shared" si="689"/>
        <v>0</v>
      </c>
      <c r="Y675" s="100">
        <f t="shared" si="690"/>
        <v>0</v>
      </c>
      <c r="Z675" s="100">
        <f t="shared" si="691"/>
        <v>0</v>
      </c>
      <c r="AA675" s="100">
        <f t="shared" si="692"/>
        <v>0</v>
      </c>
      <c r="AB675" s="100">
        <f t="shared" si="693"/>
        <v>0</v>
      </c>
      <c r="AC675" s="100">
        <f t="shared" si="694"/>
        <v>0</v>
      </c>
      <c r="AD675" s="100">
        <f t="shared" si="695"/>
        <v>0</v>
      </c>
      <c r="AE675" s="42">
        <f t="shared" si="696"/>
        <v>0</v>
      </c>
      <c r="AF675" s="104">
        <f t="shared" si="697"/>
        <v>0</v>
      </c>
      <c r="AG675" s="42">
        <f t="shared" si="698"/>
        <v>0</v>
      </c>
      <c r="AH675" s="43">
        <f t="shared" si="699"/>
        <v>0</v>
      </c>
      <c r="AJ675" s="78"/>
      <c r="AK675" s="79"/>
      <c r="AL675" s="79"/>
      <c r="AM675" s="79"/>
      <c r="AN675" s="79"/>
      <c r="AO675" s="79"/>
      <c r="AP675" s="79"/>
      <c r="AQ675" s="79"/>
      <c r="AR675" s="79"/>
      <c r="AS675" s="79"/>
      <c r="AT675" s="79"/>
      <c r="AU675" s="79"/>
      <c r="AV675" s="30">
        <f t="shared" si="700"/>
        <v>0</v>
      </c>
      <c r="AW675" s="80"/>
      <c r="AX675" s="37"/>
    </row>
    <row r="676" spans="2:50" x14ac:dyDescent="0.35">
      <c r="B676" s="116">
        <v>586020</v>
      </c>
      <c r="C676" s="87" t="s">
        <v>647</v>
      </c>
      <c r="E676" s="99">
        <f t="shared" si="671"/>
        <v>0</v>
      </c>
      <c r="F676" s="100">
        <f t="shared" si="672"/>
        <v>0</v>
      </c>
      <c r="G676" s="100">
        <f t="shared" si="673"/>
        <v>0</v>
      </c>
      <c r="H676" s="100">
        <f t="shared" si="674"/>
        <v>0</v>
      </c>
      <c r="I676" s="100">
        <f t="shared" si="675"/>
        <v>0</v>
      </c>
      <c r="J676" s="100">
        <f t="shared" si="676"/>
        <v>0</v>
      </c>
      <c r="K676" s="100">
        <f t="shared" si="677"/>
        <v>0</v>
      </c>
      <c r="L676" s="100">
        <f t="shared" si="678"/>
        <v>0</v>
      </c>
      <c r="M676" s="100">
        <f t="shared" si="679"/>
        <v>0</v>
      </c>
      <c r="N676" s="100">
        <f t="shared" si="680"/>
        <v>0</v>
      </c>
      <c r="O676" s="100">
        <f t="shared" si="681"/>
        <v>0</v>
      </c>
      <c r="P676" s="101">
        <f t="shared" si="682"/>
        <v>0</v>
      </c>
      <c r="Q676" s="42">
        <f t="shared" si="683"/>
        <v>0</v>
      </c>
      <c r="S676" s="99">
        <f t="shared" si="684"/>
        <v>0</v>
      </c>
      <c r="T676" s="100">
        <f t="shared" si="685"/>
        <v>0</v>
      </c>
      <c r="U676" s="100">
        <f t="shared" si="686"/>
        <v>0</v>
      </c>
      <c r="V676" s="100">
        <f t="shared" si="687"/>
        <v>0</v>
      </c>
      <c r="W676" s="100">
        <f t="shared" si="688"/>
        <v>0</v>
      </c>
      <c r="X676" s="100">
        <f t="shared" si="689"/>
        <v>0</v>
      </c>
      <c r="Y676" s="100">
        <f t="shared" si="690"/>
        <v>0</v>
      </c>
      <c r="Z676" s="100">
        <f t="shared" si="691"/>
        <v>0</v>
      </c>
      <c r="AA676" s="100">
        <f t="shared" si="692"/>
        <v>0</v>
      </c>
      <c r="AB676" s="100">
        <f t="shared" si="693"/>
        <v>0</v>
      </c>
      <c r="AC676" s="100">
        <f t="shared" si="694"/>
        <v>0</v>
      </c>
      <c r="AD676" s="100">
        <f t="shared" si="695"/>
        <v>0</v>
      </c>
      <c r="AE676" s="42">
        <f t="shared" si="696"/>
        <v>0</v>
      </c>
      <c r="AF676" s="104">
        <f t="shared" si="697"/>
        <v>0</v>
      </c>
      <c r="AG676" s="42">
        <f t="shared" si="698"/>
        <v>0</v>
      </c>
      <c r="AH676" s="43">
        <f t="shared" si="699"/>
        <v>0</v>
      </c>
      <c r="AJ676" s="78"/>
      <c r="AK676" s="79"/>
      <c r="AL676" s="79"/>
      <c r="AM676" s="79"/>
      <c r="AN676" s="79"/>
      <c r="AO676" s="79"/>
      <c r="AP676" s="79"/>
      <c r="AQ676" s="79"/>
      <c r="AR676" s="79"/>
      <c r="AS676" s="79"/>
      <c r="AT676" s="79"/>
      <c r="AU676" s="79"/>
      <c r="AV676" s="30">
        <f t="shared" si="700"/>
        <v>0</v>
      </c>
      <c r="AW676" s="80"/>
      <c r="AX676" s="37"/>
    </row>
    <row r="677" spans="2:50" s="22" customFormat="1" x14ac:dyDescent="0.35">
      <c r="B677" s="127"/>
      <c r="C677" s="128" t="str">
        <f>+"Total "&amp;PROPER(C630)</f>
        <v>Total Inurance, Taxes, &amp; Other</v>
      </c>
      <c r="E677" s="66">
        <f t="shared" ref="E677:Q677" si="701">SUM(E631:E676)</f>
        <v>23900</v>
      </c>
      <c r="F677" s="67">
        <f t="shared" si="701"/>
        <v>28787</v>
      </c>
      <c r="G677" s="67">
        <f t="shared" si="701"/>
        <v>30356</v>
      </c>
      <c r="H677" s="67">
        <f t="shared" si="701"/>
        <v>71119</v>
      </c>
      <c r="I677" s="67">
        <f t="shared" si="701"/>
        <v>55348</v>
      </c>
      <c r="J677" s="67">
        <f t="shared" si="701"/>
        <v>44032</v>
      </c>
      <c r="K677" s="67">
        <f t="shared" si="701"/>
        <v>22929</v>
      </c>
      <c r="L677" s="67">
        <f t="shared" si="701"/>
        <v>19271</v>
      </c>
      <c r="M677" s="67">
        <f t="shared" si="701"/>
        <v>21100</v>
      </c>
      <c r="N677" s="67">
        <f t="shared" si="701"/>
        <v>23121</v>
      </c>
      <c r="O677" s="67">
        <f t="shared" si="701"/>
        <v>21100</v>
      </c>
      <c r="P677" s="50">
        <f t="shared" si="701"/>
        <v>22622</v>
      </c>
      <c r="Q677" s="27">
        <f t="shared" si="701"/>
        <v>383685</v>
      </c>
      <c r="S677" s="66">
        <f t="shared" ref="S677:AG677" si="702">SUM(S631:S676)</f>
        <v>0</v>
      </c>
      <c r="T677" s="67">
        <f t="shared" si="702"/>
        <v>0</v>
      </c>
      <c r="U677" s="67">
        <f t="shared" si="702"/>
        <v>540</v>
      </c>
      <c r="V677" s="67">
        <f t="shared" si="702"/>
        <v>54594.39</v>
      </c>
      <c r="W677" s="67">
        <f t="shared" si="702"/>
        <v>56871</v>
      </c>
      <c r="X677" s="67">
        <f t="shared" si="702"/>
        <v>18112</v>
      </c>
      <c r="Y677" s="67">
        <f t="shared" si="702"/>
        <v>16500</v>
      </c>
      <c r="Z677" s="67">
        <f t="shared" si="702"/>
        <v>16500</v>
      </c>
      <c r="AA677" s="67">
        <f t="shared" si="702"/>
        <v>16500</v>
      </c>
      <c r="AB677" s="67">
        <f t="shared" si="702"/>
        <v>16500</v>
      </c>
      <c r="AC677" s="67">
        <f t="shared" si="702"/>
        <v>16500</v>
      </c>
      <c r="AD677" s="67">
        <f t="shared" si="702"/>
        <v>16500</v>
      </c>
      <c r="AE677" s="27">
        <f t="shared" si="702"/>
        <v>229117.39</v>
      </c>
      <c r="AF677" s="27">
        <f t="shared" si="702"/>
        <v>250000</v>
      </c>
      <c r="AG677" s="27">
        <f t="shared" si="702"/>
        <v>-20882.61</v>
      </c>
      <c r="AH677" s="28">
        <f t="shared" si="699"/>
        <v>-8.3530439999999997E-2</v>
      </c>
      <c r="AJ677" s="66">
        <f t="shared" ref="AJ677:AV677" si="703">SUM(AJ631:AJ676)</f>
        <v>0</v>
      </c>
      <c r="AK677" s="67">
        <f t="shared" si="703"/>
        <v>0</v>
      </c>
      <c r="AL677" s="67">
        <f t="shared" si="703"/>
        <v>0</v>
      </c>
      <c r="AM677" s="67">
        <f t="shared" si="703"/>
        <v>0</v>
      </c>
      <c r="AN677" s="67">
        <f t="shared" si="703"/>
        <v>0</v>
      </c>
      <c r="AO677" s="67">
        <f t="shared" si="703"/>
        <v>0</v>
      </c>
      <c r="AP677" s="67">
        <f t="shared" si="703"/>
        <v>0</v>
      </c>
      <c r="AQ677" s="67">
        <f t="shared" si="703"/>
        <v>0</v>
      </c>
      <c r="AR677" s="67">
        <f t="shared" si="703"/>
        <v>0</v>
      </c>
      <c r="AS677" s="67">
        <f t="shared" si="703"/>
        <v>0</v>
      </c>
      <c r="AT677" s="67">
        <f t="shared" si="703"/>
        <v>0</v>
      </c>
      <c r="AU677" s="67">
        <f t="shared" si="703"/>
        <v>0</v>
      </c>
      <c r="AV677" s="27">
        <f t="shared" si="703"/>
        <v>0</v>
      </c>
      <c r="AW677" s="55"/>
    </row>
    <row r="678" spans="2:50" s="44" customFormat="1" ht="11.65" customHeight="1" x14ac:dyDescent="0.3">
      <c r="B678" s="129"/>
      <c r="C678" s="130" t="s">
        <v>175</v>
      </c>
      <c r="E678" s="68">
        <f t="shared" ref="E678:Q678" si="704">IF(E$201=0,0,E677/E$201)</f>
        <v>0.3306811963464571</v>
      </c>
      <c r="F678" s="69">
        <f t="shared" si="704"/>
        <v>0.39921529862585736</v>
      </c>
      <c r="G678" s="69">
        <f t="shared" si="704"/>
        <v>0.42246019743292385</v>
      </c>
      <c r="H678" s="69">
        <f t="shared" si="704"/>
        <v>0.98923826608797083</v>
      </c>
      <c r="I678" s="69">
        <f t="shared" si="704"/>
        <v>0.78334232758875699</v>
      </c>
      <c r="J678" s="69">
        <f t="shared" si="704"/>
        <v>0.61619507656887162</v>
      </c>
      <c r="K678" s="69">
        <f t="shared" si="704"/>
        <v>0.32151202778052379</v>
      </c>
      <c r="L678" s="69">
        <f t="shared" si="704"/>
        <v>0.27045449856731107</v>
      </c>
      <c r="M678" s="69">
        <f t="shared" si="704"/>
        <v>0.29590018375261168</v>
      </c>
      <c r="N678" s="69">
        <f t="shared" si="704"/>
        <v>0.32723238339559968</v>
      </c>
      <c r="O678" s="69">
        <f t="shared" si="704"/>
        <v>0.29456433864512416</v>
      </c>
      <c r="P678" s="51">
        <f t="shared" si="704"/>
        <v>0.31703441229020574</v>
      </c>
      <c r="Q678" s="45">
        <f t="shared" si="704"/>
        <v>0.44730696862602443</v>
      </c>
      <c r="S678" s="68">
        <f t="shared" ref="S678:AF678" si="705">IF(S$201=0,0,S677/S$201)</f>
        <v>0</v>
      </c>
      <c r="T678" s="69">
        <f t="shared" si="705"/>
        <v>0</v>
      </c>
      <c r="U678" s="69">
        <f t="shared" si="705"/>
        <v>6.8763345978573092E-3</v>
      </c>
      <c r="V678" s="69">
        <f t="shared" si="705"/>
        <v>0.69519194808598206</v>
      </c>
      <c r="W678" s="69">
        <f t="shared" si="705"/>
        <v>0.7241540013038873</v>
      </c>
      <c r="X678" s="69">
        <f t="shared" si="705"/>
        <v>0.23062469854020884</v>
      </c>
      <c r="Y678" s="69">
        <f t="shared" si="705"/>
        <v>0.21012951619270787</v>
      </c>
      <c r="Z678" s="69">
        <f t="shared" si="705"/>
        <v>0.21012951619270787</v>
      </c>
      <c r="AA678" s="69">
        <f t="shared" si="705"/>
        <v>0.21012951619270787</v>
      </c>
      <c r="AB678" s="69">
        <f t="shared" si="705"/>
        <v>0.21012951619270787</v>
      </c>
      <c r="AC678" s="69">
        <f t="shared" si="705"/>
        <v>0.21012951619270787</v>
      </c>
      <c r="AD678" s="69">
        <f t="shared" si="705"/>
        <v>0.21012951619270787</v>
      </c>
      <c r="AE678" s="45">
        <f t="shared" si="705"/>
        <v>0.24300458439861619</v>
      </c>
      <c r="AF678" s="45">
        <f t="shared" si="705"/>
        <v>0.26531448256247092</v>
      </c>
      <c r="AG678" s="45"/>
      <c r="AH678" s="45"/>
      <c r="AJ678" s="68">
        <f t="shared" ref="AJ678:AV678" si="706">IF(AJ$201=0,0,AJ677/AJ$201)</f>
        <v>0</v>
      </c>
      <c r="AK678" s="69">
        <f t="shared" si="706"/>
        <v>0</v>
      </c>
      <c r="AL678" s="69">
        <f t="shared" si="706"/>
        <v>0</v>
      </c>
      <c r="AM678" s="69">
        <f t="shared" si="706"/>
        <v>0</v>
      </c>
      <c r="AN678" s="69">
        <f t="shared" si="706"/>
        <v>0</v>
      </c>
      <c r="AO678" s="69">
        <f t="shared" si="706"/>
        <v>0</v>
      </c>
      <c r="AP678" s="69">
        <f t="shared" si="706"/>
        <v>0</v>
      </c>
      <c r="AQ678" s="69">
        <f t="shared" si="706"/>
        <v>0</v>
      </c>
      <c r="AR678" s="69">
        <f t="shared" si="706"/>
        <v>0</v>
      </c>
      <c r="AS678" s="69">
        <f t="shared" si="706"/>
        <v>0</v>
      </c>
      <c r="AT678" s="69">
        <f t="shared" si="706"/>
        <v>0</v>
      </c>
      <c r="AU678" s="69">
        <f t="shared" si="706"/>
        <v>0</v>
      </c>
      <c r="AV678" s="45">
        <f t="shared" si="706"/>
        <v>0</v>
      </c>
      <c r="AW678" s="56"/>
    </row>
    <row r="679" spans="2:50" s="11" customFormat="1" x14ac:dyDescent="0.35">
      <c r="B679" s="125"/>
      <c r="C679" s="97"/>
      <c r="E679" s="57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52"/>
      <c r="Q679" s="29"/>
      <c r="S679" s="57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29"/>
      <c r="AF679" s="29"/>
      <c r="AG679" s="29"/>
      <c r="AH679" s="29"/>
      <c r="AJ679" s="57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9"/>
      <c r="AW679" s="58"/>
    </row>
    <row r="680" spans="2:50" x14ac:dyDescent="0.35">
      <c r="B680" s="116"/>
      <c r="C680" s="126" t="s">
        <v>648</v>
      </c>
      <c r="E680" s="59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70"/>
      <c r="Q680" s="30"/>
      <c r="S680" s="59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30"/>
      <c r="AF680" s="30"/>
      <c r="AG680" s="30"/>
      <c r="AH680" s="26"/>
      <c r="AJ680" s="59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30"/>
      <c r="AW680" s="49"/>
    </row>
    <row r="681" spans="2:50" x14ac:dyDescent="0.35">
      <c r="B681" s="116">
        <v>590000</v>
      </c>
      <c r="C681" s="87" t="s">
        <v>649</v>
      </c>
      <c r="E681" s="99">
        <f t="shared" ref="E681:E701" si="707">IF(E$6="Actuals",_xlfn.IFNA(VLOOKUP($B681,PYOP,5,FALSE),0),_xlfn.IFNA(VLOOKUP($B681,CYBUDOP,5,FALSE),0))</f>
        <v>0</v>
      </c>
      <c r="F681" s="100">
        <f t="shared" ref="F681:F701" si="708">IF(F$6="Actuals",_xlfn.IFNA(VLOOKUP($B681,PYOP,6,FALSE),0),_xlfn.IFNA(VLOOKUP($B681,CYBUDOP,6,FALSE),0))</f>
        <v>0</v>
      </c>
      <c r="G681" s="100">
        <f t="shared" ref="G681:G701" si="709">IF(G$6="Actuals",_xlfn.IFNA(VLOOKUP($B681,PYOP,7,FALSE),0),_xlfn.IFNA(VLOOKUP($B681,CYBUDOP,7,FALSE),0))</f>
        <v>0</v>
      </c>
      <c r="H681" s="100">
        <f t="shared" ref="H681:H701" si="710">IF(H$6="Actuals",_xlfn.IFNA(VLOOKUP($B681,PYOP,8,FALSE),0),_xlfn.IFNA(VLOOKUP($B681,CYBUDOP,8,FALSE),0))</f>
        <v>0</v>
      </c>
      <c r="I681" s="100">
        <f t="shared" ref="I681:I701" si="711">IF(I$6="Actuals",_xlfn.IFNA(VLOOKUP($B681,PYOP,9,FALSE),0),_xlfn.IFNA(VLOOKUP($B681,CYBUDOP,9,FALSE),0))</f>
        <v>0</v>
      </c>
      <c r="J681" s="100">
        <f t="shared" ref="J681:J701" si="712">IF(J$6="Actuals",_xlfn.IFNA(VLOOKUP($B681,PYOP,10,FALSE),0),_xlfn.IFNA(VLOOKUP($B681,CYBUDOP,10,FALSE),0))</f>
        <v>0</v>
      </c>
      <c r="K681" s="100">
        <f t="shared" ref="K681:K701" si="713">IF(K$6="Actuals",_xlfn.IFNA(VLOOKUP($B681,PYOP,11,FALSE),0),_xlfn.IFNA(VLOOKUP($B681,CYBUDOP,11,FALSE),0))</f>
        <v>0</v>
      </c>
      <c r="L681" s="100">
        <f t="shared" ref="L681:L701" si="714">IF(L$6="Actuals",_xlfn.IFNA(VLOOKUP($B681,PYOP,12,FALSE),0),_xlfn.IFNA(VLOOKUP($B681,CYBUDOP,12,FALSE),0))</f>
        <v>0</v>
      </c>
      <c r="M681" s="100">
        <f t="shared" ref="M681:M701" si="715">IF(M$6="Actuals",_xlfn.IFNA(VLOOKUP($B681,PYOP,13,FALSE),0),_xlfn.IFNA(VLOOKUP($B681,CYBUDOP,13,FALSE),0))</f>
        <v>0</v>
      </c>
      <c r="N681" s="100">
        <f t="shared" ref="N681:N701" si="716">IF(N$6="Actuals",_xlfn.IFNA(VLOOKUP($B681,PYOP,14,FALSE),0),_xlfn.IFNA(VLOOKUP($B681,CYBUDOP,14,FALSE),0))</f>
        <v>0</v>
      </c>
      <c r="O681" s="100">
        <f t="shared" ref="O681:O701" si="717">IF(O$6="Actuals",_xlfn.IFNA(VLOOKUP($B681,PYOP,15,FALSE),0),_xlfn.IFNA(VLOOKUP($B681,CYBUDOP,15,FALSE),0))</f>
        <v>0</v>
      </c>
      <c r="P681" s="101">
        <f t="shared" ref="P681:P701" si="718">IF(P$6="Actuals",_xlfn.IFNA(VLOOKUP($B681,PYOP,16,FALSE),0),_xlfn.IFNA(VLOOKUP($B681,CYBUDOP,16,FALSE),0))</f>
        <v>0</v>
      </c>
      <c r="Q681" s="42">
        <f t="shared" ref="Q681:Q701" si="719">SUM(E681:P681)</f>
        <v>0</v>
      </c>
      <c r="S681" s="99">
        <f t="shared" ref="S681:S701" si="720">IF(S$6="Actuals",_xlfn.IFNA(VLOOKUP($B681,CYOP,5,FALSE),0),_xlfn.IFNA(VLOOKUP($B681,CYBUDOP,9,FALSE),0))</f>
        <v>0</v>
      </c>
      <c r="T681" s="100">
        <f t="shared" ref="T681:T701" si="721">IF(T$6="Actuals",_xlfn.IFNA(VLOOKUP($B681,CYOP,6,FALSE),0),_xlfn.IFNA(VLOOKUP($B681,CYBUDOP,10,FALSE),0))</f>
        <v>0</v>
      </c>
      <c r="U681" s="100">
        <f t="shared" ref="U681:U701" si="722">IF(U$6="Actuals",_xlfn.IFNA(VLOOKUP($B681,CYOP,7,FALSE),0),_xlfn.IFNA(VLOOKUP($B681,CYBUDOP,11,FALSE),0))</f>
        <v>0</v>
      </c>
      <c r="V681" s="100">
        <f t="shared" ref="V681:V701" si="723">IF(V$6="Actuals",_xlfn.IFNA(VLOOKUP($B681,CYOP,8,FALSE),0),_xlfn.IFNA(VLOOKUP($B681,CYBUDOP,12,FALSE),0))</f>
        <v>0</v>
      </c>
      <c r="W681" s="100">
        <f t="shared" ref="W681:W701" si="724">IF(W$6="Actuals",_xlfn.IFNA(VLOOKUP($B681,CYOP,9,FALSE),0),_xlfn.IFNA(VLOOKUP($B681,CYBUDOP,13,FALSE),0))</f>
        <v>0</v>
      </c>
      <c r="X681" s="100">
        <f t="shared" ref="X681:X701" si="725">IF(X$6="Actuals",_xlfn.IFNA(VLOOKUP($B681,CYOP,10,FALSE),0),_xlfn.IFNA(VLOOKUP($B681,CYBUDOP,14,FALSE),0))</f>
        <v>0</v>
      </c>
      <c r="Y681" s="100">
        <f t="shared" ref="Y681:Y701" si="726">IF(Y$6="Actuals",_xlfn.IFNA(VLOOKUP($B681,CYOP,11,FALSE),0),_xlfn.IFNA(VLOOKUP($B681,CYBUDOP,15,FALSE),0))</f>
        <v>0</v>
      </c>
      <c r="Z681" s="100">
        <f t="shared" ref="Z681:Z701" si="727">IF(Z$6="Actuals",_xlfn.IFNA(VLOOKUP($B681,CYOP,12,FALSE),0),_xlfn.IFNA(VLOOKUP($B681,CYBUDOP,16,FALSE),0))</f>
        <v>0</v>
      </c>
      <c r="AA681" s="100">
        <f t="shared" ref="AA681:AA701" si="728">IF(AA$6="Actuals",_xlfn.IFNA(VLOOKUP($B681,CYOP,13,FALSE),0),_xlfn.IFNA(VLOOKUP($B681,CYBUDOP,17,FALSE),0))</f>
        <v>0</v>
      </c>
      <c r="AB681" s="100">
        <f t="shared" ref="AB681:AB701" si="729">IF(AB$6="Actuals",_xlfn.IFNA(VLOOKUP($B681,CYOP,14,FALSE),0),_xlfn.IFNA(VLOOKUP($B681,CYBUDOP,18,FALSE),0))</f>
        <v>0</v>
      </c>
      <c r="AC681" s="100">
        <f t="shared" ref="AC681:AC701" si="730">IF(AC$6="Actuals",_xlfn.IFNA(VLOOKUP($B681,CYOP,15,FALSE),0),_xlfn.IFNA(VLOOKUP($B681,CYBUDOP,19,FALSE),0))</f>
        <v>0</v>
      </c>
      <c r="AD681" s="100">
        <f t="shared" ref="AD681:AD701" si="731">IF(AD$6="Actuals",_xlfn.IFNA(VLOOKUP($B681,CYOP,16,FALSE),0),_xlfn.IFNA(VLOOKUP($B681,CYBUDOP,20,FALSE),0))</f>
        <v>0</v>
      </c>
      <c r="AE681" s="42">
        <f t="shared" ref="AE681:AE701" si="732">SUM(S681:AD681)</f>
        <v>0</v>
      </c>
      <c r="AF681" s="104">
        <f t="shared" ref="AF681:AF701" si="733">_xlfn.IFNA(VLOOKUP($B681,CYBUDOP,6,FALSE),0)</f>
        <v>0</v>
      </c>
      <c r="AG681" s="42">
        <f t="shared" ref="AG681:AG701" si="734">+AE681-AF681</f>
        <v>0</v>
      </c>
      <c r="AH681" s="43">
        <f t="shared" ref="AH681:AH702" si="735">IF(AF681=0,0,AG681/AF681)</f>
        <v>0</v>
      </c>
      <c r="AJ681" s="78"/>
      <c r="AK681" s="79"/>
      <c r="AL681" s="79"/>
      <c r="AM681" s="79"/>
      <c r="AN681" s="79"/>
      <c r="AO681" s="79"/>
      <c r="AP681" s="79"/>
      <c r="AQ681" s="79"/>
      <c r="AR681" s="79"/>
      <c r="AS681" s="79"/>
      <c r="AT681" s="79"/>
      <c r="AU681" s="79"/>
      <c r="AV681" s="30">
        <f t="shared" ref="AV681:AV701" si="736">SUM(AJ681:AU681)</f>
        <v>0</v>
      </c>
      <c r="AW681" s="80"/>
      <c r="AX681" s="37"/>
    </row>
    <row r="682" spans="2:50" x14ac:dyDescent="0.35">
      <c r="B682" s="116">
        <v>591000</v>
      </c>
      <c r="C682" s="87" t="s">
        <v>650</v>
      </c>
      <c r="E682" s="99">
        <f t="shared" si="707"/>
        <v>0</v>
      </c>
      <c r="F682" s="100">
        <f t="shared" si="708"/>
        <v>0</v>
      </c>
      <c r="G682" s="100">
        <f t="shared" si="709"/>
        <v>0</v>
      </c>
      <c r="H682" s="100">
        <f t="shared" si="710"/>
        <v>0</v>
      </c>
      <c r="I682" s="100">
        <f t="shared" si="711"/>
        <v>0</v>
      </c>
      <c r="J682" s="100">
        <f t="shared" si="712"/>
        <v>0</v>
      </c>
      <c r="K682" s="100">
        <f t="shared" si="713"/>
        <v>0</v>
      </c>
      <c r="L682" s="100">
        <f t="shared" si="714"/>
        <v>0</v>
      </c>
      <c r="M682" s="100">
        <f t="shared" si="715"/>
        <v>0</v>
      </c>
      <c r="N682" s="100">
        <f t="shared" si="716"/>
        <v>0</v>
      </c>
      <c r="O682" s="100">
        <f t="shared" si="717"/>
        <v>0</v>
      </c>
      <c r="P682" s="101">
        <f t="shared" si="718"/>
        <v>0</v>
      </c>
      <c r="Q682" s="42">
        <f t="shared" si="719"/>
        <v>0</v>
      </c>
      <c r="S682" s="99">
        <f t="shared" si="720"/>
        <v>0</v>
      </c>
      <c r="T682" s="100">
        <f t="shared" si="721"/>
        <v>0</v>
      </c>
      <c r="U682" s="100">
        <f t="shared" si="722"/>
        <v>0</v>
      </c>
      <c r="V682" s="100">
        <f t="shared" si="723"/>
        <v>0</v>
      </c>
      <c r="W682" s="100">
        <f t="shared" si="724"/>
        <v>0</v>
      </c>
      <c r="X682" s="100">
        <f t="shared" si="725"/>
        <v>0</v>
      </c>
      <c r="Y682" s="100">
        <f t="shared" si="726"/>
        <v>0</v>
      </c>
      <c r="Z682" s="100">
        <f t="shared" si="727"/>
        <v>0</v>
      </c>
      <c r="AA682" s="100">
        <f t="shared" si="728"/>
        <v>0</v>
      </c>
      <c r="AB682" s="100">
        <f t="shared" si="729"/>
        <v>0</v>
      </c>
      <c r="AC682" s="100">
        <f t="shared" si="730"/>
        <v>0</v>
      </c>
      <c r="AD682" s="100">
        <f t="shared" si="731"/>
        <v>0</v>
      </c>
      <c r="AE682" s="42">
        <f t="shared" si="732"/>
        <v>0</v>
      </c>
      <c r="AF682" s="104">
        <f t="shared" si="733"/>
        <v>0</v>
      </c>
      <c r="AG682" s="42">
        <f t="shared" si="734"/>
        <v>0</v>
      </c>
      <c r="AH682" s="43">
        <f t="shared" si="735"/>
        <v>0</v>
      </c>
      <c r="AJ682" s="78"/>
      <c r="AK682" s="79"/>
      <c r="AL682" s="79"/>
      <c r="AM682" s="79"/>
      <c r="AN682" s="79"/>
      <c r="AO682" s="79"/>
      <c r="AP682" s="79"/>
      <c r="AQ682" s="79"/>
      <c r="AR682" s="79"/>
      <c r="AS682" s="79"/>
      <c r="AT682" s="79"/>
      <c r="AU682" s="79"/>
      <c r="AV682" s="30">
        <f t="shared" si="736"/>
        <v>0</v>
      </c>
      <c r="AW682" s="80"/>
      <c r="AX682" s="37"/>
    </row>
    <row r="683" spans="2:50" x14ac:dyDescent="0.35">
      <c r="B683" s="116">
        <v>591010</v>
      </c>
      <c r="C683" s="87" t="s">
        <v>651</v>
      </c>
      <c r="E683" s="99">
        <f t="shared" si="707"/>
        <v>0</v>
      </c>
      <c r="F683" s="100">
        <f t="shared" si="708"/>
        <v>0</v>
      </c>
      <c r="G683" s="100">
        <f t="shared" si="709"/>
        <v>0</v>
      </c>
      <c r="H683" s="100">
        <f t="shared" si="710"/>
        <v>0</v>
      </c>
      <c r="I683" s="100">
        <f t="shared" si="711"/>
        <v>0</v>
      </c>
      <c r="J683" s="100">
        <f t="shared" si="712"/>
        <v>0</v>
      </c>
      <c r="K683" s="100">
        <f t="shared" si="713"/>
        <v>0</v>
      </c>
      <c r="L683" s="100">
        <f t="shared" si="714"/>
        <v>0</v>
      </c>
      <c r="M683" s="100">
        <f t="shared" si="715"/>
        <v>0</v>
      </c>
      <c r="N683" s="100">
        <f t="shared" si="716"/>
        <v>0</v>
      </c>
      <c r="O683" s="100">
        <f t="shared" si="717"/>
        <v>0</v>
      </c>
      <c r="P683" s="101">
        <f t="shared" si="718"/>
        <v>0</v>
      </c>
      <c r="Q683" s="42">
        <f t="shared" si="719"/>
        <v>0</v>
      </c>
      <c r="S683" s="99">
        <f t="shared" si="720"/>
        <v>0</v>
      </c>
      <c r="T683" s="100">
        <f t="shared" si="721"/>
        <v>0</v>
      </c>
      <c r="U683" s="100">
        <f t="shared" si="722"/>
        <v>0</v>
      </c>
      <c r="V683" s="100">
        <f t="shared" si="723"/>
        <v>0</v>
      </c>
      <c r="W683" s="100">
        <f t="shared" si="724"/>
        <v>0</v>
      </c>
      <c r="X683" s="100">
        <f t="shared" si="725"/>
        <v>0</v>
      </c>
      <c r="Y683" s="100">
        <f t="shared" si="726"/>
        <v>0</v>
      </c>
      <c r="Z683" s="100">
        <f t="shared" si="727"/>
        <v>0</v>
      </c>
      <c r="AA683" s="100">
        <f t="shared" si="728"/>
        <v>0</v>
      </c>
      <c r="AB683" s="100">
        <f t="shared" si="729"/>
        <v>0</v>
      </c>
      <c r="AC683" s="100">
        <f t="shared" si="730"/>
        <v>0</v>
      </c>
      <c r="AD683" s="100">
        <f t="shared" si="731"/>
        <v>0</v>
      </c>
      <c r="AE683" s="42">
        <f t="shared" si="732"/>
        <v>0</v>
      </c>
      <c r="AF683" s="104">
        <f t="shared" si="733"/>
        <v>0</v>
      </c>
      <c r="AG683" s="42">
        <f t="shared" si="734"/>
        <v>0</v>
      </c>
      <c r="AH683" s="43">
        <f t="shared" si="735"/>
        <v>0</v>
      </c>
      <c r="AJ683" s="78"/>
      <c r="AK683" s="79"/>
      <c r="AL683" s="79"/>
      <c r="AM683" s="79"/>
      <c r="AN683" s="79"/>
      <c r="AO683" s="79"/>
      <c r="AP683" s="79"/>
      <c r="AQ683" s="79"/>
      <c r="AR683" s="79"/>
      <c r="AS683" s="79"/>
      <c r="AT683" s="79"/>
      <c r="AU683" s="79"/>
      <c r="AV683" s="30">
        <f t="shared" si="736"/>
        <v>0</v>
      </c>
      <c r="AW683" s="80"/>
      <c r="AX683" s="37"/>
    </row>
    <row r="684" spans="2:50" x14ac:dyDescent="0.35">
      <c r="B684" s="116">
        <v>591020</v>
      </c>
      <c r="C684" s="87" t="s">
        <v>652</v>
      </c>
      <c r="E684" s="99">
        <f t="shared" si="707"/>
        <v>0</v>
      </c>
      <c r="F684" s="100">
        <f t="shared" si="708"/>
        <v>0</v>
      </c>
      <c r="G684" s="100">
        <f t="shared" si="709"/>
        <v>0</v>
      </c>
      <c r="H684" s="100">
        <f t="shared" si="710"/>
        <v>0</v>
      </c>
      <c r="I684" s="100">
        <f t="shared" si="711"/>
        <v>0</v>
      </c>
      <c r="J684" s="100">
        <f t="shared" si="712"/>
        <v>0</v>
      </c>
      <c r="K684" s="100">
        <f t="shared" si="713"/>
        <v>0</v>
      </c>
      <c r="L684" s="100">
        <f t="shared" si="714"/>
        <v>0</v>
      </c>
      <c r="M684" s="100">
        <f t="shared" si="715"/>
        <v>0</v>
      </c>
      <c r="N684" s="100">
        <f t="shared" si="716"/>
        <v>0</v>
      </c>
      <c r="O684" s="100">
        <f t="shared" si="717"/>
        <v>0</v>
      </c>
      <c r="P684" s="101">
        <f t="shared" si="718"/>
        <v>0</v>
      </c>
      <c r="Q684" s="42">
        <f t="shared" si="719"/>
        <v>0</v>
      </c>
      <c r="S684" s="99">
        <f t="shared" si="720"/>
        <v>0</v>
      </c>
      <c r="T684" s="100">
        <f t="shared" si="721"/>
        <v>0</v>
      </c>
      <c r="U684" s="100">
        <f t="shared" si="722"/>
        <v>0</v>
      </c>
      <c r="V684" s="100">
        <f t="shared" si="723"/>
        <v>0</v>
      </c>
      <c r="W684" s="100">
        <f t="shared" si="724"/>
        <v>0</v>
      </c>
      <c r="X684" s="100">
        <f t="shared" si="725"/>
        <v>0</v>
      </c>
      <c r="Y684" s="100">
        <f t="shared" si="726"/>
        <v>0</v>
      </c>
      <c r="Z684" s="100">
        <f t="shared" si="727"/>
        <v>0</v>
      </c>
      <c r="AA684" s="100">
        <f t="shared" si="728"/>
        <v>0</v>
      </c>
      <c r="AB684" s="100">
        <f t="shared" si="729"/>
        <v>0</v>
      </c>
      <c r="AC684" s="100">
        <f t="shared" si="730"/>
        <v>0</v>
      </c>
      <c r="AD684" s="100">
        <f t="shared" si="731"/>
        <v>0</v>
      </c>
      <c r="AE684" s="42">
        <f t="shared" si="732"/>
        <v>0</v>
      </c>
      <c r="AF684" s="104">
        <f t="shared" si="733"/>
        <v>0</v>
      </c>
      <c r="AG684" s="42">
        <f t="shared" si="734"/>
        <v>0</v>
      </c>
      <c r="AH684" s="43">
        <f t="shared" si="735"/>
        <v>0</v>
      </c>
      <c r="AJ684" s="78"/>
      <c r="AK684" s="79"/>
      <c r="AL684" s="79"/>
      <c r="AM684" s="79"/>
      <c r="AN684" s="79"/>
      <c r="AO684" s="79"/>
      <c r="AP684" s="79"/>
      <c r="AQ684" s="79"/>
      <c r="AR684" s="79"/>
      <c r="AS684" s="79"/>
      <c r="AT684" s="79"/>
      <c r="AU684" s="79"/>
      <c r="AV684" s="30">
        <f t="shared" si="736"/>
        <v>0</v>
      </c>
      <c r="AW684" s="80"/>
      <c r="AX684" s="37"/>
    </row>
    <row r="685" spans="2:50" x14ac:dyDescent="0.35">
      <c r="B685" s="116">
        <v>591021</v>
      </c>
      <c r="C685" s="87" t="s">
        <v>653</v>
      </c>
      <c r="E685" s="99">
        <f t="shared" si="707"/>
        <v>0</v>
      </c>
      <c r="F685" s="100">
        <f t="shared" si="708"/>
        <v>0</v>
      </c>
      <c r="G685" s="100">
        <f t="shared" si="709"/>
        <v>0</v>
      </c>
      <c r="H685" s="100">
        <f t="shared" si="710"/>
        <v>0</v>
      </c>
      <c r="I685" s="100">
        <f t="shared" si="711"/>
        <v>0</v>
      </c>
      <c r="J685" s="100">
        <f t="shared" si="712"/>
        <v>0</v>
      </c>
      <c r="K685" s="100">
        <f t="shared" si="713"/>
        <v>0</v>
      </c>
      <c r="L685" s="100">
        <f t="shared" si="714"/>
        <v>0</v>
      </c>
      <c r="M685" s="100">
        <f t="shared" si="715"/>
        <v>0</v>
      </c>
      <c r="N685" s="100">
        <f t="shared" si="716"/>
        <v>0</v>
      </c>
      <c r="O685" s="100">
        <f t="shared" si="717"/>
        <v>0</v>
      </c>
      <c r="P685" s="101">
        <f t="shared" si="718"/>
        <v>0</v>
      </c>
      <c r="Q685" s="42">
        <f t="shared" si="719"/>
        <v>0</v>
      </c>
      <c r="S685" s="99">
        <f t="shared" si="720"/>
        <v>0</v>
      </c>
      <c r="T685" s="100">
        <f t="shared" si="721"/>
        <v>0</v>
      </c>
      <c r="U685" s="100">
        <f t="shared" si="722"/>
        <v>0</v>
      </c>
      <c r="V685" s="100">
        <f t="shared" si="723"/>
        <v>0</v>
      </c>
      <c r="W685" s="100">
        <f t="shared" si="724"/>
        <v>0</v>
      </c>
      <c r="X685" s="100">
        <f t="shared" si="725"/>
        <v>0</v>
      </c>
      <c r="Y685" s="100">
        <f t="shared" si="726"/>
        <v>0</v>
      </c>
      <c r="Z685" s="100">
        <f t="shared" si="727"/>
        <v>0</v>
      </c>
      <c r="AA685" s="100">
        <f t="shared" si="728"/>
        <v>0</v>
      </c>
      <c r="AB685" s="100">
        <f t="shared" si="729"/>
        <v>0</v>
      </c>
      <c r="AC685" s="100">
        <f t="shared" si="730"/>
        <v>0</v>
      </c>
      <c r="AD685" s="100">
        <f t="shared" si="731"/>
        <v>0</v>
      </c>
      <c r="AE685" s="42">
        <f t="shared" si="732"/>
        <v>0</v>
      </c>
      <c r="AF685" s="104">
        <f t="shared" si="733"/>
        <v>0</v>
      </c>
      <c r="AG685" s="42">
        <f t="shared" si="734"/>
        <v>0</v>
      </c>
      <c r="AH685" s="43">
        <f t="shared" si="735"/>
        <v>0</v>
      </c>
      <c r="AJ685" s="78"/>
      <c r="AK685" s="79"/>
      <c r="AL685" s="79"/>
      <c r="AM685" s="79"/>
      <c r="AN685" s="79"/>
      <c r="AO685" s="79"/>
      <c r="AP685" s="79"/>
      <c r="AQ685" s="79"/>
      <c r="AR685" s="79"/>
      <c r="AS685" s="79"/>
      <c r="AT685" s="79"/>
      <c r="AU685" s="79"/>
      <c r="AV685" s="30">
        <f t="shared" si="736"/>
        <v>0</v>
      </c>
      <c r="AW685" s="80"/>
      <c r="AX685" s="37"/>
    </row>
    <row r="686" spans="2:50" x14ac:dyDescent="0.35">
      <c r="B686" s="116">
        <v>591022</v>
      </c>
      <c r="C686" s="87" t="s">
        <v>654</v>
      </c>
      <c r="E686" s="99">
        <f t="shared" si="707"/>
        <v>0</v>
      </c>
      <c r="F686" s="100">
        <f t="shared" si="708"/>
        <v>0</v>
      </c>
      <c r="G686" s="100">
        <f t="shared" si="709"/>
        <v>0</v>
      </c>
      <c r="H686" s="100">
        <f t="shared" si="710"/>
        <v>0</v>
      </c>
      <c r="I686" s="100">
        <f t="shared" si="711"/>
        <v>0</v>
      </c>
      <c r="J686" s="100">
        <f t="shared" si="712"/>
        <v>0</v>
      </c>
      <c r="K686" s="100">
        <f t="shared" si="713"/>
        <v>0</v>
      </c>
      <c r="L686" s="100">
        <f t="shared" si="714"/>
        <v>0</v>
      </c>
      <c r="M686" s="100">
        <f t="shared" si="715"/>
        <v>0</v>
      </c>
      <c r="N686" s="100">
        <f t="shared" si="716"/>
        <v>0</v>
      </c>
      <c r="O686" s="100">
        <f t="shared" si="717"/>
        <v>0</v>
      </c>
      <c r="P686" s="101">
        <f t="shared" si="718"/>
        <v>0</v>
      </c>
      <c r="Q686" s="42">
        <f t="shared" si="719"/>
        <v>0</v>
      </c>
      <c r="S686" s="99">
        <f t="shared" si="720"/>
        <v>0</v>
      </c>
      <c r="T686" s="100">
        <f t="shared" si="721"/>
        <v>0</v>
      </c>
      <c r="U686" s="100">
        <f t="shared" si="722"/>
        <v>0</v>
      </c>
      <c r="V686" s="100">
        <f t="shared" si="723"/>
        <v>0</v>
      </c>
      <c r="W686" s="100">
        <f t="shared" si="724"/>
        <v>0</v>
      </c>
      <c r="X686" s="100">
        <f t="shared" si="725"/>
        <v>0</v>
      </c>
      <c r="Y686" s="100">
        <f t="shared" si="726"/>
        <v>0</v>
      </c>
      <c r="Z686" s="100">
        <f t="shared" si="727"/>
        <v>0</v>
      </c>
      <c r="AA686" s="100">
        <f t="shared" si="728"/>
        <v>0</v>
      </c>
      <c r="AB686" s="100">
        <f t="shared" si="729"/>
        <v>0</v>
      </c>
      <c r="AC686" s="100">
        <f t="shared" si="730"/>
        <v>0</v>
      </c>
      <c r="AD686" s="100">
        <f t="shared" si="731"/>
        <v>0</v>
      </c>
      <c r="AE686" s="42">
        <f t="shared" si="732"/>
        <v>0</v>
      </c>
      <c r="AF686" s="104">
        <f t="shared" si="733"/>
        <v>0</v>
      </c>
      <c r="AG686" s="42">
        <f t="shared" si="734"/>
        <v>0</v>
      </c>
      <c r="AH686" s="43">
        <f t="shared" si="735"/>
        <v>0</v>
      </c>
      <c r="AJ686" s="78"/>
      <c r="AK686" s="79"/>
      <c r="AL686" s="79"/>
      <c r="AM686" s="79"/>
      <c r="AN686" s="79"/>
      <c r="AO686" s="79"/>
      <c r="AP686" s="79"/>
      <c r="AQ686" s="79"/>
      <c r="AR686" s="79"/>
      <c r="AS686" s="79"/>
      <c r="AT686" s="79"/>
      <c r="AU686" s="79"/>
      <c r="AV686" s="30">
        <f t="shared" si="736"/>
        <v>0</v>
      </c>
      <c r="AW686" s="80"/>
      <c r="AX686" s="37"/>
    </row>
    <row r="687" spans="2:50" x14ac:dyDescent="0.35">
      <c r="B687" s="116">
        <v>591030</v>
      </c>
      <c r="C687" s="87" t="s">
        <v>655</v>
      </c>
      <c r="E687" s="99">
        <f t="shared" si="707"/>
        <v>0</v>
      </c>
      <c r="F687" s="100">
        <f t="shared" si="708"/>
        <v>0</v>
      </c>
      <c r="G687" s="100">
        <f t="shared" si="709"/>
        <v>0</v>
      </c>
      <c r="H687" s="100">
        <f t="shared" si="710"/>
        <v>0</v>
      </c>
      <c r="I687" s="100">
        <f t="shared" si="711"/>
        <v>0</v>
      </c>
      <c r="J687" s="100">
        <f t="shared" si="712"/>
        <v>0</v>
      </c>
      <c r="K687" s="100">
        <f t="shared" si="713"/>
        <v>0</v>
      </c>
      <c r="L687" s="100">
        <f t="shared" si="714"/>
        <v>0</v>
      </c>
      <c r="M687" s="100">
        <f t="shared" si="715"/>
        <v>0</v>
      </c>
      <c r="N687" s="100">
        <f t="shared" si="716"/>
        <v>0</v>
      </c>
      <c r="O687" s="100">
        <f t="shared" si="717"/>
        <v>0</v>
      </c>
      <c r="P687" s="101">
        <f t="shared" si="718"/>
        <v>0</v>
      </c>
      <c r="Q687" s="42">
        <f t="shared" si="719"/>
        <v>0</v>
      </c>
      <c r="S687" s="99">
        <f t="shared" si="720"/>
        <v>0</v>
      </c>
      <c r="T687" s="100">
        <f t="shared" si="721"/>
        <v>0</v>
      </c>
      <c r="U687" s="100">
        <f t="shared" si="722"/>
        <v>0</v>
      </c>
      <c r="V687" s="100">
        <f t="shared" si="723"/>
        <v>0</v>
      </c>
      <c r="W687" s="100">
        <f t="shared" si="724"/>
        <v>0</v>
      </c>
      <c r="X687" s="100">
        <f t="shared" si="725"/>
        <v>0</v>
      </c>
      <c r="Y687" s="100">
        <f t="shared" si="726"/>
        <v>0</v>
      </c>
      <c r="Z687" s="100">
        <f t="shared" si="727"/>
        <v>0</v>
      </c>
      <c r="AA687" s="100">
        <f t="shared" si="728"/>
        <v>0</v>
      </c>
      <c r="AB687" s="100">
        <f t="shared" si="729"/>
        <v>0</v>
      </c>
      <c r="AC687" s="100">
        <f t="shared" si="730"/>
        <v>0</v>
      </c>
      <c r="AD687" s="100">
        <f t="shared" si="731"/>
        <v>0</v>
      </c>
      <c r="AE687" s="42">
        <f t="shared" si="732"/>
        <v>0</v>
      </c>
      <c r="AF687" s="104">
        <f t="shared" si="733"/>
        <v>0</v>
      </c>
      <c r="AG687" s="42">
        <f t="shared" si="734"/>
        <v>0</v>
      </c>
      <c r="AH687" s="43">
        <f t="shared" si="735"/>
        <v>0</v>
      </c>
      <c r="AJ687" s="78"/>
      <c r="AK687" s="79"/>
      <c r="AL687" s="79"/>
      <c r="AM687" s="79"/>
      <c r="AN687" s="79"/>
      <c r="AO687" s="79"/>
      <c r="AP687" s="79"/>
      <c r="AQ687" s="79"/>
      <c r="AR687" s="79"/>
      <c r="AS687" s="79"/>
      <c r="AT687" s="79"/>
      <c r="AU687" s="79"/>
      <c r="AV687" s="30">
        <f t="shared" si="736"/>
        <v>0</v>
      </c>
      <c r="AW687" s="80"/>
      <c r="AX687" s="37"/>
    </row>
    <row r="688" spans="2:50" x14ac:dyDescent="0.35">
      <c r="B688" s="116">
        <v>592000</v>
      </c>
      <c r="C688" s="87" t="s">
        <v>656</v>
      </c>
      <c r="E688" s="99">
        <f t="shared" si="707"/>
        <v>4832.08</v>
      </c>
      <c r="F688" s="100">
        <f t="shared" si="708"/>
        <v>5049.92</v>
      </c>
      <c r="G688" s="100">
        <f t="shared" si="709"/>
        <v>5002.82</v>
      </c>
      <c r="H688" s="100">
        <f t="shared" si="710"/>
        <v>3169.17</v>
      </c>
      <c r="I688" s="100">
        <f t="shared" si="711"/>
        <v>6687.27</v>
      </c>
      <c r="J688" s="100">
        <f t="shared" si="712"/>
        <v>4680.87</v>
      </c>
      <c r="K688" s="100">
        <f t="shared" si="713"/>
        <v>4832.07</v>
      </c>
      <c r="L688" s="100">
        <f t="shared" si="714"/>
        <v>4705.2</v>
      </c>
      <c r="M688" s="100">
        <f t="shared" si="715"/>
        <v>4825.6099999999997</v>
      </c>
      <c r="N688" s="100">
        <f t="shared" si="716"/>
        <v>7373.56</v>
      </c>
      <c r="O688" s="100">
        <f t="shared" si="717"/>
        <v>4582.78</v>
      </c>
      <c r="P688" s="101">
        <f t="shared" si="718"/>
        <v>5557.29</v>
      </c>
      <c r="Q688" s="42">
        <f t="shared" si="719"/>
        <v>61298.639999999992</v>
      </c>
      <c r="S688" s="99">
        <f t="shared" si="720"/>
        <v>4737.16</v>
      </c>
      <c r="T688" s="100">
        <f t="shared" si="721"/>
        <v>6566.25</v>
      </c>
      <c r="U688" s="100">
        <f t="shared" si="722"/>
        <v>4329.16</v>
      </c>
      <c r="V688" s="100">
        <f t="shared" si="723"/>
        <v>4846.41</v>
      </c>
      <c r="W688" s="100">
        <f t="shared" si="724"/>
        <v>3926.12</v>
      </c>
      <c r="X688" s="100">
        <f t="shared" si="725"/>
        <v>4429.2299999999996</v>
      </c>
      <c r="Y688" s="100">
        <f t="shared" si="726"/>
        <v>7408</v>
      </c>
      <c r="Z688" s="100">
        <f t="shared" si="727"/>
        <v>4939</v>
      </c>
      <c r="AA688" s="100">
        <f t="shared" si="728"/>
        <v>4939</v>
      </c>
      <c r="AB688" s="100">
        <f t="shared" si="729"/>
        <v>4939</v>
      </c>
      <c r="AC688" s="100">
        <f t="shared" si="730"/>
        <v>4939</v>
      </c>
      <c r="AD688" s="100">
        <f t="shared" si="731"/>
        <v>7408</v>
      </c>
      <c r="AE688" s="42">
        <f t="shared" si="732"/>
        <v>63406.33</v>
      </c>
      <c r="AF688" s="104">
        <f t="shared" si="733"/>
        <v>64206</v>
      </c>
      <c r="AG688" s="42">
        <f t="shared" si="734"/>
        <v>-799.66999999999825</v>
      </c>
      <c r="AH688" s="43">
        <f t="shared" si="735"/>
        <v>-1.2454755007320161E-2</v>
      </c>
      <c r="AJ688" s="59">
        <f t="shared" ref="AJ688:AT688" si="737">IF(PRAccr_MaintMonth=AJ$4,ROUND((PRMaint-BonusMaint-PRAccr_Maint)/PRNumber*HLOOKUP(AJ$4,Month,6,FALSE)+PRAccr_Maint,0),ROUND((PRMaint-BonusMaint-PRAccr_Maint)/PRNumber*HLOOKUP(AJ$4,Month,6,FALSE),0))</f>
        <v>0</v>
      </c>
      <c r="AK688" s="10">
        <f t="shared" si="737"/>
        <v>0</v>
      </c>
      <c r="AL688" s="10">
        <f t="shared" si="737"/>
        <v>0</v>
      </c>
      <c r="AM688" s="10">
        <f t="shared" si="737"/>
        <v>0</v>
      </c>
      <c r="AN688" s="10">
        <f t="shared" si="737"/>
        <v>0</v>
      </c>
      <c r="AO688" s="10">
        <f t="shared" si="737"/>
        <v>0</v>
      </c>
      <c r="AP688" s="10">
        <f t="shared" si="737"/>
        <v>0</v>
      </c>
      <c r="AQ688" s="10">
        <f t="shared" si="737"/>
        <v>0</v>
      </c>
      <c r="AR688" s="10">
        <f t="shared" si="737"/>
        <v>0</v>
      </c>
      <c r="AS688" s="10">
        <f t="shared" si="737"/>
        <v>0</v>
      </c>
      <c r="AT688" s="10">
        <f t="shared" si="737"/>
        <v>0</v>
      </c>
      <c r="AU688" s="10">
        <f>IF(PRAccr_MaintMonth=AU$4,ROUND((PRMaint-BonusMaint-PRAccr_Maint)/PRNumber*HLOOKUP(AU$4,Month,6,FALSE)+PRAccr_Maint+BonusMaint,0),ROUND((PRMaint-BonusMaint-PRAccr_Maint)/PRNumber*HLOOKUP(AU$4,Month,6,FALSE)+BonusMaint,0))</f>
        <v>0</v>
      </c>
      <c r="AV688" s="30">
        <f t="shared" si="736"/>
        <v>0</v>
      </c>
      <c r="AW688" s="80"/>
      <c r="AX688" s="37"/>
    </row>
    <row r="689" spans="2:50" x14ac:dyDescent="0.35">
      <c r="B689" s="116">
        <v>592010</v>
      </c>
      <c r="C689" s="87" t="s">
        <v>657</v>
      </c>
      <c r="E689" s="99">
        <f t="shared" si="707"/>
        <v>2607.3200000000002</v>
      </c>
      <c r="F689" s="100">
        <f t="shared" si="708"/>
        <v>2460.63</v>
      </c>
      <c r="G689" s="100">
        <f t="shared" si="709"/>
        <v>2207.61</v>
      </c>
      <c r="H689" s="100">
        <f t="shared" si="710"/>
        <v>2260.7600000000002</v>
      </c>
      <c r="I689" s="100">
        <f t="shared" si="711"/>
        <v>3362.92</v>
      </c>
      <c r="J689" s="100">
        <f t="shared" si="712"/>
        <v>2361.2800000000002</v>
      </c>
      <c r="K689" s="100">
        <f t="shared" si="713"/>
        <v>2443.2600000000002</v>
      </c>
      <c r="L689" s="100">
        <f t="shared" si="714"/>
        <v>2054.88</v>
      </c>
      <c r="M689" s="100">
        <f t="shared" si="715"/>
        <v>2211.08</v>
      </c>
      <c r="N689" s="100">
        <f t="shared" si="716"/>
        <v>3425.63</v>
      </c>
      <c r="O689" s="100">
        <f t="shared" si="717"/>
        <v>2302.94</v>
      </c>
      <c r="P689" s="101">
        <f t="shared" si="718"/>
        <v>2923.37</v>
      </c>
      <c r="Q689" s="42">
        <f t="shared" si="719"/>
        <v>30621.680000000004</v>
      </c>
      <c r="S689" s="99">
        <f t="shared" si="720"/>
        <v>2333.0500000000002</v>
      </c>
      <c r="T689" s="100">
        <f t="shared" si="721"/>
        <v>2045.63</v>
      </c>
      <c r="U689" s="100">
        <f t="shared" si="722"/>
        <v>2277.9499999999998</v>
      </c>
      <c r="V689" s="100">
        <f t="shared" si="723"/>
        <v>2486.35</v>
      </c>
      <c r="W689" s="100">
        <f t="shared" si="724"/>
        <v>2220.84</v>
      </c>
      <c r="X689" s="100">
        <f t="shared" si="725"/>
        <v>2365.3200000000002</v>
      </c>
      <c r="Y689" s="100">
        <f t="shared" si="726"/>
        <v>3721</v>
      </c>
      <c r="Z689" s="100">
        <f t="shared" si="727"/>
        <v>2481</v>
      </c>
      <c r="AA689" s="100">
        <f t="shared" si="728"/>
        <v>2481</v>
      </c>
      <c r="AB689" s="100">
        <f t="shared" si="729"/>
        <v>2481</v>
      </c>
      <c r="AC689" s="100">
        <f t="shared" si="730"/>
        <v>2481</v>
      </c>
      <c r="AD689" s="100">
        <f t="shared" si="731"/>
        <v>3721</v>
      </c>
      <c r="AE689" s="42">
        <f t="shared" si="732"/>
        <v>31095.14</v>
      </c>
      <c r="AF689" s="104">
        <f t="shared" si="733"/>
        <v>32252</v>
      </c>
      <c r="AG689" s="42">
        <f t="shared" si="734"/>
        <v>-1156.8600000000006</v>
      </c>
      <c r="AH689" s="43">
        <f t="shared" si="735"/>
        <v>-3.5869403447848211E-2</v>
      </c>
      <c r="AJ689" s="59">
        <f t="shared" ref="AJ689:AT689" si="738">IF(PRAccr_ConcMonth=AJ$4,ROUND((PRConc-BonusConc-PRAccr_Conc)/PRNumber*HLOOKUP(AJ$4,Month,6,FALSE)+PRAccr_Conc,0),ROUND((PRConc-BonusConc-PRAccr_Conc)/PRNumber*HLOOKUP(AJ$4,Month,6,FALSE),0))</f>
        <v>0</v>
      </c>
      <c r="AK689" s="10">
        <f t="shared" si="738"/>
        <v>0</v>
      </c>
      <c r="AL689" s="10">
        <f t="shared" si="738"/>
        <v>0</v>
      </c>
      <c r="AM689" s="10">
        <f t="shared" si="738"/>
        <v>0</v>
      </c>
      <c r="AN689" s="10">
        <f t="shared" si="738"/>
        <v>0</v>
      </c>
      <c r="AO689" s="10">
        <f t="shared" si="738"/>
        <v>0</v>
      </c>
      <c r="AP689" s="10">
        <f t="shared" si="738"/>
        <v>0</v>
      </c>
      <c r="AQ689" s="10">
        <f t="shared" si="738"/>
        <v>0</v>
      </c>
      <c r="AR689" s="10">
        <f t="shared" si="738"/>
        <v>0</v>
      </c>
      <c r="AS689" s="10">
        <f t="shared" si="738"/>
        <v>0</v>
      </c>
      <c r="AT689" s="10">
        <f t="shared" si="738"/>
        <v>0</v>
      </c>
      <c r="AU689" s="10">
        <f>IF(PRAccr_ConcMonth=AU$4,ROUND((PRConc-BonusConc-PRAccr_Conc)/PRNumber*HLOOKUP(AU$4,Month,6,FALSE)+PRAccr_Conc+BonusConc,0),ROUND((PRConc-BonusConc-PRAccr_Conc)/PRNumber*HLOOKUP(AU$4,Month,6,FALSE)+BonusConc,0))</f>
        <v>0</v>
      </c>
      <c r="AV689" s="30">
        <f t="shared" si="736"/>
        <v>0</v>
      </c>
      <c r="AW689" s="80"/>
      <c r="AX689" s="37"/>
    </row>
    <row r="690" spans="2:50" x14ac:dyDescent="0.35">
      <c r="B690" s="116">
        <v>592011</v>
      </c>
      <c r="C690" s="87" t="s">
        <v>658</v>
      </c>
      <c r="E690" s="99">
        <f t="shared" si="707"/>
        <v>0</v>
      </c>
      <c r="F690" s="100">
        <f t="shared" si="708"/>
        <v>0</v>
      </c>
      <c r="G690" s="100">
        <f t="shared" si="709"/>
        <v>0</v>
      </c>
      <c r="H690" s="100">
        <f t="shared" si="710"/>
        <v>0</v>
      </c>
      <c r="I690" s="100">
        <f t="shared" si="711"/>
        <v>0</v>
      </c>
      <c r="J690" s="100">
        <f t="shared" si="712"/>
        <v>0</v>
      </c>
      <c r="K690" s="100">
        <f t="shared" si="713"/>
        <v>0</v>
      </c>
      <c r="L690" s="100">
        <f t="shared" si="714"/>
        <v>0</v>
      </c>
      <c r="M690" s="100">
        <f t="shared" si="715"/>
        <v>0</v>
      </c>
      <c r="N690" s="100">
        <f t="shared" si="716"/>
        <v>0</v>
      </c>
      <c r="O690" s="100">
        <f t="shared" si="717"/>
        <v>0</v>
      </c>
      <c r="P690" s="101">
        <f t="shared" si="718"/>
        <v>0</v>
      </c>
      <c r="Q690" s="42">
        <f t="shared" si="719"/>
        <v>0</v>
      </c>
      <c r="S690" s="99">
        <f t="shared" si="720"/>
        <v>0</v>
      </c>
      <c r="T690" s="100">
        <f t="shared" si="721"/>
        <v>0</v>
      </c>
      <c r="U690" s="100">
        <f t="shared" si="722"/>
        <v>0</v>
      </c>
      <c r="V690" s="100">
        <f t="shared" si="723"/>
        <v>0</v>
      </c>
      <c r="W690" s="100">
        <f t="shared" si="724"/>
        <v>0</v>
      </c>
      <c r="X690" s="100">
        <f t="shared" si="725"/>
        <v>0</v>
      </c>
      <c r="Y690" s="100">
        <f t="shared" si="726"/>
        <v>0</v>
      </c>
      <c r="Z690" s="100">
        <f t="shared" si="727"/>
        <v>0</v>
      </c>
      <c r="AA690" s="100">
        <f t="shared" si="728"/>
        <v>0</v>
      </c>
      <c r="AB690" s="100">
        <f t="shared" si="729"/>
        <v>0</v>
      </c>
      <c r="AC690" s="100">
        <f t="shared" si="730"/>
        <v>0</v>
      </c>
      <c r="AD690" s="100">
        <f t="shared" si="731"/>
        <v>0</v>
      </c>
      <c r="AE690" s="42">
        <f t="shared" si="732"/>
        <v>0</v>
      </c>
      <c r="AF690" s="104">
        <f t="shared" si="733"/>
        <v>0</v>
      </c>
      <c r="AG690" s="42">
        <f t="shared" si="734"/>
        <v>0</v>
      </c>
      <c r="AH690" s="43">
        <f t="shared" si="735"/>
        <v>0</v>
      </c>
      <c r="AJ690" s="78"/>
      <c r="AK690" s="79"/>
      <c r="AL690" s="79"/>
      <c r="AM690" s="79"/>
      <c r="AN690" s="79"/>
      <c r="AO690" s="79"/>
      <c r="AP690" s="79"/>
      <c r="AQ690" s="79"/>
      <c r="AR690" s="79"/>
      <c r="AS690" s="79"/>
      <c r="AT690" s="79"/>
      <c r="AU690" s="79"/>
      <c r="AV690" s="30">
        <f t="shared" si="736"/>
        <v>0</v>
      </c>
      <c r="AW690" s="80"/>
      <c r="AX690" s="37"/>
    </row>
    <row r="691" spans="2:50" x14ac:dyDescent="0.35">
      <c r="B691" s="116">
        <v>592012</v>
      </c>
      <c r="C691" s="87" t="s">
        <v>659</v>
      </c>
      <c r="E691" s="99">
        <f t="shared" si="707"/>
        <v>957.44</v>
      </c>
      <c r="F691" s="100">
        <f t="shared" si="708"/>
        <v>1288.1600000000001</v>
      </c>
      <c r="G691" s="100">
        <f t="shared" si="709"/>
        <v>1483.7</v>
      </c>
      <c r="H691" s="100">
        <f t="shared" si="710"/>
        <v>1582.53</v>
      </c>
      <c r="I691" s="100">
        <f t="shared" si="711"/>
        <v>2223.7600000000002</v>
      </c>
      <c r="J691" s="100">
        <f t="shared" si="712"/>
        <v>1582.53</v>
      </c>
      <c r="K691" s="100">
        <f t="shared" si="713"/>
        <v>1582.53</v>
      </c>
      <c r="L691" s="100">
        <f t="shared" si="714"/>
        <v>1582.53</v>
      </c>
      <c r="M691" s="100">
        <f t="shared" si="715"/>
        <v>1500.41</v>
      </c>
      <c r="N691" s="100">
        <f t="shared" si="716"/>
        <v>2231.7399999999998</v>
      </c>
      <c r="O691" s="100">
        <f t="shared" si="717"/>
        <v>1358.61</v>
      </c>
      <c r="P691" s="101">
        <f t="shared" si="718"/>
        <v>1371.16</v>
      </c>
      <c r="Q691" s="42">
        <f t="shared" si="719"/>
        <v>18745.100000000002</v>
      </c>
      <c r="S691" s="99">
        <f t="shared" si="720"/>
        <v>1192.6600000000001</v>
      </c>
      <c r="T691" s="100">
        <f t="shared" si="721"/>
        <v>1434.9</v>
      </c>
      <c r="U691" s="100">
        <f t="shared" si="722"/>
        <v>1773.61</v>
      </c>
      <c r="V691" s="100">
        <f t="shared" si="723"/>
        <v>1559.57</v>
      </c>
      <c r="W691" s="100">
        <f t="shared" si="724"/>
        <v>1016.06</v>
      </c>
      <c r="X691" s="100">
        <f t="shared" si="725"/>
        <v>1387.08</v>
      </c>
      <c r="Y691" s="100">
        <f t="shared" si="726"/>
        <v>2497</v>
      </c>
      <c r="Z691" s="100">
        <f t="shared" si="727"/>
        <v>1665</v>
      </c>
      <c r="AA691" s="100">
        <f t="shared" si="728"/>
        <v>1665</v>
      </c>
      <c r="AB691" s="100">
        <f t="shared" si="729"/>
        <v>1665</v>
      </c>
      <c r="AC691" s="100">
        <f t="shared" si="730"/>
        <v>1665</v>
      </c>
      <c r="AD691" s="100">
        <f t="shared" si="731"/>
        <v>2497</v>
      </c>
      <c r="AE691" s="42">
        <f t="shared" si="732"/>
        <v>20017.879999999997</v>
      </c>
      <c r="AF691" s="104">
        <f t="shared" si="733"/>
        <v>21644</v>
      </c>
      <c r="AG691" s="42">
        <f t="shared" si="734"/>
        <v>-1626.1200000000026</v>
      </c>
      <c r="AH691" s="43">
        <f t="shared" si="735"/>
        <v>-7.5130290149695189E-2</v>
      </c>
      <c r="AJ691" s="59">
        <f t="shared" ref="AJ691:AU691" si="739">IF(PRAccr_OffMgmtMonth=AJ$4,ROUND((PROffMgmt-PRAccr_OffMgmt)/PRNumber*HLOOKUP(AJ$4,Month,6,FALSE)+PRAccr_OffMgmt,0),ROUND((PROffMgmt-PRAccr_OffMgmt)/PRNumber*HLOOKUP(AJ$4,Month,6,FALSE),0))</f>
        <v>0</v>
      </c>
      <c r="AK691" s="10">
        <f t="shared" si="739"/>
        <v>0</v>
      </c>
      <c r="AL691" s="10">
        <f t="shared" si="739"/>
        <v>0</v>
      </c>
      <c r="AM691" s="10">
        <f t="shared" si="739"/>
        <v>0</v>
      </c>
      <c r="AN691" s="10">
        <f t="shared" si="739"/>
        <v>0</v>
      </c>
      <c r="AO691" s="10">
        <f t="shared" si="739"/>
        <v>0</v>
      </c>
      <c r="AP691" s="10">
        <f t="shared" si="739"/>
        <v>0</v>
      </c>
      <c r="AQ691" s="10">
        <f t="shared" si="739"/>
        <v>0</v>
      </c>
      <c r="AR691" s="10">
        <f t="shared" si="739"/>
        <v>0</v>
      </c>
      <c r="AS691" s="10">
        <f t="shared" si="739"/>
        <v>0</v>
      </c>
      <c r="AT691" s="10">
        <f t="shared" si="739"/>
        <v>0</v>
      </c>
      <c r="AU691" s="10">
        <f t="shared" si="739"/>
        <v>0</v>
      </c>
      <c r="AV691" s="30">
        <f t="shared" si="736"/>
        <v>0</v>
      </c>
      <c r="AW691" s="80"/>
      <c r="AX691" s="37"/>
    </row>
    <row r="692" spans="2:50" x14ac:dyDescent="0.35">
      <c r="B692" s="116">
        <v>592013</v>
      </c>
      <c r="C692" s="87" t="s">
        <v>660</v>
      </c>
      <c r="E692" s="99">
        <f t="shared" si="707"/>
        <v>0</v>
      </c>
      <c r="F692" s="100">
        <f t="shared" si="708"/>
        <v>0</v>
      </c>
      <c r="G692" s="100">
        <f t="shared" si="709"/>
        <v>0</v>
      </c>
      <c r="H692" s="100">
        <f t="shared" si="710"/>
        <v>0</v>
      </c>
      <c r="I692" s="100">
        <f t="shared" si="711"/>
        <v>0</v>
      </c>
      <c r="J692" s="100">
        <f t="shared" si="712"/>
        <v>0</v>
      </c>
      <c r="K692" s="100">
        <f t="shared" si="713"/>
        <v>0</v>
      </c>
      <c r="L692" s="100">
        <f t="shared" si="714"/>
        <v>0</v>
      </c>
      <c r="M692" s="100">
        <f t="shared" si="715"/>
        <v>0</v>
      </c>
      <c r="N692" s="100">
        <f t="shared" si="716"/>
        <v>0</v>
      </c>
      <c r="O692" s="100">
        <f t="shared" si="717"/>
        <v>0</v>
      </c>
      <c r="P692" s="101">
        <f t="shared" si="718"/>
        <v>0</v>
      </c>
      <c r="Q692" s="42">
        <f t="shared" si="719"/>
        <v>0</v>
      </c>
      <c r="S692" s="99">
        <f t="shared" si="720"/>
        <v>0</v>
      </c>
      <c r="T692" s="100">
        <f t="shared" si="721"/>
        <v>0</v>
      </c>
      <c r="U692" s="100">
        <f t="shared" si="722"/>
        <v>0</v>
      </c>
      <c r="V692" s="100">
        <f t="shared" si="723"/>
        <v>0</v>
      </c>
      <c r="W692" s="100">
        <f t="shared" si="724"/>
        <v>0</v>
      </c>
      <c r="X692" s="100">
        <f t="shared" si="725"/>
        <v>0</v>
      </c>
      <c r="Y692" s="100">
        <f t="shared" si="726"/>
        <v>0</v>
      </c>
      <c r="Z692" s="100">
        <f t="shared" si="727"/>
        <v>0</v>
      </c>
      <c r="AA692" s="100">
        <f t="shared" si="728"/>
        <v>0</v>
      </c>
      <c r="AB692" s="100">
        <f t="shared" si="729"/>
        <v>0</v>
      </c>
      <c r="AC692" s="100">
        <f t="shared" si="730"/>
        <v>0</v>
      </c>
      <c r="AD692" s="100">
        <f t="shared" si="731"/>
        <v>0</v>
      </c>
      <c r="AE692" s="42">
        <f t="shared" si="732"/>
        <v>0</v>
      </c>
      <c r="AF692" s="104">
        <f t="shared" si="733"/>
        <v>0</v>
      </c>
      <c r="AG692" s="42">
        <f t="shared" si="734"/>
        <v>0</v>
      </c>
      <c r="AH692" s="43">
        <f t="shared" si="735"/>
        <v>0</v>
      </c>
      <c r="AJ692" s="78"/>
      <c r="AK692" s="79"/>
      <c r="AL692" s="79"/>
      <c r="AM692" s="79"/>
      <c r="AN692" s="79"/>
      <c r="AO692" s="79"/>
      <c r="AP692" s="79"/>
      <c r="AQ692" s="79"/>
      <c r="AR692" s="79"/>
      <c r="AS692" s="79"/>
      <c r="AT692" s="79"/>
      <c r="AU692" s="79"/>
      <c r="AV692" s="30">
        <f t="shared" si="736"/>
        <v>0</v>
      </c>
      <c r="AW692" s="80"/>
      <c r="AX692" s="37"/>
    </row>
    <row r="693" spans="2:50" x14ac:dyDescent="0.35">
      <c r="B693" s="116">
        <v>592014</v>
      </c>
      <c r="C693" s="87" t="s">
        <v>661</v>
      </c>
      <c r="E693" s="99">
        <f t="shared" si="707"/>
        <v>0</v>
      </c>
      <c r="F693" s="100">
        <f t="shared" si="708"/>
        <v>0</v>
      </c>
      <c r="G693" s="100">
        <f t="shared" si="709"/>
        <v>0</v>
      </c>
      <c r="H693" s="100">
        <f t="shared" si="710"/>
        <v>0</v>
      </c>
      <c r="I693" s="100">
        <f t="shared" si="711"/>
        <v>0</v>
      </c>
      <c r="J693" s="100">
        <f t="shared" si="712"/>
        <v>0</v>
      </c>
      <c r="K693" s="100">
        <f t="shared" si="713"/>
        <v>0</v>
      </c>
      <c r="L693" s="100">
        <f t="shared" si="714"/>
        <v>0</v>
      </c>
      <c r="M693" s="100">
        <f t="shared" si="715"/>
        <v>0</v>
      </c>
      <c r="N693" s="100">
        <f t="shared" si="716"/>
        <v>0</v>
      </c>
      <c r="O693" s="100">
        <f t="shared" si="717"/>
        <v>0</v>
      </c>
      <c r="P693" s="101">
        <f t="shared" si="718"/>
        <v>0</v>
      </c>
      <c r="Q693" s="42">
        <f t="shared" si="719"/>
        <v>0</v>
      </c>
      <c r="S693" s="99">
        <f t="shared" si="720"/>
        <v>0</v>
      </c>
      <c r="T693" s="100">
        <f t="shared" si="721"/>
        <v>0</v>
      </c>
      <c r="U693" s="100">
        <f t="shared" si="722"/>
        <v>0</v>
      </c>
      <c r="V693" s="100">
        <f t="shared" si="723"/>
        <v>0</v>
      </c>
      <c r="W693" s="100">
        <f t="shared" si="724"/>
        <v>0</v>
      </c>
      <c r="X693" s="100">
        <f t="shared" si="725"/>
        <v>0</v>
      </c>
      <c r="Y693" s="100">
        <f t="shared" si="726"/>
        <v>0</v>
      </c>
      <c r="Z693" s="100">
        <f t="shared" si="727"/>
        <v>0</v>
      </c>
      <c r="AA693" s="100">
        <f t="shared" si="728"/>
        <v>0</v>
      </c>
      <c r="AB693" s="100">
        <f t="shared" si="729"/>
        <v>0</v>
      </c>
      <c r="AC693" s="100">
        <f t="shared" si="730"/>
        <v>0</v>
      </c>
      <c r="AD693" s="100">
        <f t="shared" si="731"/>
        <v>0</v>
      </c>
      <c r="AE693" s="42">
        <f t="shared" si="732"/>
        <v>0</v>
      </c>
      <c r="AF693" s="104">
        <f t="shared" si="733"/>
        <v>0</v>
      </c>
      <c r="AG693" s="42">
        <f t="shared" si="734"/>
        <v>0</v>
      </c>
      <c r="AH693" s="43">
        <f t="shared" si="735"/>
        <v>0</v>
      </c>
      <c r="AJ693" s="78"/>
      <c r="AK693" s="79"/>
      <c r="AL693" s="79"/>
      <c r="AM693" s="79"/>
      <c r="AN693" s="79"/>
      <c r="AO693" s="79"/>
      <c r="AP693" s="79"/>
      <c r="AQ693" s="79"/>
      <c r="AR693" s="79"/>
      <c r="AS693" s="79"/>
      <c r="AT693" s="79"/>
      <c r="AU693" s="79"/>
      <c r="AV693" s="30">
        <f t="shared" si="736"/>
        <v>0</v>
      </c>
      <c r="AW693" s="80"/>
      <c r="AX693" s="37"/>
    </row>
    <row r="694" spans="2:50" x14ac:dyDescent="0.35">
      <c r="B694" s="116">
        <v>592015</v>
      </c>
      <c r="C694" s="87" t="s">
        <v>662</v>
      </c>
      <c r="E694" s="99">
        <f t="shared" si="707"/>
        <v>0</v>
      </c>
      <c r="F694" s="100">
        <f t="shared" si="708"/>
        <v>0</v>
      </c>
      <c r="G694" s="100">
        <f t="shared" si="709"/>
        <v>0</v>
      </c>
      <c r="H694" s="100">
        <f t="shared" si="710"/>
        <v>0</v>
      </c>
      <c r="I694" s="100">
        <f t="shared" si="711"/>
        <v>0</v>
      </c>
      <c r="J694" s="100">
        <f t="shared" si="712"/>
        <v>0</v>
      </c>
      <c r="K694" s="100">
        <f t="shared" si="713"/>
        <v>0</v>
      </c>
      <c r="L694" s="100">
        <f t="shared" si="714"/>
        <v>0</v>
      </c>
      <c r="M694" s="100">
        <f t="shared" si="715"/>
        <v>0</v>
      </c>
      <c r="N694" s="100">
        <f t="shared" si="716"/>
        <v>0</v>
      </c>
      <c r="O694" s="100">
        <f t="shared" si="717"/>
        <v>0</v>
      </c>
      <c r="P694" s="101">
        <f t="shared" si="718"/>
        <v>0</v>
      </c>
      <c r="Q694" s="42">
        <f t="shared" si="719"/>
        <v>0</v>
      </c>
      <c r="S694" s="99">
        <f t="shared" si="720"/>
        <v>0</v>
      </c>
      <c r="T694" s="100">
        <f t="shared" si="721"/>
        <v>0</v>
      </c>
      <c r="U694" s="100">
        <f t="shared" si="722"/>
        <v>0</v>
      </c>
      <c r="V694" s="100">
        <f t="shared" si="723"/>
        <v>0</v>
      </c>
      <c r="W694" s="100">
        <f t="shared" si="724"/>
        <v>0</v>
      </c>
      <c r="X694" s="100">
        <f t="shared" si="725"/>
        <v>0</v>
      </c>
      <c r="Y694" s="100">
        <f t="shared" si="726"/>
        <v>0</v>
      </c>
      <c r="Z694" s="100">
        <f t="shared" si="727"/>
        <v>0</v>
      </c>
      <c r="AA694" s="100">
        <f t="shared" si="728"/>
        <v>0</v>
      </c>
      <c r="AB694" s="100">
        <f t="shared" si="729"/>
        <v>0</v>
      </c>
      <c r="AC694" s="100">
        <f t="shared" si="730"/>
        <v>0</v>
      </c>
      <c r="AD694" s="100">
        <f t="shared" si="731"/>
        <v>0</v>
      </c>
      <c r="AE694" s="42">
        <f t="shared" si="732"/>
        <v>0</v>
      </c>
      <c r="AF694" s="104">
        <f t="shared" si="733"/>
        <v>0</v>
      </c>
      <c r="AG694" s="42">
        <f t="shared" si="734"/>
        <v>0</v>
      </c>
      <c r="AH694" s="43">
        <f t="shared" si="735"/>
        <v>0</v>
      </c>
      <c r="AJ694" s="78"/>
      <c r="AK694" s="79"/>
      <c r="AL694" s="79"/>
      <c r="AM694" s="79"/>
      <c r="AN694" s="79"/>
      <c r="AO694" s="79"/>
      <c r="AP694" s="79"/>
      <c r="AQ694" s="79"/>
      <c r="AR694" s="79"/>
      <c r="AS694" s="79"/>
      <c r="AT694" s="79"/>
      <c r="AU694" s="79"/>
      <c r="AV694" s="30">
        <f t="shared" si="736"/>
        <v>0</v>
      </c>
      <c r="AW694" s="80"/>
      <c r="AX694" s="37"/>
    </row>
    <row r="695" spans="2:50" x14ac:dyDescent="0.35">
      <c r="B695" s="116">
        <v>592016</v>
      </c>
      <c r="C695" s="87" t="s">
        <v>663</v>
      </c>
      <c r="E695" s="99">
        <f t="shared" si="707"/>
        <v>0</v>
      </c>
      <c r="F695" s="100">
        <f t="shared" si="708"/>
        <v>0</v>
      </c>
      <c r="G695" s="100">
        <f t="shared" si="709"/>
        <v>0</v>
      </c>
      <c r="H695" s="100">
        <f t="shared" si="710"/>
        <v>0</v>
      </c>
      <c r="I695" s="100">
        <f t="shared" si="711"/>
        <v>0</v>
      </c>
      <c r="J695" s="100">
        <f t="shared" si="712"/>
        <v>0</v>
      </c>
      <c r="K695" s="100">
        <f t="shared" si="713"/>
        <v>0</v>
      </c>
      <c r="L695" s="100">
        <f t="shared" si="714"/>
        <v>0</v>
      </c>
      <c r="M695" s="100">
        <f t="shared" si="715"/>
        <v>0</v>
      </c>
      <c r="N695" s="100">
        <f t="shared" si="716"/>
        <v>0</v>
      </c>
      <c r="O695" s="100">
        <f t="shared" si="717"/>
        <v>0</v>
      </c>
      <c r="P695" s="101">
        <f t="shared" si="718"/>
        <v>0</v>
      </c>
      <c r="Q695" s="42">
        <f t="shared" si="719"/>
        <v>0</v>
      </c>
      <c r="S695" s="99">
        <f t="shared" si="720"/>
        <v>0</v>
      </c>
      <c r="T695" s="100">
        <f t="shared" si="721"/>
        <v>0</v>
      </c>
      <c r="U695" s="100">
        <f t="shared" si="722"/>
        <v>0</v>
      </c>
      <c r="V695" s="100">
        <f t="shared" si="723"/>
        <v>0</v>
      </c>
      <c r="W695" s="100">
        <f t="shared" si="724"/>
        <v>0</v>
      </c>
      <c r="X695" s="100">
        <f t="shared" si="725"/>
        <v>0</v>
      </c>
      <c r="Y695" s="100">
        <f t="shared" si="726"/>
        <v>0</v>
      </c>
      <c r="Z695" s="100">
        <f t="shared" si="727"/>
        <v>0</v>
      </c>
      <c r="AA695" s="100">
        <f t="shared" si="728"/>
        <v>0</v>
      </c>
      <c r="AB695" s="100">
        <f t="shared" si="729"/>
        <v>0</v>
      </c>
      <c r="AC695" s="100">
        <f t="shared" si="730"/>
        <v>0</v>
      </c>
      <c r="AD695" s="100">
        <f t="shared" si="731"/>
        <v>0</v>
      </c>
      <c r="AE695" s="42">
        <f t="shared" si="732"/>
        <v>0</v>
      </c>
      <c r="AF695" s="104">
        <f t="shared" si="733"/>
        <v>0</v>
      </c>
      <c r="AG695" s="42">
        <f t="shared" si="734"/>
        <v>0</v>
      </c>
      <c r="AH695" s="43">
        <f t="shared" si="735"/>
        <v>0</v>
      </c>
      <c r="AJ695" s="78"/>
      <c r="AK695" s="79"/>
      <c r="AL695" s="79"/>
      <c r="AM695" s="79"/>
      <c r="AN695" s="79"/>
      <c r="AO695" s="79"/>
      <c r="AP695" s="79"/>
      <c r="AQ695" s="79"/>
      <c r="AR695" s="79"/>
      <c r="AS695" s="79"/>
      <c r="AT695" s="79"/>
      <c r="AU695" s="79"/>
      <c r="AV695" s="30">
        <f t="shared" si="736"/>
        <v>0</v>
      </c>
      <c r="AW695" s="80"/>
      <c r="AX695" s="37"/>
    </row>
    <row r="696" spans="2:50" x14ac:dyDescent="0.35">
      <c r="B696" s="116">
        <v>592017</v>
      </c>
      <c r="C696" s="87" t="s">
        <v>158</v>
      </c>
      <c r="E696" s="99">
        <f t="shared" si="707"/>
        <v>0</v>
      </c>
      <c r="F696" s="100">
        <f t="shared" si="708"/>
        <v>0</v>
      </c>
      <c r="G696" s="100">
        <f t="shared" si="709"/>
        <v>0</v>
      </c>
      <c r="H696" s="100">
        <f t="shared" si="710"/>
        <v>0</v>
      </c>
      <c r="I696" s="100">
        <f t="shared" si="711"/>
        <v>0</v>
      </c>
      <c r="J696" s="100">
        <f t="shared" si="712"/>
        <v>0</v>
      </c>
      <c r="K696" s="100">
        <f t="shared" si="713"/>
        <v>0</v>
      </c>
      <c r="L696" s="100">
        <f t="shared" si="714"/>
        <v>0</v>
      </c>
      <c r="M696" s="100">
        <f t="shared" si="715"/>
        <v>0</v>
      </c>
      <c r="N696" s="100">
        <f t="shared" si="716"/>
        <v>0</v>
      </c>
      <c r="O696" s="100">
        <f t="shared" si="717"/>
        <v>0</v>
      </c>
      <c r="P696" s="101">
        <f t="shared" si="718"/>
        <v>0</v>
      </c>
      <c r="Q696" s="42">
        <f t="shared" si="719"/>
        <v>0</v>
      </c>
      <c r="S696" s="99">
        <f t="shared" si="720"/>
        <v>0</v>
      </c>
      <c r="T696" s="100">
        <f t="shared" si="721"/>
        <v>0</v>
      </c>
      <c r="U696" s="100">
        <f t="shared" si="722"/>
        <v>0</v>
      </c>
      <c r="V696" s="100">
        <f t="shared" si="723"/>
        <v>0</v>
      </c>
      <c r="W696" s="100">
        <f t="shared" si="724"/>
        <v>0</v>
      </c>
      <c r="X696" s="100">
        <f t="shared" si="725"/>
        <v>0</v>
      </c>
      <c r="Y696" s="100">
        <f t="shared" si="726"/>
        <v>0</v>
      </c>
      <c r="Z696" s="100">
        <f t="shared" si="727"/>
        <v>0</v>
      </c>
      <c r="AA696" s="100">
        <f t="shared" si="728"/>
        <v>0</v>
      </c>
      <c r="AB696" s="100">
        <f t="shared" si="729"/>
        <v>0</v>
      </c>
      <c r="AC696" s="100">
        <f t="shared" si="730"/>
        <v>0</v>
      </c>
      <c r="AD696" s="100">
        <f t="shared" si="731"/>
        <v>0</v>
      </c>
      <c r="AE696" s="42">
        <f t="shared" si="732"/>
        <v>0</v>
      </c>
      <c r="AF696" s="104">
        <f t="shared" si="733"/>
        <v>0</v>
      </c>
      <c r="AG696" s="42">
        <f t="shared" si="734"/>
        <v>0</v>
      </c>
      <c r="AH696" s="43">
        <f t="shared" si="735"/>
        <v>0</v>
      </c>
      <c r="AJ696" s="78"/>
      <c r="AK696" s="79"/>
      <c r="AL696" s="79"/>
      <c r="AM696" s="79"/>
      <c r="AN696" s="79"/>
      <c r="AO696" s="79"/>
      <c r="AP696" s="79"/>
      <c r="AQ696" s="79"/>
      <c r="AR696" s="79"/>
      <c r="AS696" s="79"/>
      <c r="AT696" s="79"/>
      <c r="AU696" s="79"/>
      <c r="AV696" s="30">
        <f t="shared" si="736"/>
        <v>0</v>
      </c>
      <c r="AW696" s="80"/>
      <c r="AX696" s="37"/>
    </row>
    <row r="697" spans="2:50" x14ac:dyDescent="0.35">
      <c r="B697" s="116">
        <v>593000</v>
      </c>
      <c r="C697" s="87" t="s">
        <v>664</v>
      </c>
      <c r="E697" s="99">
        <f t="shared" si="707"/>
        <v>0</v>
      </c>
      <c r="F697" s="100">
        <f t="shared" si="708"/>
        <v>0</v>
      </c>
      <c r="G697" s="100">
        <f t="shared" si="709"/>
        <v>0</v>
      </c>
      <c r="H697" s="100">
        <f t="shared" si="710"/>
        <v>0</v>
      </c>
      <c r="I697" s="100">
        <f t="shared" si="711"/>
        <v>0</v>
      </c>
      <c r="J697" s="100">
        <f t="shared" si="712"/>
        <v>0</v>
      </c>
      <c r="K697" s="100">
        <f t="shared" si="713"/>
        <v>0</v>
      </c>
      <c r="L697" s="100">
        <f t="shared" si="714"/>
        <v>0</v>
      </c>
      <c r="M697" s="100">
        <f t="shared" si="715"/>
        <v>0</v>
      </c>
      <c r="N697" s="100">
        <f t="shared" si="716"/>
        <v>0</v>
      </c>
      <c r="O697" s="100">
        <f t="shared" si="717"/>
        <v>0</v>
      </c>
      <c r="P697" s="101">
        <f t="shared" si="718"/>
        <v>0</v>
      </c>
      <c r="Q697" s="42">
        <f t="shared" si="719"/>
        <v>0</v>
      </c>
      <c r="S697" s="99">
        <f t="shared" si="720"/>
        <v>0</v>
      </c>
      <c r="T697" s="100">
        <f t="shared" si="721"/>
        <v>0</v>
      </c>
      <c r="U697" s="100">
        <f t="shared" si="722"/>
        <v>0</v>
      </c>
      <c r="V697" s="100">
        <f t="shared" si="723"/>
        <v>0</v>
      </c>
      <c r="W697" s="100">
        <f t="shared" si="724"/>
        <v>0</v>
      </c>
      <c r="X697" s="100">
        <f t="shared" si="725"/>
        <v>0</v>
      </c>
      <c r="Y697" s="100">
        <f t="shared" si="726"/>
        <v>0</v>
      </c>
      <c r="Z697" s="100">
        <f t="shared" si="727"/>
        <v>0</v>
      </c>
      <c r="AA697" s="100">
        <f t="shared" si="728"/>
        <v>0</v>
      </c>
      <c r="AB697" s="100">
        <f t="shared" si="729"/>
        <v>0</v>
      </c>
      <c r="AC697" s="100">
        <f t="shared" si="730"/>
        <v>0</v>
      </c>
      <c r="AD697" s="100">
        <f t="shared" si="731"/>
        <v>0</v>
      </c>
      <c r="AE697" s="42">
        <f t="shared" si="732"/>
        <v>0</v>
      </c>
      <c r="AF697" s="104">
        <f t="shared" si="733"/>
        <v>0</v>
      </c>
      <c r="AG697" s="42">
        <f t="shared" si="734"/>
        <v>0</v>
      </c>
      <c r="AH697" s="43">
        <f t="shared" si="735"/>
        <v>0</v>
      </c>
      <c r="AJ697" s="78"/>
      <c r="AK697" s="79"/>
      <c r="AL697" s="79"/>
      <c r="AM697" s="79"/>
      <c r="AN697" s="79"/>
      <c r="AO697" s="79"/>
      <c r="AP697" s="79"/>
      <c r="AQ697" s="79"/>
      <c r="AR697" s="79"/>
      <c r="AS697" s="79"/>
      <c r="AT697" s="79"/>
      <c r="AU697" s="79"/>
      <c r="AV697" s="30">
        <f t="shared" si="736"/>
        <v>0</v>
      </c>
      <c r="AW697" s="80"/>
      <c r="AX697" s="37"/>
    </row>
    <row r="698" spans="2:50" x14ac:dyDescent="0.35">
      <c r="B698" s="116">
        <v>593010</v>
      </c>
      <c r="C698" s="87" t="s">
        <v>665</v>
      </c>
      <c r="E698" s="99">
        <f t="shared" si="707"/>
        <v>0</v>
      </c>
      <c r="F698" s="100">
        <f t="shared" si="708"/>
        <v>0</v>
      </c>
      <c r="G698" s="100">
        <f t="shared" si="709"/>
        <v>0</v>
      </c>
      <c r="H698" s="100">
        <f t="shared" si="710"/>
        <v>0</v>
      </c>
      <c r="I698" s="100">
        <f t="shared" si="711"/>
        <v>0</v>
      </c>
      <c r="J698" s="100">
        <f t="shared" si="712"/>
        <v>0</v>
      </c>
      <c r="K698" s="100">
        <f t="shared" si="713"/>
        <v>0</v>
      </c>
      <c r="L698" s="100">
        <f t="shared" si="714"/>
        <v>0</v>
      </c>
      <c r="M698" s="100">
        <f t="shared" si="715"/>
        <v>0</v>
      </c>
      <c r="N698" s="100">
        <f t="shared" si="716"/>
        <v>0</v>
      </c>
      <c r="O698" s="100">
        <f t="shared" si="717"/>
        <v>0</v>
      </c>
      <c r="P698" s="101">
        <f t="shared" si="718"/>
        <v>0</v>
      </c>
      <c r="Q698" s="42">
        <f t="shared" si="719"/>
        <v>0</v>
      </c>
      <c r="S698" s="99">
        <f t="shared" si="720"/>
        <v>0</v>
      </c>
      <c r="T698" s="100">
        <f t="shared" si="721"/>
        <v>0</v>
      </c>
      <c r="U698" s="100">
        <f t="shared" si="722"/>
        <v>0</v>
      </c>
      <c r="V698" s="100">
        <f t="shared" si="723"/>
        <v>0</v>
      </c>
      <c r="W698" s="100">
        <f t="shared" si="724"/>
        <v>0</v>
      </c>
      <c r="X698" s="100">
        <f t="shared" si="725"/>
        <v>0</v>
      </c>
      <c r="Y698" s="100">
        <f t="shared" si="726"/>
        <v>0</v>
      </c>
      <c r="Z698" s="100">
        <f t="shared" si="727"/>
        <v>0</v>
      </c>
      <c r="AA698" s="100">
        <f t="shared" si="728"/>
        <v>0</v>
      </c>
      <c r="AB698" s="100">
        <f t="shared" si="729"/>
        <v>0</v>
      </c>
      <c r="AC698" s="100">
        <f t="shared" si="730"/>
        <v>0</v>
      </c>
      <c r="AD698" s="100">
        <f t="shared" si="731"/>
        <v>0</v>
      </c>
      <c r="AE698" s="42">
        <f t="shared" si="732"/>
        <v>0</v>
      </c>
      <c r="AF698" s="104">
        <f t="shared" si="733"/>
        <v>0</v>
      </c>
      <c r="AG698" s="42">
        <f t="shared" si="734"/>
        <v>0</v>
      </c>
      <c r="AH698" s="43">
        <f t="shared" si="735"/>
        <v>0</v>
      </c>
      <c r="AJ698" s="78"/>
      <c r="AK698" s="79"/>
      <c r="AL698" s="79"/>
      <c r="AM698" s="79"/>
      <c r="AN698" s="79"/>
      <c r="AO698" s="79"/>
      <c r="AP698" s="79"/>
      <c r="AQ698" s="79"/>
      <c r="AR698" s="79"/>
      <c r="AS698" s="79"/>
      <c r="AT698" s="79"/>
      <c r="AU698" s="79"/>
      <c r="AV698" s="30">
        <f t="shared" si="736"/>
        <v>0</v>
      </c>
      <c r="AW698" s="80"/>
      <c r="AX698" s="37"/>
    </row>
    <row r="699" spans="2:50" x14ac:dyDescent="0.35">
      <c r="B699" s="116">
        <v>594000</v>
      </c>
      <c r="C699" s="87" t="s">
        <v>666</v>
      </c>
      <c r="E699" s="99">
        <f t="shared" si="707"/>
        <v>0</v>
      </c>
      <c r="F699" s="100">
        <f t="shared" si="708"/>
        <v>0</v>
      </c>
      <c r="G699" s="100">
        <f t="shared" si="709"/>
        <v>0</v>
      </c>
      <c r="H699" s="100">
        <f t="shared" si="710"/>
        <v>0</v>
      </c>
      <c r="I699" s="100">
        <f t="shared" si="711"/>
        <v>0</v>
      </c>
      <c r="J699" s="100">
        <f t="shared" si="712"/>
        <v>0</v>
      </c>
      <c r="K699" s="100">
        <f t="shared" si="713"/>
        <v>0</v>
      </c>
      <c r="L699" s="100">
        <f t="shared" si="714"/>
        <v>0</v>
      </c>
      <c r="M699" s="100">
        <f t="shared" si="715"/>
        <v>0</v>
      </c>
      <c r="N699" s="100">
        <f t="shared" si="716"/>
        <v>0</v>
      </c>
      <c r="O699" s="100">
        <f t="shared" si="717"/>
        <v>0</v>
      </c>
      <c r="P699" s="101">
        <f t="shared" si="718"/>
        <v>0</v>
      </c>
      <c r="Q699" s="42">
        <f t="shared" si="719"/>
        <v>0</v>
      </c>
      <c r="S699" s="99">
        <f t="shared" si="720"/>
        <v>0</v>
      </c>
      <c r="T699" s="100">
        <f t="shared" si="721"/>
        <v>0</v>
      </c>
      <c r="U699" s="100">
        <f t="shared" si="722"/>
        <v>0</v>
      </c>
      <c r="V699" s="100">
        <f t="shared" si="723"/>
        <v>0</v>
      </c>
      <c r="W699" s="100">
        <f t="shared" si="724"/>
        <v>0</v>
      </c>
      <c r="X699" s="100">
        <f t="shared" si="725"/>
        <v>0</v>
      </c>
      <c r="Y699" s="100">
        <f t="shared" si="726"/>
        <v>0</v>
      </c>
      <c r="Z699" s="100">
        <f t="shared" si="727"/>
        <v>0</v>
      </c>
      <c r="AA699" s="100">
        <f t="shared" si="728"/>
        <v>0</v>
      </c>
      <c r="AB699" s="100">
        <f t="shared" si="729"/>
        <v>0</v>
      </c>
      <c r="AC699" s="100">
        <f t="shared" si="730"/>
        <v>0</v>
      </c>
      <c r="AD699" s="100">
        <f t="shared" si="731"/>
        <v>0</v>
      </c>
      <c r="AE699" s="42">
        <f t="shared" si="732"/>
        <v>0</v>
      </c>
      <c r="AF699" s="104">
        <f t="shared" si="733"/>
        <v>0</v>
      </c>
      <c r="AG699" s="42">
        <f t="shared" si="734"/>
        <v>0</v>
      </c>
      <c r="AH699" s="43">
        <f t="shared" si="735"/>
        <v>0</v>
      </c>
      <c r="AJ699" s="78"/>
      <c r="AK699" s="79"/>
      <c r="AL699" s="79"/>
      <c r="AM699" s="79"/>
      <c r="AN699" s="79"/>
      <c r="AO699" s="79"/>
      <c r="AP699" s="79"/>
      <c r="AQ699" s="79"/>
      <c r="AR699" s="79"/>
      <c r="AS699" s="79"/>
      <c r="AT699" s="79"/>
      <c r="AU699" s="79"/>
      <c r="AV699" s="30">
        <f t="shared" si="736"/>
        <v>0</v>
      </c>
      <c r="AW699" s="80"/>
      <c r="AX699" s="37"/>
    </row>
    <row r="700" spans="2:50" x14ac:dyDescent="0.35">
      <c r="B700" s="116">
        <v>594010</v>
      </c>
      <c r="C700" s="87" t="s">
        <v>667</v>
      </c>
      <c r="E700" s="99">
        <f t="shared" si="707"/>
        <v>0</v>
      </c>
      <c r="F700" s="100">
        <f t="shared" si="708"/>
        <v>0</v>
      </c>
      <c r="G700" s="100">
        <f t="shared" si="709"/>
        <v>0</v>
      </c>
      <c r="H700" s="100">
        <f t="shared" si="710"/>
        <v>0</v>
      </c>
      <c r="I700" s="100">
        <f t="shared" si="711"/>
        <v>0</v>
      </c>
      <c r="J700" s="100">
        <f t="shared" si="712"/>
        <v>0</v>
      </c>
      <c r="K700" s="100">
        <f t="shared" si="713"/>
        <v>0</v>
      </c>
      <c r="L700" s="100">
        <f t="shared" si="714"/>
        <v>0</v>
      </c>
      <c r="M700" s="100">
        <f t="shared" si="715"/>
        <v>0</v>
      </c>
      <c r="N700" s="100">
        <f t="shared" si="716"/>
        <v>0</v>
      </c>
      <c r="O700" s="100">
        <f t="shared" si="717"/>
        <v>0</v>
      </c>
      <c r="P700" s="101">
        <f t="shared" si="718"/>
        <v>0</v>
      </c>
      <c r="Q700" s="42">
        <f t="shared" si="719"/>
        <v>0</v>
      </c>
      <c r="S700" s="99">
        <f t="shared" si="720"/>
        <v>0</v>
      </c>
      <c r="T700" s="100">
        <f t="shared" si="721"/>
        <v>0</v>
      </c>
      <c r="U700" s="100">
        <f t="shared" si="722"/>
        <v>0</v>
      </c>
      <c r="V700" s="100">
        <f t="shared" si="723"/>
        <v>0</v>
      </c>
      <c r="W700" s="100">
        <f t="shared" si="724"/>
        <v>0</v>
      </c>
      <c r="X700" s="100">
        <f t="shared" si="725"/>
        <v>0</v>
      </c>
      <c r="Y700" s="100">
        <f t="shared" si="726"/>
        <v>0</v>
      </c>
      <c r="Z700" s="100">
        <f t="shared" si="727"/>
        <v>0</v>
      </c>
      <c r="AA700" s="100">
        <f t="shared" si="728"/>
        <v>0</v>
      </c>
      <c r="AB700" s="100">
        <f t="shared" si="729"/>
        <v>0</v>
      </c>
      <c r="AC700" s="100">
        <f t="shared" si="730"/>
        <v>0</v>
      </c>
      <c r="AD700" s="100">
        <f t="shared" si="731"/>
        <v>0</v>
      </c>
      <c r="AE700" s="42">
        <f t="shared" si="732"/>
        <v>0</v>
      </c>
      <c r="AF700" s="104">
        <f t="shared" si="733"/>
        <v>0</v>
      </c>
      <c r="AG700" s="42">
        <f t="shared" si="734"/>
        <v>0</v>
      </c>
      <c r="AH700" s="43">
        <f t="shared" si="735"/>
        <v>0</v>
      </c>
      <c r="AJ700" s="78"/>
      <c r="AK700" s="79"/>
      <c r="AL700" s="79"/>
      <c r="AM700" s="79"/>
      <c r="AN700" s="79"/>
      <c r="AO700" s="79"/>
      <c r="AP700" s="79"/>
      <c r="AQ700" s="79"/>
      <c r="AR700" s="79"/>
      <c r="AS700" s="79"/>
      <c r="AT700" s="79"/>
      <c r="AU700" s="79"/>
      <c r="AV700" s="30">
        <f t="shared" si="736"/>
        <v>0</v>
      </c>
      <c r="AW700" s="80"/>
      <c r="AX700" s="37"/>
    </row>
    <row r="701" spans="2:50" x14ac:dyDescent="0.35">
      <c r="B701" s="116">
        <v>594011</v>
      </c>
      <c r="C701" s="87" t="s">
        <v>668</v>
      </c>
      <c r="E701" s="99">
        <f t="shared" si="707"/>
        <v>0</v>
      </c>
      <c r="F701" s="100">
        <f t="shared" si="708"/>
        <v>0</v>
      </c>
      <c r="G701" s="100">
        <f t="shared" si="709"/>
        <v>0</v>
      </c>
      <c r="H701" s="100">
        <f t="shared" si="710"/>
        <v>0</v>
      </c>
      <c r="I701" s="100">
        <f t="shared" si="711"/>
        <v>0</v>
      </c>
      <c r="J701" s="100">
        <f t="shared" si="712"/>
        <v>0</v>
      </c>
      <c r="K701" s="100">
        <f t="shared" si="713"/>
        <v>0</v>
      </c>
      <c r="L701" s="100">
        <f t="shared" si="714"/>
        <v>0</v>
      </c>
      <c r="M701" s="100">
        <f t="shared" si="715"/>
        <v>0</v>
      </c>
      <c r="N701" s="100">
        <f t="shared" si="716"/>
        <v>0</v>
      </c>
      <c r="O701" s="100">
        <f t="shared" si="717"/>
        <v>0</v>
      </c>
      <c r="P701" s="101">
        <f t="shared" si="718"/>
        <v>0</v>
      </c>
      <c r="Q701" s="42">
        <f t="shared" si="719"/>
        <v>0</v>
      </c>
      <c r="S701" s="99">
        <f t="shared" si="720"/>
        <v>0</v>
      </c>
      <c r="T701" s="100">
        <f t="shared" si="721"/>
        <v>0</v>
      </c>
      <c r="U701" s="100">
        <f t="shared" si="722"/>
        <v>0</v>
      </c>
      <c r="V701" s="100">
        <f t="shared" si="723"/>
        <v>0</v>
      </c>
      <c r="W701" s="100">
        <f t="shared" si="724"/>
        <v>0</v>
      </c>
      <c r="X701" s="100">
        <f t="shared" si="725"/>
        <v>0</v>
      </c>
      <c r="Y701" s="100">
        <f t="shared" si="726"/>
        <v>0</v>
      </c>
      <c r="Z701" s="100">
        <f t="shared" si="727"/>
        <v>0</v>
      </c>
      <c r="AA701" s="100">
        <f t="shared" si="728"/>
        <v>0</v>
      </c>
      <c r="AB701" s="100">
        <f t="shared" si="729"/>
        <v>0</v>
      </c>
      <c r="AC701" s="100">
        <f t="shared" si="730"/>
        <v>0</v>
      </c>
      <c r="AD701" s="100">
        <f t="shared" si="731"/>
        <v>0</v>
      </c>
      <c r="AE701" s="42">
        <f t="shared" si="732"/>
        <v>0</v>
      </c>
      <c r="AF701" s="104">
        <f t="shared" si="733"/>
        <v>0</v>
      </c>
      <c r="AG701" s="42">
        <f t="shared" si="734"/>
        <v>0</v>
      </c>
      <c r="AH701" s="43">
        <f t="shared" si="735"/>
        <v>0</v>
      </c>
      <c r="AJ701" s="78"/>
      <c r="AK701" s="79"/>
      <c r="AL701" s="79"/>
      <c r="AM701" s="79"/>
      <c r="AN701" s="79"/>
      <c r="AO701" s="79"/>
      <c r="AP701" s="79"/>
      <c r="AQ701" s="79"/>
      <c r="AR701" s="79"/>
      <c r="AS701" s="79"/>
      <c r="AT701" s="79"/>
      <c r="AU701" s="79"/>
      <c r="AV701" s="30">
        <f t="shared" si="736"/>
        <v>0</v>
      </c>
      <c r="AW701" s="80"/>
      <c r="AX701" s="37"/>
    </row>
    <row r="702" spans="2:50" s="22" customFormat="1" x14ac:dyDescent="0.35">
      <c r="B702" s="127"/>
      <c r="C702" s="128" t="str">
        <f>+"Total "&amp;PROPER(C680)</f>
        <v>Total Salary &amp; Wages</v>
      </c>
      <c r="E702" s="66">
        <f t="shared" ref="E702:Q702" si="740">SUM(E681:E701)</f>
        <v>8396.84</v>
      </c>
      <c r="F702" s="67">
        <f t="shared" si="740"/>
        <v>8798.7100000000009</v>
      </c>
      <c r="G702" s="67">
        <f t="shared" si="740"/>
        <v>8694.130000000001</v>
      </c>
      <c r="H702" s="67">
        <f t="shared" si="740"/>
        <v>7012.46</v>
      </c>
      <c r="I702" s="67">
        <f t="shared" si="740"/>
        <v>12273.95</v>
      </c>
      <c r="J702" s="67">
        <f t="shared" si="740"/>
        <v>8624.68</v>
      </c>
      <c r="K702" s="67">
        <f t="shared" si="740"/>
        <v>8857.86</v>
      </c>
      <c r="L702" s="67">
        <f t="shared" si="740"/>
        <v>8342.61</v>
      </c>
      <c r="M702" s="67">
        <f t="shared" si="740"/>
        <v>8537.1</v>
      </c>
      <c r="N702" s="67">
        <f t="shared" si="740"/>
        <v>13030.93</v>
      </c>
      <c r="O702" s="67">
        <f t="shared" si="740"/>
        <v>8244.33</v>
      </c>
      <c r="P702" s="50">
        <f t="shared" si="740"/>
        <v>9851.82</v>
      </c>
      <c r="Q702" s="27">
        <f t="shared" si="740"/>
        <v>110665.42</v>
      </c>
      <c r="S702" s="66">
        <f t="shared" ref="S702:AG702" si="741">SUM(S681:S701)</f>
        <v>8262.8700000000008</v>
      </c>
      <c r="T702" s="67">
        <f t="shared" si="741"/>
        <v>10046.780000000001</v>
      </c>
      <c r="U702" s="67">
        <f t="shared" si="741"/>
        <v>8380.7199999999993</v>
      </c>
      <c r="V702" s="67">
        <f t="shared" si="741"/>
        <v>8892.33</v>
      </c>
      <c r="W702" s="67">
        <f t="shared" si="741"/>
        <v>7163.02</v>
      </c>
      <c r="X702" s="67">
        <f t="shared" si="741"/>
        <v>8181.6299999999992</v>
      </c>
      <c r="Y702" s="67">
        <f t="shared" si="741"/>
        <v>13626</v>
      </c>
      <c r="Z702" s="67">
        <f t="shared" si="741"/>
        <v>9085</v>
      </c>
      <c r="AA702" s="67">
        <f t="shared" si="741"/>
        <v>9085</v>
      </c>
      <c r="AB702" s="67">
        <f t="shared" si="741"/>
        <v>9085</v>
      </c>
      <c r="AC702" s="67">
        <f t="shared" si="741"/>
        <v>9085</v>
      </c>
      <c r="AD702" s="67">
        <f t="shared" si="741"/>
        <v>13626</v>
      </c>
      <c r="AE702" s="27">
        <f t="shared" si="741"/>
        <v>114519.35</v>
      </c>
      <c r="AF702" s="27">
        <f t="shared" si="741"/>
        <v>118102</v>
      </c>
      <c r="AG702" s="27">
        <f t="shared" si="741"/>
        <v>-3582.6500000000015</v>
      </c>
      <c r="AH702" s="28">
        <f t="shared" si="735"/>
        <v>-3.0335218709251339E-2</v>
      </c>
      <c r="AJ702" s="66">
        <f t="shared" ref="AJ702:AV702" si="742">SUM(AJ681:AJ701)</f>
        <v>0</v>
      </c>
      <c r="AK702" s="67">
        <f t="shared" si="742"/>
        <v>0</v>
      </c>
      <c r="AL702" s="67">
        <f t="shared" si="742"/>
        <v>0</v>
      </c>
      <c r="AM702" s="67">
        <f t="shared" si="742"/>
        <v>0</v>
      </c>
      <c r="AN702" s="67">
        <f t="shared" si="742"/>
        <v>0</v>
      </c>
      <c r="AO702" s="67">
        <f t="shared" si="742"/>
        <v>0</v>
      </c>
      <c r="AP702" s="67">
        <f t="shared" si="742"/>
        <v>0</v>
      </c>
      <c r="AQ702" s="67">
        <f t="shared" si="742"/>
        <v>0</v>
      </c>
      <c r="AR702" s="67">
        <f t="shared" si="742"/>
        <v>0</v>
      </c>
      <c r="AS702" s="67">
        <f t="shared" si="742"/>
        <v>0</v>
      </c>
      <c r="AT702" s="67">
        <f t="shared" si="742"/>
        <v>0</v>
      </c>
      <c r="AU702" s="67">
        <f t="shared" si="742"/>
        <v>0</v>
      </c>
      <c r="AV702" s="27">
        <f t="shared" si="742"/>
        <v>0</v>
      </c>
      <c r="AW702" s="55"/>
    </row>
    <row r="703" spans="2:50" s="44" customFormat="1" ht="11.65" customHeight="1" x14ac:dyDescent="0.3">
      <c r="B703" s="129"/>
      <c r="C703" s="130" t="s">
        <v>175</v>
      </c>
      <c r="E703" s="68">
        <f t="shared" ref="E703:Q703" si="743">IF(E$201=0,0,E702/E$201)</f>
        <v>0.11617895802216673</v>
      </c>
      <c r="F703" s="69">
        <f t="shared" si="743"/>
        <v>0.12201964915317046</v>
      </c>
      <c r="G703" s="69">
        <f t="shared" si="743"/>
        <v>0.12099498867793868</v>
      </c>
      <c r="H703" s="69">
        <f t="shared" si="743"/>
        <v>9.7540653994168253E-2</v>
      </c>
      <c r="I703" s="69">
        <f t="shared" si="743"/>
        <v>0.17371367640579649</v>
      </c>
      <c r="J703" s="69">
        <f t="shared" si="743"/>
        <v>0.12069597912840699</v>
      </c>
      <c r="K703" s="69">
        <f t="shared" si="743"/>
        <v>0.12420552707906976</v>
      </c>
      <c r="L703" s="69">
        <f t="shared" si="743"/>
        <v>0.11708247648241582</v>
      </c>
      <c r="M703" s="69">
        <f t="shared" si="743"/>
        <v>0.11972177529452233</v>
      </c>
      <c r="N703" s="69">
        <f t="shared" si="743"/>
        <v>0.18442724284249046</v>
      </c>
      <c r="O703" s="69">
        <f t="shared" si="743"/>
        <v>0.11509410492996001</v>
      </c>
      <c r="P703" s="51">
        <f t="shared" si="743"/>
        <v>0.13806763167221708</v>
      </c>
      <c r="Q703" s="45">
        <f t="shared" si="743"/>
        <v>0.12901576436901577</v>
      </c>
      <c r="S703" s="68">
        <f t="shared" ref="S703:AF703" si="744">IF(S$201=0,0,S702/S$201)</f>
        <v>0.10461557823014704</v>
      </c>
      <c r="T703" s="69">
        <f t="shared" si="744"/>
        <v>0.12782091296181039</v>
      </c>
      <c r="U703" s="69">
        <f t="shared" si="744"/>
        <v>0.10671969424250871</v>
      </c>
      <c r="V703" s="69">
        <f t="shared" si="744"/>
        <v>0.11323281047234744</v>
      </c>
      <c r="W703" s="69">
        <f t="shared" si="744"/>
        <v>9.1208693260532978E-2</v>
      </c>
      <c r="X703" s="69">
        <f t="shared" si="744"/>
        <v>0.1041787738691215</v>
      </c>
      <c r="Y703" s="69">
        <f t="shared" si="744"/>
        <v>0.1735287750085962</v>
      </c>
      <c r="Z703" s="69">
        <f t="shared" si="744"/>
        <v>0.1156985851279243</v>
      </c>
      <c r="AA703" s="69">
        <f t="shared" si="744"/>
        <v>0.1156985851279243</v>
      </c>
      <c r="AB703" s="69">
        <f t="shared" si="744"/>
        <v>0.1156985851279243</v>
      </c>
      <c r="AC703" s="69">
        <f t="shared" si="744"/>
        <v>0.1156985851279243</v>
      </c>
      <c r="AD703" s="69">
        <f t="shared" si="744"/>
        <v>0.1735287750085962</v>
      </c>
      <c r="AE703" s="45">
        <f t="shared" si="744"/>
        <v>0.12146056243199028</v>
      </c>
      <c r="AF703" s="45">
        <f t="shared" si="744"/>
        <v>0.12533668407837179</v>
      </c>
      <c r="AG703" s="45"/>
      <c r="AH703" s="45"/>
      <c r="AJ703" s="68">
        <f t="shared" ref="AJ703:AV703" si="745">IF(AJ$201=0,0,AJ702/AJ$201)</f>
        <v>0</v>
      </c>
      <c r="AK703" s="69">
        <f t="shared" si="745"/>
        <v>0</v>
      </c>
      <c r="AL703" s="69">
        <f t="shared" si="745"/>
        <v>0</v>
      </c>
      <c r="AM703" s="69">
        <f t="shared" si="745"/>
        <v>0</v>
      </c>
      <c r="AN703" s="69">
        <f t="shared" si="745"/>
        <v>0</v>
      </c>
      <c r="AO703" s="69">
        <f t="shared" si="745"/>
        <v>0</v>
      </c>
      <c r="AP703" s="69">
        <f t="shared" si="745"/>
        <v>0</v>
      </c>
      <c r="AQ703" s="69">
        <f t="shared" si="745"/>
        <v>0</v>
      </c>
      <c r="AR703" s="69">
        <f t="shared" si="745"/>
        <v>0</v>
      </c>
      <c r="AS703" s="69">
        <f t="shared" si="745"/>
        <v>0</v>
      </c>
      <c r="AT703" s="69">
        <f t="shared" si="745"/>
        <v>0</v>
      </c>
      <c r="AU703" s="69">
        <f t="shared" si="745"/>
        <v>0</v>
      </c>
      <c r="AV703" s="45">
        <f t="shared" si="745"/>
        <v>0</v>
      </c>
      <c r="AW703" s="56"/>
    </row>
    <row r="704" spans="2:50" s="11" customFormat="1" x14ac:dyDescent="0.35">
      <c r="B704" s="125"/>
      <c r="C704" s="97"/>
      <c r="E704" s="57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52"/>
      <c r="Q704" s="29"/>
      <c r="S704" s="57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29"/>
      <c r="AF704" s="29"/>
      <c r="AG704" s="29"/>
      <c r="AH704" s="29"/>
      <c r="AJ704" s="57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9"/>
      <c r="AW704" s="58"/>
    </row>
    <row r="705" spans="2:49" s="22" customFormat="1" x14ac:dyDescent="0.35">
      <c r="B705" s="127"/>
      <c r="C705" s="128" t="s">
        <v>669</v>
      </c>
      <c r="E705" s="66">
        <f t="shared" ref="E705:Q705" si="746">+E240+E294+E385+E427+E468+E529+E627+E677+E702</f>
        <v>77450.62</v>
      </c>
      <c r="F705" s="67">
        <f t="shared" si="746"/>
        <v>70593.13</v>
      </c>
      <c r="G705" s="67">
        <f t="shared" si="746"/>
        <v>87111.030000000013</v>
      </c>
      <c r="H705" s="67">
        <f t="shared" si="746"/>
        <v>136012.79999999999</v>
      </c>
      <c r="I705" s="67">
        <f t="shared" si="746"/>
        <v>125392.28000000001</v>
      </c>
      <c r="J705" s="67">
        <f t="shared" si="746"/>
        <v>95841.37</v>
      </c>
      <c r="K705" s="67">
        <f t="shared" si="746"/>
        <v>101381.12</v>
      </c>
      <c r="L705" s="67">
        <f t="shared" si="746"/>
        <v>74418.029999999984</v>
      </c>
      <c r="M705" s="67">
        <f t="shared" si="746"/>
        <v>90821.85</v>
      </c>
      <c r="N705" s="67">
        <f t="shared" si="746"/>
        <v>88590.81</v>
      </c>
      <c r="O705" s="67">
        <f t="shared" si="746"/>
        <v>80384.099999999991</v>
      </c>
      <c r="P705" s="50">
        <f t="shared" si="746"/>
        <v>83771.649999999994</v>
      </c>
      <c r="Q705" s="27">
        <f t="shared" si="746"/>
        <v>1111768.79</v>
      </c>
      <c r="S705" s="66">
        <f t="shared" ref="S705:AG705" si="747">+S240+S294+S385+S427+S468+S529+S627+S677+S702</f>
        <v>56345.270000000004</v>
      </c>
      <c r="T705" s="67">
        <f t="shared" si="747"/>
        <v>56871.520000000004</v>
      </c>
      <c r="U705" s="67">
        <f t="shared" si="747"/>
        <v>51303.840000000004</v>
      </c>
      <c r="V705" s="67">
        <f t="shared" si="747"/>
        <v>125837.06000000001</v>
      </c>
      <c r="W705" s="67">
        <f t="shared" si="747"/>
        <v>93691.090000000011</v>
      </c>
      <c r="X705" s="67">
        <f t="shared" si="747"/>
        <v>64350.92</v>
      </c>
      <c r="Y705" s="67">
        <f t="shared" si="747"/>
        <v>74451.24000000002</v>
      </c>
      <c r="Z705" s="67">
        <f t="shared" si="747"/>
        <v>77400.499999999985</v>
      </c>
      <c r="AA705" s="67">
        <f t="shared" si="747"/>
        <v>66252.010000000009</v>
      </c>
      <c r="AB705" s="67">
        <f t="shared" si="747"/>
        <v>70889.91</v>
      </c>
      <c r="AC705" s="67">
        <f t="shared" si="747"/>
        <v>67169.360000000015</v>
      </c>
      <c r="AD705" s="67">
        <f t="shared" si="747"/>
        <v>78332.430000000008</v>
      </c>
      <c r="AE705" s="27">
        <f t="shared" si="747"/>
        <v>882895.15</v>
      </c>
      <c r="AF705" s="27">
        <f t="shared" si="747"/>
        <v>942279.37</v>
      </c>
      <c r="AG705" s="27">
        <f t="shared" si="747"/>
        <v>-59384.219999999936</v>
      </c>
      <c r="AH705" s="28">
        <f>IF(AF705=0,0,AG705/AF705)</f>
        <v>-6.3021882777715851E-2</v>
      </c>
      <c r="AJ705" s="66">
        <f t="shared" ref="AJ705:AU705" si="748">+AJ240+AJ294+AJ385+AJ427+AJ468+AJ529+AJ627+AJ677+AJ702</f>
        <v>12467</v>
      </c>
      <c r="AK705" s="67">
        <f t="shared" si="748"/>
        <v>12467</v>
      </c>
      <c r="AL705" s="67">
        <f t="shared" si="748"/>
        <v>12467</v>
      </c>
      <c r="AM705" s="67">
        <f t="shared" si="748"/>
        <v>12467</v>
      </c>
      <c r="AN705" s="67">
        <f t="shared" si="748"/>
        <v>12467</v>
      </c>
      <c r="AO705" s="67">
        <f t="shared" si="748"/>
        <v>12467</v>
      </c>
      <c r="AP705" s="67">
        <f t="shared" si="748"/>
        <v>12467</v>
      </c>
      <c r="AQ705" s="67">
        <f t="shared" si="748"/>
        <v>12467</v>
      </c>
      <c r="AR705" s="67">
        <f t="shared" si="748"/>
        <v>12467</v>
      </c>
      <c r="AS705" s="67">
        <f t="shared" si="748"/>
        <v>12467</v>
      </c>
      <c r="AT705" s="67">
        <f t="shared" si="748"/>
        <v>12467</v>
      </c>
      <c r="AU705" s="67">
        <f t="shared" si="748"/>
        <v>12467</v>
      </c>
      <c r="AV705" s="27">
        <f>SUM(AJ705:AU705)</f>
        <v>149604</v>
      </c>
      <c r="AW705" s="55"/>
    </row>
    <row r="706" spans="2:49" s="44" customFormat="1" ht="11.65" customHeight="1" x14ac:dyDescent="0.3">
      <c r="B706" s="129"/>
      <c r="C706" s="130" t="s">
        <v>175</v>
      </c>
      <c r="E706" s="68">
        <f t="shared" ref="E706:Q706" si="749">IF(E$201=0,0,E705/E$201)</f>
        <v>1.0716093589696585</v>
      </c>
      <c r="F706" s="69">
        <f t="shared" si="749"/>
        <v>0.97897861791377949</v>
      </c>
      <c r="G706" s="69">
        <f t="shared" si="749"/>
        <v>1.2123119954007562</v>
      </c>
      <c r="H706" s="69">
        <f t="shared" si="749"/>
        <v>1.8918863656374518</v>
      </c>
      <c r="I706" s="69">
        <f t="shared" si="749"/>
        <v>1.7746816592625054</v>
      </c>
      <c r="J706" s="69">
        <f t="shared" si="749"/>
        <v>1.3412286592845104</v>
      </c>
      <c r="K706" s="69">
        <f t="shared" si="749"/>
        <v>1.4215730938924773</v>
      </c>
      <c r="L706" s="69">
        <f t="shared" si="749"/>
        <v>1.0444030402167563</v>
      </c>
      <c r="M706" s="69">
        <f t="shared" si="749"/>
        <v>1.2736588674764047</v>
      </c>
      <c r="N706" s="69">
        <f t="shared" si="749"/>
        <v>1.2538290689523257</v>
      </c>
      <c r="O706" s="69">
        <f t="shared" si="749"/>
        <v>1.1221938035110672</v>
      </c>
      <c r="P706" s="51">
        <f t="shared" si="749"/>
        <v>1.1740118391093102</v>
      </c>
      <c r="Q706" s="45">
        <f t="shared" si="749"/>
        <v>1.29612032596511</v>
      </c>
      <c r="S706" s="68">
        <f t="shared" ref="S706:AF706" si="750">IF(S$201=0,0,S705/S$201)</f>
        <v>0.71338324354416283</v>
      </c>
      <c r="T706" s="69">
        <f t="shared" si="750"/>
        <v>0.72355218367734331</v>
      </c>
      <c r="U706" s="69">
        <f t="shared" si="750"/>
        <v>0.65330068517580697</v>
      </c>
      <c r="V706" s="69">
        <f t="shared" si="750"/>
        <v>1.6023791250861603</v>
      </c>
      <c r="W706" s="69">
        <f t="shared" si="750"/>
        <v>1.1929942802135118</v>
      </c>
      <c r="X706" s="69">
        <f t="shared" si="750"/>
        <v>0.81939661692718069</v>
      </c>
      <c r="Y706" s="69">
        <f t="shared" si="750"/>
        <v>0.9481456388574051</v>
      </c>
      <c r="Z706" s="69">
        <f t="shared" si="750"/>
        <v>0.98570482533779891</v>
      </c>
      <c r="AA706" s="69">
        <f t="shared" si="750"/>
        <v>0.84372744291481494</v>
      </c>
      <c r="AB706" s="69">
        <f t="shared" si="750"/>
        <v>0.90279166613603667</v>
      </c>
      <c r="AC706" s="69">
        <f t="shared" si="750"/>
        <v>0.85541000725901983</v>
      </c>
      <c r="AD706" s="69">
        <f t="shared" si="750"/>
        <v>0.99757306776358534</v>
      </c>
      <c r="AE706" s="45">
        <f t="shared" si="750"/>
        <v>0.93640892554381794</v>
      </c>
      <c r="AF706" s="45">
        <f t="shared" si="750"/>
        <v>1.0000014539233644</v>
      </c>
      <c r="AG706" s="45"/>
      <c r="AH706" s="45"/>
      <c r="AJ706" s="68">
        <f t="shared" ref="AJ706:AV706" si="751">IF(AJ$201=0,0,AJ705/AJ$201)</f>
        <v>1</v>
      </c>
      <c r="AK706" s="69">
        <f t="shared" si="751"/>
        <v>1</v>
      </c>
      <c r="AL706" s="69">
        <f t="shared" si="751"/>
        <v>1</v>
      </c>
      <c r="AM706" s="69">
        <f t="shared" si="751"/>
        <v>1</v>
      </c>
      <c r="AN706" s="69">
        <f t="shared" si="751"/>
        <v>1</v>
      </c>
      <c r="AO706" s="69">
        <f t="shared" si="751"/>
        <v>1</v>
      </c>
      <c r="AP706" s="69">
        <f t="shared" si="751"/>
        <v>1</v>
      </c>
      <c r="AQ706" s="69">
        <f t="shared" si="751"/>
        <v>1</v>
      </c>
      <c r="AR706" s="69">
        <f t="shared" si="751"/>
        <v>1</v>
      </c>
      <c r="AS706" s="69">
        <f t="shared" si="751"/>
        <v>1</v>
      </c>
      <c r="AT706" s="69">
        <f t="shared" si="751"/>
        <v>1</v>
      </c>
      <c r="AU706" s="69">
        <f t="shared" si="751"/>
        <v>1</v>
      </c>
      <c r="AV706" s="45">
        <f t="shared" si="751"/>
        <v>1</v>
      </c>
      <c r="AW706" s="56"/>
    </row>
    <row r="707" spans="2:49" s="11" customFormat="1" x14ac:dyDescent="0.35">
      <c r="B707" s="125"/>
      <c r="C707" s="97"/>
      <c r="E707" s="57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52"/>
      <c r="Q707" s="29"/>
      <c r="S707" s="57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29"/>
      <c r="AF707" s="29"/>
      <c r="AG707" s="29"/>
      <c r="AH707" s="29"/>
      <c r="AJ707" s="57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9"/>
      <c r="AW707" s="58"/>
    </row>
    <row r="708" spans="2:49" s="22" customFormat="1" x14ac:dyDescent="0.35">
      <c r="B708" s="127"/>
      <c r="C708" s="128" t="s">
        <v>670</v>
      </c>
      <c r="E708" s="66">
        <f t="shared" ref="E708:Q708" si="752">+E201-E705</f>
        <v>-5175.570000000007</v>
      </c>
      <c r="F708" s="67">
        <f t="shared" si="752"/>
        <v>1515.8299999999872</v>
      </c>
      <c r="G708" s="67">
        <f t="shared" si="752"/>
        <v>-15255.740000000005</v>
      </c>
      <c r="H708" s="67">
        <f t="shared" si="752"/>
        <v>-64120.109999999986</v>
      </c>
      <c r="I708" s="67">
        <f t="shared" si="752"/>
        <v>-54736.070000000022</v>
      </c>
      <c r="J708" s="67">
        <f t="shared" si="752"/>
        <v>-24383.48000000001</v>
      </c>
      <c r="K708" s="67">
        <f t="shared" si="752"/>
        <v>-30064.97</v>
      </c>
      <c r="L708" s="67">
        <f t="shared" si="752"/>
        <v>-3163.8999999999796</v>
      </c>
      <c r="M708" s="67">
        <f t="shared" si="752"/>
        <v>-19514.01999999999</v>
      </c>
      <c r="N708" s="67">
        <f t="shared" si="752"/>
        <v>-17934.600000000006</v>
      </c>
      <c r="O708" s="67">
        <f t="shared" si="752"/>
        <v>-8752.89</v>
      </c>
      <c r="P708" s="50">
        <f t="shared" si="752"/>
        <v>-12416.619999999995</v>
      </c>
      <c r="Q708" s="27">
        <f t="shared" si="752"/>
        <v>-254002.14000000025</v>
      </c>
      <c r="S708" s="66">
        <f t="shared" ref="S708:AG708" si="753">+S201-S705</f>
        <v>22637.89999999998</v>
      </c>
      <c r="T708" s="67">
        <f t="shared" si="753"/>
        <v>21728.92</v>
      </c>
      <c r="U708" s="67">
        <f t="shared" si="753"/>
        <v>27226.369999999988</v>
      </c>
      <c r="V708" s="67">
        <f t="shared" si="753"/>
        <v>-47305.670000000027</v>
      </c>
      <c r="W708" s="67">
        <f t="shared" si="753"/>
        <v>-15156.690000000017</v>
      </c>
      <c r="X708" s="67">
        <f t="shared" si="753"/>
        <v>14183.599999999991</v>
      </c>
      <c r="Y708" s="67">
        <f t="shared" si="753"/>
        <v>4071.7599999999802</v>
      </c>
      <c r="Z708" s="67">
        <f t="shared" si="753"/>
        <v>1122.5000000000146</v>
      </c>
      <c r="AA708" s="67">
        <f t="shared" si="753"/>
        <v>12270.989999999991</v>
      </c>
      <c r="AB708" s="67">
        <f t="shared" si="753"/>
        <v>7633.0899999999965</v>
      </c>
      <c r="AC708" s="67">
        <f t="shared" si="753"/>
        <v>11353.639999999985</v>
      </c>
      <c r="AD708" s="67">
        <f t="shared" si="753"/>
        <v>190.56999999999243</v>
      </c>
      <c r="AE708" s="27">
        <f t="shared" si="753"/>
        <v>59956.979999999865</v>
      </c>
      <c r="AF708" s="27">
        <f t="shared" si="753"/>
        <v>-1.3699999999953434</v>
      </c>
      <c r="AG708" s="27">
        <f t="shared" si="753"/>
        <v>59958.349999999919</v>
      </c>
      <c r="AH708" s="84">
        <f>IF(AF708=0,0,AG708/AF708)</f>
        <v>-43765.218978250887</v>
      </c>
      <c r="AJ708" s="66">
        <f t="shared" ref="AJ708:AU708" si="754">+AJ201-AJ705</f>
        <v>0</v>
      </c>
      <c r="AK708" s="67">
        <f t="shared" si="754"/>
        <v>0</v>
      </c>
      <c r="AL708" s="67">
        <f t="shared" si="754"/>
        <v>0</v>
      </c>
      <c r="AM708" s="67">
        <f t="shared" si="754"/>
        <v>0</v>
      </c>
      <c r="AN708" s="67">
        <f t="shared" si="754"/>
        <v>0</v>
      </c>
      <c r="AO708" s="67">
        <f t="shared" si="754"/>
        <v>0</v>
      </c>
      <c r="AP708" s="67">
        <f t="shared" si="754"/>
        <v>0</v>
      </c>
      <c r="AQ708" s="67">
        <f t="shared" si="754"/>
        <v>0</v>
      </c>
      <c r="AR708" s="67">
        <f t="shared" si="754"/>
        <v>0</v>
      </c>
      <c r="AS708" s="67">
        <f t="shared" si="754"/>
        <v>0</v>
      </c>
      <c r="AT708" s="67">
        <f t="shared" si="754"/>
        <v>0</v>
      </c>
      <c r="AU708" s="67">
        <f t="shared" si="754"/>
        <v>0</v>
      </c>
      <c r="AV708" s="27">
        <f>SUM(AJ708:AU708)</f>
        <v>0</v>
      </c>
      <c r="AW708" s="55"/>
    </row>
    <row r="709" spans="2:49" s="44" customFormat="1" ht="11.65" customHeight="1" x14ac:dyDescent="0.3">
      <c r="B709" s="129"/>
      <c r="C709" s="130" t="s">
        <v>175</v>
      </c>
      <c r="E709" s="71">
        <f t="shared" ref="E709:Q709" si="755">IF(E$201=0,0,E708/E$201)</f>
        <v>-7.1609358969658379E-2</v>
      </c>
      <c r="F709" s="72">
        <f t="shared" si="755"/>
        <v>2.1021382086220456E-2</v>
      </c>
      <c r="G709" s="72">
        <f t="shared" si="755"/>
        <v>-0.21231199540075621</v>
      </c>
      <c r="H709" s="72">
        <f t="shared" si="755"/>
        <v>-0.89188636563745194</v>
      </c>
      <c r="I709" s="72">
        <f t="shared" si="755"/>
        <v>-0.77468165926250543</v>
      </c>
      <c r="J709" s="72">
        <f t="shared" si="755"/>
        <v>-0.34122865928451029</v>
      </c>
      <c r="K709" s="72">
        <f t="shared" si="755"/>
        <v>-0.42157309389247744</v>
      </c>
      <c r="L709" s="72">
        <f t="shared" si="755"/>
        <v>-4.440304021675627E-2</v>
      </c>
      <c r="M709" s="72">
        <f t="shared" si="755"/>
        <v>-0.27365886747640455</v>
      </c>
      <c r="N709" s="72">
        <f t="shared" si="755"/>
        <v>-0.25382906895232576</v>
      </c>
      <c r="O709" s="72">
        <f t="shared" si="755"/>
        <v>-0.12219380351106732</v>
      </c>
      <c r="P709" s="73">
        <f t="shared" si="755"/>
        <v>-0.17401183910931009</v>
      </c>
      <c r="Q709" s="61">
        <f t="shared" si="755"/>
        <v>-0.29612032596510984</v>
      </c>
      <c r="S709" s="71">
        <f t="shared" ref="S709:AF709" si="756">IF(S$201=0,0,S708/S$201)</f>
        <v>0.28661675645583717</v>
      </c>
      <c r="T709" s="72">
        <f t="shared" si="756"/>
        <v>0.27644781632265669</v>
      </c>
      <c r="U709" s="72">
        <f t="shared" si="756"/>
        <v>0.34669931482419303</v>
      </c>
      <c r="V709" s="72">
        <f t="shared" si="756"/>
        <v>-0.60237912508616032</v>
      </c>
      <c r="W709" s="72">
        <f t="shared" si="756"/>
        <v>-0.19299428021351175</v>
      </c>
      <c r="X709" s="72">
        <f t="shared" si="756"/>
        <v>0.18060338307281937</v>
      </c>
      <c r="Y709" s="72">
        <f t="shared" si="756"/>
        <v>5.185436114259491E-2</v>
      </c>
      <c r="Z709" s="72">
        <f t="shared" si="756"/>
        <v>1.4295174662201069E-2</v>
      </c>
      <c r="AA709" s="72">
        <f t="shared" si="756"/>
        <v>0.15627255708518512</v>
      </c>
      <c r="AB709" s="72">
        <f t="shared" si="756"/>
        <v>9.7208333863963381E-2</v>
      </c>
      <c r="AC709" s="72">
        <f t="shared" si="756"/>
        <v>0.14458999274098017</v>
      </c>
      <c r="AD709" s="72">
        <f t="shared" si="756"/>
        <v>2.4269322364147122E-3</v>
      </c>
      <c r="AE709" s="61">
        <f t="shared" si="756"/>
        <v>6.359107445618209E-2</v>
      </c>
      <c r="AF709" s="61">
        <f t="shared" si="756"/>
        <v>-1.4539233644373989E-6</v>
      </c>
      <c r="AG709" s="61"/>
      <c r="AH709" s="61"/>
      <c r="AJ709" s="71">
        <f t="shared" ref="AJ709:AV709" si="757">IF(AJ$201=0,0,AJ708/AJ$201)</f>
        <v>0</v>
      </c>
      <c r="AK709" s="72">
        <f t="shared" si="757"/>
        <v>0</v>
      </c>
      <c r="AL709" s="72">
        <f t="shared" si="757"/>
        <v>0</v>
      </c>
      <c r="AM709" s="72">
        <f t="shared" si="757"/>
        <v>0</v>
      </c>
      <c r="AN709" s="72">
        <f t="shared" si="757"/>
        <v>0</v>
      </c>
      <c r="AO709" s="72">
        <f t="shared" si="757"/>
        <v>0</v>
      </c>
      <c r="AP709" s="72">
        <f t="shared" si="757"/>
        <v>0</v>
      </c>
      <c r="AQ709" s="72">
        <f t="shared" si="757"/>
        <v>0</v>
      </c>
      <c r="AR709" s="72">
        <f t="shared" si="757"/>
        <v>0</v>
      </c>
      <c r="AS709" s="72">
        <f t="shared" si="757"/>
        <v>0</v>
      </c>
      <c r="AT709" s="72">
        <f t="shared" si="757"/>
        <v>0</v>
      </c>
      <c r="AU709" s="72">
        <f t="shared" si="757"/>
        <v>0</v>
      </c>
      <c r="AV709" s="61">
        <f t="shared" si="757"/>
        <v>0</v>
      </c>
      <c r="AW709" s="81"/>
    </row>
    <row r="710" spans="2:49" s="11" customFormat="1" x14ac:dyDescent="0.35">
      <c r="B710" s="125"/>
      <c r="C710" s="97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</row>
    <row r="711" spans="2:49" x14ac:dyDescent="0.35">
      <c r="B711" s="116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</row>
    <row r="712" spans="2:49" x14ac:dyDescent="0.35">
      <c r="B712" s="116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</row>
    <row r="713" spans="2:49" x14ac:dyDescent="0.35">
      <c r="B713" s="116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</row>
    <row r="714" spans="2:49" x14ac:dyDescent="0.35">
      <c r="B714" s="116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</row>
    <row r="715" spans="2:49" x14ac:dyDescent="0.35">
      <c r="B715" s="116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</row>
    <row r="716" spans="2:49" x14ac:dyDescent="0.35">
      <c r="B716" s="116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</row>
    <row r="717" spans="2:49" x14ac:dyDescent="0.35">
      <c r="B717" s="116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</row>
    <row r="718" spans="2:49" x14ac:dyDescent="0.35">
      <c r="B718" s="116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</row>
    <row r="719" spans="2:49" x14ac:dyDescent="0.35">
      <c r="B719" s="116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</row>
    <row r="720" spans="2:49" x14ac:dyDescent="0.35">
      <c r="B720" s="116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</row>
    <row r="721" spans="2:48" x14ac:dyDescent="0.35">
      <c r="B721" s="116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</row>
    <row r="722" spans="2:48" x14ac:dyDescent="0.35">
      <c r="B722" s="116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</row>
    <row r="723" spans="2:48" x14ac:dyDescent="0.35">
      <c r="B723" s="116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</row>
    <row r="724" spans="2:48" x14ac:dyDescent="0.35">
      <c r="B724" s="116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</row>
    <row r="725" spans="2:48" x14ac:dyDescent="0.35">
      <c r="B725" s="116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</row>
    <row r="726" spans="2:48" x14ac:dyDescent="0.35">
      <c r="B726" s="116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</row>
    <row r="727" spans="2:48" x14ac:dyDescent="0.35">
      <c r="B727" s="116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</row>
    <row r="728" spans="2:48" x14ac:dyDescent="0.35"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</row>
    <row r="729" spans="2:48" x14ac:dyDescent="0.35"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</row>
    <row r="730" spans="2:48" x14ac:dyDescent="0.35"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</row>
  </sheetData>
  <sheetProtection password="C91F" sheet="1"/>
  <conditionalFormatting sqref="AV681:AV701">
    <cfRule type="expression" dxfId="26" priority="3">
      <formula>AND($AV681=0,+$Q681+$AE681+$AF681&lt;&gt;0)</formula>
    </cfRule>
  </conditionalFormatting>
  <conditionalFormatting sqref="AV9">
    <cfRule type="expression" dxfId="25" priority="14">
      <formula>AND($AV9=0,+$Q9+$AE9+$AF9&lt;&gt;0)</formula>
    </cfRule>
  </conditionalFormatting>
  <conditionalFormatting sqref="AV10:AV169">
    <cfRule type="expression" dxfId="24" priority="13">
      <formula>AND($AV10=0,+$Q10+$AE10+$AF10&lt;&gt;0)</formula>
    </cfRule>
  </conditionalFormatting>
  <conditionalFormatting sqref="AV174:AV197">
    <cfRule type="expression" dxfId="23" priority="12">
      <formula>AND($AV174=0,+$Q174+$AE174+$AF174&lt;&gt;0)</formula>
    </cfRule>
  </conditionalFormatting>
  <conditionalFormatting sqref="AV244:AV293">
    <cfRule type="expression" dxfId="22" priority="10">
      <formula>AND($AV244=0,+$Q244+$AE244+$AF244&lt;&gt;0)</formula>
    </cfRule>
  </conditionalFormatting>
  <conditionalFormatting sqref="AV298:AV382 AV384">
    <cfRule type="expression" dxfId="21" priority="9">
      <formula>AND($AV298=0,+$Q298+$AE298+$AF298&lt;&gt;0)</formula>
    </cfRule>
  </conditionalFormatting>
  <conditionalFormatting sqref="AV389:AV426">
    <cfRule type="expression" dxfId="20" priority="8">
      <formula>AND($AV389=0,+$Q389+$AE389+$AF389&lt;&gt;0)</formula>
    </cfRule>
  </conditionalFormatting>
  <conditionalFormatting sqref="AV431:AV467">
    <cfRule type="expression" dxfId="19" priority="7">
      <formula>AND($AV431=0,+$Q431+$AE431+$AF431&lt;&gt;0)</formula>
    </cfRule>
  </conditionalFormatting>
  <conditionalFormatting sqref="AV631:AV676">
    <cfRule type="expression" dxfId="18" priority="4">
      <formula>AND($AV631=0,+$Q631+$AE631+$AF631&lt;&gt;0)</formula>
    </cfRule>
  </conditionalFormatting>
  <conditionalFormatting sqref="AV205:AV239">
    <cfRule type="expression" dxfId="17" priority="11">
      <formula>AND($AV205=0,+$Q205+$AE205+$AF205&lt;&gt;0)</formula>
    </cfRule>
  </conditionalFormatting>
  <conditionalFormatting sqref="AV472:AV528">
    <cfRule type="expression" dxfId="16" priority="6">
      <formula>AND($AV472=0,+$Q472+$AE472+$AF472&lt;&gt;0)</formula>
    </cfRule>
  </conditionalFormatting>
  <conditionalFormatting sqref="AV533:AV619 AV621:AV626">
    <cfRule type="expression" dxfId="15" priority="5">
      <formula>AND($AV533=0,+$Q533+$AE533+$AF533&lt;&gt;0)</formula>
    </cfRule>
  </conditionalFormatting>
  <conditionalFormatting sqref="AV383">
    <cfRule type="expression" dxfId="14" priority="2">
      <formula>AND($AV383=0,+$Q383+$AE383+$AF383&lt;&gt;0)</formula>
    </cfRule>
  </conditionalFormatting>
  <conditionalFormatting sqref="AV620">
    <cfRule type="expression" dxfId="13" priority="1">
      <formula>AND($AV620=0,+$Q620+$AE620+$AF620&lt;&gt;0)</formula>
    </cfRule>
  </conditionalFormatting>
  <printOptions horizontalCentered="1"/>
  <pageMargins left="0" right="0" top="0.5" bottom="0.5" header="0.5" footer="0.3"/>
  <pageSetup scale="60" orientation="landscape" cellComments="atEnd"/>
  <headerFooter>
    <oddHeader>&amp;R&amp;"-,Bold"&amp;8 &amp;D  &amp;T</oddHeader>
    <oddFooter>&amp;C&amp;"-,Bold"&amp;8 Page &amp;P of &amp;N</oddFooter>
  </headerFooter>
  <colBreaks count="1" manualBreakCount="1">
    <brk id="1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039">
              <controlPr defaultSize="0" print="0" autoFill="0" autoPict="0" macro="[0]!hideRowDetails">
                <anchor moveWithCells="1" sizeWithCells="1">
                  <from>
                    <xdr:col>19</xdr:col>
                    <xdr:colOff>63500</xdr:colOff>
                    <xdr:row>0</xdr:row>
                    <xdr:rowOff>38100</xdr:rowOff>
                  </from>
                  <to>
                    <xdr:col>21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4" name="Button 1041">
              <controlPr defaultSize="0" print="0" autoFill="0" autoPict="0" macro="[0]!unhideAllRows">
                <anchor moveWithCells="1" sizeWithCells="1">
                  <from>
                    <xdr:col>22</xdr:col>
                    <xdr:colOff>165100</xdr:colOff>
                    <xdr:row>0</xdr:row>
                    <xdr:rowOff>38100</xdr:rowOff>
                  </from>
                  <to>
                    <xdr:col>24</xdr:col>
                    <xdr:colOff>165100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042">
              <controlPr defaultSize="0" print="0" autoFill="0" autoPict="0" macro="[0]!Print_OPBudDTL">
                <anchor moveWithCells="1" sizeWithCells="1">
                  <from>
                    <xdr:col>25</xdr:col>
                    <xdr:colOff>215900</xdr:colOff>
                    <xdr:row>0</xdr:row>
                    <xdr:rowOff>38100</xdr:rowOff>
                  </from>
                  <to>
                    <xdr:col>27</xdr:col>
                    <xdr:colOff>749300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00B0F0"/>
  </sheetPr>
  <dimension ref="A1:H63"/>
  <sheetViews>
    <sheetView zoomScaleNormal="100" workbookViewId="0">
      <selection activeCell="C10" sqref="C10"/>
    </sheetView>
  </sheetViews>
  <sheetFormatPr defaultColWidth="9.08984375" defaultRowHeight="14.5" x14ac:dyDescent="0.35"/>
  <cols>
    <col min="1" max="1" width="9.08984375" style="87" customWidth="1"/>
    <col min="2" max="2" width="30.6328125" style="87" customWidth="1"/>
    <col min="3" max="3" width="13.26953125" style="87" bestFit="1" customWidth="1"/>
    <col min="4" max="4" width="12.6328125" style="87" customWidth="1"/>
    <col min="5" max="5" width="9.08984375" style="87" customWidth="1"/>
    <col min="6" max="6" width="30.6328125" style="87" customWidth="1"/>
    <col min="7" max="7" width="14.08984375" style="87" bestFit="1" customWidth="1"/>
    <col min="8" max="8" width="10.36328125" style="87" bestFit="1" customWidth="1"/>
    <col min="9" max="9" width="9.08984375" style="87" customWidth="1"/>
    <col min="10" max="10" width="8.81640625" style="87" customWidth="1"/>
    <col min="11" max="11" width="9.08984375" style="87" customWidth="1"/>
    <col min="12" max="16384" width="9.08984375" style="87"/>
  </cols>
  <sheetData>
    <row r="1" spans="1:7" x14ac:dyDescent="0.35">
      <c r="A1" s="89" t="s">
        <v>0</v>
      </c>
      <c r="B1" s="110" t="str">
        <f>+EntityName</f>
        <v>Mayfair Renaissance</v>
      </c>
      <c r="E1" s="89"/>
      <c r="F1" s="110"/>
    </row>
    <row r="2" spans="1:7" x14ac:dyDescent="0.35">
      <c r="A2" s="89" t="s">
        <v>1</v>
      </c>
      <c r="B2" s="110">
        <f>+EntityNo</f>
        <v>115211</v>
      </c>
      <c r="E2" s="89"/>
      <c r="F2" s="110"/>
    </row>
    <row r="3" spans="1:7" x14ac:dyDescent="0.35">
      <c r="A3" s="89" t="s">
        <v>685</v>
      </c>
      <c r="E3" s="89"/>
    </row>
    <row r="7" spans="1:7" x14ac:dyDescent="0.35">
      <c r="B7" s="131" t="s">
        <v>686</v>
      </c>
      <c r="C7" s="116"/>
      <c r="D7" s="116"/>
      <c r="E7" s="116"/>
      <c r="F7" s="131" t="s">
        <v>687</v>
      </c>
    </row>
    <row r="8" spans="1:7" s="133" customFormat="1" x14ac:dyDescent="0.35">
      <c r="A8" s="111"/>
      <c r="B8" s="132"/>
      <c r="C8" s="111" t="s">
        <v>688</v>
      </c>
      <c r="E8" s="111"/>
      <c r="F8" s="132"/>
      <c r="G8" s="111" t="s">
        <v>688</v>
      </c>
    </row>
    <row r="9" spans="1:7" s="133" customFormat="1" x14ac:dyDescent="0.35">
      <c r="A9" s="102" t="s">
        <v>4</v>
      </c>
      <c r="B9" s="134"/>
      <c r="C9" s="102" t="s">
        <v>689</v>
      </c>
      <c r="E9" s="102" t="s">
        <v>4</v>
      </c>
      <c r="F9" s="134"/>
      <c r="G9" s="102" t="s">
        <v>689</v>
      </c>
    </row>
    <row r="10" spans="1:7" s="138" customFormat="1" x14ac:dyDescent="0.35">
      <c r="A10" s="135" t="s">
        <v>7</v>
      </c>
      <c r="B10" s="136" t="s">
        <v>690</v>
      </c>
      <c r="C10" s="137" t="str">
        <f>+BSDate</f>
        <v xml:space="preserve"> 6/30/2025</v>
      </c>
      <c r="E10" s="135" t="s">
        <v>7</v>
      </c>
      <c r="F10" s="136" t="s">
        <v>690</v>
      </c>
      <c r="G10" s="137" t="str">
        <f>+C10</f>
        <v xml:space="preserve"> 6/30/2025</v>
      </c>
    </row>
    <row r="11" spans="1:7" x14ac:dyDescent="0.35">
      <c r="A11" s="116"/>
      <c r="C11" s="139"/>
      <c r="E11" s="116"/>
      <c r="G11" s="139"/>
    </row>
    <row r="12" spans="1:7" x14ac:dyDescent="0.35">
      <c r="A12" s="116"/>
      <c r="B12" s="87" t="s">
        <v>691</v>
      </c>
      <c r="C12" s="139">
        <f>_xlfn.IFNA(VLOOKUP(B12,CYBSDtl,4,FALSE),0)</f>
        <v>14312.64</v>
      </c>
      <c r="E12" s="116">
        <v>300000</v>
      </c>
      <c r="F12" s="87" t="str">
        <f>VLOOKUP($E12,Basic,2,FALSE)</f>
        <v>Retained Earnings/Funds Balance</v>
      </c>
      <c r="G12" s="139">
        <f>_xlfn.IFNA(VLOOKUP(E12,CYBS,3,FALSE),0)</f>
        <v>-162065.67000000001</v>
      </c>
    </row>
    <row r="13" spans="1:7" x14ac:dyDescent="0.35">
      <c r="A13" s="116"/>
      <c r="C13" s="139"/>
      <c r="E13" s="116">
        <v>309000</v>
      </c>
      <c r="F13" s="87" t="str">
        <f>VLOOKUP($E13,Basic,2,FALSE)</f>
        <v>Net Income - Current Year</v>
      </c>
      <c r="G13" s="139">
        <f>_xlfn.IFNA(VLOOKUP(E13,CYBS,3,FALSE),0)</f>
        <v>23314.43</v>
      </c>
    </row>
    <row r="14" spans="1:7" x14ac:dyDescent="0.35">
      <c r="A14" s="116"/>
      <c r="B14" s="87" t="s">
        <v>692</v>
      </c>
      <c r="C14" s="139">
        <f>_xlfn.IFNA(VLOOKUP(B14,CYBSDtl,4,FALSE),0)</f>
        <v>14963.4</v>
      </c>
      <c r="E14" s="116"/>
      <c r="G14" s="139"/>
    </row>
    <row r="15" spans="1:7" x14ac:dyDescent="0.35">
      <c r="A15" s="116"/>
      <c r="C15" s="139"/>
      <c r="E15" s="116"/>
      <c r="G15" s="139"/>
    </row>
    <row r="16" spans="1:7" x14ac:dyDescent="0.35">
      <c r="A16" s="116"/>
      <c r="B16" s="87" t="s">
        <v>693</v>
      </c>
      <c r="C16" s="139">
        <f t="shared" ref="C16:C22" si="0">_xlfn.IFNA(VLOOKUP(B16,CYBSDtl,2,FALSE),0)</f>
        <v>29510.65</v>
      </c>
      <c r="G16" s="140"/>
    </row>
    <row r="17" spans="1:8" x14ac:dyDescent="0.35">
      <c r="A17" s="116"/>
      <c r="B17" s="87" t="s">
        <v>694</v>
      </c>
      <c r="C17" s="139">
        <f t="shared" si="0"/>
        <v>6725</v>
      </c>
      <c r="G17" s="141"/>
      <c r="H17" s="141"/>
    </row>
    <row r="18" spans="1:8" x14ac:dyDescent="0.35">
      <c r="A18" s="116"/>
      <c r="B18" s="87" t="s">
        <v>695</v>
      </c>
      <c r="C18" s="139">
        <f t="shared" si="0"/>
        <v>14285.37</v>
      </c>
      <c r="G18" s="139"/>
    </row>
    <row r="19" spans="1:8" x14ac:dyDescent="0.35">
      <c r="A19" s="116"/>
      <c r="B19" s="87" t="s">
        <v>696</v>
      </c>
      <c r="C19" s="139">
        <f t="shared" si="0"/>
        <v>0</v>
      </c>
      <c r="G19" s="139"/>
    </row>
    <row r="20" spans="1:8" x14ac:dyDescent="0.35">
      <c r="A20" s="116"/>
      <c r="B20" s="87" t="s">
        <v>697</v>
      </c>
      <c r="C20" s="139">
        <f t="shared" si="0"/>
        <v>0</v>
      </c>
      <c r="G20" s="139"/>
    </row>
    <row r="21" spans="1:8" x14ac:dyDescent="0.35">
      <c r="A21" s="116"/>
      <c r="B21" s="87" t="s">
        <v>698</v>
      </c>
      <c r="C21" s="139">
        <f t="shared" si="0"/>
        <v>0</v>
      </c>
      <c r="G21" s="139"/>
    </row>
    <row r="22" spans="1:8" x14ac:dyDescent="0.35">
      <c r="A22" s="116"/>
      <c r="B22" s="87" t="s">
        <v>699</v>
      </c>
      <c r="C22" s="139">
        <f t="shared" si="0"/>
        <v>165000</v>
      </c>
      <c r="G22" s="139"/>
    </row>
    <row r="23" spans="1:8" x14ac:dyDescent="0.35">
      <c r="A23" s="116"/>
      <c r="C23" s="139"/>
      <c r="G23" s="139"/>
    </row>
    <row r="24" spans="1:8" x14ac:dyDescent="0.35">
      <c r="C24" s="139"/>
      <c r="G24" s="139"/>
    </row>
    <row r="25" spans="1:8" x14ac:dyDescent="0.35">
      <c r="A25" s="142"/>
      <c r="B25" s="143" t="s">
        <v>700</v>
      </c>
      <c r="C25" s="144">
        <f>+C12+C14-SUM(C16:C24)</f>
        <v>-186244.98</v>
      </c>
      <c r="E25" s="142"/>
      <c r="F25" s="143" t="s">
        <v>701</v>
      </c>
      <c r="G25" s="144">
        <f>SUM(G12:G20)</f>
        <v>-138751.24000000002</v>
      </c>
    </row>
    <row r="26" spans="1:8" x14ac:dyDescent="0.35">
      <c r="C26" s="139"/>
      <c r="G26" s="139"/>
    </row>
    <row r="27" spans="1:8" x14ac:dyDescent="0.35">
      <c r="C27" s="139"/>
      <c r="G27" s="139"/>
    </row>
    <row r="28" spans="1:8" x14ac:dyDescent="0.35">
      <c r="B28" s="126" t="s">
        <v>702</v>
      </c>
      <c r="C28" s="139"/>
      <c r="F28" s="126" t="s">
        <v>702</v>
      </c>
      <c r="G28" s="139"/>
    </row>
    <row r="29" spans="1:8" x14ac:dyDescent="0.35">
      <c r="B29" s="145" t="str">
        <f>+OP!X$4&amp;"-"&amp;CY&amp;" Budget"</f>
        <v>Jun-2025 Budget</v>
      </c>
      <c r="C29" s="139">
        <f>IF(OP!X$6="Budget",OP!X$708,0)</f>
        <v>0</v>
      </c>
      <c r="F29" s="145" t="str">
        <f t="shared" ref="F29:G35" si="1">+B29</f>
        <v>Jun-2025 Budget</v>
      </c>
      <c r="G29" s="139">
        <f t="shared" si="1"/>
        <v>0</v>
      </c>
    </row>
    <row r="30" spans="1:8" x14ac:dyDescent="0.35">
      <c r="B30" s="145" t="str">
        <f>+OP!Y$4&amp;"-"&amp;CY&amp;" Budget"</f>
        <v>Jul-2025 Budget</v>
      </c>
      <c r="C30" s="139">
        <f>IF(OP!Y$6="Budget",OP!Y$708,0)</f>
        <v>4071.7599999999802</v>
      </c>
      <c r="F30" s="145" t="str">
        <f t="shared" si="1"/>
        <v>Jul-2025 Budget</v>
      </c>
      <c r="G30" s="139">
        <f t="shared" si="1"/>
        <v>4071.7599999999802</v>
      </c>
    </row>
    <row r="31" spans="1:8" x14ac:dyDescent="0.35">
      <c r="B31" s="145" t="str">
        <f>+OP!Z$4&amp;"-"&amp;CY&amp;" Budget"</f>
        <v>Aug-2025 Budget</v>
      </c>
      <c r="C31" s="139">
        <f>IF(OP!Z$6="Budget",OP!Z$708,0)</f>
        <v>1122.5000000000146</v>
      </c>
      <c r="F31" s="145" t="str">
        <f t="shared" si="1"/>
        <v>Aug-2025 Budget</v>
      </c>
      <c r="G31" s="139">
        <f t="shared" si="1"/>
        <v>1122.5000000000146</v>
      </c>
    </row>
    <row r="32" spans="1:8" x14ac:dyDescent="0.35">
      <c r="B32" s="145" t="str">
        <f>+OP!AA$4&amp;"-"&amp;CY&amp;" Budget"</f>
        <v>Sep-2025 Budget</v>
      </c>
      <c r="C32" s="139">
        <f>IF(OP!AA$6="Budget",OP!AA$708,0)</f>
        <v>12270.989999999991</v>
      </c>
      <c r="F32" s="145" t="str">
        <f t="shared" si="1"/>
        <v>Sep-2025 Budget</v>
      </c>
      <c r="G32" s="139">
        <f t="shared" si="1"/>
        <v>12270.989999999991</v>
      </c>
    </row>
    <row r="33" spans="1:7" x14ac:dyDescent="0.35">
      <c r="B33" s="145" t="str">
        <f>+OP!AB$4&amp;"-"&amp;CY&amp;" Budget"</f>
        <v>Oct-2025 Budget</v>
      </c>
      <c r="C33" s="139">
        <f>IF(OP!AB$6="Budget",OP!AB$708,0)</f>
        <v>7633.0899999999965</v>
      </c>
      <c r="F33" s="145" t="str">
        <f t="shared" si="1"/>
        <v>Oct-2025 Budget</v>
      </c>
      <c r="G33" s="139">
        <f t="shared" si="1"/>
        <v>7633.0899999999965</v>
      </c>
    </row>
    <row r="34" spans="1:7" x14ac:dyDescent="0.35">
      <c r="B34" s="145" t="str">
        <f>+OP!AC$4&amp;"-"&amp;CY&amp;" Budget"</f>
        <v>Nov-2025 Budget</v>
      </c>
      <c r="C34" s="139">
        <f>IF(OP!AC$6="Budget",OP!AC$708,0)</f>
        <v>11353.639999999985</v>
      </c>
      <c r="F34" s="145" t="str">
        <f t="shared" si="1"/>
        <v>Nov-2025 Budget</v>
      </c>
      <c r="G34" s="139">
        <f t="shared" si="1"/>
        <v>11353.639999999985</v>
      </c>
    </row>
    <row r="35" spans="1:7" x14ac:dyDescent="0.35">
      <c r="B35" s="145" t="str">
        <f>+OP!AD$4&amp;"-"&amp;CY&amp;" Budget"</f>
        <v>Dec-2025 Budget</v>
      </c>
      <c r="C35" s="139">
        <f>IF(OP!AD$6="Budget",OP!AD$708,0)</f>
        <v>190.56999999999243</v>
      </c>
      <c r="F35" s="145" t="str">
        <f t="shared" si="1"/>
        <v>Dec-2025 Budget</v>
      </c>
      <c r="G35" s="139">
        <f t="shared" si="1"/>
        <v>190.56999999999243</v>
      </c>
    </row>
    <row r="36" spans="1:7" x14ac:dyDescent="0.35">
      <c r="C36" s="139"/>
      <c r="G36" s="139"/>
    </row>
    <row r="37" spans="1:7" x14ac:dyDescent="0.35">
      <c r="A37" s="142"/>
      <c r="B37" s="143" t="s">
        <v>703</v>
      </c>
      <c r="C37" s="144">
        <f>SUM(C29:C35)</f>
        <v>36642.549999999959</v>
      </c>
      <c r="E37" s="142"/>
      <c r="F37" s="143" t="s">
        <v>703</v>
      </c>
      <c r="G37" s="144">
        <f>SUM(G29:G35)</f>
        <v>36642.549999999959</v>
      </c>
    </row>
    <row r="38" spans="1:7" x14ac:dyDescent="0.35">
      <c r="C38" s="139"/>
      <c r="G38" s="139"/>
    </row>
    <row r="39" spans="1:7" x14ac:dyDescent="0.35">
      <c r="C39" s="139"/>
      <c r="G39" s="139"/>
    </row>
    <row r="40" spans="1:7" x14ac:dyDescent="0.35">
      <c r="A40" s="142"/>
      <c r="B40" s="143" t="str">
        <f>+CY&amp;" Projected Cash"</f>
        <v>2025 Projected Cash</v>
      </c>
      <c r="C40" s="144">
        <f>+C25+C37</f>
        <v>-149602.43000000005</v>
      </c>
      <c r="E40" s="142"/>
      <c r="F40" s="143" t="str">
        <f>+CY&amp;" Projected Equity"</f>
        <v>2025 Projected Equity</v>
      </c>
      <c r="G40" s="144">
        <f>+G25+G37</f>
        <v>-102108.69000000006</v>
      </c>
    </row>
    <row r="44" spans="1:7" x14ac:dyDescent="0.35">
      <c r="B44" s="142" t="str">
        <f>+"PROJECTED CASH SHORTFALL"</f>
        <v>PROJECTED CASH SHORTFALL</v>
      </c>
      <c r="C44" s="143"/>
      <c r="D44" s="143"/>
      <c r="E44" s="143"/>
      <c r="F44" s="144">
        <f>IF(IF($C$40&lt;$G$40,$C$40,$G$40)&lt;0,IF($C$40&lt;$G$40,$C$40,$G$40),0)</f>
        <v>-149602.43000000005</v>
      </c>
    </row>
    <row r="46" spans="1:7" x14ac:dyDescent="0.35">
      <c r="B46" s="87" t="s">
        <v>704</v>
      </c>
      <c r="F46" s="35">
        <v>-1</v>
      </c>
    </row>
    <row r="47" spans="1:7" x14ac:dyDescent="0.35">
      <c r="B47" s="39" t="s">
        <v>705</v>
      </c>
      <c r="C47" s="38"/>
      <c r="D47" s="38"/>
      <c r="E47" s="38"/>
      <c r="F47" s="38"/>
    </row>
    <row r="48" spans="1:7" x14ac:dyDescent="0.35">
      <c r="B48" s="38"/>
      <c r="C48" s="38"/>
      <c r="D48" s="38"/>
      <c r="E48" s="38"/>
      <c r="F48" s="38"/>
    </row>
    <row r="49" spans="2:6" x14ac:dyDescent="0.35">
      <c r="B49" s="38"/>
      <c r="C49" s="38"/>
      <c r="D49" s="38"/>
      <c r="E49" s="38"/>
      <c r="F49" s="38"/>
    </row>
    <row r="50" spans="2:6" x14ac:dyDescent="0.35">
      <c r="F50" s="146"/>
    </row>
    <row r="51" spans="2:6" x14ac:dyDescent="0.35">
      <c r="B51" s="142" t="str">
        <f>+PlnYr&amp;" Budget"</f>
        <v>2026 Budget</v>
      </c>
      <c r="C51" s="143"/>
      <c r="D51" s="143"/>
      <c r="E51" s="143"/>
      <c r="F51" s="144">
        <f>+F44*F46</f>
        <v>149602.43000000005</v>
      </c>
    </row>
    <row r="58" spans="2:6" x14ac:dyDescent="0.35">
      <c r="F58" s="147"/>
    </row>
    <row r="59" spans="2:6" x14ac:dyDescent="0.35">
      <c r="F59" s="147"/>
    </row>
    <row r="60" spans="2:6" x14ac:dyDescent="0.35">
      <c r="F60" s="147"/>
    </row>
    <row r="61" spans="2:6" x14ac:dyDescent="0.35">
      <c r="F61" s="147"/>
    </row>
    <row r="62" spans="2:6" x14ac:dyDescent="0.35">
      <c r="F62" s="147"/>
    </row>
    <row r="63" spans="2:6" x14ac:dyDescent="0.35">
      <c r="F63" s="147"/>
    </row>
  </sheetData>
  <sheetProtection password="C91F" sheet="1"/>
  <printOptions horizontalCentered="1"/>
  <pageMargins left="0.7" right="0.7" top="0.5" bottom="0.5" header="0.5" footer="0.3"/>
  <pageSetup scale="75" orientation="portrait"/>
  <headerFooter>
    <oddHeader>&amp;R&amp;"-,Bold"&amp;8 &amp;D &amp;T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00B0F0"/>
    <pageSetUpPr fitToPage="1"/>
  </sheetPr>
  <dimension ref="A1:L78"/>
  <sheetViews>
    <sheetView workbookViewId="0">
      <selection activeCell="P12" sqref="P12"/>
    </sheetView>
  </sheetViews>
  <sheetFormatPr defaultColWidth="9.08984375" defaultRowHeight="14.5" x14ac:dyDescent="0.35"/>
  <cols>
    <col min="1" max="2" width="4.6328125" style="87" customWidth="1"/>
    <col min="3" max="9" width="9.08984375" style="87" customWidth="1"/>
    <col min="10" max="10" width="8.6328125" style="87" customWidth="1"/>
    <col min="11" max="11" width="10.6328125" style="87" bestFit="1" customWidth="1"/>
    <col min="12" max="12" width="15.08984375" style="87" bestFit="1" customWidth="1"/>
    <col min="13" max="13" width="9.08984375" style="87" customWidth="1"/>
    <col min="14" max="16384" width="9.08984375" style="87"/>
  </cols>
  <sheetData>
    <row r="1" spans="1:12" x14ac:dyDescent="0.35">
      <c r="A1" s="89" t="s">
        <v>0</v>
      </c>
      <c r="C1" s="110" t="str">
        <f>+EntityName</f>
        <v>Mayfair Renaissance</v>
      </c>
    </row>
    <row r="2" spans="1:12" x14ac:dyDescent="0.35">
      <c r="A2" s="89" t="s">
        <v>1</v>
      </c>
      <c r="C2" s="110">
        <f>+EntityNo</f>
        <v>115211</v>
      </c>
    </row>
    <row r="3" spans="1:12" x14ac:dyDescent="0.35">
      <c r="A3" s="89" t="s">
        <v>706</v>
      </c>
    </row>
    <row r="4" spans="1:12" x14ac:dyDescent="0.35">
      <c r="A4" s="89"/>
    </row>
    <row r="5" spans="1:12" x14ac:dyDescent="0.35">
      <c r="A5" s="89"/>
      <c r="L5" s="111" t="s">
        <v>707</v>
      </c>
    </row>
    <row r="6" spans="1:12" x14ac:dyDescent="0.35">
      <c r="L6" s="137" t="str">
        <f>+BSDate</f>
        <v xml:space="preserve"> 6/30/2025</v>
      </c>
    </row>
    <row r="8" spans="1:12" x14ac:dyDescent="0.35">
      <c r="B8" s="87" t="s">
        <v>708</v>
      </c>
      <c r="L8" s="148">
        <f>VLOOKUP(B8,CYBSDtl,3,FALSE)</f>
        <v>413481.17</v>
      </c>
    </row>
    <row r="9" spans="1:12" x14ac:dyDescent="0.35">
      <c r="L9" s="149"/>
    </row>
    <row r="10" spans="1:12" x14ac:dyDescent="0.35">
      <c r="B10" s="87" t="s">
        <v>709</v>
      </c>
      <c r="C10" s="126" t="str">
        <f>+"Remaining Reserve Transfers for "&amp;CY</f>
        <v>Remaining Reserve Transfers for 2025</v>
      </c>
      <c r="L10" s="106"/>
    </row>
    <row r="11" spans="1:12" x14ac:dyDescent="0.35">
      <c r="C11" s="87" t="s">
        <v>710</v>
      </c>
      <c r="K11" s="106">
        <f>+RSV!AD175</f>
        <v>17500</v>
      </c>
      <c r="L11" s="106"/>
    </row>
    <row r="12" spans="1:12" ht="16.5" customHeight="1" x14ac:dyDescent="0.5">
      <c r="C12" s="87" t="s">
        <v>711</v>
      </c>
      <c r="K12" s="150">
        <v>6</v>
      </c>
      <c r="L12" s="106">
        <f>+K11*K12</f>
        <v>105000</v>
      </c>
    </row>
    <row r="13" spans="1:12" x14ac:dyDescent="0.35">
      <c r="L13" s="106"/>
    </row>
    <row r="14" spans="1:12" x14ac:dyDescent="0.35">
      <c r="B14" s="87" t="s">
        <v>712</v>
      </c>
      <c r="C14" s="126" t="str">
        <f>+"Remaining Reserve Expenses for "&amp;CY</f>
        <v>Remaining Reserve Expenses for 2025</v>
      </c>
      <c r="L14" s="106"/>
    </row>
    <row r="15" spans="1:12" x14ac:dyDescent="0.35">
      <c r="K15" s="116" t="s">
        <v>713</v>
      </c>
      <c r="L15" s="106"/>
    </row>
    <row r="16" spans="1:12" x14ac:dyDescent="0.35">
      <c r="C16" s="151" t="s">
        <v>714</v>
      </c>
      <c r="D16" s="116"/>
      <c r="E16" s="151" t="s">
        <v>8</v>
      </c>
      <c r="G16" s="116"/>
      <c r="H16" s="116"/>
      <c r="I16" s="116"/>
      <c r="J16" s="116"/>
      <c r="K16" s="151" t="s">
        <v>715</v>
      </c>
      <c r="L16" s="106"/>
    </row>
    <row r="17" spans="2:12" ht="16.5" customHeight="1" x14ac:dyDescent="0.5">
      <c r="B17" s="87">
        <v>1</v>
      </c>
      <c r="C17" s="152"/>
      <c r="D17" s="152"/>
      <c r="E17" s="153"/>
      <c r="F17" s="150"/>
      <c r="G17" s="150"/>
      <c r="H17" s="150"/>
      <c r="I17" s="150"/>
      <c r="J17" s="150"/>
      <c r="K17" s="154">
        <v>0</v>
      </c>
      <c r="L17" s="106"/>
    </row>
    <row r="18" spans="2:12" ht="16.5" customHeight="1" x14ac:dyDescent="0.5">
      <c r="B18" s="87">
        <v>2</v>
      </c>
      <c r="C18" s="152"/>
      <c r="D18" s="152"/>
      <c r="E18" s="153"/>
      <c r="F18" s="150"/>
      <c r="G18" s="150"/>
      <c r="H18" s="150"/>
      <c r="I18" s="150"/>
      <c r="J18" s="150"/>
      <c r="K18" s="154">
        <v>0</v>
      </c>
      <c r="L18" s="106"/>
    </row>
    <row r="19" spans="2:12" ht="16.5" customHeight="1" x14ac:dyDescent="0.5">
      <c r="B19" s="87">
        <v>3</v>
      </c>
      <c r="C19" s="152"/>
      <c r="D19" s="150"/>
      <c r="E19" s="153"/>
      <c r="F19" s="150"/>
      <c r="G19" s="150"/>
      <c r="H19" s="150"/>
      <c r="I19" s="150"/>
      <c r="J19" s="150"/>
      <c r="K19" s="154">
        <v>0</v>
      </c>
      <c r="L19" s="106"/>
    </row>
    <row r="20" spans="2:12" ht="16.5" customHeight="1" x14ac:dyDescent="0.5">
      <c r="B20" s="87">
        <v>4</v>
      </c>
      <c r="C20" s="152"/>
      <c r="D20" s="150"/>
      <c r="E20" s="153"/>
      <c r="F20" s="150"/>
      <c r="G20" s="150"/>
      <c r="H20" s="150"/>
      <c r="I20" s="150"/>
      <c r="J20" s="150"/>
      <c r="K20" s="154">
        <v>0</v>
      </c>
      <c r="L20" s="106"/>
    </row>
    <row r="21" spans="2:12" ht="16.5" customHeight="1" x14ac:dyDescent="0.5">
      <c r="B21" s="87">
        <v>5</v>
      </c>
      <c r="C21" s="152"/>
      <c r="D21" s="150"/>
      <c r="E21" s="153"/>
      <c r="F21" s="150"/>
      <c r="G21" s="150"/>
      <c r="H21" s="150"/>
      <c r="I21" s="150"/>
      <c r="J21" s="150"/>
      <c r="K21" s="154">
        <v>0</v>
      </c>
      <c r="L21" s="106"/>
    </row>
    <row r="22" spans="2:12" ht="16.5" customHeight="1" x14ac:dyDescent="0.5">
      <c r="B22" s="87">
        <v>6</v>
      </c>
      <c r="C22" s="152"/>
      <c r="D22" s="150"/>
      <c r="E22" s="153"/>
      <c r="F22" s="150"/>
      <c r="G22" s="150"/>
      <c r="H22" s="150"/>
      <c r="I22" s="150"/>
      <c r="J22" s="150"/>
      <c r="K22" s="154">
        <v>0</v>
      </c>
      <c r="L22" s="106"/>
    </row>
    <row r="23" spans="2:12" ht="16.5" customHeight="1" x14ac:dyDescent="0.5">
      <c r="B23" s="87">
        <v>7</v>
      </c>
      <c r="C23" s="152"/>
      <c r="D23" s="150"/>
      <c r="E23" s="153"/>
      <c r="F23" s="150"/>
      <c r="G23" s="150"/>
      <c r="H23" s="150"/>
      <c r="I23" s="150"/>
      <c r="J23" s="150"/>
      <c r="K23" s="154">
        <v>0</v>
      </c>
      <c r="L23" s="106"/>
    </row>
    <row r="24" spans="2:12" ht="16.5" customHeight="1" x14ac:dyDescent="0.5">
      <c r="B24" s="87">
        <v>8</v>
      </c>
      <c r="C24" s="152"/>
      <c r="D24" s="150"/>
      <c r="E24" s="153"/>
      <c r="F24" s="150"/>
      <c r="G24" s="150"/>
      <c r="H24" s="150"/>
      <c r="I24" s="150"/>
      <c r="J24" s="150"/>
      <c r="K24" s="154">
        <v>0</v>
      </c>
      <c r="L24" s="106"/>
    </row>
    <row r="25" spans="2:12" ht="16.5" customHeight="1" x14ac:dyDescent="0.5">
      <c r="B25" s="87">
        <v>9</v>
      </c>
      <c r="C25" s="152"/>
      <c r="D25" s="150"/>
      <c r="E25" s="153"/>
      <c r="F25" s="150"/>
      <c r="G25" s="150"/>
      <c r="H25" s="150"/>
      <c r="I25" s="150"/>
      <c r="J25" s="150"/>
      <c r="K25" s="154">
        <v>0</v>
      </c>
      <c r="L25" s="106"/>
    </row>
    <row r="26" spans="2:12" ht="16.5" customHeight="1" x14ac:dyDescent="0.5">
      <c r="B26" s="87">
        <v>10</v>
      </c>
      <c r="C26" s="152"/>
      <c r="D26" s="150"/>
      <c r="E26" s="153"/>
      <c r="F26" s="150"/>
      <c r="G26" s="150"/>
      <c r="H26" s="150"/>
      <c r="I26" s="150"/>
      <c r="J26" s="150"/>
      <c r="K26" s="150">
        <v>0</v>
      </c>
      <c r="L26" s="106">
        <f>SUM(K17:K26)</f>
        <v>0</v>
      </c>
    </row>
    <row r="27" spans="2:12" x14ac:dyDescent="0.35">
      <c r="C27" s="126"/>
      <c r="L27" s="106"/>
    </row>
    <row r="28" spans="2:12" x14ac:dyDescent="0.35">
      <c r="B28" s="155" t="str">
        <f>+"Projected Reserve Balance for Year Ending "&amp;CY</f>
        <v>Projected Reserve Balance for Year Ending 2025</v>
      </c>
      <c r="C28" s="156"/>
      <c r="D28" s="156"/>
      <c r="E28" s="156"/>
      <c r="F28" s="156"/>
      <c r="G28" s="156"/>
      <c r="H28" s="156"/>
      <c r="I28" s="156"/>
      <c r="J28" s="156"/>
      <c r="K28" s="156"/>
      <c r="L28" s="157">
        <f>+L8+L12+L26</f>
        <v>518481.17</v>
      </c>
    </row>
    <row r="29" spans="2:12" x14ac:dyDescent="0.35">
      <c r="L29" s="158"/>
    </row>
    <row r="30" spans="2:12" x14ac:dyDescent="0.35">
      <c r="B30" s="87" t="s">
        <v>712</v>
      </c>
      <c r="C30" s="87" t="str">
        <f>+"Total Reserve Expenses (i.e. capital projects, debt) for "&amp;PlnYr</f>
        <v>Total Reserve Expenses (i.e. capital projects, debt) for 2026</v>
      </c>
      <c r="K30" s="159"/>
      <c r="L30" s="158">
        <f>+-RSV!AV609</f>
        <v>0</v>
      </c>
    </row>
    <row r="31" spans="2:12" ht="16.5" customHeight="1" x14ac:dyDescent="0.5">
      <c r="K31" s="160"/>
      <c r="L31" s="158"/>
    </row>
    <row r="32" spans="2:12" x14ac:dyDescent="0.35">
      <c r="B32" s="87" t="s">
        <v>709</v>
      </c>
      <c r="C32" s="126" t="s">
        <v>716</v>
      </c>
      <c r="L32" s="106"/>
    </row>
    <row r="33" spans="2:12" x14ac:dyDescent="0.35">
      <c r="K33" s="116" t="s">
        <v>713</v>
      </c>
      <c r="L33" s="106"/>
    </row>
    <row r="34" spans="2:12" x14ac:dyDescent="0.35">
      <c r="C34" s="151" t="s">
        <v>717</v>
      </c>
      <c r="D34" s="116"/>
      <c r="E34" s="151" t="s">
        <v>8</v>
      </c>
      <c r="G34" s="116"/>
      <c r="H34" s="116"/>
      <c r="I34" s="116"/>
      <c r="J34" s="116"/>
      <c r="K34" s="151" t="s">
        <v>715</v>
      </c>
      <c r="L34" s="106"/>
    </row>
    <row r="35" spans="2:12" ht="16.5" customHeight="1" x14ac:dyDescent="0.5">
      <c r="B35" s="87">
        <v>1</v>
      </c>
      <c r="C35" s="355"/>
      <c r="D35" s="152"/>
      <c r="E35" s="153"/>
      <c r="F35" s="150"/>
      <c r="G35" s="150"/>
      <c r="H35" s="150"/>
      <c r="I35" s="150"/>
      <c r="J35" s="150"/>
      <c r="K35" s="154">
        <v>0</v>
      </c>
      <c r="L35" s="106"/>
    </row>
    <row r="36" spans="2:12" ht="16.5" customHeight="1" x14ac:dyDescent="0.5">
      <c r="B36" s="87">
        <v>2</v>
      </c>
      <c r="C36" s="355"/>
      <c r="D36" s="152"/>
      <c r="E36" s="153"/>
      <c r="F36" s="150"/>
      <c r="G36" s="150"/>
      <c r="H36" s="150"/>
      <c r="I36" s="150"/>
      <c r="J36" s="150"/>
      <c r="K36" s="154">
        <v>0</v>
      </c>
      <c r="L36" s="106"/>
    </row>
    <row r="37" spans="2:12" ht="16.5" customHeight="1" x14ac:dyDescent="0.5">
      <c r="B37" s="87">
        <v>3</v>
      </c>
      <c r="C37" s="355"/>
      <c r="D37" s="152"/>
      <c r="E37" s="153"/>
      <c r="F37" s="150"/>
      <c r="G37" s="150"/>
      <c r="H37" s="150"/>
      <c r="I37" s="150"/>
      <c r="J37" s="150"/>
      <c r="K37" s="154">
        <v>0</v>
      </c>
      <c r="L37" s="106"/>
    </row>
    <row r="38" spans="2:12" ht="16.5" customHeight="1" x14ac:dyDescent="0.5">
      <c r="B38" s="87">
        <v>4</v>
      </c>
      <c r="C38" s="355"/>
      <c r="D38" s="152"/>
      <c r="E38" s="153"/>
      <c r="F38" s="150"/>
      <c r="G38" s="150"/>
      <c r="H38" s="150"/>
      <c r="I38" s="150"/>
      <c r="J38" s="150"/>
      <c r="K38" s="154">
        <v>0</v>
      </c>
      <c r="L38" s="106"/>
    </row>
    <row r="39" spans="2:12" ht="16.5" customHeight="1" x14ac:dyDescent="0.5">
      <c r="B39" s="87">
        <v>5</v>
      </c>
      <c r="C39" s="355"/>
      <c r="D39" s="152"/>
      <c r="E39" s="153"/>
      <c r="F39" s="150"/>
      <c r="G39" s="150"/>
      <c r="H39" s="150"/>
      <c r="I39" s="150"/>
      <c r="J39" s="150"/>
      <c r="K39" s="154">
        <v>0</v>
      </c>
      <c r="L39" s="106"/>
    </row>
    <row r="40" spans="2:12" ht="16.5" customHeight="1" x14ac:dyDescent="0.5">
      <c r="B40" s="87">
        <v>6</v>
      </c>
      <c r="C40" s="355"/>
      <c r="D40" s="152"/>
      <c r="E40" s="153"/>
      <c r="F40" s="150"/>
      <c r="G40" s="150"/>
      <c r="H40" s="150"/>
      <c r="I40" s="150"/>
      <c r="J40" s="150"/>
      <c r="K40" s="154">
        <v>0</v>
      </c>
      <c r="L40" s="106"/>
    </row>
    <row r="41" spans="2:12" ht="16.5" customHeight="1" x14ac:dyDescent="0.5">
      <c r="B41" s="87">
        <v>7</v>
      </c>
      <c r="C41" s="355"/>
      <c r="D41" s="152"/>
      <c r="E41" s="153"/>
      <c r="F41" s="150"/>
      <c r="G41" s="150"/>
      <c r="H41" s="150"/>
      <c r="I41" s="150"/>
      <c r="J41" s="150"/>
      <c r="K41" s="154">
        <v>0</v>
      </c>
      <c r="L41" s="106"/>
    </row>
    <row r="42" spans="2:12" ht="16.5" customHeight="1" x14ac:dyDescent="0.5">
      <c r="B42" s="87">
        <v>8</v>
      </c>
      <c r="C42" s="355"/>
      <c r="D42" s="152"/>
      <c r="E42" s="153"/>
      <c r="F42" s="150"/>
      <c r="G42" s="150"/>
      <c r="H42" s="150"/>
      <c r="I42" s="150"/>
      <c r="J42" s="150"/>
      <c r="K42" s="154">
        <v>0</v>
      </c>
      <c r="L42" s="106"/>
    </row>
    <row r="43" spans="2:12" ht="16.5" customHeight="1" x14ac:dyDescent="0.5">
      <c r="B43" s="87">
        <v>9</v>
      </c>
      <c r="C43" s="355"/>
      <c r="D43" s="152"/>
      <c r="E43" s="153"/>
      <c r="F43" s="150"/>
      <c r="G43" s="150"/>
      <c r="H43" s="150"/>
      <c r="I43" s="150"/>
      <c r="J43" s="150"/>
      <c r="K43" s="154">
        <v>0</v>
      </c>
      <c r="L43" s="106"/>
    </row>
    <row r="44" spans="2:12" ht="16.5" customHeight="1" x14ac:dyDescent="0.5">
      <c r="B44" s="87">
        <v>10</v>
      </c>
      <c r="C44" s="355"/>
      <c r="D44" s="152"/>
      <c r="E44" s="153"/>
      <c r="F44" s="150"/>
      <c r="G44" s="150"/>
      <c r="H44" s="150"/>
      <c r="I44" s="150"/>
      <c r="J44" s="150"/>
      <c r="K44" s="154">
        <v>0</v>
      </c>
      <c r="L44" s="106"/>
    </row>
    <row r="45" spans="2:12" ht="16.5" customHeight="1" x14ac:dyDescent="0.5">
      <c r="B45" s="87">
        <v>11</v>
      </c>
      <c r="C45" s="355"/>
      <c r="D45" s="152"/>
      <c r="E45" s="153"/>
      <c r="F45" s="150"/>
      <c r="G45" s="150"/>
      <c r="H45" s="150"/>
      <c r="I45" s="150"/>
      <c r="J45" s="150"/>
      <c r="K45" s="154">
        <v>0</v>
      </c>
      <c r="L45" s="106"/>
    </row>
    <row r="46" spans="2:12" ht="16.5" customHeight="1" x14ac:dyDescent="0.5">
      <c r="B46" s="87">
        <v>12</v>
      </c>
      <c r="C46" s="355"/>
      <c r="D46" s="152"/>
      <c r="E46" s="153"/>
      <c r="F46" s="150"/>
      <c r="G46" s="150"/>
      <c r="H46" s="150"/>
      <c r="I46" s="150"/>
      <c r="J46" s="150"/>
      <c r="K46" s="154">
        <v>0</v>
      </c>
      <c r="L46" s="106"/>
    </row>
    <row r="47" spans="2:12" ht="16.5" customHeight="1" x14ac:dyDescent="0.5">
      <c r="B47" s="87">
        <v>13</v>
      </c>
      <c r="C47" s="355"/>
      <c r="D47" s="152"/>
      <c r="E47" s="153"/>
      <c r="F47" s="150"/>
      <c r="G47" s="150"/>
      <c r="H47" s="150"/>
      <c r="I47" s="150"/>
      <c r="J47" s="150"/>
      <c r="K47" s="154">
        <v>0</v>
      </c>
      <c r="L47" s="106"/>
    </row>
    <row r="48" spans="2:12" ht="16.5" customHeight="1" x14ac:dyDescent="0.5">
      <c r="B48" s="87">
        <v>14</v>
      </c>
      <c r="C48" s="355"/>
      <c r="D48" s="152"/>
      <c r="E48" s="153"/>
      <c r="F48" s="150"/>
      <c r="G48" s="150"/>
      <c r="H48" s="150"/>
      <c r="I48" s="150"/>
      <c r="J48" s="150"/>
      <c r="K48" s="154">
        <v>0</v>
      </c>
      <c r="L48" s="106"/>
    </row>
    <row r="49" spans="2:12" ht="16.5" customHeight="1" x14ac:dyDescent="0.5">
      <c r="B49" s="87">
        <v>15</v>
      </c>
      <c r="C49" s="355"/>
      <c r="D49" s="152"/>
      <c r="E49" s="153"/>
      <c r="F49" s="150"/>
      <c r="G49" s="150"/>
      <c r="H49" s="150"/>
      <c r="I49" s="150"/>
      <c r="J49" s="150"/>
      <c r="K49" s="154">
        <v>0</v>
      </c>
      <c r="L49" s="106"/>
    </row>
    <row r="50" spans="2:12" ht="16.5" customHeight="1" x14ac:dyDescent="0.5">
      <c r="B50" s="87">
        <v>16</v>
      </c>
      <c r="C50" s="355"/>
      <c r="D50" s="152"/>
      <c r="E50" s="153"/>
      <c r="F50" s="150"/>
      <c r="G50" s="150"/>
      <c r="H50" s="150"/>
      <c r="I50" s="150"/>
      <c r="J50" s="150"/>
      <c r="K50" s="154">
        <v>0</v>
      </c>
      <c r="L50" s="106"/>
    </row>
    <row r="51" spans="2:12" ht="16.5" customHeight="1" x14ac:dyDescent="0.5">
      <c r="B51" s="87">
        <v>17</v>
      </c>
      <c r="C51" s="355"/>
      <c r="D51" s="152"/>
      <c r="E51" s="153"/>
      <c r="F51" s="150"/>
      <c r="G51" s="150"/>
      <c r="H51" s="150"/>
      <c r="I51" s="150"/>
      <c r="J51" s="150"/>
      <c r="K51" s="154">
        <v>0</v>
      </c>
      <c r="L51" s="106"/>
    </row>
    <row r="52" spans="2:12" ht="16.5" customHeight="1" x14ac:dyDescent="0.5">
      <c r="B52" s="87">
        <v>18</v>
      </c>
      <c r="C52" s="355"/>
      <c r="D52" s="152"/>
      <c r="E52" s="153"/>
      <c r="F52" s="150"/>
      <c r="G52" s="150"/>
      <c r="H52" s="150"/>
      <c r="I52" s="150"/>
      <c r="J52" s="150"/>
      <c r="K52" s="154">
        <v>0</v>
      </c>
      <c r="L52" s="106"/>
    </row>
    <row r="53" spans="2:12" ht="16.5" customHeight="1" x14ac:dyDescent="0.5">
      <c r="B53" s="87">
        <v>19</v>
      </c>
      <c r="C53" s="355"/>
      <c r="D53" s="152"/>
      <c r="E53" s="153"/>
      <c r="F53" s="150"/>
      <c r="G53" s="150"/>
      <c r="H53" s="150"/>
      <c r="I53" s="150"/>
      <c r="J53" s="150"/>
      <c r="K53" s="154">
        <v>0</v>
      </c>
      <c r="L53" s="106"/>
    </row>
    <row r="54" spans="2:12" ht="16.5" customHeight="1" x14ac:dyDescent="0.5">
      <c r="B54" s="87">
        <v>20</v>
      </c>
      <c r="C54" s="355"/>
      <c r="D54" s="152"/>
      <c r="E54" s="153"/>
      <c r="F54" s="150"/>
      <c r="G54" s="150"/>
      <c r="H54" s="150"/>
      <c r="I54" s="150"/>
      <c r="J54" s="150"/>
      <c r="K54" s="150">
        <v>0</v>
      </c>
      <c r="L54" s="106">
        <f>SUM(K35:K54)</f>
        <v>0</v>
      </c>
    </row>
    <row r="55" spans="2:12" ht="16.5" customHeight="1" x14ac:dyDescent="0.5">
      <c r="K55" s="160"/>
      <c r="L55" s="158"/>
    </row>
    <row r="56" spans="2:12" x14ac:dyDescent="0.35">
      <c r="B56" s="87" t="s">
        <v>709</v>
      </c>
      <c r="C56" s="126" t="s">
        <v>718</v>
      </c>
      <c r="L56" s="106"/>
    </row>
    <row r="57" spans="2:12" x14ac:dyDescent="0.35">
      <c r="K57" s="116" t="s">
        <v>713</v>
      </c>
      <c r="L57" s="106"/>
    </row>
    <row r="58" spans="2:12" x14ac:dyDescent="0.35">
      <c r="C58" s="151" t="s">
        <v>717</v>
      </c>
      <c r="D58" s="116"/>
      <c r="E58" s="151" t="s">
        <v>8</v>
      </c>
      <c r="G58" s="116"/>
      <c r="H58" s="116"/>
      <c r="I58" s="116"/>
      <c r="J58" s="116"/>
      <c r="K58" s="151" t="s">
        <v>715</v>
      </c>
      <c r="L58" s="106"/>
    </row>
    <row r="59" spans="2:12" ht="16.5" customHeight="1" x14ac:dyDescent="0.5">
      <c r="B59" s="87">
        <v>1</v>
      </c>
      <c r="C59" s="355"/>
      <c r="D59" s="152"/>
      <c r="E59" s="153"/>
      <c r="F59" s="150"/>
      <c r="G59" s="150"/>
      <c r="H59" s="150"/>
      <c r="I59" s="150"/>
      <c r="J59" s="150"/>
      <c r="K59" s="154">
        <v>0</v>
      </c>
      <c r="L59" s="106"/>
    </row>
    <row r="60" spans="2:12" ht="16.5" customHeight="1" x14ac:dyDescent="0.5">
      <c r="B60" s="87">
        <v>2</v>
      </c>
      <c r="C60" s="355"/>
      <c r="D60" s="152"/>
      <c r="E60" s="153"/>
      <c r="F60" s="150"/>
      <c r="G60" s="150"/>
      <c r="H60" s="150"/>
      <c r="I60" s="150"/>
      <c r="J60" s="150"/>
      <c r="K60" s="154">
        <v>0</v>
      </c>
      <c r="L60" s="106"/>
    </row>
    <row r="61" spans="2:12" ht="16.5" customHeight="1" x14ac:dyDescent="0.5">
      <c r="B61" s="87">
        <v>3</v>
      </c>
      <c r="C61" s="355"/>
      <c r="D61" s="152"/>
      <c r="E61" s="153"/>
      <c r="F61" s="150"/>
      <c r="G61" s="150"/>
      <c r="H61" s="150"/>
      <c r="I61" s="150"/>
      <c r="J61" s="150"/>
      <c r="K61" s="154">
        <v>0</v>
      </c>
      <c r="L61" s="106"/>
    </row>
    <row r="62" spans="2:12" ht="16.5" customHeight="1" x14ac:dyDescent="0.5">
      <c r="B62" s="87">
        <v>4</v>
      </c>
      <c r="C62" s="355"/>
      <c r="D62" s="152"/>
      <c r="E62" s="153"/>
      <c r="F62" s="150"/>
      <c r="G62" s="150"/>
      <c r="H62" s="150"/>
      <c r="I62" s="150"/>
      <c r="J62" s="150"/>
      <c r="K62" s="154">
        <v>0</v>
      </c>
      <c r="L62" s="106"/>
    </row>
    <row r="63" spans="2:12" ht="16.5" customHeight="1" x14ac:dyDescent="0.5">
      <c r="B63" s="87">
        <v>5</v>
      </c>
      <c r="C63" s="355"/>
      <c r="D63" s="152"/>
      <c r="E63" s="153"/>
      <c r="F63" s="150"/>
      <c r="G63" s="150"/>
      <c r="H63" s="150"/>
      <c r="I63" s="150"/>
      <c r="J63" s="150"/>
      <c r="K63" s="150">
        <v>0</v>
      </c>
      <c r="L63" s="106">
        <f>SUM(K59:K63)</f>
        <v>0</v>
      </c>
    </row>
    <row r="64" spans="2:12" ht="16.5" customHeight="1" x14ac:dyDescent="0.5">
      <c r="K64" s="160"/>
      <c r="L64" s="158"/>
    </row>
    <row r="65" spans="1:12" x14ac:dyDescent="0.35">
      <c r="A65" s="131" t="s">
        <v>719</v>
      </c>
      <c r="B65" s="155" t="str">
        <f>+"Projected Reserve Balance for Year Ending "&amp;PlnYr</f>
        <v>Projected Reserve Balance for Year Ending 2026</v>
      </c>
      <c r="C65" s="156"/>
      <c r="D65" s="156"/>
      <c r="E65" s="156"/>
      <c r="F65" s="156"/>
      <c r="G65" s="156"/>
      <c r="H65" s="156"/>
      <c r="I65" s="156"/>
      <c r="J65" s="156"/>
      <c r="K65" s="156"/>
      <c r="L65" s="157">
        <f>+L28+L30+L54+L63</f>
        <v>518481.17</v>
      </c>
    </row>
    <row r="66" spans="1:12" x14ac:dyDescent="0.35">
      <c r="A66" s="131"/>
      <c r="L66" s="158"/>
    </row>
    <row r="67" spans="1:12" x14ac:dyDescent="0.35">
      <c r="A67" s="131" t="s">
        <v>720</v>
      </c>
      <c r="B67" s="155" t="str">
        <f>"Reserve Balance per Latest Reserve Study for Year Ending "&amp;PlnYr</f>
        <v>Reserve Balance per Latest Reserve Study for Year Ending 2026</v>
      </c>
      <c r="C67" s="156"/>
      <c r="D67" s="156"/>
      <c r="E67" s="156"/>
      <c r="F67" s="156"/>
      <c r="G67" s="156"/>
      <c r="H67" s="156"/>
      <c r="I67" s="156"/>
      <c r="J67" s="156"/>
      <c r="K67" s="156"/>
      <c r="L67" s="161">
        <v>10000000</v>
      </c>
    </row>
    <row r="68" spans="1:12" ht="16.5" customHeight="1" x14ac:dyDescent="0.5">
      <c r="C68" s="162"/>
      <c r="D68" s="150"/>
      <c r="E68" s="153"/>
      <c r="F68" s="150"/>
      <c r="G68" s="150"/>
      <c r="H68" s="150"/>
      <c r="I68" s="150"/>
      <c r="J68" s="150"/>
      <c r="K68" s="154"/>
      <c r="L68" s="106"/>
    </row>
    <row r="69" spans="1:12" ht="16.5" customHeight="1" x14ac:dyDescent="0.5">
      <c r="C69" s="163"/>
      <c r="D69" s="150"/>
      <c r="E69" s="153"/>
      <c r="F69" s="150"/>
      <c r="G69" s="150"/>
      <c r="H69" s="150"/>
      <c r="I69" s="150"/>
      <c r="J69" s="150"/>
      <c r="K69" s="154"/>
      <c r="L69" s="106"/>
    </row>
    <row r="70" spans="1:12" ht="16.5" customHeight="1" x14ac:dyDescent="0.5">
      <c r="C70" s="163"/>
      <c r="D70" s="150"/>
      <c r="E70" s="153"/>
      <c r="F70" s="150"/>
      <c r="G70" s="150"/>
      <c r="H70" s="150"/>
      <c r="I70" s="150"/>
      <c r="J70" s="150"/>
      <c r="K70" s="154"/>
      <c r="L70" s="106"/>
    </row>
    <row r="71" spans="1:12" ht="16.5" customHeight="1" x14ac:dyDescent="0.5">
      <c r="C71" s="163"/>
      <c r="D71" s="150"/>
      <c r="E71" s="153"/>
      <c r="F71" s="150"/>
      <c r="G71" s="150"/>
      <c r="H71" s="150"/>
      <c r="I71" s="150"/>
      <c r="J71" s="150"/>
      <c r="K71" s="154"/>
      <c r="L71" s="106"/>
    </row>
    <row r="72" spans="1:12" ht="16.5" customHeight="1" x14ac:dyDescent="0.5">
      <c r="C72" s="163"/>
      <c r="D72" s="150"/>
      <c r="E72" s="153"/>
      <c r="F72" s="150"/>
      <c r="G72" s="150"/>
      <c r="H72" s="150"/>
      <c r="I72" s="150"/>
      <c r="J72" s="150"/>
      <c r="K72" s="154"/>
      <c r="L72" s="106"/>
    </row>
    <row r="73" spans="1:12" ht="16.5" customHeight="1" x14ac:dyDescent="0.5">
      <c r="C73" s="163"/>
      <c r="D73" s="150"/>
      <c r="E73" s="153"/>
      <c r="F73" s="150"/>
      <c r="G73" s="150"/>
      <c r="H73" s="150"/>
      <c r="I73" s="150"/>
      <c r="J73" s="150"/>
      <c r="K73" s="154"/>
      <c r="L73" s="106"/>
    </row>
    <row r="74" spans="1:12" x14ac:dyDescent="0.35">
      <c r="L74" s="158"/>
    </row>
    <row r="75" spans="1:12" x14ac:dyDescent="0.35">
      <c r="B75" s="155" t="str">
        <f>+PlnYr&amp;" Projected Annual Reserve Contribution  -  (B)-(A)"</f>
        <v>2026 Projected Annual Reserve Contribution  -  (B)-(A)</v>
      </c>
      <c r="C75" s="156"/>
      <c r="D75" s="156"/>
      <c r="E75" s="156"/>
      <c r="F75" s="156"/>
      <c r="G75" s="156"/>
      <c r="H75" s="156"/>
      <c r="I75" s="156"/>
      <c r="J75" s="156"/>
      <c r="K75" s="156"/>
      <c r="L75" s="157">
        <f>+L67-L65</f>
        <v>9481518.8300000001</v>
      </c>
    </row>
    <row r="77" spans="1:12" x14ac:dyDescent="0.35">
      <c r="C77" s="164" t="str">
        <f>+"Check:"</f>
        <v>Check:</v>
      </c>
      <c r="D77" s="165" t="str">
        <f>+"Must be at a minimum 10% of Annual Assessments for "&amp;PlnYr</f>
        <v>Must be at a minimum 10% of Annual Assessments for 2026</v>
      </c>
    </row>
    <row r="78" spans="1:12" x14ac:dyDescent="0.35">
      <c r="D78" s="165" t="s">
        <v>721</v>
      </c>
      <c r="L78" s="166">
        <f>0.1*AssocFees</f>
        <v>963112.8</v>
      </c>
    </row>
  </sheetData>
  <sheetProtection password="C91F" sheet="1"/>
  <conditionalFormatting sqref="L78">
    <cfRule type="expression" dxfId="12" priority="1">
      <formula>$L$75&lt;$L$78</formula>
    </cfRule>
  </conditionalFormatting>
  <printOptions horizontalCentered="1" verticalCentered="1"/>
  <pageMargins left="0.5" right="0.5" top="0.25" bottom="0.25" header="0.3" footer="0.3"/>
  <pageSetup scale="63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F8"/>
  <sheetViews>
    <sheetView zoomScaleNormal="100" workbookViewId="0"/>
  </sheetViews>
  <sheetFormatPr defaultColWidth="8.6328125" defaultRowHeight="46" x14ac:dyDescent="1"/>
  <cols>
    <col min="1" max="1" width="8.6328125" style="32" customWidth="1"/>
    <col min="2" max="16384" width="8.6328125" style="32"/>
  </cols>
  <sheetData>
    <row r="1" spans="1:6" x14ac:dyDescent="1">
      <c r="A1" s="31"/>
      <c r="F1" s="31" t="s">
        <v>722</v>
      </c>
    </row>
    <row r="2" spans="1:6" x14ac:dyDescent="1">
      <c r="A2" s="31"/>
    </row>
    <row r="3" spans="1:6" x14ac:dyDescent="1">
      <c r="A3" s="31" t="s">
        <v>723</v>
      </c>
    </row>
    <row r="4" spans="1:6" x14ac:dyDescent="1">
      <c r="A4" s="31" t="s">
        <v>724</v>
      </c>
    </row>
    <row r="5" spans="1:6" x14ac:dyDescent="1">
      <c r="A5" s="31"/>
    </row>
    <row r="6" spans="1:6" x14ac:dyDescent="1">
      <c r="A6" s="31" t="s">
        <v>725</v>
      </c>
    </row>
    <row r="7" spans="1:6" x14ac:dyDescent="1">
      <c r="A7" s="31" t="s">
        <v>726</v>
      </c>
    </row>
    <row r="8" spans="1:6" x14ac:dyDescent="1">
      <c r="A8" s="31"/>
    </row>
  </sheetData>
  <sheetProtection password="C91F" sheet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9" tint="0.59999389629810485"/>
  </sheetPr>
  <dimension ref="A1:O615"/>
  <sheetViews>
    <sheetView workbookViewId="0">
      <pane xSplit="3" ySplit="6" topLeftCell="D7" activePane="bottomRight" state="frozen"/>
      <selection activeCell="B494" sqref="B494"/>
      <selection pane="topRight" activeCell="B494" sqref="B494"/>
      <selection pane="bottomLeft" activeCell="B494" sqref="B494"/>
      <selection pane="bottomRight" activeCell="D7" sqref="D7"/>
    </sheetView>
  </sheetViews>
  <sheetFormatPr defaultColWidth="8.6328125" defaultRowHeight="14.5" outlineLevelCol="1" x14ac:dyDescent="0.35"/>
  <cols>
    <col min="1" max="1" width="10.6328125" hidden="1" customWidth="1" outlineLevel="1"/>
    <col min="2" max="2" width="9.36328125" style="87" customWidth="1" collapsed="1"/>
    <col min="3" max="3" width="43.6328125" style="87" bestFit="1" customWidth="1"/>
    <col min="4" max="4" width="1.6328125" customWidth="1"/>
    <col min="5" max="6" width="12.26953125" bestFit="1" customWidth="1"/>
    <col min="7" max="7" width="11.08984375" bestFit="1" customWidth="1"/>
    <col min="8" max="8" width="10.6328125" style="2" customWidth="1"/>
    <col min="9" max="9" width="1.6328125" customWidth="1"/>
    <col min="10" max="12" width="12.26953125" bestFit="1" customWidth="1"/>
    <col min="14" max="14" width="1.6328125" customWidth="1"/>
    <col min="15" max="15" width="40.7265625" customWidth="1"/>
  </cols>
  <sheetData>
    <row r="1" spans="1:15" s="13" customFormat="1" x14ac:dyDescent="0.35">
      <c r="B1" s="89" t="s">
        <v>0</v>
      </c>
      <c r="C1" s="110" t="str">
        <f>+EntityName</f>
        <v>Mayfair Renaissance</v>
      </c>
      <c r="H1" s="14"/>
    </row>
    <row r="2" spans="1:15" s="13" customFormat="1" x14ac:dyDescent="0.35">
      <c r="B2" s="89" t="s">
        <v>1</v>
      </c>
      <c r="C2" s="110">
        <f>+EntityNo</f>
        <v>115211</v>
      </c>
      <c r="H2" s="14"/>
    </row>
    <row r="4" spans="1:15" s="3" customFormat="1" x14ac:dyDescent="0.35">
      <c r="B4" s="111"/>
      <c r="C4" s="111"/>
      <c r="E4" s="4" t="str">
        <f>+OP!AE4</f>
        <v>Total</v>
      </c>
      <c r="F4" s="4" t="str">
        <f>+OP!AF4</f>
        <v>Total</v>
      </c>
      <c r="G4" s="4" t="str">
        <f>+OP!AG4</f>
        <v>Fcst vs. Bud</v>
      </c>
      <c r="H4" s="4"/>
      <c r="J4" s="4" t="str">
        <f>+OP!AV4</f>
        <v>Total</v>
      </c>
      <c r="K4" s="4" t="str">
        <f t="shared" ref="K4:L6" si="0">+F4</f>
        <v>Total</v>
      </c>
      <c r="L4" s="4" t="str">
        <f t="shared" si="0"/>
        <v>Fcst vs. Bud</v>
      </c>
      <c r="M4" s="4"/>
      <c r="O4" s="4"/>
    </row>
    <row r="5" spans="1:15" s="3" customFormat="1" x14ac:dyDescent="0.35">
      <c r="B5" s="102" t="str">
        <f>+OP!B5</f>
        <v>Account</v>
      </c>
      <c r="C5" s="102" t="str">
        <f>+OP!C5</f>
        <v>Account</v>
      </c>
      <c r="E5" s="6">
        <f>+OP!AE5</f>
        <v>2025</v>
      </c>
      <c r="F5" s="6">
        <f>+OP!AF5</f>
        <v>2025</v>
      </c>
      <c r="G5" s="6" t="str">
        <f>+OP!AG5</f>
        <v>Variance</v>
      </c>
      <c r="H5" s="6" t="str">
        <f>+OP!AH5</f>
        <v>Variance</v>
      </c>
      <c r="J5" s="6" t="str">
        <f>+OP!AV5</f>
        <v>2026</v>
      </c>
      <c r="K5" s="6">
        <f t="shared" si="0"/>
        <v>2025</v>
      </c>
      <c r="L5" s="6" t="str">
        <f t="shared" si="0"/>
        <v>Variance</v>
      </c>
      <c r="M5" s="6" t="str">
        <f>+H5</f>
        <v>Variance</v>
      </c>
      <c r="O5" s="6"/>
    </row>
    <row r="6" spans="1:15" s="3" customFormat="1" x14ac:dyDescent="0.35">
      <c r="A6" s="3" t="s">
        <v>6</v>
      </c>
      <c r="B6" s="112" t="str">
        <f>+OP!B6</f>
        <v>Number</v>
      </c>
      <c r="C6" s="112" t="str">
        <f>+OP!C6</f>
        <v>Description</v>
      </c>
      <c r="E6" s="8" t="str">
        <f>+OP!AE6</f>
        <v>Forecast</v>
      </c>
      <c r="F6" s="8" t="str">
        <f>+OP!AF6</f>
        <v>Budget</v>
      </c>
      <c r="G6" s="8" t="str">
        <f>+OP!AG6</f>
        <v>Dollars</v>
      </c>
      <c r="H6" s="8" t="str">
        <f>+OP!AH6</f>
        <v>%</v>
      </c>
      <c r="J6" s="8" t="str">
        <f>+OP!AV6</f>
        <v>Budget</v>
      </c>
      <c r="K6" s="8" t="str">
        <f t="shared" si="0"/>
        <v>Budget</v>
      </c>
      <c r="L6" s="8" t="str">
        <f t="shared" si="0"/>
        <v>Dollars</v>
      </c>
      <c r="M6" s="8" t="str">
        <f>+H6</f>
        <v>%</v>
      </c>
      <c r="O6" s="8" t="s">
        <v>13</v>
      </c>
    </row>
    <row r="7" spans="1:15" ht="8.15" customHeight="1" x14ac:dyDescent="0.35">
      <c r="B7" s="116"/>
      <c r="E7" s="25"/>
      <c r="F7" s="25"/>
      <c r="G7" s="25"/>
      <c r="H7" s="26"/>
      <c r="J7" s="25"/>
      <c r="K7" s="25"/>
      <c r="L7" s="25"/>
      <c r="M7" s="26"/>
    </row>
    <row r="8" spans="1:15" x14ac:dyDescent="0.35">
      <c r="B8" s="116"/>
      <c r="C8" s="126" t="s">
        <v>14</v>
      </c>
      <c r="E8" s="25"/>
      <c r="F8" s="25"/>
      <c r="G8" s="25"/>
      <c r="H8" s="26"/>
      <c r="J8" s="25"/>
      <c r="K8" s="25"/>
      <c r="L8" s="25"/>
      <c r="M8" s="26"/>
    </row>
    <row r="9" spans="1:15" x14ac:dyDescent="0.35">
      <c r="B9" s="116">
        <v>400000</v>
      </c>
      <c r="C9" s="87" t="s">
        <v>15</v>
      </c>
      <c r="E9" s="104">
        <f t="shared" ref="E9:E40" si="1">VLOOKUP($B9,RSV,30,FALSE)</f>
        <v>0</v>
      </c>
      <c r="F9" s="104">
        <f t="shared" ref="F9:F40" si="2">VLOOKUP($B9,RSV,31,FALSE)</f>
        <v>0</v>
      </c>
      <c r="G9" s="104">
        <f t="shared" ref="G9:G40" si="3">+E9-F9</f>
        <v>0</v>
      </c>
      <c r="H9" s="43">
        <f t="shared" ref="H9:H40" si="4">IF(F9=0,0,G9/F9)</f>
        <v>0</v>
      </c>
      <c r="J9" s="104">
        <f t="shared" ref="J9:J40" si="5">VLOOKUP($B9,RSV,47,FALSE)</f>
        <v>0</v>
      </c>
      <c r="K9" s="104">
        <f t="shared" ref="K9:K40" si="6">VLOOKUP($B9,RSV,31,FALSE)</f>
        <v>0</v>
      </c>
      <c r="L9" s="104">
        <f t="shared" ref="L9:L40" si="7">+J9-K9</f>
        <v>0</v>
      </c>
      <c r="M9" s="43">
        <f t="shared" ref="M9:M40" si="8">IF(K9=0,0,L9/K9)</f>
        <v>0</v>
      </c>
      <c r="O9" s="86" t="str">
        <f t="shared" ref="O9:O40" si="9">IF(ISBLANK(VLOOKUP(B9,RSV,48,FALSE))=TRUE,"",VLOOKUP(B9,RSV,48,FALSE))</f>
        <v/>
      </c>
    </row>
    <row r="10" spans="1:15" x14ac:dyDescent="0.35">
      <c r="B10" s="116">
        <v>400010</v>
      </c>
      <c r="C10" s="87" t="s">
        <v>16</v>
      </c>
      <c r="E10" s="104">
        <f t="shared" si="1"/>
        <v>0</v>
      </c>
      <c r="F10" s="104">
        <f t="shared" si="2"/>
        <v>0</v>
      </c>
      <c r="G10" s="104">
        <f t="shared" si="3"/>
        <v>0</v>
      </c>
      <c r="H10" s="43">
        <f t="shared" si="4"/>
        <v>0</v>
      </c>
      <c r="J10" s="104">
        <f t="shared" si="5"/>
        <v>0</v>
      </c>
      <c r="K10" s="104">
        <f t="shared" si="6"/>
        <v>0</v>
      </c>
      <c r="L10" s="104">
        <f t="shared" si="7"/>
        <v>0</v>
      </c>
      <c r="M10" s="43">
        <f t="shared" si="8"/>
        <v>0</v>
      </c>
      <c r="O10" s="86" t="str">
        <f t="shared" si="9"/>
        <v/>
      </c>
    </row>
    <row r="11" spans="1:15" x14ac:dyDescent="0.35">
      <c r="B11" s="116">
        <v>400011</v>
      </c>
      <c r="C11" s="87" t="s">
        <v>17</v>
      </c>
      <c r="E11" s="104">
        <f t="shared" si="1"/>
        <v>0</v>
      </c>
      <c r="F11" s="104">
        <f t="shared" si="2"/>
        <v>0</v>
      </c>
      <c r="G11" s="104">
        <f t="shared" si="3"/>
        <v>0</v>
      </c>
      <c r="H11" s="43">
        <f t="shared" si="4"/>
        <v>0</v>
      </c>
      <c r="J11" s="104">
        <f t="shared" si="5"/>
        <v>0</v>
      </c>
      <c r="K11" s="104">
        <f t="shared" si="6"/>
        <v>0</v>
      </c>
      <c r="L11" s="104">
        <f t="shared" si="7"/>
        <v>0</v>
      </c>
      <c r="M11" s="43">
        <f t="shared" si="8"/>
        <v>0</v>
      </c>
      <c r="O11" s="86" t="str">
        <f t="shared" si="9"/>
        <v/>
      </c>
    </row>
    <row r="12" spans="1:15" x14ac:dyDescent="0.35">
      <c r="B12" s="116">
        <v>400012</v>
      </c>
      <c r="C12" s="87" t="s">
        <v>18</v>
      </c>
      <c r="E12" s="104">
        <f t="shared" si="1"/>
        <v>0</v>
      </c>
      <c r="F12" s="104">
        <f t="shared" si="2"/>
        <v>0</v>
      </c>
      <c r="G12" s="104">
        <f t="shared" si="3"/>
        <v>0</v>
      </c>
      <c r="H12" s="43">
        <f t="shared" si="4"/>
        <v>0</v>
      </c>
      <c r="J12" s="104">
        <f t="shared" si="5"/>
        <v>0</v>
      </c>
      <c r="K12" s="104">
        <f t="shared" si="6"/>
        <v>0</v>
      </c>
      <c r="L12" s="104">
        <f t="shared" si="7"/>
        <v>0</v>
      </c>
      <c r="M12" s="43">
        <f t="shared" si="8"/>
        <v>0</v>
      </c>
      <c r="O12" s="86" t="str">
        <f t="shared" si="9"/>
        <v/>
      </c>
    </row>
    <row r="13" spans="1:15" x14ac:dyDescent="0.35">
      <c r="B13" s="116">
        <v>400013</v>
      </c>
      <c r="C13" s="87" t="s">
        <v>19</v>
      </c>
      <c r="E13" s="104">
        <f t="shared" si="1"/>
        <v>0</v>
      </c>
      <c r="F13" s="104">
        <f t="shared" si="2"/>
        <v>0</v>
      </c>
      <c r="G13" s="104">
        <f t="shared" si="3"/>
        <v>0</v>
      </c>
      <c r="H13" s="43">
        <f t="shared" si="4"/>
        <v>0</v>
      </c>
      <c r="J13" s="104">
        <f t="shared" si="5"/>
        <v>0</v>
      </c>
      <c r="K13" s="104">
        <f t="shared" si="6"/>
        <v>0</v>
      </c>
      <c r="L13" s="104">
        <f t="shared" si="7"/>
        <v>0</v>
      </c>
      <c r="M13" s="43">
        <f t="shared" si="8"/>
        <v>0</v>
      </c>
      <c r="O13" s="86" t="str">
        <f t="shared" si="9"/>
        <v/>
      </c>
    </row>
    <row r="14" spans="1:15" x14ac:dyDescent="0.35">
      <c r="B14" s="116">
        <v>400014</v>
      </c>
      <c r="C14" s="87" t="s">
        <v>20</v>
      </c>
      <c r="E14" s="104">
        <f t="shared" si="1"/>
        <v>0</v>
      </c>
      <c r="F14" s="104">
        <f t="shared" si="2"/>
        <v>0</v>
      </c>
      <c r="G14" s="104">
        <f t="shared" si="3"/>
        <v>0</v>
      </c>
      <c r="H14" s="43">
        <f t="shared" si="4"/>
        <v>0</v>
      </c>
      <c r="J14" s="104">
        <f t="shared" si="5"/>
        <v>0</v>
      </c>
      <c r="K14" s="104">
        <f t="shared" si="6"/>
        <v>0</v>
      </c>
      <c r="L14" s="104">
        <f t="shared" si="7"/>
        <v>0</v>
      </c>
      <c r="M14" s="43">
        <f t="shared" si="8"/>
        <v>0</v>
      </c>
      <c r="O14" s="86" t="str">
        <f t="shared" si="9"/>
        <v/>
      </c>
    </row>
    <row r="15" spans="1:15" x14ac:dyDescent="0.35">
      <c r="B15" s="116">
        <v>400015</v>
      </c>
      <c r="C15" s="87" t="s">
        <v>21</v>
      </c>
      <c r="E15" s="104">
        <f t="shared" si="1"/>
        <v>0</v>
      </c>
      <c r="F15" s="104">
        <f t="shared" si="2"/>
        <v>0</v>
      </c>
      <c r="G15" s="104">
        <f t="shared" si="3"/>
        <v>0</v>
      </c>
      <c r="H15" s="43">
        <f t="shared" si="4"/>
        <v>0</v>
      </c>
      <c r="J15" s="104">
        <f t="shared" si="5"/>
        <v>0</v>
      </c>
      <c r="K15" s="104">
        <f t="shared" si="6"/>
        <v>0</v>
      </c>
      <c r="L15" s="104">
        <f t="shared" si="7"/>
        <v>0</v>
      </c>
      <c r="M15" s="43">
        <f t="shared" si="8"/>
        <v>0</v>
      </c>
      <c r="O15" s="86" t="str">
        <f t="shared" si="9"/>
        <v/>
      </c>
    </row>
    <row r="16" spans="1:15" x14ac:dyDescent="0.35">
      <c r="B16" s="116">
        <v>400016</v>
      </c>
      <c r="C16" s="87" t="s">
        <v>22</v>
      </c>
      <c r="E16" s="104">
        <f t="shared" si="1"/>
        <v>0</v>
      </c>
      <c r="F16" s="104">
        <f t="shared" si="2"/>
        <v>0</v>
      </c>
      <c r="G16" s="104">
        <f t="shared" si="3"/>
        <v>0</v>
      </c>
      <c r="H16" s="43">
        <f t="shared" si="4"/>
        <v>0</v>
      </c>
      <c r="J16" s="104">
        <f t="shared" si="5"/>
        <v>0</v>
      </c>
      <c r="K16" s="104">
        <f t="shared" si="6"/>
        <v>0</v>
      </c>
      <c r="L16" s="104">
        <f t="shared" si="7"/>
        <v>0</v>
      </c>
      <c r="M16" s="43">
        <f t="shared" si="8"/>
        <v>0</v>
      </c>
      <c r="O16" s="86" t="str">
        <f t="shared" si="9"/>
        <v/>
      </c>
    </row>
    <row r="17" spans="2:15" x14ac:dyDescent="0.35">
      <c r="B17" s="116">
        <v>400017</v>
      </c>
      <c r="C17" s="87" t="s">
        <v>23</v>
      </c>
      <c r="E17" s="104">
        <f t="shared" si="1"/>
        <v>0</v>
      </c>
      <c r="F17" s="104">
        <f t="shared" si="2"/>
        <v>0</v>
      </c>
      <c r="G17" s="104">
        <f t="shared" si="3"/>
        <v>0</v>
      </c>
      <c r="H17" s="43">
        <f t="shared" si="4"/>
        <v>0</v>
      </c>
      <c r="J17" s="104">
        <f t="shared" si="5"/>
        <v>0</v>
      </c>
      <c r="K17" s="104">
        <f t="shared" si="6"/>
        <v>0</v>
      </c>
      <c r="L17" s="104">
        <f t="shared" si="7"/>
        <v>0</v>
      </c>
      <c r="M17" s="43">
        <f t="shared" si="8"/>
        <v>0</v>
      </c>
      <c r="O17" s="86" t="str">
        <f t="shared" si="9"/>
        <v/>
      </c>
    </row>
    <row r="18" spans="2:15" x14ac:dyDescent="0.35">
      <c r="B18" s="116">
        <v>400018</v>
      </c>
      <c r="C18" s="87" t="s">
        <v>24</v>
      </c>
      <c r="E18" s="104">
        <f t="shared" si="1"/>
        <v>0</v>
      </c>
      <c r="F18" s="104">
        <f t="shared" si="2"/>
        <v>0</v>
      </c>
      <c r="G18" s="104">
        <f t="shared" si="3"/>
        <v>0</v>
      </c>
      <c r="H18" s="43">
        <f t="shared" si="4"/>
        <v>0</v>
      </c>
      <c r="J18" s="104">
        <f t="shared" si="5"/>
        <v>0</v>
      </c>
      <c r="K18" s="104">
        <f t="shared" si="6"/>
        <v>0</v>
      </c>
      <c r="L18" s="104">
        <f t="shared" si="7"/>
        <v>0</v>
      </c>
      <c r="M18" s="43">
        <f t="shared" si="8"/>
        <v>0</v>
      </c>
      <c r="O18" s="86" t="str">
        <f t="shared" si="9"/>
        <v/>
      </c>
    </row>
    <row r="19" spans="2:15" x14ac:dyDescent="0.35">
      <c r="B19" s="116">
        <v>400019</v>
      </c>
      <c r="C19" s="87" t="s">
        <v>25</v>
      </c>
      <c r="E19" s="104">
        <f t="shared" si="1"/>
        <v>0</v>
      </c>
      <c r="F19" s="104">
        <f t="shared" si="2"/>
        <v>0</v>
      </c>
      <c r="G19" s="104">
        <f t="shared" si="3"/>
        <v>0</v>
      </c>
      <c r="H19" s="43">
        <f t="shared" si="4"/>
        <v>0</v>
      </c>
      <c r="J19" s="104">
        <f t="shared" si="5"/>
        <v>0</v>
      </c>
      <c r="K19" s="104">
        <f t="shared" si="6"/>
        <v>0</v>
      </c>
      <c r="L19" s="104">
        <f t="shared" si="7"/>
        <v>0</v>
      </c>
      <c r="M19" s="43">
        <f t="shared" si="8"/>
        <v>0</v>
      </c>
      <c r="O19" s="86" t="str">
        <f t="shared" si="9"/>
        <v/>
      </c>
    </row>
    <row r="20" spans="2:15" x14ac:dyDescent="0.35">
      <c r="B20" s="116">
        <v>400020</v>
      </c>
      <c r="C20" s="87" t="s">
        <v>26</v>
      </c>
      <c r="E20" s="104">
        <f t="shared" si="1"/>
        <v>0</v>
      </c>
      <c r="F20" s="104">
        <f t="shared" si="2"/>
        <v>0</v>
      </c>
      <c r="G20" s="104">
        <f t="shared" si="3"/>
        <v>0</v>
      </c>
      <c r="H20" s="43">
        <f t="shared" si="4"/>
        <v>0</v>
      </c>
      <c r="J20" s="104">
        <f t="shared" si="5"/>
        <v>0</v>
      </c>
      <c r="K20" s="104">
        <f t="shared" si="6"/>
        <v>0</v>
      </c>
      <c r="L20" s="104">
        <f t="shared" si="7"/>
        <v>0</v>
      </c>
      <c r="M20" s="43">
        <f t="shared" si="8"/>
        <v>0</v>
      </c>
      <c r="O20" s="86" t="str">
        <f t="shared" si="9"/>
        <v/>
      </c>
    </row>
    <row r="21" spans="2:15" x14ac:dyDescent="0.35">
      <c r="B21" s="116">
        <v>401000</v>
      </c>
      <c r="C21" s="87" t="s">
        <v>27</v>
      </c>
      <c r="E21" s="104">
        <f t="shared" si="1"/>
        <v>0</v>
      </c>
      <c r="F21" s="104">
        <f t="shared" si="2"/>
        <v>0</v>
      </c>
      <c r="G21" s="104">
        <f t="shared" si="3"/>
        <v>0</v>
      </c>
      <c r="H21" s="43">
        <f t="shared" si="4"/>
        <v>0</v>
      </c>
      <c r="J21" s="104">
        <f t="shared" si="5"/>
        <v>0</v>
      </c>
      <c r="K21" s="104">
        <f t="shared" si="6"/>
        <v>0</v>
      </c>
      <c r="L21" s="104">
        <f t="shared" si="7"/>
        <v>0</v>
      </c>
      <c r="M21" s="43">
        <f t="shared" si="8"/>
        <v>0</v>
      </c>
      <c r="O21" s="86" t="str">
        <f t="shared" si="9"/>
        <v/>
      </c>
    </row>
    <row r="22" spans="2:15" x14ac:dyDescent="0.35">
      <c r="B22" s="116">
        <v>401009</v>
      </c>
      <c r="C22" s="87" t="s">
        <v>28</v>
      </c>
      <c r="E22" s="104">
        <f t="shared" si="1"/>
        <v>0</v>
      </c>
      <c r="F22" s="104">
        <f t="shared" si="2"/>
        <v>0</v>
      </c>
      <c r="G22" s="104">
        <f t="shared" si="3"/>
        <v>0</v>
      </c>
      <c r="H22" s="43">
        <f t="shared" si="4"/>
        <v>0</v>
      </c>
      <c r="J22" s="104">
        <f t="shared" si="5"/>
        <v>0</v>
      </c>
      <c r="K22" s="104">
        <f t="shared" si="6"/>
        <v>0</v>
      </c>
      <c r="L22" s="104">
        <f t="shared" si="7"/>
        <v>0</v>
      </c>
      <c r="M22" s="43">
        <f t="shared" si="8"/>
        <v>0</v>
      </c>
      <c r="O22" s="86" t="str">
        <f t="shared" si="9"/>
        <v/>
      </c>
    </row>
    <row r="23" spans="2:15" x14ac:dyDescent="0.35">
      <c r="B23" s="116">
        <v>401010</v>
      </c>
      <c r="C23" s="87" t="s">
        <v>29</v>
      </c>
      <c r="E23" s="104">
        <f t="shared" si="1"/>
        <v>0</v>
      </c>
      <c r="F23" s="104">
        <f t="shared" si="2"/>
        <v>0</v>
      </c>
      <c r="G23" s="104">
        <f t="shared" si="3"/>
        <v>0</v>
      </c>
      <c r="H23" s="43">
        <f t="shared" si="4"/>
        <v>0</v>
      </c>
      <c r="J23" s="104">
        <f t="shared" si="5"/>
        <v>0</v>
      </c>
      <c r="K23" s="104">
        <f t="shared" si="6"/>
        <v>0</v>
      </c>
      <c r="L23" s="104">
        <f t="shared" si="7"/>
        <v>0</v>
      </c>
      <c r="M23" s="43">
        <f t="shared" si="8"/>
        <v>0</v>
      </c>
      <c r="O23" s="86" t="str">
        <f t="shared" si="9"/>
        <v/>
      </c>
    </row>
    <row r="24" spans="2:15" x14ac:dyDescent="0.35">
      <c r="B24" s="116">
        <v>401011</v>
      </c>
      <c r="C24" s="87" t="s">
        <v>30</v>
      </c>
      <c r="E24" s="104">
        <f t="shared" si="1"/>
        <v>0</v>
      </c>
      <c r="F24" s="104">
        <f t="shared" si="2"/>
        <v>0</v>
      </c>
      <c r="G24" s="104">
        <f t="shared" si="3"/>
        <v>0</v>
      </c>
      <c r="H24" s="43">
        <f t="shared" si="4"/>
        <v>0</v>
      </c>
      <c r="J24" s="104">
        <f t="shared" si="5"/>
        <v>0</v>
      </c>
      <c r="K24" s="104">
        <f t="shared" si="6"/>
        <v>0</v>
      </c>
      <c r="L24" s="104">
        <f t="shared" si="7"/>
        <v>0</v>
      </c>
      <c r="M24" s="43">
        <f t="shared" si="8"/>
        <v>0</v>
      </c>
      <c r="O24" s="86" t="str">
        <f t="shared" si="9"/>
        <v/>
      </c>
    </row>
    <row r="25" spans="2:15" x14ac:dyDescent="0.35">
      <c r="B25" s="116">
        <v>401012</v>
      </c>
      <c r="C25" s="87" t="s">
        <v>31</v>
      </c>
      <c r="E25" s="104">
        <f t="shared" si="1"/>
        <v>0</v>
      </c>
      <c r="F25" s="104">
        <f t="shared" si="2"/>
        <v>0</v>
      </c>
      <c r="G25" s="104">
        <f t="shared" si="3"/>
        <v>0</v>
      </c>
      <c r="H25" s="43">
        <f t="shared" si="4"/>
        <v>0</v>
      </c>
      <c r="J25" s="104">
        <f t="shared" si="5"/>
        <v>0</v>
      </c>
      <c r="K25" s="104">
        <f t="shared" si="6"/>
        <v>0</v>
      </c>
      <c r="L25" s="104">
        <f t="shared" si="7"/>
        <v>0</v>
      </c>
      <c r="M25" s="43">
        <f t="shared" si="8"/>
        <v>0</v>
      </c>
      <c r="O25" s="86" t="str">
        <f t="shared" si="9"/>
        <v/>
      </c>
    </row>
    <row r="26" spans="2:15" x14ac:dyDescent="0.35">
      <c r="B26" s="116">
        <v>401013</v>
      </c>
      <c r="C26" s="87" t="s">
        <v>32</v>
      </c>
      <c r="E26" s="104">
        <f t="shared" si="1"/>
        <v>0</v>
      </c>
      <c r="F26" s="104">
        <f t="shared" si="2"/>
        <v>0</v>
      </c>
      <c r="G26" s="104">
        <f t="shared" si="3"/>
        <v>0</v>
      </c>
      <c r="H26" s="43">
        <f t="shared" si="4"/>
        <v>0</v>
      </c>
      <c r="J26" s="104">
        <f t="shared" si="5"/>
        <v>0</v>
      </c>
      <c r="K26" s="104">
        <f t="shared" si="6"/>
        <v>0</v>
      </c>
      <c r="L26" s="104">
        <f t="shared" si="7"/>
        <v>0</v>
      </c>
      <c r="M26" s="43">
        <f t="shared" si="8"/>
        <v>0</v>
      </c>
      <c r="O26" s="86" t="str">
        <f t="shared" si="9"/>
        <v/>
      </c>
    </row>
    <row r="27" spans="2:15" x14ac:dyDescent="0.35">
      <c r="B27" s="116">
        <v>401014</v>
      </c>
      <c r="C27" s="87" t="s">
        <v>33</v>
      </c>
      <c r="E27" s="104">
        <f t="shared" si="1"/>
        <v>0</v>
      </c>
      <c r="F27" s="104">
        <f t="shared" si="2"/>
        <v>0</v>
      </c>
      <c r="G27" s="104">
        <f t="shared" si="3"/>
        <v>0</v>
      </c>
      <c r="H27" s="43">
        <f t="shared" si="4"/>
        <v>0</v>
      </c>
      <c r="J27" s="104">
        <f t="shared" si="5"/>
        <v>0</v>
      </c>
      <c r="K27" s="104">
        <f t="shared" si="6"/>
        <v>0</v>
      </c>
      <c r="L27" s="104">
        <f t="shared" si="7"/>
        <v>0</v>
      </c>
      <c r="M27" s="43">
        <f t="shared" si="8"/>
        <v>0</v>
      </c>
      <c r="O27" s="86" t="str">
        <f t="shared" si="9"/>
        <v/>
      </c>
    </row>
    <row r="28" spans="2:15" x14ac:dyDescent="0.35">
      <c r="B28" s="116">
        <v>401015</v>
      </c>
      <c r="C28" s="87" t="s">
        <v>34</v>
      </c>
      <c r="E28" s="104">
        <f t="shared" si="1"/>
        <v>0</v>
      </c>
      <c r="F28" s="104">
        <f t="shared" si="2"/>
        <v>0</v>
      </c>
      <c r="G28" s="104">
        <f t="shared" si="3"/>
        <v>0</v>
      </c>
      <c r="H28" s="43">
        <f t="shared" si="4"/>
        <v>0</v>
      </c>
      <c r="J28" s="104">
        <f t="shared" si="5"/>
        <v>0</v>
      </c>
      <c r="K28" s="104">
        <f t="shared" si="6"/>
        <v>0</v>
      </c>
      <c r="L28" s="104">
        <f t="shared" si="7"/>
        <v>0</v>
      </c>
      <c r="M28" s="43">
        <f t="shared" si="8"/>
        <v>0</v>
      </c>
      <c r="O28" s="86" t="str">
        <f t="shared" si="9"/>
        <v/>
      </c>
    </row>
    <row r="29" spans="2:15" x14ac:dyDescent="0.35">
      <c r="B29" s="116">
        <v>401016</v>
      </c>
      <c r="C29" s="87" t="s">
        <v>34</v>
      </c>
      <c r="E29" s="104">
        <f t="shared" si="1"/>
        <v>0</v>
      </c>
      <c r="F29" s="104">
        <f t="shared" si="2"/>
        <v>0</v>
      </c>
      <c r="G29" s="104">
        <f t="shared" si="3"/>
        <v>0</v>
      </c>
      <c r="H29" s="43">
        <f t="shared" si="4"/>
        <v>0</v>
      </c>
      <c r="J29" s="104">
        <f t="shared" si="5"/>
        <v>0</v>
      </c>
      <c r="K29" s="104">
        <f t="shared" si="6"/>
        <v>0</v>
      </c>
      <c r="L29" s="104">
        <f t="shared" si="7"/>
        <v>0</v>
      </c>
      <c r="M29" s="43">
        <f t="shared" si="8"/>
        <v>0</v>
      </c>
      <c r="O29" s="86" t="str">
        <f t="shared" si="9"/>
        <v/>
      </c>
    </row>
    <row r="30" spans="2:15" x14ac:dyDescent="0.35">
      <c r="B30" s="116">
        <v>401017</v>
      </c>
      <c r="C30" s="87" t="s">
        <v>35</v>
      </c>
      <c r="E30" s="104">
        <f t="shared" si="1"/>
        <v>0</v>
      </c>
      <c r="F30" s="104">
        <f t="shared" si="2"/>
        <v>0</v>
      </c>
      <c r="G30" s="104">
        <f t="shared" si="3"/>
        <v>0</v>
      </c>
      <c r="H30" s="43">
        <f t="shared" si="4"/>
        <v>0</v>
      </c>
      <c r="J30" s="104">
        <f t="shared" si="5"/>
        <v>0</v>
      </c>
      <c r="K30" s="104">
        <f t="shared" si="6"/>
        <v>0</v>
      </c>
      <c r="L30" s="104">
        <f t="shared" si="7"/>
        <v>0</v>
      </c>
      <c r="M30" s="43">
        <f t="shared" si="8"/>
        <v>0</v>
      </c>
      <c r="O30" s="86" t="str">
        <f t="shared" si="9"/>
        <v/>
      </c>
    </row>
    <row r="31" spans="2:15" x14ac:dyDescent="0.35">
      <c r="B31" s="116">
        <v>401018</v>
      </c>
      <c r="C31" s="87" t="s">
        <v>36</v>
      </c>
      <c r="E31" s="104">
        <f t="shared" si="1"/>
        <v>0</v>
      </c>
      <c r="F31" s="104">
        <f t="shared" si="2"/>
        <v>0</v>
      </c>
      <c r="G31" s="104">
        <f t="shared" si="3"/>
        <v>0</v>
      </c>
      <c r="H31" s="43">
        <f t="shared" si="4"/>
        <v>0</v>
      </c>
      <c r="J31" s="104">
        <f t="shared" si="5"/>
        <v>0</v>
      </c>
      <c r="K31" s="104">
        <f t="shared" si="6"/>
        <v>0</v>
      </c>
      <c r="L31" s="104">
        <f t="shared" si="7"/>
        <v>0</v>
      </c>
      <c r="M31" s="43">
        <f t="shared" si="8"/>
        <v>0</v>
      </c>
      <c r="O31" s="86" t="str">
        <f t="shared" si="9"/>
        <v/>
      </c>
    </row>
    <row r="32" spans="2:15" x14ac:dyDescent="0.35">
      <c r="B32" s="116">
        <v>401019</v>
      </c>
      <c r="C32" s="87" t="s">
        <v>37</v>
      </c>
      <c r="E32" s="104">
        <f t="shared" si="1"/>
        <v>0</v>
      </c>
      <c r="F32" s="104">
        <f t="shared" si="2"/>
        <v>0</v>
      </c>
      <c r="G32" s="104">
        <f t="shared" si="3"/>
        <v>0</v>
      </c>
      <c r="H32" s="43">
        <f t="shared" si="4"/>
        <v>0</v>
      </c>
      <c r="J32" s="104">
        <f t="shared" si="5"/>
        <v>0</v>
      </c>
      <c r="K32" s="104">
        <f t="shared" si="6"/>
        <v>0</v>
      </c>
      <c r="L32" s="104">
        <f t="shared" si="7"/>
        <v>0</v>
      </c>
      <c r="M32" s="43">
        <f t="shared" si="8"/>
        <v>0</v>
      </c>
      <c r="O32" s="86" t="str">
        <f t="shared" si="9"/>
        <v/>
      </c>
    </row>
    <row r="33" spans="2:15" x14ac:dyDescent="0.35">
      <c r="B33" s="116">
        <v>401020</v>
      </c>
      <c r="C33" s="87" t="s">
        <v>38</v>
      </c>
      <c r="E33" s="104">
        <f t="shared" si="1"/>
        <v>0</v>
      </c>
      <c r="F33" s="104">
        <f t="shared" si="2"/>
        <v>0</v>
      </c>
      <c r="G33" s="104">
        <f t="shared" si="3"/>
        <v>0</v>
      </c>
      <c r="H33" s="43">
        <f t="shared" si="4"/>
        <v>0</v>
      </c>
      <c r="J33" s="104">
        <f t="shared" si="5"/>
        <v>0</v>
      </c>
      <c r="K33" s="104">
        <f t="shared" si="6"/>
        <v>0</v>
      </c>
      <c r="L33" s="104">
        <f t="shared" si="7"/>
        <v>0</v>
      </c>
      <c r="M33" s="43">
        <f t="shared" si="8"/>
        <v>0</v>
      </c>
      <c r="O33" s="86" t="str">
        <f t="shared" si="9"/>
        <v/>
      </c>
    </row>
    <row r="34" spans="2:15" x14ac:dyDescent="0.35">
      <c r="B34" s="116">
        <v>402000</v>
      </c>
      <c r="C34" s="87" t="s">
        <v>39</v>
      </c>
      <c r="E34" s="104">
        <f t="shared" si="1"/>
        <v>0</v>
      </c>
      <c r="F34" s="104">
        <f t="shared" si="2"/>
        <v>0</v>
      </c>
      <c r="G34" s="104">
        <f t="shared" si="3"/>
        <v>0</v>
      </c>
      <c r="H34" s="43">
        <f t="shared" si="4"/>
        <v>0</v>
      </c>
      <c r="J34" s="104">
        <f t="shared" si="5"/>
        <v>0</v>
      </c>
      <c r="K34" s="104">
        <f t="shared" si="6"/>
        <v>0</v>
      </c>
      <c r="L34" s="104">
        <f t="shared" si="7"/>
        <v>0</v>
      </c>
      <c r="M34" s="43">
        <f t="shared" si="8"/>
        <v>0</v>
      </c>
      <c r="O34" s="86" t="str">
        <f t="shared" si="9"/>
        <v/>
      </c>
    </row>
    <row r="35" spans="2:15" x14ac:dyDescent="0.35">
      <c r="B35" s="116">
        <v>410000</v>
      </c>
      <c r="C35" s="87" t="s">
        <v>40</v>
      </c>
      <c r="E35" s="104">
        <f t="shared" si="1"/>
        <v>0</v>
      </c>
      <c r="F35" s="104">
        <f t="shared" si="2"/>
        <v>0</v>
      </c>
      <c r="G35" s="104">
        <f t="shared" si="3"/>
        <v>0</v>
      </c>
      <c r="H35" s="43">
        <f t="shared" si="4"/>
        <v>0</v>
      </c>
      <c r="J35" s="104">
        <f t="shared" si="5"/>
        <v>0</v>
      </c>
      <c r="K35" s="104">
        <f t="shared" si="6"/>
        <v>0</v>
      </c>
      <c r="L35" s="104">
        <f t="shared" si="7"/>
        <v>0</v>
      </c>
      <c r="M35" s="43">
        <f t="shared" si="8"/>
        <v>0</v>
      </c>
      <c r="O35" s="86" t="str">
        <f t="shared" si="9"/>
        <v/>
      </c>
    </row>
    <row r="36" spans="2:15" x14ac:dyDescent="0.35">
      <c r="B36" s="116">
        <v>411000</v>
      </c>
      <c r="C36" s="87" t="s">
        <v>41</v>
      </c>
      <c r="E36" s="104">
        <f t="shared" si="1"/>
        <v>0</v>
      </c>
      <c r="F36" s="104">
        <f t="shared" si="2"/>
        <v>0</v>
      </c>
      <c r="G36" s="104">
        <f t="shared" si="3"/>
        <v>0</v>
      </c>
      <c r="H36" s="43">
        <f t="shared" si="4"/>
        <v>0</v>
      </c>
      <c r="J36" s="104">
        <f t="shared" si="5"/>
        <v>0</v>
      </c>
      <c r="K36" s="104">
        <f t="shared" si="6"/>
        <v>0</v>
      </c>
      <c r="L36" s="104">
        <f t="shared" si="7"/>
        <v>0</v>
      </c>
      <c r="M36" s="43">
        <f t="shared" si="8"/>
        <v>0</v>
      </c>
      <c r="O36" s="86" t="str">
        <f t="shared" si="9"/>
        <v/>
      </c>
    </row>
    <row r="37" spans="2:15" x14ac:dyDescent="0.35">
      <c r="B37" s="116">
        <v>411010</v>
      </c>
      <c r="C37" s="87" t="s">
        <v>42</v>
      </c>
      <c r="E37" s="104">
        <f t="shared" si="1"/>
        <v>0</v>
      </c>
      <c r="F37" s="104">
        <f t="shared" si="2"/>
        <v>0</v>
      </c>
      <c r="G37" s="104">
        <f t="shared" si="3"/>
        <v>0</v>
      </c>
      <c r="H37" s="43">
        <f t="shared" si="4"/>
        <v>0</v>
      </c>
      <c r="J37" s="104">
        <f t="shared" si="5"/>
        <v>0</v>
      </c>
      <c r="K37" s="104">
        <f t="shared" si="6"/>
        <v>0</v>
      </c>
      <c r="L37" s="104">
        <f t="shared" si="7"/>
        <v>0</v>
      </c>
      <c r="M37" s="43">
        <f t="shared" si="8"/>
        <v>0</v>
      </c>
      <c r="O37" s="86" t="str">
        <f t="shared" si="9"/>
        <v/>
      </c>
    </row>
    <row r="38" spans="2:15" x14ac:dyDescent="0.35">
      <c r="B38" s="116">
        <v>411011</v>
      </c>
      <c r="C38" s="87" t="s">
        <v>43</v>
      </c>
      <c r="E38" s="104">
        <f t="shared" si="1"/>
        <v>0</v>
      </c>
      <c r="F38" s="104">
        <f t="shared" si="2"/>
        <v>0</v>
      </c>
      <c r="G38" s="104">
        <f t="shared" si="3"/>
        <v>0</v>
      </c>
      <c r="H38" s="43">
        <f t="shared" si="4"/>
        <v>0</v>
      </c>
      <c r="J38" s="104">
        <f t="shared" si="5"/>
        <v>0</v>
      </c>
      <c r="K38" s="104">
        <f t="shared" si="6"/>
        <v>0</v>
      </c>
      <c r="L38" s="104">
        <f t="shared" si="7"/>
        <v>0</v>
      </c>
      <c r="M38" s="43">
        <f t="shared" si="8"/>
        <v>0</v>
      </c>
      <c r="O38" s="86" t="str">
        <f t="shared" si="9"/>
        <v/>
      </c>
    </row>
    <row r="39" spans="2:15" x14ac:dyDescent="0.35">
      <c r="B39" s="116">
        <v>420000</v>
      </c>
      <c r="C39" s="87" t="s">
        <v>44</v>
      </c>
      <c r="E39" s="104">
        <f t="shared" si="1"/>
        <v>3770.84</v>
      </c>
      <c r="F39" s="104">
        <f t="shared" si="2"/>
        <v>2700</v>
      </c>
      <c r="G39" s="104">
        <f t="shared" si="3"/>
        <v>1070.8400000000001</v>
      </c>
      <c r="H39" s="43">
        <f t="shared" si="4"/>
        <v>0.39660740740740746</v>
      </c>
      <c r="J39" s="104">
        <f t="shared" si="5"/>
        <v>0</v>
      </c>
      <c r="K39" s="104">
        <f t="shared" si="6"/>
        <v>2700</v>
      </c>
      <c r="L39" s="104">
        <f t="shared" si="7"/>
        <v>-2700</v>
      </c>
      <c r="M39" s="43">
        <f t="shared" si="8"/>
        <v>-1</v>
      </c>
      <c r="O39" s="86" t="str">
        <f t="shared" si="9"/>
        <v/>
      </c>
    </row>
    <row r="40" spans="2:15" x14ac:dyDescent="0.35">
      <c r="B40" s="116">
        <v>420010</v>
      </c>
      <c r="C40" s="87" t="s">
        <v>45</v>
      </c>
      <c r="E40" s="104">
        <f t="shared" si="1"/>
        <v>0</v>
      </c>
      <c r="F40" s="104">
        <f t="shared" si="2"/>
        <v>0</v>
      </c>
      <c r="G40" s="104">
        <f t="shared" si="3"/>
        <v>0</v>
      </c>
      <c r="H40" s="43">
        <f t="shared" si="4"/>
        <v>0</v>
      </c>
      <c r="J40" s="104">
        <f t="shared" si="5"/>
        <v>0</v>
      </c>
      <c r="K40" s="104">
        <f t="shared" si="6"/>
        <v>0</v>
      </c>
      <c r="L40" s="104">
        <f t="shared" si="7"/>
        <v>0</v>
      </c>
      <c r="M40" s="43">
        <f t="shared" si="8"/>
        <v>0</v>
      </c>
      <c r="O40" s="86" t="str">
        <f t="shared" si="9"/>
        <v/>
      </c>
    </row>
    <row r="41" spans="2:15" x14ac:dyDescent="0.35">
      <c r="B41" s="116">
        <v>420011</v>
      </c>
      <c r="C41" s="87" t="s">
        <v>46</v>
      </c>
      <c r="E41" s="104">
        <f t="shared" ref="E41:E72" si="10">VLOOKUP($B41,RSV,30,FALSE)</f>
        <v>0</v>
      </c>
      <c r="F41" s="104">
        <f t="shared" ref="F41:F72" si="11">VLOOKUP($B41,RSV,31,FALSE)</f>
        <v>0</v>
      </c>
      <c r="G41" s="104">
        <f t="shared" ref="G41:G72" si="12">+E41-F41</f>
        <v>0</v>
      </c>
      <c r="H41" s="43">
        <f t="shared" ref="H41:H72" si="13">IF(F41=0,0,G41/F41)</f>
        <v>0</v>
      </c>
      <c r="J41" s="104">
        <f t="shared" ref="J41:J72" si="14">VLOOKUP($B41,RSV,47,FALSE)</f>
        <v>0</v>
      </c>
      <c r="K41" s="104">
        <f t="shared" ref="K41:K72" si="15">VLOOKUP($B41,RSV,31,FALSE)</f>
        <v>0</v>
      </c>
      <c r="L41" s="104">
        <f t="shared" ref="L41:L72" si="16">+J41-K41</f>
        <v>0</v>
      </c>
      <c r="M41" s="43">
        <f t="shared" ref="M41:M72" si="17">IF(K41=0,0,L41/K41)</f>
        <v>0</v>
      </c>
      <c r="O41" s="86" t="str">
        <f t="shared" ref="O41:O72" si="18">IF(ISBLANK(VLOOKUP(B41,RSV,48,FALSE))=TRUE,"",VLOOKUP(B41,RSV,48,FALSE))</f>
        <v/>
      </c>
    </row>
    <row r="42" spans="2:15" x14ac:dyDescent="0.35">
      <c r="B42" s="116">
        <v>430000</v>
      </c>
      <c r="C42" s="87" t="s">
        <v>47</v>
      </c>
      <c r="E42" s="104">
        <f t="shared" si="10"/>
        <v>0</v>
      </c>
      <c r="F42" s="104">
        <f t="shared" si="11"/>
        <v>0</v>
      </c>
      <c r="G42" s="104">
        <f t="shared" si="12"/>
        <v>0</v>
      </c>
      <c r="H42" s="43">
        <f t="shared" si="13"/>
        <v>0</v>
      </c>
      <c r="J42" s="104">
        <f t="shared" si="14"/>
        <v>0</v>
      </c>
      <c r="K42" s="104">
        <f t="shared" si="15"/>
        <v>0</v>
      </c>
      <c r="L42" s="104">
        <f t="shared" si="16"/>
        <v>0</v>
      </c>
      <c r="M42" s="43">
        <f t="shared" si="17"/>
        <v>0</v>
      </c>
      <c r="O42" s="86" t="str">
        <f t="shared" si="18"/>
        <v/>
      </c>
    </row>
    <row r="43" spans="2:15" x14ac:dyDescent="0.35">
      <c r="B43" s="116">
        <v>430010</v>
      </c>
      <c r="C43" s="87" t="s">
        <v>48</v>
      </c>
      <c r="E43" s="104">
        <f t="shared" si="10"/>
        <v>0</v>
      </c>
      <c r="F43" s="104">
        <f t="shared" si="11"/>
        <v>0</v>
      </c>
      <c r="G43" s="104">
        <f t="shared" si="12"/>
        <v>0</v>
      </c>
      <c r="H43" s="43">
        <f t="shared" si="13"/>
        <v>0</v>
      </c>
      <c r="J43" s="104">
        <f t="shared" si="14"/>
        <v>0</v>
      </c>
      <c r="K43" s="104">
        <f t="shared" si="15"/>
        <v>0</v>
      </c>
      <c r="L43" s="104">
        <f t="shared" si="16"/>
        <v>0</v>
      </c>
      <c r="M43" s="43">
        <f t="shared" si="17"/>
        <v>0</v>
      </c>
      <c r="O43" s="86" t="str">
        <f t="shared" si="18"/>
        <v/>
      </c>
    </row>
    <row r="44" spans="2:15" x14ac:dyDescent="0.35">
      <c r="B44" s="116">
        <v>430011</v>
      </c>
      <c r="C44" s="87" t="s">
        <v>49</v>
      </c>
      <c r="E44" s="104">
        <f t="shared" si="10"/>
        <v>0</v>
      </c>
      <c r="F44" s="104">
        <f t="shared" si="11"/>
        <v>0</v>
      </c>
      <c r="G44" s="104">
        <f t="shared" si="12"/>
        <v>0</v>
      </c>
      <c r="H44" s="43">
        <f t="shared" si="13"/>
        <v>0</v>
      </c>
      <c r="J44" s="104">
        <f t="shared" si="14"/>
        <v>0</v>
      </c>
      <c r="K44" s="104">
        <f t="shared" si="15"/>
        <v>0</v>
      </c>
      <c r="L44" s="104">
        <f t="shared" si="16"/>
        <v>0</v>
      </c>
      <c r="M44" s="43">
        <f t="shared" si="17"/>
        <v>0</v>
      </c>
      <c r="O44" s="86" t="str">
        <f t="shared" si="18"/>
        <v/>
      </c>
    </row>
    <row r="45" spans="2:15" x14ac:dyDescent="0.35">
      <c r="B45" s="116">
        <v>431000</v>
      </c>
      <c r="C45" s="87" t="s">
        <v>50</v>
      </c>
      <c r="E45" s="104">
        <f t="shared" si="10"/>
        <v>0</v>
      </c>
      <c r="F45" s="104">
        <f t="shared" si="11"/>
        <v>0</v>
      </c>
      <c r="G45" s="104">
        <f t="shared" si="12"/>
        <v>0</v>
      </c>
      <c r="H45" s="43">
        <f t="shared" si="13"/>
        <v>0</v>
      </c>
      <c r="J45" s="104">
        <f t="shared" si="14"/>
        <v>0</v>
      </c>
      <c r="K45" s="104">
        <f t="shared" si="15"/>
        <v>0</v>
      </c>
      <c r="L45" s="104">
        <f t="shared" si="16"/>
        <v>0</v>
      </c>
      <c r="M45" s="43">
        <f t="shared" si="17"/>
        <v>0</v>
      </c>
      <c r="O45" s="86" t="str">
        <f t="shared" si="18"/>
        <v/>
      </c>
    </row>
    <row r="46" spans="2:15" x14ac:dyDescent="0.35">
      <c r="B46" s="116">
        <v>431010</v>
      </c>
      <c r="C46" s="87" t="s">
        <v>51</v>
      </c>
      <c r="E46" s="104">
        <f t="shared" si="10"/>
        <v>0</v>
      </c>
      <c r="F46" s="104">
        <f t="shared" si="11"/>
        <v>0</v>
      </c>
      <c r="G46" s="104">
        <f t="shared" si="12"/>
        <v>0</v>
      </c>
      <c r="H46" s="43">
        <f t="shared" si="13"/>
        <v>0</v>
      </c>
      <c r="J46" s="104">
        <f t="shared" si="14"/>
        <v>0</v>
      </c>
      <c r="K46" s="104">
        <f t="shared" si="15"/>
        <v>0</v>
      </c>
      <c r="L46" s="104">
        <f t="shared" si="16"/>
        <v>0</v>
      </c>
      <c r="M46" s="43">
        <f t="shared" si="17"/>
        <v>0</v>
      </c>
      <c r="O46" s="86" t="str">
        <f t="shared" si="18"/>
        <v/>
      </c>
    </row>
    <row r="47" spans="2:15" x14ac:dyDescent="0.35">
      <c r="B47" s="116">
        <v>432000</v>
      </c>
      <c r="C47" s="87" t="s">
        <v>52</v>
      </c>
      <c r="E47" s="104">
        <f t="shared" si="10"/>
        <v>0</v>
      </c>
      <c r="F47" s="104">
        <f t="shared" si="11"/>
        <v>0</v>
      </c>
      <c r="G47" s="104">
        <f t="shared" si="12"/>
        <v>0</v>
      </c>
      <c r="H47" s="43">
        <f t="shared" si="13"/>
        <v>0</v>
      </c>
      <c r="J47" s="104">
        <f t="shared" si="14"/>
        <v>0</v>
      </c>
      <c r="K47" s="104">
        <f t="shared" si="15"/>
        <v>0</v>
      </c>
      <c r="L47" s="104">
        <f t="shared" si="16"/>
        <v>0</v>
      </c>
      <c r="M47" s="43">
        <f t="shared" si="17"/>
        <v>0</v>
      </c>
      <c r="O47" s="86" t="str">
        <f t="shared" si="18"/>
        <v/>
      </c>
    </row>
    <row r="48" spans="2:15" x14ac:dyDescent="0.35">
      <c r="B48" s="116">
        <v>432010</v>
      </c>
      <c r="C48" s="87" t="s">
        <v>53</v>
      </c>
      <c r="E48" s="104">
        <f t="shared" si="10"/>
        <v>0</v>
      </c>
      <c r="F48" s="104">
        <f t="shared" si="11"/>
        <v>0</v>
      </c>
      <c r="G48" s="104">
        <f t="shared" si="12"/>
        <v>0</v>
      </c>
      <c r="H48" s="43">
        <f t="shared" si="13"/>
        <v>0</v>
      </c>
      <c r="J48" s="104">
        <f t="shared" si="14"/>
        <v>0</v>
      </c>
      <c r="K48" s="104">
        <f t="shared" si="15"/>
        <v>0</v>
      </c>
      <c r="L48" s="104">
        <f t="shared" si="16"/>
        <v>0</v>
      </c>
      <c r="M48" s="43">
        <f t="shared" si="17"/>
        <v>0</v>
      </c>
      <c r="O48" s="86" t="str">
        <f t="shared" si="18"/>
        <v/>
      </c>
    </row>
    <row r="49" spans="2:15" x14ac:dyDescent="0.35">
      <c r="B49" s="116">
        <v>440000</v>
      </c>
      <c r="C49" s="87" t="s">
        <v>54</v>
      </c>
      <c r="E49" s="104">
        <f t="shared" si="10"/>
        <v>0</v>
      </c>
      <c r="F49" s="104">
        <f t="shared" si="11"/>
        <v>0</v>
      </c>
      <c r="G49" s="104">
        <f t="shared" si="12"/>
        <v>0</v>
      </c>
      <c r="H49" s="43">
        <f t="shared" si="13"/>
        <v>0</v>
      </c>
      <c r="J49" s="104">
        <f t="shared" si="14"/>
        <v>0</v>
      </c>
      <c r="K49" s="104">
        <f t="shared" si="15"/>
        <v>0</v>
      </c>
      <c r="L49" s="104">
        <f t="shared" si="16"/>
        <v>0</v>
      </c>
      <c r="M49" s="43">
        <f t="shared" si="17"/>
        <v>0</v>
      </c>
      <c r="O49" s="86" t="str">
        <f t="shared" si="18"/>
        <v/>
      </c>
    </row>
    <row r="50" spans="2:15" x14ac:dyDescent="0.35">
      <c r="B50" s="116">
        <v>440010</v>
      </c>
      <c r="C50" s="87" t="s">
        <v>55</v>
      </c>
      <c r="E50" s="104">
        <f t="shared" si="10"/>
        <v>0</v>
      </c>
      <c r="F50" s="104">
        <f t="shared" si="11"/>
        <v>0</v>
      </c>
      <c r="G50" s="104">
        <f t="shared" si="12"/>
        <v>0</v>
      </c>
      <c r="H50" s="43">
        <f t="shared" si="13"/>
        <v>0</v>
      </c>
      <c r="J50" s="104">
        <f t="shared" si="14"/>
        <v>0</v>
      </c>
      <c r="K50" s="104">
        <f t="shared" si="15"/>
        <v>0</v>
      </c>
      <c r="L50" s="104">
        <f t="shared" si="16"/>
        <v>0</v>
      </c>
      <c r="M50" s="43">
        <f t="shared" si="17"/>
        <v>0</v>
      </c>
      <c r="O50" s="86" t="str">
        <f t="shared" si="18"/>
        <v/>
      </c>
    </row>
    <row r="51" spans="2:15" x14ac:dyDescent="0.35">
      <c r="B51" s="116">
        <v>440011</v>
      </c>
      <c r="C51" s="87" t="s">
        <v>56</v>
      </c>
      <c r="E51" s="104">
        <f t="shared" si="10"/>
        <v>0</v>
      </c>
      <c r="F51" s="104">
        <f t="shared" si="11"/>
        <v>0</v>
      </c>
      <c r="G51" s="104">
        <f t="shared" si="12"/>
        <v>0</v>
      </c>
      <c r="H51" s="43">
        <f t="shared" si="13"/>
        <v>0</v>
      </c>
      <c r="J51" s="104">
        <f t="shared" si="14"/>
        <v>0</v>
      </c>
      <c r="K51" s="104">
        <f t="shared" si="15"/>
        <v>0</v>
      </c>
      <c r="L51" s="104">
        <f t="shared" si="16"/>
        <v>0</v>
      </c>
      <c r="M51" s="43">
        <f t="shared" si="17"/>
        <v>0</v>
      </c>
      <c r="O51" s="86" t="str">
        <f t="shared" si="18"/>
        <v/>
      </c>
    </row>
    <row r="52" spans="2:15" x14ac:dyDescent="0.35">
      <c r="B52" s="116">
        <v>441000</v>
      </c>
      <c r="C52" s="87" t="s">
        <v>57</v>
      </c>
      <c r="E52" s="104">
        <f t="shared" si="10"/>
        <v>0</v>
      </c>
      <c r="F52" s="104">
        <f t="shared" si="11"/>
        <v>0</v>
      </c>
      <c r="G52" s="104">
        <f t="shared" si="12"/>
        <v>0</v>
      </c>
      <c r="H52" s="43">
        <f t="shared" si="13"/>
        <v>0</v>
      </c>
      <c r="J52" s="104">
        <f t="shared" si="14"/>
        <v>0</v>
      </c>
      <c r="K52" s="104">
        <f t="shared" si="15"/>
        <v>0</v>
      </c>
      <c r="L52" s="104">
        <f t="shared" si="16"/>
        <v>0</v>
      </c>
      <c r="M52" s="43">
        <f t="shared" si="17"/>
        <v>0</v>
      </c>
      <c r="O52" s="86" t="str">
        <f t="shared" si="18"/>
        <v/>
      </c>
    </row>
    <row r="53" spans="2:15" x14ac:dyDescent="0.35">
      <c r="B53" s="116">
        <v>441001</v>
      </c>
      <c r="C53" s="87" t="s">
        <v>58</v>
      </c>
      <c r="E53" s="104">
        <f t="shared" si="10"/>
        <v>0</v>
      </c>
      <c r="F53" s="104">
        <f t="shared" si="11"/>
        <v>0</v>
      </c>
      <c r="G53" s="104">
        <f t="shared" si="12"/>
        <v>0</v>
      </c>
      <c r="H53" s="43">
        <f t="shared" si="13"/>
        <v>0</v>
      </c>
      <c r="J53" s="104">
        <f t="shared" si="14"/>
        <v>0</v>
      </c>
      <c r="K53" s="104">
        <f t="shared" si="15"/>
        <v>0</v>
      </c>
      <c r="L53" s="104">
        <f t="shared" si="16"/>
        <v>0</v>
      </c>
      <c r="M53" s="43">
        <f t="shared" si="17"/>
        <v>0</v>
      </c>
      <c r="O53" s="86" t="str">
        <f t="shared" si="18"/>
        <v/>
      </c>
    </row>
    <row r="54" spans="2:15" x14ac:dyDescent="0.35">
      <c r="B54" s="116">
        <v>441010</v>
      </c>
      <c r="C54" s="87" t="s">
        <v>59</v>
      </c>
      <c r="E54" s="104">
        <f t="shared" si="10"/>
        <v>0</v>
      </c>
      <c r="F54" s="104">
        <f t="shared" si="11"/>
        <v>0</v>
      </c>
      <c r="G54" s="104">
        <f t="shared" si="12"/>
        <v>0</v>
      </c>
      <c r="H54" s="43">
        <f t="shared" si="13"/>
        <v>0</v>
      </c>
      <c r="J54" s="104">
        <f t="shared" si="14"/>
        <v>0</v>
      </c>
      <c r="K54" s="104">
        <f t="shared" si="15"/>
        <v>0</v>
      </c>
      <c r="L54" s="104">
        <f t="shared" si="16"/>
        <v>0</v>
      </c>
      <c r="M54" s="43">
        <f t="shared" si="17"/>
        <v>0</v>
      </c>
      <c r="O54" s="86" t="str">
        <f t="shared" si="18"/>
        <v/>
      </c>
    </row>
    <row r="55" spans="2:15" x14ac:dyDescent="0.35">
      <c r="B55" s="116">
        <v>442000</v>
      </c>
      <c r="C55" s="87" t="s">
        <v>60</v>
      </c>
      <c r="E55" s="104">
        <f t="shared" si="10"/>
        <v>0</v>
      </c>
      <c r="F55" s="104">
        <f t="shared" si="11"/>
        <v>0</v>
      </c>
      <c r="G55" s="104">
        <f t="shared" si="12"/>
        <v>0</v>
      </c>
      <c r="H55" s="43">
        <f t="shared" si="13"/>
        <v>0</v>
      </c>
      <c r="J55" s="104">
        <f t="shared" si="14"/>
        <v>0</v>
      </c>
      <c r="K55" s="104">
        <f t="shared" si="15"/>
        <v>0</v>
      </c>
      <c r="L55" s="104">
        <f t="shared" si="16"/>
        <v>0</v>
      </c>
      <c r="M55" s="43">
        <f t="shared" si="17"/>
        <v>0</v>
      </c>
      <c r="O55" s="86" t="str">
        <f t="shared" si="18"/>
        <v/>
      </c>
    </row>
    <row r="56" spans="2:15" x14ac:dyDescent="0.35">
      <c r="B56" s="116">
        <v>442010</v>
      </c>
      <c r="C56" s="87" t="s">
        <v>61</v>
      </c>
      <c r="E56" s="104">
        <f t="shared" si="10"/>
        <v>0</v>
      </c>
      <c r="F56" s="104">
        <f t="shared" si="11"/>
        <v>0</v>
      </c>
      <c r="G56" s="104">
        <f t="shared" si="12"/>
        <v>0</v>
      </c>
      <c r="H56" s="43">
        <f t="shared" si="13"/>
        <v>0</v>
      </c>
      <c r="J56" s="104">
        <f t="shared" si="14"/>
        <v>0</v>
      </c>
      <c r="K56" s="104">
        <f t="shared" si="15"/>
        <v>0</v>
      </c>
      <c r="L56" s="104">
        <f t="shared" si="16"/>
        <v>0</v>
      </c>
      <c r="M56" s="43">
        <f t="shared" si="17"/>
        <v>0</v>
      </c>
      <c r="O56" s="86" t="str">
        <f t="shared" si="18"/>
        <v/>
      </c>
    </row>
    <row r="57" spans="2:15" x14ac:dyDescent="0.35">
      <c r="B57" s="116">
        <v>442011</v>
      </c>
      <c r="C57" s="87" t="s">
        <v>62</v>
      </c>
      <c r="E57" s="104">
        <f t="shared" si="10"/>
        <v>0</v>
      </c>
      <c r="F57" s="104">
        <f t="shared" si="11"/>
        <v>0</v>
      </c>
      <c r="G57" s="104">
        <f t="shared" si="12"/>
        <v>0</v>
      </c>
      <c r="H57" s="43">
        <f t="shared" si="13"/>
        <v>0</v>
      </c>
      <c r="J57" s="104">
        <f t="shared" si="14"/>
        <v>0</v>
      </c>
      <c r="K57" s="104">
        <f t="shared" si="15"/>
        <v>0</v>
      </c>
      <c r="L57" s="104">
        <f t="shared" si="16"/>
        <v>0</v>
      </c>
      <c r="M57" s="43">
        <f t="shared" si="17"/>
        <v>0</v>
      </c>
      <c r="O57" s="86" t="str">
        <f t="shared" si="18"/>
        <v/>
      </c>
    </row>
    <row r="58" spans="2:15" x14ac:dyDescent="0.35">
      <c r="B58" s="116">
        <v>442012</v>
      </c>
      <c r="C58" s="87" t="s">
        <v>63</v>
      </c>
      <c r="E58" s="104">
        <f t="shared" si="10"/>
        <v>0</v>
      </c>
      <c r="F58" s="104">
        <f t="shared" si="11"/>
        <v>0</v>
      </c>
      <c r="G58" s="104">
        <f t="shared" si="12"/>
        <v>0</v>
      </c>
      <c r="H58" s="43">
        <f t="shared" si="13"/>
        <v>0</v>
      </c>
      <c r="J58" s="104">
        <f t="shared" si="14"/>
        <v>0</v>
      </c>
      <c r="K58" s="104">
        <f t="shared" si="15"/>
        <v>0</v>
      </c>
      <c r="L58" s="104">
        <f t="shared" si="16"/>
        <v>0</v>
      </c>
      <c r="M58" s="43">
        <f t="shared" si="17"/>
        <v>0</v>
      </c>
      <c r="O58" s="86" t="str">
        <f t="shared" si="18"/>
        <v/>
      </c>
    </row>
    <row r="59" spans="2:15" x14ac:dyDescent="0.35">
      <c r="B59" s="116">
        <v>442013</v>
      </c>
      <c r="C59" s="87" t="s">
        <v>64</v>
      </c>
      <c r="E59" s="104">
        <f t="shared" si="10"/>
        <v>0</v>
      </c>
      <c r="F59" s="104">
        <f t="shared" si="11"/>
        <v>0</v>
      </c>
      <c r="G59" s="104">
        <f t="shared" si="12"/>
        <v>0</v>
      </c>
      <c r="H59" s="43">
        <f t="shared" si="13"/>
        <v>0</v>
      </c>
      <c r="J59" s="104">
        <f t="shared" si="14"/>
        <v>0</v>
      </c>
      <c r="K59" s="104">
        <f t="shared" si="15"/>
        <v>0</v>
      </c>
      <c r="L59" s="104">
        <f t="shared" si="16"/>
        <v>0</v>
      </c>
      <c r="M59" s="43">
        <f t="shared" si="17"/>
        <v>0</v>
      </c>
      <c r="O59" s="86" t="str">
        <f t="shared" si="18"/>
        <v/>
      </c>
    </row>
    <row r="60" spans="2:15" x14ac:dyDescent="0.35">
      <c r="B60" s="116">
        <v>442014</v>
      </c>
      <c r="C60" s="87" t="s">
        <v>65</v>
      </c>
      <c r="E60" s="104">
        <f t="shared" si="10"/>
        <v>0</v>
      </c>
      <c r="F60" s="104">
        <f t="shared" si="11"/>
        <v>0</v>
      </c>
      <c r="G60" s="104">
        <f t="shared" si="12"/>
        <v>0</v>
      </c>
      <c r="H60" s="43">
        <f t="shared" si="13"/>
        <v>0</v>
      </c>
      <c r="J60" s="104">
        <f t="shared" si="14"/>
        <v>0</v>
      </c>
      <c r="K60" s="104">
        <f t="shared" si="15"/>
        <v>0</v>
      </c>
      <c r="L60" s="104">
        <f t="shared" si="16"/>
        <v>0</v>
      </c>
      <c r="M60" s="43">
        <f t="shared" si="17"/>
        <v>0</v>
      </c>
      <c r="O60" s="86" t="str">
        <f t="shared" si="18"/>
        <v/>
      </c>
    </row>
    <row r="61" spans="2:15" x14ac:dyDescent="0.35">
      <c r="B61" s="116">
        <v>442015</v>
      </c>
      <c r="C61" s="87" t="s">
        <v>66</v>
      </c>
      <c r="E61" s="104">
        <f t="shared" si="10"/>
        <v>0</v>
      </c>
      <c r="F61" s="104">
        <f t="shared" si="11"/>
        <v>0</v>
      </c>
      <c r="G61" s="104">
        <f t="shared" si="12"/>
        <v>0</v>
      </c>
      <c r="H61" s="43">
        <f t="shared" si="13"/>
        <v>0</v>
      </c>
      <c r="J61" s="104">
        <f t="shared" si="14"/>
        <v>0</v>
      </c>
      <c r="K61" s="104">
        <f t="shared" si="15"/>
        <v>0</v>
      </c>
      <c r="L61" s="104">
        <f t="shared" si="16"/>
        <v>0</v>
      </c>
      <c r="M61" s="43">
        <f t="shared" si="17"/>
        <v>0</v>
      </c>
      <c r="O61" s="86" t="str">
        <f t="shared" si="18"/>
        <v/>
      </c>
    </row>
    <row r="62" spans="2:15" x14ac:dyDescent="0.35">
      <c r="B62" s="116">
        <v>443000</v>
      </c>
      <c r="C62" s="87" t="s">
        <v>67</v>
      </c>
      <c r="E62" s="104">
        <f t="shared" si="10"/>
        <v>0</v>
      </c>
      <c r="F62" s="104">
        <f t="shared" si="11"/>
        <v>0</v>
      </c>
      <c r="G62" s="104">
        <f t="shared" si="12"/>
        <v>0</v>
      </c>
      <c r="H62" s="43">
        <f t="shared" si="13"/>
        <v>0</v>
      </c>
      <c r="J62" s="104">
        <f t="shared" si="14"/>
        <v>0</v>
      </c>
      <c r="K62" s="104">
        <f t="shared" si="15"/>
        <v>0</v>
      </c>
      <c r="L62" s="104">
        <f t="shared" si="16"/>
        <v>0</v>
      </c>
      <c r="M62" s="43">
        <f t="shared" si="17"/>
        <v>0</v>
      </c>
      <c r="O62" s="86" t="str">
        <f t="shared" si="18"/>
        <v/>
      </c>
    </row>
    <row r="63" spans="2:15" x14ac:dyDescent="0.35">
      <c r="B63" s="116">
        <v>444000</v>
      </c>
      <c r="C63" s="87" t="s">
        <v>68</v>
      </c>
      <c r="E63" s="104">
        <f t="shared" si="10"/>
        <v>0</v>
      </c>
      <c r="F63" s="104">
        <f t="shared" si="11"/>
        <v>0</v>
      </c>
      <c r="G63" s="104">
        <f t="shared" si="12"/>
        <v>0</v>
      </c>
      <c r="H63" s="43">
        <f t="shared" si="13"/>
        <v>0</v>
      </c>
      <c r="J63" s="104">
        <f t="shared" si="14"/>
        <v>0</v>
      </c>
      <c r="K63" s="104">
        <f t="shared" si="15"/>
        <v>0</v>
      </c>
      <c r="L63" s="104">
        <f t="shared" si="16"/>
        <v>0</v>
      </c>
      <c r="M63" s="43">
        <f t="shared" si="17"/>
        <v>0</v>
      </c>
      <c r="O63" s="86" t="str">
        <f t="shared" si="18"/>
        <v/>
      </c>
    </row>
    <row r="64" spans="2:15" x14ac:dyDescent="0.35">
      <c r="B64" s="116">
        <v>444010</v>
      </c>
      <c r="C64" s="87" t="s">
        <v>69</v>
      </c>
      <c r="E64" s="104">
        <f t="shared" si="10"/>
        <v>0</v>
      </c>
      <c r="F64" s="104">
        <f t="shared" si="11"/>
        <v>0</v>
      </c>
      <c r="G64" s="104">
        <f t="shared" si="12"/>
        <v>0</v>
      </c>
      <c r="H64" s="43">
        <f t="shared" si="13"/>
        <v>0</v>
      </c>
      <c r="J64" s="104">
        <f t="shared" si="14"/>
        <v>0</v>
      </c>
      <c r="K64" s="104">
        <f t="shared" si="15"/>
        <v>0</v>
      </c>
      <c r="L64" s="104">
        <f t="shared" si="16"/>
        <v>0</v>
      </c>
      <c r="M64" s="43">
        <f t="shared" si="17"/>
        <v>0</v>
      </c>
      <c r="O64" s="86" t="str">
        <f t="shared" si="18"/>
        <v/>
      </c>
    </row>
    <row r="65" spans="2:15" x14ac:dyDescent="0.35">
      <c r="B65" s="116">
        <v>444011</v>
      </c>
      <c r="C65" s="87" t="s">
        <v>70</v>
      </c>
      <c r="E65" s="104">
        <f t="shared" si="10"/>
        <v>0</v>
      </c>
      <c r="F65" s="104">
        <f t="shared" si="11"/>
        <v>0</v>
      </c>
      <c r="G65" s="104">
        <f t="shared" si="12"/>
        <v>0</v>
      </c>
      <c r="H65" s="43">
        <f t="shared" si="13"/>
        <v>0</v>
      </c>
      <c r="J65" s="104">
        <f t="shared" si="14"/>
        <v>0</v>
      </c>
      <c r="K65" s="104">
        <f t="shared" si="15"/>
        <v>0</v>
      </c>
      <c r="L65" s="104">
        <f t="shared" si="16"/>
        <v>0</v>
      </c>
      <c r="M65" s="43">
        <f t="shared" si="17"/>
        <v>0</v>
      </c>
      <c r="O65" s="86" t="str">
        <f t="shared" si="18"/>
        <v/>
      </c>
    </row>
    <row r="66" spans="2:15" x14ac:dyDescent="0.35">
      <c r="B66" s="116">
        <v>444012</v>
      </c>
      <c r="C66" s="87" t="s">
        <v>71</v>
      </c>
      <c r="E66" s="104">
        <f t="shared" si="10"/>
        <v>0</v>
      </c>
      <c r="F66" s="104">
        <f t="shared" si="11"/>
        <v>0</v>
      </c>
      <c r="G66" s="104">
        <f t="shared" si="12"/>
        <v>0</v>
      </c>
      <c r="H66" s="43">
        <f t="shared" si="13"/>
        <v>0</v>
      </c>
      <c r="J66" s="104">
        <f t="shared" si="14"/>
        <v>0</v>
      </c>
      <c r="K66" s="104">
        <f t="shared" si="15"/>
        <v>0</v>
      </c>
      <c r="L66" s="104">
        <f t="shared" si="16"/>
        <v>0</v>
      </c>
      <c r="M66" s="43">
        <f t="shared" si="17"/>
        <v>0</v>
      </c>
      <c r="O66" s="86" t="str">
        <f t="shared" si="18"/>
        <v/>
      </c>
    </row>
    <row r="67" spans="2:15" x14ac:dyDescent="0.35">
      <c r="B67" s="116">
        <v>444013</v>
      </c>
      <c r="C67" s="87" t="s">
        <v>72</v>
      </c>
      <c r="E67" s="104">
        <f t="shared" si="10"/>
        <v>0</v>
      </c>
      <c r="F67" s="104">
        <f t="shared" si="11"/>
        <v>0</v>
      </c>
      <c r="G67" s="104">
        <f t="shared" si="12"/>
        <v>0</v>
      </c>
      <c r="H67" s="43">
        <f t="shared" si="13"/>
        <v>0</v>
      </c>
      <c r="J67" s="104">
        <f t="shared" si="14"/>
        <v>0</v>
      </c>
      <c r="K67" s="104">
        <f t="shared" si="15"/>
        <v>0</v>
      </c>
      <c r="L67" s="104">
        <f t="shared" si="16"/>
        <v>0</v>
      </c>
      <c r="M67" s="43">
        <f t="shared" si="17"/>
        <v>0</v>
      </c>
      <c r="O67" s="86" t="str">
        <f t="shared" si="18"/>
        <v/>
      </c>
    </row>
    <row r="68" spans="2:15" x14ac:dyDescent="0.35">
      <c r="B68" s="116">
        <v>444014</v>
      </c>
      <c r="C68" s="87" t="s">
        <v>73</v>
      </c>
      <c r="E68" s="104">
        <f t="shared" si="10"/>
        <v>0</v>
      </c>
      <c r="F68" s="104">
        <f t="shared" si="11"/>
        <v>0</v>
      </c>
      <c r="G68" s="104">
        <f t="shared" si="12"/>
        <v>0</v>
      </c>
      <c r="H68" s="43">
        <f t="shared" si="13"/>
        <v>0</v>
      </c>
      <c r="J68" s="104">
        <f t="shared" si="14"/>
        <v>0</v>
      </c>
      <c r="K68" s="104">
        <f t="shared" si="15"/>
        <v>0</v>
      </c>
      <c r="L68" s="104">
        <f t="shared" si="16"/>
        <v>0</v>
      </c>
      <c r="M68" s="43">
        <f t="shared" si="17"/>
        <v>0</v>
      </c>
      <c r="O68" s="86" t="str">
        <f t="shared" si="18"/>
        <v/>
      </c>
    </row>
    <row r="69" spans="2:15" x14ac:dyDescent="0.35">
      <c r="B69" s="116">
        <v>444015</v>
      </c>
      <c r="C69" s="87" t="s">
        <v>74</v>
      </c>
      <c r="E69" s="104">
        <f t="shared" si="10"/>
        <v>0</v>
      </c>
      <c r="F69" s="104">
        <f t="shared" si="11"/>
        <v>0</v>
      </c>
      <c r="G69" s="104">
        <f t="shared" si="12"/>
        <v>0</v>
      </c>
      <c r="H69" s="43">
        <f t="shared" si="13"/>
        <v>0</v>
      </c>
      <c r="J69" s="104">
        <f t="shared" si="14"/>
        <v>0</v>
      </c>
      <c r="K69" s="104">
        <f t="shared" si="15"/>
        <v>0</v>
      </c>
      <c r="L69" s="104">
        <f t="shared" si="16"/>
        <v>0</v>
      </c>
      <c r="M69" s="43">
        <f t="shared" si="17"/>
        <v>0</v>
      </c>
      <c r="O69" s="86" t="str">
        <f t="shared" si="18"/>
        <v/>
      </c>
    </row>
    <row r="70" spans="2:15" x14ac:dyDescent="0.35">
      <c r="B70" s="116">
        <v>444016</v>
      </c>
      <c r="C70" s="87" t="s">
        <v>75</v>
      </c>
      <c r="E70" s="104">
        <f t="shared" si="10"/>
        <v>0</v>
      </c>
      <c r="F70" s="104">
        <f t="shared" si="11"/>
        <v>0</v>
      </c>
      <c r="G70" s="104">
        <f t="shared" si="12"/>
        <v>0</v>
      </c>
      <c r="H70" s="43">
        <f t="shared" si="13"/>
        <v>0</v>
      </c>
      <c r="J70" s="104">
        <f t="shared" si="14"/>
        <v>0</v>
      </c>
      <c r="K70" s="104">
        <f t="shared" si="15"/>
        <v>0</v>
      </c>
      <c r="L70" s="104">
        <f t="shared" si="16"/>
        <v>0</v>
      </c>
      <c r="M70" s="43">
        <f t="shared" si="17"/>
        <v>0</v>
      </c>
      <c r="O70" s="86" t="str">
        <f t="shared" si="18"/>
        <v/>
      </c>
    </row>
    <row r="71" spans="2:15" x14ac:dyDescent="0.35">
      <c r="B71" s="116">
        <v>444017</v>
      </c>
      <c r="C71" s="87" t="s">
        <v>76</v>
      </c>
      <c r="E71" s="104">
        <f t="shared" si="10"/>
        <v>0</v>
      </c>
      <c r="F71" s="104">
        <f t="shared" si="11"/>
        <v>0</v>
      </c>
      <c r="G71" s="104">
        <f t="shared" si="12"/>
        <v>0</v>
      </c>
      <c r="H71" s="43">
        <f t="shared" si="13"/>
        <v>0</v>
      </c>
      <c r="J71" s="104">
        <f t="shared" si="14"/>
        <v>0</v>
      </c>
      <c r="K71" s="104">
        <f t="shared" si="15"/>
        <v>0</v>
      </c>
      <c r="L71" s="104">
        <f t="shared" si="16"/>
        <v>0</v>
      </c>
      <c r="M71" s="43">
        <f t="shared" si="17"/>
        <v>0</v>
      </c>
      <c r="O71" s="86" t="str">
        <f t="shared" si="18"/>
        <v/>
      </c>
    </row>
    <row r="72" spans="2:15" x14ac:dyDescent="0.35">
      <c r="B72" s="116">
        <v>444018</v>
      </c>
      <c r="C72" s="87" t="s">
        <v>77</v>
      </c>
      <c r="E72" s="104">
        <f t="shared" si="10"/>
        <v>0</v>
      </c>
      <c r="F72" s="104">
        <f t="shared" si="11"/>
        <v>0</v>
      </c>
      <c r="G72" s="104">
        <f t="shared" si="12"/>
        <v>0</v>
      </c>
      <c r="H72" s="43">
        <f t="shared" si="13"/>
        <v>0</v>
      </c>
      <c r="J72" s="104">
        <f t="shared" si="14"/>
        <v>0</v>
      </c>
      <c r="K72" s="104">
        <f t="shared" si="15"/>
        <v>0</v>
      </c>
      <c r="L72" s="104">
        <f t="shared" si="16"/>
        <v>0</v>
      </c>
      <c r="M72" s="43">
        <f t="shared" si="17"/>
        <v>0</v>
      </c>
      <c r="O72" s="86" t="str">
        <f t="shared" si="18"/>
        <v/>
      </c>
    </row>
    <row r="73" spans="2:15" x14ac:dyDescent="0.35">
      <c r="B73" s="116">
        <v>450000</v>
      </c>
      <c r="C73" s="87" t="s">
        <v>78</v>
      </c>
      <c r="E73" s="104">
        <f t="shared" ref="E73:E104" si="19">VLOOKUP($B73,RSV,30,FALSE)</f>
        <v>0</v>
      </c>
      <c r="F73" s="104">
        <f t="shared" ref="F73:F104" si="20">VLOOKUP($B73,RSV,31,FALSE)</f>
        <v>0</v>
      </c>
      <c r="G73" s="104">
        <f t="shared" ref="G73:G104" si="21">+E73-F73</f>
        <v>0</v>
      </c>
      <c r="H73" s="43">
        <f t="shared" ref="H73:H104" si="22">IF(F73=0,0,G73/F73)</f>
        <v>0</v>
      </c>
      <c r="J73" s="104">
        <f t="shared" ref="J73:J104" si="23">VLOOKUP($B73,RSV,47,FALSE)</f>
        <v>0</v>
      </c>
      <c r="K73" s="104">
        <f t="shared" ref="K73:K104" si="24">VLOOKUP($B73,RSV,31,FALSE)</f>
        <v>0</v>
      </c>
      <c r="L73" s="104">
        <f t="shared" ref="L73:L104" si="25">+J73-K73</f>
        <v>0</v>
      </c>
      <c r="M73" s="43">
        <f t="shared" ref="M73:M104" si="26">IF(K73=0,0,L73/K73)</f>
        <v>0</v>
      </c>
      <c r="O73" s="86" t="str">
        <f t="shared" ref="O73:O104" si="27">IF(ISBLANK(VLOOKUP(B73,RSV,48,FALSE))=TRUE,"",VLOOKUP(B73,RSV,48,FALSE))</f>
        <v/>
      </c>
    </row>
    <row r="74" spans="2:15" x14ac:dyDescent="0.35">
      <c r="B74" s="116">
        <v>450010</v>
      </c>
      <c r="C74" s="87" t="s">
        <v>79</v>
      </c>
      <c r="E74" s="104">
        <f t="shared" si="19"/>
        <v>0</v>
      </c>
      <c r="F74" s="104">
        <f t="shared" si="20"/>
        <v>0</v>
      </c>
      <c r="G74" s="104">
        <f t="shared" si="21"/>
        <v>0</v>
      </c>
      <c r="H74" s="43">
        <f t="shared" si="22"/>
        <v>0</v>
      </c>
      <c r="J74" s="104">
        <f t="shared" si="23"/>
        <v>0</v>
      </c>
      <c r="K74" s="104">
        <f t="shared" si="24"/>
        <v>0</v>
      </c>
      <c r="L74" s="104">
        <f t="shared" si="25"/>
        <v>0</v>
      </c>
      <c r="M74" s="43">
        <f t="shared" si="26"/>
        <v>0</v>
      </c>
      <c r="O74" s="86" t="str">
        <f t="shared" si="27"/>
        <v/>
      </c>
    </row>
    <row r="75" spans="2:15" x14ac:dyDescent="0.35">
      <c r="B75" s="116">
        <v>450011</v>
      </c>
      <c r="C75" s="87" t="s">
        <v>80</v>
      </c>
      <c r="E75" s="104">
        <f t="shared" si="19"/>
        <v>0</v>
      </c>
      <c r="F75" s="104">
        <f t="shared" si="20"/>
        <v>0</v>
      </c>
      <c r="G75" s="104">
        <f t="shared" si="21"/>
        <v>0</v>
      </c>
      <c r="H75" s="43">
        <f t="shared" si="22"/>
        <v>0</v>
      </c>
      <c r="J75" s="104">
        <f t="shared" si="23"/>
        <v>0</v>
      </c>
      <c r="K75" s="104">
        <f t="shared" si="24"/>
        <v>0</v>
      </c>
      <c r="L75" s="104">
        <f t="shared" si="25"/>
        <v>0</v>
      </c>
      <c r="M75" s="43">
        <f t="shared" si="26"/>
        <v>0</v>
      </c>
      <c r="O75" s="86" t="str">
        <f t="shared" si="27"/>
        <v/>
      </c>
    </row>
    <row r="76" spans="2:15" x14ac:dyDescent="0.35">
      <c r="B76" s="116">
        <v>450012</v>
      </c>
      <c r="C76" s="87" t="s">
        <v>81</v>
      </c>
      <c r="E76" s="104">
        <f t="shared" si="19"/>
        <v>0</v>
      </c>
      <c r="F76" s="104">
        <f t="shared" si="20"/>
        <v>0</v>
      </c>
      <c r="G76" s="104">
        <f t="shared" si="21"/>
        <v>0</v>
      </c>
      <c r="H76" s="43">
        <f t="shared" si="22"/>
        <v>0</v>
      </c>
      <c r="J76" s="104">
        <f t="shared" si="23"/>
        <v>0</v>
      </c>
      <c r="K76" s="104">
        <f t="shared" si="24"/>
        <v>0</v>
      </c>
      <c r="L76" s="104">
        <f t="shared" si="25"/>
        <v>0</v>
      </c>
      <c r="M76" s="43">
        <f t="shared" si="26"/>
        <v>0</v>
      </c>
      <c r="O76" s="86" t="str">
        <f t="shared" si="27"/>
        <v/>
      </c>
    </row>
    <row r="77" spans="2:15" x14ac:dyDescent="0.35">
      <c r="B77" s="116">
        <v>451000</v>
      </c>
      <c r="C77" s="87" t="s">
        <v>82</v>
      </c>
      <c r="E77" s="104">
        <f t="shared" si="19"/>
        <v>0</v>
      </c>
      <c r="F77" s="104">
        <f t="shared" si="20"/>
        <v>0</v>
      </c>
      <c r="G77" s="104">
        <f t="shared" si="21"/>
        <v>0</v>
      </c>
      <c r="H77" s="43">
        <f t="shared" si="22"/>
        <v>0</v>
      </c>
      <c r="J77" s="104">
        <f t="shared" si="23"/>
        <v>0</v>
      </c>
      <c r="K77" s="104">
        <f t="shared" si="24"/>
        <v>0</v>
      </c>
      <c r="L77" s="104">
        <f t="shared" si="25"/>
        <v>0</v>
      </c>
      <c r="M77" s="43">
        <f t="shared" si="26"/>
        <v>0</v>
      </c>
      <c r="O77" s="86" t="str">
        <f t="shared" si="27"/>
        <v/>
      </c>
    </row>
    <row r="78" spans="2:15" x14ac:dyDescent="0.35">
      <c r="B78" s="116">
        <v>451010</v>
      </c>
      <c r="C78" s="87" t="s">
        <v>83</v>
      </c>
      <c r="E78" s="104">
        <f t="shared" si="19"/>
        <v>0</v>
      </c>
      <c r="F78" s="104">
        <f t="shared" si="20"/>
        <v>0</v>
      </c>
      <c r="G78" s="104">
        <f t="shared" si="21"/>
        <v>0</v>
      </c>
      <c r="H78" s="43">
        <f t="shared" si="22"/>
        <v>0</v>
      </c>
      <c r="J78" s="104">
        <f t="shared" si="23"/>
        <v>0</v>
      </c>
      <c r="K78" s="104">
        <f t="shared" si="24"/>
        <v>0</v>
      </c>
      <c r="L78" s="104">
        <f t="shared" si="25"/>
        <v>0</v>
      </c>
      <c r="M78" s="43">
        <f t="shared" si="26"/>
        <v>0</v>
      </c>
      <c r="O78" s="86" t="str">
        <f t="shared" si="27"/>
        <v/>
      </c>
    </row>
    <row r="79" spans="2:15" x14ac:dyDescent="0.35">
      <c r="B79" s="116">
        <v>451011</v>
      </c>
      <c r="C79" s="87" t="s">
        <v>84</v>
      </c>
      <c r="E79" s="104">
        <f t="shared" si="19"/>
        <v>0</v>
      </c>
      <c r="F79" s="104">
        <f t="shared" si="20"/>
        <v>0</v>
      </c>
      <c r="G79" s="104">
        <f t="shared" si="21"/>
        <v>0</v>
      </c>
      <c r="H79" s="43">
        <f t="shared" si="22"/>
        <v>0</v>
      </c>
      <c r="J79" s="104">
        <f t="shared" si="23"/>
        <v>0</v>
      </c>
      <c r="K79" s="104">
        <f t="shared" si="24"/>
        <v>0</v>
      </c>
      <c r="L79" s="104">
        <f t="shared" si="25"/>
        <v>0</v>
      </c>
      <c r="M79" s="43">
        <f t="shared" si="26"/>
        <v>0</v>
      </c>
      <c r="O79" s="86" t="str">
        <f t="shared" si="27"/>
        <v/>
      </c>
    </row>
    <row r="80" spans="2:15" x14ac:dyDescent="0.35">
      <c r="B80" s="116">
        <v>451012</v>
      </c>
      <c r="C80" s="87" t="s">
        <v>85</v>
      </c>
      <c r="E80" s="104">
        <f t="shared" si="19"/>
        <v>0</v>
      </c>
      <c r="F80" s="104">
        <f t="shared" si="20"/>
        <v>0</v>
      </c>
      <c r="G80" s="104">
        <f t="shared" si="21"/>
        <v>0</v>
      </c>
      <c r="H80" s="43">
        <f t="shared" si="22"/>
        <v>0</v>
      </c>
      <c r="J80" s="104">
        <f t="shared" si="23"/>
        <v>0</v>
      </c>
      <c r="K80" s="104">
        <f t="shared" si="24"/>
        <v>0</v>
      </c>
      <c r="L80" s="104">
        <f t="shared" si="25"/>
        <v>0</v>
      </c>
      <c r="M80" s="43">
        <f t="shared" si="26"/>
        <v>0</v>
      </c>
      <c r="O80" s="86" t="str">
        <f t="shared" si="27"/>
        <v/>
      </c>
    </row>
    <row r="81" spans="2:15" x14ac:dyDescent="0.35">
      <c r="B81" s="116">
        <v>452000</v>
      </c>
      <c r="C81" s="87" t="s">
        <v>86</v>
      </c>
      <c r="E81" s="104">
        <f t="shared" si="19"/>
        <v>0</v>
      </c>
      <c r="F81" s="104">
        <f t="shared" si="20"/>
        <v>0</v>
      </c>
      <c r="G81" s="104">
        <f t="shared" si="21"/>
        <v>0</v>
      </c>
      <c r="H81" s="43">
        <f t="shared" si="22"/>
        <v>0</v>
      </c>
      <c r="J81" s="104">
        <f t="shared" si="23"/>
        <v>0</v>
      </c>
      <c r="K81" s="104">
        <f t="shared" si="24"/>
        <v>0</v>
      </c>
      <c r="L81" s="104">
        <f t="shared" si="25"/>
        <v>0</v>
      </c>
      <c r="M81" s="43">
        <f t="shared" si="26"/>
        <v>0</v>
      </c>
      <c r="O81" s="86" t="str">
        <f t="shared" si="27"/>
        <v/>
      </c>
    </row>
    <row r="82" spans="2:15" x14ac:dyDescent="0.35">
      <c r="B82" s="116">
        <v>452010</v>
      </c>
      <c r="C82" s="87" t="s">
        <v>87</v>
      </c>
      <c r="E82" s="104">
        <f t="shared" si="19"/>
        <v>0</v>
      </c>
      <c r="F82" s="104">
        <f t="shared" si="20"/>
        <v>0</v>
      </c>
      <c r="G82" s="104">
        <f t="shared" si="21"/>
        <v>0</v>
      </c>
      <c r="H82" s="43">
        <f t="shared" si="22"/>
        <v>0</v>
      </c>
      <c r="J82" s="104">
        <f t="shared" si="23"/>
        <v>0</v>
      </c>
      <c r="K82" s="104">
        <f t="shared" si="24"/>
        <v>0</v>
      </c>
      <c r="L82" s="104">
        <f t="shared" si="25"/>
        <v>0</v>
      </c>
      <c r="M82" s="43">
        <f t="shared" si="26"/>
        <v>0</v>
      </c>
      <c r="O82" s="86" t="str">
        <f t="shared" si="27"/>
        <v/>
      </c>
    </row>
    <row r="83" spans="2:15" x14ac:dyDescent="0.35">
      <c r="B83" s="116">
        <v>453000</v>
      </c>
      <c r="C83" s="87" t="s">
        <v>88</v>
      </c>
      <c r="E83" s="104">
        <f t="shared" si="19"/>
        <v>0</v>
      </c>
      <c r="F83" s="104">
        <f t="shared" si="20"/>
        <v>0</v>
      </c>
      <c r="G83" s="104">
        <f t="shared" si="21"/>
        <v>0</v>
      </c>
      <c r="H83" s="43">
        <f t="shared" si="22"/>
        <v>0</v>
      </c>
      <c r="J83" s="104">
        <f t="shared" si="23"/>
        <v>0</v>
      </c>
      <c r="K83" s="104">
        <f t="shared" si="24"/>
        <v>0</v>
      </c>
      <c r="L83" s="104">
        <f t="shared" si="25"/>
        <v>0</v>
      </c>
      <c r="M83" s="43">
        <f t="shared" si="26"/>
        <v>0</v>
      </c>
      <c r="O83" s="86" t="str">
        <f t="shared" si="27"/>
        <v/>
      </c>
    </row>
    <row r="84" spans="2:15" x14ac:dyDescent="0.35">
      <c r="B84" s="116">
        <v>454000</v>
      </c>
      <c r="C84" s="87" t="s">
        <v>89</v>
      </c>
      <c r="E84" s="104">
        <f t="shared" si="19"/>
        <v>0</v>
      </c>
      <c r="F84" s="104">
        <f t="shared" si="20"/>
        <v>0</v>
      </c>
      <c r="G84" s="104">
        <f t="shared" si="21"/>
        <v>0</v>
      </c>
      <c r="H84" s="43">
        <f t="shared" si="22"/>
        <v>0</v>
      </c>
      <c r="J84" s="104">
        <f t="shared" si="23"/>
        <v>0</v>
      </c>
      <c r="K84" s="104">
        <f t="shared" si="24"/>
        <v>0</v>
      </c>
      <c r="L84" s="104">
        <f t="shared" si="25"/>
        <v>0</v>
      </c>
      <c r="M84" s="43">
        <f t="shared" si="26"/>
        <v>0</v>
      </c>
      <c r="O84" s="86" t="str">
        <f t="shared" si="27"/>
        <v/>
      </c>
    </row>
    <row r="85" spans="2:15" x14ac:dyDescent="0.35">
      <c r="B85" s="116">
        <v>454010</v>
      </c>
      <c r="C85" s="87" t="s">
        <v>90</v>
      </c>
      <c r="E85" s="104">
        <f t="shared" si="19"/>
        <v>0</v>
      </c>
      <c r="F85" s="104">
        <f t="shared" si="20"/>
        <v>0</v>
      </c>
      <c r="G85" s="104">
        <f t="shared" si="21"/>
        <v>0</v>
      </c>
      <c r="H85" s="43">
        <f t="shared" si="22"/>
        <v>0</v>
      </c>
      <c r="J85" s="104">
        <f t="shared" si="23"/>
        <v>0</v>
      </c>
      <c r="K85" s="104">
        <f t="shared" si="24"/>
        <v>0</v>
      </c>
      <c r="L85" s="104">
        <f t="shared" si="25"/>
        <v>0</v>
      </c>
      <c r="M85" s="43">
        <f t="shared" si="26"/>
        <v>0</v>
      </c>
      <c r="O85" s="86" t="str">
        <f t="shared" si="27"/>
        <v/>
      </c>
    </row>
    <row r="86" spans="2:15" x14ac:dyDescent="0.35">
      <c r="B86" s="116">
        <v>454011</v>
      </c>
      <c r="C86" s="87" t="s">
        <v>91</v>
      </c>
      <c r="E86" s="104">
        <f t="shared" si="19"/>
        <v>0</v>
      </c>
      <c r="F86" s="104">
        <f t="shared" si="20"/>
        <v>0</v>
      </c>
      <c r="G86" s="104">
        <f t="shared" si="21"/>
        <v>0</v>
      </c>
      <c r="H86" s="43">
        <f t="shared" si="22"/>
        <v>0</v>
      </c>
      <c r="J86" s="104">
        <f t="shared" si="23"/>
        <v>0</v>
      </c>
      <c r="K86" s="104">
        <f t="shared" si="24"/>
        <v>0</v>
      </c>
      <c r="L86" s="104">
        <f t="shared" si="25"/>
        <v>0</v>
      </c>
      <c r="M86" s="43">
        <f t="shared" si="26"/>
        <v>0</v>
      </c>
      <c r="O86" s="86" t="str">
        <f t="shared" si="27"/>
        <v/>
      </c>
    </row>
    <row r="87" spans="2:15" x14ac:dyDescent="0.35">
      <c r="B87" s="116">
        <v>454012</v>
      </c>
      <c r="C87" s="87" t="s">
        <v>92</v>
      </c>
      <c r="E87" s="104">
        <f t="shared" si="19"/>
        <v>0</v>
      </c>
      <c r="F87" s="104">
        <f t="shared" si="20"/>
        <v>0</v>
      </c>
      <c r="G87" s="104">
        <f t="shared" si="21"/>
        <v>0</v>
      </c>
      <c r="H87" s="43">
        <f t="shared" si="22"/>
        <v>0</v>
      </c>
      <c r="J87" s="104">
        <f t="shared" si="23"/>
        <v>0</v>
      </c>
      <c r="K87" s="104">
        <f t="shared" si="24"/>
        <v>0</v>
      </c>
      <c r="L87" s="104">
        <f t="shared" si="25"/>
        <v>0</v>
      </c>
      <c r="M87" s="43">
        <f t="shared" si="26"/>
        <v>0</v>
      </c>
      <c r="O87" s="86" t="str">
        <f t="shared" si="27"/>
        <v/>
      </c>
    </row>
    <row r="88" spans="2:15" x14ac:dyDescent="0.35">
      <c r="B88" s="116">
        <v>454500</v>
      </c>
      <c r="C88" s="87" t="s">
        <v>93</v>
      </c>
      <c r="E88" s="104">
        <f t="shared" si="19"/>
        <v>0</v>
      </c>
      <c r="F88" s="104">
        <f t="shared" si="20"/>
        <v>0</v>
      </c>
      <c r="G88" s="104">
        <f t="shared" si="21"/>
        <v>0</v>
      </c>
      <c r="H88" s="43">
        <f t="shared" si="22"/>
        <v>0</v>
      </c>
      <c r="J88" s="104">
        <f t="shared" si="23"/>
        <v>0</v>
      </c>
      <c r="K88" s="104">
        <f t="shared" si="24"/>
        <v>0</v>
      </c>
      <c r="L88" s="104">
        <f t="shared" si="25"/>
        <v>0</v>
      </c>
      <c r="M88" s="43">
        <f t="shared" si="26"/>
        <v>0</v>
      </c>
      <c r="O88" s="86" t="str">
        <f t="shared" si="27"/>
        <v/>
      </c>
    </row>
    <row r="89" spans="2:15" x14ac:dyDescent="0.35">
      <c r="B89" s="116">
        <v>454510</v>
      </c>
      <c r="C89" s="87" t="s">
        <v>94</v>
      </c>
      <c r="E89" s="104">
        <f t="shared" si="19"/>
        <v>0</v>
      </c>
      <c r="F89" s="104">
        <f t="shared" si="20"/>
        <v>0</v>
      </c>
      <c r="G89" s="104">
        <f t="shared" si="21"/>
        <v>0</v>
      </c>
      <c r="H89" s="43">
        <f t="shared" si="22"/>
        <v>0</v>
      </c>
      <c r="J89" s="104">
        <f t="shared" si="23"/>
        <v>0</v>
      </c>
      <c r="K89" s="104">
        <f t="shared" si="24"/>
        <v>0</v>
      </c>
      <c r="L89" s="104">
        <f t="shared" si="25"/>
        <v>0</v>
      </c>
      <c r="M89" s="43">
        <f t="shared" si="26"/>
        <v>0</v>
      </c>
      <c r="O89" s="86" t="str">
        <f t="shared" si="27"/>
        <v/>
      </c>
    </row>
    <row r="90" spans="2:15" x14ac:dyDescent="0.35">
      <c r="B90" s="116">
        <v>454511</v>
      </c>
      <c r="C90" s="87" t="s">
        <v>95</v>
      </c>
      <c r="E90" s="104">
        <f t="shared" si="19"/>
        <v>0</v>
      </c>
      <c r="F90" s="104">
        <f t="shared" si="20"/>
        <v>0</v>
      </c>
      <c r="G90" s="104">
        <f t="shared" si="21"/>
        <v>0</v>
      </c>
      <c r="H90" s="43">
        <f t="shared" si="22"/>
        <v>0</v>
      </c>
      <c r="J90" s="104">
        <f t="shared" si="23"/>
        <v>0</v>
      </c>
      <c r="K90" s="104">
        <f t="shared" si="24"/>
        <v>0</v>
      </c>
      <c r="L90" s="104">
        <f t="shared" si="25"/>
        <v>0</v>
      </c>
      <c r="M90" s="43">
        <f t="shared" si="26"/>
        <v>0</v>
      </c>
      <c r="O90" s="86" t="str">
        <f t="shared" si="27"/>
        <v/>
      </c>
    </row>
    <row r="91" spans="2:15" x14ac:dyDescent="0.35">
      <c r="B91" s="116">
        <v>454520</v>
      </c>
      <c r="C91" s="87" t="s">
        <v>96</v>
      </c>
      <c r="E91" s="104">
        <f t="shared" si="19"/>
        <v>0</v>
      </c>
      <c r="F91" s="104">
        <f t="shared" si="20"/>
        <v>0</v>
      </c>
      <c r="G91" s="104">
        <f t="shared" si="21"/>
        <v>0</v>
      </c>
      <c r="H91" s="43">
        <f t="shared" si="22"/>
        <v>0</v>
      </c>
      <c r="J91" s="104">
        <f t="shared" si="23"/>
        <v>0</v>
      </c>
      <c r="K91" s="104">
        <f t="shared" si="24"/>
        <v>0</v>
      </c>
      <c r="L91" s="104">
        <f t="shared" si="25"/>
        <v>0</v>
      </c>
      <c r="M91" s="43">
        <f t="shared" si="26"/>
        <v>0</v>
      </c>
      <c r="O91" s="86" t="str">
        <f t="shared" si="27"/>
        <v/>
      </c>
    </row>
    <row r="92" spans="2:15" x14ac:dyDescent="0.35">
      <c r="B92" s="116">
        <v>454521</v>
      </c>
      <c r="C92" s="87" t="s">
        <v>97</v>
      </c>
      <c r="E92" s="104">
        <f t="shared" si="19"/>
        <v>0</v>
      </c>
      <c r="F92" s="104">
        <f t="shared" si="20"/>
        <v>0</v>
      </c>
      <c r="G92" s="104">
        <f t="shared" si="21"/>
        <v>0</v>
      </c>
      <c r="H92" s="43">
        <f t="shared" si="22"/>
        <v>0</v>
      </c>
      <c r="J92" s="104">
        <f t="shared" si="23"/>
        <v>0</v>
      </c>
      <c r="K92" s="104">
        <f t="shared" si="24"/>
        <v>0</v>
      </c>
      <c r="L92" s="104">
        <f t="shared" si="25"/>
        <v>0</v>
      </c>
      <c r="M92" s="43">
        <f t="shared" si="26"/>
        <v>0</v>
      </c>
      <c r="O92" s="86" t="str">
        <f t="shared" si="27"/>
        <v/>
      </c>
    </row>
    <row r="93" spans="2:15" x14ac:dyDescent="0.35">
      <c r="B93" s="116">
        <v>454530</v>
      </c>
      <c r="C93" s="87" t="s">
        <v>98</v>
      </c>
      <c r="E93" s="104">
        <f t="shared" si="19"/>
        <v>0</v>
      </c>
      <c r="F93" s="104">
        <f t="shared" si="20"/>
        <v>0</v>
      </c>
      <c r="G93" s="104">
        <f t="shared" si="21"/>
        <v>0</v>
      </c>
      <c r="H93" s="43">
        <f t="shared" si="22"/>
        <v>0</v>
      </c>
      <c r="J93" s="104">
        <f t="shared" si="23"/>
        <v>0</v>
      </c>
      <c r="K93" s="104">
        <f t="shared" si="24"/>
        <v>0</v>
      </c>
      <c r="L93" s="104">
        <f t="shared" si="25"/>
        <v>0</v>
      </c>
      <c r="M93" s="43">
        <f t="shared" si="26"/>
        <v>0</v>
      </c>
      <c r="O93" s="86" t="str">
        <f t="shared" si="27"/>
        <v/>
      </c>
    </row>
    <row r="94" spans="2:15" x14ac:dyDescent="0.35">
      <c r="B94" s="116">
        <v>460000</v>
      </c>
      <c r="C94" s="87" t="s">
        <v>99</v>
      </c>
      <c r="E94" s="104">
        <f t="shared" si="19"/>
        <v>0</v>
      </c>
      <c r="F94" s="104">
        <f t="shared" si="20"/>
        <v>0</v>
      </c>
      <c r="G94" s="104">
        <f t="shared" si="21"/>
        <v>0</v>
      </c>
      <c r="H94" s="43">
        <f t="shared" si="22"/>
        <v>0</v>
      </c>
      <c r="J94" s="104">
        <f t="shared" si="23"/>
        <v>0</v>
      </c>
      <c r="K94" s="104">
        <f t="shared" si="24"/>
        <v>0</v>
      </c>
      <c r="L94" s="104">
        <f t="shared" si="25"/>
        <v>0</v>
      </c>
      <c r="M94" s="43">
        <f t="shared" si="26"/>
        <v>0</v>
      </c>
      <c r="O94" s="86" t="str">
        <f t="shared" si="27"/>
        <v/>
      </c>
    </row>
    <row r="95" spans="2:15" x14ac:dyDescent="0.35">
      <c r="B95" s="116">
        <v>461010</v>
      </c>
      <c r="C95" s="87" t="s">
        <v>100</v>
      </c>
      <c r="E95" s="104">
        <f t="shared" si="19"/>
        <v>0</v>
      </c>
      <c r="F95" s="104">
        <f t="shared" si="20"/>
        <v>0</v>
      </c>
      <c r="G95" s="104">
        <f t="shared" si="21"/>
        <v>0</v>
      </c>
      <c r="H95" s="43">
        <f t="shared" si="22"/>
        <v>0</v>
      </c>
      <c r="J95" s="104">
        <f t="shared" si="23"/>
        <v>0</v>
      </c>
      <c r="K95" s="104">
        <f t="shared" si="24"/>
        <v>0</v>
      </c>
      <c r="L95" s="104">
        <f t="shared" si="25"/>
        <v>0</v>
      </c>
      <c r="M95" s="43">
        <f t="shared" si="26"/>
        <v>0</v>
      </c>
      <c r="O95" s="86" t="str">
        <f t="shared" si="27"/>
        <v/>
      </c>
    </row>
    <row r="96" spans="2:15" x14ac:dyDescent="0.35">
      <c r="B96" s="116">
        <v>461011</v>
      </c>
      <c r="C96" s="87" t="s">
        <v>101</v>
      </c>
      <c r="E96" s="104">
        <f t="shared" si="19"/>
        <v>0</v>
      </c>
      <c r="F96" s="104">
        <f t="shared" si="20"/>
        <v>0</v>
      </c>
      <c r="G96" s="104">
        <f t="shared" si="21"/>
        <v>0</v>
      </c>
      <c r="H96" s="43">
        <f t="shared" si="22"/>
        <v>0</v>
      </c>
      <c r="J96" s="104">
        <f t="shared" si="23"/>
        <v>0</v>
      </c>
      <c r="K96" s="104">
        <f t="shared" si="24"/>
        <v>0</v>
      </c>
      <c r="L96" s="104">
        <f t="shared" si="25"/>
        <v>0</v>
      </c>
      <c r="M96" s="43">
        <f t="shared" si="26"/>
        <v>0</v>
      </c>
      <c r="O96" s="86" t="str">
        <f t="shared" si="27"/>
        <v/>
      </c>
    </row>
    <row r="97" spans="2:15" x14ac:dyDescent="0.35">
      <c r="B97" s="116">
        <v>461012</v>
      </c>
      <c r="C97" s="87" t="s">
        <v>102</v>
      </c>
      <c r="E97" s="104">
        <f t="shared" si="19"/>
        <v>0</v>
      </c>
      <c r="F97" s="104">
        <f t="shared" si="20"/>
        <v>0</v>
      </c>
      <c r="G97" s="104">
        <f t="shared" si="21"/>
        <v>0</v>
      </c>
      <c r="H97" s="43">
        <f t="shared" si="22"/>
        <v>0</v>
      </c>
      <c r="J97" s="104">
        <f t="shared" si="23"/>
        <v>0</v>
      </c>
      <c r="K97" s="104">
        <f t="shared" si="24"/>
        <v>0</v>
      </c>
      <c r="L97" s="104">
        <f t="shared" si="25"/>
        <v>0</v>
      </c>
      <c r="M97" s="43">
        <f t="shared" si="26"/>
        <v>0</v>
      </c>
      <c r="O97" s="86" t="str">
        <f t="shared" si="27"/>
        <v/>
      </c>
    </row>
    <row r="98" spans="2:15" x14ac:dyDescent="0.35">
      <c r="B98" s="116">
        <v>461013</v>
      </c>
      <c r="C98" s="87" t="s">
        <v>103</v>
      </c>
      <c r="E98" s="104">
        <f t="shared" si="19"/>
        <v>0</v>
      </c>
      <c r="F98" s="104">
        <f t="shared" si="20"/>
        <v>0</v>
      </c>
      <c r="G98" s="104">
        <f t="shared" si="21"/>
        <v>0</v>
      </c>
      <c r="H98" s="43">
        <f t="shared" si="22"/>
        <v>0</v>
      </c>
      <c r="J98" s="104">
        <f t="shared" si="23"/>
        <v>0</v>
      </c>
      <c r="K98" s="104">
        <f t="shared" si="24"/>
        <v>0</v>
      </c>
      <c r="L98" s="104">
        <f t="shared" si="25"/>
        <v>0</v>
      </c>
      <c r="M98" s="43">
        <f t="shared" si="26"/>
        <v>0</v>
      </c>
      <c r="O98" s="86" t="str">
        <f t="shared" si="27"/>
        <v/>
      </c>
    </row>
    <row r="99" spans="2:15" x14ac:dyDescent="0.35">
      <c r="B99" s="116">
        <v>462000</v>
      </c>
      <c r="C99" s="87" t="s">
        <v>104</v>
      </c>
      <c r="E99" s="104">
        <f t="shared" si="19"/>
        <v>0</v>
      </c>
      <c r="F99" s="104">
        <f t="shared" si="20"/>
        <v>0</v>
      </c>
      <c r="G99" s="104">
        <f t="shared" si="21"/>
        <v>0</v>
      </c>
      <c r="H99" s="43">
        <f t="shared" si="22"/>
        <v>0</v>
      </c>
      <c r="J99" s="104">
        <f t="shared" si="23"/>
        <v>0</v>
      </c>
      <c r="K99" s="104">
        <f t="shared" si="24"/>
        <v>0</v>
      </c>
      <c r="L99" s="104">
        <f t="shared" si="25"/>
        <v>0</v>
      </c>
      <c r="M99" s="43">
        <f t="shared" si="26"/>
        <v>0</v>
      </c>
      <c r="O99" s="86" t="str">
        <f t="shared" si="27"/>
        <v/>
      </c>
    </row>
    <row r="100" spans="2:15" x14ac:dyDescent="0.35">
      <c r="B100" s="116">
        <v>462010</v>
      </c>
      <c r="C100" s="87" t="s">
        <v>105</v>
      </c>
      <c r="E100" s="104">
        <f t="shared" si="19"/>
        <v>0</v>
      </c>
      <c r="F100" s="104">
        <f t="shared" si="20"/>
        <v>0</v>
      </c>
      <c r="G100" s="104">
        <f t="shared" si="21"/>
        <v>0</v>
      </c>
      <c r="H100" s="43">
        <f t="shared" si="22"/>
        <v>0</v>
      </c>
      <c r="J100" s="104">
        <f t="shared" si="23"/>
        <v>0</v>
      </c>
      <c r="K100" s="104">
        <f t="shared" si="24"/>
        <v>0</v>
      </c>
      <c r="L100" s="104">
        <f t="shared" si="25"/>
        <v>0</v>
      </c>
      <c r="M100" s="43">
        <f t="shared" si="26"/>
        <v>0</v>
      </c>
      <c r="O100" s="86" t="str">
        <f t="shared" si="27"/>
        <v/>
      </c>
    </row>
    <row r="101" spans="2:15" x14ac:dyDescent="0.35">
      <c r="B101" s="116">
        <v>462011</v>
      </c>
      <c r="C101" s="87" t="s">
        <v>106</v>
      </c>
      <c r="E101" s="104">
        <f t="shared" si="19"/>
        <v>0</v>
      </c>
      <c r="F101" s="104">
        <f t="shared" si="20"/>
        <v>0</v>
      </c>
      <c r="G101" s="104">
        <f t="shared" si="21"/>
        <v>0</v>
      </c>
      <c r="H101" s="43">
        <f t="shared" si="22"/>
        <v>0</v>
      </c>
      <c r="J101" s="104">
        <f t="shared" si="23"/>
        <v>0</v>
      </c>
      <c r="K101" s="104">
        <f t="shared" si="24"/>
        <v>0</v>
      </c>
      <c r="L101" s="104">
        <f t="shared" si="25"/>
        <v>0</v>
      </c>
      <c r="M101" s="43">
        <f t="shared" si="26"/>
        <v>0</v>
      </c>
      <c r="O101" s="86" t="str">
        <f t="shared" si="27"/>
        <v/>
      </c>
    </row>
    <row r="102" spans="2:15" x14ac:dyDescent="0.35">
      <c r="B102" s="116">
        <v>462012</v>
      </c>
      <c r="C102" s="87" t="s">
        <v>107</v>
      </c>
      <c r="E102" s="104">
        <f t="shared" si="19"/>
        <v>0</v>
      </c>
      <c r="F102" s="104">
        <f t="shared" si="20"/>
        <v>0</v>
      </c>
      <c r="G102" s="104">
        <f t="shared" si="21"/>
        <v>0</v>
      </c>
      <c r="H102" s="43">
        <f t="shared" si="22"/>
        <v>0</v>
      </c>
      <c r="J102" s="104">
        <f t="shared" si="23"/>
        <v>0</v>
      </c>
      <c r="K102" s="104">
        <f t="shared" si="24"/>
        <v>0</v>
      </c>
      <c r="L102" s="104">
        <f t="shared" si="25"/>
        <v>0</v>
      </c>
      <c r="M102" s="43">
        <f t="shared" si="26"/>
        <v>0</v>
      </c>
      <c r="O102" s="86" t="str">
        <f t="shared" si="27"/>
        <v/>
      </c>
    </row>
    <row r="103" spans="2:15" x14ac:dyDescent="0.35">
      <c r="B103" s="116">
        <v>462013</v>
      </c>
      <c r="C103" s="87" t="s">
        <v>108</v>
      </c>
      <c r="E103" s="104">
        <f t="shared" si="19"/>
        <v>0</v>
      </c>
      <c r="F103" s="104">
        <f t="shared" si="20"/>
        <v>0</v>
      </c>
      <c r="G103" s="104">
        <f t="shared" si="21"/>
        <v>0</v>
      </c>
      <c r="H103" s="43">
        <f t="shared" si="22"/>
        <v>0</v>
      </c>
      <c r="J103" s="104">
        <f t="shared" si="23"/>
        <v>0</v>
      </c>
      <c r="K103" s="104">
        <f t="shared" si="24"/>
        <v>0</v>
      </c>
      <c r="L103" s="104">
        <f t="shared" si="25"/>
        <v>0</v>
      </c>
      <c r="M103" s="43">
        <f t="shared" si="26"/>
        <v>0</v>
      </c>
      <c r="O103" s="86" t="str">
        <f t="shared" si="27"/>
        <v/>
      </c>
    </row>
    <row r="104" spans="2:15" x14ac:dyDescent="0.35">
      <c r="B104" s="116">
        <v>463000</v>
      </c>
      <c r="C104" s="87" t="s">
        <v>109</v>
      </c>
      <c r="E104" s="104">
        <f t="shared" si="19"/>
        <v>0</v>
      </c>
      <c r="F104" s="104">
        <f t="shared" si="20"/>
        <v>0</v>
      </c>
      <c r="G104" s="104">
        <f t="shared" si="21"/>
        <v>0</v>
      </c>
      <c r="H104" s="43">
        <f t="shared" si="22"/>
        <v>0</v>
      </c>
      <c r="J104" s="104">
        <f t="shared" si="23"/>
        <v>0</v>
      </c>
      <c r="K104" s="104">
        <f t="shared" si="24"/>
        <v>0</v>
      </c>
      <c r="L104" s="104">
        <f t="shared" si="25"/>
        <v>0</v>
      </c>
      <c r="M104" s="43">
        <f t="shared" si="26"/>
        <v>0</v>
      </c>
      <c r="O104" s="86" t="str">
        <f t="shared" si="27"/>
        <v/>
      </c>
    </row>
    <row r="105" spans="2:15" x14ac:dyDescent="0.35">
      <c r="B105" s="116">
        <v>463010</v>
      </c>
      <c r="C105" s="87" t="s">
        <v>110</v>
      </c>
      <c r="E105" s="104">
        <f t="shared" ref="E105:E136" si="28">VLOOKUP($B105,RSV,30,FALSE)</f>
        <v>0</v>
      </c>
      <c r="F105" s="104">
        <f t="shared" ref="F105:F136" si="29">VLOOKUP($B105,RSV,31,FALSE)</f>
        <v>0</v>
      </c>
      <c r="G105" s="104">
        <f t="shared" ref="G105:G136" si="30">+E105-F105</f>
        <v>0</v>
      </c>
      <c r="H105" s="43">
        <f t="shared" ref="H105:H136" si="31">IF(F105=0,0,G105/F105)</f>
        <v>0</v>
      </c>
      <c r="J105" s="104">
        <f t="shared" ref="J105:J136" si="32">VLOOKUP($B105,RSV,47,FALSE)</f>
        <v>0</v>
      </c>
      <c r="K105" s="104">
        <f t="shared" ref="K105:K136" si="33">VLOOKUP($B105,RSV,31,FALSE)</f>
        <v>0</v>
      </c>
      <c r="L105" s="104">
        <f t="shared" ref="L105:L136" si="34">+J105-K105</f>
        <v>0</v>
      </c>
      <c r="M105" s="43">
        <f t="shared" ref="M105:M136" si="35">IF(K105=0,0,L105/K105)</f>
        <v>0</v>
      </c>
      <c r="O105" s="86" t="str">
        <f t="shared" ref="O105:O136" si="36">IF(ISBLANK(VLOOKUP(B105,RSV,48,FALSE))=TRUE,"",VLOOKUP(B105,RSV,48,FALSE))</f>
        <v/>
      </c>
    </row>
    <row r="106" spans="2:15" x14ac:dyDescent="0.35">
      <c r="B106" s="116">
        <v>463011</v>
      </c>
      <c r="C106" s="87" t="s">
        <v>111</v>
      </c>
      <c r="E106" s="104">
        <f t="shared" si="28"/>
        <v>0</v>
      </c>
      <c r="F106" s="104">
        <f t="shared" si="29"/>
        <v>0</v>
      </c>
      <c r="G106" s="104">
        <f t="shared" si="30"/>
        <v>0</v>
      </c>
      <c r="H106" s="43">
        <f t="shared" si="31"/>
        <v>0</v>
      </c>
      <c r="J106" s="104">
        <f t="shared" si="32"/>
        <v>0</v>
      </c>
      <c r="K106" s="104">
        <f t="shared" si="33"/>
        <v>0</v>
      </c>
      <c r="L106" s="104">
        <f t="shared" si="34"/>
        <v>0</v>
      </c>
      <c r="M106" s="43">
        <f t="shared" si="35"/>
        <v>0</v>
      </c>
      <c r="O106" s="86" t="str">
        <f t="shared" si="36"/>
        <v/>
      </c>
    </row>
    <row r="107" spans="2:15" x14ac:dyDescent="0.35">
      <c r="B107" s="116">
        <v>463012</v>
      </c>
      <c r="C107" s="87" t="s">
        <v>112</v>
      </c>
      <c r="E107" s="104">
        <f t="shared" si="28"/>
        <v>0</v>
      </c>
      <c r="F107" s="104">
        <f t="shared" si="29"/>
        <v>0</v>
      </c>
      <c r="G107" s="104">
        <f t="shared" si="30"/>
        <v>0</v>
      </c>
      <c r="H107" s="43">
        <f t="shared" si="31"/>
        <v>0</v>
      </c>
      <c r="J107" s="104">
        <f t="shared" si="32"/>
        <v>0</v>
      </c>
      <c r="K107" s="104">
        <f t="shared" si="33"/>
        <v>0</v>
      </c>
      <c r="L107" s="104">
        <f t="shared" si="34"/>
        <v>0</v>
      </c>
      <c r="M107" s="43">
        <f t="shared" si="35"/>
        <v>0</v>
      </c>
      <c r="O107" s="86" t="str">
        <f t="shared" si="36"/>
        <v/>
      </c>
    </row>
    <row r="108" spans="2:15" x14ac:dyDescent="0.35">
      <c r="B108" s="116">
        <v>464000</v>
      </c>
      <c r="C108" s="87" t="s">
        <v>113</v>
      </c>
      <c r="E108" s="104">
        <f t="shared" si="28"/>
        <v>0</v>
      </c>
      <c r="F108" s="104">
        <f t="shared" si="29"/>
        <v>0</v>
      </c>
      <c r="G108" s="104">
        <f t="shared" si="30"/>
        <v>0</v>
      </c>
      <c r="H108" s="43">
        <f t="shared" si="31"/>
        <v>0</v>
      </c>
      <c r="J108" s="104">
        <f t="shared" si="32"/>
        <v>0</v>
      </c>
      <c r="K108" s="104">
        <f t="shared" si="33"/>
        <v>0</v>
      </c>
      <c r="L108" s="104">
        <f t="shared" si="34"/>
        <v>0</v>
      </c>
      <c r="M108" s="43">
        <f t="shared" si="35"/>
        <v>0</v>
      </c>
      <c r="O108" s="86" t="str">
        <f t="shared" si="36"/>
        <v/>
      </c>
    </row>
    <row r="109" spans="2:15" x14ac:dyDescent="0.35">
      <c r="B109" s="116">
        <v>465000</v>
      </c>
      <c r="C109" s="87" t="s">
        <v>114</v>
      </c>
      <c r="E109" s="104">
        <f t="shared" si="28"/>
        <v>0</v>
      </c>
      <c r="F109" s="104">
        <f t="shared" si="29"/>
        <v>0</v>
      </c>
      <c r="G109" s="104">
        <f t="shared" si="30"/>
        <v>0</v>
      </c>
      <c r="H109" s="43">
        <f t="shared" si="31"/>
        <v>0</v>
      </c>
      <c r="J109" s="104">
        <f t="shared" si="32"/>
        <v>0</v>
      </c>
      <c r="K109" s="104">
        <f t="shared" si="33"/>
        <v>0</v>
      </c>
      <c r="L109" s="104">
        <f t="shared" si="34"/>
        <v>0</v>
      </c>
      <c r="M109" s="43">
        <f t="shared" si="35"/>
        <v>0</v>
      </c>
      <c r="O109" s="86" t="str">
        <f t="shared" si="36"/>
        <v/>
      </c>
    </row>
    <row r="110" spans="2:15" x14ac:dyDescent="0.35">
      <c r="B110" s="116">
        <v>465010</v>
      </c>
      <c r="C110" s="87" t="s">
        <v>115</v>
      </c>
      <c r="E110" s="104">
        <f t="shared" si="28"/>
        <v>0</v>
      </c>
      <c r="F110" s="104">
        <f t="shared" si="29"/>
        <v>0</v>
      </c>
      <c r="G110" s="104">
        <f t="shared" si="30"/>
        <v>0</v>
      </c>
      <c r="H110" s="43">
        <f t="shared" si="31"/>
        <v>0</v>
      </c>
      <c r="J110" s="104">
        <f t="shared" si="32"/>
        <v>0</v>
      </c>
      <c r="K110" s="104">
        <f t="shared" si="33"/>
        <v>0</v>
      </c>
      <c r="L110" s="104">
        <f t="shared" si="34"/>
        <v>0</v>
      </c>
      <c r="M110" s="43">
        <f t="shared" si="35"/>
        <v>0</v>
      </c>
      <c r="O110" s="86" t="str">
        <f t="shared" si="36"/>
        <v/>
      </c>
    </row>
    <row r="111" spans="2:15" x14ac:dyDescent="0.35">
      <c r="B111" s="116">
        <v>465011</v>
      </c>
      <c r="C111" s="87" t="s">
        <v>116</v>
      </c>
      <c r="E111" s="104">
        <f t="shared" si="28"/>
        <v>0</v>
      </c>
      <c r="F111" s="104">
        <f t="shared" si="29"/>
        <v>0</v>
      </c>
      <c r="G111" s="104">
        <f t="shared" si="30"/>
        <v>0</v>
      </c>
      <c r="H111" s="43">
        <f t="shared" si="31"/>
        <v>0</v>
      </c>
      <c r="J111" s="104">
        <f t="shared" si="32"/>
        <v>0</v>
      </c>
      <c r="K111" s="104">
        <f t="shared" si="33"/>
        <v>0</v>
      </c>
      <c r="L111" s="104">
        <f t="shared" si="34"/>
        <v>0</v>
      </c>
      <c r="M111" s="43">
        <f t="shared" si="35"/>
        <v>0</v>
      </c>
      <c r="O111" s="86" t="str">
        <f t="shared" si="36"/>
        <v/>
      </c>
    </row>
    <row r="112" spans="2:15" x14ac:dyDescent="0.35">
      <c r="B112" s="116">
        <v>465200</v>
      </c>
      <c r="C112" s="87" t="s">
        <v>117</v>
      </c>
      <c r="E112" s="104">
        <f t="shared" si="28"/>
        <v>0</v>
      </c>
      <c r="F112" s="104">
        <f t="shared" si="29"/>
        <v>0</v>
      </c>
      <c r="G112" s="104">
        <f t="shared" si="30"/>
        <v>0</v>
      </c>
      <c r="H112" s="43">
        <f t="shared" si="31"/>
        <v>0</v>
      </c>
      <c r="J112" s="104">
        <f t="shared" si="32"/>
        <v>0</v>
      </c>
      <c r="K112" s="104">
        <f t="shared" si="33"/>
        <v>0</v>
      </c>
      <c r="L112" s="104">
        <f t="shared" si="34"/>
        <v>0</v>
      </c>
      <c r="M112" s="43">
        <f t="shared" si="35"/>
        <v>0</v>
      </c>
      <c r="O112" s="86" t="str">
        <f t="shared" si="36"/>
        <v/>
      </c>
    </row>
    <row r="113" spans="2:15" x14ac:dyDescent="0.35">
      <c r="B113" s="116">
        <v>465500</v>
      </c>
      <c r="C113" s="87" t="s">
        <v>118</v>
      </c>
      <c r="E113" s="104">
        <f t="shared" si="28"/>
        <v>0</v>
      </c>
      <c r="F113" s="104">
        <f t="shared" si="29"/>
        <v>0</v>
      </c>
      <c r="G113" s="104">
        <f t="shared" si="30"/>
        <v>0</v>
      </c>
      <c r="H113" s="43">
        <f t="shared" si="31"/>
        <v>0</v>
      </c>
      <c r="J113" s="104">
        <f t="shared" si="32"/>
        <v>0</v>
      </c>
      <c r="K113" s="104">
        <f t="shared" si="33"/>
        <v>0</v>
      </c>
      <c r="L113" s="104">
        <f t="shared" si="34"/>
        <v>0</v>
      </c>
      <c r="M113" s="43">
        <f t="shared" si="35"/>
        <v>0</v>
      </c>
      <c r="O113" s="86" t="str">
        <f t="shared" si="36"/>
        <v/>
      </c>
    </row>
    <row r="114" spans="2:15" x14ac:dyDescent="0.35">
      <c r="B114" s="116">
        <v>465510</v>
      </c>
      <c r="C114" s="87" t="s">
        <v>119</v>
      </c>
      <c r="E114" s="104">
        <f t="shared" si="28"/>
        <v>0</v>
      </c>
      <c r="F114" s="104">
        <f t="shared" si="29"/>
        <v>0</v>
      </c>
      <c r="G114" s="104">
        <f t="shared" si="30"/>
        <v>0</v>
      </c>
      <c r="H114" s="43">
        <f t="shared" si="31"/>
        <v>0</v>
      </c>
      <c r="J114" s="104">
        <f t="shared" si="32"/>
        <v>0</v>
      </c>
      <c r="K114" s="104">
        <f t="shared" si="33"/>
        <v>0</v>
      </c>
      <c r="L114" s="104">
        <f t="shared" si="34"/>
        <v>0</v>
      </c>
      <c r="M114" s="43">
        <f t="shared" si="35"/>
        <v>0</v>
      </c>
      <c r="O114" s="86" t="str">
        <f t="shared" si="36"/>
        <v/>
      </c>
    </row>
    <row r="115" spans="2:15" x14ac:dyDescent="0.35">
      <c r="B115" s="116">
        <v>470000</v>
      </c>
      <c r="C115" s="87" t="s">
        <v>120</v>
      </c>
      <c r="E115" s="104">
        <f t="shared" si="28"/>
        <v>0</v>
      </c>
      <c r="F115" s="104">
        <f t="shared" si="29"/>
        <v>0</v>
      </c>
      <c r="G115" s="104">
        <f t="shared" si="30"/>
        <v>0</v>
      </c>
      <c r="H115" s="43">
        <f t="shared" si="31"/>
        <v>0</v>
      </c>
      <c r="J115" s="104">
        <f t="shared" si="32"/>
        <v>0</v>
      </c>
      <c r="K115" s="104">
        <f t="shared" si="33"/>
        <v>0</v>
      </c>
      <c r="L115" s="104">
        <f t="shared" si="34"/>
        <v>0</v>
      </c>
      <c r="M115" s="43">
        <f t="shared" si="35"/>
        <v>0</v>
      </c>
      <c r="O115" s="86" t="str">
        <f t="shared" si="36"/>
        <v/>
      </c>
    </row>
    <row r="116" spans="2:15" x14ac:dyDescent="0.35">
      <c r="B116" s="116">
        <v>470001</v>
      </c>
      <c r="C116" s="87" t="s">
        <v>121</v>
      </c>
      <c r="E116" s="104">
        <f t="shared" si="28"/>
        <v>0</v>
      </c>
      <c r="F116" s="104">
        <f t="shared" si="29"/>
        <v>0</v>
      </c>
      <c r="G116" s="104">
        <f t="shared" si="30"/>
        <v>0</v>
      </c>
      <c r="H116" s="43">
        <f t="shared" si="31"/>
        <v>0</v>
      </c>
      <c r="J116" s="104">
        <f t="shared" si="32"/>
        <v>0</v>
      </c>
      <c r="K116" s="104">
        <f t="shared" si="33"/>
        <v>0</v>
      </c>
      <c r="L116" s="104">
        <f t="shared" si="34"/>
        <v>0</v>
      </c>
      <c r="M116" s="43">
        <f t="shared" si="35"/>
        <v>0</v>
      </c>
      <c r="O116" s="86" t="str">
        <f t="shared" si="36"/>
        <v/>
      </c>
    </row>
    <row r="117" spans="2:15" x14ac:dyDescent="0.35">
      <c r="B117" s="116">
        <v>470002</v>
      </c>
      <c r="C117" s="87" t="s">
        <v>122</v>
      </c>
      <c r="E117" s="104">
        <f t="shared" si="28"/>
        <v>0</v>
      </c>
      <c r="F117" s="104">
        <f t="shared" si="29"/>
        <v>0</v>
      </c>
      <c r="G117" s="104">
        <f t="shared" si="30"/>
        <v>0</v>
      </c>
      <c r="H117" s="43">
        <f t="shared" si="31"/>
        <v>0</v>
      </c>
      <c r="J117" s="104">
        <f t="shared" si="32"/>
        <v>0</v>
      </c>
      <c r="K117" s="104">
        <f t="shared" si="33"/>
        <v>0</v>
      </c>
      <c r="L117" s="104">
        <f t="shared" si="34"/>
        <v>0</v>
      </c>
      <c r="M117" s="43">
        <f t="shared" si="35"/>
        <v>0</v>
      </c>
      <c r="O117" s="86" t="str">
        <f t="shared" si="36"/>
        <v/>
      </c>
    </row>
    <row r="118" spans="2:15" x14ac:dyDescent="0.35">
      <c r="B118" s="116">
        <v>470003</v>
      </c>
      <c r="C118" s="87" t="s">
        <v>123</v>
      </c>
      <c r="E118" s="104">
        <f t="shared" si="28"/>
        <v>0</v>
      </c>
      <c r="F118" s="104">
        <f t="shared" si="29"/>
        <v>0</v>
      </c>
      <c r="G118" s="104">
        <f t="shared" si="30"/>
        <v>0</v>
      </c>
      <c r="H118" s="43">
        <f t="shared" si="31"/>
        <v>0</v>
      </c>
      <c r="J118" s="104">
        <f t="shared" si="32"/>
        <v>0</v>
      </c>
      <c r="K118" s="104">
        <f t="shared" si="33"/>
        <v>0</v>
      </c>
      <c r="L118" s="104">
        <f t="shared" si="34"/>
        <v>0</v>
      </c>
      <c r="M118" s="43">
        <f t="shared" si="35"/>
        <v>0</v>
      </c>
      <c r="O118" s="86" t="str">
        <f t="shared" si="36"/>
        <v/>
      </c>
    </row>
    <row r="119" spans="2:15" x14ac:dyDescent="0.35">
      <c r="B119" s="116">
        <v>470004</v>
      </c>
      <c r="C119" s="87" t="s">
        <v>124</v>
      </c>
      <c r="E119" s="104">
        <f t="shared" si="28"/>
        <v>0</v>
      </c>
      <c r="F119" s="104">
        <f t="shared" si="29"/>
        <v>0</v>
      </c>
      <c r="G119" s="104">
        <f t="shared" si="30"/>
        <v>0</v>
      </c>
      <c r="H119" s="43">
        <f t="shared" si="31"/>
        <v>0</v>
      </c>
      <c r="J119" s="104">
        <f t="shared" si="32"/>
        <v>0</v>
      </c>
      <c r="K119" s="104">
        <f t="shared" si="33"/>
        <v>0</v>
      </c>
      <c r="L119" s="104">
        <f t="shared" si="34"/>
        <v>0</v>
      </c>
      <c r="M119" s="43">
        <f t="shared" si="35"/>
        <v>0</v>
      </c>
      <c r="O119" s="86" t="str">
        <f t="shared" si="36"/>
        <v/>
      </c>
    </row>
    <row r="120" spans="2:15" x14ac:dyDescent="0.35">
      <c r="B120" s="116">
        <v>470005</v>
      </c>
      <c r="C120" s="87" t="s">
        <v>125</v>
      </c>
      <c r="E120" s="104">
        <f t="shared" si="28"/>
        <v>0</v>
      </c>
      <c r="F120" s="104">
        <f t="shared" si="29"/>
        <v>0</v>
      </c>
      <c r="G120" s="104">
        <f t="shared" si="30"/>
        <v>0</v>
      </c>
      <c r="H120" s="43">
        <f t="shared" si="31"/>
        <v>0</v>
      </c>
      <c r="J120" s="104">
        <f t="shared" si="32"/>
        <v>0</v>
      </c>
      <c r="K120" s="104">
        <f t="shared" si="33"/>
        <v>0</v>
      </c>
      <c r="L120" s="104">
        <f t="shared" si="34"/>
        <v>0</v>
      </c>
      <c r="M120" s="43">
        <f t="shared" si="35"/>
        <v>0</v>
      </c>
      <c r="O120" s="86" t="str">
        <f t="shared" si="36"/>
        <v/>
      </c>
    </row>
    <row r="121" spans="2:15" x14ac:dyDescent="0.35">
      <c r="B121" s="116">
        <v>470006</v>
      </c>
      <c r="C121" s="87" t="s">
        <v>126</v>
      </c>
      <c r="E121" s="104">
        <f t="shared" si="28"/>
        <v>0</v>
      </c>
      <c r="F121" s="104">
        <f t="shared" si="29"/>
        <v>0</v>
      </c>
      <c r="G121" s="104">
        <f t="shared" si="30"/>
        <v>0</v>
      </c>
      <c r="H121" s="43">
        <f t="shared" si="31"/>
        <v>0</v>
      </c>
      <c r="J121" s="104">
        <f t="shared" si="32"/>
        <v>0</v>
      </c>
      <c r="K121" s="104">
        <f t="shared" si="33"/>
        <v>0</v>
      </c>
      <c r="L121" s="104">
        <f t="shared" si="34"/>
        <v>0</v>
      </c>
      <c r="M121" s="43">
        <f t="shared" si="35"/>
        <v>0</v>
      </c>
      <c r="O121" s="86" t="str">
        <f t="shared" si="36"/>
        <v/>
      </c>
    </row>
    <row r="122" spans="2:15" x14ac:dyDescent="0.35">
      <c r="B122" s="116">
        <v>470007</v>
      </c>
      <c r="C122" s="87" t="s">
        <v>127</v>
      </c>
      <c r="E122" s="104">
        <f t="shared" si="28"/>
        <v>0</v>
      </c>
      <c r="F122" s="104">
        <f t="shared" si="29"/>
        <v>0</v>
      </c>
      <c r="G122" s="104">
        <f t="shared" si="30"/>
        <v>0</v>
      </c>
      <c r="H122" s="43">
        <f t="shared" si="31"/>
        <v>0</v>
      </c>
      <c r="J122" s="104">
        <f t="shared" si="32"/>
        <v>0</v>
      </c>
      <c r="K122" s="104">
        <f t="shared" si="33"/>
        <v>0</v>
      </c>
      <c r="L122" s="104">
        <f t="shared" si="34"/>
        <v>0</v>
      </c>
      <c r="M122" s="43">
        <f t="shared" si="35"/>
        <v>0</v>
      </c>
      <c r="O122" s="86" t="str">
        <f t="shared" si="36"/>
        <v/>
      </c>
    </row>
    <row r="123" spans="2:15" x14ac:dyDescent="0.35">
      <c r="B123" s="116">
        <v>470008</v>
      </c>
      <c r="C123" s="87" t="s">
        <v>128</v>
      </c>
      <c r="E123" s="104">
        <f t="shared" si="28"/>
        <v>0</v>
      </c>
      <c r="F123" s="104">
        <f t="shared" si="29"/>
        <v>0</v>
      </c>
      <c r="G123" s="104">
        <f t="shared" si="30"/>
        <v>0</v>
      </c>
      <c r="H123" s="43">
        <f t="shared" si="31"/>
        <v>0</v>
      </c>
      <c r="J123" s="104">
        <f t="shared" si="32"/>
        <v>0</v>
      </c>
      <c r="K123" s="104">
        <f t="shared" si="33"/>
        <v>0</v>
      </c>
      <c r="L123" s="104">
        <f t="shared" si="34"/>
        <v>0</v>
      </c>
      <c r="M123" s="43">
        <f t="shared" si="35"/>
        <v>0</v>
      </c>
      <c r="O123" s="86" t="str">
        <f t="shared" si="36"/>
        <v/>
      </c>
    </row>
    <row r="124" spans="2:15" x14ac:dyDescent="0.35">
      <c r="B124" s="116">
        <v>470009</v>
      </c>
      <c r="C124" s="87" t="s">
        <v>129</v>
      </c>
      <c r="E124" s="104">
        <f t="shared" si="28"/>
        <v>0</v>
      </c>
      <c r="F124" s="104">
        <f t="shared" si="29"/>
        <v>0</v>
      </c>
      <c r="G124" s="104">
        <f t="shared" si="30"/>
        <v>0</v>
      </c>
      <c r="H124" s="43">
        <f t="shared" si="31"/>
        <v>0</v>
      </c>
      <c r="J124" s="104">
        <f t="shared" si="32"/>
        <v>0</v>
      </c>
      <c r="K124" s="104">
        <f t="shared" si="33"/>
        <v>0</v>
      </c>
      <c r="L124" s="104">
        <f t="shared" si="34"/>
        <v>0</v>
      </c>
      <c r="M124" s="43">
        <f t="shared" si="35"/>
        <v>0</v>
      </c>
      <c r="O124" s="86" t="str">
        <f t="shared" si="36"/>
        <v/>
      </c>
    </row>
    <row r="125" spans="2:15" x14ac:dyDescent="0.35">
      <c r="B125" s="116">
        <v>470010</v>
      </c>
      <c r="C125" s="87" t="s">
        <v>130</v>
      </c>
      <c r="E125" s="104">
        <f t="shared" si="28"/>
        <v>0</v>
      </c>
      <c r="F125" s="104">
        <f t="shared" si="29"/>
        <v>0</v>
      </c>
      <c r="G125" s="104">
        <f t="shared" si="30"/>
        <v>0</v>
      </c>
      <c r="H125" s="43">
        <f t="shared" si="31"/>
        <v>0</v>
      </c>
      <c r="J125" s="104">
        <f t="shared" si="32"/>
        <v>0</v>
      </c>
      <c r="K125" s="104">
        <f t="shared" si="33"/>
        <v>0</v>
      </c>
      <c r="L125" s="104">
        <f t="shared" si="34"/>
        <v>0</v>
      </c>
      <c r="M125" s="43">
        <f t="shared" si="35"/>
        <v>0</v>
      </c>
      <c r="O125" s="86" t="str">
        <f t="shared" si="36"/>
        <v/>
      </c>
    </row>
    <row r="126" spans="2:15" x14ac:dyDescent="0.35">
      <c r="B126" s="116">
        <v>480000</v>
      </c>
      <c r="C126" s="87" t="s">
        <v>131</v>
      </c>
      <c r="E126" s="104">
        <f t="shared" si="28"/>
        <v>0</v>
      </c>
      <c r="F126" s="104">
        <f t="shared" si="29"/>
        <v>0</v>
      </c>
      <c r="G126" s="104">
        <f t="shared" si="30"/>
        <v>0</v>
      </c>
      <c r="H126" s="43">
        <f t="shared" si="31"/>
        <v>0</v>
      </c>
      <c r="J126" s="104">
        <f t="shared" si="32"/>
        <v>0</v>
      </c>
      <c r="K126" s="104">
        <f t="shared" si="33"/>
        <v>0</v>
      </c>
      <c r="L126" s="104">
        <f t="shared" si="34"/>
        <v>0</v>
      </c>
      <c r="M126" s="43">
        <f t="shared" si="35"/>
        <v>0</v>
      </c>
      <c r="O126" s="86" t="str">
        <f t="shared" si="36"/>
        <v/>
      </c>
    </row>
    <row r="127" spans="2:15" x14ac:dyDescent="0.35">
      <c r="B127" s="116">
        <v>480010</v>
      </c>
      <c r="C127" s="87" t="s">
        <v>132</v>
      </c>
      <c r="E127" s="104">
        <f t="shared" si="28"/>
        <v>0</v>
      </c>
      <c r="F127" s="104">
        <f t="shared" si="29"/>
        <v>0</v>
      </c>
      <c r="G127" s="104">
        <f t="shared" si="30"/>
        <v>0</v>
      </c>
      <c r="H127" s="43">
        <f t="shared" si="31"/>
        <v>0</v>
      </c>
      <c r="J127" s="104">
        <f t="shared" si="32"/>
        <v>0</v>
      </c>
      <c r="K127" s="104">
        <f t="shared" si="33"/>
        <v>0</v>
      </c>
      <c r="L127" s="104">
        <f t="shared" si="34"/>
        <v>0</v>
      </c>
      <c r="M127" s="43">
        <f t="shared" si="35"/>
        <v>0</v>
      </c>
      <c r="O127" s="86" t="str">
        <f t="shared" si="36"/>
        <v/>
      </c>
    </row>
    <row r="128" spans="2:15" x14ac:dyDescent="0.35">
      <c r="B128" s="116">
        <v>480011</v>
      </c>
      <c r="C128" s="87" t="s">
        <v>133</v>
      </c>
      <c r="E128" s="104">
        <f t="shared" si="28"/>
        <v>0</v>
      </c>
      <c r="F128" s="104">
        <f t="shared" si="29"/>
        <v>0</v>
      </c>
      <c r="G128" s="104">
        <f t="shared" si="30"/>
        <v>0</v>
      </c>
      <c r="H128" s="43">
        <f t="shared" si="31"/>
        <v>0</v>
      </c>
      <c r="J128" s="104">
        <f t="shared" si="32"/>
        <v>0</v>
      </c>
      <c r="K128" s="104">
        <f t="shared" si="33"/>
        <v>0</v>
      </c>
      <c r="L128" s="104">
        <f t="shared" si="34"/>
        <v>0</v>
      </c>
      <c r="M128" s="43">
        <f t="shared" si="35"/>
        <v>0</v>
      </c>
      <c r="O128" s="86" t="str">
        <f t="shared" si="36"/>
        <v/>
      </c>
    </row>
    <row r="129" spans="2:15" x14ac:dyDescent="0.35">
      <c r="B129" s="116">
        <v>480012</v>
      </c>
      <c r="C129" s="87" t="s">
        <v>134</v>
      </c>
      <c r="E129" s="104">
        <f t="shared" si="28"/>
        <v>0</v>
      </c>
      <c r="F129" s="104">
        <f t="shared" si="29"/>
        <v>0</v>
      </c>
      <c r="G129" s="104">
        <f t="shared" si="30"/>
        <v>0</v>
      </c>
      <c r="H129" s="43">
        <f t="shared" si="31"/>
        <v>0</v>
      </c>
      <c r="J129" s="104">
        <f t="shared" si="32"/>
        <v>0</v>
      </c>
      <c r="K129" s="104">
        <f t="shared" si="33"/>
        <v>0</v>
      </c>
      <c r="L129" s="104">
        <f t="shared" si="34"/>
        <v>0</v>
      </c>
      <c r="M129" s="43">
        <f t="shared" si="35"/>
        <v>0</v>
      </c>
      <c r="O129" s="86" t="str">
        <f t="shared" si="36"/>
        <v/>
      </c>
    </row>
    <row r="130" spans="2:15" x14ac:dyDescent="0.35">
      <c r="B130" s="116">
        <v>480013</v>
      </c>
      <c r="C130" s="87" t="s">
        <v>135</v>
      </c>
      <c r="E130" s="104">
        <f t="shared" si="28"/>
        <v>0</v>
      </c>
      <c r="F130" s="104">
        <f t="shared" si="29"/>
        <v>0</v>
      </c>
      <c r="G130" s="104">
        <f t="shared" si="30"/>
        <v>0</v>
      </c>
      <c r="H130" s="43">
        <f t="shared" si="31"/>
        <v>0</v>
      </c>
      <c r="J130" s="104">
        <f t="shared" si="32"/>
        <v>0</v>
      </c>
      <c r="K130" s="104">
        <f t="shared" si="33"/>
        <v>0</v>
      </c>
      <c r="L130" s="104">
        <f t="shared" si="34"/>
        <v>0</v>
      </c>
      <c r="M130" s="43">
        <f t="shared" si="35"/>
        <v>0</v>
      </c>
      <c r="O130" s="86" t="str">
        <f t="shared" si="36"/>
        <v/>
      </c>
    </row>
    <row r="131" spans="2:15" x14ac:dyDescent="0.35">
      <c r="B131" s="116">
        <v>480014</v>
      </c>
      <c r="C131" s="87" t="s">
        <v>136</v>
      </c>
      <c r="E131" s="104">
        <f t="shared" si="28"/>
        <v>0</v>
      </c>
      <c r="F131" s="104">
        <f t="shared" si="29"/>
        <v>0</v>
      </c>
      <c r="G131" s="104">
        <f t="shared" si="30"/>
        <v>0</v>
      </c>
      <c r="H131" s="43">
        <f t="shared" si="31"/>
        <v>0</v>
      </c>
      <c r="J131" s="104">
        <f t="shared" si="32"/>
        <v>0</v>
      </c>
      <c r="K131" s="104">
        <f t="shared" si="33"/>
        <v>0</v>
      </c>
      <c r="L131" s="104">
        <f t="shared" si="34"/>
        <v>0</v>
      </c>
      <c r="M131" s="43">
        <f t="shared" si="35"/>
        <v>0</v>
      </c>
      <c r="O131" s="86" t="str">
        <f t="shared" si="36"/>
        <v/>
      </c>
    </row>
    <row r="132" spans="2:15" x14ac:dyDescent="0.35">
      <c r="B132" s="116">
        <v>481000</v>
      </c>
      <c r="C132" s="87" t="s">
        <v>137</v>
      </c>
      <c r="E132" s="104">
        <f t="shared" si="28"/>
        <v>0</v>
      </c>
      <c r="F132" s="104">
        <f t="shared" si="29"/>
        <v>0</v>
      </c>
      <c r="G132" s="104">
        <f t="shared" si="30"/>
        <v>0</v>
      </c>
      <c r="H132" s="43">
        <f t="shared" si="31"/>
        <v>0</v>
      </c>
      <c r="J132" s="104">
        <f t="shared" si="32"/>
        <v>0</v>
      </c>
      <c r="K132" s="104">
        <f t="shared" si="33"/>
        <v>0</v>
      </c>
      <c r="L132" s="104">
        <f t="shared" si="34"/>
        <v>0</v>
      </c>
      <c r="M132" s="43">
        <f t="shared" si="35"/>
        <v>0</v>
      </c>
      <c r="O132" s="86" t="str">
        <f t="shared" si="36"/>
        <v/>
      </c>
    </row>
    <row r="133" spans="2:15" x14ac:dyDescent="0.35">
      <c r="B133" s="116">
        <v>481010</v>
      </c>
      <c r="C133" s="87" t="s">
        <v>138</v>
      </c>
      <c r="E133" s="104">
        <f t="shared" si="28"/>
        <v>0</v>
      </c>
      <c r="F133" s="104">
        <f t="shared" si="29"/>
        <v>0</v>
      </c>
      <c r="G133" s="104">
        <f t="shared" si="30"/>
        <v>0</v>
      </c>
      <c r="H133" s="43">
        <f t="shared" si="31"/>
        <v>0</v>
      </c>
      <c r="J133" s="104">
        <f t="shared" si="32"/>
        <v>0</v>
      </c>
      <c r="K133" s="104">
        <f t="shared" si="33"/>
        <v>0</v>
      </c>
      <c r="L133" s="104">
        <f t="shared" si="34"/>
        <v>0</v>
      </c>
      <c r="M133" s="43">
        <f t="shared" si="35"/>
        <v>0</v>
      </c>
      <c r="O133" s="86" t="str">
        <f t="shared" si="36"/>
        <v/>
      </c>
    </row>
    <row r="134" spans="2:15" x14ac:dyDescent="0.35">
      <c r="B134" s="116">
        <v>481020</v>
      </c>
      <c r="C134" s="87" t="s">
        <v>139</v>
      </c>
      <c r="E134" s="104">
        <f t="shared" si="28"/>
        <v>0</v>
      </c>
      <c r="F134" s="104">
        <f t="shared" si="29"/>
        <v>0</v>
      </c>
      <c r="G134" s="104">
        <f t="shared" si="30"/>
        <v>0</v>
      </c>
      <c r="H134" s="43">
        <f t="shared" si="31"/>
        <v>0</v>
      </c>
      <c r="J134" s="104">
        <f t="shared" si="32"/>
        <v>0</v>
      </c>
      <c r="K134" s="104">
        <f t="shared" si="33"/>
        <v>0</v>
      </c>
      <c r="L134" s="104">
        <f t="shared" si="34"/>
        <v>0</v>
      </c>
      <c r="M134" s="43">
        <f t="shared" si="35"/>
        <v>0</v>
      </c>
      <c r="O134" s="86" t="str">
        <f t="shared" si="36"/>
        <v/>
      </c>
    </row>
    <row r="135" spans="2:15" x14ac:dyDescent="0.35">
      <c r="B135" s="116">
        <v>482000</v>
      </c>
      <c r="C135" s="87" t="s">
        <v>140</v>
      </c>
      <c r="E135" s="104">
        <f t="shared" si="28"/>
        <v>0</v>
      </c>
      <c r="F135" s="104">
        <f t="shared" si="29"/>
        <v>0</v>
      </c>
      <c r="G135" s="104">
        <f t="shared" si="30"/>
        <v>0</v>
      </c>
      <c r="H135" s="43">
        <f t="shared" si="31"/>
        <v>0</v>
      </c>
      <c r="J135" s="104">
        <f t="shared" si="32"/>
        <v>0</v>
      </c>
      <c r="K135" s="104">
        <f t="shared" si="33"/>
        <v>0</v>
      </c>
      <c r="L135" s="104">
        <f t="shared" si="34"/>
        <v>0</v>
      </c>
      <c r="M135" s="43">
        <f t="shared" si="35"/>
        <v>0</v>
      </c>
      <c r="O135" s="86" t="str">
        <f t="shared" si="36"/>
        <v/>
      </c>
    </row>
    <row r="136" spans="2:15" x14ac:dyDescent="0.35">
      <c r="B136" s="116">
        <v>482010</v>
      </c>
      <c r="C136" s="87" t="s">
        <v>141</v>
      </c>
      <c r="E136" s="104">
        <f t="shared" si="28"/>
        <v>0</v>
      </c>
      <c r="F136" s="104">
        <f t="shared" si="29"/>
        <v>0</v>
      </c>
      <c r="G136" s="104">
        <f t="shared" si="30"/>
        <v>0</v>
      </c>
      <c r="H136" s="43">
        <f t="shared" si="31"/>
        <v>0</v>
      </c>
      <c r="J136" s="104">
        <f t="shared" si="32"/>
        <v>0</v>
      </c>
      <c r="K136" s="104">
        <f t="shared" si="33"/>
        <v>0</v>
      </c>
      <c r="L136" s="104">
        <f t="shared" si="34"/>
        <v>0</v>
      </c>
      <c r="M136" s="43">
        <f t="shared" si="35"/>
        <v>0</v>
      </c>
      <c r="O136" s="86" t="str">
        <f t="shared" si="36"/>
        <v/>
      </c>
    </row>
    <row r="137" spans="2:15" x14ac:dyDescent="0.35">
      <c r="B137" s="116">
        <v>482011</v>
      </c>
      <c r="C137" s="87" t="s">
        <v>142</v>
      </c>
      <c r="E137" s="104">
        <f t="shared" ref="E137:E169" si="37">VLOOKUP($B137,RSV,30,FALSE)</f>
        <v>0</v>
      </c>
      <c r="F137" s="104">
        <f t="shared" ref="F137:F169" si="38">VLOOKUP($B137,RSV,31,FALSE)</f>
        <v>0</v>
      </c>
      <c r="G137" s="104">
        <f t="shared" ref="G137:G168" si="39">+E137-F137</f>
        <v>0</v>
      </c>
      <c r="H137" s="43">
        <f t="shared" ref="H137:H168" si="40">IF(F137=0,0,G137/F137)</f>
        <v>0</v>
      </c>
      <c r="J137" s="104">
        <f t="shared" ref="J137:J169" si="41">VLOOKUP($B137,RSV,47,FALSE)</f>
        <v>0</v>
      </c>
      <c r="K137" s="104">
        <f t="shared" ref="K137:K169" si="42">VLOOKUP($B137,RSV,31,FALSE)</f>
        <v>0</v>
      </c>
      <c r="L137" s="104">
        <f t="shared" ref="L137:L168" si="43">+J137-K137</f>
        <v>0</v>
      </c>
      <c r="M137" s="43">
        <f t="shared" ref="M137:M168" si="44">IF(K137=0,0,L137/K137)</f>
        <v>0</v>
      </c>
      <c r="O137" s="86" t="str">
        <f t="shared" ref="O137:O169" si="45">IF(ISBLANK(VLOOKUP(B137,RSV,48,FALSE))=TRUE,"",VLOOKUP(B137,RSV,48,FALSE))</f>
        <v/>
      </c>
    </row>
    <row r="138" spans="2:15" x14ac:dyDescent="0.35">
      <c r="B138" s="116">
        <v>482020</v>
      </c>
      <c r="C138" s="87" t="s">
        <v>143</v>
      </c>
      <c r="E138" s="104">
        <f t="shared" si="37"/>
        <v>0</v>
      </c>
      <c r="F138" s="104">
        <f t="shared" si="38"/>
        <v>0</v>
      </c>
      <c r="G138" s="104">
        <f t="shared" si="39"/>
        <v>0</v>
      </c>
      <c r="H138" s="43">
        <f t="shared" si="40"/>
        <v>0</v>
      </c>
      <c r="J138" s="104">
        <f t="shared" si="41"/>
        <v>0</v>
      </c>
      <c r="K138" s="104">
        <f t="shared" si="42"/>
        <v>0</v>
      </c>
      <c r="L138" s="104">
        <f t="shared" si="43"/>
        <v>0</v>
      </c>
      <c r="M138" s="43">
        <f t="shared" si="44"/>
        <v>0</v>
      </c>
      <c r="O138" s="86" t="str">
        <f t="shared" si="45"/>
        <v/>
      </c>
    </row>
    <row r="139" spans="2:15" x14ac:dyDescent="0.35">
      <c r="B139" s="116">
        <v>482021</v>
      </c>
      <c r="C139" s="87" t="s">
        <v>144</v>
      </c>
      <c r="E139" s="104">
        <f t="shared" si="37"/>
        <v>0</v>
      </c>
      <c r="F139" s="104">
        <f t="shared" si="38"/>
        <v>0</v>
      </c>
      <c r="G139" s="104">
        <f t="shared" si="39"/>
        <v>0</v>
      </c>
      <c r="H139" s="43">
        <f t="shared" si="40"/>
        <v>0</v>
      </c>
      <c r="J139" s="104">
        <f t="shared" si="41"/>
        <v>0</v>
      </c>
      <c r="K139" s="104">
        <f t="shared" si="42"/>
        <v>0</v>
      </c>
      <c r="L139" s="104">
        <f t="shared" si="43"/>
        <v>0</v>
      </c>
      <c r="M139" s="43">
        <f t="shared" si="44"/>
        <v>0</v>
      </c>
      <c r="O139" s="86" t="str">
        <f t="shared" si="45"/>
        <v/>
      </c>
    </row>
    <row r="140" spans="2:15" x14ac:dyDescent="0.35">
      <c r="B140" s="116">
        <v>482030</v>
      </c>
      <c r="C140" s="87" t="s">
        <v>145</v>
      </c>
      <c r="E140" s="104">
        <f t="shared" si="37"/>
        <v>0</v>
      </c>
      <c r="F140" s="104">
        <f t="shared" si="38"/>
        <v>0</v>
      </c>
      <c r="G140" s="104">
        <f t="shared" si="39"/>
        <v>0</v>
      </c>
      <c r="H140" s="43">
        <f t="shared" si="40"/>
        <v>0</v>
      </c>
      <c r="J140" s="104">
        <f t="shared" si="41"/>
        <v>0</v>
      </c>
      <c r="K140" s="104">
        <f t="shared" si="42"/>
        <v>0</v>
      </c>
      <c r="L140" s="104">
        <f t="shared" si="43"/>
        <v>0</v>
      </c>
      <c r="M140" s="43">
        <f t="shared" si="44"/>
        <v>0</v>
      </c>
      <c r="O140" s="86" t="str">
        <f t="shared" si="45"/>
        <v/>
      </c>
    </row>
    <row r="141" spans="2:15" x14ac:dyDescent="0.35">
      <c r="B141" s="116">
        <v>483000</v>
      </c>
      <c r="C141" s="87" t="s">
        <v>146</v>
      </c>
      <c r="E141" s="104">
        <f t="shared" si="37"/>
        <v>0</v>
      </c>
      <c r="F141" s="104">
        <f t="shared" si="38"/>
        <v>0</v>
      </c>
      <c r="G141" s="104">
        <f t="shared" si="39"/>
        <v>0</v>
      </c>
      <c r="H141" s="43">
        <f t="shared" si="40"/>
        <v>0</v>
      </c>
      <c r="J141" s="104">
        <f t="shared" si="41"/>
        <v>0</v>
      </c>
      <c r="K141" s="104">
        <f t="shared" si="42"/>
        <v>0</v>
      </c>
      <c r="L141" s="104">
        <f t="shared" si="43"/>
        <v>0</v>
      </c>
      <c r="M141" s="43">
        <f t="shared" si="44"/>
        <v>0</v>
      </c>
      <c r="O141" s="86" t="str">
        <f t="shared" si="45"/>
        <v/>
      </c>
    </row>
    <row r="142" spans="2:15" x14ac:dyDescent="0.35">
      <c r="B142" s="116">
        <v>483005</v>
      </c>
      <c r="C142" s="87" t="s">
        <v>147</v>
      </c>
      <c r="E142" s="104">
        <f t="shared" si="37"/>
        <v>0</v>
      </c>
      <c r="F142" s="104">
        <f t="shared" si="38"/>
        <v>0</v>
      </c>
      <c r="G142" s="104">
        <f t="shared" si="39"/>
        <v>0</v>
      </c>
      <c r="H142" s="43">
        <f t="shared" si="40"/>
        <v>0</v>
      </c>
      <c r="J142" s="104">
        <f t="shared" si="41"/>
        <v>0</v>
      </c>
      <c r="K142" s="104">
        <f t="shared" si="42"/>
        <v>0</v>
      </c>
      <c r="L142" s="104">
        <f t="shared" si="43"/>
        <v>0</v>
      </c>
      <c r="M142" s="43">
        <f t="shared" si="44"/>
        <v>0</v>
      </c>
      <c r="O142" s="86" t="str">
        <f t="shared" si="45"/>
        <v/>
      </c>
    </row>
    <row r="143" spans="2:15" x14ac:dyDescent="0.35">
      <c r="B143" s="116">
        <v>483010</v>
      </c>
      <c r="C143" s="87" t="s">
        <v>148</v>
      </c>
      <c r="E143" s="104">
        <f t="shared" si="37"/>
        <v>0</v>
      </c>
      <c r="F143" s="104">
        <f t="shared" si="38"/>
        <v>0</v>
      </c>
      <c r="G143" s="104">
        <f t="shared" si="39"/>
        <v>0</v>
      </c>
      <c r="H143" s="43">
        <f t="shared" si="40"/>
        <v>0</v>
      </c>
      <c r="J143" s="104">
        <f t="shared" si="41"/>
        <v>0</v>
      </c>
      <c r="K143" s="104">
        <f t="shared" si="42"/>
        <v>0</v>
      </c>
      <c r="L143" s="104">
        <f t="shared" si="43"/>
        <v>0</v>
      </c>
      <c r="M143" s="43">
        <f t="shared" si="44"/>
        <v>0</v>
      </c>
      <c r="O143" s="86" t="str">
        <f t="shared" si="45"/>
        <v/>
      </c>
    </row>
    <row r="144" spans="2:15" x14ac:dyDescent="0.35">
      <c r="B144" s="116">
        <v>483011</v>
      </c>
      <c r="C144" s="87" t="s">
        <v>149</v>
      </c>
      <c r="E144" s="104">
        <f t="shared" si="37"/>
        <v>0</v>
      </c>
      <c r="F144" s="104">
        <f t="shared" si="38"/>
        <v>0</v>
      </c>
      <c r="G144" s="104">
        <f t="shared" si="39"/>
        <v>0</v>
      </c>
      <c r="H144" s="43">
        <f t="shared" si="40"/>
        <v>0</v>
      </c>
      <c r="J144" s="104">
        <f t="shared" si="41"/>
        <v>0</v>
      </c>
      <c r="K144" s="104">
        <f t="shared" si="42"/>
        <v>0</v>
      </c>
      <c r="L144" s="104">
        <f t="shared" si="43"/>
        <v>0</v>
      </c>
      <c r="M144" s="43">
        <f t="shared" si="44"/>
        <v>0</v>
      </c>
      <c r="O144" s="86" t="str">
        <f t="shared" si="45"/>
        <v/>
      </c>
    </row>
    <row r="145" spans="2:15" x14ac:dyDescent="0.35">
      <c r="B145" s="116">
        <v>483012</v>
      </c>
      <c r="C145" s="87" t="s">
        <v>150</v>
      </c>
      <c r="E145" s="104">
        <f t="shared" si="37"/>
        <v>0</v>
      </c>
      <c r="F145" s="104">
        <f t="shared" si="38"/>
        <v>0</v>
      </c>
      <c r="G145" s="104">
        <f t="shared" si="39"/>
        <v>0</v>
      </c>
      <c r="H145" s="43">
        <f t="shared" si="40"/>
        <v>0</v>
      </c>
      <c r="J145" s="104">
        <f t="shared" si="41"/>
        <v>0</v>
      </c>
      <c r="K145" s="104">
        <f t="shared" si="42"/>
        <v>0</v>
      </c>
      <c r="L145" s="104">
        <f t="shared" si="43"/>
        <v>0</v>
      </c>
      <c r="M145" s="43">
        <f t="shared" si="44"/>
        <v>0</v>
      </c>
      <c r="O145" s="86" t="str">
        <f t="shared" si="45"/>
        <v/>
      </c>
    </row>
    <row r="146" spans="2:15" x14ac:dyDescent="0.35">
      <c r="B146" s="116">
        <v>483014</v>
      </c>
      <c r="C146" s="87" t="s">
        <v>151</v>
      </c>
      <c r="E146" s="104">
        <f t="shared" si="37"/>
        <v>0</v>
      </c>
      <c r="F146" s="104">
        <f t="shared" si="38"/>
        <v>0</v>
      </c>
      <c r="G146" s="104">
        <f t="shared" si="39"/>
        <v>0</v>
      </c>
      <c r="H146" s="43">
        <f t="shared" si="40"/>
        <v>0</v>
      </c>
      <c r="J146" s="104">
        <f t="shared" si="41"/>
        <v>0</v>
      </c>
      <c r="K146" s="104">
        <f t="shared" si="42"/>
        <v>0</v>
      </c>
      <c r="L146" s="104">
        <f t="shared" si="43"/>
        <v>0</v>
      </c>
      <c r="M146" s="43">
        <f t="shared" si="44"/>
        <v>0</v>
      </c>
      <c r="O146" s="86" t="str">
        <f t="shared" si="45"/>
        <v/>
      </c>
    </row>
    <row r="147" spans="2:15" x14ac:dyDescent="0.35">
      <c r="B147" s="116">
        <v>484000</v>
      </c>
      <c r="C147" s="87" t="s">
        <v>152</v>
      </c>
      <c r="E147" s="104">
        <f t="shared" si="37"/>
        <v>0</v>
      </c>
      <c r="F147" s="104">
        <f t="shared" si="38"/>
        <v>0</v>
      </c>
      <c r="G147" s="104">
        <f t="shared" si="39"/>
        <v>0</v>
      </c>
      <c r="H147" s="43">
        <f t="shared" si="40"/>
        <v>0</v>
      </c>
      <c r="J147" s="104">
        <f t="shared" si="41"/>
        <v>0</v>
      </c>
      <c r="K147" s="104">
        <f t="shared" si="42"/>
        <v>0</v>
      </c>
      <c r="L147" s="104">
        <f t="shared" si="43"/>
        <v>0</v>
      </c>
      <c r="M147" s="43">
        <f t="shared" si="44"/>
        <v>0</v>
      </c>
      <c r="O147" s="86" t="str">
        <f t="shared" si="45"/>
        <v/>
      </c>
    </row>
    <row r="148" spans="2:15" x14ac:dyDescent="0.35">
      <c r="B148" s="116">
        <v>484010</v>
      </c>
      <c r="C148" s="87" t="s">
        <v>153</v>
      </c>
      <c r="E148" s="104">
        <f t="shared" si="37"/>
        <v>0</v>
      </c>
      <c r="F148" s="104">
        <f t="shared" si="38"/>
        <v>0</v>
      </c>
      <c r="G148" s="104">
        <f t="shared" si="39"/>
        <v>0</v>
      </c>
      <c r="H148" s="43">
        <f t="shared" si="40"/>
        <v>0</v>
      </c>
      <c r="J148" s="104">
        <f t="shared" si="41"/>
        <v>0</v>
      </c>
      <c r="K148" s="104">
        <f t="shared" si="42"/>
        <v>0</v>
      </c>
      <c r="L148" s="104">
        <f t="shared" si="43"/>
        <v>0</v>
      </c>
      <c r="M148" s="43">
        <f t="shared" si="44"/>
        <v>0</v>
      </c>
      <c r="O148" s="86" t="str">
        <f t="shared" si="45"/>
        <v/>
      </c>
    </row>
    <row r="149" spans="2:15" x14ac:dyDescent="0.35">
      <c r="B149" s="116">
        <v>484011</v>
      </c>
      <c r="C149" s="87" t="s">
        <v>154</v>
      </c>
      <c r="E149" s="104">
        <f t="shared" si="37"/>
        <v>0</v>
      </c>
      <c r="F149" s="104">
        <f t="shared" si="38"/>
        <v>0</v>
      </c>
      <c r="G149" s="104">
        <f t="shared" si="39"/>
        <v>0</v>
      </c>
      <c r="H149" s="43">
        <f t="shared" si="40"/>
        <v>0</v>
      </c>
      <c r="J149" s="104">
        <f t="shared" si="41"/>
        <v>0</v>
      </c>
      <c r="K149" s="104">
        <f t="shared" si="42"/>
        <v>0</v>
      </c>
      <c r="L149" s="104">
        <f t="shared" si="43"/>
        <v>0</v>
      </c>
      <c r="M149" s="43">
        <f t="shared" si="44"/>
        <v>0</v>
      </c>
      <c r="O149" s="86" t="str">
        <f t="shared" si="45"/>
        <v/>
      </c>
    </row>
    <row r="150" spans="2:15" x14ac:dyDescent="0.35">
      <c r="B150" s="116">
        <v>484012</v>
      </c>
      <c r="C150" s="87" t="s">
        <v>155</v>
      </c>
      <c r="E150" s="104">
        <f t="shared" si="37"/>
        <v>0</v>
      </c>
      <c r="F150" s="104">
        <f t="shared" si="38"/>
        <v>0</v>
      </c>
      <c r="G150" s="104">
        <f t="shared" si="39"/>
        <v>0</v>
      </c>
      <c r="H150" s="43">
        <f t="shared" si="40"/>
        <v>0</v>
      </c>
      <c r="J150" s="104">
        <f t="shared" si="41"/>
        <v>0</v>
      </c>
      <c r="K150" s="104">
        <f t="shared" si="42"/>
        <v>0</v>
      </c>
      <c r="L150" s="104">
        <f t="shared" si="43"/>
        <v>0</v>
      </c>
      <c r="M150" s="43">
        <f t="shared" si="44"/>
        <v>0</v>
      </c>
      <c r="O150" s="86" t="str">
        <f t="shared" si="45"/>
        <v/>
      </c>
    </row>
    <row r="151" spans="2:15" x14ac:dyDescent="0.35">
      <c r="B151" s="116">
        <v>484013</v>
      </c>
      <c r="C151" s="87" t="s">
        <v>156</v>
      </c>
      <c r="E151" s="104">
        <f t="shared" si="37"/>
        <v>0</v>
      </c>
      <c r="F151" s="104">
        <f t="shared" si="38"/>
        <v>0</v>
      </c>
      <c r="G151" s="104">
        <f t="shared" si="39"/>
        <v>0</v>
      </c>
      <c r="H151" s="43">
        <f t="shared" si="40"/>
        <v>0</v>
      </c>
      <c r="J151" s="104">
        <f t="shared" si="41"/>
        <v>0</v>
      </c>
      <c r="K151" s="104">
        <f t="shared" si="42"/>
        <v>0</v>
      </c>
      <c r="L151" s="104">
        <f t="shared" si="43"/>
        <v>0</v>
      </c>
      <c r="M151" s="43">
        <f t="shared" si="44"/>
        <v>0</v>
      </c>
      <c r="O151" s="86" t="str">
        <f t="shared" si="45"/>
        <v/>
      </c>
    </row>
    <row r="152" spans="2:15" x14ac:dyDescent="0.35">
      <c r="B152" s="116">
        <v>484014</v>
      </c>
      <c r="C152" s="87" t="s">
        <v>157</v>
      </c>
      <c r="E152" s="104">
        <f t="shared" si="37"/>
        <v>0</v>
      </c>
      <c r="F152" s="104">
        <f t="shared" si="38"/>
        <v>0</v>
      </c>
      <c r="G152" s="104">
        <f t="shared" si="39"/>
        <v>0</v>
      </c>
      <c r="H152" s="43">
        <f t="shared" si="40"/>
        <v>0</v>
      </c>
      <c r="J152" s="104">
        <f t="shared" si="41"/>
        <v>0</v>
      </c>
      <c r="K152" s="104">
        <f t="shared" si="42"/>
        <v>0</v>
      </c>
      <c r="L152" s="104">
        <f t="shared" si="43"/>
        <v>0</v>
      </c>
      <c r="M152" s="43">
        <f t="shared" si="44"/>
        <v>0</v>
      </c>
      <c r="O152" s="86" t="str">
        <f t="shared" si="45"/>
        <v/>
      </c>
    </row>
    <row r="153" spans="2:15" x14ac:dyDescent="0.35">
      <c r="B153" s="116">
        <v>485000</v>
      </c>
      <c r="C153" s="87" t="s">
        <v>158</v>
      </c>
      <c r="E153" s="104">
        <f t="shared" si="37"/>
        <v>0</v>
      </c>
      <c r="F153" s="104">
        <f t="shared" si="38"/>
        <v>0</v>
      </c>
      <c r="G153" s="104">
        <f t="shared" si="39"/>
        <v>0</v>
      </c>
      <c r="H153" s="43">
        <f t="shared" si="40"/>
        <v>0</v>
      </c>
      <c r="J153" s="104">
        <f t="shared" si="41"/>
        <v>0</v>
      </c>
      <c r="K153" s="104">
        <f t="shared" si="42"/>
        <v>0</v>
      </c>
      <c r="L153" s="104">
        <f t="shared" si="43"/>
        <v>0</v>
      </c>
      <c r="M153" s="43">
        <f t="shared" si="44"/>
        <v>0</v>
      </c>
      <c r="O153" s="86" t="str">
        <f t="shared" si="45"/>
        <v/>
      </c>
    </row>
    <row r="154" spans="2:15" x14ac:dyDescent="0.35">
      <c r="B154" s="116">
        <v>485010</v>
      </c>
      <c r="C154" s="87" t="s">
        <v>159</v>
      </c>
      <c r="E154" s="104">
        <f t="shared" si="37"/>
        <v>0</v>
      </c>
      <c r="F154" s="104">
        <f t="shared" si="38"/>
        <v>0</v>
      </c>
      <c r="G154" s="104">
        <f t="shared" si="39"/>
        <v>0</v>
      </c>
      <c r="H154" s="43">
        <f t="shared" si="40"/>
        <v>0</v>
      </c>
      <c r="J154" s="104">
        <f t="shared" si="41"/>
        <v>0</v>
      </c>
      <c r="K154" s="104">
        <f t="shared" si="42"/>
        <v>0</v>
      </c>
      <c r="L154" s="104">
        <f t="shared" si="43"/>
        <v>0</v>
      </c>
      <c r="M154" s="43">
        <f t="shared" si="44"/>
        <v>0</v>
      </c>
      <c r="O154" s="86" t="str">
        <f t="shared" si="45"/>
        <v/>
      </c>
    </row>
    <row r="155" spans="2:15" x14ac:dyDescent="0.35">
      <c r="B155" s="116">
        <v>485011</v>
      </c>
      <c r="C155" s="87" t="s">
        <v>160</v>
      </c>
      <c r="E155" s="104">
        <f t="shared" si="37"/>
        <v>0</v>
      </c>
      <c r="F155" s="104">
        <f t="shared" si="38"/>
        <v>0</v>
      </c>
      <c r="G155" s="104">
        <f t="shared" si="39"/>
        <v>0</v>
      </c>
      <c r="H155" s="43">
        <f t="shared" si="40"/>
        <v>0</v>
      </c>
      <c r="J155" s="104">
        <f t="shared" si="41"/>
        <v>0</v>
      </c>
      <c r="K155" s="104">
        <f t="shared" si="42"/>
        <v>0</v>
      </c>
      <c r="L155" s="104">
        <f t="shared" si="43"/>
        <v>0</v>
      </c>
      <c r="M155" s="43">
        <f t="shared" si="44"/>
        <v>0</v>
      </c>
      <c r="O155" s="86" t="str">
        <f t="shared" si="45"/>
        <v/>
      </c>
    </row>
    <row r="156" spans="2:15" x14ac:dyDescent="0.35">
      <c r="B156" s="116">
        <v>489000</v>
      </c>
      <c r="C156" s="87" t="s">
        <v>161</v>
      </c>
      <c r="E156" s="104">
        <f t="shared" si="37"/>
        <v>0</v>
      </c>
      <c r="F156" s="104">
        <f t="shared" si="38"/>
        <v>0</v>
      </c>
      <c r="G156" s="104">
        <f t="shared" si="39"/>
        <v>0</v>
      </c>
      <c r="H156" s="43">
        <f t="shared" si="40"/>
        <v>0</v>
      </c>
      <c r="J156" s="104">
        <f t="shared" si="41"/>
        <v>0</v>
      </c>
      <c r="K156" s="104">
        <f t="shared" si="42"/>
        <v>0</v>
      </c>
      <c r="L156" s="104">
        <f t="shared" si="43"/>
        <v>0</v>
      </c>
      <c r="M156" s="43">
        <f t="shared" si="44"/>
        <v>0</v>
      </c>
      <c r="O156" s="86" t="str">
        <f t="shared" si="45"/>
        <v/>
      </c>
    </row>
    <row r="157" spans="2:15" x14ac:dyDescent="0.35">
      <c r="B157" s="116">
        <v>489010</v>
      </c>
      <c r="C157" s="87" t="s">
        <v>162</v>
      </c>
      <c r="E157" s="104">
        <f t="shared" si="37"/>
        <v>0</v>
      </c>
      <c r="F157" s="104">
        <f t="shared" si="38"/>
        <v>0</v>
      </c>
      <c r="G157" s="104">
        <f t="shared" si="39"/>
        <v>0</v>
      </c>
      <c r="H157" s="43">
        <f t="shared" si="40"/>
        <v>0</v>
      </c>
      <c r="J157" s="104">
        <f t="shared" si="41"/>
        <v>0</v>
      </c>
      <c r="K157" s="104">
        <f t="shared" si="42"/>
        <v>0</v>
      </c>
      <c r="L157" s="104">
        <f t="shared" si="43"/>
        <v>0</v>
      </c>
      <c r="M157" s="43">
        <f t="shared" si="44"/>
        <v>0</v>
      </c>
      <c r="O157" s="86" t="str">
        <f t="shared" si="45"/>
        <v/>
      </c>
    </row>
    <row r="158" spans="2:15" x14ac:dyDescent="0.35">
      <c r="B158" s="116">
        <v>489011</v>
      </c>
      <c r="C158" s="87" t="s">
        <v>163</v>
      </c>
      <c r="E158" s="104">
        <f t="shared" si="37"/>
        <v>0</v>
      </c>
      <c r="F158" s="104">
        <f t="shared" si="38"/>
        <v>0</v>
      </c>
      <c r="G158" s="104">
        <f t="shared" si="39"/>
        <v>0</v>
      </c>
      <c r="H158" s="43">
        <f t="shared" si="40"/>
        <v>0</v>
      </c>
      <c r="J158" s="104">
        <f t="shared" si="41"/>
        <v>0</v>
      </c>
      <c r="K158" s="104">
        <f t="shared" si="42"/>
        <v>0</v>
      </c>
      <c r="L158" s="104">
        <f t="shared" si="43"/>
        <v>0</v>
      </c>
      <c r="M158" s="43">
        <f t="shared" si="44"/>
        <v>0</v>
      </c>
      <c r="O158" s="86" t="str">
        <f t="shared" si="45"/>
        <v/>
      </c>
    </row>
    <row r="159" spans="2:15" x14ac:dyDescent="0.35">
      <c r="B159" s="116">
        <v>489012</v>
      </c>
      <c r="C159" s="87" t="s">
        <v>164</v>
      </c>
      <c r="E159" s="104">
        <f t="shared" si="37"/>
        <v>0</v>
      </c>
      <c r="F159" s="104">
        <f t="shared" si="38"/>
        <v>0</v>
      </c>
      <c r="G159" s="104">
        <f t="shared" si="39"/>
        <v>0</v>
      </c>
      <c r="H159" s="43">
        <f t="shared" si="40"/>
        <v>0</v>
      </c>
      <c r="J159" s="104">
        <f t="shared" si="41"/>
        <v>0</v>
      </c>
      <c r="K159" s="104">
        <f t="shared" si="42"/>
        <v>0</v>
      </c>
      <c r="L159" s="104">
        <f t="shared" si="43"/>
        <v>0</v>
      </c>
      <c r="M159" s="43">
        <f t="shared" si="44"/>
        <v>0</v>
      </c>
      <c r="O159" s="86" t="str">
        <f t="shared" si="45"/>
        <v/>
      </c>
    </row>
    <row r="160" spans="2:15" x14ac:dyDescent="0.35">
      <c r="B160" s="116">
        <v>489013</v>
      </c>
      <c r="C160" s="87" t="s">
        <v>165</v>
      </c>
      <c r="E160" s="104">
        <f t="shared" si="37"/>
        <v>0</v>
      </c>
      <c r="F160" s="104">
        <f t="shared" si="38"/>
        <v>0</v>
      </c>
      <c r="G160" s="104">
        <f t="shared" si="39"/>
        <v>0</v>
      </c>
      <c r="H160" s="43">
        <f t="shared" si="40"/>
        <v>0</v>
      </c>
      <c r="J160" s="104">
        <f t="shared" si="41"/>
        <v>0</v>
      </c>
      <c r="K160" s="104">
        <f t="shared" si="42"/>
        <v>0</v>
      </c>
      <c r="L160" s="104">
        <f t="shared" si="43"/>
        <v>0</v>
      </c>
      <c r="M160" s="43">
        <f t="shared" si="44"/>
        <v>0</v>
      </c>
      <c r="O160" s="86" t="str">
        <f t="shared" si="45"/>
        <v/>
      </c>
    </row>
    <row r="161" spans="1:15" x14ac:dyDescent="0.35">
      <c r="B161" s="116">
        <v>489014</v>
      </c>
      <c r="C161" s="87" t="s">
        <v>166</v>
      </c>
      <c r="E161" s="104">
        <f t="shared" si="37"/>
        <v>0</v>
      </c>
      <c r="F161" s="104">
        <f t="shared" si="38"/>
        <v>0</v>
      </c>
      <c r="G161" s="104">
        <f t="shared" si="39"/>
        <v>0</v>
      </c>
      <c r="H161" s="43">
        <f t="shared" si="40"/>
        <v>0</v>
      </c>
      <c r="J161" s="104">
        <f t="shared" si="41"/>
        <v>0</v>
      </c>
      <c r="K161" s="104">
        <f t="shared" si="42"/>
        <v>0</v>
      </c>
      <c r="L161" s="104">
        <f t="shared" si="43"/>
        <v>0</v>
      </c>
      <c r="M161" s="43">
        <f t="shared" si="44"/>
        <v>0</v>
      </c>
      <c r="O161" s="86" t="str">
        <f t="shared" si="45"/>
        <v/>
      </c>
    </row>
    <row r="162" spans="1:15" x14ac:dyDescent="0.35">
      <c r="B162" s="116">
        <v>489015</v>
      </c>
      <c r="C162" s="87" t="s">
        <v>167</v>
      </c>
      <c r="E162" s="104">
        <f t="shared" si="37"/>
        <v>0</v>
      </c>
      <c r="F162" s="104">
        <f t="shared" si="38"/>
        <v>0</v>
      </c>
      <c r="G162" s="104">
        <f t="shared" si="39"/>
        <v>0</v>
      </c>
      <c r="H162" s="43">
        <f t="shared" si="40"/>
        <v>0</v>
      </c>
      <c r="J162" s="104">
        <f t="shared" si="41"/>
        <v>0</v>
      </c>
      <c r="K162" s="104">
        <f t="shared" si="42"/>
        <v>0</v>
      </c>
      <c r="L162" s="104">
        <f t="shared" si="43"/>
        <v>0</v>
      </c>
      <c r="M162" s="43">
        <f t="shared" si="44"/>
        <v>0</v>
      </c>
      <c r="O162" s="86" t="str">
        <f t="shared" si="45"/>
        <v/>
      </c>
    </row>
    <row r="163" spans="1:15" x14ac:dyDescent="0.35">
      <c r="B163" s="116">
        <v>489016</v>
      </c>
      <c r="C163" s="87" t="s">
        <v>168</v>
      </c>
      <c r="E163" s="104">
        <f t="shared" si="37"/>
        <v>0</v>
      </c>
      <c r="F163" s="104">
        <f t="shared" si="38"/>
        <v>0</v>
      </c>
      <c r="G163" s="104">
        <f t="shared" si="39"/>
        <v>0</v>
      </c>
      <c r="H163" s="43">
        <f t="shared" si="40"/>
        <v>0</v>
      </c>
      <c r="J163" s="104">
        <f t="shared" si="41"/>
        <v>0</v>
      </c>
      <c r="K163" s="104">
        <f t="shared" si="42"/>
        <v>0</v>
      </c>
      <c r="L163" s="104">
        <f t="shared" si="43"/>
        <v>0</v>
      </c>
      <c r="M163" s="43">
        <f t="shared" si="44"/>
        <v>0</v>
      </c>
      <c r="O163" s="86" t="str">
        <f t="shared" si="45"/>
        <v/>
      </c>
    </row>
    <row r="164" spans="1:15" x14ac:dyDescent="0.35">
      <c r="B164" s="116">
        <v>489017</v>
      </c>
      <c r="C164" s="87" t="s">
        <v>169</v>
      </c>
      <c r="E164" s="104">
        <f t="shared" si="37"/>
        <v>0</v>
      </c>
      <c r="F164" s="104">
        <f t="shared" si="38"/>
        <v>0</v>
      </c>
      <c r="G164" s="104">
        <f t="shared" si="39"/>
        <v>0</v>
      </c>
      <c r="H164" s="43">
        <f t="shared" si="40"/>
        <v>0</v>
      </c>
      <c r="J164" s="104">
        <f t="shared" si="41"/>
        <v>0</v>
      </c>
      <c r="K164" s="104">
        <f t="shared" si="42"/>
        <v>0</v>
      </c>
      <c r="L164" s="104">
        <f t="shared" si="43"/>
        <v>0</v>
      </c>
      <c r="M164" s="43">
        <f t="shared" si="44"/>
        <v>0</v>
      </c>
      <c r="O164" s="86" t="str">
        <f t="shared" si="45"/>
        <v/>
      </c>
    </row>
    <row r="165" spans="1:15" x14ac:dyDescent="0.35">
      <c r="B165" s="116">
        <v>489018</v>
      </c>
      <c r="C165" s="87" t="s">
        <v>170</v>
      </c>
      <c r="E165" s="104">
        <f t="shared" si="37"/>
        <v>0</v>
      </c>
      <c r="F165" s="104">
        <f t="shared" si="38"/>
        <v>0</v>
      </c>
      <c r="G165" s="104">
        <f t="shared" si="39"/>
        <v>0</v>
      </c>
      <c r="H165" s="43">
        <f t="shared" si="40"/>
        <v>0</v>
      </c>
      <c r="J165" s="104">
        <f t="shared" si="41"/>
        <v>0</v>
      </c>
      <c r="K165" s="104">
        <f t="shared" si="42"/>
        <v>0</v>
      </c>
      <c r="L165" s="104">
        <f t="shared" si="43"/>
        <v>0</v>
      </c>
      <c r="M165" s="43">
        <f t="shared" si="44"/>
        <v>0</v>
      </c>
      <c r="O165" s="86" t="str">
        <f t="shared" si="45"/>
        <v/>
      </c>
    </row>
    <row r="166" spans="1:15" x14ac:dyDescent="0.35">
      <c r="B166" s="116">
        <v>489110</v>
      </c>
      <c r="C166" s="87" t="s">
        <v>171</v>
      </c>
      <c r="E166" s="104">
        <f t="shared" si="37"/>
        <v>0</v>
      </c>
      <c r="F166" s="104">
        <f t="shared" si="38"/>
        <v>0</v>
      </c>
      <c r="G166" s="104">
        <f t="shared" si="39"/>
        <v>0</v>
      </c>
      <c r="H166" s="43">
        <f t="shared" si="40"/>
        <v>0</v>
      </c>
      <c r="J166" s="104">
        <f t="shared" si="41"/>
        <v>0</v>
      </c>
      <c r="K166" s="104">
        <f t="shared" si="42"/>
        <v>0</v>
      </c>
      <c r="L166" s="104">
        <f t="shared" si="43"/>
        <v>0</v>
      </c>
      <c r="M166" s="43">
        <f t="shared" si="44"/>
        <v>0</v>
      </c>
      <c r="O166" s="86" t="str">
        <f t="shared" si="45"/>
        <v/>
      </c>
    </row>
    <row r="167" spans="1:15" x14ac:dyDescent="0.35">
      <c r="B167" s="116">
        <v>489111</v>
      </c>
      <c r="C167" s="87" t="s">
        <v>172</v>
      </c>
      <c r="E167" s="104">
        <f t="shared" si="37"/>
        <v>0</v>
      </c>
      <c r="F167" s="104">
        <f t="shared" si="38"/>
        <v>0</v>
      </c>
      <c r="G167" s="104">
        <f t="shared" si="39"/>
        <v>0</v>
      </c>
      <c r="H167" s="43">
        <f t="shared" si="40"/>
        <v>0</v>
      </c>
      <c r="J167" s="104">
        <f t="shared" si="41"/>
        <v>0</v>
      </c>
      <c r="K167" s="104">
        <f t="shared" si="42"/>
        <v>0</v>
      </c>
      <c r="L167" s="104">
        <f t="shared" si="43"/>
        <v>0</v>
      </c>
      <c r="M167" s="43">
        <f t="shared" si="44"/>
        <v>0</v>
      </c>
      <c r="O167" s="86" t="str">
        <f t="shared" si="45"/>
        <v/>
      </c>
    </row>
    <row r="168" spans="1:15" x14ac:dyDescent="0.35">
      <c r="B168" s="116">
        <v>489512</v>
      </c>
      <c r="C168" s="87" t="s">
        <v>173</v>
      </c>
      <c r="E168" s="104">
        <f t="shared" si="37"/>
        <v>0</v>
      </c>
      <c r="F168" s="104">
        <f t="shared" si="38"/>
        <v>0</v>
      </c>
      <c r="G168" s="104">
        <f t="shared" si="39"/>
        <v>0</v>
      </c>
      <c r="H168" s="43">
        <f t="shared" si="40"/>
        <v>0</v>
      </c>
      <c r="J168" s="104">
        <f t="shared" si="41"/>
        <v>0</v>
      </c>
      <c r="K168" s="104">
        <f t="shared" si="42"/>
        <v>0</v>
      </c>
      <c r="L168" s="104">
        <f t="shared" si="43"/>
        <v>0</v>
      </c>
      <c r="M168" s="43">
        <f t="shared" si="44"/>
        <v>0</v>
      </c>
      <c r="O168" s="86" t="str">
        <f t="shared" si="45"/>
        <v/>
      </c>
    </row>
    <row r="169" spans="1:15" x14ac:dyDescent="0.35">
      <c r="B169" s="116">
        <v>489513</v>
      </c>
      <c r="C169" s="87" t="s">
        <v>174</v>
      </c>
      <c r="E169" s="104">
        <f t="shared" si="37"/>
        <v>0</v>
      </c>
      <c r="F169" s="104">
        <f t="shared" si="38"/>
        <v>0</v>
      </c>
      <c r="G169" s="104">
        <f t="shared" ref="G169" si="46">+E169-F169</f>
        <v>0</v>
      </c>
      <c r="H169" s="43">
        <f t="shared" ref="H169:H170" si="47">IF(F169=0,0,G169/F169)</f>
        <v>0</v>
      </c>
      <c r="J169" s="104">
        <f t="shared" si="41"/>
        <v>0</v>
      </c>
      <c r="K169" s="104">
        <f t="shared" si="42"/>
        <v>0</v>
      </c>
      <c r="L169" s="104">
        <f t="shared" ref="L169" si="48">+J169-K169</f>
        <v>0</v>
      </c>
      <c r="M169" s="43">
        <f t="shared" ref="M169:M170" si="49">IF(K169=0,0,L169/K169)</f>
        <v>0</v>
      </c>
      <c r="O169" s="86" t="str">
        <f t="shared" si="45"/>
        <v/>
      </c>
    </row>
    <row r="170" spans="1:15" x14ac:dyDescent="0.35">
      <c r="A170" s="22"/>
      <c r="B170" s="127"/>
      <c r="C170" s="128" t="str">
        <f>+"Total "&amp;PROPER(C8)</f>
        <v>Total Revenue</v>
      </c>
      <c r="D170" s="22"/>
      <c r="E170" s="27">
        <f>SUM(E9:E169)</f>
        <v>3770.84</v>
      </c>
      <c r="F170" s="27">
        <f>SUM(F9:F169)</f>
        <v>2700</v>
      </c>
      <c r="G170" s="27">
        <f>SUM(G9:G169)</f>
        <v>1070.8400000000001</v>
      </c>
      <c r="H170" s="28">
        <f t="shared" si="47"/>
        <v>0.39660740740740746</v>
      </c>
      <c r="I170" s="22"/>
      <c r="J170" s="27">
        <f>SUM(J9:J169)</f>
        <v>0</v>
      </c>
      <c r="K170" s="27">
        <f>SUM(K9:K169)</f>
        <v>2700</v>
      </c>
      <c r="L170" s="27">
        <f>SUM(L9:L169)</f>
        <v>-2700</v>
      </c>
      <c r="M170" s="28">
        <f t="shared" si="49"/>
        <v>-1</v>
      </c>
      <c r="N170" s="22"/>
      <c r="O170" s="87"/>
    </row>
    <row r="171" spans="1:15" s="46" customFormat="1" ht="11.65" customHeight="1" x14ac:dyDescent="0.3">
      <c r="A171" s="44"/>
      <c r="B171" s="129"/>
      <c r="C171" s="130" t="s">
        <v>175</v>
      </c>
      <c r="D171" s="44"/>
      <c r="E171" s="45">
        <f>IF(E$201=0,0,E170/E$201)</f>
        <v>8.2308026335669738E-3</v>
      </c>
      <c r="F171" s="45">
        <f>IF(F$201=0,0,F170/F$201)</f>
        <v>5.9072173068339942E-3</v>
      </c>
      <c r="G171" s="45"/>
      <c r="H171" s="45"/>
      <c r="I171" s="44"/>
      <c r="J171" s="45">
        <f>IF(J$201=0,0,J170/J$201)</f>
        <v>0</v>
      </c>
      <c r="K171" s="45">
        <f>IF(K$201=0,0,K170/K$201)</f>
        <v>5.9072173068339942E-3</v>
      </c>
      <c r="L171" s="45"/>
      <c r="M171" s="45"/>
      <c r="N171" s="44"/>
      <c r="O171" s="88"/>
    </row>
    <row r="172" spans="1:15" x14ac:dyDescent="0.35">
      <c r="A172" s="11"/>
      <c r="B172" s="125"/>
      <c r="C172" s="97"/>
      <c r="D172" s="11"/>
      <c r="E172" s="29"/>
      <c r="F172" s="29"/>
      <c r="G172" s="29"/>
      <c r="H172" s="29"/>
      <c r="I172" s="11"/>
      <c r="J172" s="29"/>
      <c r="K172" s="29"/>
      <c r="L172" s="29"/>
      <c r="M172" s="29"/>
      <c r="N172" s="11"/>
      <c r="O172" s="87"/>
    </row>
    <row r="173" spans="1:15" x14ac:dyDescent="0.35">
      <c r="B173" s="116"/>
      <c r="C173" s="126" t="s">
        <v>176</v>
      </c>
      <c r="E173" s="30"/>
      <c r="F173" s="30"/>
      <c r="G173" s="30"/>
      <c r="H173" s="26"/>
      <c r="J173" s="30"/>
      <c r="K173" s="30"/>
      <c r="L173" s="30"/>
      <c r="M173" s="26"/>
      <c r="O173" s="87"/>
    </row>
    <row r="174" spans="1:15" x14ac:dyDescent="0.35">
      <c r="B174" s="116">
        <v>490000</v>
      </c>
      <c r="C174" s="87" t="s">
        <v>177</v>
      </c>
      <c r="E174" s="104">
        <f t="shared" ref="E174:E197" si="50">VLOOKUP($B174,RSV,30,FALSE)</f>
        <v>0</v>
      </c>
      <c r="F174" s="104">
        <f t="shared" ref="F174:F197" si="51">VLOOKUP($B174,RSV,31,FALSE)</f>
        <v>0</v>
      </c>
      <c r="G174" s="104">
        <f t="shared" ref="G174:G197" si="52">+E174-F174</f>
        <v>0</v>
      </c>
      <c r="H174" s="43">
        <f t="shared" ref="H174:H198" si="53">IF(F174=0,0,G174/F174)</f>
        <v>0</v>
      </c>
      <c r="J174" s="104">
        <f t="shared" ref="J174:J197" si="54">VLOOKUP($B174,RSV,47,FALSE)</f>
        <v>0</v>
      </c>
      <c r="K174" s="104">
        <f t="shared" ref="K174:K197" si="55">VLOOKUP($B174,RSV,31,FALSE)</f>
        <v>0</v>
      </c>
      <c r="L174" s="104">
        <f t="shared" ref="L174:L197" si="56">+J174-K174</f>
        <v>0</v>
      </c>
      <c r="M174" s="43">
        <f t="shared" ref="M174:M198" si="57">IF(K174=0,0,L174/K174)</f>
        <v>0</v>
      </c>
      <c r="O174" s="86" t="str">
        <f t="shared" ref="O174:O197" si="58">IF(ISBLANK(VLOOKUP(B174,RSV,48,FALSE))=TRUE,"",VLOOKUP(B174,RSV,48,FALSE))</f>
        <v/>
      </c>
    </row>
    <row r="175" spans="1:15" x14ac:dyDescent="0.35">
      <c r="B175" s="116">
        <v>491000</v>
      </c>
      <c r="C175" s="87" t="s">
        <v>178</v>
      </c>
      <c r="E175" s="104">
        <f t="shared" si="50"/>
        <v>210000</v>
      </c>
      <c r="F175" s="104">
        <f t="shared" si="51"/>
        <v>210000</v>
      </c>
      <c r="G175" s="104">
        <f t="shared" si="52"/>
        <v>0</v>
      </c>
      <c r="H175" s="43">
        <f t="shared" si="53"/>
        <v>0</v>
      </c>
      <c r="J175" s="104">
        <f t="shared" si="54"/>
        <v>9481524</v>
      </c>
      <c r="K175" s="104">
        <f t="shared" si="55"/>
        <v>210000</v>
      </c>
      <c r="L175" s="104">
        <f t="shared" si="56"/>
        <v>9271524</v>
      </c>
      <c r="M175" s="43">
        <f t="shared" si="57"/>
        <v>44.150114285714288</v>
      </c>
      <c r="O175" s="86" t="str">
        <f t="shared" si="58"/>
        <v>See RSV Xfer Calc tab</v>
      </c>
    </row>
    <row r="176" spans="1:15" x14ac:dyDescent="0.35">
      <c r="B176" s="116">
        <v>491010</v>
      </c>
      <c r="C176" s="87" t="s">
        <v>179</v>
      </c>
      <c r="E176" s="104">
        <f t="shared" si="50"/>
        <v>0</v>
      </c>
      <c r="F176" s="104">
        <f t="shared" si="51"/>
        <v>0</v>
      </c>
      <c r="G176" s="104">
        <f t="shared" si="52"/>
        <v>0</v>
      </c>
      <c r="H176" s="43">
        <f t="shared" si="53"/>
        <v>0</v>
      </c>
      <c r="J176" s="104">
        <f t="shared" si="54"/>
        <v>0</v>
      </c>
      <c r="K176" s="104">
        <f t="shared" si="55"/>
        <v>0</v>
      </c>
      <c r="L176" s="104">
        <f t="shared" si="56"/>
        <v>0</v>
      </c>
      <c r="M176" s="43">
        <f t="shared" si="57"/>
        <v>0</v>
      </c>
      <c r="O176" s="86" t="str">
        <f t="shared" si="58"/>
        <v/>
      </c>
    </row>
    <row r="177" spans="2:15" x14ac:dyDescent="0.35">
      <c r="B177" s="116">
        <v>491011</v>
      </c>
      <c r="C177" s="87" t="s">
        <v>180</v>
      </c>
      <c r="E177" s="104">
        <f t="shared" si="50"/>
        <v>0</v>
      </c>
      <c r="F177" s="104">
        <f t="shared" si="51"/>
        <v>0</v>
      </c>
      <c r="G177" s="104">
        <f t="shared" si="52"/>
        <v>0</v>
      </c>
      <c r="H177" s="43">
        <f t="shared" si="53"/>
        <v>0</v>
      </c>
      <c r="J177" s="104">
        <f t="shared" si="54"/>
        <v>0</v>
      </c>
      <c r="K177" s="104">
        <f t="shared" si="55"/>
        <v>0</v>
      </c>
      <c r="L177" s="104">
        <f t="shared" si="56"/>
        <v>0</v>
      </c>
      <c r="M177" s="43">
        <f t="shared" si="57"/>
        <v>0</v>
      </c>
      <c r="O177" s="86" t="str">
        <f t="shared" si="58"/>
        <v/>
      </c>
    </row>
    <row r="178" spans="2:15" x14ac:dyDescent="0.35">
      <c r="B178" s="116">
        <v>491012</v>
      </c>
      <c r="C178" s="87" t="s">
        <v>181</v>
      </c>
      <c r="E178" s="104">
        <f t="shared" si="50"/>
        <v>0</v>
      </c>
      <c r="F178" s="104">
        <f t="shared" si="51"/>
        <v>0</v>
      </c>
      <c r="G178" s="104">
        <f t="shared" si="52"/>
        <v>0</v>
      </c>
      <c r="H178" s="43">
        <f t="shared" si="53"/>
        <v>0</v>
      </c>
      <c r="J178" s="104">
        <f t="shared" si="54"/>
        <v>0</v>
      </c>
      <c r="K178" s="104">
        <f t="shared" si="55"/>
        <v>0</v>
      </c>
      <c r="L178" s="104">
        <f t="shared" si="56"/>
        <v>0</v>
      </c>
      <c r="M178" s="43">
        <f t="shared" si="57"/>
        <v>0</v>
      </c>
      <c r="O178" s="86" t="str">
        <f t="shared" si="58"/>
        <v/>
      </c>
    </row>
    <row r="179" spans="2:15" x14ac:dyDescent="0.35">
      <c r="B179" s="116">
        <v>491510</v>
      </c>
      <c r="C179" s="87" t="s">
        <v>182</v>
      </c>
      <c r="E179" s="104">
        <f t="shared" si="50"/>
        <v>0</v>
      </c>
      <c r="F179" s="104">
        <f t="shared" si="51"/>
        <v>0</v>
      </c>
      <c r="G179" s="104">
        <f t="shared" si="52"/>
        <v>0</v>
      </c>
      <c r="H179" s="43">
        <f t="shared" si="53"/>
        <v>0</v>
      </c>
      <c r="J179" s="104">
        <f t="shared" si="54"/>
        <v>0</v>
      </c>
      <c r="K179" s="104">
        <f t="shared" si="55"/>
        <v>0</v>
      </c>
      <c r="L179" s="104">
        <f t="shared" si="56"/>
        <v>0</v>
      </c>
      <c r="M179" s="43">
        <f t="shared" si="57"/>
        <v>0</v>
      </c>
      <c r="O179" s="86" t="str">
        <f t="shared" si="58"/>
        <v/>
      </c>
    </row>
    <row r="180" spans="2:15" x14ac:dyDescent="0.35">
      <c r="B180" s="116">
        <v>491511</v>
      </c>
      <c r="C180" s="87" t="s">
        <v>183</v>
      </c>
      <c r="E180" s="104">
        <f t="shared" si="50"/>
        <v>0</v>
      </c>
      <c r="F180" s="104">
        <f t="shared" si="51"/>
        <v>0</v>
      </c>
      <c r="G180" s="104">
        <f t="shared" si="52"/>
        <v>0</v>
      </c>
      <c r="H180" s="43">
        <f t="shared" si="53"/>
        <v>0</v>
      </c>
      <c r="J180" s="104">
        <f t="shared" si="54"/>
        <v>0</v>
      </c>
      <c r="K180" s="104">
        <f t="shared" si="55"/>
        <v>0</v>
      </c>
      <c r="L180" s="104">
        <f t="shared" si="56"/>
        <v>0</v>
      </c>
      <c r="M180" s="43">
        <f t="shared" si="57"/>
        <v>0</v>
      </c>
      <c r="O180" s="86" t="str">
        <f t="shared" si="58"/>
        <v/>
      </c>
    </row>
    <row r="181" spans="2:15" x14ac:dyDescent="0.35">
      <c r="B181" s="116">
        <v>491512</v>
      </c>
      <c r="C181" s="87" t="s">
        <v>184</v>
      </c>
      <c r="E181" s="104">
        <f t="shared" si="50"/>
        <v>0</v>
      </c>
      <c r="F181" s="104">
        <f t="shared" si="51"/>
        <v>0</v>
      </c>
      <c r="G181" s="104">
        <f t="shared" si="52"/>
        <v>0</v>
      </c>
      <c r="H181" s="43">
        <f t="shared" si="53"/>
        <v>0</v>
      </c>
      <c r="J181" s="104">
        <f t="shared" si="54"/>
        <v>0</v>
      </c>
      <c r="K181" s="104">
        <f t="shared" si="55"/>
        <v>0</v>
      </c>
      <c r="L181" s="104">
        <f t="shared" si="56"/>
        <v>0</v>
      </c>
      <c r="M181" s="43">
        <f t="shared" si="57"/>
        <v>0</v>
      </c>
      <c r="O181" s="86" t="str">
        <f t="shared" si="58"/>
        <v/>
      </c>
    </row>
    <row r="182" spans="2:15" x14ac:dyDescent="0.35">
      <c r="B182" s="116">
        <v>491513</v>
      </c>
      <c r="C182" s="87" t="s">
        <v>185</v>
      </c>
      <c r="E182" s="104">
        <f t="shared" si="50"/>
        <v>0</v>
      </c>
      <c r="F182" s="104">
        <f t="shared" si="51"/>
        <v>0</v>
      </c>
      <c r="G182" s="104">
        <f t="shared" si="52"/>
        <v>0</v>
      </c>
      <c r="H182" s="43">
        <f t="shared" si="53"/>
        <v>0</v>
      </c>
      <c r="J182" s="104">
        <f t="shared" si="54"/>
        <v>0</v>
      </c>
      <c r="K182" s="104">
        <f t="shared" si="55"/>
        <v>0</v>
      </c>
      <c r="L182" s="104">
        <f t="shared" si="56"/>
        <v>0</v>
      </c>
      <c r="M182" s="43">
        <f t="shared" si="57"/>
        <v>0</v>
      </c>
      <c r="O182" s="86" t="str">
        <f t="shared" si="58"/>
        <v/>
      </c>
    </row>
    <row r="183" spans="2:15" x14ac:dyDescent="0.35">
      <c r="B183" s="116">
        <v>491551</v>
      </c>
      <c r="C183" s="87" t="s">
        <v>186</v>
      </c>
      <c r="E183" s="104">
        <f t="shared" si="50"/>
        <v>0</v>
      </c>
      <c r="F183" s="104">
        <f t="shared" si="51"/>
        <v>0</v>
      </c>
      <c r="G183" s="104">
        <f t="shared" si="52"/>
        <v>0</v>
      </c>
      <c r="H183" s="43">
        <f t="shared" si="53"/>
        <v>0</v>
      </c>
      <c r="J183" s="104">
        <f t="shared" si="54"/>
        <v>0</v>
      </c>
      <c r="K183" s="104">
        <f t="shared" si="55"/>
        <v>0</v>
      </c>
      <c r="L183" s="104">
        <f t="shared" si="56"/>
        <v>0</v>
      </c>
      <c r="M183" s="43">
        <f t="shared" si="57"/>
        <v>0</v>
      </c>
      <c r="O183" s="86" t="str">
        <f t="shared" si="58"/>
        <v/>
      </c>
    </row>
    <row r="184" spans="2:15" x14ac:dyDescent="0.35">
      <c r="B184" s="116">
        <v>491552</v>
      </c>
      <c r="C184" s="87" t="s">
        <v>187</v>
      </c>
      <c r="E184" s="104">
        <f t="shared" si="50"/>
        <v>0</v>
      </c>
      <c r="F184" s="104">
        <f t="shared" si="51"/>
        <v>0</v>
      </c>
      <c r="G184" s="104">
        <f t="shared" si="52"/>
        <v>0</v>
      </c>
      <c r="H184" s="43">
        <f t="shared" si="53"/>
        <v>0</v>
      </c>
      <c r="J184" s="104">
        <f t="shared" si="54"/>
        <v>0</v>
      </c>
      <c r="K184" s="104">
        <f t="shared" si="55"/>
        <v>0</v>
      </c>
      <c r="L184" s="104">
        <f t="shared" si="56"/>
        <v>0</v>
      </c>
      <c r="M184" s="43">
        <f t="shared" si="57"/>
        <v>0</v>
      </c>
      <c r="O184" s="86" t="str">
        <f t="shared" si="58"/>
        <v/>
      </c>
    </row>
    <row r="185" spans="2:15" x14ac:dyDescent="0.35">
      <c r="B185" s="116">
        <v>491553</v>
      </c>
      <c r="C185" s="87" t="s">
        <v>188</v>
      </c>
      <c r="E185" s="104">
        <f t="shared" si="50"/>
        <v>0</v>
      </c>
      <c r="F185" s="104">
        <f t="shared" si="51"/>
        <v>0</v>
      </c>
      <c r="G185" s="104">
        <f t="shared" si="52"/>
        <v>0</v>
      </c>
      <c r="H185" s="43">
        <f t="shared" si="53"/>
        <v>0</v>
      </c>
      <c r="J185" s="104">
        <f t="shared" si="54"/>
        <v>0</v>
      </c>
      <c r="K185" s="104">
        <f t="shared" si="55"/>
        <v>0</v>
      </c>
      <c r="L185" s="104">
        <f t="shared" si="56"/>
        <v>0</v>
      </c>
      <c r="M185" s="43">
        <f t="shared" si="57"/>
        <v>0</v>
      </c>
      <c r="O185" s="86" t="str">
        <f t="shared" si="58"/>
        <v/>
      </c>
    </row>
    <row r="186" spans="2:15" x14ac:dyDescent="0.35">
      <c r="B186" s="116">
        <v>491554</v>
      </c>
      <c r="C186" s="87" t="s">
        <v>189</v>
      </c>
      <c r="E186" s="104">
        <f t="shared" si="50"/>
        <v>0</v>
      </c>
      <c r="F186" s="104">
        <f t="shared" si="51"/>
        <v>0</v>
      </c>
      <c r="G186" s="104">
        <f t="shared" si="52"/>
        <v>0</v>
      </c>
      <c r="H186" s="43">
        <f t="shared" si="53"/>
        <v>0</v>
      </c>
      <c r="J186" s="104">
        <f t="shared" si="54"/>
        <v>0</v>
      </c>
      <c r="K186" s="104">
        <f t="shared" si="55"/>
        <v>0</v>
      </c>
      <c r="L186" s="104">
        <f t="shared" si="56"/>
        <v>0</v>
      </c>
      <c r="M186" s="43">
        <f t="shared" si="57"/>
        <v>0</v>
      </c>
      <c r="O186" s="86" t="str">
        <f t="shared" si="58"/>
        <v/>
      </c>
    </row>
    <row r="187" spans="2:15" x14ac:dyDescent="0.35">
      <c r="B187" s="116">
        <v>491555</v>
      </c>
      <c r="C187" s="87" t="s">
        <v>190</v>
      </c>
      <c r="E187" s="104">
        <f t="shared" si="50"/>
        <v>0</v>
      </c>
      <c r="F187" s="104">
        <f t="shared" si="51"/>
        <v>0</v>
      </c>
      <c r="G187" s="104">
        <f t="shared" si="52"/>
        <v>0</v>
      </c>
      <c r="H187" s="43">
        <f t="shared" si="53"/>
        <v>0</v>
      </c>
      <c r="J187" s="104">
        <f t="shared" si="54"/>
        <v>0</v>
      </c>
      <c r="K187" s="104">
        <f t="shared" si="55"/>
        <v>0</v>
      </c>
      <c r="L187" s="104">
        <f t="shared" si="56"/>
        <v>0</v>
      </c>
      <c r="M187" s="43">
        <f t="shared" si="57"/>
        <v>0</v>
      </c>
      <c r="O187" s="86" t="str">
        <f t="shared" si="58"/>
        <v/>
      </c>
    </row>
    <row r="188" spans="2:15" x14ac:dyDescent="0.35">
      <c r="B188" s="116">
        <v>491556</v>
      </c>
      <c r="C188" s="87" t="s">
        <v>191</v>
      </c>
      <c r="E188" s="104">
        <f t="shared" si="50"/>
        <v>0</v>
      </c>
      <c r="F188" s="104">
        <f t="shared" si="51"/>
        <v>0</v>
      </c>
      <c r="G188" s="104">
        <f t="shared" si="52"/>
        <v>0</v>
      </c>
      <c r="H188" s="43">
        <f t="shared" si="53"/>
        <v>0</v>
      </c>
      <c r="J188" s="104">
        <f t="shared" si="54"/>
        <v>0</v>
      </c>
      <c r="K188" s="104">
        <f t="shared" si="55"/>
        <v>0</v>
      </c>
      <c r="L188" s="104">
        <f t="shared" si="56"/>
        <v>0</v>
      </c>
      <c r="M188" s="43">
        <f t="shared" si="57"/>
        <v>0</v>
      </c>
      <c r="O188" s="86" t="str">
        <f t="shared" si="58"/>
        <v/>
      </c>
    </row>
    <row r="189" spans="2:15" x14ac:dyDescent="0.35">
      <c r="B189" s="116">
        <v>491557</v>
      </c>
      <c r="C189" s="87" t="s">
        <v>192</v>
      </c>
      <c r="E189" s="104">
        <f t="shared" si="50"/>
        <v>244366.74000000002</v>
      </c>
      <c r="F189" s="104">
        <f t="shared" si="51"/>
        <v>244368</v>
      </c>
      <c r="G189" s="104">
        <f t="shared" si="52"/>
        <v>-1.2599999999802094</v>
      </c>
      <c r="H189" s="43">
        <f t="shared" si="53"/>
        <v>-5.1561579256703389E-6</v>
      </c>
      <c r="J189" s="104">
        <f t="shared" si="54"/>
        <v>0</v>
      </c>
      <c r="K189" s="104">
        <f t="shared" si="55"/>
        <v>244368</v>
      </c>
      <c r="L189" s="104">
        <f t="shared" si="56"/>
        <v>-244368</v>
      </c>
      <c r="M189" s="43">
        <f t="shared" si="57"/>
        <v>-1</v>
      </c>
      <c r="O189" s="86" t="str">
        <f t="shared" si="58"/>
        <v/>
      </c>
    </row>
    <row r="190" spans="2:15" x14ac:dyDescent="0.35">
      <c r="B190" s="116">
        <v>491558</v>
      </c>
      <c r="C190" s="87" t="s">
        <v>193</v>
      </c>
      <c r="E190" s="104">
        <f t="shared" si="50"/>
        <v>0</v>
      </c>
      <c r="F190" s="104">
        <f t="shared" si="51"/>
        <v>0</v>
      </c>
      <c r="G190" s="104">
        <f t="shared" si="52"/>
        <v>0</v>
      </c>
      <c r="H190" s="43">
        <f t="shared" si="53"/>
        <v>0</v>
      </c>
      <c r="J190" s="104">
        <f t="shared" si="54"/>
        <v>0</v>
      </c>
      <c r="K190" s="104">
        <f t="shared" si="55"/>
        <v>0</v>
      </c>
      <c r="L190" s="104">
        <f t="shared" si="56"/>
        <v>0</v>
      </c>
      <c r="M190" s="43">
        <f t="shared" si="57"/>
        <v>0</v>
      </c>
      <c r="O190" s="86" t="str">
        <f t="shared" si="58"/>
        <v/>
      </c>
    </row>
    <row r="191" spans="2:15" x14ac:dyDescent="0.35">
      <c r="B191" s="116">
        <v>491559</v>
      </c>
      <c r="C191" s="87" t="s">
        <v>194</v>
      </c>
      <c r="E191" s="104">
        <f t="shared" si="50"/>
        <v>0</v>
      </c>
      <c r="F191" s="104">
        <f t="shared" si="51"/>
        <v>0</v>
      </c>
      <c r="G191" s="104">
        <f t="shared" si="52"/>
        <v>0</v>
      </c>
      <c r="H191" s="43">
        <f t="shared" si="53"/>
        <v>0</v>
      </c>
      <c r="J191" s="104">
        <f t="shared" si="54"/>
        <v>0</v>
      </c>
      <c r="K191" s="104">
        <f t="shared" si="55"/>
        <v>0</v>
      </c>
      <c r="L191" s="104">
        <f t="shared" si="56"/>
        <v>0</v>
      </c>
      <c r="M191" s="43">
        <f t="shared" si="57"/>
        <v>0</v>
      </c>
      <c r="O191" s="86" t="str">
        <f t="shared" si="58"/>
        <v/>
      </c>
    </row>
    <row r="192" spans="2:15" x14ac:dyDescent="0.35">
      <c r="B192" s="116">
        <v>491560</v>
      </c>
      <c r="C192" s="87" t="s">
        <v>195</v>
      </c>
      <c r="E192" s="104">
        <f t="shared" si="50"/>
        <v>0</v>
      </c>
      <c r="F192" s="104">
        <f t="shared" si="51"/>
        <v>0</v>
      </c>
      <c r="G192" s="104">
        <f t="shared" si="52"/>
        <v>0</v>
      </c>
      <c r="H192" s="43">
        <f t="shared" si="53"/>
        <v>0</v>
      </c>
      <c r="J192" s="104">
        <f t="shared" si="54"/>
        <v>0</v>
      </c>
      <c r="K192" s="104">
        <f t="shared" si="55"/>
        <v>0</v>
      </c>
      <c r="L192" s="104">
        <f t="shared" si="56"/>
        <v>0</v>
      </c>
      <c r="M192" s="43">
        <f t="shared" si="57"/>
        <v>0</v>
      </c>
      <c r="O192" s="86" t="str">
        <f t="shared" si="58"/>
        <v/>
      </c>
    </row>
    <row r="193" spans="1:15" x14ac:dyDescent="0.35">
      <c r="B193" s="116">
        <v>491561</v>
      </c>
      <c r="C193" s="87" t="s">
        <v>196</v>
      </c>
      <c r="E193" s="104">
        <f t="shared" si="50"/>
        <v>0</v>
      </c>
      <c r="F193" s="104">
        <f t="shared" si="51"/>
        <v>0</v>
      </c>
      <c r="G193" s="104">
        <f t="shared" si="52"/>
        <v>0</v>
      </c>
      <c r="H193" s="43">
        <f t="shared" si="53"/>
        <v>0</v>
      </c>
      <c r="J193" s="104">
        <f t="shared" si="54"/>
        <v>0</v>
      </c>
      <c r="K193" s="104">
        <f t="shared" si="55"/>
        <v>0</v>
      </c>
      <c r="L193" s="104">
        <f t="shared" si="56"/>
        <v>0</v>
      </c>
      <c r="M193" s="43">
        <f t="shared" si="57"/>
        <v>0</v>
      </c>
      <c r="O193" s="86" t="str">
        <f t="shared" si="58"/>
        <v/>
      </c>
    </row>
    <row r="194" spans="1:15" x14ac:dyDescent="0.35">
      <c r="B194" s="116">
        <v>491562</v>
      </c>
      <c r="C194" s="87" t="s">
        <v>197</v>
      </c>
      <c r="E194" s="104">
        <f t="shared" si="50"/>
        <v>0</v>
      </c>
      <c r="F194" s="104">
        <f t="shared" si="51"/>
        <v>0</v>
      </c>
      <c r="G194" s="104">
        <f t="shared" si="52"/>
        <v>0</v>
      </c>
      <c r="H194" s="43">
        <f t="shared" si="53"/>
        <v>0</v>
      </c>
      <c r="J194" s="104">
        <f t="shared" si="54"/>
        <v>0</v>
      </c>
      <c r="K194" s="104">
        <f t="shared" si="55"/>
        <v>0</v>
      </c>
      <c r="L194" s="104">
        <f t="shared" si="56"/>
        <v>0</v>
      </c>
      <c r="M194" s="43">
        <f t="shared" si="57"/>
        <v>0</v>
      </c>
      <c r="O194" s="86" t="str">
        <f t="shared" si="58"/>
        <v/>
      </c>
    </row>
    <row r="195" spans="1:15" x14ac:dyDescent="0.35">
      <c r="B195" s="116">
        <v>491563</v>
      </c>
      <c r="C195" s="87" t="s">
        <v>198</v>
      </c>
      <c r="E195" s="104">
        <f t="shared" si="50"/>
        <v>0</v>
      </c>
      <c r="F195" s="104">
        <f t="shared" si="51"/>
        <v>0</v>
      </c>
      <c r="G195" s="104">
        <f t="shared" si="52"/>
        <v>0</v>
      </c>
      <c r="H195" s="43">
        <f t="shared" si="53"/>
        <v>0</v>
      </c>
      <c r="J195" s="104">
        <f t="shared" si="54"/>
        <v>0</v>
      </c>
      <c r="K195" s="104">
        <f t="shared" si="55"/>
        <v>0</v>
      </c>
      <c r="L195" s="104">
        <f t="shared" si="56"/>
        <v>0</v>
      </c>
      <c r="M195" s="43">
        <f t="shared" si="57"/>
        <v>0</v>
      </c>
      <c r="O195" s="86" t="str">
        <f t="shared" si="58"/>
        <v/>
      </c>
    </row>
    <row r="196" spans="1:15" x14ac:dyDescent="0.35">
      <c r="B196" s="116">
        <v>491564</v>
      </c>
      <c r="C196" s="87" t="s">
        <v>199</v>
      </c>
      <c r="E196" s="104">
        <f t="shared" si="50"/>
        <v>0</v>
      </c>
      <c r="F196" s="104">
        <f t="shared" si="51"/>
        <v>0</v>
      </c>
      <c r="G196" s="104">
        <f t="shared" si="52"/>
        <v>0</v>
      </c>
      <c r="H196" s="43">
        <f t="shared" si="53"/>
        <v>0</v>
      </c>
      <c r="J196" s="104">
        <f t="shared" si="54"/>
        <v>0</v>
      </c>
      <c r="K196" s="104">
        <f t="shared" si="55"/>
        <v>0</v>
      </c>
      <c r="L196" s="104">
        <f t="shared" si="56"/>
        <v>0</v>
      </c>
      <c r="M196" s="43">
        <f t="shared" si="57"/>
        <v>0</v>
      </c>
      <c r="O196" s="86" t="str">
        <f t="shared" si="58"/>
        <v/>
      </c>
    </row>
    <row r="197" spans="1:15" x14ac:dyDescent="0.35">
      <c r="B197" s="116">
        <v>492000</v>
      </c>
      <c r="C197" s="87" t="s">
        <v>200</v>
      </c>
      <c r="E197" s="104">
        <f t="shared" si="50"/>
        <v>0</v>
      </c>
      <c r="F197" s="104">
        <f t="shared" si="51"/>
        <v>0</v>
      </c>
      <c r="G197" s="104">
        <f t="shared" si="52"/>
        <v>0</v>
      </c>
      <c r="H197" s="43">
        <f t="shared" si="53"/>
        <v>0</v>
      </c>
      <c r="J197" s="104">
        <f t="shared" si="54"/>
        <v>0</v>
      </c>
      <c r="K197" s="104">
        <f t="shared" si="55"/>
        <v>0</v>
      </c>
      <c r="L197" s="104">
        <f t="shared" si="56"/>
        <v>0</v>
      </c>
      <c r="M197" s="43">
        <f t="shared" si="57"/>
        <v>0</v>
      </c>
      <c r="O197" s="86" t="str">
        <f t="shared" si="58"/>
        <v/>
      </c>
    </row>
    <row r="198" spans="1:15" x14ac:dyDescent="0.35">
      <c r="A198" s="22"/>
      <c r="B198" s="127"/>
      <c r="C198" s="128" t="str">
        <f>+"Total "&amp;PROPER(C173)</f>
        <v>Total Funds Transfers</v>
      </c>
      <c r="D198" s="22"/>
      <c r="E198" s="27">
        <f>SUM(E174:E197)</f>
        <v>454366.74</v>
      </c>
      <c r="F198" s="27">
        <f>SUM(F174:F197)</f>
        <v>454368</v>
      </c>
      <c r="G198" s="27">
        <f>SUM(G174:G197)</f>
        <v>-1.2599999999802094</v>
      </c>
      <c r="H198" s="28">
        <f t="shared" si="53"/>
        <v>-2.7730826114079543E-6</v>
      </c>
      <c r="I198" s="22"/>
      <c r="J198" s="27">
        <f>SUM(J174:J197)</f>
        <v>9481524</v>
      </c>
      <c r="K198" s="27">
        <f>SUM(K174:K197)</f>
        <v>454368</v>
      </c>
      <c r="L198" s="27">
        <f>SUM(L174:L197)</f>
        <v>9027156</v>
      </c>
      <c r="M198" s="28">
        <f t="shared" si="57"/>
        <v>19.867499471793789</v>
      </c>
      <c r="N198" s="22"/>
      <c r="O198" s="87"/>
    </row>
    <row r="199" spans="1:15" s="46" customFormat="1" ht="11.65" customHeight="1" x14ac:dyDescent="0.3">
      <c r="A199" s="44"/>
      <c r="B199" s="129"/>
      <c r="C199" s="130" t="s">
        <v>175</v>
      </c>
      <c r="D199" s="44"/>
      <c r="E199" s="45">
        <f>IF(E$201=0,0,E198/E$201)</f>
        <v>0.99176919736643299</v>
      </c>
      <c r="F199" s="45">
        <f>IF(F$201=0,0,F198/F$201)</f>
        <v>0.99409278269316603</v>
      </c>
      <c r="G199" s="45"/>
      <c r="H199" s="45"/>
      <c r="I199" s="44"/>
      <c r="J199" s="45">
        <f>IF(J$201=0,0,J198/J$201)</f>
        <v>1</v>
      </c>
      <c r="K199" s="45">
        <f>IF(K$201=0,0,K198/K$201)</f>
        <v>0.99409278269316603</v>
      </c>
      <c r="L199" s="45"/>
      <c r="M199" s="45"/>
      <c r="N199" s="44"/>
      <c r="O199" s="88"/>
    </row>
    <row r="200" spans="1:15" x14ac:dyDescent="0.35">
      <c r="A200" s="11"/>
      <c r="B200" s="125"/>
      <c r="C200" s="97"/>
      <c r="D200" s="11"/>
      <c r="E200" s="29"/>
      <c r="F200" s="29"/>
      <c r="G200" s="29"/>
      <c r="H200" s="29"/>
      <c r="I200" s="11"/>
      <c r="J200" s="29"/>
      <c r="K200" s="29"/>
      <c r="L200" s="29"/>
      <c r="M200" s="29"/>
      <c r="N200" s="11"/>
      <c r="O200" s="87"/>
    </row>
    <row r="201" spans="1:15" x14ac:dyDescent="0.35">
      <c r="A201" s="22"/>
      <c r="B201" s="127"/>
      <c r="C201" s="128" t="s">
        <v>201</v>
      </c>
      <c r="D201" s="22"/>
      <c r="E201" s="27">
        <f>+E170+E198</f>
        <v>458137.58</v>
      </c>
      <c r="F201" s="27">
        <f>+F170+F198</f>
        <v>457068</v>
      </c>
      <c r="G201" s="27">
        <f>+G170+G198</f>
        <v>1069.5800000000199</v>
      </c>
      <c r="H201" s="28">
        <f>IF(F201=0,0,G201/F201)</f>
        <v>2.3400894396457855E-3</v>
      </c>
      <c r="I201" s="22"/>
      <c r="J201" s="27">
        <f>+J170+J198</f>
        <v>9481524</v>
      </c>
      <c r="K201" s="27">
        <f>+K170+K198</f>
        <v>457068</v>
      </c>
      <c r="L201" s="27">
        <f>+L170+L198</f>
        <v>9024456</v>
      </c>
      <c r="M201" s="28">
        <f>IF(K201=0,0,L201/K201)</f>
        <v>19.744230617763659</v>
      </c>
      <c r="N201" s="22"/>
      <c r="O201" s="87"/>
    </row>
    <row r="202" spans="1:15" s="46" customFormat="1" ht="11.65" customHeight="1" x14ac:dyDescent="0.3">
      <c r="A202" s="44"/>
      <c r="B202" s="129"/>
      <c r="C202" s="130" t="s">
        <v>175</v>
      </c>
      <c r="D202" s="44"/>
      <c r="E202" s="45">
        <f>IF(E$201=0,0,E201/E$201)</f>
        <v>1</v>
      </c>
      <c r="F202" s="45">
        <f>IF(F$201=0,0,F201/F$201)</f>
        <v>1</v>
      </c>
      <c r="G202" s="45"/>
      <c r="H202" s="45"/>
      <c r="I202" s="44"/>
      <c r="J202" s="45">
        <f>IF(J$201=0,0,J201/J$201)</f>
        <v>1</v>
      </c>
      <c r="K202" s="45">
        <f>IF(K$201=0,0,K201/K$201)</f>
        <v>1</v>
      </c>
      <c r="L202" s="45"/>
      <c r="M202" s="45"/>
      <c r="N202" s="44"/>
      <c r="O202" s="88"/>
    </row>
    <row r="203" spans="1:15" x14ac:dyDescent="0.35">
      <c r="A203" s="11"/>
      <c r="B203" s="125"/>
      <c r="C203" s="97"/>
      <c r="D203" s="11"/>
      <c r="E203" s="29"/>
      <c r="F203" s="29"/>
      <c r="G203" s="29"/>
      <c r="H203" s="29"/>
      <c r="I203" s="11"/>
      <c r="J203" s="29"/>
      <c r="K203" s="29"/>
      <c r="L203" s="29"/>
      <c r="M203" s="29"/>
      <c r="N203" s="11"/>
      <c r="O203" s="87"/>
    </row>
    <row r="204" spans="1:15" x14ac:dyDescent="0.35">
      <c r="B204" s="116"/>
      <c r="C204" s="126" t="s">
        <v>727</v>
      </c>
      <c r="E204" s="30"/>
      <c r="F204" s="30"/>
      <c r="G204" s="30"/>
      <c r="H204" s="26"/>
      <c r="J204" s="30"/>
      <c r="K204" s="30"/>
      <c r="L204" s="30"/>
      <c r="M204" s="26"/>
      <c r="O204" s="87"/>
    </row>
    <row r="205" spans="1:15" x14ac:dyDescent="0.35">
      <c r="B205" s="116">
        <v>610000</v>
      </c>
      <c r="C205" s="87" t="s">
        <v>728</v>
      </c>
      <c r="E205" s="104">
        <f t="shared" ref="E205:E236" si="59">VLOOKUP($B205,RSV,30,FALSE)</f>
        <v>0</v>
      </c>
      <c r="F205" s="104">
        <f t="shared" ref="F205:F236" si="60">VLOOKUP($B205,RSV,31,FALSE)</f>
        <v>0</v>
      </c>
      <c r="G205" s="104">
        <f t="shared" ref="G205:G236" si="61">+E205-F205</f>
        <v>0</v>
      </c>
      <c r="H205" s="43">
        <f t="shared" ref="H205:H236" si="62">IF(F205=0,0,G205/F205)</f>
        <v>0</v>
      </c>
      <c r="J205" s="104">
        <f t="shared" ref="J205:J236" si="63">VLOOKUP($B205,RSV,47,FALSE)</f>
        <v>0</v>
      </c>
      <c r="K205" s="104">
        <f t="shared" ref="K205:K236" si="64">VLOOKUP($B205,RSV,31,FALSE)</f>
        <v>0</v>
      </c>
      <c r="L205" s="104">
        <f t="shared" ref="L205:L236" si="65">+J205-K205</f>
        <v>0</v>
      </c>
      <c r="M205" s="43">
        <f t="shared" ref="M205:M236" si="66">IF(K205=0,0,L205/K205)</f>
        <v>0</v>
      </c>
      <c r="O205" s="86" t="str">
        <f t="shared" ref="O205:O236" si="67">IF(ISBLANK(VLOOKUP(B205,RSV,48,FALSE))=TRUE,"",VLOOKUP(B205,RSV,48,FALSE))</f>
        <v/>
      </c>
    </row>
    <row r="206" spans="1:15" x14ac:dyDescent="0.35">
      <c r="B206" s="116">
        <v>611000</v>
      </c>
      <c r="C206" s="87" t="s">
        <v>729</v>
      </c>
      <c r="E206" s="104">
        <f t="shared" si="59"/>
        <v>0</v>
      </c>
      <c r="F206" s="104">
        <f t="shared" si="60"/>
        <v>0</v>
      </c>
      <c r="G206" s="104">
        <f t="shared" si="61"/>
        <v>0</v>
      </c>
      <c r="H206" s="43">
        <f t="shared" si="62"/>
        <v>0</v>
      </c>
      <c r="J206" s="104">
        <f t="shared" si="63"/>
        <v>0</v>
      </c>
      <c r="K206" s="104">
        <f t="shared" si="64"/>
        <v>0</v>
      </c>
      <c r="L206" s="104">
        <f t="shared" si="65"/>
        <v>0</v>
      </c>
      <c r="M206" s="43">
        <f t="shared" si="66"/>
        <v>0</v>
      </c>
      <c r="O206" s="86" t="str">
        <f t="shared" si="67"/>
        <v/>
      </c>
    </row>
    <row r="207" spans="1:15" x14ac:dyDescent="0.35">
      <c r="B207" s="116">
        <v>611010</v>
      </c>
      <c r="C207" s="87" t="s">
        <v>730</v>
      </c>
      <c r="E207" s="104">
        <f t="shared" si="59"/>
        <v>0</v>
      </c>
      <c r="F207" s="104">
        <f t="shared" si="60"/>
        <v>0</v>
      </c>
      <c r="G207" s="104">
        <f t="shared" si="61"/>
        <v>0</v>
      </c>
      <c r="H207" s="43">
        <f t="shared" si="62"/>
        <v>0</v>
      </c>
      <c r="J207" s="104">
        <f t="shared" si="63"/>
        <v>0</v>
      </c>
      <c r="K207" s="104">
        <f t="shared" si="64"/>
        <v>0</v>
      </c>
      <c r="L207" s="104">
        <f t="shared" si="65"/>
        <v>0</v>
      </c>
      <c r="M207" s="43">
        <f t="shared" si="66"/>
        <v>0</v>
      </c>
      <c r="O207" s="86" t="str">
        <f t="shared" si="67"/>
        <v/>
      </c>
    </row>
    <row r="208" spans="1:15" x14ac:dyDescent="0.35">
      <c r="B208" s="116">
        <v>611011</v>
      </c>
      <c r="C208" s="87" t="s">
        <v>731</v>
      </c>
      <c r="E208" s="104">
        <f t="shared" si="59"/>
        <v>0</v>
      </c>
      <c r="F208" s="104">
        <f t="shared" si="60"/>
        <v>0</v>
      </c>
      <c r="G208" s="104">
        <f t="shared" si="61"/>
        <v>0</v>
      </c>
      <c r="H208" s="43">
        <f t="shared" si="62"/>
        <v>0</v>
      </c>
      <c r="J208" s="104">
        <f t="shared" si="63"/>
        <v>0</v>
      </c>
      <c r="K208" s="104">
        <f t="shared" si="64"/>
        <v>0</v>
      </c>
      <c r="L208" s="104">
        <f t="shared" si="65"/>
        <v>0</v>
      </c>
      <c r="M208" s="43">
        <f t="shared" si="66"/>
        <v>0</v>
      </c>
      <c r="O208" s="86" t="str">
        <f t="shared" si="67"/>
        <v/>
      </c>
    </row>
    <row r="209" spans="2:15" x14ac:dyDescent="0.35">
      <c r="B209" s="116">
        <v>611012</v>
      </c>
      <c r="C209" s="87" t="s">
        <v>732</v>
      </c>
      <c r="E209" s="104">
        <f t="shared" si="59"/>
        <v>0</v>
      </c>
      <c r="F209" s="104">
        <f t="shared" si="60"/>
        <v>0</v>
      </c>
      <c r="G209" s="104">
        <f t="shared" si="61"/>
        <v>0</v>
      </c>
      <c r="H209" s="43">
        <f t="shared" si="62"/>
        <v>0</v>
      </c>
      <c r="J209" s="104">
        <f t="shared" si="63"/>
        <v>0</v>
      </c>
      <c r="K209" s="104">
        <f t="shared" si="64"/>
        <v>0</v>
      </c>
      <c r="L209" s="104">
        <f t="shared" si="65"/>
        <v>0</v>
      </c>
      <c r="M209" s="43">
        <f t="shared" si="66"/>
        <v>0</v>
      </c>
      <c r="O209" s="86" t="str">
        <f t="shared" si="67"/>
        <v/>
      </c>
    </row>
    <row r="210" spans="2:15" x14ac:dyDescent="0.35">
      <c r="B210" s="116">
        <v>611013</v>
      </c>
      <c r="C210" s="87" t="s">
        <v>733</v>
      </c>
      <c r="E210" s="104">
        <f t="shared" si="59"/>
        <v>0</v>
      </c>
      <c r="F210" s="104">
        <f t="shared" si="60"/>
        <v>0</v>
      </c>
      <c r="G210" s="104">
        <f t="shared" si="61"/>
        <v>0</v>
      </c>
      <c r="H210" s="43">
        <f t="shared" si="62"/>
        <v>0</v>
      </c>
      <c r="J210" s="104">
        <f t="shared" si="63"/>
        <v>0</v>
      </c>
      <c r="K210" s="104">
        <f t="shared" si="64"/>
        <v>0</v>
      </c>
      <c r="L210" s="104">
        <f t="shared" si="65"/>
        <v>0</v>
      </c>
      <c r="M210" s="43">
        <f t="shared" si="66"/>
        <v>0</v>
      </c>
      <c r="O210" s="86" t="str">
        <f t="shared" si="67"/>
        <v/>
      </c>
    </row>
    <row r="211" spans="2:15" x14ac:dyDescent="0.35">
      <c r="B211" s="116">
        <v>611014</v>
      </c>
      <c r="C211" s="87" t="s">
        <v>734</v>
      </c>
      <c r="E211" s="104">
        <f t="shared" si="59"/>
        <v>0</v>
      </c>
      <c r="F211" s="104">
        <f t="shared" si="60"/>
        <v>0</v>
      </c>
      <c r="G211" s="104">
        <f t="shared" si="61"/>
        <v>0</v>
      </c>
      <c r="H211" s="43">
        <f t="shared" si="62"/>
        <v>0</v>
      </c>
      <c r="J211" s="104">
        <f t="shared" si="63"/>
        <v>0</v>
      </c>
      <c r="K211" s="104">
        <f t="shared" si="64"/>
        <v>0</v>
      </c>
      <c r="L211" s="104">
        <f t="shared" si="65"/>
        <v>0</v>
      </c>
      <c r="M211" s="43">
        <f t="shared" si="66"/>
        <v>0</v>
      </c>
      <c r="O211" s="86" t="str">
        <f t="shared" si="67"/>
        <v/>
      </c>
    </row>
    <row r="212" spans="2:15" x14ac:dyDescent="0.35">
      <c r="B212" s="116">
        <v>611015</v>
      </c>
      <c r="C212" s="87" t="s">
        <v>735</v>
      </c>
      <c r="E212" s="104">
        <f t="shared" si="59"/>
        <v>0</v>
      </c>
      <c r="F212" s="104">
        <f t="shared" si="60"/>
        <v>0</v>
      </c>
      <c r="G212" s="104">
        <f t="shared" si="61"/>
        <v>0</v>
      </c>
      <c r="H212" s="43">
        <f t="shared" si="62"/>
        <v>0</v>
      </c>
      <c r="J212" s="104">
        <f t="shared" si="63"/>
        <v>0</v>
      </c>
      <c r="K212" s="104">
        <f t="shared" si="64"/>
        <v>0</v>
      </c>
      <c r="L212" s="104">
        <f t="shared" si="65"/>
        <v>0</v>
      </c>
      <c r="M212" s="43">
        <f t="shared" si="66"/>
        <v>0</v>
      </c>
      <c r="O212" s="86" t="str">
        <f t="shared" si="67"/>
        <v/>
      </c>
    </row>
    <row r="213" spans="2:15" x14ac:dyDescent="0.35">
      <c r="B213" s="116">
        <v>611016</v>
      </c>
      <c r="C213" s="87" t="s">
        <v>736</v>
      </c>
      <c r="E213" s="104">
        <f t="shared" si="59"/>
        <v>0</v>
      </c>
      <c r="F213" s="104">
        <f t="shared" si="60"/>
        <v>0</v>
      </c>
      <c r="G213" s="104">
        <f t="shared" si="61"/>
        <v>0</v>
      </c>
      <c r="H213" s="43">
        <f t="shared" si="62"/>
        <v>0</v>
      </c>
      <c r="J213" s="104">
        <f t="shared" si="63"/>
        <v>0</v>
      </c>
      <c r="K213" s="104">
        <f t="shared" si="64"/>
        <v>0</v>
      </c>
      <c r="L213" s="104">
        <f t="shared" si="65"/>
        <v>0</v>
      </c>
      <c r="M213" s="43">
        <f t="shared" si="66"/>
        <v>0</v>
      </c>
      <c r="O213" s="86" t="str">
        <f t="shared" si="67"/>
        <v/>
      </c>
    </row>
    <row r="214" spans="2:15" x14ac:dyDescent="0.35">
      <c r="B214" s="116">
        <v>612000</v>
      </c>
      <c r="C214" s="87" t="s">
        <v>737</v>
      </c>
      <c r="E214" s="104">
        <f t="shared" si="59"/>
        <v>4834</v>
      </c>
      <c r="F214" s="104">
        <f t="shared" si="60"/>
        <v>0</v>
      </c>
      <c r="G214" s="104">
        <f t="shared" si="61"/>
        <v>4834</v>
      </c>
      <c r="H214" s="43">
        <f t="shared" si="62"/>
        <v>0</v>
      </c>
      <c r="J214" s="104">
        <f t="shared" si="63"/>
        <v>0</v>
      </c>
      <c r="K214" s="104">
        <f t="shared" si="64"/>
        <v>0</v>
      </c>
      <c r="L214" s="104">
        <f t="shared" si="65"/>
        <v>0</v>
      </c>
      <c r="M214" s="43">
        <f t="shared" si="66"/>
        <v>0</v>
      </c>
      <c r="O214" s="86" t="str">
        <f t="shared" si="67"/>
        <v/>
      </c>
    </row>
    <row r="215" spans="2:15" x14ac:dyDescent="0.35">
      <c r="B215" s="116">
        <v>612010</v>
      </c>
      <c r="C215" s="87" t="s">
        <v>738</v>
      </c>
      <c r="E215" s="104">
        <f t="shared" si="59"/>
        <v>0</v>
      </c>
      <c r="F215" s="104">
        <f t="shared" si="60"/>
        <v>0</v>
      </c>
      <c r="G215" s="104">
        <f t="shared" si="61"/>
        <v>0</v>
      </c>
      <c r="H215" s="43">
        <f t="shared" si="62"/>
        <v>0</v>
      </c>
      <c r="J215" s="104">
        <f t="shared" si="63"/>
        <v>0</v>
      </c>
      <c r="K215" s="104">
        <f t="shared" si="64"/>
        <v>0</v>
      </c>
      <c r="L215" s="104">
        <f t="shared" si="65"/>
        <v>0</v>
      </c>
      <c r="M215" s="43">
        <f t="shared" si="66"/>
        <v>0</v>
      </c>
      <c r="O215" s="86" t="str">
        <f t="shared" si="67"/>
        <v/>
      </c>
    </row>
    <row r="216" spans="2:15" x14ac:dyDescent="0.35">
      <c r="B216" s="116">
        <v>612011</v>
      </c>
      <c r="C216" s="87" t="s">
        <v>739</v>
      </c>
      <c r="E216" s="104">
        <f t="shared" si="59"/>
        <v>0</v>
      </c>
      <c r="F216" s="104">
        <f t="shared" si="60"/>
        <v>0</v>
      </c>
      <c r="G216" s="104">
        <f t="shared" si="61"/>
        <v>0</v>
      </c>
      <c r="H216" s="43">
        <f t="shared" si="62"/>
        <v>0</v>
      </c>
      <c r="J216" s="104">
        <f t="shared" si="63"/>
        <v>0</v>
      </c>
      <c r="K216" s="104">
        <f t="shared" si="64"/>
        <v>0</v>
      </c>
      <c r="L216" s="104">
        <f t="shared" si="65"/>
        <v>0</v>
      </c>
      <c r="M216" s="43">
        <f t="shared" si="66"/>
        <v>0</v>
      </c>
      <c r="O216" s="86" t="str">
        <f t="shared" si="67"/>
        <v/>
      </c>
    </row>
    <row r="217" spans="2:15" x14ac:dyDescent="0.35">
      <c r="B217" s="116">
        <v>612012</v>
      </c>
      <c r="C217" s="87" t="s">
        <v>740</v>
      </c>
      <c r="E217" s="104">
        <f t="shared" si="59"/>
        <v>0</v>
      </c>
      <c r="F217" s="104">
        <f t="shared" si="60"/>
        <v>0</v>
      </c>
      <c r="G217" s="104">
        <f t="shared" si="61"/>
        <v>0</v>
      </c>
      <c r="H217" s="43">
        <f t="shared" si="62"/>
        <v>0</v>
      </c>
      <c r="J217" s="104">
        <f t="shared" si="63"/>
        <v>0</v>
      </c>
      <c r="K217" s="104">
        <f t="shared" si="64"/>
        <v>0</v>
      </c>
      <c r="L217" s="104">
        <f t="shared" si="65"/>
        <v>0</v>
      </c>
      <c r="M217" s="43">
        <f t="shared" si="66"/>
        <v>0</v>
      </c>
      <c r="O217" s="86" t="str">
        <f t="shared" si="67"/>
        <v/>
      </c>
    </row>
    <row r="218" spans="2:15" x14ac:dyDescent="0.35">
      <c r="B218" s="116">
        <v>612013</v>
      </c>
      <c r="C218" s="87" t="s">
        <v>741</v>
      </c>
      <c r="E218" s="104">
        <f t="shared" si="59"/>
        <v>0</v>
      </c>
      <c r="F218" s="104">
        <f t="shared" si="60"/>
        <v>0</v>
      </c>
      <c r="G218" s="104">
        <f t="shared" si="61"/>
        <v>0</v>
      </c>
      <c r="H218" s="43">
        <f t="shared" si="62"/>
        <v>0</v>
      </c>
      <c r="J218" s="104">
        <f t="shared" si="63"/>
        <v>0</v>
      </c>
      <c r="K218" s="104">
        <f t="shared" si="64"/>
        <v>0</v>
      </c>
      <c r="L218" s="104">
        <f t="shared" si="65"/>
        <v>0</v>
      </c>
      <c r="M218" s="43">
        <f t="shared" si="66"/>
        <v>0</v>
      </c>
      <c r="O218" s="86" t="str">
        <f t="shared" si="67"/>
        <v/>
      </c>
    </row>
    <row r="219" spans="2:15" x14ac:dyDescent="0.35">
      <c r="B219" s="116">
        <v>612014</v>
      </c>
      <c r="C219" s="87" t="s">
        <v>742</v>
      </c>
      <c r="E219" s="104">
        <f t="shared" si="59"/>
        <v>0</v>
      </c>
      <c r="F219" s="104">
        <f t="shared" si="60"/>
        <v>0</v>
      </c>
      <c r="G219" s="104">
        <f t="shared" si="61"/>
        <v>0</v>
      </c>
      <c r="H219" s="43">
        <f t="shared" si="62"/>
        <v>0</v>
      </c>
      <c r="J219" s="104">
        <f t="shared" si="63"/>
        <v>0</v>
      </c>
      <c r="K219" s="104">
        <f t="shared" si="64"/>
        <v>0</v>
      </c>
      <c r="L219" s="104">
        <f t="shared" si="65"/>
        <v>0</v>
      </c>
      <c r="M219" s="43">
        <f t="shared" si="66"/>
        <v>0</v>
      </c>
      <c r="O219" s="86" t="str">
        <f t="shared" si="67"/>
        <v/>
      </c>
    </row>
    <row r="220" spans="2:15" x14ac:dyDescent="0.35">
      <c r="B220" s="116">
        <v>612015</v>
      </c>
      <c r="C220" s="87" t="s">
        <v>743</v>
      </c>
      <c r="E220" s="104">
        <f t="shared" si="59"/>
        <v>0</v>
      </c>
      <c r="F220" s="104">
        <f t="shared" si="60"/>
        <v>0</v>
      </c>
      <c r="G220" s="104">
        <f t="shared" si="61"/>
        <v>0</v>
      </c>
      <c r="H220" s="43">
        <f t="shared" si="62"/>
        <v>0</v>
      </c>
      <c r="J220" s="104">
        <f t="shared" si="63"/>
        <v>0</v>
      </c>
      <c r="K220" s="104">
        <f t="shared" si="64"/>
        <v>0</v>
      </c>
      <c r="L220" s="104">
        <f t="shared" si="65"/>
        <v>0</v>
      </c>
      <c r="M220" s="43">
        <f t="shared" si="66"/>
        <v>0</v>
      </c>
      <c r="O220" s="86" t="str">
        <f t="shared" si="67"/>
        <v/>
      </c>
    </row>
    <row r="221" spans="2:15" x14ac:dyDescent="0.35">
      <c r="B221" s="116">
        <v>612016</v>
      </c>
      <c r="C221" s="87" t="s">
        <v>744</v>
      </c>
      <c r="E221" s="104">
        <f t="shared" si="59"/>
        <v>0</v>
      </c>
      <c r="F221" s="104">
        <f t="shared" si="60"/>
        <v>0</v>
      </c>
      <c r="G221" s="104">
        <f t="shared" si="61"/>
        <v>0</v>
      </c>
      <c r="H221" s="43">
        <f t="shared" si="62"/>
        <v>0</v>
      </c>
      <c r="J221" s="104">
        <f t="shared" si="63"/>
        <v>0</v>
      </c>
      <c r="K221" s="104">
        <f t="shared" si="64"/>
        <v>0</v>
      </c>
      <c r="L221" s="104">
        <f t="shared" si="65"/>
        <v>0</v>
      </c>
      <c r="M221" s="43">
        <f t="shared" si="66"/>
        <v>0</v>
      </c>
      <c r="O221" s="86" t="str">
        <f t="shared" si="67"/>
        <v/>
      </c>
    </row>
    <row r="222" spans="2:15" x14ac:dyDescent="0.35">
      <c r="B222" s="116">
        <v>612017</v>
      </c>
      <c r="C222" s="87" t="s">
        <v>745</v>
      </c>
      <c r="E222" s="104">
        <f t="shared" si="59"/>
        <v>0</v>
      </c>
      <c r="F222" s="104">
        <f t="shared" si="60"/>
        <v>0</v>
      </c>
      <c r="G222" s="104">
        <f t="shared" si="61"/>
        <v>0</v>
      </c>
      <c r="H222" s="43">
        <f t="shared" si="62"/>
        <v>0</v>
      </c>
      <c r="J222" s="104">
        <f t="shared" si="63"/>
        <v>0</v>
      </c>
      <c r="K222" s="104">
        <f t="shared" si="64"/>
        <v>0</v>
      </c>
      <c r="L222" s="104">
        <f t="shared" si="65"/>
        <v>0</v>
      </c>
      <c r="M222" s="43">
        <f t="shared" si="66"/>
        <v>0</v>
      </c>
      <c r="O222" s="86" t="str">
        <f t="shared" si="67"/>
        <v/>
      </c>
    </row>
    <row r="223" spans="2:15" x14ac:dyDescent="0.35">
      <c r="B223" s="116">
        <v>612018</v>
      </c>
      <c r="C223" s="87" t="s">
        <v>746</v>
      </c>
      <c r="E223" s="104">
        <f t="shared" si="59"/>
        <v>0</v>
      </c>
      <c r="F223" s="104">
        <f t="shared" si="60"/>
        <v>0</v>
      </c>
      <c r="G223" s="104">
        <f t="shared" si="61"/>
        <v>0</v>
      </c>
      <c r="H223" s="43">
        <f t="shared" si="62"/>
        <v>0</v>
      </c>
      <c r="J223" s="104">
        <f t="shared" si="63"/>
        <v>0</v>
      </c>
      <c r="K223" s="104">
        <f t="shared" si="64"/>
        <v>0</v>
      </c>
      <c r="L223" s="104">
        <f t="shared" si="65"/>
        <v>0</v>
      </c>
      <c r="M223" s="43">
        <f t="shared" si="66"/>
        <v>0</v>
      </c>
      <c r="O223" s="86" t="str">
        <f t="shared" si="67"/>
        <v/>
      </c>
    </row>
    <row r="224" spans="2:15" x14ac:dyDescent="0.35">
      <c r="B224" s="116">
        <v>612019</v>
      </c>
      <c r="C224" s="87" t="s">
        <v>747</v>
      </c>
      <c r="E224" s="104">
        <f t="shared" si="59"/>
        <v>0</v>
      </c>
      <c r="F224" s="104">
        <f t="shared" si="60"/>
        <v>0</v>
      </c>
      <c r="G224" s="104">
        <f t="shared" si="61"/>
        <v>0</v>
      </c>
      <c r="H224" s="43">
        <f t="shared" si="62"/>
        <v>0</v>
      </c>
      <c r="J224" s="104">
        <f t="shared" si="63"/>
        <v>0</v>
      </c>
      <c r="K224" s="104">
        <f t="shared" si="64"/>
        <v>0</v>
      </c>
      <c r="L224" s="104">
        <f t="shared" si="65"/>
        <v>0</v>
      </c>
      <c r="M224" s="43">
        <f t="shared" si="66"/>
        <v>0</v>
      </c>
      <c r="O224" s="86" t="str">
        <f t="shared" si="67"/>
        <v/>
      </c>
    </row>
    <row r="225" spans="2:15" x14ac:dyDescent="0.35">
      <c r="B225" s="116">
        <v>613000</v>
      </c>
      <c r="C225" s="87" t="s">
        <v>748</v>
      </c>
      <c r="E225" s="104">
        <f t="shared" si="59"/>
        <v>0</v>
      </c>
      <c r="F225" s="104">
        <f t="shared" si="60"/>
        <v>0</v>
      </c>
      <c r="G225" s="104">
        <f t="shared" si="61"/>
        <v>0</v>
      </c>
      <c r="H225" s="43">
        <f t="shared" si="62"/>
        <v>0</v>
      </c>
      <c r="J225" s="104">
        <f t="shared" si="63"/>
        <v>0</v>
      </c>
      <c r="K225" s="104">
        <f t="shared" si="64"/>
        <v>0</v>
      </c>
      <c r="L225" s="104">
        <f t="shared" si="65"/>
        <v>0</v>
      </c>
      <c r="M225" s="43">
        <f t="shared" si="66"/>
        <v>0</v>
      </c>
      <c r="O225" s="86" t="str">
        <f t="shared" si="67"/>
        <v/>
      </c>
    </row>
    <row r="226" spans="2:15" x14ac:dyDescent="0.35">
      <c r="B226" s="116">
        <v>613010</v>
      </c>
      <c r="C226" s="87" t="s">
        <v>749</v>
      </c>
      <c r="E226" s="104">
        <f t="shared" si="59"/>
        <v>0</v>
      </c>
      <c r="F226" s="104">
        <f t="shared" si="60"/>
        <v>0</v>
      </c>
      <c r="G226" s="104">
        <f t="shared" si="61"/>
        <v>0</v>
      </c>
      <c r="H226" s="43">
        <f t="shared" si="62"/>
        <v>0</v>
      </c>
      <c r="J226" s="104">
        <f t="shared" si="63"/>
        <v>0</v>
      </c>
      <c r="K226" s="104">
        <f t="shared" si="64"/>
        <v>0</v>
      </c>
      <c r="L226" s="104">
        <f t="shared" si="65"/>
        <v>0</v>
      </c>
      <c r="M226" s="43">
        <f t="shared" si="66"/>
        <v>0</v>
      </c>
      <c r="O226" s="86" t="str">
        <f t="shared" si="67"/>
        <v/>
      </c>
    </row>
    <row r="227" spans="2:15" x14ac:dyDescent="0.35">
      <c r="B227" s="116">
        <v>614000</v>
      </c>
      <c r="C227" s="87" t="s">
        <v>750</v>
      </c>
      <c r="E227" s="104">
        <f t="shared" si="59"/>
        <v>0</v>
      </c>
      <c r="F227" s="104">
        <f t="shared" si="60"/>
        <v>0</v>
      </c>
      <c r="G227" s="104">
        <f t="shared" si="61"/>
        <v>0</v>
      </c>
      <c r="H227" s="43">
        <f t="shared" si="62"/>
        <v>0</v>
      </c>
      <c r="J227" s="104">
        <f t="shared" si="63"/>
        <v>0</v>
      </c>
      <c r="K227" s="104">
        <f t="shared" si="64"/>
        <v>0</v>
      </c>
      <c r="L227" s="104">
        <f t="shared" si="65"/>
        <v>0</v>
      </c>
      <c r="M227" s="43">
        <f t="shared" si="66"/>
        <v>0</v>
      </c>
      <c r="O227" s="86" t="str">
        <f t="shared" si="67"/>
        <v/>
      </c>
    </row>
    <row r="228" spans="2:15" x14ac:dyDescent="0.35">
      <c r="B228" s="116">
        <v>614010</v>
      </c>
      <c r="C228" s="87" t="s">
        <v>751</v>
      </c>
      <c r="E228" s="104">
        <f t="shared" si="59"/>
        <v>0</v>
      </c>
      <c r="F228" s="104">
        <f t="shared" si="60"/>
        <v>0</v>
      </c>
      <c r="G228" s="104">
        <f t="shared" si="61"/>
        <v>0</v>
      </c>
      <c r="H228" s="43">
        <f t="shared" si="62"/>
        <v>0</v>
      </c>
      <c r="J228" s="104">
        <f t="shared" si="63"/>
        <v>0</v>
      </c>
      <c r="K228" s="104">
        <f t="shared" si="64"/>
        <v>0</v>
      </c>
      <c r="L228" s="104">
        <f t="shared" si="65"/>
        <v>0</v>
      </c>
      <c r="M228" s="43">
        <f t="shared" si="66"/>
        <v>0</v>
      </c>
      <c r="O228" s="86" t="str">
        <f t="shared" si="67"/>
        <v/>
      </c>
    </row>
    <row r="229" spans="2:15" x14ac:dyDescent="0.35">
      <c r="B229" s="116">
        <v>614011</v>
      </c>
      <c r="C229" s="87" t="s">
        <v>752</v>
      </c>
      <c r="E229" s="104">
        <f t="shared" si="59"/>
        <v>0</v>
      </c>
      <c r="F229" s="104">
        <f t="shared" si="60"/>
        <v>0</v>
      </c>
      <c r="G229" s="104">
        <f t="shared" si="61"/>
        <v>0</v>
      </c>
      <c r="H229" s="43">
        <f t="shared" si="62"/>
        <v>0</v>
      </c>
      <c r="J229" s="104">
        <f t="shared" si="63"/>
        <v>0</v>
      </c>
      <c r="K229" s="104">
        <f t="shared" si="64"/>
        <v>0</v>
      </c>
      <c r="L229" s="104">
        <f t="shared" si="65"/>
        <v>0</v>
      </c>
      <c r="M229" s="43">
        <f t="shared" si="66"/>
        <v>0</v>
      </c>
      <c r="O229" s="86" t="str">
        <f t="shared" si="67"/>
        <v/>
      </c>
    </row>
    <row r="230" spans="2:15" x14ac:dyDescent="0.35">
      <c r="B230" s="116">
        <v>614012</v>
      </c>
      <c r="C230" s="87" t="s">
        <v>753</v>
      </c>
      <c r="E230" s="104">
        <f t="shared" si="59"/>
        <v>0</v>
      </c>
      <c r="F230" s="104">
        <f t="shared" si="60"/>
        <v>0</v>
      </c>
      <c r="G230" s="104">
        <f t="shared" si="61"/>
        <v>0</v>
      </c>
      <c r="H230" s="43">
        <f t="shared" si="62"/>
        <v>0</v>
      </c>
      <c r="J230" s="104">
        <f t="shared" si="63"/>
        <v>0</v>
      </c>
      <c r="K230" s="104">
        <f t="shared" si="64"/>
        <v>0</v>
      </c>
      <c r="L230" s="104">
        <f t="shared" si="65"/>
        <v>0</v>
      </c>
      <c r="M230" s="43">
        <f t="shared" si="66"/>
        <v>0</v>
      </c>
      <c r="O230" s="86" t="str">
        <f t="shared" si="67"/>
        <v/>
      </c>
    </row>
    <row r="231" spans="2:15" x14ac:dyDescent="0.35">
      <c r="B231" s="116">
        <v>614013</v>
      </c>
      <c r="C231" s="87" t="s">
        <v>754</v>
      </c>
      <c r="E231" s="104">
        <f t="shared" si="59"/>
        <v>0</v>
      </c>
      <c r="F231" s="104">
        <f t="shared" si="60"/>
        <v>0</v>
      </c>
      <c r="G231" s="104">
        <f t="shared" si="61"/>
        <v>0</v>
      </c>
      <c r="H231" s="43">
        <f t="shared" si="62"/>
        <v>0</v>
      </c>
      <c r="J231" s="104">
        <f t="shared" si="63"/>
        <v>0</v>
      </c>
      <c r="K231" s="104">
        <f t="shared" si="64"/>
        <v>0</v>
      </c>
      <c r="L231" s="104">
        <f t="shared" si="65"/>
        <v>0</v>
      </c>
      <c r="M231" s="43">
        <f t="shared" si="66"/>
        <v>0</v>
      </c>
      <c r="O231" s="86" t="str">
        <f t="shared" si="67"/>
        <v/>
      </c>
    </row>
    <row r="232" spans="2:15" x14ac:dyDescent="0.35">
      <c r="B232" s="116">
        <v>614014</v>
      </c>
      <c r="C232" s="87" t="s">
        <v>755</v>
      </c>
      <c r="E232" s="104">
        <f t="shared" si="59"/>
        <v>0</v>
      </c>
      <c r="F232" s="104">
        <f t="shared" si="60"/>
        <v>0</v>
      </c>
      <c r="G232" s="104">
        <f t="shared" si="61"/>
        <v>0</v>
      </c>
      <c r="H232" s="43">
        <f t="shared" si="62"/>
        <v>0</v>
      </c>
      <c r="J232" s="104">
        <f t="shared" si="63"/>
        <v>0</v>
      </c>
      <c r="K232" s="104">
        <f t="shared" si="64"/>
        <v>0</v>
      </c>
      <c r="L232" s="104">
        <f t="shared" si="65"/>
        <v>0</v>
      </c>
      <c r="M232" s="43">
        <f t="shared" si="66"/>
        <v>0</v>
      </c>
      <c r="O232" s="86" t="str">
        <f t="shared" si="67"/>
        <v/>
      </c>
    </row>
    <row r="233" spans="2:15" x14ac:dyDescent="0.35">
      <c r="B233" s="116">
        <v>614015</v>
      </c>
      <c r="C233" s="87" t="s">
        <v>756</v>
      </c>
      <c r="E233" s="104">
        <f t="shared" si="59"/>
        <v>0</v>
      </c>
      <c r="F233" s="104">
        <f t="shared" si="60"/>
        <v>14702</v>
      </c>
      <c r="G233" s="104">
        <f t="shared" si="61"/>
        <v>-14702</v>
      </c>
      <c r="H233" s="43">
        <f t="shared" si="62"/>
        <v>-1</v>
      </c>
      <c r="J233" s="104">
        <f t="shared" si="63"/>
        <v>0</v>
      </c>
      <c r="K233" s="104">
        <f t="shared" si="64"/>
        <v>14702</v>
      </c>
      <c r="L233" s="104">
        <f t="shared" si="65"/>
        <v>-14702</v>
      </c>
      <c r="M233" s="43">
        <f t="shared" si="66"/>
        <v>-1</v>
      </c>
      <c r="O233" s="86" t="str">
        <f t="shared" si="67"/>
        <v/>
      </c>
    </row>
    <row r="234" spans="2:15" x14ac:dyDescent="0.35">
      <c r="B234" s="116">
        <v>614016</v>
      </c>
      <c r="C234" s="87" t="s">
        <v>757</v>
      </c>
      <c r="E234" s="104">
        <f t="shared" si="59"/>
        <v>0</v>
      </c>
      <c r="F234" s="104">
        <f t="shared" si="60"/>
        <v>0</v>
      </c>
      <c r="G234" s="104">
        <f t="shared" si="61"/>
        <v>0</v>
      </c>
      <c r="H234" s="43">
        <f t="shared" si="62"/>
        <v>0</v>
      </c>
      <c r="J234" s="104">
        <f t="shared" si="63"/>
        <v>0</v>
      </c>
      <c r="K234" s="104">
        <f t="shared" si="64"/>
        <v>0</v>
      </c>
      <c r="L234" s="104">
        <f t="shared" si="65"/>
        <v>0</v>
      </c>
      <c r="M234" s="43">
        <f t="shared" si="66"/>
        <v>0</v>
      </c>
      <c r="O234" s="86" t="str">
        <f t="shared" si="67"/>
        <v/>
      </c>
    </row>
    <row r="235" spans="2:15" x14ac:dyDescent="0.35">
      <c r="B235" s="116">
        <v>615000</v>
      </c>
      <c r="C235" s="87" t="s">
        <v>758</v>
      </c>
      <c r="E235" s="104">
        <f t="shared" si="59"/>
        <v>0</v>
      </c>
      <c r="F235" s="104">
        <f t="shared" si="60"/>
        <v>0</v>
      </c>
      <c r="G235" s="104">
        <f t="shared" si="61"/>
        <v>0</v>
      </c>
      <c r="H235" s="43">
        <f t="shared" si="62"/>
        <v>0</v>
      </c>
      <c r="J235" s="104">
        <f t="shared" si="63"/>
        <v>0</v>
      </c>
      <c r="K235" s="104">
        <f t="shared" si="64"/>
        <v>0</v>
      </c>
      <c r="L235" s="104">
        <f t="shared" si="65"/>
        <v>0</v>
      </c>
      <c r="M235" s="43">
        <f t="shared" si="66"/>
        <v>0</v>
      </c>
      <c r="O235" s="86" t="str">
        <f t="shared" si="67"/>
        <v/>
      </c>
    </row>
    <row r="236" spans="2:15" x14ac:dyDescent="0.35">
      <c r="B236" s="116">
        <v>615010</v>
      </c>
      <c r="C236" s="87" t="s">
        <v>759</v>
      </c>
      <c r="E236" s="104">
        <f t="shared" si="59"/>
        <v>0</v>
      </c>
      <c r="F236" s="104">
        <f t="shared" si="60"/>
        <v>0</v>
      </c>
      <c r="G236" s="104">
        <f t="shared" si="61"/>
        <v>0</v>
      </c>
      <c r="H236" s="43">
        <f t="shared" si="62"/>
        <v>0</v>
      </c>
      <c r="J236" s="104">
        <f t="shared" si="63"/>
        <v>0</v>
      </c>
      <c r="K236" s="104">
        <f t="shared" si="64"/>
        <v>0</v>
      </c>
      <c r="L236" s="104">
        <f t="shared" si="65"/>
        <v>0</v>
      </c>
      <c r="M236" s="43">
        <f t="shared" si="66"/>
        <v>0</v>
      </c>
      <c r="O236" s="86" t="str">
        <f t="shared" si="67"/>
        <v/>
      </c>
    </row>
    <row r="237" spans="2:15" x14ac:dyDescent="0.35">
      <c r="B237" s="116">
        <v>615011</v>
      </c>
      <c r="C237" s="87" t="s">
        <v>760</v>
      </c>
      <c r="E237" s="104">
        <f t="shared" ref="E237:E254" si="68">VLOOKUP($B237,RSV,30,FALSE)</f>
        <v>0</v>
      </c>
      <c r="F237" s="104">
        <f t="shared" ref="F237:F254" si="69">VLOOKUP($B237,RSV,31,FALSE)</f>
        <v>0</v>
      </c>
      <c r="G237" s="104">
        <f t="shared" ref="G237:G254" si="70">+E237-F237</f>
        <v>0</v>
      </c>
      <c r="H237" s="43">
        <f t="shared" ref="H237:H254" si="71">IF(F237=0,0,G237/F237)</f>
        <v>0</v>
      </c>
      <c r="J237" s="104">
        <f t="shared" ref="J237:J254" si="72">VLOOKUP($B237,RSV,47,FALSE)</f>
        <v>0</v>
      </c>
      <c r="K237" s="104">
        <f t="shared" ref="K237:K254" si="73">VLOOKUP($B237,RSV,31,FALSE)</f>
        <v>0</v>
      </c>
      <c r="L237" s="104">
        <f t="shared" ref="L237:L254" si="74">+J237-K237</f>
        <v>0</v>
      </c>
      <c r="M237" s="43">
        <f t="shared" ref="M237:M255" si="75">IF(K237=0,0,L237/K237)</f>
        <v>0</v>
      </c>
      <c r="O237" s="86" t="str">
        <f t="shared" ref="O237:O254" si="76">IF(ISBLANK(VLOOKUP(B237,RSV,48,FALSE))=TRUE,"",VLOOKUP(B237,RSV,48,FALSE))</f>
        <v/>
      </c>
    </row>
    <row r="238" spans="2:15" x14ac:dyDescent="0.35">
      <c r="B238" s="116">
        <v>615012</v>
      </c>
      <c r="C238" s="87" t="s">
        <v>761</v>
      </c>
      <c r="E238" s="104">
        <f t="shared" si="68"/>
        <v>0</v>
      </c>
      <c r="F238" s="104">
        <f t="shared" si="69"/>
        <v>0</v>
      </c>
      <c r="G238" s="104">
        <f t="shared" si="70"/>
        <v>0</v>
      </c>
      <c r="H238" s="43">
        <f t="shared" si="71"/>
        <v>0</v>
      </c>
      <c r="J238" s="104">
        <f t="shared" si="72"/>
        <v>0</v>
      </c>
      <c r="K238" s="104">
        <f t="shared" si="73"/>
        <v>0</v>
      </c>
      <c r="L238" s="104">
        <f t="shared" si="74"/>
        <v>0</v>
      </c>
      <c r="M238" s="43">
        <f t="shared" si="75"/>
        <v>0</v>
      </c>
      <c r="O238" s="86" t="str">
        <f t="shared" si="76"/>
        <v/>
      </c>
    </row>
    <row r="239" spans="2:15" x14ac:dyDescent="0.35">
      <c r="B239" s="116">
        <v>615013</v>
      </c>
      <c r="C239" s="87" t="s">
        <v>762</v>
      </c>
      <c r="E239" s="104">
        <f t="shared" si="68"/>
        <v>0</v>
      </c>
      <c r="F239" s="104">
        <f t="shared" si="69"/>
        <v>0</v>
      </c>
      <c r="G239" s="104">
        <f t="shared" si="70"/>
        <v>0</v>
      </c>
      <c r="H239" s="43">
        <f t="shared" si="71"/>
        <v>0</v>
      </c>
      <c r="J239" s="104">
        <f t="shared" si="72"/>
        <v>0</v>
      </c>
      <c r="K239" s="104">
        <f t="shared" si="73"/>
        <v>0</v>
      </c>
      <c r="L239" s="104">
        <f t="shared" si="74"/>
        <v>0</v>
      </c>
      <c r="M239" s="43">
        <f t="shared" si="75"/>
        <v>0</v>
      </c>
      <c r="O239" s="86" t="str">
        <f t="shared" si="76"/>
        <v/>
      </c>
    </row>
    <row r="240" spans="2:15" x14ac:dyDescent="0.35">
      <c r="B240" s="116">
        <v>615014</v>
      </c>
      <c r="C240" s="87" t="s">
        <v>763</v>
      </c>
      <c r="E240" s="104">
        <f t="shared" si="68"/>
        <v>0</v>
      </c>
      <c r="F240" s="104">
        <f t="shared" si="69"/>
        <v>0</v>
      </c>
      <c r="G240" s="104">
        <f t="shared" si="70"/>
        <v>0</v>
      </c>
      <c r="H240" s="43">
        <f t="shared" si="71"/>
        <v>0</v>
      </c>
      <c r="J240" s="104">
        <f t="shared" si="72"/>
        <v>0</v>
      </c>
      <c r="K240" s="104">
        <f t="shared" si="73"/>
        <v>0</v>
      </c>
      <c r="L240" s="104">
        <f t="shared" si="74"/>
        <v>0</v>
      </c>
      <c r="M240" s="43">
        <f t="shared" si="75"/>
        <v>0</v>
      </c>
      <c r="O240" s="86" t="str">
        <f t="shared" si="76"/>
        <v/>
      </c>
    </row>
    <row r="241" spans="1:15" x14ac:dyDescent="0.35">
      <c r="B241" s="116">
        <v>615015</v>
      </c>
      <c r="C241" s="87" t="s">
        <v>764</v>
      </c>
      <c r="E241" s="104">
        <f t="shared" si="68"/>
        <v>0</v>
      </c>
      <c r="F241" s="104">
        <f t="shared" si="69"/>
        <v>0</v>
      </c>
      <c r="G241" s="104">
        <f t="shared" si="70"/>
        <v>0</v>
      </c>
      <c r="H241" s="43">
        <f t="shared" si="71"/>
        <v>0</v>
      </c>
      <c r="J241" s="104">
        <f t="shared" si="72"/>
        <v>0</v>
      </c>
      <c r="K241" s="104">
        <f t="shared" si="73"/>
        <v>0</v>
      </c>
      <c r="L241" s="104">
        <f t="shared" si="74"/>
        <v>0</v>
      </c>
      <c r="M241" s="43">
        <f t="shared" si="75"/>
        <v>0</v>
      </c>
      <c r="O241" s="86" t="str">
        <f t="shared" si="76"/>
        <v/>
      </c>
    </row>
    <row r="242" spans="1:15" x14ac:dyDescent="0.35">
      <c r="B242" s="116">
        <v>616000</v>
      </c>
      <c r="C242" s="87" t="s">
        <v>765</v>
      </c>
      <c r="E242" s="104">
        <f t="shared" si="68"/>
        <v>0</v>
      </c>
      <c r="F242" s="104">
        <f t="shared" si="69"/>
        <v>0</v>
      </c>
      <c r="G242" s="104">
        <f t="shared" si="70"/>
        <v>0</v>
      </c>
      <c r="H242" s="43">
        <f t="shared" si="71"/>
        <v>0</v>
      </c>
      <c r="J242" s="104">
        <f t="shared" si="72"/>
        <v>0</v>
      </c>
      <c r="K242" s="104">
        <f t="shared" si="73"/>
        <v>0</v>
      </c>
      <c r="L242" s="104">
        <f t="shared" si="74"/>
        <v>0</v>
      </c>
      <c r="M242" s="43">
        <f t="shared" si="75"/>
        <v>0</v>
      </c>
      <c r="O242" s="86" t="str">
        <f t="shared" si="76"/>
        <v/>
      </c>
    </row>
    <row r="243" spans="1:15" x14ac:dyDescent="0.35">
      <c r="B243" s="116">
        <v>616010</v>
      </c>
      <c r="C243" s="87" t="s">
        <v>766</v>
      </c>
      <c r="E243" s="104">
        <f t="shared" si="68"/>
        <v>0</v>
      </c>
      <c r="F243" s="104">
        <f t="shared" si="69"/>
        <v>0</v>
      </c>
      <c r="G243" s="104">
        <f t="shared" si="70"/>
        <v>0</v>
      </c>
      <c r="H243" s="43">
        <f t="shared" si="71"/>
        <v>0</v>
      </c>
      <c r="J243" s="104">
        <f t="shared" si="72"/>
        <v>0</v>
      </c>
      <c r="K243" s="104">
        <f t="shared" si="73"/>
        <v>0</v>
      </c>
      <c r="L243" s="104">
        <f t="shared" si="74"/>
        <v>0</v>
      </c>
      <c r="M243" s="43">
        <f t="shared" si="75"/>
        <v>0</v>
      </c>
      <c r="O243" s="86" t="str">
        <f t="shared" si="76"/>
        <v/>
      </c>
    </row>
    <row r="244" spans="1:15" x14ac:dyDescent="0.35">
      <c r="B244" s="116">
        <v>616011</v>
      </c>
      <c r="C244" s="87" t="s">
        <v>767</v>
      </c>
      <c r="E244" s="104">
        <f t="shared" si="68"/>
        <v>0</v>
      </c>
      <c r="F244" s="104">
        <f t="shared" si="69"/>
        <v>0</v>
      </c>
      <c r="G244" s="104">
        <f t="shared" si="70"/>
        <v>0</v>
      </c>
      <c r="H244" s="43">
        <f t="shared" si="71"/>
        <v>0</v>
      </c>
      <c r="J244" s="104">
        <f t="shared" si="72"/>
        <v>0</v>
      </c>
      <c r="K244" s="104">
        <f t="shared" si="73"/>
        <v>0</v>
      </c>
      <c r="L244" s="104">
        <f t="shared" si="74"/>
        <v>0</v>
      </c>
      <c r="M244" s="43">
        <f t="shared" si="75"/>
        <v>0</v>
      </c>
      <c r="O244" s="86" t="str">
        <f t="shared" si="76"/>
        <v/>
      </c>
    </row>
    <row r="245" spans="1:15" x14ac:dyDescent="0.35">
      <c r="B245" s="116">
        <v>616012</v>
      </c>
      <c r="C245" s="87" t="s">
        <v>768</v>
      </c>
      <c r="E245" s="104">
        <f t="shared" si="68"/>
        <v>0</v>
      </c>
      <c r="F245" s="104">
        <f t="shared" si="69"/>
        <v>0</v>
      </c>
      <c r="G245" s="104">
        <f t="shared" si="70"/>
        <v>0</v>
      </c>
      <c r="H245" s="43">
        <f t="shared" si="71"/>
        <v>0</v>
      </c>
      <c r="J245" s="104">
        <f t="shared" si="72"/>
        <v>0</v>
      </c>
      <c r="K245" s="104">
        <f t="shared" si="73"/>
        <v>0</v>
      </c>
      <c r="L245" s="104">
        <f t="shared" si="74"/>
        <v>0</v>
      </c>
      <c r="M245" s="43">
        <f t="shared" si="75"/>
        <v>0</v>
      </c>
      <c r="O245" s="86" t="str">
        <f t="shared" si="76"/>
        <v/>
      </c>
    </row>
    <row r="246" spans="1:15" x14ac:dyDescent="0.35">
      <c r="B246" s="116">
        <v>616013</v>
      </c>
      <c r="C246" s="87" t="s">
        <v>769</v>
      </c>
      <c r="E246" s="104">
        <f t="shared" si="68"/>
        <v>0</v>
      </c>
      <c r="F246" s="104">
        <f t="shared" si="69"/>
        <v>0</v>
      </c>
      <c r="G246" s="104">
        <f t="shared" si="70"/>
        <v>0</v>
      </c>
      <c r="H246" s="43">
        <f t="shared" si="71"/>
        <v>0</v>
      </c>
      <c r="J246" s="104">
        <f t="shared" si="72"/>
        <v>0</v>
      </c>
      <c r="K246" s="104">
        <f t="shared" si="73"/>
        <v>0</v>
      </c>
      <c r="L246" s="104">
        <f t="shared" si="74"/>
        <v>0</v>
      </c>
      <c r="M246" s="43">
        <f t="shared" si="75"/>
        <v>0</v>
      </c>
      <c r="O246" s="86" t="str">
        <f t="shared" si="76"/>
        <v/>
      </c>
    </row>
    <row r="247" spans="1:15" x14ac:dyDescent="0.35">
      <c r="B247" s="116">
        <v>616014</v>
      </c>
      <c r="C247" s="87" t="s">
        <v>770</v>
      </c>
      <c r="E247" s="104">
        <f t="shared" si="68"/>
        <v>0</v>
      </c>
      <c r="F247" s="104">
        <f t="shared" si="69"/>
        <v>0</v>
      </c>
      <c r="G247" s="104">
        <f t="shared" si="70"/>
        <v>0</v>
      </c>
      <c r="H247" s="43">
        <f t="shared" si="71"/>
        <v>0</v>
      </c>
      <c r="J247" s="104">
        <f t="shared" si="72"/>
        <v>0</v>
      </c>
      <c r="K247" s="104">
        <f t="shared" si="73"/>
        <v>0</v>
      </c>
      <c r="L247" s="104">
        <f t="shared" si="74"/>
        <v>0</v>
      </c>
      <c r="M247" s="43">
        <f t="shared" si="75"/>
        <v>0</v>
      </c>
      <c r="O247" s="86" t="str">
        <f t="shared" si="76"/>
        <v/>
      </c>
    </row>
    <row r="248" spans="1:15" x14ac:dyDescent="0.35">
      <c r="B248" s="116">
        <v>616015</v>
      </c>
      <c r="C248" s="87" t="s">
        <v>771</v>
      </c>
      <c r="E248" s="104">
        <f t="shared" si="68"/>
        <v>0</v>
      </c>
      <c r="F248" s="104">
        <f t="shared" si="69"/>
        <v>0</v>
      </c>
      <c r="G248" s="104">
        <f t="shared" si="70"/>
        <v>0</v>
      </c>
      <c r="H248" s="43">
        <f t="shared" si="71"/>
        <v>0</v>
      </c>
      <c r="J248" s="104">
        <f t="shared" si="72"/>
        <v>0</v>
      </c>
      <c r="K248" s="104">
        <f t="shared" si="73"/>
        <v>0</v>
      </c>
      <c r="L248" s="104">
        <f t="shared" si="74"/>
        <v>0</v>
      </c>
      <c r="M248" s="43">
        <f t="shared" si="75"/>
        <v>0</v>
      </c>
      <c r="O248" s="86" t="str">
        <f t="shared" si="76"/>
        <v/>
      </c>
    </row>
    <row r="249" spans="1:15" x14ac:dyDescent="0.35">
      <c r="B249" s="116">
        <v>619000</v>
      </c>
      <c r="C249" s="87" t="s">
        <v>772</v>
      </c>
      <c r="E249" s="104">
        <f t="shared" si="68"/>
        <v>0</v>
      </c>
      <c r="F249" s="104">
        <f t="shared" si="69"/>
        <v>0</v>
      </c>
      <c r="G249" s="104">
        <f t="shared" si="70"/>
        <v>0</v>
      </c>
      <c r="H249" s="43">
        <f t="shared" si="71"/>
        <v>0</v>
      </c>
      <c r="J249" s="104">
        <f t="shared" si="72"/>
        <v>0</v>
      </c>
      <c r="K249" s="104">
        <f t="shared" si="73"/>
        <v>0</v>
      </c>
      <c r="L249" s="104">
        <f t="shared" si="74"/>
        <v>0</v>
      </c>
      <c r="M249" s="43">
        <f t="shared" si="75"/>
        <v>0</v>
      </c>
      <c r="O249" s="86" t="str">
        <f t="shared" si="76"/>
        <v/>
      </c>
    </row>
    <row r="250" spans="1:15" x14ac:dyDescent="0.35">
      <c r="B250" s="116">
        <v>619001</v>
      </c>
      <c r="C250" s="87" t="s">
        <v>773</v>
      </c>
      <c r="E250" s="104">
        <f t="shared" si="68"/>
        <v>0</v>
      </c>
      <c r="F250" s="104">
        <f t="shared" si="69"/>
        <v>0</v>
      </c>
      <c r="G250" s="104">
        <f t="shared" si="70"/>
        <v>0</v>
      </c>
      <c r="H250" s="43">
        <f t="shared" si="71"/>
        <v>0</v>
      </c>
      <c r="J250" s="104">
        <f t="shared" si="72"/>
        <v>0</v>
      </c>
      <c r="K250" s="104">
        <f t="shared" si="73"/>
        <v>0</v>
      </c>
      <c r="L250" s="104">
        <f t="shared" si="74"/>
        <v>0</v>
      </c>
      <c r="M250" s="43">
        <f t="shared" si="75"/>
        <v>0</v>
      </c>
      <c r="O250" s="86" t="str">
        <f t="shared" si="76"/>
        <v/>
      </c>
    </row>
    <row r="251" spans="1:15" x14ac:dyDescent="0.35">
      <c r="B251" s="116">
        <v>619002</v>
      </c>
      <c r="C251" s="87" t="s">
        <v>774</v>
      </c>
      <c r="E251" s="104">
        <f t="shared" si="68"/>
        <v>0</v>
      </c>
      <c r="F251" s="104">
        <f t="shared" si="69"/>
        <v>0</v>
      </c>
      <c r="G251" s="104">
        <f t="shared" si="70"/>
        <v>0</v>
      </c>
      <c r="H251" s="43">
        <f t="shared" si="71"/>
        <v>0</v>
      </c>
      <c r="J251" s="104">
        <f t="shared" si="72"/>
        <v>0</v>
      </c>
      <c r="K251" s="104">
        <f t="shared" si="73"/>
        <v>0</v>
      </c>
      <c r="L251" s="104">
        <f t="shared" si="74"/>
        <v>0</v>
      </c>
      <c r="M251" s="43">
        <f t="shared" si="75"/>
        <v>0</v>
      </c>
      <c r="O251" s="86" t="str">
        <f t="shared" si="76"/>
        <v/>
      </c>
    </row>
    <row r="252" spans="1:15" x14ac:dyDescent="0.35">
      <c r="B252" s="116">
        <v>619010</v>
      </c>
      <c r="C252" s="87" t="s">
        <v>775</v>
      </c>
      <c r="E252" s="104">
        <f t="shared" si="68"/>
        <v>0</v>
      </c>
      <c r="F252" s="104">
        <f t="shared" si="69"/>
        <v>0</v>
      </c>
      <c r="G252" s="104">
        <f t="shared" si="70"/>
        <v>0</v>
      </c>
      <c r="H252" s="43">
        <f t="shared" si="71"/>
        <v>0</v>
      </c>
      <c r="J252" s="104">
        <f t="shared" si="72"/>
        <v>0</v>
      </c>
      <c r="K252" s="104">
        <f t="shared" si="73"/>
        <v>0</v>
      </c>
      <c r="L252" s="104">
        <f t="shared" si="74"/>
        <v>0</v>
      </c>
      <c r="M252" s="43">
        <f t="shared" si="75"/>
        <v>0</v>
      </c>
      <c r="O252" s="86" t="str">
        <f t="shared" si="76"/>
        <v/>
      </c>
    </row>
    <row r="253" spans="1:15" x14ac:dyDescent="0.35">
      <c r="B253" s="116">
        <v>619011</v>
      </c>
      <c r="C253" s="87" t="s">
        <v>776</v>
      </c>
      <c r="E253" s="104">
        <f t="shared" si="68"/>
        <v>0</v>
      </c>
      <c r="F253" s="104">
        <f t="shared" si="69"/>
        <v>0</v>
      </c>
      <c r="G253" s="104">
        <f t="shared" si="70"/>
        <v>0</v>
      </c>
      <c r="H253" s="43">
        <f t="shared" si="71"/>
        <v>0</v>
      </c>
      <c r="J253" s="104">
        <f t="shared" si="72"/>
        <v>0</v>
      </c>
      <c r="K253" s="104">
        <f t="shared" si="73"/>
        <v>0</v>
      </c>
      <c r="L253" s="104">
        <f t="shared" si="74"/>
        <v>0</v>
      </c>
      <c r="M253" s="43">
        <f t="shared" si="75"/>
        <v>0</v>
      </c>
      <c r="O253" s="86" t="str">
        <f t="shared" si="76"/>
        <v/>
      </c>
    </row>
    <row r="254" spans="1:15" x14ac:dyDescent="0.35">
      <c r="B254" s="116">
        <v>619012</v>
      </c>
      <c r="C254" s="87" t="s">
        <v>777</v>
      </c>
      <c r="E254" s="104">
        <f t="shared" si="68"/>
        <v>0</v>
      </c>
      <c r="F254" s="104">
        <f t="shared" si="69"/>
        <v>0</v>
      </c>
      <c r="G254" s="104">
        <f t="shared" si="70"/>
        <v>0</v>
      </c>
      <c r="H254" s="43">
        <f t="shared" si="71"/>
        <v>0</v>
      </c>
      <c r="J254" s="104">
        <f t="shared" si="72"/>
        <v>0</v>
      </c>
      <c r="K254" s="104">
        <f t="shared" si="73"/>
        <v>0</v>
      </c>
      <c r="L254" s="104">
        <f t="shared" si="74"/>
        <v>0</v>
      </c>
      <c r="M254" s="43">
        <f t="shared" si="75"/>
        <v>0</v>
      </c>
      <c r="O254" s="86" t="str">
        <f t="shared" si="76"/>
        <v/>
      </c>
    </row>
    <row r="255" spans="1:15" x14ac:dyDescent="0.35">
      <c r="A255" s="22"/>
      <c r="B255" s="127"/>
      <c r="C255" s="128" t="str">
        <f>+"Total "&amp;PROPER(C204)</f>
        <v>Total Rsv - Mechanical</v>
      </c>
      <c r="D255" s="22"/>
      <c r="E255" s="27">
        <f>SUM(E205:E254)</f>
        <v>4834</v>
      </c>
      <c r="F255" s="27">
        <f>SUM(F205:F254)</f>
        <v>14702</v>
      </c>
      <c r="G255" s="27">
        <f>SUM(G205:G254)</f>
        <v>-9868</v>
      </c>
      <c r="H255" s="28">
        <f>IF(H253=0,0,H254/H253)</f>
        <v>0</v>
      </c>
      <c r="I255" s="22"/>
      <c r="J255" s="27">
        <f>SUM(J205:J254)</f>
        <v>0</v>
      </c>
      <c r="K255" s="27">
        <f>SUM(K205:K254)</f>
        <v>14702</v>
      </c>
      <c r="L255" s="27">
        <f>SUM(L205:L254)</f>
        <v>-14702</v>
      </c>
      <c r="M255" s="28">
        <f t="shared" si="75"/>
        <v>-1</v>
      </c>
      <c r="N255" s="22"/>
      <c r="O255" s="87"/>
    </row>
    <row r="256" spans="1:15" s="46" customFormat="1" ht="11.65" customHeight="1" x14ac:dyDescent="0.3">
      <c r="A256" s="44"/>
      <c r="B256" s="129"/>
      <c r="C256" s="130" t="s">
        <v>175</v>
      </c>
      <c r="D256" s="44"/>
      <c r="E256" s="45">
        <f>IF(E$201=0,0,E255/E$201)</f>
        <v>1.055141558131948E-2</v>
      </c>
      <c r="F256" s="45">
        <f>IF(F$201=0,0,F255/F$201)</f>
        <v>3.2165892164841996E-2</v>
      </c>
      <c r="G256" s="45"/>
      <c r="H256" s="45"/>
      <c r="I256" s="44"/>
      <c r="J256" s="45">
        <f>IF(J$201=0,0,J255/J$201)</f>
        <v>0</v>
      </c>
      <c r="K256" s="45">
        <f>IF(K$201=0,0,K255/K$201)</f>
        <v>3.2165892164841996E-2</v>
      </c>
      <c r="L256" s="45"/>
      <c r="M256" s="45"/>
      <c r="N256" s="44"/>
      <c r="O256" s="88"/>
    </row>
    <row r="257" spans="1:15" x14ac:dyDescent="0.35">
      <c r="A257" s="11"/>
      <c r="B257" s="125"/>
      <c r="C257" s="97"/>
      <c r="D257" s="11"/>
      <c r="E257" s="29"/>
      <c r="F257" s="29"/>
      <c r="G257" s="29"/>
      <c r="H257" s="29"/>
      <c r="I257" s="11"/>
      <c r="J257" s="29"/>
      <c r="K257" s="29"/>
      <c r="L257" s="29"/>
      <c r="M257" s="29"/>
      <c r="N257" s="11"/>
      <c r="O257" s="87"/>
    </row>
    <row r="258" spans="1:15" x14ac:dyDescent="0.35">
      <c r="B258" s="116"/>
      <c r="C258" s="126" t="s">
        <v>778</v>
      </c>
      <c r="E258" s="30"/>
      <c r="F258" s="30"/>
      <c r="G258" s="30"/>
      <c r="H258" s="26"/>
      <c r="J258" s="30"/>
      <c r="K258" s="30"/>
      <c r="L258" s="30"/>
      <c r="M258" s="26"/>
      <c r="O258" s="87"/>
    </row>
    <row r="259" spans="1:15" x14ac:dyDescent="0.35">
      <c r="B259" s="116">
        <v>620000</v>
      </c>
      <c r="C259" s="87" t="s">
        <v>779</v>
      </c>
      <c r="E259" s="104">
        <f t="shared" ref="E259:E290" si="77">VLOOKUP($B259,RSV,30,FALSE)</f>
        <v>0</v>
      </c>
      <c r="F259" s="104">
        <f t="shared" ref="F259:F290" si="78">VLOOKUP($B259,RSV,31,FALSE)</f>
        <v>0</v>
      </c>
      <c r="G259" s="104">
        <f t="shared" ref="G259:G290" si="79">+E259-F259</f>
        <v>0</v>
      </c>
      <c r="H259" s="43">
        <f t="shared" ref="H259:H290" si="80">IF(F259=0,0,G259/F259)</f>
        <v>0</v>
      </c>
      <c r="J259" s="104">
        <f t="shared" ref="J259:J290" si="81">VLOOKUP($B259,RSV,47,FALSE)</f>
        <v>0</v>
      </c>
      <c r="K259" s="104">
        <f t="shared" ref="K259:K290" si="82">VLOOKUP($B259,RSV,31,FALSE)</f>
        <v>0</v>
      </c>
      <c r="L259" s="104">
        <f t="shared" ref="L259:L290" si="83">+J259-K259</f>
        <v>0</v>
      </c>
      <c r="M259" s="43">
        <f t="shared" ref="M259:M290" si="84">IF(K259=0,0,L259/K259)</f>
        <v>0</v>
      </c>
      <c r="O259" s="86" t="str">
        <f t="shared" ref="O259:O290" si="85">IF(ISBLANK(VLOOKUP(B259,RSV,48,FALSE))=TRUE,"",VLOOKUP(B259,RSV,48,FALSE))</f>
        <v/>
      </c>
    </row>
    <row r="260" spans="1:15" x14ac:dyDescent="0.35">
      <c r="B260" s="116">
        <v>620001</v>
      </c>
      <c r="C260" s="87" t="s">
        <v>780</v>
      </c>
      <c r="E260" s="104">
        <f t="shared" si="77"/>
        <v>0</v>
      </c>
      <c r="F260" s="104">
        <f t="shared" si="78"/>
        <v>0</v>
      </c>
      <c r="G260" s="104">
        <f t="shared" si="79"/>
        <v>0</v>
      </c>
      <c r="H260" s="43">
        <f t="shared" si="80"/>
        <v>0</v>
      </c>
      <c r="J260" s="104">
        <f t="shared" si="81"/>
        <v>0</v>
      </c>
      <c r="K260" s="104">
        <f t="shared" si="82"/>
        <v>0</v>
      </c>
      <c r="L260" s="104">
        <f t="shared" si="83"/>
        <v>0</v>
      </c>
      <c r="M260" s="43">
        <f t="shared" si="84"/>
        <v>0</v>
      </c>
      <c r="O260" s="86" t="str">
        <f t="shared" si="85"/>
        <v/>
      </c>
    </row>
    <row r="261" spans="1:15" x14ac:dyDescent="0.35">
      <c r="B261" s="116">
        <v>620002</v>
      </c>
      <c r="C261" s="87" t="s">
        <v>781</v>
      </c>
      <c r="E261" s="104">
        <f t="shared" si="77"/>
        <v>0</v>
      </c>
      <c r="F261" s="104">
        <f t="shared" si="78"/>
        <v>0</v>
      </c>
      <c r="G261" s="104">
        <f t="shared" si="79"/>
        <v>0</v>
      </c>
      <c r="H261" s="43">
        <f t="shared" si="80"/>
        <v>0</v>
      </c>
      <c r="J261" s="104">
        <f t="shared" si="81"/>
        <v>0</v>
      </c>
      <c r="K261" s="104">
        <f t="shared" si="82"/>
        <v>0</v>
      </c>
      <c r="L261" s="104">
        <f t="shared" si="83"/>
        <v>0</v>
      </c>
      <c r="M261" s="43">
        <f t="shared" si="84"/>
        <v>0</v>
      </c>
      <c r="O261" s="86" t="str">
        <f t="shared" si="85"/>
        <v/>
      </c>
    </row>
    <row r="262" spans="1:15" x14ac:dyDescent="0.35">
      <c r="B262" s="116">
        <v>620003</v>
      </c>
      <c r="C262" s="87" t="s">
        <v>782</v>
      </c>
      <c r="E262" s="104">
        <f t="shared" si="77"/>
        <v>0</v>
      </c>
      <c r="F262" s="104">
        <f t="shared" si="78"/>
        <v>0</v>
      </c>
      <c r="G262" s="104">
        <f t="shared" si="79"/>
        <v>0</v>
      </c>
      <c r="H262" s="43">
        <f t="shared" si="80"/>
        <v>0</v>
      </c>
      <c r="J262" s="104">
        <f t="shared" si="81"/>
        <v>0</v>
      </c>
      <c r="K262" s="104">
        <f t="shared" si="82"/>
        <v>0</v>
      </c>
      <c r="L262" s="104">
        <f t="shared" si="83"/>
        <v>0</v>
      </c>
      <c r="M262" s="43">
        <f t="shared" si="84"/>
        <v>0</v>
      </c>
      <c r="O262" s="86" t="str">
        <f t="shared" si="85"/>
        <v/>
      </c>
    </row>
    <row r="263" spans="1:15" x14ac:dyDescent="0.35">
      <c r="B263" s="116">
        <v>620004</v>
      </c>
      <c r="C263" s="87" t="s">
        <v>783</v>
      </c>
      <c r="E263" s="104">
        <f t="shared" si="77"/>
        <v>0</v>
      </c>
      <c r="F263" s="104">
        <f t="shared" si="78"/>
        <v>0</v>
      </c>
      <c r="G263" s="104">
        <f t="shared" si="79"/>
        <v>0</v>
      </c>
      <c r="H263" s="43">
        <f t="shared" si="80"/>
        <v>0</v>
      </c>
      <c r="J263" s="104">
        <f t="shared" si="81"/>
        <v>0</v>
      </c>
      <c r="K263" s="104">
        <f t="shared" si="82"/>
        <v>0</v>
      </c>
      <c r="L263" s="104">
        <f t="shared" si="83"/>
        <v>0</v>
      </c>
      <c r="M263" s="43">
        <f t="shared" si="84"/>
        <v>0</v>
      </c>
      <c r="O263" s="86" t="str">
        <f t="shared" si="85"/>
        <v/>
      </c>
    </row>
    <row r="264" spans="1:15" x14ac:dyDescent="0.35">
      <c r="B264" s="116">
        <v>620005</v>
      </c>
      <c r="C264" s="87" t="s">
        <v>784</v>
      </c>
      <c r="E264" s="104">
        <f t="shared" si="77"/>
        <v>0</v>
      </c>
      <c r="F264" s="104">
        <f t="shared" si="78"/>
        <v>0</v>
      </c>
      <c r="G264" s="104">
        <f t="shared" si="79"/>
        <v>0</v>
      </c>
      <c r="H264" s="43">
        <f t="shared" si="80"/>
        <v>0</v>
      </c>
      <c r="J264" s="104">
        <f t="shared" si="81"/>
        <v>0</v>
      </c>
      <c r="K264" s="104">
        <f t="shared" si="82"/>
        <v>0</v>
      </c>
      <c r="L264" s="104">
        <f t="shared" si="83"/>
        <v>0</v>
      </c>
      <c r="M264" s="43">
        <f t="shared" si="84"/>
        <v>0</v>
      </c>
      <c r="O264" s="86" t="str">
        <f t="shared" si="85"/>
        <v/>
      </c>
    </row>
    <row r="265" spans="1:15" x14ac:dyDescent="0.35">
      <c r="B265" s="116">
        <v>621000</v>
      </c>
      <c r="C265" s="87" t="s">
        <v>785</v>
      </c>
      <c r="E265" s="104">
        <f t="shared" si="77"/>
        <v>0</v>
      </c>
      <c r="F265" s="104">
        <f t="shared" si="78"/>
        <v>0</v>
      </c>
      <c r="G265" s="104">
        <f t="shared" si="79"/>
        <v>0</v>
      </c>
      <c r="H265" s="43">
        <f t="shared" si="80"/>
        <v>0</v>
      </c>
      <c r="J265" s="104">
        <f t="shared" si="81"/>
        <v>0</v>
      </c>
      <c r="K265" s="104">
        <f t="shared" si="82"/>
        <v>0</v>
      </c>
      <c r="L265" s="104">
        <f t="shared" si="83"/>
        <v>0</v>
      </c>
      <c r="M265" s="43">
        <f t="shared" si="84"/>
        <v>0</v>
      </c>
      <c r="O265" s="86" t="str">
        <f t="shared" si="85"/>
        <v/>
      </c>
    </row>
    <row r="266" spans="1:15" x14ac:dyDescent="0.35">
      <c r="B266" s="116">
        <v>621010</v>
      </c>
      <c r="C266" s="87" t="s">
        <v>786</v>
      </c>
      <c r="E266" s="104">
        <f t="shared" si="77"/>
        <v>0</v>
      </c>
      <c r="F266" s="104">
        <f t="shared" si="78"/>
        <v>0</v>
      </c>
      <c r="G266" s="104">
        <f t="shared" si="79"/>
        <v>0</v>
      </c>
      <c r="H266" s="43">
        <f t="shared" si="80"/>
        <v>0</v>
      </c>
      <c r="J266" s="104">
        <f t="shared" si="81"/>
        <v>0</v>
      </c>
      <c r="K266" s="104">
        <f t="shared" si="82"/>
        <v>0</v>
      </c>
      <c r="L266" s="104">
        <f t="shared" si="83"/>
        <v>0</v>
      </c>
      <c r="M266" s="43">
        <f t="shared" si="84"/>
        <v>0</v>
      </c>
      <c r="O266" s="86" t="str">
        <f t="shared" si="85"/>
        <v/>
      </c>
    </row>
    <row r="267" spans="1:15" x14ac:dyDescent="0.35">
      <c r="B267" s="116">
        <v>621011</v>
      </c>
      <c r="C267" s="87" t="s">
        <v>787</v>
      </c>
      <c r="E267" s="104">
        <f t="shared" si="77"/>
        <v>0</v>
      </c>
      <c r="F267" s="104">
        <f t="shared" si="78"/>
        <v>0</v>
      </c>
      <c r="G267" s="104">
        <f t="shared" si="79"/>
        <v>0</v>
      </c>
      <c r="H267" s="43">
        <f t="shared" si="80"/>
        <v>0</v>
      </c>
      <c r="J267" s="104">
        <f t="shared" si="81"/>
        <v>0</v>
      </c>
      <c r="K267" s="104">
        <f t="shared" si="82"/>
        <v>0</v>
      </c>
      <c r="L267" s="104">
        <f t="shared" si="83"/>
        <v>0</v>
      </c>
      <c r="M267" s="43">
        <f t="shared" si="84"/>
        <v>0</v>
      </c>
      <c r="O267" s="86" t="str">
        <f t="shared" si="85"/>
        <v/>
      </c>
    </row>
    <row r="268" spans="1:15" x14ac:dyDescent="0.35">
      <c r="B268" s="116">
        <v>621012</v>
      </c>
      <c r="C268" s="87" t="s">
        <v>788</v>
      </c>
      <c r="E268" s="104">
        <f t="shared" si="77"/>
        <v>28467.7</v>
      </c>
      <c r="F268" s="104">
        <f t="shared" si="78"/>
        <v>19783</v>
      </c>
      <c r="G268" s="104">
        <f t="shared" si="79"/>
        <v>8684.7000000000007</v>
      </c>
      <c r="H268" s="43">
        <f t="shared" si="80"/>
        <v>0.43899812970732449</v>
      </c>
      <c r="J268" s="104">
        <f t="shared" si="81"/>
        <v>0</v>
      </c>
      <c r="K268" s="104">
        <f t="shared" si="82"/>
        <v>19783</v>
      </c>
      <c r="L268" s="104">
        <f t="shared" si="83"/>
        <v>-19783</v>
      </c>
      <c r="M268" s="43">
        <f t="shared" si="84"/>
        <v>-1</v>
      </c>
      <c r="O268" s="86" t="str">
        <f t="shared" si="85"/>
        <v/>
      </c>
    </row>
    <row r="269" spans="1:15" x14ac:dyDescent="0.35">
      <c r="B269" s="116">
        <v>621013</v>
      </c>
      <c r="C269" s="87" t="s">
        <v>789</v>
      </c>
      <c r="E269" s="104">
        <f t="shared" si="77"/>
        <v>0</v>
      </c>
      <c r="F269" s="104">
        <f t="shared" si="78"/>
        <v>0</v>
      </c>
      <c r="G269" s="104">
        <f t="shared" si="79"/>
        <v>0</v>
      </c>
      <c r="H269" s="43">
        <f t="shared" si="80"/>
        <v>0</v>
      </c>
      <c r="J269" s="104">
        <f t="shared" si="81"/>
        <v>0</v>
      </c>
      <c r="K269" s="104">
        <f t="shared" si="82"/>
        <v>0</v>
      </c>
      <c r="L269" s="104">
        <f t="shared" si="83"/>
        <v>0</v>
      </c>
      <c r="M269" s="43">
        <f t="shared" si="84"/>
        <v>0</v>
      </c>
      <c r="O269" s="86" t="str">
        <f t="shared" si="85"/>
        <v/>
      </c>
    </row>
    <row r="270" spans="1:15" x14ac:dyDescent="0.35">
      <c r="B270" s="116">
        <v>622000</v>
      </c>
      <c r="C270" s="87" t="s">
        <v>790</v>
      </c>
      <c r="E270" s="104">
        <f t="shared" si="77"/>
        <v>0</v>
      </c>
      <c r="F270" s="104">
        <f t="shared" si="78"/>
        <v>861</v>
      </c>
      <c r="G270" s="104">
        <f t="shared" si="79"/>
        <v>-861</v>
      </c>
      <c r="H270" s="43">
        <f t="shared" si="80"/>
        <v>-1</v>
      </c>
      <c r="J270" s="104">
        <f t="shared" si="81"/>
        <v>0</v>
      </c>
      <c r="K270" s="104">
        <f t="shared" si="82"/>
        <v>861</v>
      </c>
      <c r="L270" s="104">
        <f t="shared" si="83"/>
        <v>-861</v>
      </c>
      <c r="M270" s="43">
        <f t="shared" si="84"/>
        <v>-1</v>
      </c>
      <c r="O270" s="86" t="str">
        <f t="shared" si="85"/>
        <v/>
      </c>
    </row>
    <row r="271" spans="1:15" x14ac:dyDescent="0.35">
      <c r="B271" s="116">
        <v>622001</v>
      </c>
      <c r="C271" s="87" t="s">
        <v>791</v>
      </c>
      <c r="E271" s="104">
        <f t="shared" si="77"/>
        <v>0</v>
      </c>
      <c r="F271" s="104">
        <f t="shared" si="78"/>
        <v>0</v>
      </c>
      <c r="G271" s="104">
        <f t="shared" si="79"/>
        <v>0</v>
      </c>
      <c r="H271" s="43">
        <f t="shared" si="80"/>
        <v>0</v>
      </c>
      <c r="J271" s="104">
        <f t="shared" si="81"/>
        <v>0</v>
      </c>
      <c r="K271" s="104">
        <f t="shared" si="82"/>
        <v>0</v>
      </c>
      <c r="L271" s="104">
        <f t="shared" si="83"/>
        <v>0</v>
      </c>
      <c r="M271" s="43">
        <f t="shared" si="84"/>
        <v>0</v>
      </c>
      <c r="O271" s="86" t="str">
        <f t="shared" si="85"/>
        <v/>
      </c>
    </row>
    <row r="272" spans="1:15" x14ac:dyDescent="0.35">
      <c r="B272" s="116">
        <v>622002</v>
      </c>
      <c r="C272" s="87" t="s">
        <v>792</v>
      </c>
      <c r="E272" s="104">
        <f t="shared" si="77"/>
        <v>0</v>
      </c>
      <c r="F272" s="104">
        <f t="shared" si="78"/>
        <v>0</v>
      </c>
      <c r="G272" s="104">
        <f t="shared" si="79"/>
        <v>0</v>
      </c>
      <c r="H272" s="43">
        <f t="shared" si="80"/>
        <v>0</v>
      </c>
      <c r="J272" s="104">
        <f t="shared" si="81"/>
        <v>0</v>
      </c>
      <c r="K272" s="104">
        <f t="shared" si="82"/>
        <v>0</v>
      </c>
      <c r="L272" s="104">
        <f t="shared" si="83"/>
        <v>0</v>
      </c>
      <c r="M272" s="43">
        <f t="shared" si="84"/>
        <v>0</v>
      </c>
      <c r="O272" s="86" t="str">
        <f t="shared" si="85"/>
        <v/>
      </c>
    </row>
    <row r="273" spans="2:15" x14ac:dyDescent="0.35">
      <c r="B273" s="116">
        <v>622003</v>
      </c>
      <c r="C273" s="87" t="s">
        <v>793</v>
      </c>
      <c r="E273" s="104">
        <f t="shared" si="77"/>
        <v>0</v>
      </c>
      <c r="F273" s="104">
        <f t="shared" si="78"/>
        <v>0</v>
      </c>
      <c r="G273" s="104">
        <f t="shared" si="79"/>
        <v>0</v>
      </c>
      <c r="H273" s="43">
        <f t="shared" si="80"/>
        <v>0</v>
      </c>
      <c r="J273" s="104">
        <f t="shared" si="81"/>
        <v>0</v>
      </c>
      <c r="K273" s="104">
        <f t="shared" si="82"/>
        <v>0</v>
      </c>
      <c r="L273" s="104">
        <f t="shared" si="83"/>
        <v>0</v>
      </c>
      <c r="M273" s="43">
        <f t="shared" si="84"/>
        <v>0</v>
      </c>
      <c r="O273" s="86" t="str">
        <f t="shared" si="85"/>
        <v/>
      </c>
    </row>
    <row r="274" spans="2:15" x14ac:dyDescent="0.35">
      <c r="B274" s="116">
        <v>622004</v>
      </c>
      <c r="C274" s="87" t="s">
        <v>794</v>
      </c>
      <c r="E274" s="104">
        <f t="shared" si="77"/>
        <v>0</v>
      </c>
      <c r="F274" s="104">
        <f t="shared" si="78"/>
        <v>0</v>
      </c>
      <c r="G274" s="104">
        <f t="shared" si="79"/>
        <v>0</v>
      </c>
      <c r="H274" s="43">
        <f t="shared" si="80"/>
        <v>0</v>
      </c>
      <c r="J274" s="104">
        <f t="shared" si="81"/>
        <v>0</v>
      </c>
      <c r="K274" s="104">
        <f t="shared" si="82"/>
        <v>0</v>
      </c>
      <c r="L274" s="104">
        <f t="shared" si="83"/>
        <v>0</v>
      </c>
      <c r="M274" s="43">
        <f t="shared" si="84"/>
        <v>0</v>
      </c>
      <c r="O274" s="86" t="str">
        <f t="shared" si="85"/>
        <v/>
      </c>
    </row>
    <row r="275" spans="2:15" x14ac:dyDescent="0.35">
      <c r="B275" s="116">
        <v>622010</v>
      </c>
      <c r="C275" s="87" t="s">
        <v>795</v>
      </c>
      <c r="E275" s="104">
        <f t="shared" si="77"/>
        <v>0</v>
      </c>
      <c r="F275" s="104">
        <f t="shared" si="78"/>
        <v>0</v>
      </c>
      <c r="G275" s="104">
        <f t="shared" si="79"/>
        <v>0</v>
      </c>
      <c r="H275" s="43">
        <f t="shared" si="80"/>
        <v>0</v>
      </c>
      <c r="J275" s="104">
        <f t="shared" si="81"/>
        <v>0</v>
      </c>
      <c r="K275" s="104">
        <f t="shared" si="82"/>
        <v>0</v>
      </c>
      <c r="L275" s="104">
        <f t="shared" si="83"/>
        <v>0</v>
      </c>
      <c r="M275" s="43">
        <f t="shared" si="84"/>
        <v>0</v>
      </c>
      <c r="O275" s="86" t="str">
        <f t="shared" si="85"/>
        <v/>
      </c>
    </row>
    <row r="276" spans="2:15" x14ac:dyDescent="0.35">
      <c r="B276" s="116">
        <v>622011</v>
      </c>
      <c r="C276" s="87" t="s">
        <v>796</v>
      </c>
      <c r="E276" s="104">
        <f t="shared" si="77"/>
        <v>0</v>
      </c>
      <c r="F276" s="104">
        <f t="shared" si="78"/>
        <v>0</v>
      </c>
      <c r="G276" s="104">
        <f t="shared" si="79"/>
        <v>0</v>
      </c>
      <c r="H276" s="43">
        <f t="shared" si="80"/>
        <v>0</v>
      </c>
      <c r="J276" s="104">
        <f t="shared" si="81"/>
        <v>0</v>
      </c>
      <c r="K276" s="104">
        <f t="shared" si="82"/>
        <v>0</v>
      </c>
      <c r="L276" s="104">
        <f t="shared" si="83"/>
        <v>0</v>
      </c>
      <c r="M276" s="43">
        <f t="shared" si="84"/>
        <v>0</v>
      </c>
      <c r="O276" s="86" t="str">
        <f t="shared" si="85"/>
        <v/>
      </c>
    </row>
    <row r="277" spans="2:15" x14ac:dyDescent="0.35">
      <c r="B277" s="116">
        <v>623000</v>
      </c>
      <c r="C277" s="87" t="s">
        <v>797</v>
      </c>
      <c r="E277" s="104">
        <f t="shared" si="77"/>
        <v>0</v>
      </c>
      <c r="F277" s="104">
        <f t="shared" si="78"/>
        <v>0</v>
      </c>
      <c r="G277" s="104">
        <f t="shared" si="79"/>
        <v>0</v>
      </c>
      <c r="H277" s="43">
        <f t="shared" si="80"/>
        <v>0</v>
      </c>
      <c r="J277" s="104">
        <f t="shared" si="81"/>
        <v>0</v>
      </c>
      <c r="K277" s="104">
        <f t="shared" si="82"/>
        <v>0</v>
      </c>
      <c r="L277" s="104">
        <f t="shared" si="83"/>
        <v>0</v>
      </c>
      <c r="M277" s="43">
        <f t="shared" si="84"/>
        <v>0</v>
      </c>
      <c r="O277" s="86" t="str">
        <f t="shared" si="85"/>
        <v/>
      </c>
    </row>
    <row r="278" spans="2:15" x14ac:dyDescent="0.35">
      <c r="B278" s="116">
        <v>623010</v>
      </c>
      <c r="C278" s="87" t="s">
        <v>798</v>
      </c>
      <c r="E278" s="104">
        <f t="shared" si="77"/>
        <v>0</v>
      </c>
      <c r="F278" s="104">
        <f t="shared" si="78"/>
        <v>0</v>
      </c>
      <c r="G278" s="104">
        <f t="shared" si="79"/>
        <v>0</v>
      </c>
      <c r="H278" s="43">
        <f t="shared" si="80"/>
        <v>0</v>
      </c>
      <c r="J278" s="104">
        <f t="shared" si="81"/>
        <v>0</v>
      </c>
      <c r="K278" s="104">
        <f t="shared" si="82"/>
        <v>0</v>
      </c>
      <c r="L278" s="104">
        <f t="shared" si="83"/>
        <v>0</v>
      </c>
      <c r="M278" s="43">
        <f t="shared" si="84"/>
        <v>0</v>
      </c>
      <c r="O278" s="86" t="str">
        <f t="shared" si="85"/>
        <v/>
      </c>
    </row>
    <row r="279" spans="2:15" x14ac:dyDescent="0.35">
      <c r="B279" s="116">
        <v>623011</v>
      </c>
      <c r="C279" s="87" t="s">
        <v>799</v>
      </c>
      <c r="E279" s="104">
        <f t="shared" si="77"/>
        <v>0</v>
      </c>
      <c r="F279" s="104">
        <f t="shared" si="78"/>
        <v>0</v>
      </c>
      <c r="G279" s="104">
        <f t="shared" si="79"/>
        <v>0</v>
      </c>
      <c r="H279" s="43">
        <f t="shared" si="80"/>
        <v>0</v>
      </c>
      <c r="J279" s="104">
        <f t="shared" si="81"/>
        <v>0</v>
      </c>
      <c r="K279" s="104">
        <f t="shared" si="82"/>
        <v>0</v>
      </c>
      <c r="L279" s="104">
        <f t="shared" si="83"/>
        <v>0</v>
      </c>
      <c r="M279" s="43">
        <f t="shared" si="84"/>
        <v>0</v>
      </c>
      <c r="O279" s="86" t="str">
        <f t="shared" si="85"/>
        <v/>
      </c>
    </row>
    <row r="280" spans="2:15" x14ac:dyDescent="0.35">
      <c r="B280" s="116">
        <v>623012</v>
      </c>
      <c r="C280" s="87" t="s">
        <v>800</v>
      </c>
      <c r="E280" s="104">
        <f t="shared" si="77"/>
        <v>0</v>
      </c>
      <c r="F280" s="104">
        <f t="shared" si="78"/>
        <v>0</v>
      </c>
      <c r="G280" s="104">
        <f t="shared" si="79"/>
        <v>0</v>
      </c>
      <c r="H280" s="43">
        <f t="shared" si="80"/>
        <v>0</v>
      </c>
      <c r="J280" s="104">
        <f t="shared" si="81"/>
        <v>0</v>
      </c>
      <c r="K280" s="104">
        <f t="shared" si="82"/>
        <v>0</v>
      </c>
      <c r="L280" s="104">
        <f t="shared" si="83"/>
        <v>0</v>
      </c>
      <c r="M280" s="43">
        <f t="shared" si="84"/>
        <v>0</v>
      </c>
      <c r="O280" s="86" t="str">
        <f t="shared" si="85"/>
        <v/>
      </c>
    </row>
    <row r="281" spans="2:15" x14ac:dyDescent="0.35">
      <c r="B281" s="116">
        <v>623013</v>
      </c>
      <c r="C281" s="87" t="s">
        <v>801</v>
      </c>
      <c r="E281" s="104">
        <f t="shared" si="77"/>
        <v>0</v>
      </c>
      <c r="F281" s="104">
        <f t="shared" si="78"/>
        <v>0</v>
      </c>
      <c r="G281" s="104">
        <f t="shared" si="79"/>
        <v>0</v>
      </c>
      <c r="H281" s="43">
        <f t="shared" si="80"/>
        <v>0</v>
      </c>
      <c r="J281" s="104">
        <f t="shared" si="81"/>
        <v>0</v>
      </c>
      <c r="K281" s="104">
        <f t="shared" si="82"/>
        <v>0</v>
      </c>
      <c r="L281" s="104">
        <f t="shared" si="83"/>
        <v>0</v>
      </c>
      <c r="M281" s="43">
        <f t="shared" si="84"/>
        <v>0</v>
      </c>
      <c r="O281" s="86" t="str">
        <f t="shared" si="85"/>
        <v/>
      </c>
    </row>
    <row r="282" spans="2:15" x14ac:dyDescent="0.35">
      <c r="B282" s="116">
        <v>623500</v>
      </c>
      <c r="C282" s="87" t="s">
        <v>802</v>
      </c>
      <c r="E282" s="104">
        <f t="shared" si="77"/>
        <v>0</v>
      </c>
      <c r="F282" s="104">
        <f t="shared" si="78"/>
        <v>0</v>
      </c>
      <c r="G282" s="104">
        <f t="shared" si="79"/>
        <v>0</v>
      </c>
      <c r="H282" s="43">
        <f t="shared" si="80"/>
        <v>0</v>
      </c>
      <c r="J282" s="104">
        <f t="shared" si="81"/>
        <v>0</v>
      </c>
      <c r="K282" s="104">
        <f t="shared" si="82"/>
        <v>0</v>
      </c>
      <c r="L282" s="104">
        <f t="shared" si="83"/>
        <v>0</v>
      </c>
      <c r="M282" s="43">
        <f t="shared" si="84"/>
        <v>0</v>
      </c>
      <c r="O282" s="86" t="str">
        <f t="shared" si="85"/>
        <v/>
      </c>
    </row>
    <row r="283" spans="2:15" x14ac:dyDescent="0.35">
      <c r="B283" s="116">
        <v>623501</v>
      </c>
      <c r="C283" s="87" t="s">
        <v>803</v>
      </c>
      <c r="E283" s="104">
        <f t="shared" si="77"/>
        <v>0</v>
      </c>
      <c r="F283" s="104">
        <f t="shared" si="78"/>
        <v>0</v>
      </c>
      <c r="G283" s="104">
        <f t="shared" si="79"/>
        <v>0</v>
      </c>
      <c r="H283" s="43">
        <f t="shared" si="80"/>
        <v>0</v>
      </c>
      <c r="J283" s="104">
        <f t="shared" si="81"/>
        <v>0</v>
      </c>
      <c r="K283" s="104">
        <f t="shared" si="82"/>
        <v>0</v>
      </c>
      <c r="L283" s="104">
        <f t="shared" si="83"/>
        <v>0</v>
      </c>
      <c r="M283" s="43">
        <f t="shared" si="84"/>
        <v>0</v>
      </c>
      <c r="O283" s="86" t="str">
        <f t="shared" si="85"/>
        <v/>
      </c>
    </row>
    <row r="284" spans="2:15" x14ac:dyDescent="0.35">
      <c r="B284" s="116">
        <v>623510</v>
      </c>
      <c r="C284" s="87" t="s">
        <v>804</v>
      </c>
      <c r="E284" s="104">
        <f t="shared" si="77"/>
        <v>0</v>
      </c>
      <c r="F284" s="104">
        <f t="shared" si="78"/>
        <v>0</v>
      </c>
      <c r="G284" s="104">
        <f t="shared" si="79"/>
        <v>0</v>
      </c>
      <c r="H284" s="43">
        <f t="shared" si="80"/>
        <v>0</v>
      </c>
      <c r="J284" s="104">
        <f t="shared" si="81"/>
        <v>0</v>
      </c>
      <c r="K284" s="104">
        <f t="shared" si="82"/>
        <v>0</v>
      </c>
      <c r="L284" s="104">
        <f t="shared" si="83"/>
        <v>0</v>
      </c>
      <c r="M284" s="43">
        <f t="shared" si="84"/>
        <v>0</v>
      </c>
      <c r="O284" s="86" t="str">
        <f t="shared" si="85"/>
        <v/>
      </c>
    </row>
    <row r="285" spans="2:15" x14ac:dyDescent="0.35">
      <c r="B285" s="116">
        <v>623511</v>
      </c>
      <c r="C285" s="87" t="s">
        <v>805</v>
      </c>
      <c r="E285" s="104">
        <f t="shared" si="77"/>
        <v>0</v>
      </c>
      <c r="F285" s="104">
        <f t="shared" si="78"/>
        <v>0</v>
      </c>
      <c r="G285" s="104">
        <f t="shared" si="79"/>
        <v>0</v>
      </c>
      <c r="H285" s="43">
        <f t="shared" si="80"/>
        <v>0</v>
      </c>
      <c r="J285" s="104">
        <f t="shared" si="81"/>
        <v>0</v>
      </c>
      <c r="K285" s="104">
        <f t="shared" si="82"/>
        <v>0</v>
      </c>
      <c r="L285" s="104">
        <f t="shared" si="83"/>
        <v>0</v>
      </c>
      <c r="M285" s="43">
        <f t="shared" si="84"/>
        <v>0</v>
      </c>
      <c r="O285" s="86" t="str">
        <f t="shared" si="85"/>
        <v/>
      </c>
    </row>
    <row r="286" spans="2:15" x14ac:dyDescent="0.35">
      <c r="B286" s="116">
        <v>624000</v>
      </c>
      <c r="C286" s="87" t="s">
        <v>806</v>
      </c>
      <c r="E286" s="104">
        <f t="shared" si="77"/>
        <v>0</v>
      </c>
      <c r="F286" s="104">
        <f t="shared" si="78"/>
        <v>0</v>
      </c>
      <c r="G286" s="104">
        <f t="shared" si="79"/>
        <v>0</v>
      </c>
      <c r="H286" s="43">
        <f t="shared" si="80"/>
        <v>0</v>
      </c>
      <c r="J286" s="104">
        <f t="shared" si="81"/>
        <v>0</v>
      </c>
      <c r="K286" s="104">
        <f t="shared" si="82"/>
        <v>0</v>
      </c>
      <c r="L286" s="104">
        <f t="shared" si="83"/>
        <v>0</v>
      </c>
      <c r="M286" s="43">
        <f t="shared" si="84"/>
        <v>0</v>
      </c>
      <c r="O286" s="86" t="str">
        <f t="shared" si="85"/>
        <v/>
      </c>
    </row>
    <row r="287" spans="2:15" x14ac:dyDescent="0.35">
      <c r="B287" s="116">
        <v>624010</v>
      </c>
      <c r="C287" s="87" t="s">
        <v>807</v>
      </c>
      <c r="E287" s="104">
        <f t="shared" si="77"/>
        <v>0</v>
      </c>
      <c r="F287" s="104">
        <f t="shared" si="78"/>
        <v>0</v>
      </c>
      <c r="G287" s="104">
        <f t="shared" si="79"/>
        <v>0</v>
      </c>
      <c r="H287" s="43">
        <f t="shared" si="80"/>
        <v>0</v>
      </c>
      <c r="J287" s="104">
        <f t="shared" si="81"/>
        <v>0</v>
      </c>
      <c r="K287" s="104">
        <f t="shared" si="82"/>
        <v>0</v>
      </c>
      <c r="L287" s="104">
        <f t="shared" si="83"/>
        <v>0</v>
      </c>
      <c r="M287" s="43">
        <f t="shared" si="84"/>
        <v>0</v>
      </c>
      <c r="O287" s="86" t="str">
        <f t="shared" si="85"/>
        <v/>
      </c>
    </row>
    <row r="288" spans="2:15" x14ac:dyDescent="0.35">
      <c r="B288" s="116">
        <v>624100</v>
      </c>
      <c r="C288" s="87" t="s">
        <v>808</v>
      </c>
      <c r="E288" s="104">
        <f t="shared" si="77"/>
        <v>0</v>
      </c>
      <c r="F288" s="104">
        <f t="shared" si="78"/>
        <v>0</v>
      </c>
      <c r="G288" s="104">
        <f t="shared" si="79"/>
        <v>0</v>
      </c>
      <c r="H288" s="43">
        <f t="shared" si="80"/>
        <v>0</v>
      </c>
      <c r="J288" s="104">
        <f t="shared" si="81"/>
        <v>0</v>
      </c>
      <c r="K288" s="104">
        <f t="shared" si="82"/>
        <v>0</v>
      </c>
      <c r="L288" s="104">
        <f t="shared" si="83"/>
        <v>0</v>
      </c>
      <c r="M288" s="43">
        <f t="shared" si="84"/>
        <v>0</v>
      </c>
      <c r="O288" s="86" t="str">
        <f t="shared" si="85"/>
        <v/>
      </c>
    </row>
    <row r="289" spans="2:15" x14ac:dyDescent="0.35">
      <c r="B289" s="116">
        <v>624200</v>
      </c>
      <c r="C289" s="87" t="s">
        <v>809</v>
      </c>
      <c r="E289" s="104">
        <f t="shared" si="77"/>
        <v>0</v>
      </c>
      <c r="F289" s="104">
        <f t="shared" si="78"/>
        <v>0</v>
      </c>
      <c r="G289" s="104">
        <f t="shared" si="79"/>
        <v>0</v>
      </c>
      <c r="H289" s="43">
        <f t="shared" si="80"/>
        <v>0</v>
      </c>
      <c r="J289" s="104">
        <f t="shared" si="81"/>
        <v>0</v>
      </c>
      <c r="K289" s="104">
        <f t="shared" si="82"/>
        <v>0</v>
      </c>
      <c r="L289" s="104">
        <f t="shared" si="83"/>
        <v>0</v>
      </c>
      <c r="M289" s="43">
        <f t="shared" si="84"/>
        <v>0</v>
      </c>
      <c r="O289" s="86" t="str">
        <f t="shared" si="85"/>
        <v/>
      </c>
    </row>
    <row r="290" spans="2:15" x14ac:dyDescent="0.35">
      <c r="B290" s="116">
        <v>624201</v>
      </c>
      <c r="C290" s="87" t="s">
        <v>810</v>
      </c>
      <c r="E290" s="104">
        <f t="shared" si="77"/>
        <v>0</v>
      </c>
      <c r="F290" s="104">
        <f t="shared" si="78"/>
        <v>0</v>
      </c>
      <c r="G290" s="104">
        <f t="shared" si="79"/>
        <v>0</v>
      </c>
      <c r="H290" s="43">
        <f t="shared" si="80"/>
        <v>0</v>
      </c>
      <c r="J290" s="104">
        <f t="shared" si="81"/>
        <v>0</v>
      </c>
      <c r="K290" s="104">
        <f t="shared" si="82"/>
        <v>0</v>
      </c>
      <c r="L290" s="104">
        <f t="shared" si="83"/>
        <v>0</v>
      </c>
      <c r="M290" s="43">
        <f t="shared" si="84"/>
        <v>0</v>
      </c>
      <c r="O290" s="86" t="str">
        <f t="shared" si="85"/>
        <v/>
      </c>
    </row>
    <row r="291" spans="2:15" x14ac:dyDescent="0.35">
      <c r="B291" s="116">
        <v>624202</v>
      </c>
      <c r="C291" s="87" t="s">
        <v>811</v>
      </c>
      <c r="E291" s="104">
        <f t="shared" ref="E291:E322" si="86">VLOOKUP($B291,RSV,30,FALSE)</f>
        <v>0</v>
      </c>
      <c r="F291" s="104">
        <f t="shared" ref="F291:F322" si="87">VLOOKUP($B291,RSV,31,FALSE)</f>
        <v>0</v>
      </c>
      <c r="G291" s="104">
        <f t="shared" ref="G291:G322" si="88">+E291-F291</f>
        <v>0</v>
      </c>
      <c r="H291" s="43">
        <f t="shared" ref="H291:H322" si="89">IF(F291=0,0,G291/F291)</f>
        <v>0</v>
      </c>
      <c r="J291" s="104">
        <f t="shared" ref="J291:J322" si="90">VLOOKUP($B291,RSV,47,FALSE)</f>
        <v>0</v>
      </c>
      <c r="K291" s="104">
        <f t="shared" ref="K291:K322" si="91">VLOOKUP($B291,RSV,31,FALSE)</f>
        <v>0</v>
      </c>
      <c r="L291" s="104">
        <f t="shared" ref="L291:L322" si="92">+J291-K291</f>
        <v>0</v>
      </c>
      <c r="M291" s="43">
        <f t="shared" ref="M291:M322" si="93">IF(K291=0,0,L291/K291)</f>
        <v>0</v>
      </c>
      <c r="O291" s="86" t="str">
        <f t="shared" ref="O291:O322" si="94">IF(ISBLANK(VLOOKUP(B291,RSV,48,FALSE))=TRUE,"",VLOOKUP(B291,RSV,48,FALSE))</f>
        <v/>
      </c>
    </row>
    <row r="292" spans="2:15" x14ac:dyDescent="0.35">
      <c r="B292" s="116">
        <v>624203</v>
      </c>
      <c r="C292" s="87" t="s">
        <v>812</v>
      </c>
      <c r="E292" s="104">
        <f t="shared" si="86"/>
        <v>0</v>
      </c>
      <c r="F292" s="104">
        <f t="shared" si="87"/>
        <v>0</v>
      </c>
      <c r="G292" s="104">
        <f t="shared" si="88"/>
        <v>0</v>
      </c>
      <c r="H292" s="43">
        <f t="shared" si="89"/>
        <v>0</v>
      </c>
      <c r="J292" s="104">
        <f t="shared" si="90"/>
        <v>0</v>
      </c>
      <c r="K292" s="104">
        <f t="shared" si="91"/>
        <v>0</v>
      </c>
      <c r="L292" s="104">
        <f t="shared" si="92"/>
        <v>0</v>
      </c>
      <c r="M292" s="43">
        <f t="shared" si="93"/>
        <v>0</v>
      </c>
      <c r="O292" s="86" t="str">
        <f t="shared" si="94"/>
        <v/>
      </c>
    </row>
    <row r="293" spans="2:15" x14ac:dyDescent="0.35">
      <c r="B293" s="116">
        <v>624300</v>
      </c>
      <c r="C293" s="87" t="s">
        <v>813</v>
      </c>
      <c r="E293" s="104">
        <f t="shared" si="86"/>
        <v>0</v>
      </c>
      <c r="F293" s="104">
        <f t="shared" si="87"/>
        <v>0</v>
      </c>
      <c r="G293" s="104">
        <f t="shared" si="88"/>
        <v>0</v>
      </c>
      <c r="H293" s="43">
        <f t="shared" si="89"/>
        <v>0</v>
      </c>
      <c r="J293" s="104">
        <f t="shared" si="90"/>
        <v>0</v>
      </c>
      <c r="K293" s="104">
        <f t="shared" si="91"/>
        <v>0</v>
      </c>
      <c r="L293" s="104">
        <f t="shared" si="92"/>
        <v>0</v>
      </c>
      <c r="M293" s="43">
        <f t="shared" si="93"/>
        <v>0</v>
      </c>
      <c r="O293" s="86" t="str">
        <f t="shared" si="94"/>
        <v/>
      </c>
    </row>
    <row r="294" spans="2:15" x14ac:dyDescent="0.35">
      <c r="B294" s="116">
        <v>624301</v>
      </c>
      <c r="C294" s="87" t="s">
        <v>814</v>
      </c>
      <c r="E294" s="104">
        <f t="shared" si="86"/>
        <v>0</v>
      </c>
      <c r="F294" s="104">
        <f t="shared" si="87"/>
        <v>0</v>
      </c>
      <c r="G294" s="104">
        <f t="shared" si="88"/>
        <v>0</v>
      </c>
      <c r="H294" s="43">
        <f t="shared" si="89"/>
        <v>0</v>
      </c>
      <c r="J294" s="104">
        <f t="shared" si="90"/>
        <v>0</v>
      </c>
      <c r="K294" s="104">
        <f t="shared" si="91"/>
        <v>0</v>
      </c>
      <c r="L294" s="104">
        <f t="shared" si="92"/>
        <v>0</v>
      </c>
      <c r="M294" s="43">
        <f t="shared" si="93"/>
        <v>0</v>
      </c>
      <c r="O294" s="86" t="str">
        <f t="shared" si="94"/>
        <v/>
      </c>
    </row>
    <row r="295" spans="2:15" x14ac:dyDescent="0.35">
      <c r="B295" s="116">
        <v>624302</v>
      </c>
      <c r="C295" s="87" t="s">
        <v>815</v>
      </c>
      <c r="E295" s="104">
        <f t="shared" si="86"/>
        <v>0</v>
      </c>
      <c r="F295" s="104">
        <f t="shared" si="87"/>
        <v>0</v>
      </c>
      <c r="G295" s="104">
        <f t="shared" si="88"/>
        <v>0</v>
      </c>
      <c r="H295" s="43">
        <f t="shared" si="89"/>
        <v>0</v>
      </c>
      <c r="J295" s="104">
        <f t="shared" si="90"/>
        <v>0</v>
      </c>
      <c r="K295" s="104">
        <f t="shared" si="91"/>
        <v>0</v>
      </c>
      <c r="L295" s="104">
        <f t="shared" si="92"/>
        <v>0</v>
      </c>
      <c r="M295" s="43">
        <f t="shared" si="93"/>
        <v>0</v>
      </c>
      <c r="O295" s="86" t="str">
        <f t="shared" si="94"/>
        <v/>
      </c>
    </row>
    <row r="296" spans="2:15" x14ac:dyDescent="0.35">
      <c r="B296" s="116">
        <v>624303</v>
      </c>
      <c r="C296" s="87" t="s">
        <v>816</v>
      </c>
      <c r="E296" s="104">
        <f t="shared" si="86"/>
        <v>0</v>
      </c>
      <c r="F296" s="104">
        <f t="shared" si="87"/>
        <v>0</v>
      </c>
      <c r="G296" s="104">
        <f t="shared" si="88"/>
        <v>0</v>
      </c>
      <c r="H296" s="43">
        <f t="shared" si="89"/>
        <v>0</v>
      </c>
      <c r="J296" s="104">
        <f t="shared" si="90"/>
        <v>0</v>
      </c>
      <c r="K296" s="104">
        <f t="shared" si="91"/>
        <v>0</v>
      </c>
      <c r="L296" s="104">
        <f t="shared" si="92"/>
        <v>0</v>
      </c>
      <c r="M296" s="43">
        <f t="shared" si="93"/>
        <v>0</v>
      </c>
      <c r="O296" s="86" t="str">
        <f t="shared" si="94"/>
        <v/>
      </c>
    </row>
    <row r="297" spans="2:15" x14ac:dyDescent="0.35">
      <c r="B297" s="116">
        <v>624400</v>
      </c>
      <c r="C297" s="87" t="s">
        <v>817</v>
      </c>
      <c r="E297" s="104">
        <f t="shared" si="86"/>
        <v>0</v>
      </c>
      <c r="F297" s="104">
        <f t="shared" si="87"/>
        <v>0</v>
      </c>
      <c r="G297" s="104">
        <f t="shared" si="88"/>
        <v>0</v>
      </c>
      <c r="H297" s="43">
        <f t="shared" si="89"/>
        <v>0</v>
      </c>
      <c r="J297" s="104">
        <f t="shared" si="90"/>
        <v>0</v>
      </c>
      <c r="K297" s="104">
        <f t="shared" si="91"/>
        <v>0</v>
      </c>
      <c r="L297" s="104">
        <f t="shared" si="92"/>
        <v>0</v>
      </c>
      <c r="M297" s="43">
        <f t="shared" si="93"/>
        <v>0</v>
      </c>
      <c r="O297" s="86" t="str">
        <f t="shared" si="94"/>
        <v/>
      </c>
    </row>
    <row r="298" spans="2:15" x14ac:dyDescent="0.35">
      <c r="B298" s="116">
        <v>624410</v>
      </c>
      <c r="C298" s="87" t="s">
        <v>818</v>
      </c>
      <c r="E298" s="104">
        <f t="shared" si="86"/>
        <v>0</v>
      </c>
      <c r="F298" s="104">
        <f t="shared" si="87"/>
        <v>0</v>
      </c>
      <c r="G298" s="104">
        <f t="shared" si="88"/>
        <v>0</v>
      </c>
      <c r="H298" s="43">
        <f t="shared" si="89"/>
        <v>0</v>
      </c>
      <c r="J298" s="104">
        <f t="shared" si="90"/>
        <v>0</v>
      </c>
      <c r="K298" s="104">
        <f t="shared" si="91"/>
        <v>0</v>
      </c>
      <c r="L298" s="104">
        <f t="shared" si="92"/>
        <v>0</v>
      </c>
      <c r="M298" s="43">
        <f t="shared" si="93"/>
        <v>0</v>
      </c>
      <c r="O298" s="86" t="str">
        <f t="shared" si="94"/>
        <v/>
      </c>
    </row>
    <row r="299" spans="2:15" x14ac:dyDescent="0.35">
      <c r="B299" s="116">
        <v>625000</v>
      </c>
      <c r="C299" s="87" t="s">
        <v>819</v>
      </c>
      <c r="E299" s="104">
        <f t="shared" si="86"/>
        <v>0</v>
      </c>
      <c r="F299" s="104">
        <f t="shared" si="87"/>
        <v>0</v>
      </c>
      <c r="G299" s="104">
        <f t="shared" si="88"/>
        <v>0</v>
      </c>
      <c r="H299" s="43">
        <f t="shared" si="89"/>
        <v>0</v>
      </c>
      <c r="J299" s="104">
        <f t="shared" si="90"/>
        <v>0</v>
      </c>
      <c r="K299" s="104">
        <f t="shared" si="91"/>
        <v>0</v>
      </c>
      <c r="L299" s="104">
        <f t="shared" si="92"/>
        <v>0</v>
      </c>
      <c r="M299" s="43">
        <f t="shared" si="93"/>
        <v>0</v>
      </c>
      <c r="O299" s="86" t="str">
        <f t="shared" si="94"/>
        <v/>
      </c>
    </row>
    <row r="300" spans="2:15" x14ac:dyDescent="0.35">
      <c r="B300" s="116">
        <v>625010</v>
      </c>
      <c r="C300" s="87" t="s">
        <v>820</v>
      </c>
      <c r="E300" s="104">
        <f t="shared" si="86"/>
        <v>6246</v>
      </c>
      <c r="F300" s="104">
        <f t="shared" si="87"/>
        <v>10350</v>
      </c>
      <c r="G300" s="104">
        <f t="shared" si="88"/>
        <v>-4104</v>
      </c>
      <c r="H300" s="43">
        <f t="shared" si="89"/>
        <v>-0.39652173913043476</v>
      </c>
      <c r="J300" s="104">
        <f t="shared" si="90"/>
        <v>0</v>
      </c>
      <c r="K300" s="104">
        <f t="shared" si="91"/>
        <v>10350</v>
      </c>
      <c r="L300" s="104">
        <f t="shared" si="92"/>
        <v>-10350</v>
      </c>
      <c r="M300" s="43">
        <f t="shared" si="93"/>
        <v>-1</v>
      </c>
      <c r="O300" s="86" t="str">
        <f t="shared" si="94"/>
        <v/>
      </c>
    </row>
    <row r="301" spans="2:15" x14ac:dyDescent="0.35">
      <c r="B301" s="116">
        <v>625011</v>
      </c>
      <c r="C301" s="87" t="s">
        <v>821</v>
      </c>
      <c r="E301" s="104">
        <f t="shared" si="86"/>
        <v>0</v>
      </c>
      <c r="F301" s="104">
        <f t="shared" si="87"/>
        <v>0</v>
      </c>
      <c r="G301" s="104">
        <f t="shared" si="88"/>
        <v>0</v>
      </c>
      <c r="H301" s="43">
        <f t="shared" si="89"/>
        <v>0</v>
      </c>
      <c r="J301" s="104">
        <f t="shared" si="90"/>
        <v>0</v>
      </c>
      <c r="K301" s="104">
        <f t="shared" si="91"/>
        <v>0</v>
      </c>
      <c r="L301" s="104">
        <f t="shared" si="92"/>
        <v>0</v>
      </c>
      <c r="M301" s="43">
        <f t="shared" si="93"/>
        <v>0</v>
      </c>
      <c r="O301" s="86" t="str">
        <f t="shared" si="94"/>
        <v/>
      </c>
    </row>
    <row r="302" spans="2:15" x14ac:dyDescent="0.35">
      <c r="B302" s="116">
        <v>625100</v>
      </c>
      <c r="C302" s="87" t="s">
        <v>822</v>
      </c>
      <c r="E302" s="104">
        <f t="shared" si="86"/>
        <v>0</v>
      </c>
      <c r="F302" s="104">
        <f t="shared" si="87"/>
        <v>0</v>
      </c>
      <c r="G302" s="104">
        <f t="shared" si="88"/>
        <v>0</v>
      </c>
      <c r="H302" s="43">
        <f t="shared" si="89"/>
        <v>0</v>
      </c>
      <c r="J302" s="104">
        <f t="shared" si="90"/>
        <v>0</v>
      </c>
      <c r="K302" s="104">
        <f t="shared" si="91"/>
        <v>0</v>
      </c>
      <c r="L302" s="104">
        <f t="shared" si="92"/>
        <v>0</v>
      </c>
      <c r="M302" s="43">
        <f t="shared" si="93"/>
        <v>0</v>
      </c>
      <c r="O302" s="86" t="str">
        <f t="shared" si="94"/>
        <v/>
      </c>
    </row>
    <row r="303" spans="2:15" x14ac:dyDescent="0.35">
      <c r="B303" s="116">
        <v>625110</v>
      </c>
      <c r="C303" s="87" t="s">
        <v>823</v>
      </c>
      <c r="E303" s="104">
        <f t="shared" si="86"/>
        <v>0</v>
      </c>
      <c r="F303" s="104">
        <f t="shared" si="87"/>
        <v>0</v>
      </c>
      <c r="G303" s="104">
        <f t="shared" si="88"/>
        <v>0</v>
      </c>
      <c r="H303" s="43">
        <f t="shared" si="89"/>
        <v>0</v>
      </c>
      <c r="J303" s="104">
        <f t="shared" si="90"/>
        <v>0</v>
      </c>
      <c r="K303" s="104">
        <f t="shared" si="91"/>
        <v>0</v>
      </c>
      <c r="L303" s="104">
        <f t="shared" si="92"/>
        <v>0</v>
      </c>
      <c r="M303" s="43">
        <f t="shared" si="93"/>
        <v>0</v>
      </c>
      <c r="O303" s="86" t="str">
        <f t="shared" si="94"/>
        <v/>
      </c>
    </row>
    <row r="304" spans="2:15" x14ac:dyDescent="0.35">
      <c r="B304" s="116">
        <v>625200</v>
      </c>
      <c r="C304" s="87" t="s">
        <v>824</v>
      </c>
      <c r="E304" s="104">
        <f t="shared" si="86"/>
        <v>0</v>
      </c>
      <c r="F304" s="104">
        <f t="shared" si="87"/>
        <v>0</v>
      </c>
      <c r="G304" s="104">
        <f t="shared" si="88"/>
        <v>0</v>
      </c>
      <c r="H304" s="43">
        <f t="shared" si="89"/>
        <v>0</v>
      </c>
      <c r="J304" s="104">
        <f t="shared" si="90"/>
        <v>0</v>
      </c>
      <c r="K304" s="104">
        <f t="shared" si="91"/>
        <v>0</v>
      </c>
      <c r="L304" s="104">
        <f t="shared" si="92"/>
        <v>0</v>
      </c>
      <c r="M304" s="43">
        <f t="shared" si="93"/>
        <v>0</v>
      </c>
      <c r="O304" s="86" t="str">
        <f t="shared" si="94"/>
        <v/>
      </c>
    </row>
    <row r="305" spans="2:15" x14ac:dyDescent="0.35">
      <c r="B305" s="116">
        <v>625300</v>
      </c>
      <c r="C305" s="87" t="s">
        <v>825</v>
      </c>
      <c r="E305" s="104">
        <f t="shared" si="86"/>
        <v>0</v>
      </c>
      <c r="F305" s="104">
        <f t="shared" si="87"/>
        <v>0</v>
      </c>
      <c r="G305" s="104">
        <f t="shared" si="88"/>
        <v>0</v>
      </c>
      <c r="H305" s="43">
        <f t="shared" si="89"/>
        <v>0</v>
      </c>
      <c r="J305" s="104">
        <f t="shared" si="90"/>
        <v>0</v>
      </c>
      <c r="K305" s="104">
        <f t="shared" si="91"/>
        <v>0</v>
      </c>
      <c r="L305" s="104">
        <f t="shared" si="92"/>
        <v>0</v>
      </c>
      <c r="M305" s="43">
        <f t="shared" si="93"/>
        <v>0</v>
      </c>
      <c r="O305" s="86" t="str">
        <f t="shared" si="94"/>
        <v/>
      </c>
    </row>
    <row r="306" spans="2:15" x14ac:dyDescent="0.35">
      <c r="B306" s="116">
        <v>625310</v>
      </c>
      <c r="C306" s="87" t="s">
        <v>826</v>
      </c>
      <c r="E306" s="104">
        <f t="shared" si="86"/>
        <v>0</v>
      </c>
      <c r="F306" s="104">
        <f t="shared" si="87"/>
        <v>0</v>
      </c>
      <c r="G306" s="104">
        <f t="shared" si="88"/>
        <v>0</v>
      </c>
      <c r="H306" s="43">
        <f t="shared" si="89"/>
        <v>0</v>
      </c>
      <c r="J306" s="104">
        <f t="shared" si="90"/>
        <v>0</v>
      </c>
      <c r="K306" s="104">
        <f t="shared" si="91"/>
        <v>0</v>
      </c>
      <c r="L306" s="104">
        <f t="shared" si="92"/>
        <v>0</v>
      </c>
      <c r="M306" s="43">
        <f t="shared" si="93"/>
        <v>0</v>
      </c>
      <c r="O306" s="86" t="str">
        <f t="shared" si="94"/>
        <v/>
      </c>
    </row>
    <row r="307" spans="2:15" x14ac:dyDescent="0.35">
      <c r="B307" s="116">
        <v>625311</v>
      </c>
      <c r="C307" s="87" t="s">
        <v>827</v>
      </c>
      <c r="E307" s="104">
        <f t="shared" si="86"/>
        <v>0</v>
      </c>
      <c r="F307" s="104">
        <f t="shared" si="87"/>
        <v>0</v>
      </c>
      <c r="G307" s="104">
        <f t="shared" si="88"/>
        <v>0</v>
      </c>
      <c r="H307" s="43">
        <f t="shared" si="89"/>
        <v>0</v>
      </c>
      <c r="J307" s="104">
        <f t="shared" si="90"/>
        <v>0</v>
      </c>
      <c r="K307" s="104">
        <f t="shared" si="91"/>
        <v>0</v>
      </c>
      <c r="L307" s="104">
        <f t="shared" si="92"/>
        <v>0</v>
      </c>
      <c r="M307" s="43">
        <f t="shared" si="93"/>
        <v>0</v>
      </c>
      <c r="O307" s="86" t="str">
        <f t="shared" si="94"/>
        <v/>
      </c>
    </row>
    <row r="308" spans="2:15" x14ac:dyDescent="0.35">
      <c r="B308" s="116">
        <v>625312</v>
      </c>
      <c r="C308" s="87" t="s">
        <v>828</v>
      </c>
      <c r="E308" s="104">
        <f t="shared" si="86"/>
        <v>0</v>
      </c>
      <c r="F308" s="104">
        <f t="shared" si="87"/>
        <v>0</v>
      </c>
      <c r="G308" s="104">
        <f t="shared" si="88"/>
        <v>0</v>
      </c>
      <c r="H308" s="43">
        <f t="shared" si="89"/>
        <v>0</v>
      </c>
      <c r="J308" s="104">
        <f t="shared" si="90"/>
        <v>0</v>
      </c>
      <c r="K308" s="104">
        <f t="shared" si="91"/>
        <v>0</v>
      </c>
      <c r="L308" s="104">
        <f t="shared" si="92"/>
        <v>0</v>
      </c>
      <c r="M308" s="43">
        <f t="shared" si="93"/>
        <v>0</v>
      </c>
      <c r="O308" s="86" t="str">
        <f t="shared" si="94"/>
        <v/>
      </c>
    </row>
    <row r="309" spans="2:15" x14ac:dyDescent="0.35">
      <c r="B309" s="116">
        <v>625400</v>
      </c>
      <c r="C309" s="87" t="s">
        <v>829</v>
      </c>
      <c r="E309" s="104">
        <f t="shared" si="86"/>
        <v>0</v>
      </c>
      <c r="F309" s="104">
        <f t="shared" si="87"/>
        <v>0</v>
      </c>
      <c r="G309" s="104">
        <f t="shared" si="88"/>
        <v>0</v>
      </c>
      <c r="H309" s="43">
        <f t="shared" si="89"/>
        <v>0</v>
      </c>
      <c r="J309" s="104">
        <f t="shared" si="90"/>
        <v>0</v>
      </c>
      <c r="K309" s="104">
        <f t="shared" si="91"/>
        <v>0</v>
      </c>
      <c r="L309" s="104">
        <f t="shared" si="92"/>
        <v>0</v>
      </c>
      <c r="M309" s="43">
        <f t="shared" si="93"/>
        <v>0</v>
      </c>
      <c r="O309" s="86" t="str">
        <f t="shared" si="94"/>
        <v/>
      </c>
    </row>
    <row r="310" spans="2:15" x14ac:dyDescent="0.35">
      <c r="B310" s="116">
        <v>625500</v>
      </c>
      <c r="C310" s="87" t="s">
        <v>830</v>
      </c>
      <c r="E310" s="104">
        <f t="shared" si="86"/>
        <v>0</v>
      </c>
      <c r="F310" s="104">
        <f t="shared" si="87"/>
        <v>0</v>
      </c>
      <c r="G310" s="104">
        <f t="shared" si="88"/>
        <v>0</v>
      </c>
      <c r="H310" s="43">
        <f t="shared" si="89"/>
        <v>0</v>
      </c>
      <c r="J310" s="104">
        <f t="shared" si="90"/>
        <v>0</v>
      </c>
      <c r="K310" s="104">
        <f t="shared" si="91"/>
        <v>0</v>
      </c>
      <c r="L310" s="104">
        <f t="shared" si="92"/>
        <v>0</v>
      </c>
      <c r="M310" s="43">
        <f t="shared" si="93"/>
        <v>0</v>
      </c>
      <c r="O310" s="86" t="str">
        <f t="shared" si="94"/>
        <v/>
      </c>
    </row>
    <row r="311" spans="2:15" x14ac:dyDescent="0.35">
      <c r="B311" s="116">
        <v>625510</v>
      </c>
      <c r="C311" s="87" t="s">
        <v>831</v>
      </c>
      <c r="E311" s="104">
        <f t="shared" si="86"/>
        <v>0</v>
      </c>
      <c r="F311" s="104">
        <f t="shared" si="87"/>
        <v>0</v>
      </c>
      <c r="G311" s="104">
        <f t="shared" si="88"/>
        <v>0</v>
      </c>
      <c r="H311" s="43">
        <f t="shared" si="89"/>
        <v>0</v>
      </c>
      <c r="J311" s="104">
        <f t="shared" si="90"/>
        <v>0</v>
      </c>
      <c r="K311" s="104">
        <f t="shared" si="91"/>
        <v>0</v>
      </c>
      <c r="L311" s="104">
        <f t="shared" si="92"/>
        <v>0</v>
      </c>
      <c r="M311" s="43">
        <f t="shared" si="93"/>
        <v>0</v>
      </c>
      <c r="O311" s="86" t="str">
        <f t="shared" si="94"/>
        <v/>
      </c>
    </row>
    <row r="312" spans="2:15" x14ac:dyDescent="0.35">
      <c r="B312" s="116">
        <v>626000</v>
      </c>
      <c r="C312" s="87" t="s">
        <v>832</v>
      </c>
      <c r="E312" s="104">
        <f t="shared" si="86"/>
        <v>0</v>
      </c>
      <c r="F312" s="104">
        <f t="shared" si="87"/>
        <v>0</v>
      </c>
      <c r="G312" s="104">
        <f t="shared" si="88"/>
        <v>0</v>
      </c>
      <c r="H312" s="43">
        <f t="shared" si="89"/>
        <v>0</v>
      </c>
      <c r="J312" s="104">
        <f t="shared" si="90"/>
        <v>0</v>
      </c>
      <c r="K312" s="104">
        <f t="shared" si="91"/>
        <v>0</v>
      </c>
      <c r="L312" s="104">
        <f t="shared" si="92"/>
        <v>0</v>
      </c>
      <c r="M312" s="43">
        <f t="shared" si="93"/>
        <v>0</v>
      </c>
      <c r="O312" s="86" t="str">
        <f t="shared" si="94"/>
        <v/>
      </c>
    </row>
    <row r="313" spans="2:15" x14ac:dyDescent="0.35">
      <c r="B313" s="116">
        <v>626100</v>
      </c>
      <c r="C313" s="87" t="s">
        <v>833</v>
      </c>
      <c r="E313" s="104">
        <f t="shared" si="86"/>
        <v>0</v>
      </c>
      <c r="F313" s="104">
        <f t="shared" si="87"/>
        <v>0</v>
      </c>
      <c r="G313" s="104">
        <f t="shared" si="88"/>
        <v>0</v>
      </c>
      <c r="H313" s="43">
        <f t="shared" si="89"/>
        <v>0</v>
      </c>
      <c r="J313" s="104">
        <f t="shared" si="90"/>
        <v>0</v>
      </c>
      <c r="K313" s="104">
        <f t="shared" si="91"/>
        <v>0</v>
      </c>
      <c r="L313" s="104">
        <f t="shared" si="92"/>
        <v>0</v>
      </c>
      <c r="M313" s="43">
        <f t="shared" si="93"/>
        <v>0</v>
      </c>
      <c r="O313" s="86" t="str">
        <f t="shared" si="94"/>
        <v/>
      </c>
    </row>
    <row r="314" spans="2:15" x14ac:dyDescent="0.35">
      <c r="B314" s="116">
        <v>626110</v>
      </c>
      <c r="C314" s="87" t="s">
        <v>834</v>
      </c>
      <c r="E314" s="104">
        <f t="shared" si="86"/>
        <v>0</v>
      </c>
      <c r="F314" s="104">
        <f t="shared" si="87"/>
        <v>0</v>
      </c>
      <c r="G314" s="104">
        <f t="shared" si="88"/>
        <v>0</v>
      </c>
      <c r="H314" s="43">
        <f t="shared" si="89"/>
        <v>0</v>
      </c>
      <c r="J314" s="104">
        <f t="shared" si="90"/>
        <v>0</v>
      </c>
      <c r="K314" s="104">
        <f t="shared" si="91"/>
        <v>0</v>
      </c>
      <c r="L314" s="104">
        <f t="shared" si="92"/>
        <v>0</v>
      </c>
      <c r="M314" s="43">
        <f t="shared" si="93"/>
        <v>0</v>
      </c>
      <c r="O314" s="86" t="str">
        <f t="shared" si="94"/>
        <v/>
      </c>
    </row>
    <row r="315" spans="2:15" x14ac:dyDescent="0.35">
      <c r="B315" s="116">
        <v>626200</v>
      </c>
      <c r="C315" s="87" t="s">
        <v>835</v>
      </c>
      <c r="E315" s="104">
        <f t="shared" si="86"/>
        <v>0</v>
      </c>
      <c r="F315" s="104">
        <f t="shared" si="87"/>
        <v>0</v>
      </c>
      <c r="G315" s="104">
        <f t="shared" si="88"/>
        <v>0</v>
      </c>
      <c r="H315" s="43">
        <f t="shared" si="89"/>
        <v>0</v>
      </c>
      <c r="J315" s="104">
        <f t="shared" si="90"/>
        <v>0</v>
      </c>
      <c r="K315" s="104">
        <f t="shared" si="91"/>
        <v>0</v>
      </c>
      <c r="L315" s="104">
        <f t="shared" si="92"/>
        <v>0</v>
      </c>
      <c r="M315" s="43">
        <f t="shared" si="93"/>
        <v>0</v>
      </c>
      <c r="O315" s="86" t="str">
        <f t="shared" si="94"/>
        <v/>
      </c>
    </row>
    <row r="316" spans="2:15" x14ac:dyDescent="0.35">
      <c r="B316" s="116">
        <v>626210</v>
      </c>
      <c r="C316" s="87" t="s">
        <v>836</v>
      </c>
      <c r="E316" s="104">
        <f t="shared" si="86"/>
        <v>0</v>
      </c>
      <c r="F316" s="104">
        <f t="shared" si="87"/>
        <v>0</v>
      </c>
      <c r="G316" s="104">
        <f t="shared" si="88"/>
        <v>0</v>
      </c>
      <c r="H316" s="43">
        <f t="shared" si="89"/>
        <v>0</v>
      </c>
      <c r="J316" s="104">
        <f t="shared" si="90"/>
        <v>0</v>
      </c>
      <c r="K316" s="104">
        <f t="shared" si="91"/>
        <v>0</v>
      </c>
      <c r="L316" s="104">
        <f t="shared" si="92"/>
        <v>0</v>
      </c>
      <c r="M316" s="43">
        <f t="shared" si="93"/>
        <v>0</v>
      </c>
      <c r="O316" s="86" t="str">
        <f t="shared" si="94"/>
        <v/>
      </c>
    </row>
    <row r="317" spans="2:15" x14ac:dyDescent="0.35">
      <c r="B317" s="116">
        <v>627000</v>
      </c>
      <c r="C317" s="87" t="s">
        <v>837</v>
      </c>
      <c r="E317" s="104">
        <f t="shared" si="86"/>
        <v>0</v>
      </c>
      <c r="F317" s="104">
        <f t="shared" si="87"/>
        <v>0</v>
      </c>
      <c r="G317" s="104">
        <f t="shared" si="88"/>
        <v>0</v>
      </c>
      <c r="H317" s="43">
        <f t="shared" si="89"/>
        <v>0</v>
      </c>
      <c r="J317" s="104">
        <f t="shared" si="90"/>
        <v>0</v>
      </c>
      <c r="K317" s="104">
        <f t="shared" si="91"/>
        <v>0</v>
      </c>
      <c r="L317" s="104">
        <f t="shared" si="92"/>
        <v>0</v>
      </c>
      <c r="M317" s="43">
        <f t="shared" si="93"/>
        <v>0</v>
      </c>
      <c r="O317" s="86" t="str">
        <f t="shared" si="94"/>
        <v/>
      </c>
    </row>
    <row r="318" spans="2:15" x14ac:dyDescent="0.35">
      <c r="B318" s="116">
        <v>627010</v>
      </c>
      <c r="C318" s="87" t="s">
        <v>838</v>
      </c>
      <c r="E318" s="104">
        <f t="shared" si="86"/>
        <v>0</v>
      </c>
      <c r="F318" s="104">
        <f t="shared" si="87"/>
        <v>0</v>
      </c>
      <c r="G318" s="104">
        <f t="shared" si="88"/>
        <v>0</v>
      </c>
      <c r="H318" s="43">
        <f t="shared" si="89"/>
        <v>0</v>
      </c>
      <c r="J318" s="104">
        <f t="shared" si="90"/>
        <v>0</v>
      </c>
      <c r="K318" s="104">
        <f t="shared" si="91"/>
        <v>0</v>
      </c>
      <c r="L318" s="104">
        <f t="shared" si="92"/>
        <v>0</v>
      </c>
      <c r="M318" s="43">
        <f t="shared" si="93"/>
        <v>0</v>
      </c>
      <c r="O318" s="86" t="str">
        <f t="shared" si="94"/>
        <v/>
      </c>
    </row>
    <row r="319" spans="2:15" x14ac:dyDescent="0.35">
      <c r="B319" s="116">
        <v>627011</v>
      </c>
      <c r="C319" s="87" t="s">
        <v>839</v>
      </c>
      <c r="E319" s="104">
        <f t="shared" si="86"/>
        <v>0</v>
      </c>
      <c r="F319" s="104">
        <f t="shared" si="87"/>
        <v>0</v>
      </c>
      <c r="G319" s="104">
        <f t="shared" si="88"/>
        <v>0</v>
      </c>
      <c r="H319" s="43">
        <f t="shared" si="89"/>
        <v>0</v>
      </c>
      <c r="J319" s="104">
        <f t="shared" si="90"/>
        <v>0</v>
      </c>
      <c r="K319" s="104">
        <f t="shared" si="91"/>
        <v>0</v>
      </c>
      <c r="L319" s="104">
        <f t="shared" si="92"/>
        <v>0</v>
      </c>
      <c r="M319" s="43">
        <f t="shared" si="93"/>
        <v>0</v>
      </c>
      <c r="O319" s="86" t="str">
        <f t="shared" si="94"/>
        <v/>
      </c>
    </row>
    <row r="320" spans="2:15" x14ac:dyDescent="0.35">
      <c r="B320" s="116">
        <v>627012</v>
      </c>
      <c r="C320" s="87" t="s">
        <v>840</v>
      </c>
      <c r="E320" s="104">
        <f t="shared" si="86"/>
        <v>0</v>
      </c>
      <c r="F320" s="104">
        <f t="shared" si="87"/>
        <v>0</v>
      </c>
      <c r="G320" s="104">
        <f t="shared" si="88"/>
        <v>0</v>
      </c>
      <c r="H320" s="43">
        <f t="shared" si="89"/>
        <v>0</v>
      </c>
      <c r="J320" s="104">
        <f t="shared" si="90"/>
        <v>0</v>
      </c>
      <c r="K320" s="104">
        <f t="shared" si="91"/>
        <v>0</v>
      </c>
      <c r="L320" s="104">
        <f t="shared" si="92"/>
        <v>0</v>
      </c>
      <c r="M320" s="43">
        <f t="shared" si="93"/>
        <v>0</v>
      </c>
      <c r="O320" s="86" t="str">
        <f t="shared" si="94"/>
        <v/>
      </c>
    </row>
    <row r="321" spans="2:15" x14ac:dyDescent="0.35">
      <c r="B321" s="116">
        <v>627013</v>
      </c>
      <c r="C321" s="87" t="s">
        <v>841</v>
      </c>
      <c r="E321" s="104">
        <f t="shared" si="86"/>
        <v>0</v>
      </c>
      <c r="F321" s="104">
        <f t="shared" si="87"/>
        <v>0</v>
      </c>
      <c r="G321" s="104">
        <f t="shared" si="88"/>
        <v>0</v>
      </c>
      <c r="H321" s="43">
        <f t="shared" si="89"/>
        <v>0</v>
      </c>
      <c r="J321" s="104">
        <f t="shared" si="90"/>
        <v>0</v>
      </c>
      <c r="K321" s="104">
        <f t="shared" si="91"/>
        <v>0</v>
      </c>
      <c r="L321" s="104">
        <f t="shared" si="92"/>
        <v>0</v>
      </c>
      <c r="M321" s="43">
        <f t="shared" si="93"/>
        <v>0</v>
      </c>
      <c r="O321" s="86" t="str">
        <f t="shared" si="94"/>
        <v/>
      </c>
    </row>
    <row r="322" spans="2:15" x14ac:dyDescent="0.35">
      <c r="B322" s="116">
        <v>627014</v>
      </c>
      <c r="C322" s="87" t="s">
        <v>842</v>
      </c>
      <c r="E322" s="104">
        <f t="shared" si="86"/>
        <v>0</v>
      </c>
      <c r="F322" s="104">
        <f t="shared" si="87"/>
        <v>0</v>
      </c>
      <c r="G322" s="104">
        <f t="shared" si="88"/>
        <v>0</v>
      </c>
      <c r="H322" s="43">
        <f t="shared" si="89"/>
        <v>0</v>
      </c>
      <c r="J322" s="104">
        <f t="shared" si="90"/>
        <v>0</v>
      </c>
      <c r="K322" s="104">
        <f t="shared" si="91"/>
        <v>0</v>
      </c>
      <c r="L322" s="104">
        <f t="shared" si="92"/>
        <v>0</v>
      </c>
      <c r="M322" s="43">
        <f t="shared" si="93"/>
        <v>0</v>
      </c>
      <c r="O322" s="86" t="str">
        <f t="shared" si="94"/>
        <v/>
      </c>
    </row>
    <row r="323" spans="2:15" x14ac:dyDescent="0.35">
      <c r="B323" s="116">
        <v>627015</v>
      </c>
      <c r="C323" s="87" t="s">
        <v>843</v>
      </c>
      <c r="E323" s="104">
        <f t="shared" ref="E323:E345" si="95">VLOOKUP($B323,RSV,30,FALSE)</f>
        <v>0</v>
      </c>
      <c r="F323" s="104">
        <f t="shared" ref="F323:F345" si="96">VLOOKUP($B323,RSV,31,FALSE)</f>
        <v>0</v>
      </c>
      <c r="G323" s="104">
        <f t="shared" ref="G323:G345" si="97">+E323-F323</f>
        <v>0</v>
      </c>
      <c r="H323" s="43">
        <f t="shared" ref="H323:H346" si="98">IF(F323=0,0,G323/F323)</f>
        <v>0</v>
      </c>
      <c r="J323" s="104">
        <f t="shared" ref="J323:J345" si="99">VLOOKUP($B323,RSV,47,FALSE)</f>
        <v>0</v>
      </c>
      <c r="K323" s="104">
        <f t="shared" ref="K323:K345" si="100">VLOOKUP($B323,RSV,31,FALSE)</f>
        <v>0</v>
      </c>
      <c r="L323" s="104">
        <f t="shared" ref="L323:L345" si="101">+J323-K323</f>
        <v>0</v>
      </c>
      <c r="M323" s="43">
        <f t="shared" ref="M323:M346" si="102">IF(K323=0,0,L323/K323)</f>
        <v>0</v>
      </c>
      <c r="O323" s="86" t="str">
        <f t="shared" ref="O323:O345" si="103">IF(ISBLANK(VLOOKUP(B323,RSV,48,FALSE))=TRUE,"",VLOOKUP(B323,RSV,48,FALSE))</f>
        <v/>
      </c>
    </row>
    <row r="324" spans="2:15" x14ac:dyDescent="0.35">
      <c r="B324" s="116">
        <v>627100</v>
      </c>
      <c r="C324" s="87" t="s">
        <v>844</v>
      </c>
      <c r="E324" s="104">
        <f t="shared" si="95"/>
        <v>0</v>
      </c>
      <c r="F324" s="104">
        <f t="shared" si="96"/>
        <v>0</v>
      </c>
      <c r="G324" s="104">
        <f t="shared" si="97"/>
        <v>0</v>
      </c>
      <c r="H324" s="43">
        <f t="shared" si="98"/>
        <v>0</v>
      </c>
      <c r="J324" s="104">
        <f t="shared" si="99"/>
        <v>0</v>
      </c>
      <c r="K324" s="104">
        <f t="shared" si="100"/>
        <v>0</v>
      </c>
      <c r="L324" s="104">
        <f t="shared" si="101"/>
        <v>0</v>
      </c>
      <c r="M324" s="43">
        <f t="shared" si="102"/>
        <v>0</v>
      </c>
      <c r="O324" s="86" t="str">
        <f t="shared" si="103"/>
        <v/>
      </c>
    </row>
    <row r="325" spans="2:15" x14ac:dyDescent="0.35">
      <c r="B325" s="116">
        <v>627101</v>
      </c>
      <c r="C325" s="87" t="s">
        <v>845</v>
      </c>
      <c r="E325" s="104">
        <f t="shared" si="95"/>
        <v>0</v>
      </c>
      <c r="F325" s="104">
        <f t="shared" si="96"/>
        <v>0</v>
      </c>
      <c r="G325" s="104">
        <f t="shared" si="97"/>
        <v>0</v>
      </c>
      <c r="H325" s="43">
        <f t="shared" si="98"/>
        <v>0</v>
      </c>
      <c r="J325" s="104">
        <f t="shared" si="99"/>
        <v>0</v>
      </c>
      <c r="K325" s="104">
        <f t="shared" si="100"/>
        <v>0</v>
      </c>
      <c r="L325" s="104">
        <f t="shared" si="101"/>
        <v>0</v>
      </c>
      <c r="M325" s="43">
        <f t="shared" si="102"/>
        <v>0</v>
      </c>
      <c r="O325" s="86" t="str">
        <f t="shared" si="103"/>
        <v/>
      </c>
    </row>
    <row r="326" spans="2:15" x14ac:dyDescent="0.35">
      <c r="B326" s="116">
        <v>627102</v>
      </c>
      <c r="C326" s="87" t="s">
        <v>846</v>
      </c>
      <c r="E326" s="104">
        <f t="shared" si="95"/>
        <v>0</v>
      </c>
      <c r="F326" s="104">
        <f t="shared" si="96"/>
        <v>0</v>
      </c>
      <c r="G326" s="104">
        <f t="shared" si="97"/>
        <v>0</v>
      </c>
      <c r="H326" s="43">
        <f t="shared" si="98"/>
        <v>0</v>
      </c>
      <c r="J326" s="104">
        <f t="shared" si="99"/>
        <v>0</v>
      </c>
      <c r="K326" s="104">
        <f t="shared" si="100"/>
        <v>0</v>
      </c>
      <c r="L326" s="104">
        <f t="shared" si="101"/>
        <v>0</v>
      </c>
      <c r="M326" s="43">
        <f t="shared" si="102"/>
        <v>0</v>
      </c>
      <c r="O326" s="86" t="str">
        <f t="shared" si="103"/>
        <v/>
      </c>
    </row>
    <row r="327" spans="2:15" x14ac:dyDescent="0.35">
      <c r="B327" s="116">
        <v>627103</v>
      </c>
      <c r="C327" s="87" t="s">
        <v>847</v>
      </c>
      <c r="E327" s="104">
        <f t="shared" si="95"/>
        <v>0</v>
      </c>
      <c r="F327" s="104">
        <f t="shared" si="96"/>
        <v>0</v>
      </c>
      <c r="G327" s="104">
        <f t="shared" si="97"/>
        <v>0</v>
      </c>
      <c r="H327" s="43">
        <f t="shared" si="98"/>
        <v>0</v>
      </c>
      <c r="J327" s="104">
        <f t="shared" si="99"/>
        <v>0</v>
      </c>
      <c r="K327" s="104">
        <f t="shared" si="100"/>
        <v>0</v>
      </c>
      <c r="L327" s="104">
        <f t="shared" si="101"/>
        <v>0</v>
      </c>
      <c r="M327" s="43">
        <f t="shared" si="102"/>
        <v>0</v>
      </c>
      <c r="O327" s="86" t="str">
        <f t="shared" si="103"/>
        <v/>
      </c>
    </row>
    <row r="328" spans="2:15" x14ac:dyDescent="0.35">
      <c r="B328" s="116">
        <v>627200</v>
      </c>
      <c r="C328" s="87" t="s">
        <v>848</v>
      </c>
      <c r="E328" s="104">
        <f t="shared" si="95"/>
        <v>0</v>
      </c>
      <c r="F328" s="104">
        <f t="shared" si="96"/>
        <v>0</v>
      </c>
      <c r="G328" s="104">
        <f t="shared" si="97"/>
        <v>0</v>
      </c>
      <c r="H328" s="43">
        <f t="shared" si="98"/>
        <v>0</v>
      </c>
      <c r="J328" s="104">
        <f t="shared" si="99"/>
        <v>0</v>
      </c>
      <c r="K328" s="104">
        <f t="shared" si="100"/>
        <v>0</v>
      </c>
      <c r="L328" s="104">
        <f t="shared" si="101"/>
        <v>0</v>
      </c>
      <c r="M328" s="43">
        <f t="shared" si="102"/>
        <v>0</v>
      </c>
      <c r="O328" s="86" t="str">
        <f t="shared" si="103"/>
        <v/>
      </c>
    </row>
    <row r="329" spans="2:15" x14ac:dyDescent="0.35">
      <c r="B329" s="116">
        <v>627201</v>
      </c>
      <c r="C329" s="87" t="s">
        <v>849</v>
      </c>
      <c r="E329" s="104">
        <f t="shared" si="95"/>
        <v>0</v>
      </c>
      <c r="F329" s="104">
        <f t="shared" si="96"/>
        <v>0</v>
      </c>
      <c r="G329" s="104">
        <f t="shared" si="97"/>
        <v>0</v>
      </c>
      <c r="H329" s="43">
        <f t="shared" si="98"/>
        <v>0</v>
      </c>
      <c r="J329" s="104">
        <f t="shared" si="99"/>
        <v>0</v>
      </c>
      <c r="K329" s="104">
        <f t="shared" si="100"/>
        <v>0</v>
      </c>
      <c r="L329" s="104">
        <f t="shared" si="101"/>
        <v>0</v>
      </c>
      <c r="M329" s="43">
        <f t="shared" si="102"/>
        <v>0</v>
      </c>
      <c r="O329" s="86" t="str">
        <f t="shared" si="103"/>
        <v/>
      </c>
    </row>
    <row r="330" spans="2:15" x14ac:dyDescent="0.35">
      <c r="B330" s="116">
        <v>627202</v>
      </c>
      <c r="C330" s="87" t="s">
        <v>850</v>
      </c>
      <c r="E330" s="104">
        <f t="shared" si="95"/>
        <v>0</v>
      </c>
      <c r="F330" s="104">
        <f t="shared" si="96"/>
        <v>0</v>
      </c>
      <c r="G330" s="104">
        <f t="shared" si="97"/>
        <v>0</v>
      </c>
      <c r="H330" s="43">
        <f t="shared" si="98"/>
        <v>0</v>
      </c>
      <c r="J330" s="104">
        <f t="shared" si="99"/>
        <v>0</v>
      </c>
      <c r="K330" s="104">
        <f t="shared" si="100"/>
        <v>0</v>
      </c>
      <c r="L330" s="104">
        <f t="shared" si="101"/>
        <v>0</v>
      </c>
      <c r="M330" s="43">
        <f t="shared" si="102"/>
        <v>0</v>
      </c>
      <c r="O330" s="86" t="str">
        <f t="shared" si="103"/>
        <v/>
      </c>
    </row>
    <row r="331" spans="2:15" x14ac:dyDescent="0.35">
      <c r="B331" s="116">
        <v>627203</v>
      </c>
      <c r="C331" s="87" t="s">
        <v>851</v>
      </c>
      <c r="E331" s="104">
        <f t="shared" si="95"/>
        <v>0</v>
      </c>
      <c r="F331" s="104">
        <f t="shared" si="96"/>
        <v>0</v>
      </c>
      <c r="G331" s="104">
        <f t="shared" si="97"/>
        <v>0</v>
      </c>
      <c r="H331" s="43">
        <f t="shared" si="98"/>
        <v>0</v>
      </c>
      <c r="J331" s="104">
        <f t="shared" si="99"/>
        <v>0</v>
      </c>
      <c r="K331" s="104">
        <f t="shared" si="100"/>
        <v>0</v>
      </c>
      <c r="L331" s="104">
        <f t="shared" si="101"/>
        <v>0</v>
      </c>
      <c r="M331" s="43">
        <f t="shared" si="102"/>
        <v>0</v>
      </c>
      <c r="O331" s="86" t="str">
        <f t="shared" si="103"/>
        <v/>
      </c>
    </row>
    <row r="332" spans="2:15" x14ac:dyDescent="0.35">
      <c r="B332" s="116">
        <v>627204</v>
      </c>
      <c r="C332" s="87" t="s">
        <v>852</v>
      </c>
      <c r="E332" s="104">
        <f t="shared" si="95"/>
        <v>0</v>
      </c>
      <c r="F332" s="104">
        <f t="shared" si="96"/>
        <v>0</v>
      </c>
      <c r="G332" s="104">
        <f t="shared" si="97"/>
        <v>0</v>
      </c>
      <c r="H332" s="43">
        <f t="shared" si="98"/>
        <v>0</v>
      </c>
      <c r="J332" s="104">
        <f t="shared" si="99"/>
        <v>0</v>
      </c>
      <c r="K332" s="104">
        <f t="shared" si="100"/>
        <v>0</v>
      </c>
      <c r="L332" s="104">
        <f t="shared" si="101"/>
        <v>0</v>
      </c>
      <c r="M332" s="43">
        <f t="shared" si="102"/>
        <v>0</v>
      </c>
      <c r="O332" s="86" t="str">
        <f t="shared" si="103"/>
        <v/>
      </c>
    </row>
    <row r="333" spans="2:15" x14ac:dyDescent="0.35">
      <c r="B333" s="116">
        <v>627300</v>
      </c>
      <c r="C333" s="87" t="s">
        <v>853</v>
      </c>
      <c r="E333" s="104">
        <f t="shared" si="95"/>
        <v>0</v>
      </c>
      <c r="F333" s="104">
        <f t="shared" si="96"/>
        <v>0</v>
      </c>
      <c r="G333" s="104">
        <f t="shared" si="97"/>
        <v>0</v>
      </c>
      <c r="H333" s="43">
        <f t="shared" si="98"/>
        <v>0</v>
      </c>
      <c r="J333" s="104">
        <f t="shared" si="99"/>
        <v>0</v>
      </c>
      <c r="K333" s="104">
        <f t="shared" si="100"/>
        <v>0</v>
      </c>
      <c r="L333" s="104">
        <f t="shared" si="101"/>
        <v>0</v>
      </c>
      <c r="M333" s="43">
        <f t="shared" si="102"/>
        <v>0</v>
      </c>
      <c r="O333" s="86" t="str">
        <f t="shared" si="103"/>
        <v/>
      </c>
    </row>
    <row r="334" spans="2:15" x14ac:dyDescent="0.35">
      <c r="B334" s="116">
        <v>627301</v>
      </c>
      <c r="C334" s="87" t="s">
        <v>854</v>
      </c>
      <c r="E334" s="104">
        <f t="shared" si="95"/>
        <v>0</v>
      </c>
      <c r="F334" s="104">
        <f t="shared" si="96"/>
        <v>0</v>
      </c>
      <c r="G334" s="104">
        <f t="shared" si="97"/>
        <v>0</v>
      </c>
      <c r="H334" s="43">
        <f t="shared" si="98"/>
        <v>0</v>
      </c>
      <c r="J334" s="104">
        <f t="shared" si="99"/>
        <v>0</v>
      </c>
      <c r="K334" s="104">
        <f t="shared" si="100"/>
        <v>0</v>
      </c>
      <c r="L334" s="104">
        <f t="shared" si="101"/>
        <v>0</v>
      </c>
      <c r="M334" s="43">
        <f t="shared" si="102"/>
        <v>0</v>
      </c>
      <c r="O334" s="86" t="str">
        <f t="shared" si="103"/>
        <v/>
      </c>
    </row>
    <row r="335" spans="2:15" x14ac:dyDescent="0.35">
      <c r="B335" s="116">
        <v>627302</v>
      </c>
      <c r="C335" s="87" t="s">
        <v>855</v>
      </c>
      <c r="E335" s="104">
        <f t="shared" si="95"/>
        <v>0</v>
      </c>
      <c r="F335" s="104">
        <f t="shared" si="96"/>
        <v>0</v>
      </c>
      <c r="G335" s="104">
        <f t="shared" si="97"/>
        <v>0</v>
      </c>
      <c r="H335" s="43">
        <f t="shared" si="98"/>
        <v>0</v>
      </c>
      <c r="J335" s="104">
        <f t="shared" si="99"/>
        <v>0</v>
      </c>
      <c r="K335" s="104">
        <f t="shared" si="100"/>
        <v>0</v>
      </c>
      <c r="L335" s="104">
        <f t="shared" si="101"/>
        <v>0</v>
      </c>
      <c r="M335" s="43">
        <f t="shared" si="102"/>
        <v>0</v>
      </c>
      <c r="O335" s="86" t="str">
        <f t="shared" si="103"/>
        <v/>
      </c>
    </row>
    <row r="336" spans="2:15" x14ac:dyDescent="0.35">
      <c r="B336" s="116">
        <v>628000</v>
      </c>
      <c r="C336" s="87" t="s">
        <v>856</v>
      </c>
      <c r="E336" s="104">
        <f t="shared" si="95"/>
        <v>0</v>
      </c>
      <c r="F336" s="104">
        <f t="shared" si="96"/>
        <v>0</v>
      </c>
      <c r="G336" s="104">
        <f t="shared" si="97"/>
        <v>0</v>
      </c>
      <c r="H336" s="43">
        <f t="shared" si="98"/>
        <v>0</v>
      </c>
      <c r="J336" s="104">
        <f t="shared" si="99"/>
        <v>0</v>
      </c>
      <c r="K336" s="104">
        <f t="shared" si="100"/>
        <v>0</v>
      </c>
      <c r="L336" s="104">
        <f t="shared" si="101"/>
        <v>0</v>
      </c>
      <c r="M336" s="43">
        <f t="shared" si="102"/>
        <v>0</v>
      </c>
      <c r="O336" s="86" t="str">
        <f t="shared" si="103"/>
        <v/>
      </c>
    </row>
    <row r="337" spans="1:15" x14ac:dyDescent="0.35">
      <c r="B337" s="116">
        <v>628100</v>
      </c>
      <c r="C337" s="87" t="s">
        <v>857</v>
      </c>
      <c r="E337" s="104">
        <f t="shared" si="95"/>
        <v>0</v>
      </c>
      <c r="F337" s="104">
        <f t="shared" si="96"/>
        <v>0</v>
      </c>
      <c r="G337" s="104">
        <f t="shared" si="97"/>
        <v>0</v>
      </c>
      <c r="H337" s="43">
        <f t="shared" si="98"/>
        <v>0</v>
      </c>
      <c r="J337" s="104">
        <f t="shared" si="99"/>
        <v>0</v>
      </c>
      <c r="K337" s="104">
        <f t="shared" si="100"/>
        <v>0</v>
      </c>
      <c r="L337" s="104">
        <f t="shared" si="101"/>
        <v>0</v>
      </c>
      <c r="M337" s="43">
        <f t="shared" si="102"/>
        <v>0</v>
      </c>
      <c r="O337" s="86" t="str">
        <f t="shared" si="103"/>
        <v/>
      </c>
    </row>
    <row r="338" spans="1:15" x14ac:dyDescent="0.35">
      <c r="B338" s="116">
        <v>628101</v>
      </c>
      <c r="C338" s="87" t="s">
        <v>858</v>
      </c>
      <c r="E338" s="104">
        <f t="shared" si="95"/>
        <v>0</v>
      </c>
      <c r="F338" s="104">
        <f t="shared" si="96"/>
        <v>0</v>
      </c>
      <c r="G338" s="104">
        <f t="shared" si="97"/>
        <v>0</v>
      </c>
      <c r="H338" s="43">
        <f t="shared" si="98"/>
        <v>0</v>
      </c>
      <c r="J338" s="104">
        <f t="shared" si="99"/>
        <v>0</v>
      </c>
      <c r="K338" s="104">
        <f t="shared" si="100"/>
        <v>0</v>
      </c>
      <c r="L338" s="104">
        <f t="shared" si="101"/>
        <v>0</v>
      </c>
      <c r="M338" s="43">
        <f t="shared" si="102"/>
        <v>0</v>
      </c>
      <c r="O338" s="86" t="str">
        <f t="shared" si="103"/>
        <v/>
      </c>
    </row>
    <row r="339" spans="1:15" x14ac:dyDescent="0.35">
      <c r="B339" s="116">
        <v>628102</v>
      </c>
      <c r="C339" s="87" t="s">
        <v>859</v>
      </c>
      <c r="E339" s="104">
        <f t="shared" si="95"/>
        <v>0</v>
      </c>
      <c r="F339" s="104">
        <f t="shared" si="96"/>
        <v>0</v>
      </c>
      <c r="G339" s="104">
        <f t="shared" si="97"/>
        <v>0</v>
      </c>
      <c r="H339" s="43">
        <f t="shared" si="98"/>
        <v>0</v>
      </c>
      <c r="J339" s="104">
        <f t="shared" si="99"/>
        <v>0</v>
      </c>
      <c r="K339" s="104">
        <f t="shared" si="100"/>
        <v>0</v>
      </c>
      <c r="L339" s="104">
        <f t="shared" si="101"/>
        <v>0</v>
      </c>
      <c r="M339" s="43">
        <f t="shared" si="102"/>
        <v>0</v>
      </c>
      <c r="O339" s="86" t="str">
        <f t="shared" si="103"/>
        <v/>
      </c>
    </row>
    <row r="340" spans="1:15" x14ac:dyDescent="0.35">
      <c r="B340" s="116">
        <v>628103</v>
      </c>
      <c r="C340" s="87" t="s">
        <v>860</v>
      </c>
      <c r="E340" s="104">
        <f t="shared" si="95"/>
        <v>0</v>
      </c>
      <c r="F340" s="104">
        <f t="shared" si="96"/>
        <v>0</v>
      </c>
      <c r="G340" s="104">
        <f t="shared" si="97"/>
        <v>0</v>
      </c>
      <c r="H340" s="43">
        <f t="shared" si="98"/>
        <v>0</v>
      </c>
      <c r="J340" s="104">
        <f t="shared" si="99"/>
        <v>0</v>
      </c>
      <c r="K340" s="104">
        <f t="shared" si="100"/>
        <v>0</v>
      </c>
      <c r="L340" s="104">
        <f t="shared" si="101"/>
        <v>0</v>
      </c>
      <c r="M340" s="43">
        <f t="shared" si="102"/>
        <v>0</v>
      </c>
      <c r="O340" s="86" t="str">
        <f t="shared" si="103"/>
        <v/>
      </c>
    </row>
    <row r="341" spans="1:15" x14ac:dyDescent="0.35">
      <c r="B341" s="116">
        <v>628104</v>
      </c>
      <c r="C341" s="87" t="s">
        <v>861</v>
      </c>
      <c r="E341" s="104">
        <f t="shared" si="95"/>
        <v>0</v>
      </c>
      <c r="F341" s="104">
        <f t="shared" si="96"/>
        <v>0</v>
      </c>
      <c r="G341" s="104">
        <f t="shared" si="97"/>
        <v>0</v>
      </c>
      <c r="H341" s="43">
        <f t="shared" si="98"/>
        <v>0</v>
      </c>
      <c r="J341" s="104">
        <f t="shared" si="99"/>
        <v>0</v>
      </c>
      <c r="K341" s="104">
        <f t="shared" si="100"/>
        <v>0</v>
      </c>
      <c r="L341" s="104">
        <f t="shared" si="101"/>
        <v>0</v>
      </c>
      <c r="M341" s="43">
        <f t="shared" si="102"/>
        <v>0</v>
      </c>
      <c r="O341" s="86" t="str">
        <f t="shared" si="103"/>
        <v/>
      </c>
    </row>
    <row r="342" spans="1:15" x14ac:dyDescent="0.35">
      <c r="B342" s="116">
        <v>628105</v>
      </c>
      <c r="C342" s="87" t="s">
        <v>862</v>
      </c>
      <c r="E342" s="104">
        <f t="shared" si="95"/>
        <v>0</v>
      </c>
      <c r="F342" s="104">
        <f t="shared" si="96"/>
        <v>0</v>
      </c>
      <c r="G342" s="104">
        <f t="shared" si="97"/>
        <v>0</v>
      </c>
      <c r="H342" s="43">
        <f t="shared" si="98"/>
        <v>0</v>
      </c>
      <c r="J342" s="104">
        <f t="shared" si="99"/>
        <v>0</v>
      </c>
      <c r="K342" s="104">
        <f t="shared" si="100"/>
        <v>0</v>
      </c>
      <c r="L342" s="104">
        <f t="shared" si="101"/>
        <v>0</v>
      </c>
      <c r="M342" s="43">
        <f t="shared" si="102"/>
        <v>0</v>
      </c>
      <c r="O342" s="86" t="str">
        <f t="shared" si="103"/>
        <v/>
      </c>
    </row>
    <row r="343" spans="1:15" x14ac:dyDescent="0.35">
      <c r="B343" s="116">
        <v>628106</v>
      </c>
      <c r="C343" s="87" t="s">
        <v>863</v>
      </c>
      <c r="E343" s="104">
        <f t="shared" si="95"/>
        <v>0</v>
      </c>
      <c r="F343" s="104">
        <f t="shared" si="96"/>
        <v>0</v>
      </c>
      <c r="G343" s="104">
        <f t="shared" si="97"/>
        <v>0</v>
      </c>
      <c r="H343" s="43">
        <f t="shared" si="98"/>
        <v>0</v>
      </c>
      <c r="J343" s="104">
        <f t="shared" si="99"/>
        <v>0</v>
      </c>
      <c r="K343" s="104">
        <f t="shared" si="100"/>
        <v>0</v>
      </c>
      <c r="L343" s="104">
        <f t="shared" si="101"/>
        <v>0</v>
      </c>
      <c r="M343" s="43">
        <f t="shared" si="102"/>
        <v>0</v>
      </c>
      <c r="O343" s="86" t="str">
        <f t="shared" si="103"/>
        <v/>
      </c>
    </row>
    <row r="344" spans="1:15" x14ac:dyDescent="0.35">
      <c r="B344" s="116">
        <v>628107</v>
      </c>
      <c r="C344" s="87" t="s">
        <v>864</v>
      </c>
      <c r="E344" s="104">
        <f t="shared" si="95"/>
        <v>0</v>
      </c>
      <c r="F344" s="104">
        <f t="shared" si="96"/>
        <v>0</v>
      </c>
      <c r="G344" s="104">
        <f t="shared" si="97"/>
        <v>0</v>
      </c>
      <c r="H344" s="43">
        <f t="shared" si="98"/>
        <v>0</v>
      </c>
      <c r="J344" s="104">
        <f t="shared" si="99"/>
        <v>0</v>
      </c>
      <c r="K344" s="104">
        <f t="shared" si="100"/>
        <v>0</v>
      </c>
      <c r="L344" s="104">
        <f t="shared" si="101"/>
        <v>0</v>
      </c>
      <c r="M344" s="43">
        <f t="shared" si="102"/>
        <v>0</v>
      </c>
      <c r="O344" s="86" t="str">
        <f t="shared" si="103"/>
        <v/>
      </c>
    </row>
    <row r="345" spans="1:15" x14ac:dyDescent="0.35">
      <c r="B345" s="116">
        <v>628108</v>
      </c>
      <c r="C345" s="87" t="s">
        <v>865</v>
      </c>
      <c r="E345" s="104">
        <f t="shared" si="95"/>
        <v>0</v>
      </c>
      <c r="F345" s="104">
        <f t="shared" si="96"/>
        <v>0</v>
      </c>
      <c r="G345" s="104">
        <f t="shared" si="97"/>
        <v>0</v>
      </c>
      <c r="H345" s="43">
        <f t="shared" si="98"/>
        <v>0</v>
      </c>
      <c r="J345" s="104">
        <f t="shared" si="99"/>
        <v>0</v>
      </c>
      <c r="K345" s="104">
        <f t="shared" si="100"/>
        <v>0</v>
      </c>
      <c r="L345" s="104">
        <f t="shared" si="101"/>
        <v>0</v>
      </c>
      <c r="M345" s="43">
        <f t="shared" si="102"/>
        <v>0</v>
      </c>
      <c r="O345" s="86" t="str">
        <f t="shared" si="103"/>
        <v/>
      </c>
    </row>
    <row r="346" spans="1:15" x14ac:dyDescent="0.35">
      <c r="A346" s="22"/>
      <c r="B346" s="127"/>
      <c r="C346" s="128" t="str">
        <f>+"Total "&amp;PROPER(C258)</f>
        <v>Total Rsv - Building</v>
      </c>
      <c r="D346" s="22"/>
      <c r="E346" s="27">
        <f>SUM(E259:E345)</f>
        <v>34713.699999999997</v>
      </c>
      <c r="F346" s="27">
        <f>SUM(F259:F345)</f>
        <v>30994</v>
      </c>
      <c r="G346" s="27">
        <f>SUM(G259:G345)</f>
        <v>3719.7000000000007</v>
      </c>
      <c r="H346" s="28">
        <f t="shared" si="98"/>
        <v>0.1200135510098729</v>
      </c>
      <c r="I346" s="22"/>
      <c r="J346" s="27">
        <f>SUM(J259:J345)</f>
        <v>0</v>
      </c>
      <c r="K346" s="27">
        <f>SUM(K259:K345)</f>
        <v>30994</v>
      </c>
      <c r="L346" s="27">
        <f>SUM(L259:L345)</f>
        <v>-30994</v>
      </c>
      <c r="M346" s="28">
        <f t="shared" si="102"/>
        <v>-1</v>
      </c>
      <c r="N346" s="22"/>
      <c r="O346" s="87"/>
    </row>
    <row r="347" spans="1:15" s="46" customFormat="1" ht="11.65" customHeight="1" x14ac:dyDescent="0.3">
      <c r="A347" s="44"/>
      <c r="B347" s="129"/>
      <c r="C347" s="130" t="s">
        <v>175</v>
      </c>
      <c r="D347" s="44"/>
      <c r="E347" s="45">
        <f>IF(E$201=0,0,E346/E$201)</f>
        <v>7.5771343621276382E-2</v>
      </c>
      <c r="F347" s="45">
        <f>IF(F$201=0,0,F346/F$201)</f>
        <v>6.7810478965930676E-2</v>
      </c>
      <c r="G347" s="45"/>
      <c r="H347" s="45"/>
      <c r="I347" s="44"/>
      <c r="J347" s="45">
        <f>IF(J$201=0,0,J346/J$201)</f>
        <v>0</v>
      </c>
      <c r="K347" s="45">
        <f>IF(K$201=0,0,K346/K$201)</f>
        <v>6.7810478965930676E-2</v>
      </c>
      <c r="L347" s="45"/>
      <c r="M347" s="45"/>
      <c r="N347" s="44"/>
      <c r="O347" s="88"/>
    </row>
    <row r="348" spans="1:15" x14ac:dyDescent="0.35">
      <c r="A348" s="11"/>
      <c r="B348" s="125"/>
      <c r="C348" s="97"/>
      <c r="D348" s="11"/>
      <c r="E348" s="29"/>
      <c r="F348" s="29"/>
      <c r="G348" s="29"/>
      <c r="H348" s="29"/>
      <c r="I348" s="11"/>
      <c r="J348" s="29"/>
      <c r="K348" s="29"/>
      <c r="L348" s="29"/>
      <c r="M348" s="29"/>
      <c r="N348" s="11"/>
      <c r="O348" s="87"/>
    </row>
    <row r="349" spans="1:15" x14ac:dyDescent="0.35">
      <c r="B349" s="116"/>
      <c r="C349" s="126" t="s">
        <v>866</v>
      </c>
      <c r="E349" s="30"/>
      <c r="F349" s="30"/>
      <c r="G349" s="30"/>
      <c r="H349" s="26"/>
      <c r="J349" s="30"/>
      <c r="K349" s="30"/>
      <c r="L349" s="30"/>
      <c r="M349" s="26"/>
      <c r="O349" s="87"/>
    </row>
    <row r="350" spans="1:15" x14ac:dyDescent="0.35">
      <c r="B350" s="116">
        <v>630000</v>
      </c>
      <c r="C350" s="87" t="s">
        <v>867</v>
      </c>
      <c r="E350" s="104">
        <f t="shared" ref="E350:E387" si="104">VLOOKUP($B350,RSV,30,FALSE)</f>
        <v>0</v>
      </c>
      <c r="F350" s="104">
        <f t="shared" ref="F350:F387" si="105">VLOOKUP($B350,RSV,31,FALSE)</f>
        <v>0</v>
      </c>
      <c r="G350" s="104">
        <f t="shared" ref="G350:G387" si="106">+E350-F350</f>
        <v>0</v>
      </c>
      <c r="H350" s="43">
        <f t="shared" ref="H350:H388" si="107">IF(F350=0,0,G350/F350)</f>
        <v>0</v>
      </c>
      <c r="J350" s="104">
        <f t="shared" ref="J350:J387" si="108">VLOOKUP($B350,RSV,47,FALSE)</f>
        <v>0</v>
      </c>
      <c r="K350" s="104">
        <f t="shared" ref="K350:K387" si="109">VLOOKUP($B350,RSV,31,FALSE)</f>
        <v>0</v>
      </c>
      <c r="L350" s="104">
        <f t="shared" ref="L350:L387" si="110">+J350-K350</f>
        <v>0</v>
      </c>
      <c r="M350" s="43">
        <f t="shared" ref="M350:M388" si="111">IF(K350=0,0,L350/K350)</f>
        <v>0</v>
      </c>
      <c r="O350" s="86" t="str">
        <f t="shared" ref="O350:O387" si="112">IF(ISBLANK(VLOOKUP(B350,RSV,48,FALSE))=TRUE,"",VLOOKUP(B350,RSV,48,FALSE))</f>
        <v/>
      </c>
    </row>
    <row r="351" spans="1:15" x14ac:dyDescent="0.35">
      <c r="B351" s="116">
        <v>631000</v>
      </c>
      <c r="C351" s="87" t="s">
        <v>868</v>
      </c>
      <c r="E351" s="104">
        <f t="shared" si="104"/>
        <v>0</v>
      </c>
      <c r="F351" s="104">
        <f t="shared" si="105"/>
        <v>0</v>
      </c>
      <c r="G351" s="104">
        <f t="shared" si="106"/>
        <v>0</v>
      </c>
      <c r="H351" s="43">
        <f t="shared" si="107"/>
        <v>0</v>
      </c>
      <c r="J351" s="104">
        <f t="shared" si="108"/>
        <v>0</v>
      </c>
      <c r="K351" s="104">
        <f t="shared" si="109"/>
        <v>0</v>
      </c>
      <c r="L351" s="104">
        <f t="shared" si="110"/>
        <v>0</v>
      </c>
      <c r="M351" s="43">
        <f t="shared" si="111"/>
        <v>0</v>
      </c>
      <c r="O351" s="86" t="str">
        <f t="shared" si="112"/>
        <v/>
      </c>
    </row>
    <row r="352" spans="1:15" x14ac:dyDescent="0.35">
      <c r="B352" s="116">
        <v>631010</v>
      </c>
      <c r="C352" s="87" t="s">
        <v>869</v>
      </c>
      <c r="E352" s="104">
        <f t="shared" si="104"/>
        <v>0</v>
      </c>
      <c r="F352" s="104">
        <f t="shared" si="105"/>
        <v>0</v>
      </c>
      <c r="G352" s="104">
        <f t="shared" si="106"/>
        <v>0</v>
      </c>
      <c r="H352" s="43">
        <f t="shared" si="107"/>
        <v>0</v>
      </c>
      <c r="J352" s="104">
        <f t="shared" si="108"/>
        <v>0</v>
      </c>
      <c r="K352" s="104">
        <f t="shared" si="109"/>
        <v>0</v>
      </c>
      <c r="L352" s="104">
        <f t="shared" si="110"/>
        <v>0</v>
      </c>
      <c r="M352" s="43">
        <f t="shared" si="111"/>
        <v>0</v>
      </c>
      <c r="O352" s="86" t="str">
        <f t="shared" si="112"/>
        <v/>
      </c>
    </row>
    <row r="353" spans="2:15" x14ac:dyDescent="0.35">
      <c r="B353" s="116">
        <v>631011</v>
      </c>
      <c r="C353" s="87" t="s">
        <v>870</v>
      </c>
      <c r="E353" s="104">
        <f t="shared" si="104"/>
        <v>0</v>
      </c>
      <c r="F353" s="104">
        <f t="shared" si="105"/>
        <v>0</v>
      </c>
      <c r="G353" s="104">
        <f t="shared" si="106"/>
        <v>0</v>
      </c>
      <c r="H353" s="43">
        <f t="shared" si="107"/>
        <v>0</v>
      </c>
      <c r="J353" s="104">
        <f t="shared" si="108"/>
        <v>0</v>
      </c>
      <c r="K353" s="104">
        <f t="shared" si="109"/>
        <v>0</v>
      </c>
      <c r="L353" s="104">
        <f t="shared" si="110"/>
        <v>0</v>
      </c>
      <c r="M353" s="43">
        <f t="shared" si="111"/>
        <v>0</v>
      </c>
      <c r="O353" s="86" t="str">
        <f t="shared" si="112"/>
        <v/>
      </c>
    </row>
    <row r="354" spans="2:15" x14ac:dyDescent="0.35">
      <c r="B354" s="116">
        <v>631012</v>
      </c>
      <c r="C354" s="87" t="s">
        <v>871</v>
      </c>
      <c r="E354" s="104">
        <f t="shared" si="104"/>
        <v>0</v>
      </c>
      <c r="F354" s="104">
        <f t="shared" si="105"/>
        <v>0</v>
      </c>
      <c r="G354" s="104">
        <f t="shared" si="106"/>
        <v>0</v>
      </c>
      <c r="H354" s="43">
        <f t="shared" si="107"/>
        <v>0</v>
      </c>
      <c r="J354" s="104">
        <f t="shared" si="108"/>
        <v>0</v>
      </c>
      <c r="K354" s="104">
        <f t="shared" si="109"/>
        <v>0</v>
      </c>
      <c r="L354" s="104">
        <f t="shared" si="110"/>
        <v>0</v>
      </c>
      <c r="M354" s="43">
        <f t="shared" si="111"/>
        <v>0</v>
      </c>
      <c r="O354" s="86" t="str">
        <f t="shared" si="112"/>
        <v/>
      </c>
    </row>
    <row r="355" spans="2:15" x14ac:dyDescent="0.35">
      <c r="B355" s="116">
        <v>631013</v>
      </c>
      <c r="C355" s="87" t="s">
        <v>872</v>
      </c>
      <c r="E355" s="104">
        <f t="shared" si="104"/>
        <v>0</v>
      </c>
      <c r="F355" s="104">
        <f t="shared" si="105"/>
        <v>0</v>
      </c>
      <c r="G355" s="104">
        <f t="shared" si="106"/>
        <v>0</v>
      </c>
      <c r="H355" s="43">
        <f t="shared" si="107"/>
        <v>0</v>
      </c>
      <c r="J355" s="104">
        <f t="shared" si="108"/>
        <v>0</v>
      </c>
      <c r="K355" s="104">
        <f t="shared" si="109"/>
        <v>0</v>
      </c>
      <c r="L355" s="104">
        <f t="shared" si="110"/>
        <v>0</v>
      </c>
      <c r="M355" s="43">
        <f t="shared" si="111"/>
        <v>0</v>
      </c>
      <c r="O355" s="86" t="str">
        <f t="shared" si="112"/>
        <v/>
      </c>
    </row>
    <row r="356" spans="2:15" x14ac:dyDescent="0.35">
      <c r="B356" s="116">
        <v>631014</v>
      </c>
      <c r="C356" s="87" t="s">
        <v>873</v>
      </c>
      <c r="E356" s="104">
        <f t="shared" si="104"/>
        <v>0</v>
      </c>
      <c r="F356" s="104">
        <f t="shared" si="105"/>
        <v>0</v>
      </c>
      <c r="G356" s="104">
        <f t="shared" si="106"/>
        <v>0</v>
      </c>
      <c r="H356" s="43">
        <f t="shared" si="107"/>
        <v>0</v>
      </c>
      <c r="J356" s="104">
        <f t="shared" si="108"/>
        <v>0</v>
      </c>
      <c r="K356" s="104">
        <f t="shared" si="109"/>
        <v>0</v>
      </c>
      <c r="L356" s="104">
        <f t="shared" si="110"/>
        <v>0</v>
      </c>
      <c r="M356" s="43">
        <f t="shared" si="111"/>
        <v>0</v>
      </c>
      <c r="O356" s="86" t="str">
        <f t="shared" si="112"/>
        <v/>
      </c>
    </row>
    <row r="357" spans="2:15" x14ac:dyDescent="0.35">
      <c r="B357" s="116">
        <v>631015</v>
      </c>
      <c r="C357" s="87" t="s">
        <v>874</v>
      </c>
      <c r="E357" s="104">
        <f t="shared" si="104"/>
        <v>0</v>
      </c>
      <c r="F357" s="104">
        <f t="shared" si="105"/>
        <v>0</v>
      </c>
      <c r="G357" s="104">
        <f t="shared" si="106"/>
        <v>0</v>
      </c>
      <c r="H357" s="43">
        <f t="shared" si="107"/>
        <v>0</v>
      </c>
      <c r="J357" s="104">
        <f t="shared" si="108"/>
        <v>0</v>
      </c>
      <c r="K357" s="104">
        <f t="shared" si="109"/>
        <v>0</v>
      </c>
      <c r="L357" s="104">
        <f t="shared" si="110"/>
        <v>0</v>
      </c>
      <c r="M357" s="43">
        <f t="shared" si="111"/>
        <v>0</v>
      </c>
      <c r="O357" s="86" t="str">
        <f t="shared" si="112"/>
        <v/>
      </c>
    </row>
    <row r="358" spans="2:15" x14ac:dyDescent="0.35">
      <c r="B358" s="116">
        <v>631016</v>
      </c>
      <c r="C358" s="87" t="s">
        <v>875</v>
      </c>
      <c r="E358" s="104">
        <f t="shared" si="104"/>
        <v>0</v>
      </c>
      <c r="F358" s="104">
        <f t="shared" si="105"/>
        <v>0</v>
      </c>
      <c r="G358" s="104">
        <f t="shared" si="106"/>
        <v>0</v>
      </c>
      <c r="H358" s="43">
        <f t="shared" si="107"/>
        <v>0</v>
      </c>
      <c r="J358" s="104">
        <f t="shared" si="108"/>
        <v>0</v>
      </c>
      <c r="K358" s="104">
        <f t="shared" si="109"/>
        <v>0</v>
      </c>
      <c r="L358" s="104">
        <f t="shared" si="110"/>
        <v>0</v>
      </c>
      <c r="M358" s="43">
        <f t="shared" si="111"/>
        <v>0</v>
      </c>
      <c r="O358" s="86" t="str">
        <f t="shared" si="112"/>
        <v/>
      </c>
    </row>
    <row r="359" spans="2:15" x14ac:dyDescent="0.35">
      <c r="B359" s="116">
        <v>631017</v>
      </c>
      <c r="C359" s="87" t="s">
        <v>876</v>
      </c>
      <c r="E359" s="104">
        <f t="shared" si="104"/>
        <v>0</v>
      </c>
      <c r="F359" s="104">
        <f t="shared" si="105"/>
        <v>0</v>
      </c>
      <c r="G359" s="104">
        <f t="shared" si="106"/>
        <v>0</v>
      </c>
      <c r="H359" s="43">
        <f t="shared" si="107"/>
        <v>0</v>
      </c>
      <c r="J359" s="104">
        <f t="shared" si="108"/>
        <v>0</v>
      </c>
      <c r="K359" s="104">
        <f t="shared" si="109"/>
        <v>0</v>
      </c>
      <c r="L359" s="104">
        <f t="shared" si="110"/>
        <v>0</v>
      </c>
      <c r="M359" s="43">
        <f t="shared" si="111"/>
        <v>0</v>
      </c>
      <c r="O359" s="86" t="str">
        <f t="shared" si="112"/>
        <v/>
      </c>
    </row>
    <row r="360" spans="2:15" x14ac:dyDescent="0.35">
      <c r="B360" s="116">
        <v>631018</v>
      </c>
      <c r="C360" s="87" t="s">
        <v>877</v>
      </c>
      <c r="E360" s="104">
        <f t="shared" si="104"/>
        <v>0</v>
      </c>
      <c r="F360" s="104">
        <f t="shared" si="105"/>
        <v>0</v>
      </c>
      <c r="G360" s="104">
        <f t="shared" si="106"/>
        <v>0</v>
      </c>
      <c r="H360" s="43">
        <f t="shared" si="107"/>
        <v>0</v>
      </c>
      <c r="J360" s="104">
        <f t="shared" si="108"/>
        <v>0</v>
      </c>
      <c r="K360" s="104">
        <f t="shared" si="109"/>
        <v>0</v>
      </c>
      <c r="L360" s="104">
        <f t="shared" si="110"/>
        <v>0</v>
      </c>
      <c r="M360" s="43">
        <f t="shared" si="111"/>
        <v>0</v>
      </c>
      <c r="O360" s="86" t="str">
        <f t="shared" si="112"/>
        <v/>
      </c>
    </row>
    <row r="361" spans="2:15" x14ac:dyDescent="0.35">
      <c r="B361" s="116">
        <v>631019</v>
      </c>
      <c r="C361" s="87" t="s">
        <v>878</v>
      </c>
      <c r="E361" s="104">
        <f t="shared" si="104"/>
        <v>0</v>
      </c>
      <c r="F361" s="104">
        <f t="shared" si="105"/>
        <v>0</v>
      </c>
      <c r="G361" s="104">
        <f t="shared" si="106"/>
        <v>0</v>
      </c>
      <c r="H361" s="43">
        <f t="shared" si="107"/>
        <v>0</v>
      </c>
      <c r="J361" s="104">
        <f t="shared" si="108"/>
        <v>0</v>
      </c>
      <c r="K361" s="104">
        <f t="shared" si="109"/>
        <v>0</v>
      </c>
      <c r="L361" s="104">
        <f t="shared" si="110"/>
        <v>0</v>
      </c>
      <c r="M361" s="43">
        <f t="shared" si="111"/>
        <v>0</v>
      </c>
      <c r="O361" s="86" t="str">
        <f t="shared" si="112"/>
        <v/>
      </c>
    </row>
    <row r="362" spans="2:15" x14ac:dyDescent="0.35">
      <c r="B362" s="116">
        <v>631020</v>
      </c>
      <c r="C362" s="87" t="s">
        <v>879</v>
      </c>
      <c r="E362" s="104">
        <f t="shared" si="104"/>
        <v>0</v>
      </c>
      <c r="F362" s="104">
        <f t="shared" si="105"/>
        <v>0</v>
      </c>
      <c r="G362" s="104">
        <f t="shared" si="106"/>
        <v>0</v>
      </c>
      <c r="H362" s="43">
        <f t="shared" si="107"/>
        <v>0</v>
      </c>
      <c r="J362" s="104">
        <f t="shared" si="108"/>
        <v>0</v>
      </c>
      <c r="K362" s="104">
        <f t="shared" si="109"/>
        <v>0</v>
      </c>
      <c r="L362" s="104">
        <f t="shared" si="110"/>
        <v>0</v>
      </c>
      <c r="M362" s="43">
        <f t="shared" si="111"/>
        <v>0</v>
      </c>
      <c r="O362" s="86" t="str">
        <f t="shared" si="112"/>
        <v/>
      </c>
    </row>
    <row r="363" spans="2:15" x14ac:dyDescent="0.35">
      <c r="B363" s="116">
        <v>631021</v>
      </c>
      <c r="C363" s="87" t="s">
        <v>880</v>
      </c>
      <c r="E363" s="104">
        <f t="shared" si="104"/>
        <v>0</v>
      </c>
      <c r="F363" s="104">
        <f t="shared" si="105"/>
        <v>0</v>
      </c>
      <c r="G363" s="104">
        <f t="shared" si="106"/>
        <v>0</v>
      </c>
      <c r="H363" s="43">
        <f t="shared" si="107"/>
        <v>0</v>
      </c>
      <c r="J363" s="104">
        <f t="shared" si="108"/>
        <v>0</v>
      </c>
      <c r="K363" s="104">
        <f t="shared" si="109"/>
        <v>0</v>
      </c>
      <c r="L363" s="104">
        <f t="shared" si="110"/>
        <v>0</v>
      </c>
      <c r="M363" s="43">
        <f t="shared" si="111"/>
        <v>0</v>
      </c>
      <c r="O363" s="86" t="str">
        <f t="shared" si="112"/>
        <v/>
      </c>
    </row>
    <row r="364" spans="2:15" x14ac:dyDescent="0.35">
      <c r="B364" s="116">
        <v>631022</v>
      </c>
      <c r="C364" s="87" t="s">
        <v>881</v>
      </c>
      <c r="E364" s="104">
        <f t="shared" si="104"/>
        <v>0</v>
      </c>
      <c r="F364" s="104">
        <f t="shared" si="105"/>
        <v>0</v>
      </c>
      <c r="G364" s="104">
        <f t="shared" si="106"/>
        <v>0</v>
      </c>
      <c r="H364" s="43">
        <f t="shared" si="107"/>
        <v>0</v>
      </c>
      <c r="J364" s="104">
        <f t="shared" si="108"/>
        <v>0</v>
      </c>
      <c r="K364" s="104">
        <f t="shared" si="109"/>
        <v>0</v>
      </c>
      <c r="L364" s="104">
        <f t="shared" si="110"/>
        <v>0</v>
      </c>
      <c r="M364" s="43">
        <f t="shared" si="111"/>
        <v>0</v>
      </c>
      <c r="O364" s="86" t="str">
        <f t="shared" si="112"/>
        <v/>
      </c>
    </row>
    <row r="365" spans="2:15" x14ac:dyDescent="0.35">
      <c r="B365" s="116">
        <v>631023</v>
      </c>
      <c r="C365" s="87" t="s">
        <v>882</v>
      </c>
      <c r="E365" s="104">
        <f t="shared" si="104"/>
        <v>0</v>
      </c>
      <c r="F365" s="104">
        <f t="shared" si="105"/>
        <v>0</v>
      </c>
      <c r="G365" s="104">
        <f t="shared" si="106"/>
        <v>0</v>
      </c>
      <c r="H365" s="43">
        <f t="shared" si="107"/>
        <v>0</v>
      </c>
      <c r="J365" s="104">
        <f t="shared" si="108"/>
        <v>0</v>
      </c>
      <c r="K365" s="104">
        <f t="shared" si="109"/>
        <v>0</v>
      </c>
      <c r="L365" s="104">
        <f t="shared" si="110"/>
        <v>0</v>
      </c>
      <c r="M365" s="43">
        <f t="shared" si="111"/>
        <v>0</v>
      </c>
      <c r="O365" s="86" t="str">
        <f t="shared" si="112"/>
        <v/>
      </c>
    </row>
    <row r="366" spans="2:15" x14ac:dyDescent="0.35">
      <c r="B366" s="116">
        <v>632000</v>
      </c>
      <c r="C366" s="87" t="s">
        <v>742</v>
      </c>
      <c r="E366" s="104">
        <f t="shared" si="104"/>
        <v>0</v>
      </c>
      <c r="F366" s="104">
        <f t="shared" si="105"/>
        <v>0</v>
      </c>
      <c r="G366" s="104">
        <f t="shared" si="106"/>
        <v>0</v>
      </c>
      <c r="H366" s="43">
        <f t="shared" si="107"/>
        <v>0</v>
      </c>
      <c r="J366" s="104">
        <f t="shared" si="108"/>
        <v>0</v>
      </c>
      <c r="K366" s="104">
        <f t="shared" si="109"/>
        <v>0</v>
      </c>
      <c r="L366" s="104">
        <f t="shared" si="110"/>
        <v>0</v>
      </c>
      <c r="M366" s="43">
        <f t="shared" si="111"/>
        <v>0</v>
      </c>
      <c r="O366" s="86" t="str">
        <f t="shared" si="112"/>
        <v/>
      </c>
    </row>
    <row r="367" spans="2:15" x14ac:dyDescent="0.35">
      <c r="B367" s="116">
        <v>632010</v>
      </c>
      <c r="C367" s="87" t="s">
        <v>883</v>
      </c>
      <c r="E367" s="104">
        <f t="shared" si="104"/>
        <v>0</v>
      </c>
      <c r="F367" s="104">
        <f t="shared" si="105"/>
        <v>0</v>
      </c>
      <c r="G367" s="104">
        <f t="shared" si="106"/>
        <v>0</v>
      </c>
      <c r="H367" s="43">
        <f t="shared" si="107"/>
        <v>0</v>
      </c>
      <c r="J367" s="104">
        <f t="shared" si="108"/>
        <v>0</v>
      </c>
      <c r="K367" s="104">
        <f t="shared" si="109"/>
        <v>0</v>
      </c>
      <c r="L367" s="104">
        <f t="shared" si="110"/>
        <v>0</v>
      </c>
      <c r="M367" s="43">
        <f t="shared" si="111"/>
        <v>0</v>
      </c>
      <c r="O367" s="86" t="str">
        <f t="shared" si="112"/>
        <v/>
      </c>
    </row>
    <row r="368" spans="2:15" x14ac:dyDescent="0.35">
      <c r="B368" s="116">
        <v>632020</v>
      </c>
      <c r="C368" s="87" t="s">
        <v>884</v>
      </c>
      <c r="E368" s="104">
        <f t="shared" si="104"/>
        <v>0</v>
      </c>
      <c r="F368" s="104">
        <f t="shared" si="105"/>
        <v>0</v>
      </c>
      <c r="G368" s="104">
        <f t="shared" si="106"/>
        <v>0</v>
      </c>
      <c r="H368" s="43">
        <f t="shared" si="107"/>
        <v>0</v>
      </c>
      <c r="J368" s="104">
        <f t="shared" si="108"/>
        <v>0</v>
      </c>
      <c r="K368" s="104">
        <f t="shared" si="109"/>
        <v>0</v>
      </c>
      <c r="L368" s="104">
        <f t="shared" si="110"/>
        <v>0</v>
      </c>
      <c r="M368" s="43">
        <f t="shared" si="111"/>
        <v>0</v>
      </c>
      <c r="O368" s="86" t="str">
        <f t="shared" si="112"/>
        <v/>
      </c>
    </row>
    <row r="369" spans="2:15" x14ac:dyDescent="0.35">
      <c r="B369" s="116">
        <v>633000</v>
      </c>
      <c r="C369" s="87" t="s">
        <v>885</v>
      </c>
      <c r="E369" s="104">
        <f t="shared" si="104"/>
        <v>0</v>
      </c>
      <c r="F369" s="104">
        <f t="shared" si="105"/>
        <v>0</v>
      </c>
      <c r="G369" s="104">
        <f t="shared" si="106"/>
        <v>0</v>
      </c>
      <c r="H369" s="43">
        <f t="shared" si="107"/>
        <v>0</v>
      </c>
      <c r="J369" s="104">
        <f t="shared" si="108"/>
        <v>0</v>
      </c>
      <c r="K369" s="104">
        <f t="shared" si="109"/>
        <v>0</v>
      </c>
      <c r="L369" s="104">
        <f t="shared" si="110"/>
        <v>0</v>
      </c>
      <c r="M369" s="43">
        <f t="shared" si="111"/>
        <v>0</v>
      </c>
      <c r="O369" s="86" t="str">
        <f t="shared" si="112"/>
        <v/>
      </c>
    </row>
    <row r="370" spans="2:15" x14ac:dyDescent="0.35">
      <c r="B370" s="116">
        <v>633010</v>
      </c>
      <c r="C370" s="87" t="s">
        <v>886</v>
      </c>
      <c r="E370" s="104">
        <f t="shared" si="104"/>
        <v>0</v>
      </c>
      <c r="F370" s="104">
        <f t="shared" si="105"/>
        <v>0</v>
      </c>
      <c r="G370" s="104">
        <f t="shared" si="106"/>
        <v>0</v>
      </c>
      <c r="H370" s="43">
        <f t="shared" si="107"/>
        <v>0</v>
      </c>
      <c r="J370" s="104">
        <f t="shared" si="108"/>
        <v>0</v>
      </c>
      <c r="K370" s="104">
        <f t="shared" si="109"/>
        <v>0</v>
      </c>
      <c r="L370" s="104">
        <f t="shared" si="110"/>
        <v>0</v>
      </c>
      <c r="M370" s="43">
        <f t="shared" si="111"/>
        <v>0</v>
      </c>
      <c r="O370" s="86" t="str">
        <f t="shared" si="112"/>
        <v/>
      </c>
    </row>
    <row r="371" spans="2:15" x14ac:dyDescent="0.35">
      <c r="B371" s="116">
        <v>633011</v>
      </c>
      <c r="C371" s="87" t="s">
        <v>887</v>
      </c>
      <c r="E371" s="104">
        <f t="shared" si="104"/>
        <v>0</v>
      </c>
      <c r="F371" s="104">
        <f t="shared" si="105"/>
        <v>0</v>
      </c>
      <c r="G371" s="104">
        <f t="shared" si="106"/>
        <v>0</v>
      </c>
      <c r="H371" s="43">
        <f t="shared" si="107"/>
        <v>0</v>
      </c>
      <c r="J371" s="104">
        <f t="shared" si="108"/>
        <v>0</v>
      </c>
      <c r="K371" s="104">
        <f t="shared" si="109"/>
        <v>0</v>
      </c>
      <c r="L371" s="104">
        <f t="shared" si="110"/>
        <v>0</v>
      </c>
      <c r="M371" s="43">
        <f t="shared" si="111"/>
        <v>0</v>
      </c>
      <c r="O371" s="86" t="str">
        <f t="shared" si="112"/>
        <v/>
      </c>
    </row>
    <row r="372" spans="2:15" x14ac:dyDescent="0.35">
      <c r="B372" s="116">
        <v>633012</v>
      </c>
      <c r="C372" s="87" t="s">
        <v>888</v>
      </c>
      <c r="E372" s="104">
        <f t="shared" si="104"/>
        <v>0</v>
      </c>
      <c r="F372" s="104">
        <f t="shared" si="105"/>
        <v>0</v>
      </c>
      <c r="G372" s="104">
        <f t="shared" si="106"/>
        <v>0</v>
      </c>
      <c r="H372" s="43">
        <f t="shared" si="107"/>
        <v>0</v>
      </c>
      <c r="J372" s="104">
        <f t="shared" si="108"/>
        <v>0</v>
      </c>
      <c r="K372" s="104">
        <f t="shared" si="109"/>
        <v>0</v>
      </c>
      <c r="L372" s="104">
        <f t="shared" si="110"/>
        <v>0</v>
      </c>
      <c r="M372" s="43">
        <f t="shared" si="111"/>
        <v>0</v>
      </c>
      <c r="O372" s="86" t="str">
        <f t="shared" si="112"/>
        <v/>
      </c>
    </row>
    <row r="373" spans="2:15" x14ac:dyDescent="0.35">
      <c r="B373" s="116">
        <v>634000</v>
      </c>
      <c r="C373" s="87" t="s">
        <v>889</v>
      </c>
      <c r="E373" s="104">
        <f t="shared" si="104"/>
        <v>0</v>
      </c>
      <c r="F373" s="104">
        <f t="shared" si="105"/>
        <v>0</v>
      </c>
      <c r="G373" s="104">
        <f t="shared" si="106"/>
        <v>0</v>
      </c>
      <c r="H373" s="43">
        <f t="shared" si="107"/>
        <v>0</v>
      </c>
      <c r="J373" s="104">
        <f t="shared" si="108"/>
        <v>0</v>
      </c>
      <c r="K373" s="104">
        <f t="shared" si="109"/>
        <v>0</v>
      </c>
      <c r="L373" s="104">
        <f t="shared" si="110"/>
        <v>0</v>
      </c>
      <c r="M373" s="43">
        <f t="shared" si="111"/>
        <v>0</v>
      </c>
      <c r="O373" s="86" t="str">
        <f t="shared" si="112"/>
        <v/>
      </c>
    </row>
    <row r="374" spans="2:15" x14ac:dyDescent="0.35">
      <c r="B374" s="116">
        <v>634010</v>
      </c>
      <c r="C374" s="87" t="s">
        <v>890</v>
      </c>
      <c r="E374" s="104">
        <f t="shared" si="104"/>
        <v>0</v>
      </c>
      <c r="F374" s="104">
        <f t="shared" si="105"/>
        <v>0</v>
      </c>
      <c r="G374" s="104">
        <f t="shared" si="106"/>
        <v>0</v>
      </c>
      <c r="H374" s="43">
        <f t="shared" si="107"/>
        <v>0</v>
      </c>
      <c r="J374" s="104">
        <f t="shared" si="108"/>
        <v>0</v>
      </c>
      <c r="K374" s="104">
        <f t="shared" si="109"/>
        <v>0</v>
      </c>
      <c r="L374" s="104">
        <f t="shared" si="110"/>
        <v>0</v>
      </c>
      <c r="M374" s="43">
        <f t="shared" si="111"/>
        <v>0</v>
      </c>
      <c r="O374" s="86" t="str">
        <f t="shared" si="112"/>
        <v/>
      </c>
    </row>
    <row r="375" spans="2:15" x14ac:dyDescent="0.35">
      <c r="B375" s="116">
        <v>634011</v>
      </c>
      <c r="C375" s="87" t="s">
        <v>891</v>
      </c>
      <c r="E375" s="104">
        <f t="shared" si="104"/>
        <v>0</v>
      </c>
      <c r="F375" s="104">
        <f t="shared" si="105"/>
        <v>0</v>
      </c>
      <c r="G375" s="104">
        <f t="shared" si="106"/>
        <v>0</v>
      </c>
      <c r="H375" s="43">
        <f t="shared" si="107"/>
        <v>0</v>
      </c>
      <c r="J375" s="104">
        <f t="shared" si="108"/>
        <v>0</v>
      </c>
      <c r="K375" s="104">
        <f t="shared" si="109"/>
        <v>0</v>
      </c>
      <c r="L375" s="104">
        <f t="shared" si="110"/>
        <v>0</v>
      </c>
      <c r="M375" s="43">
        <f t="shared" si="111"/>
        <v>0</v>
      </c>
      <c r="O375" s="86" t="str">
        <f t="shared" si="112"/>
        <v/>
      </c>
    </row>
    <row r="376" spans="2:15" x14ac:dyDescent="0.35">
      <c r="B376" s="116">
        <v>635000</v>
      </c>
      <c r="C376" s="87" t="s">
        <v>892</v>
      </c>
      <c r="E376" s="104">
        <f t="shared" si="104"/>
        <v>0</v>
      </c>
      <c r="F376" s="104">
        <f t="shared" si="105"/>
        <v>0</v>
      </c>
      <c r="G376" s="104">
        <f t="shared" si="106"/>
        <v>0</v>
      </c>
      <c r="H376" s="43">
        <f t="shared" si="107"/>
        <v>0</v>
      </c>
      <c r="J376" s="104">
        <f t="shared" si="108"/>
        <v>0</v>
      </c>
      <c r="K376" s="104">
        <f t="shared" si="109"/>
        <v>0</v>
      </c>
      <c r="L376" s="104">
        <f t="shared" si="110"/>
        <v>0</v>
      </c>
      <c r="M376" s="43">
        <f t="shared" si="111"/>
        <v>0</v>
      </c>
      <c r="O376" s="86" t="str">
        <f t="shared" si="112"/>
        <v/>
      </c>
    </row>
    <row r="377" spans="2:15" x14ac:dyDescent="0.35">
      <c r="B377" s="116">
        <v>635010</v>
      </c>
      <c r="C377" s="87" t="s">
        <v>893</v>
      </c>
      <c r="E377" s="104">
        <f t="shared" si="104"/>
        <v>0</v>
      </c>
      <c r="F377" s="104">
        <f t="shared" si="105"/>
        <v>0</v>
      </c>
      <c r="G377" s="104">
        <f t="shared" si="106"/>
        <v>0</v>
      </c>
      <c r="H377" s="43">
        <f t="shared" si="107"/>
        <v>0</v>
      </c>
      <c r="J377" s="104">
        <f t="shared" si="108"/>
        <v>0</v>
      </c>
      <c r="K377" s="104">
        <f t="shared" si="109"/>
        <v>0</v>
      </c>
      <c r="L377" s="104">
        <f t="shared" si="110"/>
        <v>0</v>
      </c>
      <c r="M377" s="43">
        <f t="shared" si="111"/>
        <v>0</v>
      </c>
      <c r="O377" s="86" t="str">
        <f t="shared" si="112"/>
        <v/>
      </c>
    </row>
    <row r="378" spans="2:15" x14ac:dyDescent="0.35">
      <c r="B378" s="116">
        <v>635011</v>
      </c>
      <c r="C378" s="87" t="s">
        <v>894</v>
      </c>
      <c r="E378" s="104">
        <f t="shared" si="104"/>
        <v>0</v>
      </c>
      <c r="F378" s="104">
        <f t="shared" si="105"/>
        <v>0</v>
      </c>
      <c r="G378" s="104">
        <f t="shared" si="106"/>
        <v>0</v>
      </c>
      <c r="H378" s="43">
        <f t="shared" si="107"/>
        <v>0</v>
      </c>
      <c r="J378" s="104">
        <f t="shared" si="108"/>
        <v>0</v>
      </c>
      <c r="K378" s="104">
        <f t="shared" si="109"/>
        <v>0</v>
      </c>
      <c r="L378" s="104">
        <f t="shared" si="110"/>
        <v>0</v>
      </c>
      <c r="M378" s="43">
        <f t="shared" si="111"/>
        <v>0</v>
      </c>
      <c r="O378" s="86" t="str">
        <f t="shared" si="112"/>
        <v/>
      </c>
    </row>
    <row r="379" spans="2:15" x14ac:dyDescent="0.35">
      <c r="B379" s="116">
        <v>635012</v>
      </c>
      <c r="C379" s="87" t="s">
        <v>895</v>
      </c>
      <c r="E379" s="104">
        <f t="shared" si="104"/>
        <v>0</v>
      </c>
      <c r="F379" s="104">
        <f t="shared" si="105"/>
        <v>0</v>
      </c>
      <c r="G379" s="104">
        <f t="shared" si="106"/>
        <v>0</v>
      </c>
      <c r="H379" s="43">
        <f t="shared" si="107"/>
        <v>0</v>
      </c>
      <c r="J379" s="104">
        <f t="shared" si="108"/>
        <v>0</v>
      </c>
      <c r="K379" s="104">
        <f t="shared" si="109"/>
        <v>0</v>
      </c>
      <c r="L379" s="104">
        <f t="shared" si="110"/>
        <v>0</v>
      </c>
      <c r="M379" s="43">
        <f t="shared" si="111"/>
        <v>0</v>
      </c>
      <c r="O379" s="86" t="str">
        <f t="shared" si="112"/>
        <v/>
      </c>
    </row>
    <row r="380" spans="2:15" x14ac:dyDescent="0.35">
      <c r="B380" s="116">
        <v>635013</v>
      </c>
      <c r="C380" s="87" t="s">
        <v>896</v>
      </c>
      <c r="E380" s="104">
        <f t="shared" si="104"/>
        <v>0</v>
      </c>
      <c r="F380" s="104">
        <f t="shared" si="105"/>
        <v>0</v>
      </c>
      <c r="G380" s="104">
        <f t="shared" si="106"/>
        <v>0</v>
      </c>
      <c r="H380" s="43">
        <f t="shared" si="107"/>
        <v>0</v>
      </c>
      <c r="J380" s="104">
        <f t="shared" si="108"/>
        <v>0</v>
      </c>
      <c r="K380" s="104">
        <f t="shared" si="109"/>
        <v>0</v>
      </c>
      <c r="L380" s="104">
        <f t="shared" si="110"/>
        <v>0</v>
      </c>
      <c r="M380" s="43">
        <f t="shared" si="111"/>
        <v>0</v>
      </c>
      <c r="O380" s="86" t="str">
        <f t="shared" si="112"/>
        <v/>
      </c>
    </row>
    <row r="381" spans="2:15" x14ac:dyDescent="0.35">
      <c r="B381" s="116">
        <v>635014</v>
      </c>
      <c r="C381" s="87" t="s">
        <v>897</v>
      </c>
      <c r="E381" s="104">
        <f t="shared" si="104"/>
        <v>0</v>
      </c>
      <c r="F381" s="104">
        <f t="shared" si="105"/>
        <v>0</v>
      </c>
      <c r="G381" s="104">
        <f t="shared" si="106"/>
        <v>0</v>
      </c>
      <c r="H381" s="43">
        <f t="shared" si="107"/>
        <v>0</v>
      </c>
      <c r="J381" s="104">
        <f t="shared" si="108"/>
        <v>0</v>
      </c>
      <c r="K381" s="104">
        <f t="shared" si="109"/>
        <v>0</v>
      </c>
      <c r="L381" s="104">
        <f t="shared" si="110"/>
        <v>0</v>
      </c>
      <c r="M381" s="43">
        <f t="shared" si="111"/>
        <v>0</v>
      </c>
      <c r="O381" s="86" t="str">
        <f t="shared" si="112"/>
        <v/>
      </c>
    </row>
    <row r="382" spans="2:15" x14ac:dyDescent="0.35">
      <c r="B382" s="116">
        <v>636000</v>
      </c>
      <c r="C382" s="87" t="s">
        <v>898</v>
      </c>
      <c r="E382" s="104">
        <f t="shared" si="104"/>
        <v>0</v>
      </c>
      <c r="F382" s="104">
        <f t="shared" si="105"/>
        <v>0</v>
      </c>
      <c r="G382" s="104">
        <f t="shared" si="106"/>
        <v>0</v>
      </c>
      <c r="H382" s="43">
        <f t="shared" si="107"/>
        <v>0</v>
      </c>
      <c r="J382" s="104">
        <f t="shared" si="108"/>
        <v>0</v>
      </c>
      <c r="K382" s="104">
        <f t="shared" si="109"/>
        <v>0</v>
      </c>
      <c r="L382" s="104">
        <f t="shared" si="110"/>
        <v>0</v>
      </c>
      <c r="M382" s="43">
        <f t="shared" si="111"/>
        <v>0</v>
      </c>
      <c r="O382" s="86" t="str">
        <f t="shared" si="112"/>
        <v/>
      </c>
    </row>
    <row r="383" spans="2:15" x14ac:dyDescent="0.35">
      <c r="B383" s="116">
        <v>636010</v>
      </c>
      <c r="C383" s="87" t="s">
        <v>899</v>
      </c>
      <c r="E383" s="104">
        <f t="shared" si="104"/>
        <v>0</v>
      </c>
      <c r="F383" s="104">
        <f t="shared" si="105"/>
        <v>0</v>
      </c>
      <c r="G383" s="104">
        <f t="shared" si="106"/>
        <v>0</v>
      </c>
      <c r="H383" s="43">
        <f t="shared" si="107"/>
        <v>0</v>
      </c>
      <c r="J383" s="104">
        <f t="shared" si="108"/>
        <v>0</v>
      </c>
      <c r="K383" s="104">
        <f t="shared" si="109"/>
        <v>0</v>
      </c>
      <c r="L383" s="104">
        <f t="shared" si="110"/>
        <v>0</v>
      </c>
      <c r="M383" s="43">
        <f t="shared" si="111"/>
        <v>0</v>
      </c>
      <c r="O383" s="86" t="str">
        <f t="shared" si="112"/>
        <v/>
      </c>
    </row>
    <row r="384" spans="2:15" x14ac:dyDescent="0.35">
      <c r="B384" s="116">
        <v>637000</v>
      </c>
      <c r="C384" s="87" t="s">
        <v>900</v>
      </c>
      <c r="E384" s="104">
        <f t="shared" si="104"/>
        <v>0</v>
      </c>
      <c r="F384" s="104">
        <f t="shared" si="105"/>
        <v>0</v>
      </c>
      <c r="G384" s="104">
        <f t="shared" si="106"/>
        <v>0</v>
      </c>
      <c r="H384" s="43">
        <f t="shared" si="107"/>
        <v>0</v>
      </c>
      <c r="J384" s="104">
        <f t="shared" si="108"/>
        <v>0</v>
      </c>
      <c r="K384" s="104">
        <f t="shared" si="109"/>
        <v>0</v>
      </c>
      <c r="L384" s="104">
        <f t="shared" si="110"/>
        <v>0</v>
      </c>
      <c r="M384" s="43">
        <f t="shared" si="111"/>
        <v>0</v>
      </c>
      <c r="O384" s="86" t="str">
        <f t="shared" si="112"/>
        <v/>
      </c>
    </row>
    <row r="385" spans="1:15" x14ac:dyDescent="0.35">
      <c r="B385" s="116">
        <v>637010</v>
      </c>
      <c r="C385" s="87" t="s">
        <v>901</v>
      </c>
      <c r="E385" s="104">
        <f t="shared" si="104"/>
        <v>0</v>
      </c>
      <c r="F385" s="104">
        <f t="shared" si="105"/>
        <v>0</v>
      </c>
      <c r="G385" s="104">
        <f t="shared" si="106"/>
        <v>0</v>
      </c>
      <c r="H385" s="43">
        <f t="shared" si="107"/>
        <v>0</v>
      </c>
      <c r="J385" s="104">
        <f t="shared" si="108"/>
        <v>0</v>
      </c>
      <c r="K385" s="104">
        <f t="shared" si="109"/>
        <v>0</v>
      </c>
      <c r="L385" s="104">
        <f t="shared" si="110"/>
        <v>0</v>
      </c>
      <c r="M385" s="43">
        <f t="shared" si="111"/>
        <v>0</v>
      </c>
      <c r="O385" s="86" t="str">
        <f t="shared" si="112"/>
        <v/>
      </c>
    </row>
    <row r="386" spans="1:15" x14ac:dyDescent="0.35">
      <c r="B386" s="116">
        <v>637011</v>
      </c>
      <c r="C386" s="87" t="s">
        <v>902</v>
      </c>
      <c r="E386" s="104">
        <f t="shared" si="104"/>
        <v>0</v>
      </c>
      <c r="F386" s="104">
        <f t="shared" si="105"/>
        <v>0</v>
      </c>
      <c r="G386" s="104">
        <f t="shared" si="106"/>
        <v>0</v>
      </c>
      <c r="H386" s="43">
        <f t="shared" si="107"/>
        <v>0</v>
      </c>
      <c r="J386" s="104">
        <f t="shared" si="108"/>
        <v>0</v>
      </c>
      <c r="K386" s="104">
        <f t="shared" si="109"/>
        <v>0</v>
      </c>
      <c r="L386" s="104">
        <f t="shared" si="110"/>
        <v>0</v>
      </c>
      <c r="M386" s="43">
        <f t="shared" si="111"/>
        <v>0</v>
      </c>
      <c r="O386" s="86" t="str">
        <f t="shared" si="112"/>
        <v/>
      </c>
    </row>
    <row r="387" spans="1:15" x14ac:dyDescent="0.35">
      <c r="B387" s="116">
        <v>637012</v>
      </c>
      <c r="C387" s="87" t="s">
        <v>903</v>
      </c>
      <c r="E387" s="104">
        <f t="shared" si="104"/>
        <v>0</v>
      </c>
      <c r="F387" s="104">
        <f t="shared" si="105"/>
        <v>0</v>
      </c>
      <c r="G387" s="104">
        <f t="shared" si="106"/>
        <v>0</v>
      </c>
      <c r="H387" s="43">
        <f t="shared" si="107"/>
        <v>0</v>
      </c>
      <c r="J387" s="104">
        <f t="shared" si="108"/>
        <v>0</v>
      </c>
      <c r="K387" s="104">
        <f t="shared" si="109"/>
        <v>0</v>
      </c>
      <c r="L387" s="104">
        <f t="shared" si="110"/>
        <v>0</v>
      </c>
      <c r="M387" s="43">
        <f t="shared" si="111"/>
        <v>0</v>
      </c>
      <c r="O387" s="86" t="str">
        <f t="shared" si="112"/>
        <v/>
      </c>
    </row>
    <row r="388" spans="1:15" x14ac:dyDescent="0.35">
      <c r="A388" s="22"/>
      <c r="B388" s="127"/>
      <c r="C388" s="128" t="str">
        <f>+"Total "&amp;PROPER(C349)</f>
        <v>Total Rsv - Grounds</v>
      </c>
      <c r="D388" s="22"/>
      <c r="E388" s="27">
        <f>SUM(E350:E387)</f>
        <v>0</v>
      </c>
      <c r="F388" s="27">
        <f>SUM(F350:F387)</f>
        <v>0</v>
      </c>
      <c r="G388" s="27">
        <f>SUM(G350:G387)</f>
        <v>0</v>
      </c>
      <c r="H388" s="28">
        <f t="shared" si="107"/>
        <v>0</v>
      </c>
      <c r="I388" s="22"/>
      <c r="J388" s="27">
        <f>SUM(J350:J387)</f>
        <v>0</v>
      </c>
      <c r="K388" s="27">
        <f>SUM(K350:K387)</f>
        <v>0</v>
      </c>
      <c r="L388" s="27">
        <f>SUM(L350:L387)</f>
        <v>0</v>
      </c>
      <c r="M388" s="28">
        <f t="shared" si="111"/>
        <v>0</v>
      </c>
      <c r="N388" s="22"/>
      <c r="O388" s="87"/>
    </row>
    <row r="389" spans="1:15" s="46" customFormat="1" ht="11.65" customHeight="1" x14ac:dyDescent="0.3">
      <c r="A389" s="44"/>
      <c r="B389" s="129"/>
      <c r="C389" s="130" t="s">
        <v>175</v>
      </c>
      <c r="D389" s="44"/>
      <c r="E389" s="45">
        <f>IF(E$201=0,0,E388/E$201)</f>
        <v>0</v>
      </c>
      <c r="F389" s="45">
        <f>IF(F$201=0,0,F388/F$201)</f>
        <v>0</v>
      </c>
      <c r="G389" s="45"/>
      <c r="H389" s="45"/>
      <c r="I389" s="44"/>
      <c r="J389" s="45">
        <f>IF(J$201=0,0,J388/J$201)</f>
        <v>0</v>
      </c>
      <c r="K389" s="45">
        <f>IF(K$201=0,0,K388/K$201)</f>
        <v>0</v>
      </c>
      <c r="L389" s="45"/>
      <c r="M389" s="45"/>
      <c r="N389" s="44"/>
      <c r="O389" s="88"/>
    </row>
    <row r="390" spans="1:15" x14ac:dyDescent="0.35">
      <c r="A390" s="11"/>
      <c r="B390" s="125"/>
      <c r="C390" s="97"/>
      <c r="D390" s="11"/>
      <c r="E390" s="29"/>
      <c r="F390" s="29"/>
      <c r="G390" s="29"/>
      <c r="H390" s="29"/>
      <c r="I390" s="11"/>
      <c r="J390" s="29"/>
      <c r="K390" s="29"/>
      <c r="L390" s="29"/>
      <c r="M390" s="29"/>
      <c r="N390" s="11"/>
      <c r="O390" s="87"/>
    </row>
    <row r="391" spans="1:15" x14ac:dyDescent="0.35">
      <c r="B391" s="116"/>
      <c r="C391" s="126" t="s">
        <v>904</v>
      </c>
      <c r="E391" s="30"/>
      <c r="F391" s="30"/>
      <c r="G391" s="30"/>
      <c r="H391" s="26"/>
      <c r="J391" s="30"/>
      <c r="K391" s="30"/>
      <c r="L391" s="30"/>
      <c r="M391" s="26"/>
      <c r="O391" s="87"/>
    </row>
    <row r="392" spans="1:15" x14ac:dyDescent="0.35">
      <c r="B392" s="116">
        <v>640000</v>
      </c>
      <c r="C392" s="87" t="s">
        <v>905</v>
      </c>
      <c r="E392" s="104">
        <f t="shared" ref="E392:E428" si="113">VLOOKUP($B392,RSV,30,FALSE)</f>
        <v>0</v>
      </c>
      <c r="F392" s="104">
        <f t="shared" ref="F392:F428" si="114">VLOOKUP($B392,RSV,31,FALSE)</f>
        <v>0</v>
      </c>
      <c r="G392" s="104">
        <f t="shared" ref="G392:G428" si="115">+E392-F392</f>
        <v>0</v>
      </c>
      <c r="H392" s="43">
        <f t="shared" ref="H392:H429" si="116">IF(F392=0,0,G392/F392)</f>
        <v>0</v>
      </c>
      <c r="J392" s="104">
        <f t="shared" ref="J392:J428" si="117">VLOOKUP($B392,RSV,47,FALSE)</f>
        <v>0</v>
      </c>
      <c r="K392" s="104">
        <f t="shared" ref="K392:K428" si="118">VLOOKUP($B392,RSV,31,FALSE)</f>
        <v>0</v>
      </c>
      <c r="L392" s="104">
        <f t="shared" ref="L392:L428" si="119">+J392-K392</f>
        <v>0</v>
      </c>
      <c r="M392" s="43">
        <f t="shared" ref="M392:M429" si="120">IF(K392=0,0,L392/K392)</f>
        <v>0</v>
      </c>
      <c r="O392" s="86" t="str">
        <f t="shared" ref="O392:O428" si="121">IF(ISBLANK(VLOOKUP(B392,RSV,48,FALSE))=TRUE,"",VLOOKUP(B392,RSV,48,FALSE))</f>
        <v/>
      </c>
    </row>
    <row r="393" spans="1:15" x14ac:dyDescent="0.35">
      <c r="B393" s="116">
        <v>640010</v>
      </c>
      <c r="C393" s="87" t="s">
        <v>906</v>
      </c>
      <c r="E393" s="104">
        <f t="shared" si="113"/>
        <v>0</v>
      </c>
      <c r="F393" s="104">
        <f t="shared" si="114"/>
        <v>0</v>
      </c>
      <c r="G393" s="104">
        <f t="shared" si="115"/>
        <v>0</v>
      </c>
      <c r="H393" s="43">
        <f t="shared" si="116"/>
        <v>0</v>
      </c>
      <c r="J393" s="104">
        <f t="shared" si="117"/>
        <v>0</v>
      </c>
      <c r="K393" s="104">
        <f t="shared" si="118"/>
        <v>0</v>
      </c>
      <c r="L393" s="104">
        <f t="shared" si="119"/>
        <v>0</v>
      </c>
      <c r="M393" s="43">
        <f t="shared" si="120"/>
        <v>0</v>
      </c>
      <c r="O393" s="86" t="str">
        <f t="shared" si="121"/>
        <v/>
      </c>
    </row>
    <row r="394" spans="1:15" x14ac:dyDescent="0.35">
      <c r="B394" s="116">
        <v>640011</v>
      </c>
      <c r="C394" s="87" t="s">
        <v>907</v>
      </c>
      <c r="E394" s="104">
        <f t="shared" si="113"/>
        <v>0</v>
      </c>
      <c r="F394" s="104">
        <f t="shared" si="114"/>
        <v>0</v>
      </c>
      <c r="G394" s="104">
        <f t="shared" si="115"/>
        <v>0</v>
      </c>
      <c r="H394" s="43">
        <f t="shared" si="116"/>
        <v>0</v>
      </c>
      <c r="J394" s="104">
        <f t="shared" si="117"/>
        <v>0</v>
      </c>
      <c r="K394" s="104">
        <f t="shared" si="118"/>
        <v>0</v>
      </c>
      <c r="L394" s="104">
        <f t="shared" si="119"/>
        <v>0</v>
      </c>
      <c r="M394" s="43">
        <f t="shared" si="120"/>
        <v>0</v>
      </c>
      <c r="O394" s="86" t="str">
        <f t="shared" si="121"/>
        <v/>
      </c>
    </row>
    <row r="395" spans="1:15" x14ac:dyDescent="0.35">
      <c r="B395" s="116">
        <v>640012</v>
      </c>
      <c r="C395" s="87" t="s">
        <v>908</v>
      </c>
      <c r="E395" s="104">
        <f t="shared" si="113"/>
        <v>5880.6</v>
      </c>
      <c r="F395" s="104">
        <f t="shared" si="114"/>
        <v>6765</v>
      </c>
      <c r="G395" s="104">
        <f t="shared" si="115"/>
        <v>-884.39999999999964</v>
      </c>
      <c r="H395" s="43">
        <f t="shared" si="116"/>
        <v>-0.13073170731707312</v>
      </c>
      <c r="J395" s="104">
        <f t="shared" si="117"/>
        <v>0</v>
      </c>
      <c r="K395" s="104">
        <f t="shared" si="118"/>
        <v>6765</v>
      </c>
      <c r="L395" s="104">
        <f t="shared" si="119"/>
        <v>-6765</v>
      </c>
      <c r="M395" s="43">
        <f t="shared" si="120"/>
        <v>-1</v>
      </c>
      <c r="O395" s="86" t="str">
        <f t="shared" si="121"/>
        <v/>
      </c>
    </row>
    <row r="396" spans="1:15" x14ac:dyDescent="0.35">
      <c r="B396" s="116">
        <v>641000</v>
      </c>
      <c r="C396" s="87" t="s">
        <v>909</v>
      </c>
      <c r="E396" s="104">
        <f t="shared" si="113"/>
        <v>0</v>
      </c>
      <c r="F396" s="104">
        <f t="shared" si="114"/>
        <v>0</v>
      </c>
      <c r="G396" s="104">
        <f t="shared" si="115"/>
        <v>0</v>
      </c>
      <c r="H396" s="43">
        <f t="shared" si="116"/>
        <v>0</v>
      </c>
      <c r="J396" s="104">
        <f t="shared" si="117"/>
        <v>0</v>
      </c>
      <c r="K396" s="104">
        <f t="shared" si="118"/>
        <v>0</v>
      </c>
      <c r="L396" s="104">
        <f t="shared" si="119"/>
        <v>0</v>
      </c>
      <c r="M396" s="43">
        <f t="shared" si="120"/>
        <v>0</v>
      </c>
      <c r="O396" s="86" t="str">
        <f t="shared" si="121"/>
        <v/>
      </c>
    </row>
    <row r="397" spans="1:15" x14ac:dyDescent="0.35">
      <c r="B397" s="116">
        <v>641010</v>
      </c>
      <c r="C397" s="87" t="s">
        <v>910</v>
      </c>
      <c r="E397" s="104">
        <f t="shared" si="113"/>
        <v>0</v>
      </c>
      <c r="F397" s="104">
        <f t="shared" si="114"/>
        <v>0</v>
      </c>
      <c r="G397" s="104">
        <f t="shared" si="115"/>
        <v>0</v>
      </c>
      <c r="H397" s="43">
        <f t="shared" si="116"/>
        <v>0</v>
      </c>
      <c r="J397" s="104">
        <f t="shared" si="117"/>
        <v>0</v>
      </c>
      <c r="K397" s="104">
        <f t="shared" si="118"/>
        <v>0</v>
      </c>
      <c r="L397" s="104">
        <f t="shared" si="119"/>
        <v>0</v>
      </c>
      <c r="M397" s="43">
        <f t="shared" si="120"/>
        <v>0</v>
      </c>
      <c r="O397" s="86" t="str">
        <f t="shared" si="121"/>
        <v/>
      </c>
    </row>
    <row r="398" spans="1:15" x14ac:dyDescent="0.35">
      <c r="B398" s="116">
        <v>641011</v>
      </c>
      <c r="C398" s="87" t="s">
        <v>911</v>
      </c>
      <c r="E398" s="104">
        <f t="shared" si="113"/>
        <v>0</v>
      </c>
      <c r="F398" s="104">
        <f t="shared" si="114"/>
        <v>0</v>
      </c>
      <c r="G398" s="104">
        <f t="shared" si="115"/>
        <v>0</v>
      </c>
      <c r="H398" s="43">
        <f t="shared" si="116"/>
        <v>0</v>
      </c>
      <c r="J398" s="104">
        <f t="shared" si="117"/>
        <v>0</v>
      </c>
      <c r="K398" s="104">
        <f t="shared" si="118"/>
        <v>0</v>
      </c>
      <c r="L398" s="104">
        <f t="shared" si="119"/>
        <v>0</v>
      </c>
      <c r="M398" s="43">
        <f t="shared" si="120"/>
        <v>0</v>
      </c>
      <c r="O398" s="86" t="str">
        <f t="shared" si="121"/>
        <v/>
      </c>
    </row>
    <row r="399" spans="1:15" x14ac:dyDescent="0.35">
      <c r="B399" s="116">
        <v>641012</v>
      </c>
      <c r="C399" s="87" t="s">
        <v>912</v>
      </c>
      <c r="E399" s="104">
        <f t="shared" si="113"/>
        <v>0</v>
      </c>
      <c r="F399" s="104">
        <f t="shared" si="114"/>
        <v>0</v>
      </c>
      <c r="G399" s="104">
        <f t="shared" si="115"/>
        <v>0</v>
      </c>
      <c r="H399" s="43">
        <f t="shared" si="116"/>
        <v>0</v>
      </c>
      <c r="J399" s="104">
        <f t="shared" si="117"/>
        <v>0</v>
      </c>
      <c r="K399" s="104">
        <f t="shared" si="118"/>
        <v>0</v>
      </c>
      <c r="L399" s="104">
        <f t="shared" si="119"/>
        <v>0</v>
      </c>
      <c r="M399" s="43">
        <f t="shared" si="120"/>
        <v>0</v>
      </c>
      <c r="O399" s="86" t="str">
        <f t="shared" si="121"/>
        <v/>
      </c>
    </row>
    <row r="400" spans="1:15" x14ac:dyDescent="0.35">
      <c r="B400" s="116">
        <v>642000</v>
      </c>
      <c r="C400" s="87" t="s">
        <v>913</v>
      </c>
      <c r="E400" s="104">
        <f t="shared" si="113"/>
        <v>0</v>
      </c>
      <c r="F400" s="104">
        <f t="shared" si="114"/>
        <v>0</v>
      </c>
      <c r="G400" s="104">
        <f t="shared" si="115"/>
        <v>0</v>
      </c>
      <c r="H400" s="43">
        <f t="shared" si="116"/>
        <v>0</v>
      </c>
      <c r="J400" s="104">
        <f t="shared" si="117"/>
        <v>0</v>
      </c>
      <c r="K400" s="104">
        <f t="shared" si="118"/>
        <v>0</v>
      </c>
      <c r="L400" s="104">
        <f t="shared" si="119"/>
        <v>0</v>
      </c>
      <c r="M400" s="43">
        <f t="shared" si="120"/>
        <v>0</v>
      </c>
      <c r="O400" s="86" t="str">
        <f t="shared" si="121"/>
        <v/>
      </c>
    </row>
    <row r="401" spans="2:15" x14ac:dyDescent="0.35">
      <c r="B401" s="116">
        <v>642010</v>
      </c>
      <c r="C401" s="87" t="s">
        <v>914</v>
      </c>
      <c r="E401" s="104">
        <f t="shared" si="113"/>
        <v>0</v>
      </c>
      <c r="F401" s="104">
        <f t="shared" si="114"/>
        <v>0</v>
      </c>
      <c r="G401" s="104">
        <f t="shared" si="115"/>
        <v>0</v>
      </c>
      <c r="H401" s="43">
        <f t="shared" si="116"/>
        <v>0</v>
      </c>
      <c r="J401" s="104">
        <f t="shared" si="117"/>
        <v>0</v>
      </c>
      <c r="K401" s="104">
        <f t="shared" si="118"/>
        <v>0</v>
      </c>
      <c r="L401" s="104">
        <f t="shared" si="119"/>
        <v>0</v>
      </c>
      <c r="M401" s="43">
        <f t="shared" si="120"/>
        <v>0</v>
      </c>
      <c r="O401" s="86" t="str">
        <f t="shared" si="121"/>
        <v/>
      </c>
    </row>
    <row r="402" spans="2:15" x14ac:dyDescent="0.35">
      <c r="B402" s="116">
        <v>642011</v>
      </c>
      <c r="C402" s="87" t="s">
        <v>915</v>
      </c>
      <c r="E402" s="104">
        <f t="shared" si="113"/>
        <v>0</v>
      </c>
      <c r="F402" s="104">
        <f t="shared" si="114"/>
        <v>0</v>
      </c>
      <c r="G402" s="104">
        <f t="shared" si="115"/>
        <v>0</v>
      </c>
      <c r="H402" s="43">
        <f t="shared" si="116"/>
        <v>0</v>
      </c>
      <c r="J402" s="104">
        <f t="shared" si="117"/>
        <v>0</v>
      </c>
      <c r="K402" s="104">
        <f t="shared" si="118"/>
        <v>0</v>
      </c>
      <c r="L402" s="104">
        <f t="shared" si="119"/>
        <v>0</v>
      </c>
      <c r="M402" s="43">
        <f t="shared" si="120"/>
        <v>0</v>
      </c>
      <c r="O402" s="86" t="str">
        <f t="shared" si="121"/>
        <v/>
      </c>
    </row>
    <row r="403" spans="2:15" x14ac:dyDescent="0.35">
      <c r="B403" s="116">
        <v>642012</v>
      </c>
      <c r="C403" s="87" t="s">
        <v>916</v>
      </c>
      <c r="E403" s="104">
        <f t="shared" si="113"/>
        <v>0</v>
      </c>
      <c r="F403" s="104">
        <f t="shared" si="114"/>
        <v>107381</v>
      </c>
      <c r="G403" s="104">
        <f t="shared" si="115"/>
        <v>-107381</v>
      </c>
      <c r="H403" s="43">
        <f t="shared" si="116"/>
        <v>-1</v>
      </c>
      <c r="J403" s="104">
        <f t="shared" si="117"/>
        <v>0</v>
      </c>
      <c r="K403" s="104">
        <f t="shared" si="118"/>
        <v>107381</v>
      </c>
      <c r="L403" s="104">
        <f t="shared" si="119"/>
        <v>-107381</v>
      </c>
      <c r="M403" s="43">
        <f t="shared" si="120"/>
        <v>-1</v>
      </c>
      <c r="O403" s="86" t="str">
        <f t="shared" si="121"/>
        <v/>
      </c>
    </row>
    <row r="404" spans="2:15" x14ac:dyDescent="0.35">
      <c r="B404" s="116">
        <v>642013</v>
      </c>
      <c r="C404" s="87" t="s">
        <v>917</v>
      </c>
      <c r="E404" s="104">
        <f t="shared" si="113"/>
        <v>0</v>
      </c>
      <c r="F404" s="104">
        <f t="shared" si="114"/>
        <v>0</v>
      </c>
      <c r="G404" s="104">
        <f t="shared" si="115"/>
        <v>0</v>
      </c>
      <c r="H404" s="43">
        <f t="shared" si="116"/>
        <v>0</v>
      </c>
      <c r="J404" s="104">
        <f t="shared" si="117"/>
        <v>0</v>
      </c>
      <c r="K404" s="104">
        <f t="shared" si="118"/>
        <v>0</v>
      </c>
      <c r="L404" s="104">
        <f t="shared" si="119"/>
        <v>0</v>
      </c>
      <c r="M404" s="43">
        <f t="shared" si="120"/>
        <v>0</v>
      </c>
      <c r="O404" s="86" t="str">
        <f t="shared" si="121"/>
        <v/>
      </c>
    </row>
    <row r="405" spans="2:15" x14ac:dyDescent="0.35">
      <c r="B405" s="116">
        <v>642014</v>
      </c>
      <c r="C405" s="87" t="s">
        <v>918</v>
      </c>
      <c r="E405" s="104">
        <f t="shared" si="113"/>
        <v>0</v>
      </c>
      <c r="F405" s="104">
        <f t="shared" si="114"/>
        <v>0</v>
      </c>
      <c r="G405" s="104">
        <f t="shared" si="115"/>
        <v>0</v>
      </c>
      <c r="H405" s="43">
        <f t="shared" si="116"/>
        <v>0</v>
      </c>
      <c r="J405" s="104">
        <f t="shared" si="117"/>
        <v>0</v>
      </c>
      <c r="K405" s="104">
        <f t="shared" si="118"/>
        <v>0</v>
      </c>
      <c r="L405" s="104">
        <f t="shared" si="119"/>
        <v>0</v>
      </c>
      <c r="M405" s="43">
        <f t="shared" si="120"/>
        <v>0</v>
      </c>
      <c r="O405" s="86" t="str">
        <f t="shared" si="121"/>
        <v/>
      </c>
    </row>
    <row r="406" spans="2:15" x14ac:dyDescent="0.35">
      <c r="B406" s="116">
        <v>642015</v>
      </c>
      <c r="C406" s="87" t="s">
        <v>919</v>
      </c>
      <c r="E406" s="104">
        <f t="shared" si="113"/>
        <v>0</v>
      </c>
      <c r="F406" s="104">
        <f t="shared" si="114"/>
        <v>0</v>
      </c>
      <c r="G406" s="104">
        <f t="shared" si="115"/>
        <v>0</v>
      </c>
      <c r="H406" s="43">
        <f t="shared" si="116"/>
        <v>0</v>
      </c>
      <c r="J406" s="104">
        <f t="shared" si="117"/>
        <v>0</v>
      </c>
      <c r="K406" s="104">
        <f t="shared" si="118"/>
        <v>0</v>
      </c>
      <c r="L406" s="104">
        <f t="shared" si="119"/>
        <v>0</v>
      </c>
      <c r="M406" s="43">
        <f t="shared" si="120"/>
        <v>0</v>
      </c>
      <c r="O406" s="86" t="str">
        <f t="shared" si="121"/>
        <v/>
      </c>
    </row>
    <row r="407" spans="2:15" x14ac:dyDescent="0.35">
      <c r="B407" s="116">
        <v>642016</v>
      </c>
      <c r="C407" s="87" t="s">
        <v>920</v>
      </c>
      <c r="E407" s="104">
        <f t="shared" si="113"/>
        <v>0</v>
      </c>
      <c r="F407" s="104">
        <f t="shared" si="114"/>
        <v>0</v>
      </c>
      <c r="G407" s="104">
        <f t="shared" si="115"/>
        <v>0</v>
      </c>
      <c r="H407" s="43">
        <f t="shared" si="116"/>
        <v>0</v>
      </c>
      <c r="J407" s="104">
        <f t="shared" si="117"/>
        <v>0</v>
      </c>
      <c r="K407" s="104">
        <f t="shared" si="118"/>
        <v>0</v>
      </c>
      <c r="L407" s="104">
        <f t="shared" si="119"/>
        <v>0</v>
      </c>
      <c r="M407" s="43">
        <f t="shared" si="120"/>
        <v>0</v>
      </c>
      <c r="O407" s="86" t="str">
        <f t="shared" si="121"/>
        <v/>
      </c>
    </row>
    <row r="408" spans="2:15" x14ac:dyDescent="0.35">
      <c r="B408" s="116">
        <v>642017</v>
      </c>
      <c r="C408" s="87" t="s">
        <v>921</v>
      </c>
      <c r="E408" s="104">
        <f t="shared" si="113"/>
        <v>0</v>
      </c>
      <c r="F408" s="104">
        <f t="shared" si="114"/>
        <v>0</v>
      </c>
      <c r="G408" s="104">
        <f t="shared" si="115"/>
        <v>0</v>
      </c>
      <c r="H408" s="43">
        <f t="shared" si="116"/>
        <v>0</v>
      </c>
      <c r="J408" s="104">
        <f t="shared" si="117"/>
        <v>0</v>
      </c>
      <c r="K408" s="104">
        <f t="shared" si="118"/>
        <v>0</v>
      </c>
      <c r="L408" s="104">
        <f t="shared" si="119"/>
        <v>0</v>
      </c>
      <c r="M408" s="43">
        <f t="shared" si="120"/>
        <v>0</v>
      </c>
      <c r="O408" s="86" t="str">
        <f t="shared" si="121"/>
        <v/>
      </c>
    </row>
    <row r="409" spans="2:15" x14ac:dyDescent="0.35">
      <c r="B409" s="116">
        <v>643000</v>
      </c>
      <c r="C409" s="87" t="s">
        <v>922</v>
      </c>
      <c r="E409" s="104">
        <f t="shared" si="113"/>
        <v>0</v>
      </c>
      <c r="F409" s="104">
        <f t="shared" si="114"/>
        <v>0</v>
      </c>
      <c r="G409" s="104">
        <f t="shared" si="115"/>
        <v>0</v>
      </c>
      <c r="H409" s="43">
        <f t="shared" si="116"/>
        <v>0</v>
      </c>
      <c r="J409" s="104">
        <f t="shared" si="117"/>
        <v>0</v>
      </c>
      <c r="K409" s="104">
        <f t="shared" si="118"/>
        <v>0</v>
      </c>
      <c r="L409" s="104">
        <f t="shared" si="119"/>
        <v>0</v>
      </c>
      <c r="M409" s="43">
        <f t="shared" si="120"/>
        <v>0</v>
      </c>
      <c r="O409" s="86" t="str">
        <f t="shared" si="121"/>
        <v/>
      </c>
    </row>
    <row r="410" spans="2:15" x14ac:dyDescent="0.35">
      <c r="B410" s="116">
        <v>643010</v>
      </c>
      <c r="C410" s="87" t="s">
        <v>923</v>
      </c>
      <c r="E410" s="104">
        <f t="shared" si="113"/>
        <v>0</v>
      </c>
      <c r="F410" s="104">
        <f t="shared" si="114"/>
        <v>0</v>
      </c>
      <c r="G410" s="104">
        <f t="shared" si="115"/>
        <v>0</v>
      </c>
      <c r="H410" s="43">
        <f t="shared" si="116"/>
        <v>0</v>
      </c>
      <c r="J410" s="104">
        <f t="shared" si="117"/>
        <v>0</v>
      </c>
      <c r="K410" s="104">
        <f t="shared" si="118"/>
        <v>0</v>
      </c>
      <c r="L410" s="104">
        <f t="shared" si="119"/>
        <v>0</v>
      </c>
      <c r="M410" s="43">
        <f t="shared" si="120"/>
        <v>0</v>
      </c>
      <c r="O410" s="86" t="str">
        <f t="shared" si="121"/>
        <v/>
      </c>
    </row>
    <row r="411" spans="2:15" x14ac:dyDescent="0.35">
      <c r="B411" s="116">
        <v>643011</v>
      </c>
      <c r="C411" s="87" t="s">
        <v>924</v>
      </c>
      <c r="E411" s="104">
        <f t="shared" si="113"/>
        <v>0</v>
      </c>
      <c r="F411" s="104">
        <f t="shared" si="114"/>
        <v>0</v>
      </c>
      <c r="G411" s="104">
        <f t="shared" si="115"/>
        <v>0</v>
      </c>
      <c r="H411" s="43">
        <f t="shared" si="116"/>
        <v>0</v>
      </c>
      <c r="J411" s="104">
        <f t="shared" si="117"/>
        <v>0</v>
      </c>
      <c r="K411" s="104">
        <f t="shared" si="118"/>
        <v>0</v>
      </c>
      <c r="L411" s="104">
        <f t="shared" si="119"/>
        <v>0</v>
      </c>
      <c r="M411" s="43">
        <f t="shared" si="120"/>
        <v>0</v>
      </c>
      <c r="O411" s="86" t="str">
        <f t="shared" si="121"/>
        <v/>
      </c>
    </row>
    <row r="412" spans="2:15" x14ac:dyDescent="0.35">
      <c r="B412" s="116">
        <v>643012</v>
      </c>
      <c r="C412" s="87" t="s">
        <v>925</v>
      </c>
      <c r="E412" s="104">
        <f t="shared" si="113"/>
        <v>0</v>
      </c>
      <c r="F412" s="104">
        <f t="shared" si="114"/>
        <v>0</v>
      </c>
      <c r="G412" s="104">
        <f t="shared" si="115"/>
        <v>0</v>
      </c>
      <c r="H412" s="43">
        <f t="shared" si="116"/>
        <v>0</v>
      </c>
      <c r="J412" s="104">
        <f t="shared" si="117"/>
        <v>0</v>
      </c>
      <c r="K412" s="104">
        <f t="shared" si="118"/>
        <v>0</v>
      </c>
      <c r="L412" s="104">
        <f t="shared" si="119"/>
        <v>0</v>
      </c>
      <c r="M412" s="43">
        <f t="shared" si="120"/>
        <v>0</v>
      </c>
      <c r="O412" s="86" t="str">
        <f t="shared" si="121"/>
        <v/>
      </c>
    </row>
    <row r="413" spans="2:15" x14ac:dyDescent="0.35">
      <c r="B413" s="116">
        <v>644000</v>
      </c>
      <c r="C413" s="87" t="s">
        <v>926</v>
      </c>
      <c r="E413" s="104">
        <f t="shared" si="113"/>
        <v>0</v>
      </c>
      <c r="F413" s="104">
        <f t="shared" si="114"/>
        <v>0</v>
      </c>
      <c r="G413" s="104">
        <f t="shared" si="115"/>
        <v>0</v>
      </c>
      <c r="H413" s="43">
        <f t="shared" si="116"/>
        <v>0</v>
      </c>
      <c r="J413" s="104">
        <f t="shared" si="117"/>
        <v>0</v>
      </c>
      <c r="K413" s="104">
        <f t="shared" si="118"/>
        <v>0</v>
      </c>
      <c r="L413" s="104">
        <f t="shared" si="119"/>
        <v>0</v>
      </c>
      <c r="M413" s="43">
        <f t="shared" si="120"/>
        <v>0</v>
      </c>
      <c r="O413" s="86" t="str">
        <f t="shared" si="121"/>
        <v/>
      </c>
    </row>
    <row r="414" spans="2:15" x14ac:dyDescent="0.35">
      <c r="B414" s="116">
        <v>644010</v>
      </c>
      <c r="C414" s="87" t="s">
        <v>927</v>
      </c>
      <c r="E414" s="104">
        <f t="shared" si="113"/>
        <v>0</v>
      </c>
      <c r="F414" s="104">
        <f t="shared" si="114"/>
        <v>0</v>
      </c>
      <c r="G414" s="104">
        <f t="shared" si="115"/>
        <v>0</v>
      </c>
      <c r="H414" s="43">
        <f t="shared" si="116"/>
        <v>0</v>
      </c>
      <c r="J414" s="104">
        <f t="shared" si="117"/>
        <v>0</v>
      </c>
      <c r="K414" s="104">
        <f t="shared" si="118"/>
        <v>0</v>
      </c>
      <c r="L414" s="104">
        <f t="shared" si="119"/>
        <v>0</v>
      </c>
      <c r="M414" s="43">
        <f t="shared" si="120"/>
        <v>0</v>
      </c>
      <c r="O414" s="86" t="str">
        <f t="shared" si="121"/>
        <v/>
      </c>
    </row>
    <row r="415" spans="2:15" x14ac:dyDescent="0.35">
      <c r="B415" s="116">
        <v>644011</v>
      </c>
      <c r="C415" s="87" t="s">
        <v>928</v>
      </c>
      <c r="E415" s="104">
        <f t="shared" si="113"/>
        <v>0</v>
      </c>
      <c r="F415" s="104">
        <f t="shared" si="114"/>
        <v>0</v>
      </c>
      <c r="G415" s="104">
        <f t="shared" si="115"/>
        <v>0</v>
      </c>
      <c r="H415" s="43">
        <f t="shared" si="116"/>
        <v>0</v>
      </c>
      <c r="J415" s="104">
        <f t="shared" si="117"/>
        <v>0</v>
      </c>
      <c r="K415" s="104">
        <f t="shared" si="118"/>
        <v>0</v>
      </c>
      <c r="L415" s="104">
        <f t="shared" si="119"/>
        <v>0</v>
      </c>
      <c r="M415" s="43">
        <f t="shared" si="120"/>
        <v>0</v>
      </c>
      <c r="O415" s="86" t="str">
        <f t="shared" si="121"/>
        <v/>
      </c>
    </row>
    <row r="416" spans="2:15" x14ac:dyDescent="0.35">
      <c r="B416" s="116">
        <v>644012</v>
      </c>
      <c r="C416" s="87" t="s">
        <v>929</v>
      </c>
      <c r="E416" s="104">
        <f t="shared" si="113"/>
        <v>0</v>
      </c>
      <c r="F416" s="104">
        <f t="shared" si="114"/>
        <v>0</v>
      </c>
      <c r="G416" s="104">
        <f t="shared" si="115"/>
        <v>0</v>
      </c>
      <c r="H416" s="43">
        <f t="shared" si="116"/>
        <v>0</v>
      </c>
      <c r="J416" s="104">
        <f t="shared" si="117"/>
        <v>0</v>
      </c>
      <c r="K416" s="104">
        <f t="shared" si="118"/>
        <v>0</v>
      </c>
      <c r="L416" s="104">
        <f t="shared" si="119"/>
        <v>0</v>
      </c>
      <c r="M416" s="43">
        <f t="shared" si="120"/>
        <v>0</v>
      </c>
      <c r="O416" s="86" t="str">
        <f t="shared" si="121"/>
        <v/>
      </c>
    </row>
    <row r="417" spans="1:15" x14ac:dyDescent="0.35">
      <c r="B417" s="116">
        <v>644013</v>
      </c>
      <c r="C417" s="87" t="s">
        <v>930</v>
      </c>
      <c r="E417" s="104">
        <f t="shared" si="113"/>
        <v>0</v>
      </c>
      <c r="F417" s="104">
        <f t="shared" si="114"/>
        <v>0</v>
      </c>
      <c r="G417" s="104">
        <f t="shared" si="115"/>
        <v>0</v>
      </c>
      <c r="H417" s="43">
        <f t="shared" si="116"/>
        <v>0</v>
      </c>
      <c r="J417" s="104">
        <f t="shared" si="117"/>
        <v>0</v>
      </c>
      <c r="K417" s="104">
        <f t="shared" si="118"/>
        <v>0</v>
      </c>
      <c r="L417" s="104">
        <f t="shared" si="119"/>
        <v>0</v>
      </c>
      <c r="M417" s="43">
        <f t="shared" si="120"/>
        <v>0</v>
      </c>
      <c r="O417" s="86" t="str">
        <f t="shared" si="121"/>
        <v/>
      </c>
    </row>
    <row r="418" spans="1:15" x14ac:dyDescent="0.35">
      <c r="B418" s="116">
        <v>644014</v>
      </c>
      <c r="C418" s="87" t="s">
        <v>931</v>
      </c>
      <c r="E418" s="104">
        <f t="shared" si="113"/>
        <v>0</v>
      </c>
      <c r="F418" s="104">
        <f t="shared" si="114"/>
        <v>0</v>
      </c>
      <c r="G418" s="104">
        <f t="shared" si="115"/>
        <v>0</v>
      </c>
      <c r="H418" s="43">
        <f t="shared" si="116"/>
        <v>0</v>
      </c>
      <c r="J418" s="104">
        <f t="shared" si="117"/>
        <v>0</v>
      </c>
      <c r="K418" s="104">
        <f t="shared" si="118"/>
        <v>0</v>
      </c>
      <c r="L418" s="104">
        <f t="shared" si="119"/>
        <v>0</v>
      </c>
      <c r="M418" s="43">
        <f t="shared" si="120"/>
        <v>0</v>
      </c>
      <c r="O418" s="86" t="str">
        <f t="shared" si="121"/>
        <v/>
      </c>
    </row>
    <row r="419" spans="1:15" x14ac:dyDescent="0.35">
      <c r="B419" s="116">
        <v>644015</v>
      </c>
      <c r="C419" s="87" t="s">
        <v>932</v>
      </c>
      <c r="E419" s="104">
        <f t="shared" si="113"/>
        <v>0</v>
      </c>
      <c r="F419" s="104">
        <f t="shared" si="114"/>
        <v>0</v>
      </c>
      <c r="G419" s="104">
        <f t="shared" si="115"/>
        <v>0</v>
      </c>
      <c r="H419" s="43">
        <f t="shared" si="116"/>
        <v>0</v>
      </c>
      <c r="J419" s="104">
        <f t="shared" si="117"/>
        <v>0</v>
      </c>
      <c r="K419" s="104">
        <f t="shared" si="118"/>
        <v>0</v>
      </c>
      <c r="L419" s="104">
        <f t="shared" si="119"/>
        <v>0</v>
      </c>
      <c r="M419" s="43">
        <f t="shared" si="120"/>
        <v>0</v>
      </c>
      <c r="O419" s="86" t="str">
        <f t="shared" si="121"/>
        <v/>
      </c>
    </row>
    <row r="420" spans="1:15" x14ac:dyDescent="0.35">
      <c r="B420" s="116">
        <v>645000</v>
      </c>
      <c r="C420" s="87" t="s">
        <v>933</v>
      </c>
      <c r="E420" s="104">
        <f t="shared" si="113"/>
        <v>0</v>
      </c>
      <c r="F420" s="104">
        <f t="shared" si="114"/>
        <v>0</v>
      </c>
      <c r="G420" s="104">
        <f t="shared" si="115"/>
        <v>0</v>
      </c>
      <c r="H420" s="43">
        <f t="shared" si="116"/>
        <v>0</v>
      </c>
      <c r="J420" s="104">
        <f t="shared" si="117"/>
        <v>0</v>
      </c>
      <c r="K420" s="104">
        <f t="shared" si="118"/>
        <v>0</v>
      </c>
      <c r="L420" s="104">
        <f t="shared" si="119"/>
        <v>0</v>
      </c>
      <c r="M420" s="43">
        <f t="shared" si="120"/>
        <v>0</v>
      </c>
      <c r="O420" s="86" t="str">
        <f t="shared" si="121"/>
        <v/>
      </c>
    </row>
    <row r="421" spans="1:15" x14ac:dyDescent="0.35">
      <c r="B421" s="116">
        <v>645010</v>
      </c>
      <c r="C421" s="87" t="s">
        <v>934</v>
      </c>
      <c r="E421" s="104">
        <f t="shared" si="113"/>
        <v>0</v>
      </c>
      <c r="F421" s="104">
        <f t="shared" si="114"/>
        <v>0</v>
      </c>
      <c r="G421" s="104">
        <f t="shared" si="115"/>
        <v>0</v>
      </c>
      <c r="H421" s="43">
        <f t="shared" si="116"/>
        <v>0</v>
      </c>
      <c r="J421" s="104">
        <f t="shared" si="117"/>
        <v>0</v>
      </c>
      <c r="K421" s="104">
        <f t="shared" si="118"/>
        <v>0</v>
      </c>
      <c r="L421" s="104">
        <f t="shared" si="119"/>
        <v>0</v>
      </c>
      <c r="M421" s="43">
        <f t="shared" si="120"/>
        <v>0</v>
      </c>
      <c r="O421" s="86" t="str">
        <f t="shared" si="121"/>
        <v/>
      </c>
    </row>
    <row r="422" spans="1:15" x14ac:dyDescent="0.35">
      <c r="B422" s="116">
        <v>645011</v>
      </c>
      <c r="C422" s="87" t="s">
        <v>935</v>
      </c>
      <c r="E422" s="104">
        <f t="shared" si="113"/>
        <v>0</v>
      </c>
      <c r="F422" s="104">
        <f t="shared" si="114"/>
        <v>0</v>
      </c>
      <c r="G422" s="104">
        <f t="shared" si="115"/>
        <v>0</v>
      </c>
      <c r="H422" s="43">
        <f t="shared" si="116"/>
        <v>0</v>
      </c>
      <c r="J422" s="104">
        <f t="shared" si="117"/>
        <v>0</v>
      </c>
      <c r="K422" s="104">
        <f t="shared" si="118"/>
        <v>0</v>
      </c>
      <c r="L422" s="104">
        <f t="shared" si="119"/>
        <v>0</v>
      </c>
      <c r="M422" s="43">
        <f t="shared" si="120"/>
        <v>0</v>
      </c>
      <c r="O422" s="86" t="str">
        <f t="shared" si="121"/>
        <v/>
      </c>
    </row>
    <row r="423" spans="1:15" x14ac:dyDescent="0.35">
      <c r="B423" s="116">
        <v>645012</v>
      </c>
      <c r="C423" s="87" t="s">
        <v>936</v>
      </c>
      <c r="E423" s="104">
        <f t="shared" si="113"/>
        <v>0</v>
      </c>
      <c r="F423" s="104">
        <f t="shared" si="114"/>
        <v>0</v>
      </c>
      <c r="G423" s="104">
        <f t="shared" si="115"/>
        <v>0</v>
      </c>
      <c r="H423" s="43">
        <f t="shared" si="116"/>
        <v>0</v>
      </c>
      <c r="J423" s="104">
        <f t="shared" si="117"/>
        <v>0</v>
      </c>
      <c r="K423" s="104">
        <f t="shared" si="118"/>
        <v>0</v>
      </c>
      <c r="L423" s="104">
        <f t="shared" si="119"/>
        <v>0</v>
      </c>
      <c r="M423" s="43">
        <f t="shared" si="120"/>
        <v>0</v>
      </c>
      <c r="O423" s="86" t="str">
        <f t="shared" si="121"/>
        <v/>
      </c>
    </row>
    <row r="424" spans="1:15" x14ac:dyDescent="0.35">
      <c r="B424" s="116">
        <v>645013</v>
      </c>
      <c r="C424" s="87" t="s">
        <v>937</v>
      </c>
      <c r="E424" s="104">
        <f t="shared" si="113"/>
        <v>0</v>
      </c>
      <c r="F424" s="104">
        <f t="shared" si="114"/>
        <v>0</v>
      </c>
      <c r="G424" s="104">
        <f t="shared" si="115"/>
        <v>0</v>
      </c>
      <c r="H424" s="43">
        <f t="shared" si="116"/>
        <v>0</v>
      </c>
      <c r="J424" s="104">
        <f t="shared" si="117"/>
        <v>0</v>
      </c>
      <c r="K424" s="104">
        <f t="shared" si="118"/>
        <v>0</v>
      </c>
      <c r="L424" s="104">
        <f t="shared" si="119"/>
        <v>0</v>
      </c>
      <c r="M424" s="43">
        <f t="shared" si="120"/>
        <v>0</v>
      </c>
      <c r="O424" s="86" t="str">
        <f t="shared" si="121"/>
        <v/>
      </c>
    </row>
    <row r="425" spans="1:15" x14ac:dyDescent="0.35">
      <c r="B425" s="116">
        <v>645014</v>
      </c>
      <c r="C425" s="87" t="s">
        <v>938</v>
      </c>
      <c r="E425" s="104">
        <f t="shared" si="113"/>
        <v>0</v>
      </c>
      <c r="F425" s="104">
        <f t="shared" si="114"/>
        <v>0</v>
      </c>
      <c r="G425" s="104">
        <f t="shared" si="115"/>
        <v>0</v>
      </c>
      <c r="H425" s="43">
        <f t="shared" si="116"/>
        <v>0</v>
      </c>
      <c r="J425" s="104">
        <f t="shared" si="117"/>
        <v>0</v>
      </c>
      <c r="K425" s="104">
        <f t="shared" si="118"/>
        <v>0</v>
      </c>
      <c r="L425" s="104">
        <f t="shared" si="119"/>
        <v>0</v>
      </c>
      <c r="M425" s="43">
        <f t="shared" si="120"/>
        <v>0</v>
      </c>
      <c r="O425" s="86" t="str">
        <f t="shared" si="121"/>
        <v/>
      </c>
    </row>
    <row r="426" spans="1:15" x14ac:dyDescent="0.35">
      <c r="B426" s="116">
        <v>645015</v>
      </c>
      <c r="C426" s="87" t="s">
        <v>939</v>
      </c>
      <c r="E426" s="104">
        <f t="shared" si="113"/>
        <v>0</v>
      </c>
      <c r="F426" s="104">
        <f t="shared" si="114"/>
        <v>0</v>
      </c>
      <c r="G426" s="104">
        <f t="shared" si="115"/>
        <v>0</v>
      </c>
      <c r="H426" s="43">
        <f t="shared" si="116"/>
        <v>0</v>
      </c>
      <c r="J426" s="104">
        <f t="shared" si="117"/>
        <v>0</v>
      </c>
      <c r="K426" s="104">
        <f t="shared" si="118"/>
        <v>0</v>
      </c>
      <c r="L426" s="104">
        <f t="shared" si="119"/>
        <v>0</v>
      </c>
      <c r="M426" s="43">
        <f t="shared" si="120"/>
        <v>0</v>
      </c>
      <c r="O426" s="86" t="str">
        <f t="shared" si="121"/>
        <v/>
      </c>
    </row>
    <row r="427" spans="1:15" x14ac:dyDescent="0.35">
      <c r="B427" s="116">
        <v>645016</v>
      </c>
      <c r="C427" s="87" t="s">
        <v>940</v>
      </c>
      <c r="E427" s="104">
        <f t="shared" si="113"/>
        <v>0</v>
      </c>
      <c r="F427" s="104">
        <f t="shared" si="114"/>
        <v>0</v>
      </c>
      <c r="G427" s="104">
        <f t="shared" si="115"/>
        <v>0</v>
      </c>
      <c r="H427" s="43">
        <f t="shared" si="116"/>
        <v>0</v>
      </c>
      <c r="J427" s="104">
        <f t="shared" si="117"/>
        <v>0</v>
      </c>
      <c r="K427" s="104">
        <f t="shared" si="118"/>
        <v>0</v>
      </c>
      <c r="L427" s="104">
        <f t="shared" si="119"/>
        <v>0</v>
      </c>
      <c r="M427" s="43">
        <f t="shared" si="120"/>
        <v>0</v>
      </c>
      <c r="O427" s="86" t="str">
        <f t="shared" si="121"/>
        <v/>
      </c>
    </row>
    <row r="428" spans="1:15" x14ac:dyDescent="0.35">
      <c r="B428" s="116">
        <v>645017</v>
      </c>
      <c r="C428" s="87" t="s">
        <v>941</v>
      </c>
      <c r="E428" s="104">
        <f t="shared" si="113"/>
        <v>0</v>
      </c>
      <c r="F428" s="104">
        <f t="shared" si="114"/>
        <v>0</v>
      </c>
      <c r="G428" s="104">
        <f t="shared" si="115"/>
        <v>0</v>
      </c>
      <c r="H428" s="43">
        <f t="shared" si="116"/>
        <v>0</v>
      </c>
      <c r="J428" s="104">
        <f t="shared" si="117"/>
        <v>0</v>
      </c>
      <c r="K428" s="104">
        <f t="shared" si="118"/>
        <v>0</v>
      </c>
      <c r="L428" s="104">
        <f t="shared" si="119"/>
        <v>0</v>
      </c>
      <c r="M428" s="43">
        <f t="shared" si="120"/>
        <v>0</v>
      </c>
      <c r="O428" s="86" t="str">
        <f t="shared" si="121"/>
        <v/>
      </c>
    </row>
    <row r="429" spans="1:15" x14ac:dyDescent="0.35">
      <c r="A429" s="22"/>
      <c r="B429" s="127"/>
      <c r="C429" s="128" t="str">
        <f>+"Total "&amp;PROPER(C391)</f>
        <v>Total Rsv - Access Control &amp; Life Safety</v>
      </c>
      <c r="D429" s="22"/>
      <c r="E429" s="27">
        <f>SUM(E392:E428)</f>
        <v>5880.6</v>
      </c>
      <c r="F429" s="27">
        <f>SUM(F392:F428)</f>
        <v>114146</v>
      </c>
      <c r="G429" s="27">
        <f>SUM(G392:G428)</f>
        <v>-108265.4</v>
      </c>
      <c r="H429" s="28">
        <f t="shared" si="116"/>
        <v>-0.94848176896255665</v>
      </c>
      <c r="I429" s="22"/>
      <c r="J429" s="27">
        <f>SUM(J392:J428)</f>
        <v>0</v>
      </c>
      <c r="K429" s="27">
        <f>SUM(K392:K428)</f>
        <v>114146</v>
      </c>
      <c r="L429" s="27">
        <f>SUM(L392:L428)</f>
        <v>-114146</v>
      </c>
      <c r="M429" s="28">
        <f t="shared" si="120"/>
        <v>-1</v>
      </c>
      <c r="N429" s="22"/>
      <c r="O429" s="87"/>
    </row>
    <row r="430" spans="1:15" s="46" customFormat="1" ht="11.65" customHeight="1" x14ac:dyDescent="0.3">
      <c r="A430" s="44"/>
      <c r="B430" s="129"/>
      <c r="C430" s="130" t="s">
        <v>175</v>
      </c>
      <c r="D430" s="44"/>
      <c r="E430" s="45">
        <f>IF(E$201=0,0,E429/E$201)</f>
        <v>1.2835882181941941E-2</v>
      </c>
      <c r="F430" s="45">
        <f>IF(F$201=0,0,F429/F$201)</f>
        <v>0.24973526915032337</v>
      </c>
      <c r="G430" s="45"/>
      <c r="H430" s="45"/>
      <c r="I430" s="44"/>
      <c r="J430" s="45">
        <f>IF(J$201=0,0,J429/J$201)</f>
        <v>0</v>
      </c>
      <c r="K430" s="45">
        <f>IF(K$201=0,0,K429/K$201)</f>
        <v>0.24973526915032337</v>
      </c>
      <c r="L430" s="45"/>
      <c r="M430" s="45"/>
      <c r="N430" s="44"/>
      <c r="O430" s="88"/>
    </row>
    <row r="431" spans="1:15" x14ac:dyDescent="0.35">
      <c r="A431" s="11"/>
      <c r="B431" s="125"/>
      <c r="C431" s="97"/>
      <c r="D431" s="11"/>
      <c r="E431" s="29"/>
      <c r="F431" s="29"/>
      <c r="G431" s="29"/>
      <c r="H431" s="29"/>
      <c r="I431" s="11"/>
      <c r="J431" s="29"/>
      <c r="K431" s="29"/>
      <c r="L431" s="29"/>
      <c r="M431" s="29"/>
      <c r="N431" s="11"/>
      <c r="O431" s="87"/>
    </row>
    <row r="432" spans="1:15" x14ac:dyDescent="0.35">
      <c r="B432" s="116"/>
      <c r="C432" s="126" t="s">
        <v>942</v>
      </c>
      <c r="E432" s="30"/>
      <c r="F432" s="30"/>
      <c r="G432" s="30"/>
      <c r="H432" s="26"/>
      <c r="J432" s="30"/>
      <c r="K432" s="30"/>
      <c r="L432" s="30"/>
      <c r="M432" s="26"/>
      <c r="O432" s="87"/>
    </row>
    <row r="433" spans="2:15" x14ac:dyDescent="0.35">
      <c r="B433" s="116">
        <v>650000</v>
      </c>
      <c r="C433" s="87" t="s">
        <v>943</v>
      </c>
      <c r="E433" s="104">
        <f t="shared" ref="E433:E464" si="122">VLOOKUP($B433,RSV,30,FALSE)</f>
        <v>0</v>
      </c>
      <c r="F433" s="104">
        <f t="shared" ref="F433:F464" si="123">VLOOKUP($B433,RSV,31,FALSE)</f>
        <v>0</v>
      </c>
      <c r="G433" s="104">
        <f t="shared" ref="G433:G464" si="124">+E433-F433</f>
        <v>0</v>
      </c>
      <c r="H433" s="43">
        <f t="shared" ref="H433:H464" si="125">IF(F433=0,0,G433/F433)</f>
        <v>0</v>
      </c>
      <c r="J433" s="104">
        <f t="shared" ref="J433:J464" si="126">VLOOKUP($B433,RSV,47,FALSE)</f>
        <v>0</v>
      </c>
      <c r="K433" s="104">
        <f t="shared" ref="K433:K464" si="127">VLOOKUP($B433,RSV,31,FALSE)</f>
        <v>0</v>
      </c>
      <c r="L433" s="104">
        <f t="shared" ref="L433:L464" si="128">+J433-K433</f>
        <v>0</v>
      </c>
      <c r="M433" s="43">
        <f t="shared" ref="M433:M464" si="129">IF(K433=0,0,L433/K433)</f>
        <v>0</v>
      </c>
      <c r="O433" s="86" t="str">
        <f t="shared" ref="O433:O464" si="130">IF(ISBLANK(VLOOKUP(B433,RSV,48,FALSE))=TRUE,"",VLOOKUP(B433,RSV,48,FALSE))</f>
        <v/>
      </c>
    </row>
    <row r="434" spans="2:15" x14ac:dyDescent="0.35">
      <c r="B434" s="116">
        <v>651000</v>
      </c>
      <c r="C434" s="87" t="s">
        <v>944</v>
      </c>
      <c r="E434" s="104">
        <f t="shared" si="122"/>
        <v>0</v>
      </c>
      <c r="F434" s="104">
        <f t="shared" si="123"/>
        <v>0</v>
      </c>
      <c r="G434" s="104">
        <f t="shared" si="124"/>
        <v>0</v>
      </c>
      <c r="H434" s="43">
        <f t="shared" si="125"/>
        <v>0</v>
      </c>
      <c r="J434" s="104">
        <f t="shared" si="126"/>
        <v>0</v>
      </c>
      <c r="K434" s="104">
        <f t="shared" si="127"/>
        <v>0</v>
      </c>
      <c r="L434" s="104">
        <f t="shared" si="128"/>
        <v>0</v>
      </c>
      <c r="M434" s="43">
        <f t="shared" si="129"/>
        <v>0</v>
      </c>
      <c r="O434" s="86" t="str">
        <f t="shared" si="130"/>
        <v/>
      </c>
    </row>
    <row r="435" spans="2:15" x14ac:dyDescent="0.35">
      <c r="B435" s="116">
        <v>651010</v>
      </c>
      <c r="C435" s="87" t="s">
        <v>945</v>
      </c>
      <c r="E435" s="104">
        <f t="shared" si="122"/>
        <v>0</v>
      </c>
      <c r="F435" s="104">
        <f t="shared" si="123"/>
        <v>0</v>
      </c>
      <c r="G435" s="104">
        <f t="shared" si="124"/>
        <v>0</v>
      </c>
      <c r="H435" s="43">
        <f t="shared" si="125"/>
        <v>0</v>
      </c>
      <c r="J435" s="104">
        <f t="shared" si="126"/>
        <v>0</v>
      </c>
      <c r="K435" s="104">
        <f t="shared" si="127"/>
        <v>0</v>
      </c>
      <c r="L435" s="104">
        <f t="shared" si="128"/>
        <v>0</v>
      </c>
      <c r="M435" s="43">
        <f t="shared" si="129"/>
        <v>0</v>
      </c>
      <c r="O435" s="86" t="str">
        <f t="shared" si="130"/>
        <v/>
      </c>
    </row>
    <row r="436" spans="2:15" x14ac:dyDescent="0.35">
      <c r="B436" s="116">
        <v>651011</v>
      </c>
      <c r="C436" s="87" t="s">
        <v>946</v>
      </c>
      <c r="E436" s="104">
        <f t="shared" si="122"/>
        <v>0</v>
      </c>
      <c r="F436" s="104">
        <f t="shared" si="123"/>
        <v>0</v>
      </c>
      <c r="G436" s="104">
        <f t="shared" si="124"/>
        <v>0</v>
      </c>
      <c r="H436" s="43">
        <f t="shared" si="125"/>
        <v>0</v>
      </c>
      <c r="J436" s="104">
        <f t="shared" si="126"/>
        <v>0</v>
      </c>
      <c r="K436" s="104">
        <f t="shared" si="127"/>
        <v>0</v>
      </c>
      <c r="L436" s="104">
        <f t="shared" si="128"/>
        <v>0</v>
      </c>
      <c r="M436" s="43">
        <f t="shared" si="129"/>
        <v>0</v>
      </c>
      <c r="O436" s="86" t="str">
        <f t="shared" si="130"/>
        <v/>
      </c>
    </row>
    <row r="437" spans="2:15" x14ac:dyDescent="0.35">
      <c r="B437" s="116">
        <v>651012</v>
      </c>
      <c r="C437" s="87" t="s">
        <v>947</v>
      </c>
      <c r="E437" s="104">
        <f t="shared" si="122"/>
        <v>0</v>
      </c>
      <c r="F437" s="104">
        <f t="shared" si="123"/>
        <v>0</v>
      </c>
      <c r="G437" s="104">
        <f t="shared" si="124"/>
        <v>0</v>
      </c>
      <c r="H437" s="43">
        <f t="shared" si="125"/>
        <v>0</v>
      </c>
      <c r="J437" s="104">
        <f t="shared" si="126"/>
        <v>0</v>
      </c>
      <c r="K437" s="104">
        <f t="shared" si="127"/>
        <v>0</v>
      </c>
      <c r="L437" s="104">
        <f t="shared" si="128"/>
        <v>0</v>
      </c>
      <c r="M437" s="43">
        <f t="shared" si="129"/>
        <v>0</v>
      </c>
      <c r="O437" s="86" t="str">
        <f t="shared" si="130"/>
        <v/>
      </c>
    </row>
    <row r="438" spans="2:15" x14ac:dyDescent="0.35">
      <c r="B438" s="116">
        <v>651013</v>
      </c>
      <c r="C438" s="87" t="s">
        <v>948</v>
      </c>
      <c r="E438" s="104">
        <f t="shared" si="122"/>
        <v>0</v>
      </c>
      <c r="F438" s="104">
        <f t="shared" si="123"/>
        <v>0</v>
      </c>
      <c r="G438" s="104">
        <f t="shared" si="124"/>
        <v>0</v>
      </c>
      <c r="H438" s="43">
        <f t="shared" si="125"/>
        <v>0</v>
      </c>
      <c r="J438" s="104">
        <f t="shared" si="126"/>
        <v>0</v>
      </c>
      <c r="K438" s="104">
        <f t="shared" si="127"/>
        <v>0</v>
      </c>
      <c r="L438" s="104">
        <f t="shared" si="128"/>
        <v>0</v>
      </c>
      <c r="M438" s="43">
        <f t="shared" si="129"/>
        <v>0</v>
      </c>
      <c r="O438" s="86" t="str">
        <f t="shared" si="130"/>
        <v/>
      </c>
    </row>
    <row r="439" spans="2:15" x14ac:dyDescent="0.35">
      <c r="B439" s="116">
        <v>651014</v>
      </c>
      <c r="C439" s="87" t="s">
        <v>949</v>
      </c>
      <c r="E439" s="104">
        <f t="shared" si="122"/>
        <v>0</v>
      </c>
      <c r="F439" s="104">
        <f t="shared" si="123"/>
        <v>0</v>
      </c>
      <c r="G439" s="104">
        <f t="shared" si="124"/>
        <v>0</v>
      </c>
      <c r="H439" s="43">
        <f t="shared" si="125"/>
        <v>0</v>
      </c>
      <c r="J439" s="104">
        <f t="shared" si="126"/>
        <v>0</v>
      </c>
      <c r="K439" s="104">
        <f t="shared" si="127"/>
        <v>0</v>
      </c>
      <c r="L439" s="104">
        <f t="shared" si="128"/>
        <v>0</v>
      </c>
      <c r="M439" s="43">
        <f t="shared" si="129"/>
        <v>0</v>
      </c>
      <c r="O439" s="86" t="str">
        <f t="shared" si="130"/>
        <v/>
      </c>
    </row>
    <row r="440" spans="2:15" x14ac:dyDescent="0.35">
      <c r="B440" s="116">
        <v>651015</v>
      </c>
      <c r="C440" s="87" t="s">
        <v>950</v>
      </c>
      <c r="E440" s="104">
        <f t="shared" si="122"/>
        <v>0</v>
      </c>
      <c r="F440" s="104">
        <f t="shared" si="123"/>
        <v>0</v>
      </c>
      <c r="G440" s="104">
        <f t="shared" si="124"/>
        <v>0</v>
      </c>
      <c r="H440" s="43">
        <f t="shared" si="125"/>
        <v>0</v>
      </c>
      <c r="J440" s="104">
        <f t="shared" si="126"/>
        <v>0</v>
      </c>
      <c r="K440" s="104">
        <f t="shared" si="127"/>
        <v>0</v>
      </c>
      <c r="L440" s="104">
        <f t="shared" si="128"/>
        <v>0</v>
      </c>
      <c r="M440" s="43">
        <f t="shared" si="129"/>
        <v>0</v>
      </c>
      <c r="O440" s="86" t="str">
        <f t="shared" si="130"/>
        <v/>
      </c>
    </row>
    <row r="441" spans="2:15" x14ac:dyDescent="0.35">
      <c r="B441" s="116">
        <v>651016</v>
      </c>
      <c r="C441" s="87" t="s">
        <v>951</v>
      </c>
      <c r="E441" s="104">
        <f t="shared" si="122"/>
        <v>0</v>
      </c>
      <c r="F441" s="104">
        <f t="shared" si="123"/>
        <v>0</v>
      </c>
      <c r="G441" s="104">
        <f t="shared" si="124"/>
        <v>0</v>
      </c>
      <c r="H441" s="43">
        <f t="shared" si="125"/>
        <v>0</v>
      </c>
      <c r="J441" s="104">
        <f t="shared" si="126"/>
        <v>0</v>
      </c>
      <c r="K441" s="104">
        <f t="shared" si="127"/>
        <v>0</v>
      </c>
      <c r="L441" s="104">
        <f t="shared" si="128"/>
        <v>0</v>
      </c>
      <c r="M441" s="43">
        <f t="shared" si="129"/>
        <v>0</v>
      </c>
      <c r="O441" s="86" t="str">
        <f t="shared" si="130"/>
        <v/>
      </c>
    </row>
    <row r="442" spans="2:15" x14ac:dyDescent="0.35">
      <c r="B442" s="116">
        <v>651017</v>
      </c>
      <c r="C442" s="87" t="s">
        <v>952</v>
      </c>
      <c r="E442" s="104">
        <f t="shared" si="122"/>
        <v>0</v>
      </c>
      <c r="F442" s="104">
        <f t="shared" si="123"/>
        <v>0</v>
      </c>
      <c r="G442" s="104">
        <f t="shared" si="124"/>
        <v>0</v>
      </c>
      <c r="H442" s="43">
        <f t="shared" si="125"/>
        <v>0</v>
      </c>
      <c r="J442" s="104">
        <f t="shared" si="126"/>
        <v>0</v>
      </c>
      <c r="K442" s="104">
        <f t="shared" si="127"/>
        <v>0</v>
      </c>
      <c r="L442" s="104">
        <f t="shared" si="128"/>
        <v>0</v>
      </c>
      <c r="M442" s="43">
        <f t="shared" si="129"/>
        <v>0</v>
      </c>
      <c r="O442" s="86" t="str">
        <f t="shared" si="130"/>
        <v/>
      </c>
    </row>
    <row r="443" spans="2:15" x14ac:dyDescent="0.35">
      <c r="B443" s="116">
        <v>651018</v>
      </c>
      <c r="C443" s="87" t="s">
        <v>953</v>
      </c>
      <c r="E443" s="104">
        <f t="shared" si="122"/>
        <v>0</v>
      </c>
      <c r="F443" s="104">
        <f t="shared" si="123"/>
        <v>0</v>
      </c>
      <c r="G443" s="104">
        <f t="shared" si="124"/>
        <v>0</v>
      </c>
      <c r="H443" s="43">
        <f t="shared" si="125"/>
        <v>0</v>
      </c>
      <c r="J443" s="104">
        <f t="shared" si="126"/>
        <v>0</v>
      </c>
      <c r="K443" s="104">
        <f t="shared" si="127"/>
        <v>0</v>
      </c>
      <c r="L443" s="104">
        <f t="shared" si="128"/>
        <v>0</v>
      </c>
      <c r="M443" s="43">
        <f t="shared" si="129"/>
        <v>0</v>
      </c>
      <c r="O443" s="86" t="str">
        <f t="shared" si="130"/>
        <v/>
      </c>
    </row>
    <row r="444" spans="2:15" x14ac:dyDescent="0.35">
      <c r="B444" s="116">
        <v>651019</v>
      </c>
      <c r="C444" s="87" t="s">
        <v>954</v>
      </c>
      <c r="E444" s="104">
        <f t="shared" si="122"/>
        <v>0</v>
      </c>
      <c r="F444" s="104">
        <f t="shared" si="123"/>
        <v>0</v>
      </c>
      <c r="G444" s="104">
        <f t="shared" si="124"/>
        <v>0</v>
      </c>
      <c r="H444" s="43">
        <f t="shared" si="125"/>
        <v>0</v>
      </c>
      <c r="J444" s="104">
        <f t="shared" si="126"/>
        <v>0</v>
      </c>
      <c r="K444" s="104">
        <f t="shared" si="127"/>
        <v>0</v>
      </c>
      <c r="L444" s="104">
        <f t="shared" si="128"/>
        <v>0</v>
      </c>
      <c r="M444" s="43">
        <f t="shared" si="129"/>
        <v>0</v>
      </c>
      <c r="O444" s="86" t="str">
        <f t="shared" si="130"/>
        <v/>
      </c>
    </row>
    <row r="445" spans="2:15" x14ac:dyDescent="0.35">
      <c r="B445" s="116">
        <v>652000</v>
      </c>
      <c r="C445" s="87" t="s">
        <v>955</v>
      </c>
      <c r="E445" s="104">
        <f t="shared" si="122"/>
        <v>0</v>
      </c>
      <c r="F445" s="104">
        <f t="shared" si="123"/>
        <v>0</v>
      </c>
      <c r="G445" s="104">
        <f t="shared" si="124"/>
        <v>0</v>
      </c>
      <c r="H445" s="43">
        <f t="shared" si="125"/>
        <v>0</v>
      </c>
      <c r="J445" s="104">
        <f t="shared" si="126"/>
        <v>0</v>
      </c>
      <c r="K445" s="104">
        <f t="shared" si="127"/>
        <v>0</v>
      </c>
      <c r="L445" s="104">
        <f t="shared" si="128"/>
        <v>0</v>
      </c>
      <c r="M445" s="43">
        <f t="shared" si="129"/>
        <v>0</v>
      </c>
      <c r="O445" s="86" t="str">
        <f t="shared" si="130"/>
        <v/>
      </c>
    </row>
    <row r="446" spans="2:15" x14ac:dyDescent="0.35">
      <c r="B446" s="116">
        <v>652010</v>
      </c>
      <c r="C446" s="87" t="s">
        <v>956</v>
      </c>
      <c r="E446" s="104">
        <f t="shared" si="122"/>
        <v>0</v>
      </c>
      <c r="F446" s="104">
        <f t="shared" si="123"/>
        <v>0</v>
      </c>
      <c r="G446" s="104">
        <f t="shared" si="124"/>
        <v>0</v>
      </c>
      <c r="H446" s="43">
        <f t="shared" si="125"/>
        <v>0</v>
      </c>
      <c r="J446" s="104">
        <f t="shared" si="126"/>
        <v>0</v>
      </c>
      <c r="K446" s="104">
        <f t="shared" si="127"/>
        <v>0</v>
      </c>
      <c r="L446" s="104">
        <f t="shared" si="128"/>
        <v>0</v>
      </c>
      <c r="M446" s="43">
        <f t="shared" si="129"/>
        <v>0</v>
      </c>
      <c r="O446" s="86" t="str">
        <f t="shared" si="130"/>
        <v/>
      </c>
    </row>
    <row r="447" spans="2:15" x14ac:dyDescent="0.35">
      <c r="B447" s="116">
        <v>652011</v>
      </c>
      <c r="C447" s="87" t="s">
        <v>957</v>
      </c>
      <c r="E447" s="104">
        <f t="shared" si="122"/>
        <v>0</v>
      </c>
      <c r="F447" s="104">
        <f t="shared" si="123"/>
        <v>0</v>
      </c>
      <c r="G447" s="104">
        <f t="shared" si="124"/>
        <v>0</v>
      </c>
      <c r="H447" s="43">
        <f t="shared" si="125"/>
        <v>0</v>
      </c>
      <c r="J447" s="104">
        <f t="shared" si="126"/>
        <v>0</v>
      </c>
      <c r="K447" s="104">
        <f t="shared" si="127"/>
        <v>0</v>
      </c>
      <c r="L447" s="104">
        <f t="shared" si="128"/>
        <v>0</v>
      </c>
      <c r="M447" s="43">
        <f t="shared" si="129"/>
        <v>0</v>
      </c>
      <c r="O447" s="86" t="str">
        <f t="shared" si="130"/>
        <v/>
      </c>
    </row>
    <row r="448" spans="2:15" x14ac:dyDescent="0.35">
      <c r="B448" s="116">
        <v>652012</v>
      </c>
      <c r="C448" s="87" t="s">
        <v>958</v>
      </c>
      <c r="E448" s="104">
        <f t="shared" si="122"/>
        <v>0</v>
      </c>
      <c r="F448" s="104">
        <f t="shared" si="123"/>
        <v>0</v>
      </c>
      <c r="G448" s="104">
        <f t="shared" si="124"/>
        <v>0</v>
      </c>
      <c r="H448" s="43">
        <f t="shared" si="125"/>
        <v>0</v>
      </c>
      <c r="J448" s="104">
        <f t="shared" si="126"/>
        <v>0</v>
      </c>
      <c r="K448" s="104">
        <f t="shared" si="127"/>
        <v>0</v>
      </c>
      <c r="L448" s="104">
        <f t="shared" si="128"/>
        <v>0</v>
      </c>
      <c r="M448" s="43">
        <f t="shared" si="129"/>
        <v>0</v>
      </c>
      <c r="O448" s="86" t="str">
        <f t="shared" si="130"/>
        <v/>
      </c>
    </row>
    <row r="449" spans="2:15" x14ac:dyDescent="0.35">
      <c r="B449" s="116">
        <v>652013</v>
      </c>
      <c r="C449" s="87" t="s">
        <v>959</v>
      </c>
      <c r="E449" s="104">
        <f t="shared" si="122"/>
        <v>0</v>
      </c>
      <c r="F449" s="104">
        <f t="shared" si="123"/>
        <v>0</v>
      </c>
      <c r="G449" s="104">
        <f t="shared" si="124"/>
        <v>0</v>
      </c>
      <c r="H449" s="43">
        <f t="shared" si="125"/>
        <v>0</v>
      </c>
      <c r="J449" s="104">
        <f t="shared" si="126"/>
        <v>0</v>
      </c>
      <c r="K449" s="104">
        <f t="shared" si="127"/>
        <v>0</v>
      </c>
      <c r="L449" s="104">
        <f t="shared" si="128"/>
        <v>0</v>
      </c>
      <c r="M449" s="43">
        <f t="shared" si="129"/>
        <v>0</v>
      </c>
      <c r="O449" s="86" t="str">
        <f t="shared" si="130"/>
        <v/>
      </c>
    </row>
    <row r="450" spans="2:15" x14ac:dyDescent="0.35">
      <c r="B450" s="116">
        <v>652014</v>
      </c>
      <c r="C450" s="87" t="s">
        <v>960</v>
      </c>
      <c r="E450" s="104">
        <f t="shared" si="122"/>
        <v>0</v>
      </c>
      <c r="F450" s="104">
        <f t="shared" si="123"/>
        <v>0</v>
      </c>
      <c r="G450" s="104">
        <f t="shared" si="124"/>
        <v>0</v>
      </c>
      <c r="H450" s="43">
        <f t="shared" si="125"/>
        <v>0</v>
      </c>
      <c r="J450" s="104">
        <f t="shared" si="126"/>
        <v>0</v>
      </c>
      <c r="K450" s="104">
        <f t="shared" si="127"/>
        <v>0</v>
      </c>
      <c r="L450" s="104">
        <f t="shared" si="128"/>
        <v>0</v>
      </c>
      <c r="M450" s="43">
        <f t="shared" si="129"/>
        <v>0</v>
      </c>
      <c r="O450" s="86" t="str">
        <f t="shared" si="130"/>
        <v/>
      </c>
    </row>
    <row r="451" spans="2:15" x14ac:dyDescent="0.35">
      <c r="B451" s="116">
        <v>652015</v>
      </c>
      <c r="C451" s="87" t="s">
        <v>961</v>
      </c>
      <c r="E451" s="104">
        <f t="shared" si="122"/>
        <v>0</v>
      </c>
      <c r="F451" s="104">
        <f t="shared" si="123"/>
        <v>0</v>
      </c>
      <c r="G451" s="104">
        <f t="shared" si="124"/>
        <v>0</v>
      </c>
      <c r="H451" s="43">
        <f t="shared" si="125"/>
        <v>0</v>
      </c>
      <c r="J451" s="104">
        <f t="shared" si="126"/>
        <v>0</v>
      </c>
      <c r="K451" s="104">
        <f t="shared" si="127"/>
        <v>0</v>
      </c>
      <c r="L451" s="104">
        <f t="shared" si="128"/>
        <v>0</v>
      </c>
      <c r="M451" s="43">
        <f t="shared" si="129"/>
        <v>0</v>
      </c>
      <c r="O451" s="86" t="str">
        <f t="shared" si="130"/>
        <v/>
      </c>
    </row>
    <row r="452" spans="2:15" x14ac:dyDescent="0.35">
      <c r="B452" s="116">
        <v>652016</v>
      </c>
      <c r="C452" s="87" t="s">
        <v>962</v>
      </c>
      <c r="E452" s="104">
        <f t="shared" si="122"/>
        <v>0</v>
      </c>
      <c r="F452" s="104">
        <f t="shared" si="123"/>
        <v>0</v>
      </c>
      <c r="G452" s="104">
        <f t="shared" si="124"/>
        <v>0</v>
      </c>
      <c r="H452" s="43">
        <f t="shared" si="125"/>
        <v>0</v>
      </c>
      <c r="J452" s="104">
        <f t="shared" si="126"/>
        <v>0</v>
      </c>
      <c r="K452" s="104">
        <f t="shared" si="127"/>
        <v>0</v>
      </c>
      <c r="L452" s="104">
        <f t="shared" si="128"/>
        <v>0</v>
      </c>
      <c r="M452" s="43">
        <f t="shared" si="129"/>
        <v>0</v>
      </c>
      <c r="O452" s="86" t="str">
        <f t="shared" si="130"/>
        <v/>
      </c>
    </row>
    <row r="453" spans="2:15" x14ac:dyDescent="0.35">
      <c r="B453" s="116">
        <v>652017</v>
      </c>
      <c r="C453" s="87" t="s">
        <v>963</v>
      </c>
      <c r="E453" s="104">
        <f t="shared" si="122"/>
        <v>0</v>
      </c>
      <c r="F453" s="104">
        <f t="shared" si="123"/>
        <v>0</v>
      </c>
      <c r="G453" s="104">
        <f t="shared" si="124"/>
        <v>0</v>
      </c>
      <c r="H453" s="43">
        <f t="shared" si="125"/>
        <v>0</v>
      </c>
      <c r="J453" s="104">
        <f t="shared" si="126"/>
        <v>0</v>
      </c>
      <c r="K453" s="104">
        <f t="shared" si="127"/>
        <v>0</v>
      </c>
      <c r="L453" s="104">
        <f t="shared" si="128"/>
        <v>0</v>
      </c>
      <c r="M453" s="43">
        <f t="shared" si="129"/>
        <v>0</v>
      </c>
      <c r="O453" s="86" t="str">
        <f t="shared" si="130"/>
        <v/>
      </c>
    </row>
    <row r="454" spans="2:15" x14ac:dyDescent="0.35">
      <c r="B454" s="116">
        <v>652018</v>
      </c>
      <c r="C454" s="87" t="s">
        <v>964</v>
      </c>
      <c r="E454" s="104">
        <f t="shared" si="122"/>
        <v>0</v>
      </c>
      <c r="F454" s="104">
        <f t="shared" si="123"/>
        <v>0</v>
      </c>
      <c r="G454" s="104">
        <f t="shared" si="124"/>
        <v>0</v>
      </c>
      <c r="H454" s="43">
        <f t="shared" si="125"/>
        <v>0</v>
      </c>
      <c r="J454" s="104">
        <f t="shared" si="126"/>
        <v>0</v>
      </c>
      <c r="K454" s="104">
        <f t="shared" si="127"/>
        <v>0</v>
      </c>
      <c r="L454" s="104">
        <f t="shared" si="128"/>
        <v>0</v>
      </c>
      <c r="M454" s="43">
        <f t="shared" si="129"/>
        <v>0</v>
      </c>
      <c r="O454" s="86" t="str">
        <f t="shared" si="130"/>
        <v/>
      </c>
    </row>
    <row r="455" spans="2:15" x14ac:dyDescent="0.35">
      <c r="B455" s="116">
        <v>653000</v>
      </c>
      <c r="C455" s="87" t="s">
        <v>965</v>
      </c>
      <c r="E455" s="104">
        <f t="shared" si="122"/>
        <v>0</v>
      </c>
      <c r="F455" s="104">
        <f t="shared" si="123"/>
        <v>0</v>
      </c>
      <c r="G455" s="104">
        <f t="shared" si="124"/>
        <v>0</v>
      </c>
      <c r="H455" s="43">
        <f t="shared" si="125"/>
        <v>0</v>
      </c>
      <c r="J455" s="104">
        <f t="shared" si="126"/>
        <v>0</v>
      </c>
      <c r="K455" s="104">
        <f t="shared" si="127"/>
        <v>0</v>
      </c>
      <c r="L455" s="104">
        <f t="shared" si="128"/>
        <v>0</v>
      </c>
      <c r="M455" s="43">
        <f t="shared" si="129"/>
        <v>0</v>
      </c>
      <c r="O455" s="86" t="str">
        <f t="shared" si="130"/>
        <v/>
      </c>
    </row>
    <row r="456" spans="2:15" x14ac:dyDescent="0.35">
      <c r="B456" s="116">
        <v>653010</v>
      </c>
      <c r="C456" s="87" t="s">
        <v>966</v>
      </c>
      <c r="E456" s="104">
        <f t="shared" si="122"/>
        <v>0</v>
      </c>
      <c r="F456" s="104">
        <f t="shared" si="123"/>
        <v>0</v>
      </c>
      <c r="G456" s="104">
        <f t="shared" si="124"/>
        <v>0</v>
      </c>
      <c r="H456" s="43">
        <f t="shared" si="125"/>
        <v>0</v>
      </c>
      <c r="J456" s="104">
        <f t="shared" si="126"/>
        <v>0</v>
      </c>
      <c r="K456" s="104">
        <f t="shared" si="127"/>
        <v>0</v>
      </c>
      <c r="L456" s="104">
        <f t="shared" si="128"/>
        <v>0</v>
      </c>
      <c r="M456" s="43">
        <f t="shared" si="129"/>
        <v>0</v>
      </c>
      <c r="O456" s="86" t="str">
        <f t="shared" si="130"/>
        <v/>
      </c>
    </row>
    <row r="457" spans="2:15" x14ac:dyDescent="0.35">
      <c r="B457" s="116">
        <v>653011</v>
      </c>
      <c r="C457" s="87" t="s">
        <v>967</v>
      </c>
      <c r="E457" s="104">
        <f t="shared" si="122"/>
        <v>0</v>
      </c>
      <c r="F457" s="104">
        <f t="shared" si="123"/>
        <v>0</v>
      </c>
      <c r="G457" s="104">
        <f t="shared" si="124"/>
        <v>0</v>
      </c>
      <c r="H457" s="43">
        <f t="shared" si="125"/>
        <v>0</v>
      </c>
      <c r="J457" s="104">
        <f t="shared" si="126"/>
        <v>0</v>
      </c>
      <c r="K457" s="104">
        <f t="shared" si="127"/>
        <v>0</v>
      </c>
      <c r="L457" s="104">
        <f t="shared" si="128"/>
        <v>0</v>
      </c>
      <c r="M457" s="43">
        <f t="shared" si="129"/>
        <v>0</v>
      </c>
      <c r="O457" s="86" t="str">
        <f t="shared" si="130"/>
        <v/>
      </c>
    </row>
    <row r="458" spans="2:15" x14ac:dyDescent="0.35">
      <c r="B458" s="116">
        <v>653012</v>
      </c>
      <c r="C458" s="87" t="s">
        <v>968</v>
      </c>
      <c r="E458" s="104">
        <f t="shared" si="122"/>
        <v>0</v>
      </c>
      <c r="F458" s="104">
        <f t="shared" si="123"/>
        <v>0</v>
      </c>
      <c r="G458" s="104">
        <f t="shared" si="124"/>
        <v>0</v>
      </c>
      <c r="H458" s="43">
        <f t="shared" si="125"/>
        <v>0</v>
      </c>
      <c r="J458" s="104">
        <f t="shared" si="126"/>
        <v>0</v>
      </c>
      <c r="K458" s="104">
        <f t="shared" si="127"/>
        <v>0</v>
      </c>
      <c r="L458" s="104">
        <f t="shared" si="128"/>
        <v>0</v>
      </c>
      <c r="M458" s="43">
        <f t="shared" si="129"/>
        <v>0</v>
      </c>
      <c r="O458" s="86" t="str">
        <f t="shared" si="130"/>
        <v/>
      </c>
    </row>
    <row r="459" spans="2:15" x14ac:dyDescent="0.35">
      <c r="B459" s="116">
        <v>653013</v>
      </c>
      <c r="C459" s="87" t="s">
        <v>969</v>
      </c>
      <c r="E459" s="104">
        <f t="shared" si="122"/>
        <v>0</v>
      </c>
      <c r="F459" s="104">
        <f t="shared" si="123"/>
        <v>0</v>
      </c>
      <c r="G459" s="104">
        <f t="shared" si="124"/>
        <v>0</v>
      </c>
      <c r="H459" s="43">
        <f t="shared" si="125"/>
        <v>0</v>
      </c>
      <c r="J459" s="104">
        <f t="shared" si="126"/>
        <v>0</v>
      </c>
      <c r="K459" s="104">
        <f t="shared" si="127"/>
        <v>0</v>
      </c>
      <c r="L459" s="104">
        <f t="shared" si="128"/>
        <v>0</v>
      </c>
      <c r="M459" s="43">
        <f t="shared" si="129"/>
        <v>0</v>
      </c>
      <c r="O459" s="86" t="str">
        <f t="shared" si="130"/>
        <v/>
      </c>
    </row>
    <row r="460" spans="2:15" x14ac:dyDescent="0.35">
      <c r="B460" s="116">
        <v>653014</v>
      </c>
      <c r="C460" s="87" t="s">
        <v>970</v>
      </c>
      <c r="E460" s="104">
        <f t="shared" si="122"/>
        <v>0</v>
      </c>
      <c r="F460" s="104">
        <f t="shared" si="123"/>
        <v>0</v>
      </c>
      <c r="G460" s="104">
        <f t="shared" si="124"/>
        <v>0</v>
      </c>
      <c r="H460" s="43">
        <f t="shared" si="125"/>
        <v>0</v>
      </c>
      <c r="J460" s="104">
        <f t="shared" si="126"/>
        <v>0</v>
      </c>
      <c r="K460" s="104">
        <f t="shared" si="127"/>
        <v>0</v>
      </c>
      <c r="L460" s="104">
        <f t="shared" si="128"/>
        <v>0</v>
      </c>
      <c r="M460" s="43">
        <f t="shared" si="129"/>
        <v>0</v>
      </c>
      <c r="O460" s="86" t="str">
        <f t="shared" si="130"/>
        <v/>
      </c>
    </row>
    <row r="461" spans="2:15" x14ac:dyDescent="0.35">
      <c r="B461" s="116">
        <v>653015</v>
      </c>
      <c r="C461" s="87" t="s">
        <v>971</v>
      </c>
      <c r="E461" s="104">
        <f t="shared" si="122"/>
        <v>0</v>
      </c>
      <c r="F461" s="104">
        <f t="shared" si="123"/>
        <v>0</v>
      </c>
      <c r="G461" s="104">
        <f t="shared" si="124"/>
        <v>0</v>
      </c>
      <c r="H461" s="43">
        <f t="shared" si="125"/>
        <v>0</v>
      </c>
      <c r="J461" s="104">
        <f t="shared" si="126"/>
        <v>0</v>
      </c>
      <c r="K461" s="104">
        <f t="shared" si="127"/>
        <v>0</v>
      </c>
      <c r="L461" s="104">
        <f t="shared" si="128"/>
        <v>0</v>
      </c>
      <c r="M461" s="43">
        <f t="shared" si="129"/>
        <v>0</v>
      </c>
      <c r="O461" s="86" t="str">
        <f t="shared" si="130"/>
        <v/>
      </c>
    </row>
    <row r="462" spans="2:15" x14ac:dyDescent="0.35">
      <c r="B462" s="116">
        <v>654000</v>
      </c>
      <c r="C462" s="87" t="s">
        <v>972</v>
      </c>
      <c r="E462" s="104">
        <f t="shared" si="122"/>
        <v>0</v>
      </c>
      <c r="F462" s="104">
        <f t="shared" si="123"/>
        <v>0</v>
      </c>
      <c r="G462" s="104">
        <f t="shared" si="124"/>
        <v>0</v>
      </c>
      <c r="H462" s="43">
        <f t="shared" si="125"/>
        <v>0</v>
      </c>
      <c r="J462" s="104">
        <f t="shared" si="126"/>
        <v>0</v>
      </c>
      <c r="K462" s="104">
        <f t="shared" si="127"/>
        <v>0</v>
      </c>
      <c r="L462" s="104">
        <f t="shared" si="128"/>
        <v>0</v>
      </c>
      <c r="M462" s="43">
        <f t="shared" si="129"/>
        <v>0</v>
      </c>
      <c r="O462" s="86" t="str">
        <f t="shared" si="130"/>
        <v/>
      </c>
    </row>
    <row r="463" spans="2:15" x14ac:dyDescent="0.35">
      <c r="B463" s="116">
        <v>654010</v>
      </c>
      <c r="C463" s="87" t="s">
        <v>973</v>
      </c>
      <c r="E463" s="104">
        <f t="shared" si="122"/>
        <v>0</v>
      </c>
      <c r="F463" s="104">
        <f t="shared" si="123"/>
        <v>0</v>
      </c>
      <c r="G463" s="104">
        <f t="shared" si="124"/>
        <v>0</v>
      </c>
      <c r="H463" s="43">
        <f t="shared" si="125"/>
        <v>0</v>
      </c>
      <c r="J463" s="104">
        <f t="shared" si="126"/>
        <v>0</v>
      </c>
      <c r="K463" s="104">
        <f t="shared" si="127"/>
        <v>0</v>
      </c>
      <c r="L463" s="104">
        <f t="shared" si="128"/>
        <v>0</v>
      </c>
      <c r="M463" s="43">
        <f t="shared" si="129"/>
        <v>0</v>
      </c>
      <c r="O463" s="86" t="str">
        <f t="shared" si="130"/>
        <v/>
      </c>
    </row>
    <row r="464" spans="2:15" x14ac:dyDescent="0.35">
      <c r="B464" s="116">
        <v>654011</v>
      </c>
      <c r="C464" s="87" t="s">
        <v>974</v>
      </c>
      <c r="E464" s="104">
        <f t="shared" si="122"/>
        <v>0</v>
      </c>
      <c r="F464" s="104">
        <f t="shared" si="123"/>
        <v>0</v>
      </c>
      <c r="G464" s="104">
        <f t="shared" si="124"/>
        <v>0</v>
      </c>
      <c r="H464" s="43">
        <f t="shared" si="125"/>
        <v>0</v>
      </c>
      <c r="J464" s="104">
        <f t="shared" si="126"/>
        <v>0</v>
      </c>
      <c r="K464" s="104">
        <f t="shared" si="127"/>
        <v>0</v>
      </c>
      <c r="L464" s="104">
        <f t="shared" si="128"/>
        <v>0</v>
      </c>
      <c r="M464" s="43">
        <f t="shared" si="129"/>
        <v>0</v>
      </c>
      <c r="O464" s="86" t="str">
        <f t="shared" si="130"/>
        <v/>
      </c>
    </row>
    <row r="465" spans="2:15" x14ac:dyDescent="0.35">
      <c r="B465" s="116">
        <v>654012</v>
      </c>
      <c r="C465" s="87" t="s">
        <v>975</v>
      </c>
      <c r="E465" s="104">
        <f t="shared" ref="E465:E489" si="131">VLOOKUP($B465,RSV,30,FALSE)</f>
        <v>0</v>
      </c>
      <c r="F465" s="104">
        <f t="shared" ref="F465:F489" si="132">VLOOKUP($B465,RSV,31,FALSE)</f>
        <v>0</v>
      </c>
      <c r="G465" s="104">
        <f t="shared" ref="G465:G489" si="133">+E465-F465</f>
        <v>0</v>
      </c>
      <c r="H465" s="43">
        <f t="shared" ref="H465:H490" si="134">IF(F465=0,0,G465/F465)</f>
        <v>0</v>
      </c>
      <c r="J465" s="104">
        <f t="shared" ref="J465:J489" si="135">VLOOKUP($B465,RSV,47,FALSE)</f>
        <v>0</v>
      </c>
      <c r="K465" s="104">
        <f t="shared" ref="K465:K489" si="136">VLOOKUP($B465,RSV,31,FALSE)</f>
        <v>0</v>
      </c>
      <c r="L465" s="104">
        <f t="shared" ref="L465:L489" si="137">+J465-K465</f>
        <v>0</v>
      </c>
      <c r="M465" s="43">
        <f t="shared" ref="M465:M490" si="138">IF(K465=0,0,L465/K465)</f>
        <v>0</v>
      </c>
      <c r="O465" s="86" t="str">
        <f t="shared" ref="O465:O489" si="139">IF(ISBLANK(VLOOKUP(B465,RSV,48,FALSE))=TRUE,"",VLOOKUP(B465,RSV,48,FALSE))</f>
        <v/>
      </c>
    </row>
    <row r="466" spans="2:15" x14ac:dyDescent="0.35">
      <c r="B466" s="116">
        <v>654013</v>
      </c>
      <c r="C466" s="87" t="s">
        <v>976</v>
      </c>
      <c r="E466" s="104">
        <f t="shared" si="131"/>
        <v>0</v>
      </c>
      <c r="F466" s="104">
        <f t="shared" si="132"/>
        <v>0</v>
      </c>
      <c r="G466" s="104">
        <f t="shared" si="133"/>
        <v>0</v>
      </c>
      <c r="H466" s="43">
        <f t="shared" si="134"/>
        <v>0</v>
      </c>
      <c r="J466" s="104">
        <f t="shared" si="135"/>
        <v>0</v>
      </c>
      <c r="K466" s="104">
        <f t="shared" si="136"/>
        <v>0</v>
      </c>
      <c r="L466" s="104">
        <f t="shared" si="137"/>
        <v>0</v>
      </c>
      <c r="M466" s="43">
        <f t="shared" si="138"/>
        <v>0</v>
      </c>
      <c r="O466" s="86" t="str">
        <f t="shared" si="139"/>
        <v/>
      </c>
    </row>
    <row r="467" spans="2:15" x14ac:dyDescent="0.35">
      <c r="B467" s="116">
        <v>654100</v>
      </c>
      <c r="C467" s="87" t="s">
        <v>977</v>
      </c>
      <c r="E467" s="104">
        <f t="shared" si="131"/>
        <v>0</v>
      </c>
      <c r="F467" s="104">
        <f t="shared" si="132"/>
        <v>0</v>
      </c>
      <c r="G467" s="104">
        <f t="shared" si="133"/>
        <v>0</v>
      </c>
      <c r="H467" s="43">
        <f t="shared" si="134"/>
        <v>0</v>
      </c>
      <c r="J467" s="104">
        <f t="shared" si="135"/>
        <v>0</v>
      </c>
      <c r="K467" s="104">
        <f t="shared" si="136"/>
        <v>0</v>
      </c>
      <c r="L467" s="104">
        <f t="shared" si="137"/>
        <v>0</v>
      </c>
      <c r="M467" s="43">
        <f t="shared" si="138"/>
        <v>0</v>
      </c>
      <c r="O467" s="86" t="str">
        <f t="shared" si="139"/>
        <v/>
      </c>
    </row>
    <row r="468" spans="2:15" x14ac:dyDescent="0.35">
      <c r="B468" s="116">
        <v>654500</v>
      </c>
      <c r="C468" s="87" t="s">
        <v>978</v>
      </c>
      <c r="E468" s="104">
        <f t="shared" si="131"/>
        <v>0</v>
      </c>
      <c r="F468" s="104">
        <f t="shared" si="132"/>
        <v>0</v>
      </c>
      <c r="G468" s="104">
        <f t="shared" si="133"/>
        <v>0</v>
      </c>
      <c r="H468" s="43">
        <f t="shared" si="134"/>
        <v>0</v>
      </c>
      <c r="J468" s="104">
        <f t="shared" si="135"/>
        <v>0</v>
      </c>
      <c r="K468" s="104">
        <f t="shared" si="136"/>
        <v>0</v>
      </c>
      <c r="L468" s="104">
        <f t="shared" si="137"/>
        <v>0</v>
      </c>
      <c r="M468" s="43">
        <f t="shared" si="138"/>
        <v>0</v>
      </c>
      <c r="O468" s="86" t="str">
        <f t="shared" si="139"/>
        <v/>
      </c>
    </row>
    <row r="469" spans="2:15" x14ac:dyDescent="0.35">
      <c r="B469" s="116">
        <v>655000</v>
      </c>
      <c r="C469" s="87" t="s">
        <v>979</v>
      </c>
      <c r="E469" s="104">
        <f t="shared" si="131"/>
        <v>0</v>
      </c>
      <c r="F469" s="104">
        <f t="shared" si="132"/>
        <v>0</v>
      </c>
      <c r="G469" s="104">
        <f t="shared" si="133"/>
        <v>0</v>
      </c>
      <c r="H469" s="43">
        <f t="shared" si="134"/>
        <v>0</v>
      </c>
      <c r="J469" s="104">
        <f t="shared" si="135"/>
        <v>0</v>
      </c>
      <c r="K469" s="104">
        <f t="shared" si="136"/>
        <v>0</v>
      </c>
      <c r="L469" s="104">
        <f t="shared" si="137"/>
        <v>0</v>
      </c>
      <c r="M469" s="43">
        <f t="shared" si="138"/>
        <v>0</v>
      </c>
      <c r="O469" s="86" t="str">
        <f t="shared" si="139"/>
        <v/>
      </c>
    </row>
    <row r="470" spans="2:15" x14ac:dyDescent="0.35">
      <c r="B470" s="116">
        <v>655010</v>
      </c>
      <c r="C470" s="87" t="s">
        <v>980</v>
      </c>
      <c r="E470" s="104">
        <f t="shared" si="131"/>
        <v>0</v>
      </c>
      <c r="F470" s="104">
        <f t="shared" si="132"/>
        <v>0</v>
      </c>
      <c r="G470" s="104">
        <f t="shared" si="133"/>
        <v>0</v>
      </c>
      <c r="H470" s="43">
        <f t="shared" si="134"/>
        <v>0</v>
      </c>
      <c r="J470" s="104">
        <f t="shared" si="135"/>
        <v>0</v>
      </c>
      <c r="K470" s="104">
        <f t="shared" si="136"/>
        <v>0</v>
      </c>
      <c r="L470" s="104">
        <f t="shared" si="137"/>
        <v>0</v>
      </c>
      <c r="M470" s="43">
        <f t="shared" si="138"/>
        <v>0</v>
      </c>
      <c r="O470" s="86" t="str">
        <f t="shared" si="139"/>
        <v/>
      </c>
    </row>
    <row r="471" spans="2:15" x14ac:dyDescent="0.35">
      <c r="B471" s="116">
        <v>655011</v>
      </c>
      <c r="C471" s="87" t="s">
        <v>981</v>
      </c>
      <c r="E471" s="104">
        <f t="shared" si="131"/>
        <v>0</v>
      </c>
      <c r="F471" s="104">
        <f t="shared" si="132"/>
        <v>0</v>
      </c>
      <c r="G471" s="104">
        <f t="shared" si="133"/>
        <v>0</v>
      </c>
      <c r="H471" s="43">
        <f t="shared" si="134"/>
        <v>0</v>
      </c>
      <c r="J471" s="104">
        <f t="shared" si="135"/>
        <v>0</v>
      </c>
      <c r="K471" s="104">
        <f t="shared" si="136"/>
        <v>0</v>
      </c>
      <c r="L471" s="104">
        <f t="shared" si="137"/>
        <v>0</v>
      </c>
      <c r="M471" s="43">
        <f t="shared" si="138"/>
        <v>0</v>
      </c>
      <c r="O471" s="86" t="str">
        <f t="shared" si="139"/>
        <v/>
      </c>
    </row>
    <row r="472" spans="2:15" x14ac:dyDescent="0.35">
      <c r="B472" s="116">
        <v>655012</v>
      </c>
      <c r="C472" s="87" t="s">
        <v>982</v>
      </c>
      <c r="E472" s="104">
        <f t="shared" si="131"/>
        <v>0</v>
      </c>
      <c r="F472" s="104">
        <f t="shared" si="132"/>
        <v>0</v>
      </c>
      <c r="G472" s="104">
        <f t="shared" si="133"/>
        <v>0</v>
      </c>
      <c r="H472" s="43">
        <f t="shared" si="134"/>
        <v>0</v>
      </c>
      <c r="J472" s="104">
        <f t="shared" si="135"/>
        <v>0</v>
      </c>
      <c r="K472" s="104">
        <f t="shared" si="136"/>
        <v>0</v>
      </c>
      <c r="L472" s="104">
        <f t="shared" si="137"/>
        <v>0</v>
      </c>
      <c r="M472" s="43">
        <f t="shared" si="138"/>
        <v>0</v>
      </c>
      <c r="O472" s="86" t="str">
        <f t="shared" si="139"/>
        <v/>
      </c>
    </row>
    <row r="473" spans="2:15" x14ac:dyDescent="0.35">
      <c r="B473" s="116">
        <v>656000</v>
      </c>
      <c r="C473" s="87" t="s">
        <v>983</v>
      </c>
      <c r="E473" s="104">
        <f t="shared" si="131"/>
        <v>0</v>
      </c>
      <c r="F473" s="104">
        <f t="shared" si="132"/>
        <v>0</v>
      </c>
      <c r="G473" s="104">
        <f t="shared" si="133"/>
        <v>0</v>
      </c>
      <c r="H473" s="43">
        <f t="shared" si="134"/>
        <v>0</v>
      </c>
      <c r="J473" s="104">
        <f t="shared" si="135"/>
        <v>0</v>
      </c>
      <c r="K473" s="104">
        <f t="shared" si="136"/>
        <v>0</v>
      </c>
      <c r="L473" s="104">
        <f t="shared" si="137"/>
        <v>0</v>
      </c>
      <c r="M473" s="43">
        <f t="shared" si="138"/>
        <v>0</v>
      </c>
      <c r="O473" s="86" t="str">
        <f t="shared" si="139"/>
        <v/>
      </c>
    </row>
    <row r="474" spans="2:15" x14ac:dyDescent="0.35">
      <c r="B474" s="116">
        <v>656010</v>
      </c>
      <c r="C474" s="87" t="s">
        <v>984</v>
      </c>
      <c r="E474" s="104">
        <f t="shared" si="131"/>
        <v>0</v>
      </c>
      <c r="F474" s="104">
        <f t="shared" si="132"/>
        <v>0</v>
      </c>
      <c r="G474" s="104">
        <f t="shared" si="133"/>
        <v>0</v>
      </c>
      <c r="H474" s="43">
        <f t="shared" si="134"/>
        <v>0</v>
      </c>
      <c r="J474" s="104">
        <f t="shared" si="135"/>
        <v>0</v>
      </c>
      <c r="K474" s="104">
        <f t="shared" si="136"/>
        <v>0</v>
      </c>
      <c r="L474" s="104">
        <f t="shared" si="137"/>
        <v>0</v>
      </c>
      <c r="M474" s="43">
        <f t="shared" si="138"/>
        <v>0</v>
      </c>
      <c r="O474" s="86" t="str">
        <f t="shared" si="139"/>
        <v/>
      </c>
    </row>
    <row r="475" spans="2:15" x14ac:dyDescent="0.35">
      <c r="B475" s="116">
        <v>656011</v>
      </c>
      <c r="C475" s="87" t="s">
        <v>985</v>
      </c>
      <c r="E475" s="104">
        <f t="shared" si="131"/>
        <v>0</v>
      </c>
      <c r="F475" s="104">
        <f t="shared" si="132"/>
        <v>0</v>
      </c>
      <c r="G475" s="104">
        <f t="shared" si="133"/>
        <v>0</v>
      </c>
      <c r="H475" s="43">
        <f t="shared" si="134"/>
        <v>0</v>
      </c>
      <c r="J475" s="104">
        <f t="shared" si="135"/>
        <v>0</v>
      </c>
      <c r="K475" s="104">
        <f t="shared" si="136"/>
        <v>0</v>
      </c>
      <c r="L475" s="104">
        <f t="shared" si="137"/>
        <v>0</v>
      </c>
      <c r="M475" s="43">
        <f t="shared" si="138"/>
        <v>0</v>
      </c>
      <c r="O475" s="86" t="str">
        <f t="shared" si="139"/>
        <v/>
      </c>
    </row>
    <row r="476" spans="2:15" x14ac:dyDescent="0.35">
      <c r="B476" s="116">
        <v>656012</v>
      </c>
      <c r="C476" s="87" t="s">
        <v>986</v>
      </c>
      <c r="E476" s="104">
        <f t="shared" si="131"/>
        <v>0</v>
      </c>
      <c r="F476" s="104">
        <f t="shared" si="132"/>
        <v>0</v>
      </c>
      <c r="G476" s="104">
        <f t="shared" si="133"/>
        <v>0</v>
      </c>
      <c r="H476" s="43">
        <f t="shared" si="134"/>
        <v>0</v>
      </c>
      <c r="J476" s="104">
        <f t="shared" si="135"/>
        <v>0</v>
      </c>
      <c r="K476" s="104">
        <f t="shared" si="136"/>
        <v>0</v>
      </c>
      <c r="L476" s="104">
        <f t="shared" si="137"/>
        <v>0</v>
      </c>
      <c r="M476" s="43">
        <f t="shared" si="138"/>
        <v>0</v>
      </c>
      <c r="O476" s="86" t="str">
        <f t="shared" si="139"/>
        <v/>
      </c>
    </row>
    <row r="477" spans="2:15" x14ac:dyDescent="0.35">
      <c r="B477" s="116">
        <v>656013</v>
      </c>
      <c r="C477" s="87" t="s">
        <v>987</v>
      </c>
      <c r="E477" s="104">
        <f t="shared" si="131"/>
        <v>0</v>
      </c>
      <c r="F477" s="104">
        <f t="shared" si="132"/>
        <v>0</v>
      </c>
      <c r="G477" s="104">
        <f t="shared" si="133"/>
        <v>0</v>
      </c>
      <c r="H477" s="43">
        <f t="shared" si="134"/>
        <v>0</v>
      </c>
      <c r="J477" s="104">
        <f t="shared" si="135"/>
        <v>0</v>
      </c>
      <c r="K477" s="104">
        <f t="shared" si="136"/>
        <v>0</v>
      </c>
      <c r="L477" s="104">
        <f t="shared" si="137"/>
        <v>0</v>
      </c>
      <c r="M477" s="43">
        <f t="shared" si="138"/>
        <v>0</v>
      </c>
      <c r="O477" s="86" t="str">
        <f t="shared" si="139"/>
        <v/>
      </c>
    </row>
    <row r="478" spans="2:15" x14ac:dyDescent="0.35">
      <c r="B478" s="116">
        <v>656014</v>
      </c>
      <c r="C478" s="87" t="s">
        <v>988</v>
      </c>
      <c r="E478" s="104">
        <f t="shared" si="131"/>
        <v>0</v>
      </c>
      <c r="F478" s="104">
        <f t="shared" si="132"/>
        <v>0</v>
      </c>
      <c r="G478" s="104">
        <f t="shared" si="133"/>
        <v>0</v>
      </c>
      <c r="H478" s="43">
        <f t="shared" si="134"/>
        <v>0</v>
      </c>
      <c r="J478" s="104">
        <f t="shared" si="135"/>
        <v>0</v>
      </c>
      <c r="K478" s="104">
        <f t="shared" si="136"/>
        <v>0</v>
      </c>
      <c r="L478" s="104">
        <f t="shared" si="137"/>
        <v>0</v>
      </c>
      <c r="M478" s="43">
        <f t="shared" si="138"/>
        <v>0</v>
      </c>
      <c r="O478" s="86" t="str">
        <f t="shared" si="139"/>
        <v/>
      </c>
    </row>
    <row r="479" spans="2:15" x14ac:dyDescent="0.35">
      <c r="B479" s="116">
        <v>657000</v>
      </c>
      <c r="C479" s="87" t="s">
        <v>989</v>
      </c>
      <c r="E479" s="104">
        <f t="shared" si="131"/>
        <v>0</v>
      </c>
      <c r="F479" s="104">
        <f t="shared" si="132"/>
        <v>0</v>
      </c>
      <c r="G479" s="104">
        <f t="shared" si="133"/>
        <v>0</v>
      </c>
      <c r="H479" s="43">
        <f t="shared" si="134"/>
        <v>0</v>
      </c>
      <c r="J479" s="104">
        <f t="shared" si="135"/>
        <v>0</v>
      </c>
      <c r="K479" s="104">
        <f t="shared" si="136"/>
        <v>0</v>
      </c>
      <c r="L479" s="104">
        <f t="shared" si="137"/>
        <v>0</v>
      </c>
      <c r="M479" s="43">
        <f t="shared" si="138"/>
        <v>0</v>
      </c>
      <c r="O479" s="86" t="str">
        <f t="shared" si="139"/>
        <v/>
      </c>
    </row>
    <row r="480" spans="2:15" x14ac:dyDescent="0.35">
      <c r="B480" s="116">
        <v>657001</v>
      </c>
      <c r="C480" s="87" t="s">
        <v>990</v>
      </c>
      <c r="E480" s="104">
        <f t="shared" si="131"/>
        <v>0</v>
      </c>
      <c r="F480" s="104">
        <f t="shared" si="132"/>
        <v>0</v>
      </c>
      <c r="G480" s="104">
        <f t="shared" si="133"/>
        <v>0</v>
      </c>
      <c r="H480" s="43">
        <f t="shared" si="134"/>
        <v>0</v>
      </c>
      <c r="J480" s="104">
        <f t="shared" si="135"/>
        <v>0</v>
      </c>
      <c r="K480" s="104">
        <f t="shared" si="136"/>
        <v>0</v>
      </c>
      <c r="L480" s="104">
        <f t="shared" si="137"/>
        <v>0</v>
      </c>
      <c r="M480" s="43">
        <f t="shared" si="138"/>
        <v>0</v>
      </c>
      <c r="O480" s="86" t="str">
        <f t="shared" si="139"/>
        <v/>
      </c>
    </row>
    <row r="481" spans="1:15" x14ac:dyDescent="0.35">
      <c r="B481" s="116">
        <v>657002</v>
      </c>
      <c r="C481" s="87" t="s">
        <v>991</v>
      </c>
      <c r="E481" s="104">
        <f t="shared" si="131"/>
        <v>0</v>
      </c>
      <c r="F481" s="104">
        <f t="shared" si="132"/>
        <v>0</v>
      </c>
      <c r="G481" s="104">
        <f t="shared" si="133"/>
        <v>0</v>
      </c>
      <c r="H481" s="43">
        <f t="shared" si="134"/>
        <v>0</v>
      </c>
      <c r="J481" s="104">
        <f t="shared" si="135"/>
        <v>0</v>
      </c>
      <c r="K481" s="104">
        <f t="shared" si="136"/>
        <v>0</v>
      </c>
      <c r="L481" s="104">
        <f t="shared" si="137"/>
        <v>0</v>
      </c>
      <c r="M481" s="43">
        <f t="shared" si="138"/>
        <v>0</v>
      </c>
      <c r="O481" s="86" t="str">
        <f t="shared" si="139"/>
        <v/>
      </c>
    </row>
    <row r="482" spans="1:15" x14ac:dyDescent="0.35">
      <c r="B482" s="116">
        <v>657003</v>
      </c>
      <c r="C482" s="87" t="s">
        <v>992</v>
      </c>
      <c r="E482" s="104">
        <f t="shared" si="131"/>
        <v>0</v>
      </c>
      <c r="F482" s="104">
        <f t="shared" si="132"/>
        <v>0</v>
      </c>
      <c r="G482" s="104">
        <f t="shared" si="133"/>
        <v>0</v>
      </c>
      <c r="H482" s="43">
        <f t="shared" si="134"/>
        <v>0</v>
      </c>
      <c r="J482" s="104">
        <f t="shared" si="135"/>
        <v>0</v>
      </c>
      <c r="K482" s="104">
        <f t="shared" si="136"/>
        <v>0</v>
      </c>
      <c r="L482" s="104">
        <f t="shared" si="137"/>
        <v>0</v>
      </c>
      <c r="M482" s="43">
        <f t="shared" si="138"/>
        <v>0</v>
      </c>
      <c r="O482" s="86" t="str">
        <f t="shared" si="139"/>
        <v/>
      </c>
    </row>
    <row r="483" spans="1:15" x14ac:dyDescent="0.35">
      <c r="B483" s="116">
        <v>657004</v>
      </c>
      <c r="C483" s="87" t="s">
        <v>993</v>
      </c>
      <c r="E483" s="104">
        <f t="shared" si="131"/>
        <v>0</v>
      </c>
      <c r="F483" s="104">
        <f t="shared" si="132"/>
        <v>0</v>
      </c>
      <c r="G483" s="104">
        <f t="shared" si="133"/>
        <v>0</v>
      </c>
      <c r="H483" s="43">
        <f t="shared" si="134"/>
        <v>0</v>
      </c>
      <c r="J483" s="104">
        <f t="shared" si="135"/>
        <v>0</v>
      </c>
      <c r="K483" s="104">
        <f t="shared" si="136"/>
        <v>0</v>
      </c>
      <c r="L483" s="104">
        <f t="shared" si="137"/>
        <v>0</v>
      </c>
      <c r="M483" s="43">
        <f t="shared" si="138"/>
        <v>0</v>
      </c>
      <c r="O483" s="86" t="str">
        <f t="shared" si="139"/>
        <v/>
      </c>
    </row>
    <row r="484" spans="1:15" x14ac:dyDescent="0.35">
      <c r="B484" s="116">
        <v>657005</v>
      </c>
      <c r="C484" s="87" t="s">
        <v>994</v>
      </c>
      <c r="E484" s="104">
        <f t="shared" si="131"/>
        <v>0</v>
      </c>
      <c r="F484" s="104">
        <f t="shared" si="132"/>
        <v>0</v>
      </c>
      <c r="G484" s="104">
        <f t="shared" si="133"/>
        <v>0</v>
      </c>
      <c r="H484" s="43">
        <f t="shared" si="134"/>
        <v>0</v>
      </c>
      <c r="J484" s="104">
        <f t="shared" si="135"/>
        <v>0</v>
      </c>
      <c r="K484" s="104">
        <f t="shared" si="136"/>
        <v>0</v>
      </c>
      <c r="L484" s="104">
        <f t="shared" si="137"/>
        <v>0</v>
      </c>
      <c r="M484" s="43">
        <f t="shared" si="138"/>
        <v>0</v>
      </c>
      <c r="O484" s="86" t="str">
        <f t="shared" si="139"/>
        <v/>
      </c>
    </row>
    <row r="485" spans="1:15" x14ac:dyDescent="0.35">
      <c r="B485" s="116">
        <v>657006</v>
      </c>
      <c r="C485" s="87" t="s">
        <v>995</v>
      </c>
      <c r="E485" s="104">
        <f t="shared" si="131"/>
        <v>0</v>
      </c>
      <c r="F485" s="104">
        <f t="shared" si="132"/>
        <v>0</v>
      </c>
      <c r="G485" s="104">
        <f t="shared" si="133"/>
        <v>0</v>
      </c>
      <c r="H485" s="43">
        <f t="shared" si="134"/>
        <v>0</v>
      </c>
      <c r="J485" s="104">
        <f t="shared" si="135"/>
        <v>0</v>
      </c>
      <c r="K485" s="104">
        <f t="shared" si="136"/>
        <v>0</v>
      </c>
      <c r="L485" s="104">
        <f t="shared" si="137"/>
        <v>0</v>
      </c>
      <c r="M485" s="43">
        <f t="shared" si="138"/>
        <v>0</v>
      </c>
      <c r="O485" s="86" t="str">
        <f t="shared" si="139"/>
        <v/>
      </c>
    </row>
    <row r="486" spans="1:15" x14ac:dyDescent="0.35">
      <c r="B486" s="116">
        <v>657007</v>
      </c>
      <c r="C486" s="87" t="s">
        <v>996</v>
      </c>
      <c r="E486" s="104">
        <f t="shared" si="131"/>
        <v>0</v>
      </c>
      <c r="F486" s="104">
        <f t="shared" si="132"/>
        <v>0</v>
      </c>
      <c r="G486" s="104">
        <f t="shared" si="133"/>
        <v>0</v>
      </c>
      <c r="H486" s="43">
        <f t="shared" si="134"/>
        <v>0</v>
      </c>
      <c r="J486" s="104">
        <f t="shared" si="135"/>
        <v>0</v>
      </c>
      <c r="K486" s="104">
        <f t="shared" si="136"/>
        <v>0</v>
      </c>
      <c r="L486" s="104">
        <f t="shared" si="137"/>
        <v>0</v>
      </c>
      <c r="M486" s="43">
        <f t="shared" si="138"/>
        <v>0</v>
      </c>
      <c r="O486" s="86" t="str">
        <f t="shared" si="139"/>
        <v/>
      </c>
    </row>
    <row r="487" spans="1:15" x14ac:dyDescent="0.35">
      <c r="B487" s="116">
        <v>657008</v>
      </c>
      <c r="C487" s="87" t="s">
        <v>997</v>
      </c>
      <c r="E487" s="104">
        <f t="shared" si="131"/>
        <v>0</v>
      </c>
      <c r="F487" s="104">
        <f t="shared" si="132"/>
        <v>0</v>
      </c>
      <c r="G487" s="104">
        <f t="shared" si="133"/>
        <v>0</v>
      </c>
      <c r="H487" s="43">
        <f t="shared" si="134"/>
        <v>0</v>
      </c>
      <c r="J487" s="104">
        <f t="shared" si="135"/>
        <v>0</v>
      </c>
      <c r="K487" s="104">
        <f t="shared" si="136"/>
        <v>0</v>
      </c>
      <c r="L487" s="104">
        <f t="shared" si="137"/>
        <v>0</v>
      </c>
      <c r="M487" s="43">
        <f t="shared" si="138"/>
        <v>0</v>
      </c>
      <c r="O487" s="86" t="str">
        <f t="shared" si="139"/>
        <v/>
      </c>
    </row>
    <row r="488" spans="1:15" x14ac:dyDescent="0.35">
      <c r="B488" s="116">
        <v>657009</v>
      </c>
      <c r="C488" s="87" t="s">
        <v>998</v>
      </c>
      <c r="E488" s="104">
        <f t="shared" si="131"/>
        <v>0</v>
      </c>
      <c r="F488" s="104">
        <f t="shared" si="132"/>
        <v>0</v>
      </c>
      <c r="G488" s="104">
        <f t="shared" si="133"/>
        <v>0</v>
      </c>
      <c r="H488" s="43">
        <f t="shared" si="134"/>
        <v>0</v>
      </c>
      <c r="J488" s="104">
        <f t="shared" si="135"/>
        <v>0</v>
      </c>
      <c r="K488" s="104">
        <f t="shared" si="136"/>
        <v>0</v>
      </c>
      <c r="L488" s="104">
        <f t="shared" si="137"/>
        <v>0</v>
      </c>
      <c r="M488" s="43">
        <f t="shared" si="138"/>
        <v>0</v>
      </c>
      <c r="O488" s="86" t="str">
        <f t="shared" si="139"/>
        <v/>
      </c>
    </row>
    <row r="489" spans="1:15" x14ac:dyDescent="0.35">
      <c r="B489" s="116">
        <v>657010</v>
      </c>
      <c r="C489" s="87" t="s">
        <v>999</v>
      </c>
      <c r="E489" s="104">
        <f t="shared" si="131"/>
        <v>0</v>
      </c>
      <c r="F489" s="104">
        <f t="shared" si="132"/>
        <v>0</v>
      </c>
      <c r="G489" s="104">
        <f t="shared" si="133"/>
        <v>0</v>
      </c>
      <c r="H489" s="43">
        <f t="shared" si="134"/>
        <v>0</v>
      </c>
      <c r="J489" s="104">
        <f t="shared" si="135"/>
        <v>0</v>
      </c>
      <c r="K489" s="104">
        <f t="shared" si="136"/>
        <v>0</v>
      </c>
      <c r="L489" s="104">
        <f t="shared" si="137"/>
        <v>0</v>
      </c>
      <c r="M489" s="43">
        <f t="shared" si="138"/>
        <v>0</v>
      </c>
      <c r="O489" s="86" t="str">
        <f t="shared" si="139"/>
        <v/>
      </c>
    </row>
    <row r="490" spans="1:15" x14ac:dyDescent="0.35">
      <c r="A490" s="22"/>
      <c r="B490" s="127"/>
      <c r="C490" s="128" t="str">
        <f>+"Total "&amp;PROPER(C432)</f>
        <v>Total Rsv - Amenities</v>
      </c>
      <c r="D490" s="22"/>
      <c r="E490" s="27">
        <f>SUM(E433:E489)</f>
        <v>0</v>
      </c>
      <c r="F490" s="27">
        <f>SUM(F433:F489)</f>
        <v>0</v>
      </c>
      <c r="G490" s="27">
        <f>SUM(G433:G489)</f>
        <v>0</v>
      </c>
      <c r="H490" s="28">
        <f t="shared" si="134"/>
        <v>0</v>
      </c>
      <c r="I490" s="22"/>
      <c r="J490" s="27">
        <f>SUM(J433:J489)</f>
        <v>0</v>
      </c>
      <c r="K490" s="27">
        <f>SUM(K433:K489)</f>
        <v>0</v>
      </c>
      <c r="L490" s="27">
        <f>SUM(L433:L489)</f>
        <v>0</v>
      </c>
      <c r="M490" s="28">
        <f t="shared" si="138"/>
        <v>0</v>
      </c>
      <c r="N490" s="22"/>
      <c r="O490" s="87"/>
    </row>
    <row r="491" spans="1:15" s="46" customFormat="1" ht="11.65" customHeight="1" x14ac:dyDescent="0.3">
      <c r="A491" s="44"/>
      <c r="B491" s="129"/>
      <c r="C491" s="130" t="s">
        <v>175</v>
      </c>
      <c r="D491" s="44"/>
      <c r="E491" s="45">
        <f>IF(E$201=0,0,E490/E$201)</f>
        <v>0</v>
      </c>
      <c r="F491" s="45">
        <f>IF(F$201=0,0,F490/F$201)</f>
        <v>0</v>
      </c>
      <c r="G491" s="45"/>
      <c r="H491" s="45"/>
      <c r="I491" s="44"/>
      <c r="J491" s="45">
        <f>IF(J$201=0,0,J490/J$201)</f>
        <v>0</v>
      </c>
      <c r="K491" s="45">
        <f>IF(K$201=0,0,K490/K$201)</f>
        <v>0</v>
      </c>
      <c r="L491" s="45"/>
      <c r="M491" s="45"/>
      <c r="N491" s="44"/>
      <c r="O491" s="88"/>
    </row>
    <row r="492" spans="1:15" x14ac:dyDescent="0.35">
      <c r="A492" s="11"/>
      <c r="B492" s="125"/>
      <c r="C492" s="97"/>
      <c r="D492" s="11"/>
      <c r="E492" s="29"/>
      <c r="F492" s="29"/>
      <c r="G492" s="29"/>
      <c r="H492" s="29"/>
      <c r="I492" s="11"/>
      <c r="J492" s="29"/>
      <c r="K492" s="29"/>
      <c r="L492" s="29"/>
      <c r="M492" s="29"/>
      <c r="N492" s="11"/>
      <c r="O492" s="87"/>
    </row>
    <row r="493" spans="1:15" x14ac:dyDescent="0.35">
      <c r="B493" s="116"/>
      <c r="C493" s="126" t="s">
        <v>1000</v>
      </c>
      <c r="E493" s="30"/>
      <c r="F493" s="30"/>
      <c r="G493" s="30"/>
      <c r="H493" s="26"/>
      <c r="J493" s="30"/>
      <c r="K493" s="30"/>
      <c r="L493" s="30"/>
      <c r="M493" s="26"/>
      <c r="O493" s="87"/>
    </row>
    <row r="494" spans="1:15" x14ac:dyDescent="0.35">
      <c r="B494" s="116">
        <v>660000</v>
      </c>
      <c r="C494" s="87" t="s">
        <v>1001</v>
      </c>
      <c r="E494" s="104">
        <f t="shared" ref="E494:E525" si="140">VLOOKUP($B494,RSV,30,FALSE)</f>
        <v>0</v>
      </c>
      <c r="F494" s="104">
        <f t="shared" ref="F494:F525" si="141">VLOOKUP($B494,RSV,31,FALSE)</f>
        <v>0</v>
      </c>
      <c r="G494" s="104">
        <f t="shared" ref="G494:G525" si="142">+E494-F494</f>
        <v>0</v>
      </c>
      <c r="H494" s="43">
        <f t="shared" ref="H494:H525" si="143">IF(F494=0,0,G494/F494)</f>
        <v>0</v>
      </c>
      <c r="J494" s="104">
        <f t="shared" ref="J494:J525" si="144">VLOOKUP($B494,RSV,47,FALSE)</f>
        <v>0</v>
      </c>
      <c r="K494" s="104">
        <f t="shared" ref="K494:K525" si="145">VLOOKUP($B494,RSV,31,FALSE)</f>
        <v>0</v>
      </c>
      <c r="L494" s="104">
        <f t="shared" ref="L494:L525" si="146">+J494-K494</f>
        <v>0</v>
      </c>
      <c r="M494" s="43">
        <f t="shared" ref="M494:M525" si="147">IF(K494=0,0,L494/K494)</f>
        <v>0</v>
      </c>
      <c r="O494" s="86" t="str">
        <f t="shared" ref="O494:O525" si="148">IF(ISBLANK(VLOOKUP(B494,RSV,48,FALSE))=TRUE,"",VLOOKUP(B494,RSV,48,FALSE))</f>
        <v/>
      </c>
    </row>
    <row r="495" spans="1:15" x14ac:dyDescent="0.35">
      <c r="B495" s="116">
        <v>661000</v>
      </c>
      <c r="C495" s="87" t="s">
        <v>1002</v>
      </c>
      <c r="E495" s="104">
        <f t="shared" si="140"/>
        <v>0</v>
      </c>
      <c r="F495" s="104">
        <f t="shared" si="141"/>
        <v>0</v>
      </c>
      <c r="G495" s="104">
        <f t="shared" si="142"/>
        <v>0</v>
      </c>
      <c r="H495" s="43">
        <f t="shared" si="143"/>
        <v>0</v>
      </c>
      <c r="J495" s="104">
        <f t="shared" si="144"/>
        <v>0</v>
      </c>
      <c r="K495" s="104">
        <f t="shared" si="145"/>
        <v>0</v>
      </c>
      <c r="L495" s="104">
        <f t="shared" si="146"/>
        <v>0</v>
      </c>
      <c r="M495" s="43">
        <f t="shared" si="147"/>
        <v>0</v>
      </c>
      <c r="O495" s="86" t="str">
        <f t="shared" si="148"/>
        <v/>
      </c>
    </row>
    <row r="496" spans="1:15" x14ac:dyDescent="0.35">
      <c r="B496" s="116">
        <v>661010</v>
      </c>
      <c r="C496" s="87" t="s">
        <v>1003</v>
      </c>
      <c r="E496" s="104">
        <f t="shared" si="140"/>
        <v>0</v>
      </c>
      <c r="F496" s="104">
        <f t="shared" si="141"/>
        <v>0</v>
      </c>
      <c r="G496" s="104">
        <f t="shared" si="142"/>
        <v>0</v>
      </c>
      <c r="H496" s="43">
        <f t="shared" si="143"/>
        <v>0</v>
      </c>
      <c r="J496" s="104">
        <f t="shared" si="144"/>
        <v>0</v>
      </c>
      <c r="K496" s="104">
        <f t="shared" si="145"/>
        <v>0</v>
      </c>
      <c r="L496" s="104">
        <f t="shared" si="146"/>
        <v>0</v>
      </c>
      <c r="M496" s="43">
        <f t="shared" si="147"/>
        <v>0</v>
      </c>
      <c r="O496" s="86" t="str">
        <f t="shared" si="148"/>
        <v/>
      </c>
    </row>
    <row r="497" spans="2:15" x14ac:dyDescent="0.35">
      <c r="B497" s="116">
        <v>661011</v>
      </c>
      <c r="C497" s="87" t="s">
        <v>1004</v>
      </c>
      <c r="E497" s="104">
        <f t="shared" si="140"/>
        <v>0</v>
      </c>
      <c r="F497" s="104">
        <f t="shared" si="141"/>
        <v>0</v>
      </c>
      <c r="G497" s="104">
        <f t="shared" si="142"/>
        <v>0</v>
      </c>
      <c r="H497" s="43">
        <f t="shared" si="143"/>
        <v>0</v>
      </c>
      <c r="J497" s="104">
        <f t="shared" si="144"/>
        <v>0</v>
      </c>
      <c r="K497" s="104">
        <f t="shared" si="145"/>
        <v>0</v>
      </c>
      <c r="L497" s="104">
        <f t="shared" si="146"/>
        <v>0</v>
      </c>
      <c r="M497" s="43">
        <f t="shared" si="147"/>
        <v>0</v>
      </c>
      <c r="O497" s="86" t="str">
        <f t="shared" si="148"/>
        <v/>
      </c>
    </row>
    <row r="498" spans="2:15" x14ac:dyDescent="0.35">
      <c r="B498" s="116">
        <v>661012</v>
      </c>
      <c r="C498" s="87" t="s">
        <v>1005</v>
      </c>
      <c r="E498" s="104">
        <f t="shared" si="140"/>
        <v>0</v>
      </c>
      <c r="F498" s="104">
        <f t="shared" si="141"/>
        <v>0</v>
      </c>
      <c r="G498" s="104">
        <f t="shared" si="142"/>
        <v>0</v>
      </c>
      <c r="H498" s="43">
        <f t="shared" si="143"/>
        <v>0</v>
      </c>
      <c r="J498" s="104">
        <f t="shared" si="144"/>
        <v>0</v>
      </c>
      <c r="K498" s="104">
        <f t="shared" si="145"/>
        <v>0</v>
      </c>
      <c r="L498" s="104">
        <f t="shared" si="146"/>
        <v>0</v>
      </c>
      <c r="M498" s="43">
        <f t="shared" si="147"/>
        <v>0</v>
      </c>
      <c r="O498" s="86" t="str">
        <f t="shared" si="148"/>
        <v/>
      </c>
    </row>
    <row r="499" spans="2:15" x14ac:dyDescent="0.35">
      <c r="B499" s="116">
        <v>661013</v>
      </c>
      <c r="C499" s="87" t="s">
        <v>1006</v>
      </c>
      <c r="E499" s="104">
        <f t="shared" si="140"/>
        <v>0</v>
      </c>
      <c r="F499" s="104">
        <f t="shared" si="141"/>
        <v>0</v>
      </c>
      <c r="G499" s="104">
        <f t="shared" si="142"/>
        <v>0</v>
      </c>
      <c r="H499" s="43">
        <f t="shared" si="143"/>
        <v>0</v>
      </c>
      <c r="J499" s="104">
        <f t="shared" si="144"/>
        <v>0</v>
      </c>
      <c r="K499" s="104">
        <f t="shared" si="145"/>
        <v>0</v>
      </c>
      <c r="L499" s="104">
        <f t="shared" si="146"/>
        <v>0</v>
      </c>
      <c r="M499" s="43">
        <f t="shared" si="147"/>
        <v>0</v>
      </c>
      <c r="O499" s="86" t="str">
        <f t="shared" si="148"/>
        <v/>
      </c>
    </row>
    <row r="500" spans="2:15" x14ac:dyDescent="0.35">
      <c r="B500" s="116">
        <v>661014</v>
      </c>
      <c r="C500" s="87" t="s">
        <v>1007</v>
      </c>
      <c r="E500" s="104">
        <f t="shared" si="140"/>
        <v>0</v>
      </c>
      <c r="F500" s="104">
        <f t="shared" si="141"/>
        <v>0</v>
      </c>
      <c r="G500" s="104">
        <f t="shared" si="142"/>
        <v>0</v>
      </c>
      <c r="H500" s="43">
        <f t="shared" si="143"/>
        <v>0</v>
      </c>
      <c r="J500" s="104">
        <f t="shared" si="144"/>
        <v>0</v>
      </c>
      <c r="K500" s="104">
        <f t="shared" si="145"/>
        <v>0</v>
      </c>
      <c r="L500" s="104">
        <f t="shared" si="146"/>
        <v>0</v>
      </c>
      <c r="M500" s="43">
        <f t="shared" si="147"/>
        <v>0</v>
      </c>
      <c r="O500" s="86" t="str">
        <f t="shared" si="148"/>
        <v/>
      </c>
    </row>
    <row r="501" spans="2:15" x14ac:dyDescent="0.35">
      <c r="B501" s="116">
        <v>661015</v>
      </c>
      <c r="C501" s="87" t="s">
        <v>1008</v>
      </c>
      <c r="E501" s="104">
        <f t="shared" si="140"/>
        <v>0</v>
      </c>
      <c r="F501" s="104">
        <f t="shared" si="141"/>
        <v>0</v>
      </c>
      <c r="G501" s="104">
        <f t="shared" si="142"/>
        <v>0</v>
      </c>
      <c r="H501" s="43">
        <f t="shared" si="143"/>
        <v>0</v>
      </c>
      <c r="J501" s="104">
        <f t="shared" si="144"/>
        <v>0</v>
      </c>
      <c r="K501" s="104">
        <f t="shared" si="145"/>
        <v>0</v>
      </c>
      <c r="L501" s="104">
        <f t="shared" si="146"/>
        <v>0</v>
      </c>
      <c r="M501" s="43">
        <f t="shared" si="147"/>
        <v>0</v>
      </c>
      <c r="O501" s="86" t="str">
        <f t="shared" si="148"/>
        <v/>
      </c>
    </row>
    <row r="502" spans="2:15" x14ac:dyDescent="0.35">
      <c r="B502" s="116">
        <v>662000</v>
      </c>
      <c r="C502" s="87" t="s">
        <v>1009</v>
      </c>
      <c r="E502" s="104">
        <f t="shared" si="140"/>
        <v>0</v>
      </c>
      <c r="F502" s="104">
        <f t="shared" si="141"/>
        <v>0</v>
      </c>
      <c r="G502" s="104">
        <f t="shared" si="142"/>
        <v>0</v>
      </c>
      <c r="H502" s="43">
        <f t="shared" si="143"/>
        <v>0</v>
      </c>
      <c r="J502" s="104">
        <f t="shared" si="144"/>
        <v>0</v>
      </c>
      <c r="K502" s="104">
        <f t="shared" si="145"/>
        <v>0</v>
      </c>
      <c r="L502" s="104">
        <f t="shared" si="146"/>
        <v>0</v>
      </c>
      <c r="M502" s="43">
        <f t="shared" si="147"/>
        <v>0</v>
      </c>
      <c r="O502" s="86" t="str">
        <f t="shared" si="148"/>
        <v/>
      </c>
    </row>
    <row r="503" spans="2:15" x14ac:dyDescent="0.35">
      <c r="B503" s="116">
        <v>662100</v>
      </c>
      <c r="C503" s="87" t="s">
        <v>1010</v>
      </c>
      <c r="E503" s="104">
        <f t="shared" si="140"/>
        <v>0</v>
      </c>
      <c r="F503" s="104">
        <f t="shared" si="141"/>
        <v>0</v>
      </c>
      <c r="G503" s="104">
        <f t="shared" si="142"/>
        <v>0</v>
      </c>
      <c r="H503" s="43">
        <f t="shared" si="143"/>
        <v>0</v>
      </c>
      <c r="J503" s="104">
        <f t="shared" si="144"/>
        <v>0</v>
      </c>
      <c r="K503" s="104">
        <f t="shared" si="145"/>
        <v>0</v>
      </c>
      <c r="L503" s="104">
        <f t="shared" si="146"/>
        <v>0</v>
      </c>
      <c r="M503" s="43">
        <f t="shared" si="147"/>
        <v>0</v>
      </c>
      <c r="O503" s="86" t="str">
        <f t="shared" si="148"/>
        <v/>
      </c>
    </row>
    <row r="504" spans="2:15" x14ac:dyDescent="0.35">
      <c r="B504" s="116">
        <v>662101</v>
      </c>
      <c r="C504" s="87" t="s">
        <v>1011</v>
      </c>
      <c r="E504" s="104">
        <f t="shared" si="140"/>
        <v>0</v>
      </c>
      <c r="F504" s="104">
        <f t="shared" si="141"/>
        <v>0</v>
      </c>
      <c r="G504" s="104">
        <f t="shared" si="142"/>
        <v>0</v>
      </c>
      <c r="H504" s="43">
        <f t="shared" si="143"/>
        <v>0</v>
      </c>
      <c r="J504" s="104">
        <f t="shared" si="144"/>
        <v>0</v>
      </c>
      <c r="K504" s="104">
        <f t="shared" si="145"/>
        <v>0</v>
      </c>
      <c r="L504" s="104">
        <f t="shared" si="146"/>
        <v>0</v>
      </c>
      <c r="M504" s="43">
        <f t="shared" si="147"/>
        <v>0</v>
      </c>
      <c r="O504" s="86" t="str">
        <f t="shared" si="148"/>
        <v/>
      </c>
    </row>
    <row r="505" spans="2:15" x14ac:dyDescent="0.35">
      <c r="B505" s="116">
        <v>662102</v>
      </c>
      <c r="C505" s="87" t="s">
        <v>1012</v>
      </c>
      <c r="E505" s="104">
        <f t="shared" si="140"/>
        <v>0</v>
      </c>
      <c r="F505" s="104">
        <f t="shared" si="141"/>
        <v>0</v>
      </c>
      <c r="G505" s="104">
        <f t="shared" si="142"/>
        <v>0</v>
      </c>
      <c r="H505" s="43">
        <f t="shared" si="143"/>
        <v>0</v>
      </c>
      <c r="J505" s="104">
        <f t="shared" si="144"/>
        <v>0</v>
      </c>
      <c r="K505" s="104">
        <f t="shared" si="145"/>
        <v>0</v>
      </c>
      <c r="L505" s="104">
        <f t="shared" si="146"/>
        <v>0</v>
      </c>
      <c r="M505" s="43">
        <f t="shared" si="147"/>
        <v>0</v>
      </c>
      <c r="O505" s="86" t="str">
        <f t="shared" si="148"/>
        <v/>
      </c>
    </row>
    <row r="506" spans="2:15" x14ac:dyDescent="0.35">
      <c r="B506" s="116">
        <v>662200</v>
      </c>
      <c r="C506" s="87" t="s">
        <v>1013</v>
      </c>
      <c r="E506" s="104">
        <f t="shared" si="140"/>
        <v>0</v>
      </c>
      <c r="F506" s="104">
        <f t="shared" si="141"/>
        <v>0</v>
      </c>
      <c r="G506" s="104">
        <f t="shared" si="142"/>
        <v>0</v>
      </c>
      <c r="H506" s="43">
        <f t="shared" si="143"/>
        <v>0</v>
      </c>
      <c r="J506" s="104">
        <f t="shared" si="144"/>
        <v>0</v>
      </c>
      <c r="K506" s="104">
        <f t="shared" si="145"/>
        <v>0</v>
      </c>
      <c r="L506" s="104">
        <f t="shared" si="146"/>
        <v>0</v>
      </c>
      <c r="M506" s="43">
        <f t="shared" si="147"/>
        <v>0</v>
      </c>
      <c r="O506" s="86" t="str">
        <f t="shared" si="148"/>
        <v/>
      </c>
    </row>
    <row r="507" spans="2:15" x14ac:dyDescent="0.35">
      <c r="B507" s="116">
        <v>662201</v>
      </c>
      <c r="C507" s="87" t="s">
        <v>1014</v>
      </c>
      <c r="E507" s="104">
        <f t="shared" si="140"/>
        <v>0</v>
      </c>
      <c r="F507" s="104">
        <f t="shared" si="141"/>
        <v>0</v>
      </c>
      <c r="G507" s="104">
        <f t="shared" si="142"/>
        <v>0</v>
      </c>
      <c r="H507" s="43">
        <f t="shared" si="143"/>
        <v>0</v>
      </c>
      <c r="J507" s="104">
        <f t="shared" si="144"/>
        <v>0</v>
      </c>
      <c r="K507" s="104">
        <f t="shared" si="145"/>
        <v>0</v>
      </c>
      <c r="L507" s="104">
        <f t="shared" si="146"/>
        <v>0</v>
      </c>
      <c r="M507" s="43">
        <f t="shared" si="147"/>
        <v>0</v>
      </c>
      <c r="O507" s="86" t="str">
        <f t="shared" si="148"/>
        <v/>
      </c>
    </row>
    <row r="508" spans="2:15" x14ac:dyDescent="0.35">
      <c r="B508" s="116">
        <v>662202</v>
      </c>
      <c r="C508" s="87" t="s">
        <v>1015</v>
      </c>
      <c r="E508" s="104">
        <f t="shared" si="140"/>
        <v>0</v>
      </c>
      <c r="F508" s="104">
        <f t="shared" si="141"/>
        <v>0</v>
      </c>
      <c r="G508" s="104">
        <f t="shared" si="142"/>
        <v>0</v>
      </c>
      <c r="H508" s="43">
        <f t="shared" si="143"/>
        <v>0</v>
      </c>
      <c r="J508" s="104">
        <f t="shared" si="144"/>
        <v>0</v>
      </c>
      <c r="K508" s="104">
        <f t="shared" si="145"/>
        <v>0</v>
      </c>
      <c r="L508" s="104">
        <f t="shared" si="146"/>
        <v>0</v>
      </c>
      <c r="M508" s="43">
        <f t="shared" si="147"/>
        <v>0</v>
      </c>
      <c r="O508" s="86" t="str">
        <f t="shared" si="148"/>
        <v/>
      </c>
    </row>
    <row r="509" spans="2:15" x14ac:dyDescent="0.35">
      <c r="B509" s="116">
        <v>663000</v>
      </c>
      <c r="C509" s="87" t="s">
        <v>1016</v>
      </c>
      <c r="E509" s="104">
        <f t="shared" si="140"/>
        <v>55.5</v>
      </c>
      <c r="F509" s="104">
        <f t="shared" si="141"/>
        <v>96</v>
      </c>
      <c r="G509" s="104">
        <f t="shared" si="142"/>
        <v>-40.5</v>
      </c>
      <c r="H509" s="43">
        <f t="shared" si="143"/>
        <v>-0.421875</v>
      </c>
      <c r="J509" s="104">
        <f t="shared" si="144"/>
        <v>0</v>
      </c>
      <c r="K509" s="104">
        <f t="shared" si="145"/>
        <v>96</v>
      </c>
      <c r="L509" s="104">
        <f t="shared" si="146"/>
        <v>-96</v>
      </c>
      <c r="M509" s="43">
        <f t="shared" si="147"/>
        <v>-1</v>
      </c>
      <c r="O509" s="86" t="str">
        <f t="shared" si="148"/>
        <v/>
      </c>
    </row>
    <row r="510" spans="2:15" x14ac:dyDescent="0.35">
      <c r="B510" s="116">
        <v>663001</v>
      </c>
      <c r="C510" s="87" t="s">
        <v>1017</v>
      </c>
      <c r="E510" s="104">
        <f t="shared" si="140"/>
        <v>0</v>
      </c>
      <c r="F510" s="104">
        <f t="shared" si="141"/>
        <v>0</v>
      </c>
      <c r="G510" s="104">
        <f t="shared" si="142"/>
        <v>0</v>
      </c>
      <c r="H510" s="43">
        <f t="shared" si="143"/>
        <v>0</v>
      </c>
      <c r="J510" s="104">
        <f t="shared" si="144"/>
        <v>0</v>
      </c>
      <c r="K510" s="104">
        <f t="shared" si="145"/>
        <v>0</v>
      </c>
      <c r="L510" s="104">
        <f t="shared" si="146"/>
        <v>0</v>
      </c>
      <c r="M510" s="43">
        <f t="shared" si="147"/>
        <v>0</v>
      </c>
      <c r="O510" s="86" t="str">
        <f t="shared" si="148"/>
        <v/>
      </c>
    </row>
    <row r="511" spans="2:15" x14ac:dyDescent="0.35">
      <c r="B511" s="116">
        <v>663002</v>
      </c>
      <c r="C511" s="87" t="s">
        <v>1018</v>
      </c>
      <c r="E511" s="104">
        <f t="shared" si="140"/>
        <v>0</v>
      </c>
      <c r="F511" s="104">
        <f t="shared" si="141"/>
        <v>0</v>
      </c>
      <c r="G511" s="104">
        <f t="shared" si="142"/>
        <v>0</v>
      </c>
      <c r="H511" s="43">
        <f t="shared" si="143"/>
        <v>0</v>
      </c>
      <c r="J511" s="104">
        <f t="shared" si="144"/>
        <v>0</v>
      </c>
      <c r="K511" s="104">
        <f t="shared" si="145"/>
        <v>0</v>
      </c>
      <c r="L511" s="104">
        <f t="shared" si="146"/>
        <v>0</v>
      </c>
      <c r="M511" s="43">
        <f t="shared" si="147"/>
        <v>0</v>
      </c>
      <c r="O511" s="86" t="str">
        <f t="shared" si="148"/>
        <v/>
      </c>
    </row>
    <row r="512" spans="2:15" x14ac:dyDescent="0.35">
      <c r="B512" s="116">
        <v>663010</v>
      </c>
      <c r="C512" s="87" t="s">
        <v>1019</v>
      </c>
      <c r="E512" s="104">
        <f t="shared" si="140"/>
        <v>0</v>
      </c>
      <c r="F512" s="104">
        <f t="shared" si="141"/>
        <v>0</v>
      </c>
      <c r="G512" s="104">
        <f t="shared" si="142"/>
        <v>0</v>
      </c>
      <c r="H512" s="43">
        <f t="shared" si="143"/>
        <v>0</v>
      </c>
      <c r="J512" s="104">
        <f t="shared" si="144"/>
        <v>0</v>
      </c>
      <c r="K512" s="104">
        <f t="shared" si="145"/>
        <v>0</v>
      </c>
      <c r="L512" s="104">
        <f t="shared" si="146"/>
        <v>0</v>
      </c>
      <c r="M512" s="43">
        <f t="shared" si="147"/>
        <v>0</v>
      </c>
      <c r="O512" s="86" t="str">
        <f t="shared" si="148"/>
        <v/>
      </c>
    </row>
    <row r="513" spans="2:15" x14ac:dyDescent="0.35">
      <c r="B513" s="116">
        <v>663011</v>
      </c>
      <c r="C513" s="87" t="s">
        <v>1020</v>
      </c>
      <c r="E513" s="104">
        <f t="shared" si="140"/>
        <v>0</v>
      </c>
      <c r="F513" s="104">
        <f t="shared" si="141"/>
        <v>0</v>
      </c>
      <c r="G513" s="104">
        <f t="shared" si="142"/>
        <v>0</v>
      </c>
      <c r="H513" s="43">
        <f t="shared" si="143"/>
        <v>0</v>
      </c>
      <c r="J513" s="104">
        <f t="shared" si="144"/>
        <v>0</v>
      </c>
      <c r="K513" s="104">
        <f t="shared" si="145"/>
        <v>0</v>
      </c>
      <c r="L513" s="104">
        <f t="shared" si="146"/>
        <v>0</v>
      </c>
      <c r="M513" s="43">
        <f t="shared" si="147"/>
        <v>0</v>
      </c>
      <c r="O513" s="86" t="str">
        <f t="shared" si="148"/>
        <v/>
      </c>
    </row>
    <row r="514" spans="2:15" x14ac:dyDescent="0.35">
      <c r="B514" s="116">
        <v>663012</v>
      </c>
      <c r="C514" s="87" t="s">
        <v>1021</v>
      </c>
      <c r="E514" s="104">
        <f t="shared" si="140"/>
        <v>0</v>
      </c>
      <c r="F514" s="104">
        <f t="shared" si="141"/>
        <v>0</v>
      </c>
      <c r="G514" s="104">
        <f t="shared" si="142"/>
        <v>0</v>
      </c>
      <c r="H514" s="43">
        <f t="shared" si="143"/>
        <v>0</v>
      </c>
      <c r="J514" s="104">
        <f t="shared" si="144"/>
        <v>0</v>
      </c>
      <c r="K514" s="104">
        <f t="shared" si="145"/>
        <v>0</v>
      </c>
      <c r="L514" s="104">
        <f t="shared" si="146"/>
        <v>0</v>
      </c>
      <c r="M514" s="43">
        <f t="shared" si="147"/>
        <v>0</v>
      </c>
      <c r="O514" s="86" t="str">
        <f t="shared" si="148"/>
        <v/>
      </c>
    </row>
    <row r="515" spans="2:15" x14ac:dyDescent="0.35">
      <c r="B515" s="116">
        <v>663013</v>
      </c>
      <c r="C515" s="87" t="s">
        <v>1022</v>
      </c>
      <c r="E515" s="104">
        <f t="shared" si="140"/>
        <v>0</v>
      </c>
      <c r="F515" s="104">
        <f t="shared" si="141"/>
        <v>0</v>
      </c>
      <c r="G515" s="104">
        <f t="shared" si="142"/>
        <v>0</v>
      </c>
      <c r="H515" s="43">
        <f t="shared" si="143"/>
        <v>0</v>
      </c>
      <c r="J515" s="104">
        <f t="shared" si="144"/>
        <v>0</v>
      </c>
      <c r="K515" s="104">
        <f t="shared" si="145"/>
        <v>0</v>
      </c>
      <c r="L515" s="104">
        <f t="shared" si="146"/>
        <v>0</v>
      </c>
      <c r="M515" s="43">
        <f t="shared" si="147"/>
        <v>0</v>
      </c>
      <c r="O515" s="86" t="str">
        <f t="shared" si="148"/>
        <v/>
      </c>
    </row>
    <row r="516" spans="2:15" x14ac:dyDescent="0.35">
      <c r="B516" s="116">
        <v>663014</v>
      </c>
      <c r="C516" s="87" t="s">
        <v>1023</v>
      </c>
      <c r="E516" s="104">
        <f t="shared" si="140"/>
        <v>0</v>
      </c>
      <c r="F516" s="104">
        <f t="shared" si="141"/>
        <v>0</v>
      </c>
      <c r="G516" s="104">
        <f t="shared" si="142"/>
        <v>0</v>
      </c>
      <c r="H516" s="43">
        <f t="shared" si="143"/>
        <v>0</v>
      </c>
      <c r="J516" s="104">
        <f t="shared" si="144"/>
        <v>0</v>
      </c>
      <c r="K516" s="104">
        <f t="shared" si="145"/>
        <v>0</v>
      </c>
      <c r="L516" s="104">
        <f t="shared" si="146"/>
        <v>0</v>
      </c>
      <c r="M516" s="43">
        <f t="shared" si="147"/>
        <v>0</v>
      </c>
      <c r="O516" s="86" t="str">
        <f t="shared" si="148"/>
        <v/>
      </c>
    </row>
    <row r="517" spans="2:15" x14ac:dyDescent="0.35">
      <c r="B517" s="116">
        <v>664000</v>
      </c>
      <c r="C517" s="87" t="s">
        <v>1024</v>
      </c>
      <c r="E517" s="104">
        <f t="shared" si="140"/>
        <v>0</v>
      </c>
      <c r="F517" s="104">
        <f t="shared" si="141"/>
        <v>0</v>
      </c>
      <c r="G517" s="104">
        <f t="shared" si="142"/>
        <v>0</v>
      </c>
      <c r="H517" s="43">
        <f t="shared" si="143"/>
        <v>0</v>
      </c>
      <c r="J517" s="104">
        <f t="shared" si="144"/>
        <v>0</v>
      </c>
      <c r="K517" s="104">
        <f t="shared" si="145"/>
        <v>0</v>
      </c>
      <c r="L517" s="104">
        <f t="shared" si="146"/>
        <v>0</v>
      </c>
      <c r="M517" s="43">
        <f t="shared" si="147"/>
        <v>0</v>
      </c>
      <c r="O517" s="86" t="str">
        <f t="shared" si="148"/>
        <v/>
      </c>
    </row>
    <row r="518" spans="2:15" x14ac:dyDescent="0.35">
      <c r="B518" s="116">
        <v>664100</v>
      </c>
      <c r="C518" s="87" t="s">
        <v>1025</v>
      </c>
      <c r="E518" s="104">
        <f t="shared" si="140"/>
        <v>0</v>
      </c>
      <c r="F518" s="104">
        <f t="shared" si="141"/>
        <v>0</v>
      </c>
      <c r="G518" s="104">
        <f t="shared" si="142"/>
        <v>0</v>
      </c>
      <c r="H518" s="43">
        <f t="shared" si="143"/>
        <v>0</v>
      </c>
      <c r="J518" s="104">
        <f t="shared" si="144"/>
        <v>0</v>
      </c>
      <c r="K518" s="104">
        <f t="shared" si="145"/>
        <v>0</v>
      </c>
      <c r="L518" s="104">
        <f t="shared" si="146"/>
        <v>0</v>
      </c>
      <c r="M518" s="43">
        <f t="shared" si="147"/>
        <v>0</v>
      </c>
      <c r="O518" s="86" t="str">
        <f t="shared" si="148"/>
        <v/>
      </c>
    </row>
    <row r="519" spans="2:15" x14ac:dyDescent="0.35">
      <c r="B519" s="116">
        <v>664200</v>
      </c>
      <c r="C519" s="87" t="s">
        <v>1026</v>
      </c>
      <c r="E519" s="104">
        <f t="shared" si="140"/>
        <v>0</v>
      </c>
      <c r="F519" s="104">
        <f t="shared" si="141"/>
        <v>0</v>
      </c>
      <c r="G519" s="104">
        <f t="shared" si="142"/>
        <v>0</v>
      </c>
      <c r="H519" s="43">
        <f t="shared" si="143"/>
        <v>0</v>
      </c>
      <c r="J519" s="104">
        <f t="shared" si="144"/>
        <v>0</v>
      </c>
      <c r="K519" s="104">
        <f t="shared" si="145"/>
        <v>0</v>
      </c>
      <c r="L519" s="104">
        <f t="shared" si="146"/>
        <v>0</v>
      </c>
      <c r="M519" s="43">
        <f t="shared" si="147"/>
        <v>0</v>
      </c>
      <c r="O519" s="86" t="str">
        <f t="shared" si="148"/>
        <v/>
      </c>
    </row>
    <row r="520" spans="2:15" x14ac:dyDescent="0.35">
      <c r="B520" s="116">
        <v>664201</v>
      </c>
      <c r="C520" s="87" t="s">
        <v>1027</v>
      </c>
      <c r="E520" s="104">
        <f t="shared" si="140"/>
        <v>0</v>
      </c>
      <c r="F520" s="104">
        <f t="shared" si="141"/>
        <v>0</v>
      </c>
      <c r="G520" s="104">
        <f t="shared" si="142"/>
        <v>0</v>
      </c>
      <c r="H520" s="43">
        <f t="shared" si="143"/>
        <v>0</v>
      </c>
      <c r="J520" s="104">
        <f t="shared" si="144"/>
        <v>0</v>
      </c>
      <c r="K520" s="104">
        <f t="shared" si="145"/>
        <v>0</v>
      </c>
      <c r="L520" s="104">
        <f t="shared" si="146"/>
        <v>0</v>
      </c>
      <c r="M520" s="43">
        <f t="shared" si="147"/>
        <v>0</v>
      </c>
      <c r="O520" s="86" t="str">
        <f t="shared" si="148"/>
        <v/>
      </c>
    </row>
    <row r="521" spans="2:15" x14ac:dyDescent="0.35">
      <c r="B521" s="116">
        <v>664202</v>
      </c>
      <c r="C521" s="87" t="s">
        <v>1028</v>
      </c>
      <c r="E521" s="104">
        <f t="shared" si="140"/>
        <v>0</v>
      </c>
      <c r="F521" s="104">
        <f t="shared" si="141"/>
        <v>0</v>
      </c>
      <c r="G521" s="104">
        <f t="shared" si="142"/>
        <v>0</v>
      </c>
      <c r="H521" s="43">
        <f t="shared" si="143"/>
        <v>0</v>
      </c>
      <c r="J521" s="104">
        <f t="shared" si="144"/>
        <v>0</v>
      </c>
      <c r="K521" s="104">
        <f t="shared" si="145"/>
        <v>0</v>
      </c>
      <c r="L521" s="104">
        <f t="shared" si="146"/>
        <v>0</v>
      </c>
      <c r="M521" s="43">
        <f t="shared" si="147"/>
        <v>0</v>
      </c>
      <c r="O521" s="86" t="str">
        <f t="shared" si="148"/>
        <v/>
      </c>
    </row>
    <row r="522" spans="2:15" x14ac:dyDescent="0.35">
      <c r="B522" s="116">
        <v>664203</v>
      </c>
      <c r="C522" s="87" t="s">
        <v>1029</v>
      </c>
      <c r="E522" s="104">
        <f t="shared" si="140"/>
        <v>0</v>
      </c>
      <c r="F522" s="104">
        <f t="shared" si="141"/>
        <v>0</v>
      </c>
      <c r="G522" s="104">
        <f t="shared" si="142"/>
        <v>0</v>
      </c>
      <c r="H522" s="43">
        <f t="shared" si="143"/>
        <v>0</v>
      </c>
      <c r="J522" s="104">
        <f t="shared" si="144"/>
        <v>0</v>
      </c>
      <c r="K522" s="104">
        <f t="shared" si="145"/>
        <v>0</v>
      </c>
      <c r="L522" s="104">
        <f t="shared" si="146"/>
        <v>0</v>
      </c>
      <c r="M522" s="43">
        <f t="shared" si="147"/>
        <v>0</v>
      </c>
      <c r="O522" s="86" t="str">
        <f t="shared" si="148"/>
        <v/>
      </c>
    </row>
    <row r="523" spans="2:15" x14ac:dyDescent="0.35">
      <c r="B523" s="116">
        <v>664300</v>
      </c>
      <c r="C523" s="87" t="s">
        <v>1030</v>
      </c>
      <c r="E523" s="104">
        <f t="shared" si="140"/>
        <v>0</v>
      </c>
      <c r="F523" s="104">
        <f t="shared" si="141"/>
        <v>0</v>
      </c>
      <c r="G523" s="104">
        <f t="shared" si="142"/>
        <v>0</v>
      </c>
      <c r="H523" s="43">
        <f t="shared" si="143"/>
        <v>0</v>
      </c>
      <c r="J523" s="104">
        <f t="shared" si="144"/>
        <v>0</v>
      </c>
      <c r="K523" s="104">
        <f t="shared" si="145"/>
        <v>0</v>
      </c>
      <c r="L523" s="104">
        <f t="shared" si="146"/>
        <v>0</v>
      </c>
      <c r="M523" s="43">
        <f t="shared" si="147"/>
        <v>0</v>
      </c>
      <c r="O523" s="86" t="str">
        <f t="shared" si="148"/>
        <v/>
      </c>
    </row>
    <row r="524" spans="2:15" x14ac:dyDescent="0.35">
      <c r="B524" s="116">
        <v>664301</v>
      </c>
      <c r="C524" s="87" t="s">
        <v>1031</v>
      </c>
      <c r="E524" s="104">
        <f t="shared" si="140"/>
        <v>0</v>
      </c>
      <c r="F524" s="104">
        <f t="shared" si="141"/>
        <v>0</v>
      </c>
      <c r="G524" s="104">
        <f t="shared" si="142"/>
        <v>0</v>
      </c>
      <c r="H524" s="43">
        <f t="shared" si="143"/>
        <v>0</v>
      </c>
      <c r="J524" s="104">
        <f t="shared" si="144"/>
        <v>0</v>
      </c>
      <c r="K524" s="104">
        <f t="shared" si="145"/>
        <v>0</v>
      </c>
      <c r="L524" s="104">
        <f t="shared" si="146"/>
        <v>0</v>
      </c>
      <c r="M524" s="43">
        <f t="shared" si="147"/>
        <v>0</v>
      </c>
      <c r="O524" s="86" t="str">
        <f t="shared" si="148"/>
        <v/>
      </c>
    </row>
    <row r="525" spans="2:15" x14ac:dyDescent="0.35">
      <c r="B525" s="116">
        <v>664302</v>
      </c>
      <c r="C525" s="87" t="s">
        <v>1032</v>
      </c>
      <c r="E525" s="104">
        <f t="shared" si="140"/>
        <v>0</v>
      </c>
      <c r="F525" s="104">
        <f t="shared" si="141"/>
        <v>0</v>
      </c>
      <c r="G525" s="104">
        <f t="shared" si="142"/>
        <v>0</v>
      </c>
      <c r="H525" s="43">
        <f t="shared" si="143"/>
        <v>0</v>
      </c>
      <c r="J525" s="104">
        <f t="shared" si="144"/>
        <v>0</v>
      </c>
      <c r="K525" s="104">
        <f t="shared" si="145"/>
        <v>0</v>
      </c>
      <c r="L525" s="104">
        <f t="shared" si="146"/>
        <v>0</v>
      </c>
      <c r="M525" s="43">
        <f t="shared" si="147"/>
        <v>0</v>
      </c>
      <c r="O525" s="86" t="str">
        <f t="shared" si="148"/>
        <v/>
      </c>
    </row>
    <row r="526" spans="2:15" x14ac:dyDescent="0.35">
      <c r="B526" s="116">
        <v>664303</v>
      </c>
      <c r="C526" s="87" t="s">
        <v>1033</v>
      </c>
      <c r="E526" s="104">
        <f t="shared" ref="E526:E557" si="149">VLOOKUP($B526,RSV,30,FALSE)</f>
        <v>0</v>
      </c>
      <c r="F526" s="104">
        <f t="shared" ref="F526:F557" si="150">VLOOKUP($B526,RSV,31,FALSE)</f>
        <v>0</v>
      </c>
      <c r="G526" s="104">
        <f t="shared" ref="G526:G557" si="151">+E526-F526</f>
        <v>0</v>
      </c>
      <c r="H526" s="43">
        <f t="shared" ref="H526:H557" si="152">IF(F526=0,0,G526/F526)</f>
        <v>0</v>
      </c>
      <c r="J526" s="104">
        <f t="shared" ref="J526:J557" si="153">VLOOKUP($B526,RSV,47,FALSE)</f>
        <v>0</v>
      </c>
      <c r="K526" s="104">
        <f t="shared" ref="K526:K557" si="154">VLOOKUP($B526,RSV,31,FALSE)</f>
        <v>0</v>
      </c>
      <c r="L526" s="104">
        <f t="shared" ref="L526:L557" si="155">+J526-K526</f>
        <v>0</v>
      </c>
      <c r="M526" s="43">
        <f t="shared" ref="M526:M557" si="156">IF(K526=0,0,L526/K526)</f>
        <v>0</v>
      </c>
      <c r="O526" s="86" t="str">
        <f t="shared" ref="O526:O557" si="157">IF(ISBLANK(VLOOKUP(B526,RSV,48,FALSE))=TRUE,"",VLOOKUP(B526,RSV,48,FALSE))</f>
        <v/>
      </c>
    </row>
    <row r="527" spans="2:15" x14ac:dyDescent="0.35">
      <c r="B527" s="116">
        <v>664400</v>
      </c>
      <c r="C527" s="87" t="s">
        <v>1034</v>
      </c>
      <c r="E527" s="104">
        <f t="shared" si="149"/>
        <v>0</v>
      </c>
      <c r="F527" s="104">
        <f t="shared" si="150"/>
        <v>0</v>
      </c>
      <c r="G527" s="104">
        <f t="shared" si="151"/>
        <v>0</v>
      </c>
      <c r="H527" s="43">
        <f t="shared" si="152"/>
        <v>0</v>
      </c>
      <c r="J527" s="104">
        <f t="shared" si="153"/>
        <v>0</v>
      </c>
      <c r="K527" s="104">
        <f t="shared" si="154"/>
        <v>0</v>
      </c>
      <c r="L527" s="104">
        <f t="shared" si="155"/>
        <v>0</v>
      </c>
      <c r="M527" s="43">
        <f t="shared" si="156"/>
        <v>0</v>
      </c>
      <c r="O527" s="86" t="str">
        <f t="shared" si="157"/>
        <v/>
      </c>
    </row>
    <row r="528" spans="2:15" x14ac:dyDescent="0.35">
      <c r="B528" s="116">
        <v>664401</v>
      </c>
      <c r="C528" s="87" t="s">
        <v>1035</v>
      </c>
      <c r="E528" s="104">
        <f t="shared" si="149"/>
        <v>0</v>
      </c>
      <c r="F528" s="104">
        <f t="shared" si="150"/>
        <v>0</v>
      </c>
      <c r="G528" s="104">
        <f t="shared" si="151"/>
        <v>0</v>
      </c>
      <c r="H528" s="43">
        <f t="shared" si="152"/>
        <v>0</v>
      </c>
      <c r="J528" s="104">
        <f t="shared" si="153"/>
        <v>0</v>
      </c>
      <c r="K528" s="104">
        <f t="shared" si="154"/>
        <v>0</v>
      </c>
      <c r="L528" s="104">
        <f t="shared" si="155"/>
        <v>0</v>
      </c>
      <c r="M528" s="43">
        <f t="shared" si="156"/>
        <v>0</v>
      </c>
      <c r="O528" s="86" t="str">
        <f t="shared" si="157"/>
        <v/>
      </c>
    </row>
    <row r="529" spans="2:15" x14ac:dyDescent="0.35">
      <c r="B529" s="116">
        <v>664402</v>
      </c>
      <c r="C529" s="87" t="s">
        <v>1036</v>
      </c>
      <c r="E529" s="104">
        <f t="shared" si="149"/>
        <v>0</v>
      </c>
      <c r="F529" s="104">
        <f t="shared" si="150"/>
        <v>0</v>
      </c>
      <c r="G529" s="104">
        <f t="shared" si="151"/>
        <v>0</v>
      </c>
      <c r="H529" s="43">
        <f t="shared" si="152"/>
        <v>0</v>
      </c>
      <c r="J529" s="104">
        <f t="shared" si="153"/>
        <v>0</v>
      </c>
      <c r="K529" s="104">
        <f t="shared" si="154"/>
        <v>0</v>
      </c>
      <c r="L529" s="104">
        <f t="shared" si="155"/>
        <v>0</v>
      </c>
      <c r="M529" s="43">
        <f t="shared" si="156"/>
        <v>0</v>
      </c>
      <c r="O529" s="86" t="str">
        <f t="shared" si="157"/>
        <v/>
      </c>
    </row>
    <row r="530" spans="2:15" x14ac:dyDescent="0.35">
      <c r="B530" s="116">
        <v>664403</v>
      </c>
      <c r="C530" s="87" t="s">
        <v>1037</v>
      </c>
      <c r="E530" s="104">
        <f t="shared" si="149"/>
        <v>0</v>
      </c>
      <c r="F530" s="104">
        <f t="shared" si="150"/>
        <v>0</v>
      </c>
      <c r="G530" s="104">
        <f t="shared" si="151"/>
        <v>0</v>
      </c>
      <c r="H530" s="43">
        <f t="shared" si="152"/>
        <v>0</v>
      </c>
      <c r="J530" s="104">
        <f t="shared" si="153"/>
        <v>0</v>
      </c>
      <c r="K530" s="104">
        <f t="shared" si="154"/>
        <v>0</v>
      </c>
      <c r="L530" s="104">
        <f t="shared" si="155"/>
        <v>0</v>
      </c>
      <c r="M530" s="43">
        <f t="shared" si="156"/>
        <v>0</v>
      </c>
      <c r="O530" s="86" t="str">
        <f t="shared" si="157"/>
        <v/>
      </c>
    </row>
    <row r="531" spans="2:15" x14ac:dyDescent="0.35">
      <c r="B531" s="116">
        <v>664404</v>
      </c>
      <c r="C531" s="87" t="s">
        <v>1038</v>
      </c>
      <c r="E531" s="104">
        <f t="shared" si="149"/>
        <v>0</v>
      </c>
      <c r="F531" s="104">
        <f t="shared" si="150"/>
        <v>0</v>
      </c>
      <c r="G531" s="104">
        <f t="shared" si="151"/>
        <v>0</v>
      </c>
      <c r="H531" s="43">
        <f t="shared" si="152"/>
        <v>0</v>
      </c>
      <c r="J531" s="104">
        <f t="shared" si="153"/>
        <v>0</v>
      </c>
      <c r="K531" s="104">
        <f t="shared" si="154"/>
        <v>0</v>
      </c>
      <c r="L531" s="104">
        <f t="shared" si="155"/>
        <v>0</v>
      </c>
      <c r="M531" s="43">
        <f t="shared" si="156"/>
        <v>0</v>
      </c>
      <c r="O531" s="86" t="str">
        <f t="shared" si="157"/>
        <v/>
      </c>
    </row>
    <row r="532" spans="2:15" x14ac:dyDescent="0.35">
      <c r="B532" s="116">
        <v>664500</v>
      </c>
      <c r="C532" s="87" t="s">
        <v>1039</v>
      </c>
      <c r="E532" s="104">
        <f t="shared" si="149"/>
        <v>0</v>
      </c>
      <c r="F532" s="104">
        <f t="shared" si="150"/>
        <v>0</v>
      </c>
      <c r="G532" s="104">
        <f t="shared" si="151"/>
        <v>0</v>
      </c>
      <c r="H532" s="43">
        <f t="shared" si="152"/>
        <v>0</v>
      </c>
      <c r="J532" s="104">
        <f t="shared" si="153"/>
        <v>0</v>
      </c>
      <c r="K532" s="104">
        <f t="shared" si="154"/>
        <v>0</v>
      </c>
      <c r="L532" s="104">
        <f t="shared" si="155"/>
        <v>0</v>
      </c>
      <c r="M532" s="43">
        <f t="shared" si="156"/>
        <v>0</v>
      </c>
      <c r="O532" s="86" t="str">
        <f t="shared" si="157"/>
        <v/>
      </c>
    </row>
    <row r="533" spans="2:15" x14ac:dyDescent="0.35">
      <c r="B533" s="116">
        <v>665000</v>
      </c>
      <c r="C533" s="87" t="s">
        <v>1040</v>
      </c>
      <c r="E533" s="104">
        <f t="shared" si="149"/>
        <v>0</v>
      </c>
      <c r="F533" s="104">
        <f t="shared" si="150"/>
        <v>0</v>
      </c>
      <c r="G533" s="104">
        <f t="shared" si="151"/>
        <v>0</v>
      </c>
      <c r="H533" s="43">
        <f t="shared" si="152"/>
        <v>0</v>
      </c>
      <c r="J533" s="104">
        <f t="shared" si="153"/>
        <v>0</v>
      </c>
      <c r="K533" s="104">
        <f t="shared" si="154"/>
        <v>0</v>
      </c>
      <c r="L533" s="104">
        <f t="shared" si="155"/>
        <v>0</v>
      </c>
      <c r="M533" s="43">
        <f t="shared" si="156"/>
        <v>0</v>
      </c>
      <c r="O533" s="86" t="str">
        <f t="shared" si="157"/>
        <v/>
      </c>
    </row>
    <row r="534" spans="2:15" x14ac:dyDescent="0.35">
      <c r="B534" s="116">
        <v>665100</v>
      </c>
      <c r="C534" s="87" t="s">
        <v>1041</v>
      </c>
      <c r="E534" s="104">
        <f t="shared" si="149"/>
        <v>0</v>
      </c>
      <c r="F534" s="104">
        <f t="shared" si="150"/>
        <v>0</v>
      </c>
      <c r="G534" s="104">
        <f t="shared" si="151"/>
        <v>0</v>
      </c>
      <c r="H534" s="43">
        <f t="shared" si="152"/>
        <v>0</v>
      </c>
      <c r="J534" s="104">
        <f t="shared" si="153"/>
        <v>0</v>
      </c>
      <c r="K534" s="104">
        <f t="shared" si="154"/>
        <v>0</v>
      </c>
      <c r="L534" s="104">
        <f t="shared" si="155"/>
        <v>0</v>
      </c>
      <c r="M534" s="43">
        <f t="shared" si="156"/>
        <v>0</v>
      </c>
      <c r="O534" s="86" t="str">
        <f t="shared" si="157"/>
        <v/>
      </c>
    </row>
    <row r="535" spans="2:15" x14ac:dyDescent="0.35">
      <c r="B535" s="116">
        <v>665101</v>
      </c>
      <c r="C535" s="87" t="s">
        <v>1042</v>
      </c>
      <c r="E535" s="104">
        <f t="shared" si="149"/>
        <v>0</v>
      </c>
      <c r="F535" s="104">
        <f t="shared" si="150"/>
        <v>0</v>
      </c>
      <c r="G535" s="104">
        <f t="shared" si="151"/>
        <v>0</v>
      </c>
      <c r="H535" s="43">
        <f t="shared" si="152"/>
        <v>0</v>
      </c>
      <c r="J535" s="104">
        <f t="shared" si="153"/>
        <v>0</v>
      </c>
      <c r="K535" s="104">
        <f t="shared" si="154"/>
        <v>0</v>
      </c>
      <c r="L535" s="104">
        <f t="shared" si="155"/>
        <v>0</v>
      </c>
      <c r="M535" s="43">
        <f t="shared" si="156"/>
        <v>0</v>
      </c>
      <c r="O535" s="86" t="str">
        <f t="shared" si="157"/>
        <v/>
      </c>
    </row>
    <row r="536" spans="2:15" x14ac:dyDescent="0.35">
      <c r="B536" s="116">
        <v>665102</v>
      </c>
      <c r="C536" s="87" t="s">
        <v>1043</v>
      </c>
      <c r="E536" s="104">
        <f t="shared" si="149"/>
        <v>0</v>
      </c>
      <c r="F536" s="104">
        <f t="shared" si="150"/>
        <v>0</v>
      </c>
      <c r="G536" s="104">
        <f t="shared" si="151"/>
        <v>0</v>
      </c>
      <c r="H536" s="43">
        <f t="shared" si="152"/>
        <v>0</v>
      </c>
      <c r="J536" s="104">
        <f t="shared" si="153"/>
        <v>0</v>
      </c>
      <c r="K536" s="104">
        <f t="shared" si="154"/>
        <v>0</v>
      </c>
      <c r="L536" s="104">
        <f t="shared" si="155"/>
        <v>0</v>
      </c>
      <c r="M536" s="43">
        <f t="shared" si="156"/>
        <v>0</v>
      </c>
      <c r="O536" s="86" t="str">
        <f t="shared" si="157"/>
        <v/>
      </c>
    </row>
    <row r="537" spans="2:15" x14ac:dyDescent="0.35">
      <c r="B537" s="116">
        <v>665200</v>
      </c>
      <c r="C537" s="87" t="s">
        <v>1044</v>
      </c>
      <c r="E537" s="104">
        <f t="shared" si="149"/>
        <v>0</v>
      </c>
      <c r="F537" s="104">
        <f t="shared" si="150"/>
        <v>0</v>
      </c>
      <c r="G537" s="104">
        <f t="shared" si="151"/>
        <v>0</v>
      </c>
      <c r="H537" s="43">
        <f t="shared" si="152"/>
        <v>0</v>
      </c>
      <c r="J537" s="104">
        <f t="shared" si="153"/>
        <v>0</v>
      </c>
      <c r="K537" s="104">
        <f t="shared" si="154"/>
        <v>0</v>
      </c>
      <c r="L537" s="104">
        <f t="shared" si="155"/>
        <v>0</v>
      </c>
      <c r="M537" s="43">
        <f t="shared" si="156"/>
        <v>0</v>
      </c>
      <c r="O537" s="86" t="str">
        <f t="shared" si="157"/>
        <v/>
      </c>
    </row>
    <row r="538" spans="2:15" x14ac:dyDescent="0.35">
      <c r="B538" s="116">
        <v>665201</v>
      </c>
      <c r="C538" s="87" t="s">
        <v>1045</v>
      </c>
      <c r="E538" s="104">
        <f t="shared" si="149"/>
        <v>0</v>
      </c>
      <c r="F538" s="104">
        <f t="shared" si="150"/>
        <v>0</v>
      </c>
      <c r="G538" s="104">
        <f t="shared" si="151"/>
        <v>0</v>
      </c>
      <c r="H538" s="43">
        <f t="shared" si="152"/>
        <v>0</v>
      </c>
      <c r="J538" s="104">
        <f t="shared" si="153"/>
        <v>0</v>
      </c>
      <c r="K538" s="104">
        <f t="shared" si="154"/>
        <v>0</v>
      </c>
      <c r="L538" s="104">
        <f t="shared" si="155"/>
        <v>0</v>
      </c>
      <c r="M538" s="43">
        <f t="shared" si="156"/>
        <v>0</v>
      </c>
      <c r="O538" s="86" t="str">
        <f t="shared" si="157"/>
        <v/>
      </c>
    </row>
    <row r="539" spans="2:15" x14ac:dyDescent="0.35">
      <c r="B539" s="116">
        <v>665202</v>
      </c>
      <c r="C539" s="87" t="s">
        <v>1046</v>
      </c>
      <c r="E539" s="104">
        <f t="shared" si="149"/>
        <v>0</v>
      </c>
      <c r="F539" s="104">
        <f t="shared" si="150"/>
        <v>0</v>
      </c>
      <c r="G539" s="104">
        <f t="shared" si="151"/>
        <v>0</v>
      </c>
      <c r="H539" s="43">
        <f t="shared" si="152"/>
        <v>0</v>
      </c>
      <c r="J539" s="104">
        <f t="shared" si="153"/>
        <v>0</v>
      </c>
      <c r="K539" s="104">
        <f t="shared" si="154"/>
        <v>0</v>
      </c>
      <c r="L539" s="104">
        <f t="shared" si="155"/>
        <v>0</v>
      </c>
      <c r="M539" s="43">
        <f t="shared" si="156"/>
        <v>0</v>
      </c>
      <c r="O539" s="86" t="str">
        <f t="shared" si="157"/>
        <v/>
      </c>
    </row>
    <row r="540" spans="2:15" x14ac:dyDescent="0.35">
      <c r="B540" s="116">
        <v>665300</v>
      </c>
      <c r="C540" s="87" t="s">
        <v>1047</v>
      </c>
      <c r="E540" s="104">
        <f t="shared" si="149"/>
        <v>0</v>
      </c>
      <c r="F540" s="104">
        <f t="shared" si="150"/>
        <v>0</v>
      </c>
      <c r="G540" s="104">
        <f t="shared" si="151"/>
        <v>0</v>
      </c>
      <c r="H540" s="43">
        <f t="shared" si="152"/>
        <v>0</v>
      </c>
      <c r="J540" s="104">
        <f t="shared" si="153"/>
        <v>0</v>
      </c>
      <c r="K540" s="104">
        <f t="shared" si="154"/>
        <v>0</v>
      </c>
      <c r="L540" s="104">
        <f t="shared" si="155"/>
        <v>0</v>
      </c>
      <c r="M540" s="43">
        <f t="shared" si="156"/>
        <v>0</v>
      </c>
      <c r="O540" s="86" t="str">
        <f t="shared" si="157"/>
        <v/>
      </c>
    </row>
    <row r="541" spans="2:15" x14ac:dyDescent="0.35">
      <c r="B541" s="116">
        <v>665400</v>
      </c>
      <c r="C541" s="87" t="s">
        <v>1048</v>
      </c>
      <c r="E541" s="104">
        <f t="shared" si="149"/>
        <v>0</v>
      </c>
      <c r="F541" s="104">
        <f t="shared" si="150"/>
        <v>0</v>
      </c>
      <c r="G541" s="104">
        <f t="shared" si="151"/>
        <v>0</v>
      </c>
      <c r="H541" s="43">
        <f t="shared" si="152"/>
        <v>0</v>
      </c>
      <c r="J541" s="104">
        <f t="shared" si="153"/>
        <v>0</v>
      </c>
      <c r="K541" s="104">
        <f t="shared" si="154"/>
        <v>0</v>
      </c>
      <c r="L541" s="104">
        <f t="shared" si="155"/>
        <v>0</v>
      </c>
      <c r="M541" s="43">
        <f t="shared" si="156"/>
        <v>0</v>
      </c>
      <c r="O541" s="86" t="str">
        <f t="shared" si="157"/>
        <v/>
      </c>
    </row>
    <row r="542" spans="2:15" x14ac:dyDescent="0.35">
      <c r="B542" s="116">
        <v>665401</v>
      </c>
      <c r="C542" s="87" t="s">
        <v>1049</v>
      </c>
      <c r="E542" s="104">
        <f t="shared" si="149"/>
        <v>0</v>
      </c>
      <c r="F542" s="104">
        <f t="shared" si="150"/>
        <v>0</v>
      </c>
      <c r="G542" s="104">
        <f t="shared" si="151"/>
        <v>0</v>
      </c>
      <c r="H542" s="43">
        <f t="shared" si="152"/>
        <v>0</v>
      </c>
      <c r="J542" s="104">
        <f t="shared" si="153"/>
        <v>0</v>
      </c>
      <c r="K542" s="104">
        <f t="shared" si="154"/>
        <v>0</v>
      </c>
      <c r="L542" s="104">
        <f t="shared" si="155"/>
        <v>0</v>
      </c>
      <c r="M542" s="43">
        <f t="shared" si="156"/>
        <v>0</v>
      </c>
      <c r="O542" s="86" t="str">
        <f t="shared" si="157"/>
        <v/>
      </c>
    </row>
    <row r="543" spans="2:15" x14ac:dyDescent="0.35">
      <c r="B543" s="116">
        <v>665402</v>
      </c>
      <c r="C543" s="87" t="s">
        <v>1050</v>
      </c>
      <c r="E543" s="104">
        <f t="shared" si="149"/>
        <v>0</v>
      </c>
      <c r="F543" s="104">
        <f t="shared" si="150"/>
        <v>0</v>
      </c>
      <c r="G543" s="104">
        <f t="shared" si="151"/>
        <v>0</v>
      </c>
      <c r="H543" s="43">
        <f t="shared" si="152"/>
        <v>0</v>
      </c>
      <c r="J543" s="104">
        <f t="shared" si="153"/>
        <v>0</v>
      </c>
      <c r="K543" s="104">
        <f t="shared" si="154"/>
        <v>0</v>
      </c>
      <c r="L543" s="104">
        <f t="shared" si="155"/>
        <v>0</v>
      </c>
      <c r="M543" s="43">
        <f t="shared" si="156"/>
        <v>0</v>
      </c>
      <c r="O543" s="86" t="str">
        <f t="shared" si="157"/>
        <v/>
      </c>
    </row>
    <row r="544" spans="2:15" x14ac:dyDescent="0.35">
      <c r="B544" s="116">
        <v>665403</v>
      </c>
      <c r="C544" s="87" t="s">
        <v>1051</v>
      </c>
      <c r="E544" s="104">
        <f t="shared" si="149"/>
        <v>0</v>
      </c>
      <c r="F544" s="104">
        <f t="shared" si="150"/>
        <v>0</v>
      </c>
      <c r="G544" s="104">
        <f t="shared" si="151"/>
        <v>0</v>
      </c>
      <c r="H544" s="43">
        <f t="shared" si="152"/>
        <v>0</v>
      </c>
      <c r="J544" s="104">
        <f t="shared" si="153"/>
        <v>0</v>
      </c>
      <c r="K544" s="104">
        <f t="shared" si="154"/>
        <v>0</v>
      </c>
      <c r="L544" s="104">
        <f t="shared" si="155"/>
        <v>0</v>
      </c>
      <c r="M544" s="43">
        <f t="shared" si="156"/>
        <v>0</v>
      </c>
      <c r="O544" s="86" t="str">
        <f t="shared" si="157"/>
        <v/>
      </c>
    </row>
    <row r="545" spans="2:15" x14ac:dyDescent="0.35">
      <c r="B545" s="116">
        <v>665500</v>
      </c>
      <c r="C545" s="87" t="s">
        <v>1052</v>
      </c>
      <c r="E545" s="104">
        <f t="shared" si="149"/>
        <v>0</v>
      </c>
      <c r="F545" s="104">
        <f t="shared" si="150"/>
        <v>0</v>
      </c>
      <c r="G545" s="104">
        <f t="shared" si="151"/>
        <v>0</v>
      </c>
      <c r="H545" s="43">
        <f t="shared" si="152"/>
        <v>0</v>
      </c>
      <c r="J545" s="104">
        <f t="shared" si="153"/>
        <v>0</v>
      </c>
      <c r="K545" s="104">
        <f t="shared" si="154"/>
        <v>0</v>
      </c>
      <c r="L545" s="104">
        <f t="shared" si="155"/>
        <v>0</v>
      </c>
      <c r="M545" s="43">
        <f t="shared" si="156"/>
        <v>0</v>
      </c>
      <c r="O545" s="86" t="str">
        <f t="shared" si="157"/>
        <v/>
      </c>
    </row>
    <row r="546" spans="2:15" x14ac:dyDescent="0.35">
      <c r="B546" s="116">
        <v>665501</v>
      </c>
      <c r="C546" s="87" t="s">
        <v>1053</v>
      </c>
      <c r="E546" s="104">
        <f t="shared" si="149"/>
        <v>0</v>
      </c>
      <c r="F546" s="104">
        <f t="shared" si="150"/>
        <v>0</v>
      </c>
      <c r="G546" s="104">
        <f t="shared" si="151"/>
        <v>0</v>
      </c>
      <c r="H546" s="43">
        <f t="shared" si="152"/>
        <v>0</v>
      </c>
      <c r="J546" s="104">
        <f t="shared" si="153"/>
        <v>0</v>
      </c>
      <c r="K546" s="104">
        <f t="shared" si="154"/>
        <v>0</v>
      </c>
      <c r="L546" s="104">
        <f t="shared" si="155"/>
        <v>0</v>
      </c>
      <c r="M546" s="43">
        <f t="shared" si="156"/>
        <v>0</v>
      </c>
      <c r="O546" s="86" t="str">
        <f t="shared" si="157"/>
        <v/>
      </c>
    </row>
    <row r="547" spans="2:15" x14ac:dyDescent="0.35">
      <c r="B547" s="116">
        <v>666000</v>
      </c>
      <c r="C547" s="87" t="s">
        <v>1054</v>
      </c>
      <c r="E547" s="104">
        <f t="shared" si="149"/>
        <v>0</v>
      </c>
      <c r="F547" s="104">
        <f t="shared" si="150"/>
        <v>0</v>
      </c>
      <c r="G547" s="104">
        <f t="shared" si="151"/>
        <v>0</v>
      </c>
      <c r="H547" s="43">
        <f t="shared" si="152"/>
        <v>0</v>
      </c>
      <c r="J547" s="104">
        <f t="shared" si="153"/>
        <v>0</v>
      </c>
      <c r="K547" s="104">
        <f t="shared" si="154"/>
        <v>0</v>
      </c>
      <c r="L547" s="104">
        <f t="shared" si="155"/>
        <v>0</v>
      </c>
      <c r="M547" s="43">
        <f t="shared" si="156"/>
        <v>0</v>
      </c>
      <c r="O547" s="86" t="str">
        <f t="shared" si="157"/>
        <v/>
      </c>
    </row>
    <row r="548" spans="2:15" x14ac:dyDescent="0.35">
      <c r="B548" s="116">
        <v>666001</v>
      </c>
      <c r="C548" s="87" t="s">
        <v>1055</v>
      </c>
      <c r="E548" s="104">
        <f t="shared" si="149"/>
        <v>0</v>
      </c>
      <c r="F548" s="104">
        <f t="shared" si="150"/>
        <v>0</v>
      </c>
      <c r="G548" s="104">
        <f t="shared" si="151"/>
        <v>0</v>
      </c>
      <c r="H548" s="43">
        <f t="shared" si="152"/>
        <v>0</v>
      </c>
      <c r="J548" s="104">
        <f t="shared" si="153"/>
        <v>0</v>
      </c>
      <c r="K548" s="104">
        <f t="shared" si="154"/>
        <v>0</v>
      </c>
      <c r="L548" s="104">
        <f t="shared" si="155"/>
        <v>0</v>
      </c>
      <c r="M548" s="43">
        <f t="shared" si="156"/>
        <v>0</v>
      </c>
      <c r="O548" s="86" t="str">
        <f t="shared" si="157"/>
        <v/>
      </c>
    </row>
    <row r="549" spans="2:15" x14ac:dyDescent="0.35">
      <c r="B549" s="116">
        <v>666002</v>
      </c>
      <c r="C549" s="87" t="s">
        <v>1056</v>
      </c>
      <c r="E549" s="104">
        <f t="shared" si="149"/>
        <v>0</v>
      </c>
      <c r="F549" s="104">
        <f t="shared" si="150"/>
        <v>0</v>
      </c>
      <c r="G549" s="104">
        <f t="shared" si="151"/>
        <v>0</v>
      </c>
      <c r="H549" s="43">
        <f t="shared" si="152"/>
        <v>0</v>
      </c>
      <c r="J549" s="104">
        <f t="shared" si="153"/>
        <v>0</v>
      </c>
      <c r="K549" s="104">
        <f t="shared" si="154"/>
        <v>0</v>
      </c>
      <c r="L549" s="104">
        <f t="shared" si="155"/>
        <v>0</v>
      </c>
      <c r="M549" s="43">
        <f t="shared" si="156"/>
        <v>0</v>
      </c>
      <c r="O549" s="86" t="str">
        <f t="shared" si="157"/>
        <v/>
      </c>
    </row>
    <row r="550" spans="2:15" x14ac:dyDescent="0.35">
      <c r="B550" s="116">
        <v>666003</v>
      </c>
      <c r="C550" s="87" t="s">
        <v>1057</v>
      </c>
      <c r="E550" s="104">
        <f t="shared" si="149"/>
        <v>0</v>
      </c>
      <c r="F550" s="104">
        <f t="shared" si="150"/>
        <v>0</v>
      </c>
      <c r="G550" s="104">
        <f t="shared" si="151"/>
        <v>0</v>
      </c>
      <c r="H550" s="43">
        <f t="shared" si="152"/>
        <v>0</v>
      </c>
      <c r="J550" s="104">
        <f t="shared" si="153"/>
        <v>0</v>
      </c>
      <c r="K550" s="104">
        <f t="shared" si="154"/>
        <v>0</v>
      </c>
      <c r="L550" s="104">
        <f t="shared" si="155"/>
        <v>0</v>
      </c>
      <c r="M550" s="43">
        <f t="shared" si="156"/>
        <v>0</v>
      </c>
      <c r="O550" s="86" t="str">
        <f t="shared" si="157"/>
        <v/>
      </c>
    </row>
    <row r="551" spans="2:15" x14ac:dyDescent="0.35">
      <c r="B551" s="116">
        <v>667000</v>
      </c>
      <c r="C551" s="87" t="s">
        <v>1058</v>
      </c>
      <c r="E551" s="104">
        <f t="shared" si="149"/>
        <v>0</v>
      </c>
      <c r="F551" s="104">
        <f t="shared" si="150"/>
        <v>0</v>
      </c>
      <c r="G551" s="104">
        <f t="shared" si="151"/>
        <v>0</v>
      </c>
      <c r="H551" s="43">
        <f t="shared" si="152"/>
        <v>0</v>
      </c>
      <c r="J551" s="104">
        <f t="shared" si="153"/>
        <v>0</v>
      </c>
      <c r="K551" s="104">
        <f t="shared" si="154"/>
        <v>0</v>
      </c>
      <c r="L551" s="104">
        <f t="shared" si="155"/>
        <v>0</v>
      </c>
      <c r="M551" s="43">
        <f t="shared" si="156"/>
        <v>0</v>
      </c>
      <c r="O551" s="86" t="str">
        <f t="shared" si="157"/>
        <v/>
      </c>
    </row>
    <row r="552" spans="2:15" x14ac:dyDescent="0.35">
      <c r="B552" s="116">
        <v>667001</v>
      </c>
      <c r="C552" s="87" t="s">
        <v>1059</v>
      </c>
      <c r="E552" s="104">
        <f t="shared" si="149"/>
        <v>0</v>
      </c>
      <c r="F552" s="104">
        <f t="shared" si="150"/>
        <v>0</v>
      </c>
      <c r="G552" s="104">
        <f t="shared" si="151"/>
        <v>0</v>
      </c>
      <c r="H552" s="43">
        <f t="shared" si="152"/>
        <v>0</v>
      </c>
      <c r="J552" s="104">
        <f t="shared" si="153"/>
        <v>0</v>
      </c>
      <c r="K552" s="104">
        <f t="shared" si="154"/>
        <v>0</v>
      </c>
      <c r="L552" s="104">
        <f t="shared" si="155"/>
        <v>0</v>
      </c>
      <c r="M552" s="43">
        <f t="shared" si="156"/>
        <v>0</v>
      </c>
      <c r="O552" s="86" t="str">
        <f t="shared" si="157"/>
        <v/>
      </c>
    </row>
    <row r="553" spans="2:15" x14ac:dyDescent="0.35">
      <c r="B553" s="116">
        <v>667002</v>
      </c>
      <c r="C553" s="87" t="s">
        <v>1060</v>
      </c>
      <c r="E553" s="104">
        <f t="shared" si="149"/>
        <v>0</v>
      </c>
      <c r="F553" s="104">
        <f t="shared" si="150"/>
        <v>0</v>
      </c>
      <c r="G553" s="104">
        <f t="shared" si="151"/>
        <v>0</v>
      </c>
      <c r="H553" s="43">
        <f t="shared" si="152"/>
        <v>0</v>
      </c>
      <c r="J553" s="104">
        <f t="shared" si="153"/>
        <v>0</v>
      </c>
      <c r="K553" s="104">
        <f t="shared" si="154"/>
        <v>0</v>
      </c>
      <c r="L553" s="104">
        <f t="shared" si="155"/>
        <v>0</v>
      </c>
      <c r="M553" s="43">
        <f t="shared" si="156"/>
        <v>0</v>
      </c>
      <c r="O553" s="86" t="str">
        <f t="shared" si="157"/>
        <v/>
      </c>
    </row>
    <row r="554" spans="2:15" x14ac:dyDescent="0.35">
      <c r="B554" s="116">
        <v>667100</v>
      </c>
      <c r="C554" s="87" t="s">
        <v>1061</v>
      </c>
      <c r="E554" s="104">
        <f t="shared" si="149"/>
        <v>0</v>
      </c>
      <c r="F554" s="104">
        <f t="shared" si="150"/>
        <v>0</v>
      </c>
      <c r="G554" s="104">
        <f t="shared" si="151"/>
        <v>0</v>
      </c>
      <c r="H554" s="43">
        <f t="shared" si="152"/>
        <v>0</v>
      </c>
      <c r="J554" s="104">
        <f t="shared" si="153"/>
        <v>0</v>
      </c>
      <c r="K554" s="104">
        <f t="shared" si="154"/>
        <v>0</v>
      </c>
      <c r="L554" s="104">
        <f t="shared" si="155"/>
        <v>0</v>
      </c>
      <c r="M554" s="43">
        <f t="shared" si="156"/>
        <v>0</v>
      </c>
      <c r="O554" s="86" t="str">
        <f t="shared" si="157"/>
        <v/>
      </c>
    </row>
    <row r="555" spans="2:15" x14ac:dyDescent="0.35">
      <c r="B555" s="116">
        <v>667101</v>
      </c>
      <c r="C555" s="87" t="s">
        <v>1062</v>
      </c>
      <c r="E555" s="104">
        <f t="shared" si="149"/>
        <v>0</v>
      </c>
      <c r="F555" s="104">
        <f t="shared" si="150"/>
        <v>0</v>
      </c>
      <c r="G555" s="104">
        <f t="shared" si="151"/>
        <v>0</v>
      </c>
      <c r="H555" s="43">
        <f t="shared" si="152"/>
        <v>0</v>
      </c>
      <c r="J555" s="104">
        <f t="shared" si="153"/>
        <v>0</v>
      </c>
      <c r="K555" s="104">
        <f t="shared" si="154"/>
        <v>0</v>
      </c>
      <c r="L555" s="104">
        <f t="shared" si="155"/>
        <v>0</v>
      </c>
      <c r="M555" s="43">
        <f t="shared" si="156"/>
        <v>0</v>
      </c>
      <c r="O555" s="86" t="str">
        <f t="shared" si="157"/>
        <v/>
      </c>
    </row>
    <row r="556" spans="2:15" x14ac:dyDescent="0.35">
      <c r="B556" s="116">
        <v>667102</v>
      </c>
      <c r="C556" s="87" t="s">
        <v>1063</v>
      </c>
      <c r="E556" s="104">
        <f t="shared" si="149"/>
        <v>0</v>
      </c>
      <c r="F556" s="104">
        <f t="shared" si="150"/>
        <v>0</v>
      </c>
      <c r="G556" s="104">
        <f t="shared" si="151"/>
        <v>0</v>
      </c>
      <c r="H556" s="43">
        <f t="shared" si="152"/>
        <v>0</v>
      </c>
      <c r="J556" s="104">
        <f t="shared" si="153"/>
        <v>0</v>
      </c>
      <c r="K556" s="104">
        <f t="shared" si="154"/>
        <v>0</v>
      </c>
      <c r="L556" s="104">
        <f t="shared" si="155"/>
        <v>0</v>
      </c>
      <c r="M556" s="43">
        <f t="shared" si="156"/>
        <v>0</v>
      </c>
      <c r="O556" s="86" t="str">
        <f t="shared" si="157"/>
        <v/>
      </c>
    </row>
    <row r="557" spans="2:15" x14ac:dyDescent="0.35">
      <c r="B557" s="116">
        <v>667103</v>
      </c>
      <c r="C557" s="87" t="s">
        <v>1064</v>
      </c>
      <c r="E557" s="104">
        <f t="shared" si="149"/>
        <v>0</v>
      </c>
      <c r="F557" s="104">
        <f t="shared" si="150"/>
        <v>0</v>
      </c>
      <c r="G557" s="104">
        <f t="shared" si="151"/>
        <v>0</v>
      </c>
      <c r="H557" s="43">
        <f t="shared" si="152"/>
        <v>0</v>
      </c>
      <c r="J557" s="104">
        <f t="shared" si="153"/>
        <v>0</v>
      </c>
      <c r="K557" s="104">
        <f t="shared" si="154"/>
        <v>0</v>
      </c>
      <c r="L557" s="104">
        <f t="shared" si="155"/>
        <v>0</v>
      </c>
      <c r="M557" s="43">
        <f t="shared" si="156"/>
        <v>0</v>
      </c>
      <c r="O557" s="86" t="str">
        <f t="shared" si="157"/>
        <v/>
      </c>
    </row>
    <row r="558" spans="2:15" x14ac:dyDescent="0.35">
      <c r="B558" s="116">
        <v>667104</v>
      </c>
      <c r="C558" s="87" t="s">
        <v>1065</v>
      </c>
      <c r="E558" s="104">
        <f t="shared" ref="E558:E576" si="158">VLOOKUP($B558,RSV,30,FALSE)</f>
        <v>0</v>
      </c>
      <c r="F558" s="104">
        <f t="shared" ref="F558:F576" si="159">VLOOKUP($B558,RSV,31,FALSE)</f>
        <v>0</v>
      </c>
      <c r="G558" s="104">
        <f t="shared" ref="G558:G576" si="160">+E558-F558</f>
        <v>0</v>
      </c>
      <c r="H558" s="43">
        <f t="shared" ref="H558:H577" si="161">IF(F558=0,0,G558/F558)</f>
        <v>0</v>
      </c>
      <c r="J558" s="104">
        <f t="shared" ref="J558:J576" si="162">VLOOKUP($B558,RSV,47,FALSE)</f>
        <v>0</v>
      </c>
      <c r="K558" s="104">
        <f t="shared" ref="K558:K576" si="163">VLOOKUP($B558,RSV,31,FALSE)</f>
        <v>0</v>
      </c>
      <c r="L558" s="104">
        <f t="shared" ref="L558:L576" si="164">+J558-K558</f>
        <v>0</v>
      </c>
      <c r="M558" s="43">
        <f t="shared" ref="M558:M576" si="165">IF(K558=0,0,L558/K558)</f>
        <v>0</v>
      </c>
      <c r="O558" s="86" t="str">
        <f t="shared" ref="O558:O576" si="166">IF(ISBLANK(VLOOKUP(B558,RSV,48,FALSE))=TRUE,"",VLOOKUP(B558,RSV,48,FALSE))</f>
        <v/>
      </c>
    </row>
    <row r="559" spans="2:15" x14ac:dyDescent="0.35">
      <c r="B559" s="116">
        <v>668000</v>
      </c>
      <c r="C559" s="87" t="s">
        <v>1066</v>
      </c>
      <c r="E559" s="104">
        <f t="shared" si="158"/>
        <v>0</v>
      </c>
      <c r="F559" s="104">
        <f t="shared" si="159"/>
        <v>0</v>
      </c>
      <c r="G559" s="104">
        <f t="shared" si="160"/>
        <v>0</v>
      </c>
      <c r="H559" s="43">
        <f t="shared" si="161"/>
        <v>0</v>
      </c>
      <c r="J559" s="104">
        <f t="shared" si="162"/>
        <v>0</v>
      </c>
      <c r="K559" s="104">
        <f t="shared" si="163"/>
        <v>0</v>
      </c>
      <c r="L559" s="104">
        <f t="shared" si="164"/>
        <v>0</v>
      </c>
      <c r="M559" s="43">
        <f t="shared" si="165"/>
        <v>0</v>
      </c>
      <c r="O559" s="86" t="str">
        <f t="shared" si="166"/>
        <v/>
      </c>
    </row>
    <row r="560" spans="2:15" x14ac:dyDescent="0.35">
      <c r="B560" s="116">
        <v>668001</v>
      </c>
      <c r="C560" s="87" t="s">
        <v>1067</v>
      </c>
      <c r="E560" s="104">
        <f t="shared" si="158"/>
        <v>0</v>
      </c>
      <c r="F560" s="104">
        <f t="shared" si="159"/>
        <v>0</v>
      </c>
      <c r="G560" s="104">
        <f t="shared" si="160"/>
        <v>0</v>
      </c>
      <c r="H560" s="43">
        <f t="shared" si="161"/>
        <v>0</v>
      </c>
      <c r="J560" s="104">
        <f t="shared" si="162"/>
        <v>0</v>
      </c>
      <c r="K560" s="104">
        <f t="shared" si="163"/>
        <v>0</v>
      </c>
      <c r="L560" s="104">
        <f t="shared" si="164"/>
        <v>0</v>
      </c>
      <c r="M560" s="43">
        <f t="shared" si="165"/>
        <v>0</v>
      </c>
      <c r="O560" s="86" t="str">
        <f t="shared" si="166"/>
        <v/>
      </c>
    </row>
    <row r="561" spans="2:15" x14ac:dyDescent="0.35">
      <c r="B561" s="116">
        <v>668002</v>
      </c>
      <c r="C561" s="87" t="s">
        <v>1068</v>
      </c>
      <c r="E561" s="104">
        <f t="shared" si="158"/>
        <v>0</v>
      </c>
      <c r="F561" s="104">
        <f t="shared" si="159"/>
        <v>0</v>
      </c>
      <c r="G561" s="104">
        <f t="shared" si="160"/>
        <v>0</v>
      </c>
      <c r="H561" s="43">
        <f t="shared" si="161"/>
        <v>0</v>
      </c>
      <c r="J561" s="104">
        <f t="shared" si="162"/>
        <v>0</v>
      </c>
      <c r="K561" s="104">
        <f t="shared" si="163"/>
        <v>0</v>
      </c>
      <c r="L561" s="104">
        <f t="shared" si="164"/>
        <v>0</v>
      </c>
      <c r="M561" s="43">
        <f t="shared" si="165"/>
        <v>0</v>
      </c>
      <c r="O561" s="86" t="str">
        <f t="shared" si="166"/>
        <v/>
      </c>
    </row>
    <row r="562" spans="2:15" x14ac:dyDescent="0.35">
      <c r="B562" s="116">
        <v>668100</v>
      </c>
      <c r="C562" s="87" t="s">
        <v>1069</v>
      </c>
      <c r="E562" s="104">
        <f t="shared" si="158"/>
        <v>0</v>
      </c>
      <c r="F562" s="104">
        <f t="shared" si="159"/>
        <v>0</v>
      </c>
      <c r="G562" s="104">
        <f t="shared" si="160"/>
        <v>0</v>
      </c>
      <c r="H562" s="43">
        <f t="shared" si="161"/>
        <v>0</v>
      </c>
      <c r="J562" s="104">
        <f t="shared" si="162"/>
        <v>0</v>
      </c>
      <c r="K562" s="104">
        <f t="shared" si="163"/>
        <v>0</v>
      </c>
      <c r="L562" s="104">
        <f t="shared" si="164"/>
        <v>0</v>
      </c>
      <c r="M562" s="43">
        <f t="shared" si="165"/>
        <v>0</v>
      </c>
      <c r="O562" s="86" t="str">
        <f t="shared" si="166"/>
        <v/>
      </c>
    </row>
    <row r="563" spans="2:15" x14ac:dyDescent="0.35">
      <c r="B563" s="116">
        <v>668200</v>
      </c>
      <c r="C563" s="87" t="s">
        <v>1070</v>
      </c>
      <c r="E563" s="104">
        <f t="shared" si="158"/>
        <v>0</v>
      </c>
      <c r="F563" s="104">
        <f t="shared" si="159"/>
        <v>0</v>
      </c>
      <c r="G563" s="104">
        <f t="shared" si="160"/>
        <v>0</v>
      </c>
      <c r="H563" s="43">
        <f t="shared" si="161"/>
        <v>0</v>
      </c>
      <c r="J563" s="104">
        <f t="shared" si="162"/>
        <v>0</v>
      </c>
      <c r="K563" s="104">
        <f t="shared" si="163"/>
        <v>0</v>
      </c>
      <c r="L563" s="104">
        <f t="shared" si="164"/>
        <v>0</v>
      </c>
      <c r="M563" s="43">
        <f t="shared" si="165"/>
        <v>0</v>
      </c>
      <c r="O563" s="86" t="str">
        <f t="shared" si="166"/>
        <v/>
      </c>
    </row>
    <row r="564" spans="2:15" x14ac:dyDescent="0.35">
      <c r="B564" s="116">
        <v>668210</v>
      </c>
      <c r="C564" s="87" t="s">
        <v>1071</v>
      </c>
      <c r="E564" s="104">
        <f t="shared" si="158"/>
        <v>0</v>
      </c>
      <c r="F564" s="104">
        <f t="shared" si="159"/>
        <v>0</v>
      </c>
      <c r="G564" s="104">
        <f t="shared" si="160"/>
        <v>0</v>
      </c>
      <c r="H564" s="43">
        <f t="shared" si="161"/>
        <v>0</v>
      </c>
      <c r="J564" s="104">
        <f t="shared" si="162"/>
        <v>0</v>
      </c>
      <c r="K564" s="104">
        <f t="shared" si="163"/>
        <v>0</v>
      </c>
      <c r="L564" s="104">
        <f t="shared" si="164"/>
        <v>0</v>
      </c>
      <c r="M564" s="43">
        <f t="shared" si="165"/>
        <v>0</v>
      </c>
      <c r="O564" s="86" t="str">
        <f t="shared" si="166"/>
        <v/>
      </c>
    </row>
    <row r="565" spans="2:15" x14ac:dyDescent="0.35">
      <c r="B565" s="116">
        <v>668900</v>
      </c>
      <c r="C565" s="87" t="s">
        <v>1072</v>
      </c>
      <c r="E565" s="104">
        <f t="shared" si="158"/>
        <v>0</v>
      </c>
      <c r="F565" s="104">
        <f t="shared" si="159"/>
        <v>0</v>
      </c>
      <c r="G565" s="104">
        <f t="shared" si="160"/>
        <v>0</v>
      </c>
      <c r="H565" s="43">
        <f t="shared" si="161"/>
        <v>0</v>
      </c>
      <c r="J565" s="104">
        <f t="shared" si="162"/>
        <v>0</v>
      </c>
      <c r="K565" s="104">
        <f t="shared" si="163"/>
        <v>0</v>
      </c>
      <c r="L565" s="104">
        <f t="shared" si="164"/>
        <v>0</v>
      </c>
      <c r="M565" s="43">
        <f t="shared" si="165"/>
        <v>0</v>
      </c>
      <c r="O565" s="86" t="str">
        <f t="shared" si="166"/>
        <v/>
      </c>
    </row>
    <row r="566" spans="2:15" x14ac:dyDescent="0.35">
      <c r="B566" s="116">
        <v>668910</v>
      </c>
      <c r="C566" s="87" t="s">
        <v>1073</v>
      </c>
      <c r="E566" s="104">
        <f t="shared" si="158"/>
        <v>0</v>
      </c>
      <c r="F566" s="104">
        <f t="shared" si="159"/>
        <v>0</v>
      </c>
      <c r="G566" s="104">
        <f t="shared" si="160"/>
        <v>0</v>
      </c>
      <c r="H566" s="43">
        <f t="shared" si="161"/>
        <v>0</v>
      </c>
      <c r="J566" s="104">
        <f t="shared" si="162"/>
        <v>0</v>
      </c>
      <c r="K566" s="104">
        <f t="shared" si="163"/>
        <v>0</v>
      </c>
      <c r="L566" s="104">
        <f t="shared" si="164"/>
        <v>0</v>
      </c>
      <c r="M566" s="43">
        <f t="shared" si="165"/>
        <v>0</v>
      </c>
      <c r="O566" s="86" t="str">
        <f t="shared" si="166"/>
        <v/>
      </c>
    </row>
    <row r="567" spans="2:15" x14ac:dyDescent="0.35">
      <c r="B567" s="116">
        <v>668911</v>
      </c>
      <c r="C567" s="87" t="s">
        <v>1074</v>
      </c>
      <c r="E567" s="104">
        <f t="shared" si="158"/>
        <v>0</v>
      </c>
      <c r="F567" s="104">
        <f t="shared" si="159"/>
        <v>0</v>
      </c>
      <c r="G567" s="104">
        <f t="shared" si="160"/>
        <v>0</v>
      </c>
      <c r="H567" s="43">
        <f t="shared" si="161"/>
        <v>0</v>
      </c>
      <c r="J567" s="104">
        <f t="shared" si="162"/>
        <v>0</v>
      </c>
      <c r="K567" s="104">
        <f t="shared" si="163"/>
        <v>0</v>
      </c>
      <c r="L567" s="104">
        <f t="shared" si="164"/>
        <v>0</v>
      </c>
      <c r="M567" s="43">
        <f t="shared" si="165"/>
        <v>0</v>
      </c>
      <c r="O567" s="86" t="str">
        <f t="shared" si="166"/>
        <v/>
      </c>
    </row>
    <row r="568" spans="2:15" x14ac:dyDescent="0.35">
      <c r="B568" s="116">
        <v>668912</v>
      </c>
      <c r="C568" s="87" t="s">
        <v>1075</v>
      </c>
      <c r="E568" s="104">
        <f t="shared" si="158"/>
        <v>0</v>
      </c>
      <c r="F568" s="104">
        <f t="shared" si="159"/>
        <v>0</v>
      </c>
      <c r="G568" s="104">
        <f t="shared" si="160"/>
        <v>0</v>
      </c>
      <c r="H568" s="43">
        <f t="shared" si="161"/>
        <v>0</v>
      </c>
      <c r="J568" s="104">
        <f t="shared" si="162"/>
        <v>0</v>
      </c>
      <c r="K568" s="104">
        <f t="shared" si="163"/>
        <v>0</v>
      </c>
      <c r="L568" s="104">
        <f t="shared" si="164"/>
        <v>0</v>
      </c>
      <c r="M568" s="43">
        <f t="shared" si="165"/>
        <v>0</v>
      </c>
      <c r="O568" s="86" t="str">
        <f t="shared" si="166"/>
        <v/>
      </c>
    </row>
    <row r="569" spans="2:15" x14ac:dyDescent="0.35">
      <c r="B569" s="116">
        <v>668913</v>
      </c>
      <c r="C569" s="87" t="s">
        <v>1076</v>
      </c>
      <c r="E569" s="104">
        <f t="shared" si="158"/>
        <v>0</v>
      </c>
      <c r="F569" s="104">
        <f t="shared" si="159"/>
        <v>0</v>
      </c>
      <c r="G569" s="104">
        <f t="shared" si="160"/>
        <v>0</v>
      </c>
      <c r="H569" s="43">
        <f t="shared" si="161"/>
        <v>0</v>
      </c>
      <c r="J569" s="104">
        <f t="shared" si="162"/>
        <v>0</v>
      </c>
      <c r="K569" s="104">
        <f t="shared" si="163"/>
        <v>0</v>
      </c>
      <c r="L569" s="104">
        <f t="shared" si="164"/>
        <v>0</v>
      </c>
      <c r="M569" s="43">
        <f t="shared" si="165"/>
        <v>0</v>
      </c>
      <c r="O569" s="86" t="str">
        <f t="shared" si="166"/>
        <v/>
      </c>
    </row>
    <row r="570" spans="2:15" x14ac:dyDescent="0.35">
      <c r="B570" s="116">
        <v>668914</v>
      </c>
      <c r="C570" s="87" t="s">
        <v>1077</v>
      </c>
      <c r="E570" s="104">
        <f t="shared" si="158"/>
        <v>0</v>
      </c>
      <c r="F570" s="104">
        <f t="shared" si="159"/>
        <v>0</v>
      </c>
      <c r="G570" s="104">
        <f t="shared" si="160"/>
        <v>0</v>
      </c>
      <c r="H570" s="43">
        <f t="shared" si="161"/>
        <v>0</v>
      </c>
      <c r="J570" s="104">
        <f t="shared" si="162"/>
        <v>0</v>
      </c>
      <c r="K570" s="104">
        <f t="shared" si="163"/>
        <v>0</v>
      </c>
      <c r="L570" s="104">
        <f t="shared" si="164"/>
        <v>0</v>
      </c>
      <c r="M570" s="43">
        <f t="shared" si="165"/>
        <v>0</v>
      </c>
      <c r="O570" s="86" t="str">
        <f t="shared" si="166"/>
        <v/>
      </c>
    </row>
    <row r="571" spans="2:15" x14ac:dyDescent="0.35">
      <c r="B571" s="116">
        <v>668915</v>
      </c>
      <c r="C571" s="87" t="s">
        <v>1078</v>
      </c>
      <c r="E571" s="104">
        <f t="shared" si="158"/>
        <v>0</v>
      </c>
      <c r="F571" s="104">
        <f t="shared" si="159"/>
        <v>0</v>
      </c>
      <c r="G571" s="104">
        <f t="shared" si="160"/>
        <v>0</v>
      </c>
      <c r="H571" s="43">
        <f t="shared" si="161"/>
        <v>0</v>
      </c>
      <c r="J571" s="104">
        <f t="shared" si="162"/>
        <v>0</v>
      </c>
      <c r="K571" s="104">
        <f t="shared" si="163"/>
        <v>0</v>
      </c>
      <c r="L571" s="104">
        <f t="shared" si="164"/>
        <v>0</v>
      </c>
      <c r="M571" s="43">
        <f t="shared" si="165"/>
        <v>0</v>
      </c>
      <c r="O571" s="86" t="str">
        <f t="shared" si="166"/>
        <v/>
      </c>
    </row>
    <row r="572" spans="2:15" x14ac:dyDescent="0.35">
      <c r="B572" s="116">
        <v>668916</v>
      </c>
      <c r="C572" s="87" t="s">
        <v>1079</v>
      </c>
      <c r="E572" s="104">
        <f t="shared" si="158"/>
        <v>0</v>
      </c>
      <c r="F572" s="104">
        <f t="shared" si="159"/>
        <v>0</v>
      </c>
      <c r="G572" s="104">
        <f t="shared" si="160"/>
        <v>0</v>
      </c>
      <c r="H572" s="43">
        <f t="shared" si="161"/>
        <v>0</v>
      </c>
      <c r="J572" s="104">
        <f t="shared" si="162"/>
        <v>0</v>
      </c>
      <c r="K572" s="104">
        <f t="shared" si="163"/>
        <v>0</v>
      </c>
      <c r="L572" s="104">
        <f t="shared" si="164"/>
        <v>0</v>
      </c>
      <c r="M572" s="43">
        <f t="shared" si="165"/>
        <v>0</v>
      </c>
      <c r="O572" s="86" t="str">
        <f t="shared" si="166"/>
        <v/>
      </c>
    </row>
    <row r="573" spans="2:15" x14ac:dyDescent="0.35">
      <c r="B573" s="116">
        <v>668917</v>
      </c>
      <c r="C573" s="87" t="s">
        <v>1080</v>
      </c>
      <c r="E573" s="104">
        <f t="shared" si="158"/>
        <v>0</v>
      </c>
      <c r="F573" s="104">
        <f t="shared" si="159"/>
        <v>0</v>
      </c>
      <c r="G573" s="104">
        <f t="shared" si="160"/>
        <v>0</v>
      </c>
      <c r="H573" s="43">
        <f t="shared" si="161"/>
        <v>0</v>
      </c>
      <c r="J573" s="104">
        <f t="shared" si="162"/>
        <v>0</v>
      </c>
      <c r="K573" s="104">
        <f t="shared" si="163"/>
        <v>0</v>
      </c>
      <c r="L573" s="104">
        <f t="shared" si="164"/>
        <v>0</v>
      </c>
      <c r="M573" s="43">
        <f t="shared" si="165"/>
        <v>0</v>
      </c>
      <c r="O573" s="86" t="str">
        <f t="shared" si="166"/>
        <v/>
      </c>
    </row>
    <row r="574" spans="2:15" x14ac:dyDescent="0.35">
      <c r="B574" s="116">
        <v>668918</v>
      </c>
      <c r="C574" s="87" t="s">
        <v>1081</v>
      </c>
      <c r="E574" s="104">
        <f t="shared" si="158"/>
        <v>0</v>
      </c>
      <c r="F574" s="104">
        <f t="shared" si="159"/>
        <v>0</v>
      </c>
      <c r="G574" s="104">
        <f t="shared" si="160"/>
        <v>0</v>
      </c>
      <c r="H574" s="43">
        <f t="shared" si="161"/>
        <v>0</v>
      </c>
      <c r="J574" s="104">
        <f t="shared" si="162"/>
        <v>0</v>
      </c>
      <c r="K574" s="104">
        <f t="shared" si="163"/>
        <v>0</v>
      </c>
      <c r="L574" s="104">
        <f t="shared" si="164"/>
        <v>0</v>
      </c>
      <c r="M574" s="43">
        <f t="shared" si="165"/>
        <v>0</v>
      </c>
      <c r="O574" s="86" t="str">
        <f t="shared" si="166"/>
        <v/>
      </c>
    </row>
    <row r="575" spans="2:15" x14ac:dyDescent="0.35">
      <c r="B575" s="116">
        <v>668919</v>
      </c>
      <c r="C575" s="87" t="s">
        <v>1082</v>
      </c>
      <c r="E575" s="104">
        <f t="shared" si="158"/>
        <v>0</v>
      </c>
      <c r="F575" s="104">
        <f t="shared" si="159"/>
        <v>0</v>
      </c>
      <c r="G575" s="104">
        <f t="shared" si="160"/>
        <v>0</v>
      </c>
      <c r="H575" s="43">
        <f t="shared" si="161"/>
        <v>0</v>
      </c>
      <c r="J575" s="104">
        <f t="shared" si="162"/>
        <v>0</v>
      </c>
      <c r="K575" s="104">
        <f t="shared" si="163"/>
        <v>0</v>
      </c>
      <c r="L575" s="104">
        <f t="shared" si="164"/>
        <v>0</v>
      </c>
      <c r="M575" s="43">
        <f t="shared" si="165"/>
        <v>0</v>
      </c>
      <c r="O575" s="86" t="str">
        <f t="shared" si="166"/>
        <v/>
      </c>
    </row>
    <row r="576" spans="2:15" x14ac:dyDescent="0.35">
      <c r="B576" s="116">
        <v>668920</v>
      </c>
      <c r="C576" s="87" t="s">
        <v>1083</v>
      </c>
      <c r="E576" s="104">
        <f t="shared" si="158"/>
        <v>0</v>
      </c>
      <c r="F576" s="104">
        <f t="shared" si="159"/>
        <v>0</v>
      </c>
      <c r="G576" s="104">
        <f t="shared" si="160"/>
        <v>0</v>
      </c>
      <c r="H576" s="43">
        <f t="shared" si="161"/>
        <v>0</v>
      </c>
      <c r="J576" s="104">
        <f t="shared" si="162"/>
        <v>0</v>
      </c>
      <c r="K576" s="104">
        <f t="shared" si="163"/>
        <v>0</v>
      </c>
      <c r="L576" s="104">
        <f t="shared" si="164"/>
        <v>0</v>
      </c>
      <c r="M576" s="43">
        <f t="shared" si="165"/>
        <v>0</v>
      </c>
      <c r="O576" s="86" t="str">
        <f t="shared" si="166"/>
        <v/>
      </c>
    </row>
    <row r="577" spans="1:15" x14ac:dyDescent="0.35">
      <c r="A577" s="22"/>
      <c r="B577" s="127"/>
      <c r="C577" s="128" t="str">
        <f>+"Total "&amp;PROPER(C493)</f>
        <v>Total Rsv - Gen &amp; Admin</v>
      </c>
      <c r="D577" s="22"/>
      <c r="E577" s="27">
        <f>SUM(E494:E576)</f>
        <v>55.5</v>
      </c>
      <c r="F577" s="27">
        <f>SUM(F494:F576)</f>
        <v>96</v>
      </c>
      <c r="G577" s="27">
        <f>SUM(G494:G576)</f>
        <v>-40.5</v>
      </c>
      <c r="H577" s="28">
        <f t="shared" si="161"/>
        <v>-0.421875</v>
      </c>
      <c r="I577" s="22"/>
      <c r="J577" s="27">
        <f>SUM(J494:J576)</f>
        <v>0</v>
      </c>
      <c r="K577" s="27">
        <f>SUM(K494:K576)</f>
        <v>96</v>
      </c>
      <c r="L577" s="27">
        <f>SUM(L494:L576)</f>
        <v>-96</v>
      </c>
      <c r="M577" s="28">
        <f>IF(M571=0,0,M576/M571)</f>
        <v>0</v>
      </c>
      <c r="N577" s="22"/>
      <c r="O577" s="87"/>
    </row>
    <row r="578" spans="1:15" s="46" customFormat="1" ht="11.65" customHeight="1" x14ac:dyDescent="0.3">
      <c r="A578" s="44"/>
      <c r="B578" s="129"/>
      <c r="C578" s="130" t="s">
        <v>175</v>
      </c>
      <c r="D578" s="44"/>
      <c r="E578" s="45">
        <f>IF(E$201=0,0,E577/E$201)</f>
        <v>1.211426488959932E-4</v>
      </c>
      <c r="F578" s="45">
        <f>IF(F$201=0,0,F577/F$201)</f>
        <v>2.1003439313187534E-4</v>
      </c>
      <c r="G578" s="45"/>
      <c r="H578" s="45"/>
      <c r="I578" s="44"/>
      <c r="J578" s="45">
        <f>IF(J$201=0,0,J577/J$201)</f>
        <v>0</v>
      </c>
      <c r="K578" s="45">
        <f>IF(K$201=0,0,K577/K$201)</f>
        <v>2.1003439313187534E-4</v>
      </c>
      <c r="L578" s="45"/>
      <c r="M578" s="45"/>
      <c r="N578" s="44"/>
      <c r="O578" s="88"/>
    </row>
    <row r="579" spans="1:15" x14ac:dyDescent="0.35">
      <c r="A579" s="11"/>
      <c r="B579" s="125"/>
      <c r="C579" s="97"/>
      <c r="D579" s="11"/>
      <c r="E579" s="29"/>
      <c r="F579" s="29"/>
      <c r="G579" s="29"/>
      <c r="H579" s="29"/>
      <c r="I579" s="11"/>
      <c r="J579" s="29"/>
      <c r="K579" s="29"/>
      <c r="L579" s="29"/>
      <c r="M579" s="29"/>
      <c r="N579" s="11"/>
      <c r="O579" s="87"/>
    </row>
    <row r="580" spans="1:15" x14ac:dyDescent="0.35">
      <c r="B580" s="116"/>
      <c r="C580" s="126" t="s">
        <v>1084</v>
      </c>
      <c r="E580" s="30"/>
      <c r="F580" s="30"/>
      <c r="G580" s="30"/>
      <c r="H580" s="26"/>
      <c r="J580" s="30"/>
      <c r="K580" s="30"/>
      <c r="L580" s="30"/>
      <c r="M580" s="26"/>
      <c r="O580" s="87"/>
    </row>
    <row r="581" spans="1:15" x14ac:dyDescent="0.35">
      <c r="B581" s="116">
        <v>670000</v>
      </c>
      <c r="C581" s="87" t="s">
        <v>1085</v>
      </c>
      <c r="E581" s="104">
        <f t="shared" ref="E581:E605" si="167">VLOOKUP($B581,RSV,30,FALSE)</f>
        <v>0</v>
      </c>
      <c r="F581" s="104">
        <f t="shared" ref="F581:F605" si="168">VLOOKUP($B581,RSV,31,FALSE)</f>
        <v>0</v>
      </c>
      <c r="G581" s="104">
        <f t="shared" ref="G581:G605" si="169">+E581-F581</f>
        <v>0</v>
      </c>
      <c r="H581" s="43">
        <f t="shared" ref="H581:H606" si="170">IF(F581=0,0,G581/F581)</f>
        <v>0</v>
      </c>
      <c r="J581" s="104">
        <f t="shared" ref="J581:J605" si="171">VLOOKUP($B581,RSV,47,FALSE)</f>
        <v>0</v>
      </c>
      <c r="K581" s="104">
        <f t="shared" ref="K581:K605" si="172">VLOOKUP($B581,RSV,31,FALSE)</f>
        <v>0</v>
      </c>
      <c r="L581" s="104">
        <f t="shared" ref="L581:L605" si="173">+J581-K581</f>
        <v>0</v>
      </c>
      <c r="M581" s="43">
        <f t="shared" ref="M581:M606" si="174">IF(K581=0,0,L581/K581)</f>
        <v>0</v>
      </c>
      <c r="O581" s="86" t="str">
        <f t="shared" ref="O581:O605" si="175">IF(ISBLANK(VLOOKUP(B581,RSV,48,FALSE))=TRUE,"",VLOOKUP(B581,RSV,48,FALSE))</f>
        <v/>
      </c>
    </row>
    <row r="582" spans="1:15" x14ac:dyDescent="0.35">
      <c r="B582" s="116">
        <v>671000</v>
      </c>
      <c r="C582" s="87" t="s">
        <v>1086</v>
      </c>
      <c r="E582" s="104">
        <f t="shared" si="167"/>
        <v>0</v>
      </c>
      <c r="F582" s="104">
        <f t="shared" si="168"/>
        <v>0</v>
      </c>
      <c r="G582" s="104">
        <f t="shared" si="169"/>
        <v>0</v>
      </c>
      <c r="H582" s="43">
        <f t="shared" si="170"/>
        <v>0</v>
      </c>
      <c r="J582" s="104">
        <f t="shared" si="171"/>
        <v>0</v>
      </c>
      <c r="K582" s="104">
        <f t="shared" si="172"/>
        <v>0</v>
      </c>
      <c r="L582" s="104">
        <f t="shared" si="173"/>
        <v>0</v>
      </c>
      <c r="M582" s="43">
        <f t="shared" si="174"/>
        <v>0</v>
      </c>
      <c r="O582" s="86" t="str">
        <f t="shared" si="175"/>
        <v/>
      </c>
    </row>
    <row r="583" spans="1:15" x14ac:dyDescent="0.35">
      <c r="B583" s="116">
        <v>671001</v>
      </c>
      <c r="C583" s="87" t="s">
        <v>1087</v>
      </c>
      <c r="E583" s="104">
        <f t="shared" si="167"/>
        <v>0</v>
      </c>
      <c r="F583" s="104">
        <f t="shared" si="168"/>
        <v>0</v>
      </c>
      <c r="G583" s="104">
        <f t="shared" si="169"/>
        <v>0</v>
      </c>
      <c r="H583" s="43">
        <f t="shared" si="170"/>
        <v>0</v>
      </c>
      <c r="J583" s="104">
        <f t="shared" si="171"/>
        <v>0</v>
      </c>
      <c r="K583" s="104">
        <f t="shared" si="172"/>
        <v>0</v>
      </c>
      <c r="L583" s="104">
        <f t="shared" si="173"/>
        <v>0</v>
      </c>
      <c r="M583" s="43">
        <f t="shared" si="174"/>
        <v>0</v>
      </c>
      <c r="O583" s="86" t="str">
        <f t="shared" si="175"/>
        <v/>
      </c>
    </row>
    <row r="584" spans="1:15" x14ac:dyDescent="0.35">
      <c r="B584" s="116">
        <v>671002</v>
      </c>
      <c r="C584" s="87" t="s">
        <v>1088</v>
      </c>
      <c r="E584" s="104">
        <f t="shared" si="167"/>
        <v>0</v>
      </c>
      <c r="F584" s="104">
        <f t="shared" si="168"/>
        <v>0</v>
      </c>
      <c r="G584" s="104">
        <f t="shared" si="169"/>
        <v>0</v>
      </c>
      <c r="H584" s="43">
        <f t="shared" si="170"/>
        <v>0</v>
      </c>
      <c r="J584" s="104">
        <f t="shared" si="171"/>
        <v>0</v>
      </c>
      <c r="K584" s="104">
        <f t="shared" si="172"/>
        <v>0</v>
      </c>
      <c r="L584" s="104">
        <f t="shared" si="173"/>
        <v>0</v>
      </c>
      <c r="M584" s="43">
        <f t="shared" si="174"/>
        <v>0</v>
      </c>
      <c r="O584" s="86" t="str">
        <f t="shared" si="175"/>
        <v/>
      </c>
    </row>
    <row r="585" spans="1:15" x14ac:dyDescent="0.35">
      <c r="B585" s="116">
        <v>671003</v>
      </c>
      <c r="C585" s="87" t="s">
        <v>1089</v>
      </c>
      <c r="E585" s="104">
        <f t="shared" si="167"/>
        <v>0</v>
      </c>
      <c r="F585" s="104">
        <f t="shared" si="168"/>
        <v>0</v>
      </c>
      <c r="G585" s="104">
        <f t="shared" si="169"/>
        <v>0</v>
      </c>
      <c r="H585" s="43">
        <f t="shared" si="170"/>
        <v>0</v>
      </c>
      <c r="J585" s="104">
        <f t="shared" si="171"/>
        <v>0</v>
      </c>
      <c r="K585" s="104">
        <f t="shared" si="172"/>
        <v>0</v>
      </c>
      <c r="L585" s="104">
        <f t="shared" si="173"/>
        <v>0</v>
      </c>
      <c r="M585" s="43">
        <f t="shared" si="174"/>
        <v>0</v>
      </c>
      <c r="O585" s="86" t="str">
        <f t="shared" si="175"/>
        <v/>
      </c>
    </row>
    <row r="586" spans="1:15" x14ac:dyDescent="0.35">
      <c r="B586" s="116">
        <v>671004</v>
      </c>
      <c r="C586" s="87" t="s">
        <v>1090</v>
      </c>
      <c r="E586" s="104">
        <f t="shared" si="167"/>
        <v>0</v>
      </c>
      <c r="F586" s="104">
        <f t="shared" si="168"/>
        <v>0</v>
      </c>
      <c r="G586" s="104">
        <f t="shared" si="169"/>
        <v>0</v>
      </c>
      <c r="H586" s="43">
        <f t="shared" si="170"/>
        <v>0</v>
      </c>
      <c r="J586" s="104">
        <f t="shared" si="171"/>
        <v>0</v>
      </c>
      <c r="K586" s="104">
        <f t="shared" si="172"/>
        <v>0</v>
      </c>
      <c r="L586" s="104">
        <f t="shared" si="173"/>
        <v>0</v>
      </c>
      <c r="M586" s="43">
        <f t="shared" si="174"/>
        <v>0</v>
      </c>
      <c r="O586" s="86" t="str">
        <f t="shared" si="175"/>
        <v/>
      </c>
    </row>
    <row r="587" spans="1:15" x14ac:dyDescent="0.35">
      <c r="B587" s="116">
        <v>671005</v>
      </c>
      <c r="C587" s="87" t="s">
        <v>1091</v>
      </c>
      <c r="E587" s="104">
        <f t="shared" si="167"/>
        <v>0</v>
      </c>
      <c r="F587" s="104">
        <f t="shared" si="168"/>
        <v>0</v>
      </c>
      <c r="G587" s="104">
        <f t="shared" si="169"/>
        <v>0</v>
      </c>
      <c r="H587" s="43">
        <f t="shared" si="170"/>
        <v>0</v>
      </c>
      <c r="J587" s="104">
        <f t="shared" si="171"/>
        <v>0</v>
      </c>
      <c r="K587" s="104">
        <f t="shared" si="172"/>
        <v>0</v>
      </c>
      <c r="L587" s="104">
        <f t="shared" si="173"/>
        <v>0</v>
      </c>
      <c r="M587" s="43">
        <f t="shared" si="174"/>
        <v>0</v>
      </c>
      <c r="O587" s="86" t="str">
        <f t="shared" si="175"/>
        <v/>
      </c>
    </row>
    <row r="588" spans="1:15" x14ac:dyDescent="0.35">
      <c r="B588" s="116">
        <v>671006</v>
      </c>
      <c r="C588" s="87" t="s">
        <v>1092</v>
      </c>
      <c r="E588" s="104">
        <f t="shared" si="167"/>
        <v>0</v>
      </c>
      <c r="F588" s="104">
        <f t="shared" si="168"/>
        <v>0</v>
      </c>
      <c r="G588" s="104">
        <f t="shared" si="169"/>
        <v>0</v>
      </c>
      <c r="H588" s="43">
        <f t="shared" si="170"/>
        <v>0</v>
      </c>
      <c r="J588" s="104">
        <f t="shared" si="171"/>
        <v>0</v>
      </c>
      <c r="K588" s="104">
        <f t="shared" si="172"/>
        <v>0</v>
      </c>
      <c r="L588" s="104">
        <f t="shared" si="173"/>
        <v>0</v>
      </c>
      <c r="M588" s="43">
        <f t="shared" si="174"/>
        <v>0</v>
      </c>
      <c r="O588" s="86" t="str">
        <f t="shared" si="175"/>
        <v/>
      </c>
    </row>
    <row r="589" spans="1:15" x14ac:dyDescent="0.35">
      <c r="B589" s="116">
        <v>671007</v>
      </c>
      <c r="C589" s="87" t="s">
        <v>1093</v>
      </c>
      <c r="E589" s="104">
        <f t="shared" si="167"/>
        <v>0</v>
      </c>
      <c r="F589" s="104">
        <f t="shared" si="168"/>
        <v>0</v>
      </c>
      <c r="G589" s="104">
        <f t="shared" si="169"/>
        <v>0</v>
      </c>
      <c r="H589" s="43">
        <f t="shared" si="170"/>
        <v>0</v>
      </c>
      <c r="J589" s="104">
        <f t="shared" si="171"/>
        <v>0</v>
      </c>
      <c r="K589" s="104">
        <f t="shared" si="172"/>
        <v>0</v>
      </c>
      <c r="L589" s="104">
        <f t="shared" si="173"/>
        <v>0</v>
      </c>
      <c r="M589" s="43">
        <f t="shared" si="174"/>
        <v>0</v>
      </c>
      <c r="O589" s="86" t="str">
        <f t="shared" si="175"/>
        <v/>
      </c>
    </row>
    <row r="590" spans="1:15" x14ac:dyDescent="0.35">
      <c r="B590" s="116">
        <v>671200</v>
      </c>
      <c r="C590" s="87" t="s">
        <v>1094</v>
      </c>
      <c r="E590" s="104">
        <f t="shared" si="167"/>
        <v>0</v>
      </c>
      <c r="F590" s="104">
        <f t="shared" si="168"/>
        <v>0</v>
      </c>
      <c r="G590" s="104">
        <f t="shared" si="169"/>
        <v>0</v>
      </c>
      <c r="H590" s="43">
        <f t="shared" si="170"/>
        <v>0</v>
      </c>
      <c r="J590" s="104">
        <f t="shared" si="171"/>
        <v>0</v>
      </c>
      <c r="K590" s="104">
        <f t="shared" si="172"/>
        <v>0</v>
      </c>
      <c r="L590" s="104">
        <f t="shared" si="173"/>
        <v>0</v>
      </c>
      <c r="M590" s="43">
        <f t="shared" si="174"/>
        <v>0</v>
      </c>
      <c r="O590" s="86" t="str">
        <f t="shared" si="175"/>
        <v/>
      </c>
    </row>
    <row r="591" spans="1:15" x14ac:dyDescent="0.35">
      <c r="B591" s="116">
        <v>671201</v>
      </c>
      <c r="C591" s="87" t="s">
        <v>1095</v>
      </c>
      <c r="E591" s="104">
        <f t="shared" si="167"/>
        <v>0</v>
      </c>
      <c r="F591" s="104">
        <f t="shared" si="168"/>
        <v>0</v>
      </c>
      <c r="G591" s="104">
        <f t="shared" si="169"/>
        <v>0</v>
      </c>
      <c r="H591" s="43">
        <f t="shared" si="170"/>
        <v>0</v>
      </c>
      <c r="J591" s="104">
        <f t="shared" si="171"/>
        <v>0</v>
      </c>
      <c r="K591" s="104">
        <f t="shared" si="172"/>
        <v>0</v>
      </c>
      <c r="L591" s="104">
        <f t="shared" si="173"/>
        <v>0</v>
      </c>
      <c r="M591" s="43">
        <f t="shared" si="174"/>
        <v>0</v>
      </c>
      <c r="O591" s="86" t="str">
        <f t="shared" si="175"/>
        <v/>
      </c>
    </row>
    <row r="592" spans="1:15" x14ac:dyDescent="0.35">
      <c r="B592" s="116">
        <v>671202</v>
      </c>
      <c r="C592" s="87" t="s">
        <v>1096</v>
      </c>
      <c r="E592" s="104">
        <f t="shared" si="167"/>
        <v>0</v>
      </c>
      <c r="F592" s="104">
        <f t="shared" si="168"/>
        <v>0</v>
      </c>
      <c r="G592" s="104">
        <f t="shared" si="169"/>
        <v>0</v>
      </c>
      <c r="H592" s="43">
        <f t="shared" si="170"/>
        <v>0</v>
      </c>
      <c r="J592" s="104">
        <f t="shared" si="171"/>
        <v>0</v>
      </c>
      <c r="K592" s="104">
        <f t="shared" si="172"/>
        <v>0</v>
      </c>
      <c r="L592" s="104">
        <f t="shared" si="173"/>
        <v>0</v>
      </c>
      <c r="M592" s="43">
        <f t="shared" si="174"/>
        <v>0</v>
      </c>
      <c r="O592" s="86" t="str">
        <f t="shared" si="175"/>
        <v/>
      </c>
    </row>
    <row r="593" spans="1:15" x14ac:dyDescent="0.35">
      <c r="B593" s="116">
        <v>672000</v>
      </c>
      <c r="C593" s="87" t="s">
        <v>1097</v>
      </c>
      <c r="E593" s="104">
        <f t="shared" si="167"/>
        <v>0</v>
      </c>
      <c r="F593" s="104">
        <f t="shared" si="168"/>
        <v>0</v>
      </c>
      <c r="G593" s="104">
        <f t="shared" si="169"/>
        <v>0</v>
      </c>
      <c r="H593" s="43">
        <f t="shared" si="170"/>
        <v>0</v>
      </c>
      <c r="J593" s="104">
        <f t="shared" si="171"/>
        <v>0</v>
      </c>
      <c r="K593" s="104">
        <f t="shared" si="172"/>
        <v>0</v>
      </c>
      <c r="L593" s="104">
        <f t="shared" si="173"/>
        <v>0</v>
      </c>
      <c r="M593" s="43">
        <f t="shared" si="174"/>
        <v>0</v>
      </c>
      <c r="O593" s="86" t="str">
        <f t="shared" si="175"/>
        <v/>
      </c>
    </row>
    <row r="594" spans="1:15" x14ac:dyDescent="0.35">
      <c r="B594" s="116">
        <v>672100</v>
      </c>
      <c r="C594" s="87" t="s">
        <v>1098</v>
      </c>
      <c r="E594" s="104">
        <f t="shared" si="167"/>
        <v>0</v>
      </c>
      <c r="F594" s="104">
        <f t="shared" si="168"/>
        <v>0</v>
      </c>
      <c r="G594" s="104">
        <f t="shared" si="169"/>
        <v>0</v>
      </c>
      <c r="H594" s="43">
        <f t="shared" si="170"/>
        <v>0</v>
      </c>
      <c r="J594" s="104">
        <f t="shared" si="171"/>
        <v>0</v>
      </c>
      <c r="K594" s="104">
        <f t="shared" si="172"/>
        <v>0</v>
      </c>
      <c r="L594" s="104">
        <f t="shared" si="173"/>
        <v>0</v>
      </c>
      <c r="M594" s="43">
        <f t="shared" si="174"/>
        <v>0</v>
      </c>
      <c r="O594" s="86" t="str">
        <f t="shared" si="175"/>
        <v/>
      </c>
    </row>
    <row r="595" spans="1:15" x14ac:dyDescent="0.35">
      <c r="B595" s="116">
        <v>672101</v>
      </c>
      <c r="C595" s="87" t="s">
        <v>1099</v>
      </c>
      <c r="E595" s="104">
        <f t="shared" si="167"/>
        <v>0</v>
      </c>
      <c r="F595" s="104">
        <f t="shared" si="168"/>
        <v>0</v>
      </c>
      <c r="G595" s="104">
        <f t="shared" si="169"/>
        <v>0</v>
      </c>
      <c r="H595" s="43">
        <f t="shared" si="170"/>
        <v>0</v>
      </c>
      <c r="J595" s="104">
        <f t="shared" si="171"/>
        <v>0</v>
      </c>
      <c r="K595" s="104">
        <f t="shared" si="172"/>
        <v>0</v>
      </c>
      <c r="L595" s="104">
        <f t="shared" si="173"/>
        <v>0</v>
      </c>
      <c r="M595" s="43">
        <f t="shared" si="174"/>
        <v>0</v>
      </c>
      <c r="O595" s="86" t="str">
        <f t="shared" si="175"/>
        <v/>
      </c>
    </row>
    <row r="596" spans="1:15" x14ac:dyDescent="0.35">
      <c r="B596" s="116">
        <v>672102</v>
      </c>
      <c r="C596" s="87" t="s">
        <v>1100</v>
      </c>
      <c r="E596" s="104">
        <f t="shared" si="167"/>
        <v>0</v>
      </c>
      <c r="F596" s="104">
        <f t="shared" si="168"/>
        <v>0</v>
      </c>
      <c r="G596" s="104">
        <f t="shared" si="169"/>
        <v>0</v>
      </c>
      <c r="H596" s="43">
        <f t="shared" si="170"/>
        <v>0</v>
      </c>
      <c r="J596" s="104">
        <f t="shared" si="171"/>
        <v>0</v>
      </c>
      <c r="K596" s="104">
        <f t="shared" si="172"/>
        <v>0</v>
      </c>
      <c r="L596" s="104">
        <f t="shared" si="173"/>
        <v>0</v>
      </c>
      <c r="M596" s="43">
        <f t="shared" si="174"/>
        <v>0</v>
      </c>
      <c r="O596" s="86" t="str">
        <f t="shared" si="175"/>
        <v/>
      </c>
    </row>
    <row r="597" spans="1:15" x14ac:dyDescent="0.35">
      <c r="B597" s="116">
        <v>672103</v>
      </c>
      <c r="C597" s="87" t="s">
        <v>1101</v>
      </c>
      <c r="E597" s="104">
        <f t="shared" si="167"/>
        <v>0</v>
      </c>
      <c r="F597" s="104">
        <f t="shared" si="168"/>
        <v>0</v>
      </c>
      <c r="G597" s="104">
        <f t="shared" si="169"/>
        <v>0</v>
      </c>
      <c r="H597" s="43">
        <f t="shared" si="170"/>
        <v>0</v>
      </c>
      <c r="J597" s="104">
        <f t="shared" si="171"/>
        <v>0</v>
      </c>
      <c r="K597" s="104">
        <f t="shared" si="172"/>
        <v>0</v>
      </c>
      <c r="L597" s="104">
        <f t="shared" si="173"/>
        <v>0</v>
      </c>
      <c r="M597" s="43">
        <f t="shared" si="174"/>
        <v>0</v>
      </c>
      <c r="O597" s="86" t="str">
        <f t="shared" si="175"/>
        <v/>
      </c>
    </row>
    <row r="598" spans="1:15" x14ac:dyDescent="0.35">
      <c r="B598" s="116">
        <v>672104</v>
      </c>
      <c r="C598" s="87" t="s">
        <v>1102</v>
      </c>
      <c r="E598" s="104">
        <f t="shared" si="167"/>
        <v>0</v>
      </c>
      <c r="F598" s="104">
        <f t="shared" si="168"/>
        <v>0</v>
      </c>
      <c r="G598" s="104">
        <f t="shared" si="169"/>
        <v>0</v>
      </c>
      <c r="H598" s="43">
        <f t="shared" si="170"/>
        <v>0</v>
      </c>
      <c r="J598" s="104">
        <f t="shared" si="171"/>
        <v>0</v>
      </c>
      <c r="K598" s="104">
        <f t="shared" si="172"/>
        <v>0</v>
      </c>
      <c r="L598" s="104">
        <f t="shared" si="173"/>
        <v>0</v>
      </c>
      <c r="M598" s="43">
        <f t="shared" si="174"/>
        <v>0</v>
      </c>
      <c r="O598" s="86" t="str">
        <f t="shared" si="175"/>
        <v/>
      </c>
    </row>
    <row r="599" spans="1:15" x14ac:dyDescent="0.35">
      <c r="B599" s="116">
        <v>673000</v>
      </c>
      <c r="C599" s="87" t="s">
        <v>1103</v>
      </c>
      <c r="E599" s="104">
        <f t="shared" si="167"/>
        <v>0</v>
      </c>
      <c r="F599" s="104">
        <f t="shared" si="168"/>
        <v>0</v>
      </c>
      <c r="G599" s="104">
        <f t="shared" si="169"/>
        <v>0</v>
      </c>
      <c r="H599" s="43">
        <f t="shared" si="170"/>
        <v>0</v>
      </c>
      <c r="J599" s="104">
        <f t="shared" si="171"/>
        <v>0</v>
      </c>
      <c r="K599" s="104">
        <f t="shared" si="172"/>
        <v>0</v>
      </c>
      <c r="L599" s="104">
        <f t="shared" si="173"/>
        <v>0</v>
      </c>
      <c r="M599" s="43">
        <f t="shared" si="174"/>
        <v>0</v>
      </c>
      <c r="O599" s="86" t="str">
        <f t="shared" si="175"/>
        <v/>
      </c>
    </row>
    <row r="600" spans="1:15" x14ac:dyDescent="0.35">
      <c r="B600" s="116">
        <v>673100</v>
      </c>
      <c r="C600" s="87" t="s">
        <v>1104</v>
      </c>
      <c r="E600" s="104">
        <f t="shared" si="167"/>
        <v>110424</v>
      </c>
      <c r="F600" s="104">
        <f t="shared" si="168"/>
        <v>218720</v>
      </c>
      <c r="G600" s="104">
        <f t="shared" si="169"/>
        <v>-108296</v>
      </c>
      <c r="H600" s="43">
        <f t="shared" si="170"/>
        <v>-0.49513533284564742</v>
      </c>
      <c r="J600" s="104">
        <f t="shared" si="171"/>
        <v>0</v>
      </c>
      <c r="K600" s="104">
        <f t="shared" si="172"/>
        <v>218720</v>
      </c>
      <c r="L600" s="104">
        <f t="shared" si="173"/>
        <v>-218720</v>
      </c>
      <c r="M600" s="43">
        <f t="shared" si="174"/>
        <v>-1</v>
      </c>
      <c r="O600" s="86" t="str">
        <f t="shared" si="175"/>
        <v/>
      </c>
    </row>
    <row r="601" spans="1:15" x14ac:dyDescent="0.35">
      <c r="B601" s="116">
        <v>673101</v>
      </c>
      <c r="C601" s="87" t="s">
        <v>1105</v>
      </c>
      <c r="E601" s="104">
        <f t="shared" si="167"/>
        <v>0</v>
      </c>
      <c r="F601" s="104">
        <f t="shared" si="168"/>
        <v>0</v>
      </c>
      <c r="G601" s="104">
        <f t="shared" si="169"/>
        <v>0</v>
      </c>
      <c r="H601" s="43">
        <f t="shared" si="170"/>
        <v>0</v>
      </c>
      <c r="J601" s="104">
        <f t="shared" si="171"/>
        <v>0</v>
      </c>
      <c r="K601" s="104">
        <f t="shared" si="172"/>
        <v>0</v>
      </c>
      <c r="L601" s="104">
        <f t="shared" si="173"/>
        <v>0</v>
      </c>
      <c r="M601" s="43">
        <f t="shared" si="174"/>
        <v>0</v>
      </c>
      <c r="O601" s="86" t="str">
        <f t="shared" si="175"/>
        <v/>
      </c>
    </row>
    <row r="602" spans="1:15" x14ac:dyDescent="0.35">
      <c r="B602" s="116">
        <v>673200</v>
      </c>
      <c r="C602" s="87" t="s">
        <v>1106</v>
      </c>
      <c r="E602" s="104">
        <f t="shared" si="167"/>
        <v>35080.97</v>
      </c>
      <c r="F602" s="104">
        <f t="shared" si="168"/>
        <v>25552</v>
      </c>
      <c r="G602" s="104">
        <f t="shared" si="169"/>
        <v>9528.9700000000012</v>
      </c>
      <c r="H602" s="43">
        <f t="shared" si="170"/>
        <v>0.37292462429555423</v>
      </c>
      <c r="J602" s="104">
        <f t="shared" si="171"/>
        <v>0</v>
      </c>
      <c r="K602" s="104">
        <f t="shared" si="172"/>
        <v>25552</v>
      </c>
      <c r="L602" s="104">
        <f t="shared" si="173"/>
        <v>-25552</v>
      </c>
      <c r="M602" s="43">
        <f t="shared" si="174"/>
        <v>-1</v>
      </c>
      <c r="O602" s="86" t="str">
        <f t="shared" si="175"/>
        <v/>
      </c>
    </row>
    <row r="603" spans="1:15" x14ac:dyDescent="0.35">
      <c r="B603" s="116">
        <v>673201</v>
      </c>
      <c r="C603" s="87" t="s">
        <v>1107</v>
      </c>
      <c r="E603" s="104">
        <f t="shared" si="167"/>
        <v>0</v>
      </c>
      <c r="F603" s="104">
        <f t="shared" si="168"/>
        <v>0</v>
      </c>
      <c r="G603" s="104">
        <f t="shared" si="169"/>
        <v>0</v>
      </c>
      <c r="H603" s="43">
        <f t="shared" si="170"/>
        <v>0</v>
      </c>
      <c r="J603" s="104">
        <f t="shared" si="171"/>
        <v>0</v>
      </c>
      <c r="K603" s="104">
        <f t="shared" si="172"/>
        <v>0</v>
      </c>
      <c r="L603" s="104">
        <f t="shared" si="173"/>
        <v>0</v>
      </c>
      <c r="M603" s="43">
        <f t="shared" si="174"/>
        <v>0</v>
      </c>
      <c r="O603" s="86" t="str">
        <f t="shared" si="175"/>
        <v/>
      </c>
    </row>
    <row r="604" spans="1:15" x14ac:dyDescent="0.35">
      <c r="B604" s="116">
        <v>679000</v>
      </c>
      <c r="C604" s="87" t="s">
        <v>1108</v>
      </c>
      <c r="E604" s="104">
        <f t="shared" si="167"/>
        <v>0</v>
      </c>
      <c r="F604" s="104">
        <f t="shared" si="168"/>
        <v>0</v>
      </c>
      <c r="G604" s="104">
        <f t="shared" si="169"/>
        <v>0</v>
      </c>
      <c r="H604" s="43">
        <f t="shared" si="170"/>
        <v>0</v>
      </c>
      <c r="J604" s="104">
        <f t="shared" si="171"/>
        <v>0</v>
      </c>
      <c r="K604" s="104">
        <f t="shared" si="172"/>
        <v>0</v>
      </c>
      <c r="L604" s="104">
        <f t="shared" si="173"/>
        <v>0</v>
      </c>
      <c r="M604" s="43">
        <f t="shared" si="174"/>
        <v>0</v>
      </c>
      <c r="O604" s="86" t="str">
        <f t="shared" si="175"/>
        <v/>
      </c>
    </row>
    <row r="605" spans="1:15" x14ac:dyDescent="0.35">
      <c r="B605" s="116">
        <v>690000</v>
      </c>
      <c r="C605" s="87" t="s">
        <v>1109</v>
      </c>
      <c r="E605" s="104">
        <f t="shared" si="167"/>
        <v>0</v>
      </c>
      <c r="F605" s="104">
        <f t="shared" si="168"/>
        <v>0</v>
      </c>
      <c r="G605" s="104">
        <f t="shared" si="169"/>
        <v>0</v>
      </c>
      <c r="H605" s="43">
        <f t="shared" si="170"/>
        <v>0</v>
      </c>
      <c r="J605" s="104">
        <f t="shared" si="171"/>
        <v>0</v>
      </c>
      <c r="K605" s="104">
        <f t="shared" si="172"/>
        <v>0</v>
      </c>
      <c r="L605" s="104">
        <f t="shared" si="173"/>
        <v>0</v>
      </c>
      <c r="M605" s="43">
        <f t="shared" si="174"/>
        <v>0</v>
      </c>
      <c r="O605" s="86" t="str">
        <f t="shared" si="175"/>
        <v/>
      </c>
    </row>
    <row r="606" spans="1:15" x14ac:dyDescent="0.35">
      <c r="A606" s="22"/>
      <c r="B606" s="127"/>
      <c r="C606" s="128" t="str">
        <f>+"Total "&amp;PROPER(C580)</f>
        <v>Total Rsv - Other</v>
      </c>
      <c r="D606" s="22"/>
      <c r="E606" s="27">
        <f>SUM(E581:E605)</f>
        <v>145504.97</v>
      </c>
      <c r="F606" s="27">
        <f>SUM(F581:F605)</f>
        <v>244272</v>
      </c>
      <c r="G606" s="27">
        <f>SUM(G581:G605)</f>
        <v>-98767.03</v>
      </c>
      <c r="H606" s="28">
        <f t="shared" si="170"/>
        <v>-0.40433217888255713</v>
      </c>
      <c r="I606" s="22"/>
      <c r="J606" s="27">
        <f>SUM(J581:J605)</f>
        <v>0</v>
      </c>
      <c r="K606" s="27">
        <f>SUM(K581:K605)</f>
        <v>244272</v>
      </c>
      <c r="L606" s="27">
        <f>SUM(L581:L605)</f>
        <v>-244272</v>
      </c>
      <c r="M606" s="28">
        <f t="shared" si="174"/>
        <v>-1</v>
      </c>
      <c r="N606" s="22"/>
    </row>
    <row r="607" spans="1:15" s="46" customFormat="1" ht="11.65" customHeight="1" x14ac:dyDescent="0.3">
      <c r="A607" s="44"/>
      <c r="B607" s="129"/>
      <c r="C607" s="130" t="s">
        <v>175</v>
      </c>
      <c r="D607" s="44"/>
      <c r="E607" s="45">
        <f>IF(E$201=0,0,E606/E$201)</f>
        <v>0.31760103591589234</v>
      </c>
      <c r="F607" s="45">
        <f>IF(F$201=0,0,F606/F$201)</f>
        <v>0.53443251332405683</v>
      </c>
      <c r="G607" s="45"/>
      <c r="H607" s="45"/>
      <c r="I607" s="44"/>
      <c r="J607" s="45">
        <f>IF(J$201=0,0,J606/J$201)</f>
        <v>0</v>
      </c>
      <c r="K607" s="45">
        <f>IF(K$201=0,0,K606/K$201)</f>
        <v>0.53443251332405683</v>
      </c>
      <c r="L607" s="45"/>
      <c r="M607" s="45"/>
      <c r="N607" s="44"/>
    </row>
    <row r="608" spans="1:15" x14ac:dyDescent="0.35">
      <c r="B608" s="116"/>
      <c r="E608" s="30"/>
      <c r="F608" s="30"/>
      <c r="G608" s="30"/>
      <c r="H608" s="26"/>
      <c r="J608" s="30"/>
      <c r="K608" s="30"/>
      <c r="L608" s="30"/>
      <c r="M608" s="26"/>
    </row>
    <row r="609" spans="1:14" x14ac:dyDescent="0.35">
      <c r="A609" s="22"/>
      <c r="B609" s="127"/>
      <c r="C609" s="128" t="s">
        <v>1110</v>
      </c>
      <c r="D609" s="22"/>
      <c r="E609" s="27">
        <f>+E255+E346+E388+E429+E490+E577+E606</f>
        <v>190988.77</v>
      </c>
      <c r="F609" s="27">
        <f>+F255+F346+F388+F429+F490+F577+F606</f>
        <v>404210</v>
      </c>
      <c r="G609" s="27">
        <f>+G255+G346+G388+G429+G490+G577+G606</f>
        <v>-213221.22999999998</v>
      </c>
      <c r="H609" s="28">
        <f>IF(F609=0,0,G609/F609)</f>
        <v>-0.52750112565250729</v>
      </c>
      <c r="I609" s="22"/>
      <c r="J609" s="27">
        <f>+J255+J346+J388+J429+J490+J577+J606</f>
        <v>0</v>
      </c>
      <c r="K609" s="27">
        <f>+K255+K346+K388+K429+K490+K577+K606</f>
        <v>404210</v>
      </c>
      <c r="L609" s="27">
        <f>+L255+L346+L388+L429+L490+L577+L606</f>
        <v>-404210</v>
      </c>
      <c r="M609" s="28">
        <f>IF(K609=0,0,L609/K609)</f>
        <v>-1</v>
      </c>
      <c r="N609" s="22"/>
    </row>
    <row r="610" spans="1:14" s="46" customFormat="1" ht="11.65" customHeight="1" x14ac:dyDescent="0.3">
      <c r="A610" s="44"/>
      <c r="B610" s="129"/>
      <c r="C610" s="130" t="s">
        <v>175</v>
      </c>
      <c r="D610" s="44"/>
      <c r="E610" s="45">
        <f>IF(E$201=0,0,E609/E$201)</f>
        <v>0.41688081994932608</v>
      </c>
      <c r="F610" s="45">
        <f>IF(F$201=0,0,F609/F$201)</f>
        <v>0.88435418799828469</v>
      </c>
      <c r="G610" s="45"/>
      <c r="H610" s="45"/>
      <c r="I610" s="44"/>
      <c r="J610" s="45">
        <f>IF(J$201=0,0,J609/J$201)</f>
        <v>0</v>
      </c>
      <c r="K610" s="45">
        <f>IF(K$201=0,0,K609/K$201)</f>
        <v>0.88435418799828469</v>
      </c>
      <c r="L610" s="45"/>
      <c r="M610" s="45"/>
      <c r="N610" s="44"/>
    </row>
    <row r="611" spans="1:14" x14ac:dyDescent="0.35">
      <c r="A611" s="11"/>
      <c r="B611" s="125"/>
      <c r="C611" s="97"/>
      <c r="D611" s="11"/>
      <c r="E611" s="29"/>
      <c r="F611" s="29"/>
      <c r="G611" s="29"/>
      <c r="H611" s="29"/>
      <c r="I611" s="11"/>
      <c r="J611" s="29"/>
      <c r="K611" s="29"/>
      <c r="L611" s="29"/>
      <c r="M611" s="29"/>
      <c r="N611" s="11"/>
    </row>
    <row r="612" spans="1:14" x14ac:dyDescent="0.35">
      <c r="A612" s="22"/>
      <c r="B612" s="127"/>
      <c r="C612" s="128" t="s">
        <v>1111</v>
      </c>
      <c r="D612" s="22"/>
      <c r="E612" s="27">
        <f>+E201-E609</f>
        <v>267148.81000000006</v>
      </c>
      <c r="F612" s="27">
        <f>+F201-F609</f>
        <v>52858</v>
      </c>
      <c r="G612" s="27">
        <f>+G201-G609</f>
        <v>214290.81</v>
      </c>
      <c r="H612" s="28">
        <f>IF(F612=0,0,G612/F612)</f>
        <v>4.0540847175451207</v>
      </c>
      <c r="I612" s="22"/>
      <c r="J612" s="27">
        <f>+J201-J609</f>
        <v>9481524</v>
      </c>
      <c r="K612" s="27">
        <f>+K201-K609</f>
        <v>52858</v>
      </c>
      <c r="L612" s="27">
        <f>+L201-L609</f>
        <v>9428666</v>
      </c>
      <c r="M612" s="28">
        <f>IF(K612=0,0,L612/K612)</f>
        <v>178.3772749631087</v>
      </c>
      <c r="N612" s="22"/>
    </row>
    <row r="613" spans="1:14" s="46" customFormat="1" ht="11.65" customHeight="1" x14ac:dyDescent="0.3">
      <c r="A613" s="44"/>
      <c r="B613" s="129"/>
      <c r="C613" s="130" t="s">
        <v>175</v>
      </c>
      <c r="D613" s="44"/>
      <c r="E613" s="61">
        <f>IF(E$201=0,0,E612/E$201)</f>
        <v>0.58311918005067398</v>
      </c>
      <c r="F613" s="61">
        <f>IF(F$201=0,0,F612/F$201)</f>
        <v>0.11564581200171528</v>
      </c>
      <c r="G613" s="61"/>
      <c r="H613" s="61"/>
      <c r="I613" s="44"/>
      <c r="J613" s="61">
        <f>IF(J$201=0,0,J612/J$201)</f>
        <v>1</v>
      </c>
      <c r="K613" s="61">
        <f>IF(K$201=0,0,K612/K$201)</f>
        <v>0.11564581200171528</v>
      </c>
      <c r="L613" s="61"/>
      <c r="M613" s="61"/>
      <c r="N613" s="44"/>
    </row>
    <row r="614" spans="1:14" x14ac:dyDescent="0.35">
      <c r="B614" s="116"/>
      <c r="E614" s="10"/>
      <c r="F614" s="10"/>
      <c r="G614" s="10"/>
      <c r="J614" s="10"/>
      <c r="K614" s="10"/>
    </row>
    <row r="615" spans="1:14" x14ac:dyDescent="0.35">
      <c r="B615" s="116"/>
      <c r="E615" s="10"/>
      <c r="F615" s="10"/>
      <c r="G615" s="10"/>
      <c r="J615" s="10"/>
      <c r="K615" s="10"/>
    </row>
  </sheetData>
  <sheetProtection password="C91F" sheet="1"/>
  <printOptions horizontalCentered="1"/>
  <pageMargins left="0" right="0" top="0.5" bottom="0.5" header="0.5" footer="0.3"/>
  <pageSetup scale="60" orientation="landscape" cellComments="atEnd"/>
  <headerFooter>
    <oddHeader>&amp;R&amp;"-,Bold"&amp;8 &amp;D  &amp;T</oddHeader>
    <oddFooter>&amp;C&amp;"-,Bold"&amp;8 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hideRowSummaryDetails">
                <anchor moveWithCells="1" sizeWithCells="1">
                  <from>
                    <xdr:col>5</xdr:col>
                    <xdr:colOff>25400</xdr:colOff>
                    <xdr:row>0</xdr:row>
                    <xdr:rowOff>114300</xdr:rowOff>
                  </from>
                  <to>
                    <xdr:col>6</xdr:col>
                    <xdr:colOff>939800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unhideAllRows">
                <anchor moveWithCells="1" sizeWithCells="1">
                  <from>
                    <xdr:col>7</xdr:col>
                    <xdr:colOff>609600</xdr:colOff>
                    <xdr:row>0</xdr:row>
                    <xdr:rowOff>63500</xdr:rowOff>
                  </from>
                  <to>
                    <xdr:col>10</xdr:col>
                    <xdr:colOff>469900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5" name="Button 4">
              <controlPr defaultSize="0" print="0" autoFill="0" autoPict="0" macro="[0]!Print_RSVBudSUMM">
                <anchor moveWithCells="1" sizeWithCells="1">
                  <from>
                    <xdr:col>11</xdr:col>
                    <xdr:colOff>571500</xdr:colOff>
                    <xdr:row>0</xdr:row>
                    <xdr:rowOff>50800</xdr:rowOff>
                  </from>
                  <to>
                    <xdr:col>14</xdr:col>
                    <xdr:colOff>838200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>
    <tabColor theme="9" tint="0.59999389629810485"/>
  </sheetPr>
  <dimension ref="A1:AX616"/>
  <sheetViews>
    <sheetView zoomScaleNormal="100" workbookViewId="0">
      <pane xSplit="3" ySplit="6" topLeftCell="AG609" activePane="bottomRight" state="frozen"/>
      <selection activeCell="B494" sqref="B494"/>
      <selection pane="topRight" activeCell="B494" sqref="B494"/>
      <selection pane="bottomLeft" activeCell="B494" sqref="B494"/>
      <selection pane="bottomRight" activeCell="AT612" sqref="AT612"/>
    </sheetView>
  </sheetViews>
  <sheetFormatPr defaultColWidth="8.6328125" defaultRowHeight="14.5" outlineLevelCol="1" x14ac:dyDescent="0.35"/>
  <cols>
    <col min="1" max="1" width="10.6328125" hidden="1" customWidth="1" outlineLevel="1"/>
    <col min="2" max="2" width="9.36328125" style="87" customWidth="1" collapsed="1"/>
    <col min="3" max="3" width="25.7265625" style="87" customWidth="1"/>
    <col min="4" max="4" width="1.6328125" style="87" customWidth="1"/>
    <col min="5" max="16" width="10.6328125" style="87" customWidth="1" outlineLevel="1"/>
    <col min="17" max="17" width="12.08984375" style="87" bestFit="1" customWidth="1"/>
    <col min="18" max="18" width="1.6328125" style="87" customWidth="1"/>
    <col min="19" max="29" width="10.6328125" style="87" customWidth="1"/>
    <col min="30" max="32" width="12.26953125" style="87" bestFit="1" customWidth="1"/>
    <col min="33" max="33" width="10.6328125" style="87" customWidth="1"/>
    <col min="34" max="34" width="10.6328125" style="188" customWidth="1"/>
    <col min="35" max="35" width="1.6328125" style="87" customWidth="1"/>
    <col min="36" max="46" width="10.6328125" customWidth="1"/>
    <col min="47" max="48" width="12.26953125" bestFit="1" customWidth="1"/>
    <col min="49" max="49" width="40.6328125" customWidth="1"/>
    <col min="50" max="50" width="10" bestFit="1" customWidth="1"/>
  </cols>
  <sheetData>
    <row r="1" spans="1:50" s="13" customFormat="1" x14ac:dyDescent="0.35">
      <c r="B1" s="89" t="s">
        <v>0</v>
      </c>
      <c r="C1" s="110" t="str">
        <f>+EntityName</f>
        <v>Mayfair Renaissance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169"/>
      <c r="AI1" s="89"/>
    </row>
    <row r="2" spans="1:50" s="13" customFormat="1" x14ac:dyDescent="0.35">
      <c r="B2" s="89" t="s">
        <v>1</v>
      </c>
      <c r="C2" s="110">
        <f>+EntityNo</f>
        <v>115211</v>
      </c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169"/>
      <c r="AI2" s="89"/>
    </row>
    <row r="3" spans="1:50" x14ac:dyDescent="0.35">
      <c r="AH3" s="87"/>
    </row>
    <row r="4" spans="1:50" s="116" customFormat="1" x14ac:dyDescent="0.35">
      <c r="B4" s="111"/>
      <c r="C4" s="111"/>
      <c r="E4" s="111" t="str">
        <f>+OP!E4</f>
        <v>Jan</v>
      </c>
      <c r="F4" s="111" t="str">
        <f>+OP!F4</f>
        <v>Feb</v>
      </c>
      <c r="G4" s="111" t="str">
        <f>+OP!G4</f>
        <v>Mar</v>
      </c>
      <c r="H4" s="111" t="str">
        <f>+OP!H4</f>
        <v>Apr</v>
      </c>
      <c r="I4" s="111" t="str">
        <f>+OP!I4</f>
        <v>May</v>
      </c>
      <c r="J4" s="111" t="str">
        <f>+OP!J4</f>
        <v>Jun</v>
      </c>
      <c r="K4" s="111" t="str">
        <f>+OP!K4</f>
        <v>Jul</v>
      </c>
      <c r="L4" s="111" t="str">
        <f>+OP!L4</f>
        <v>Aug</v>
      </c>
      <c r="M4" s="111" t="str">
        <f>+OP!M4</f>
        <v>Sep</v>
      </c>
      <c r="N4" s="111" t="str">
        <f>+OP!N4</f>
        <v>Oct</v>
      </c>
      <c r="O4" s="111" t="str">
        <f>+OP!O4</f>
        <v>Nov</v>
      </c>
      <c r="P4" s="167" t="str">
        <f>+OP!P4</f>
        <v>Dec</v>
      </c>
      <c r="Q4" s="111" t="str">
        <f>+OP!Q4</f>
        <v>Total</v>
      </c>
      <c r="S4" s="111" t="str">
        <f>+OP!S4</f>
        <v>Jan</v>
      </c>
      <c r="T4" s="111" t="str">
        <f>+OP!T4</f>
        <v>Feb</v>
      </c>
      <c r="U4" s="111" t="str">
        <f>+OP!U4</f>
        <v>Mar</v>
      </c>
      <c r="V4" s="111" t="str">
        <f>+OP!V4</f>
        <v>Apr</v>
      </c>
      <c r="W4" s="111" t="str">
        <f>+OP!W4</f>
        <v>May</v>
      </c>
      <c r="X4" s="111" t="str">
        <f>+OP!X4</f>
        <v>Jun</v>
      </c>
      <c r="Y4" s="111" t="str">
        <f>+OP!Y4</f>
        <v>Jul</v>
      </c>
      <c r="Z4" s="111" t="str">
        <f>+OP!Z4</f>
        <v>Aug</v>
      </c>
      <c r="AA4" s="111" t="str">
        <f>+OP!AA4</f>
        <v>Sep</v>
      </c>
      <c r="AB4" s="111" t="str">
        <f>+OP!AB4</f>
        <v>Oct</v>
      </c>
      <c r="AC4" s="111" t="str">
        <f>+OP!AC4</f>
        <v>Nov</v>
      </c>
      <c r="AD4" s="167" t="str">
        <f>+OP!AD4</f>
        <v>Dec</v>
      </c>
      <c r="AE4" s="111" t="str">
        <f>+OP!AE4</f>
        <v>Total</v>
      </c>
      <c r="AF4" s="111" t="str">
        <f>+OP!AF4</f>
        <v>Total</v>
      </c>
      <c r="AG4" s="111" t="str">
        <f>+OP!AG4</f>
        <v>Fcst vs. Bud</v>
      </c>
      <c r="AH4" s="111"/>
      <c r="AJ4" s="111" t="str">
        <f>+OP!AJ4</f>
        <v>Jan</v>
      </c>
      <c r="AK4" s="111" t="str">
        <f>+OP!AK4</f>
        <v>Feb</v>
      </c>
      <c r="AL4" s="111" t="str">
        <f>+OP!AL4</f>
        <v>Mar</v>
      </c>
      <c r="AM4" s="111" t="str">
        <f>+OP!AM4</f>
        <v>Apr</v>
      </c>
      <c r="AN4" s="111" t="str">
        <f>+OP!AN4</f>
        <v>May</v>
      </c>
      <c r="AO4" s="111" t="str">
        <f>+OP!AO4</f>
        <v>Jun</v>
      </c>
      <c r="AP4" s="111" t="str">
        <f>+OP!AP4</f>
        <v>Jul</v>
      </c>
      <c r="AQ4" s="111" t="str">
        <f>+OP!AQ4</f>
        <v>Aug</v>
      </c>
      <c r="AR4" s="111" t="str">
        <f>+OP!AR4</f>
        <v>Sep</v>
      </c>
      <c r="AS4" s="111" t="str">
        <f>+OP!AS4</f>
        <v>Oct</v>
      </c>
      <c r="AT4" s="111" t="str">
        <f>+OP!AT4</f>
        <v>Nov</v>
      </c>
      <c r="AU4" s="167" t="str">
        <f>+OP!AU4</f>
        <v>Dec</v>
      </c>
      <c r="AV4" s="111" t="str">
        <f>+OP!AV4</f>
        <v>Total</v>
      </c>
      <c r="AW4" s="90"/>
    </row>
    <row r="5" spans="1:50" s="116" customFormat="1" x14ac:dyDescent="0.35">
      <c r="B5" s="102" t="str">
        <f>+OP!B5</f>
        <v>Account</v>
      </c>
      <c r="C5" s="102" t="str">
        <f>+OP!C5</f>
        <v>Account</v>
      </c>
      <c r="E5" s="102">
        <f>+OP!E5</f>
        <v>2024</v>
      </c>
      <c r="F5" s="102">
        <f>+OP!F5</f>
        <v>2024</v>
      </c>
      <c r="G5" s="102">
        <f>+OP!G5</f>
        <v>2024</v>
      </c>
      <c r="H5" s="102">
        <f>+OP!H5</f>
        <v>2024</v>
      </c>
      <c r="I5" s="102">
        <f>+OP!I5</f>
        <v>2024</v>
      </c>
      <c r="J5" s="102">
        <f>+OP!J5</f>
        <v>2024</v>
      </c>
      <c r="K5" s="102">
        <f>+OP!K5</f>
        <v>2024</v>
      </c>
      <c r="L5" s="102">
        <f>+OP!L5</f>
        <v>2024</v>
      </c>
      <c r="M5" s="102">
        <f>+OP!M5</f>
        <v>2024</v>
      </c>
      <c r="N5" s="102">
        <f>+OP!N5</f>
        <v>2024</v>
      </c>
      <c r="O5" s="102">
        <f>+OP!O5</f>
        <v>2024</v>
      </c>
      <c r="P5" s="103">
        <f>+OP!P5</f>
        <v>2024</v>
      </c>
      <c r="Q5" s="102">
        <f>+OP!Q5</f>
        <v>2024</v>
      </c>
      <c r="S5" s="102">
        <f>+OP!S5</f>
        <v>2025</v>
      </c>
      <c r="T5" s="102">
        <f>+OP!T5</f>
        <v>2025</v>
      </c>
      <c r="U5" s="102">
        <f>+OP!U5</f>
        <v>2025</v>
      </c>
      <c r="V5" s="102">
        <f>+OP!V5</f>
        <v>2025</v>
      </c>
      <c r="W5" s="102">
        <f>+OP!W5</f>
        <v>2025</v>
      </c>
      <c r="X5" s="102">
        <f>+OP!X5</f>
        <v>2025</v>
      </c>
      <c r="Y5" s="102">
        <f>+OP!Y5</f>
        <v>2025</v>
      </c>
      <c r="Z5" s="102">
        <f>+OP!Z5</f>
        <v>2025</v>
      </c>
      <c r="AA5" s="102">
        <f>+OP!AA5</f>
        <v>2025</v>
      </c>
      <c r="AB5" s="102">
        <f>+OP!AB5</f>
        <v>2025</v>
      </c>
      <c r="AC5" s="102">
        <f>+OP!AC5</f>
        <v>2025</v>
      </c>
      <c r="AD5" s="103">
        <f>+OP!AD5</f>
        <v>2025</v>
      </c>
      <c r="AE5" s="102">
        <f>+OP!AE5</f>
        <v>2025</v>
      </c>
      <c r="AF5" s="102">
        <f>+OP!AF5</f>
        <v>2025</v>
      </c>
      <c r="AG5" s="102" t="str">
        <f>+OP!AG5</f>
        <v>Variance</v>
      </c>
      <c r="AH5" s="102" t="str">
        <f>+OP!AH5</f>
        <v>Variance</v>
      </c>
      <c r="AJ5" s="102" t="str">
        <f>+OP!AJ5</f>
        <v>2026</v>
      </c>
      <c r="AK5" s="102" t="str">
        <f>+OP!AK5</f>
        <v>2026</v>
      </c>
      <c r="AL5" s="102" t="str">
        <f>+OP!AL5</f>
        <v>2026</v>
      </c>
      <c r="AM5" s="102" t="str">
        <f>+OP!AM5</f>
        <v>2026</v>
      </c>
      <c r="AN5" s="102" t="str">
        <f>+OP!AN5</f>
        <v>2026</v>
      </c>
      <c r="AO5" s="102" t="str">
        <f>+OP!AO5</f>
        <v>2026</v>
      </c>
      <c r="AP5" s="102" t="str">
        <f>+OP!AP5</f>
        <v>2026</v>
      </c>
      <c r="AQ5" s="102" t="str">
        <f>+OP!AQ5</f>
        <v>2026</v>
      </c>
      <c r="AR5" s="102" t="str">
        <f>+OP!AR5</f>
        <v>2026</v>
      </c>
      <c r="AS5" s="102" t="str">
        <f>+OP!AS5</f>
        <v>2026</v>
      </c>
      <c r="AT5" s="102" t="str">
        <f>+OP!AT5</f>
        <v>2026</v>
      </c>
      <c r="AU5" s="103" t="str">
        <f>+OP!AU5</f>
        <v>2026</v>
      </c>
      <c r="AV5" s="102" t="str">
        <f>+OP!AV5</f>
        <v>2026</v>
      </c>
      <c r="AW5" s="91"/>
    </row>
    <row r="6" spans="1:50" s="116" customFormat="1" x14ac:dyDescent="0.35">
      <c r="A6" s="116" t="s">
        <v>6</v>
      </c>
      <c r="B6" s="112" t="str">
        <f>+OP!B6</f>
        <v>Number</v>
      </c>
      <c r="C6" s="112" t="str">
        <f>+OP!C6</f>
        <v>Description</v>
      </c>
      <c r="E6" s="112" t="str">
        <f>+OP!E6</f>
        <v>Actuals</v>
      </c>
      <c r="F6" s="112" t="str">
        <f>+OP!F6</f>
        <v>Actuals</v>
      </c>
      <c r="G6" s="112" t="str">
        <f>+OP!G6</f>
        <v>Actuals</v>
      </c>
      <c r="H6" s="112" t="str">
        <f>+OP!H6</f>
        <v>Actuals</v>
      </c>
      <c r="I6" s="112" t="str">
        <f>+OP!I6</f>
        <v>Actuals</v>
      </c>
      <c r="J6" s="112" t="str">
        <f>+OP!J6</f>
        <v>Actuals</v>
      </c>
      <c r="K6" s="112" t="str">
        <f>+OP!K6</f>
        <v>Actuals</v>
      </c>
      <c r="L6" s="112" t="str">
        <f>+OP!L6</f>
        <v>Actuals</v>
      </c>
      <c r="M6" s="112" t="str">
        <f>+OP!M6</f>
        <v>Actuals</v>
      </c>
      <c r="N6" s="112" t="str">
        <f>+OP!N6</f>
        <v>Actuals</v>
      </c>
      <c r="O6" s="112" t="str">
        <f>+OP!O6</f>
        <v>Actuals</v>
      </c>
      <c r="P6" s="168" t="str">
        <f>+OP!P6</f>
        <v>Actuals</v>
      </c>
      <c r="Q6" s="112" t="str">
        <f>+OP!Q6</f>
        <v>Actuals</v>
      </c>
      <c r="S6" s="112" t="str">
        <f>+OP!S6</f>
        <v>Actuals</v>
      </c>
      <c r="T6" s="112" t="str">
        <f>+OP!T6</f>
        <v>Actuals</v>
      </c>
      <c r="U6" s="112" t="str">
        <f>+OP!U6</f>
        <v>Actuals</v>
      </c>
      <c r="V6" s="112" t="str">
        <f>+OP!V6</f>
        <v>Actuals</v>
      </c>
      <c r="W6" s="112" t="str">
        <f>+OP!W6</f>
        <v>Actuals</v>
      </c>
      <c r="X6" s="112" t="str">
        <f>+OP!X6</f>
        <v>Actuals</v>
      </c>
      <c r="Y6" s="112" t="str">
        <f>+OP!Y6</f>
        <v>Budget</v>
      </c>
      <c r="Z6" s="112" t="str">
        <f>+OP!Z6</f>
        <v>Budget</v>
      </c>
      <c r="AA6" s="112" t="str">
        <f>+OP!AA6</f>
        <v>Budget</v>
      </c>
      <c r="AB6" s="112" t="str">
        <f>+OP!AB6</f>
        <v>Budget</v>
      </c>
      <c r="AC6" s="112" t="str">
        <f>+OP!AC6</f>
        <v>Budget</v>
      </c>
      <c r="AD6" s="168" t="str">
        <f>+OP!AD6</f>
        <v>Budget</v>
      </c>
      <c r="AE6" s="112" t="str">
        <f>+OP!AE6</f>
        <v>Forecast</v>
      </c>
      <c r="AF6" s="112" t="str">
        <f>+OP!AF6</f>
        <v>Budget</v>
      </c>
      <c r="AG6" s="112" t="str">
        <f>+OP!AG6</f>
        <v>Dollars</v>
      </c>
      <c r="AH6" s="112" t="str">
        <f>+OP!AH6</f>
        <v>%</v>
      </c>
      <c r="AJ6" s="112" t="str">
        <f>+OP!AJ6</f>
        <v>Budget</v>
      </c>
      <c r="AK6" s="112" t="str">
        <f>+OP!AK6</f>
        <v>Budget</v>
      </c>
      <c r="AL6" s="112" t="str">
        <f>+OP!AL6</f>
        <v>Budget</v>
      </c>
      <c r="AM6" s="112" t="str">
        <f>+OP!AM6</f>
        <v>Budget</v>
      </c>
      <c r="AN6" s="112" t="str">
        <f>+OP!AN6</f>
        <v>Budget</v>
      </c>
      <c r="AO6" s="112" t="str">
        <f>+OP!AO6</f>
        <v>Budget</v>
      </c>
      <c r="AP6" s="112" t="str">
        <f>+OP!AP6</f>
        <v>Budget</v>
      </c>
      <c r="AQ6" s="112" t="str">
        <f>+OP!AQ6</f>
        <v>Budget</v>
      </c>
      <c r="AR6" s="112" t="str">
        <f>+OP!AR6</f>
        <v>Budget</v>
      </c>
      <c r="AS6" s="112" t="str">
        <f>+OP!AS6</f>
        <v>Budget</v>
      </c>
      <c r="AT6" s="112" t="str">
        <f>+OP!AT6</f>
        <v>Budget</v>
      </c>
      <c r="AU6" s="168" t="str">
        <f>+OP!AU6</f>
        <v>Budget</v>
      </c>
      <c r="AV6" s="112" t="str">
        <f>+OP!AV6</f>
        <v>Budget</v>
      </c>
      <c r="AW6" s="92" t="s">
        <v>13</v>
      </c>
    </row>
    <row r="7" spans="1:50" ht="8.15" customHeight="1" x14ac:dyDescent="0.35">
      <c r="B7" s="116"/>
      <c r="E7" s="170"/>
      <c r="Q7" s="171"/>
      <c r="S7" s="170"/>
      <c r="AE7" s="171"/>
      <c r="AF7" s="171"/>
      <c r="AG7" s="171"/>
      <c r="AH7" s="172"/>
      <c r="AJ7" s="64"/>
      <c r="AV7" s="25"/>
      <c r="AW7" s="49"/>
    </row>
    <row r="8" spans="1:50" x14ac:dyDescent="0.35">
      <c r="B8" s="116"/>
      <c r="C8" s="126" t="s">
        <v>14</v>
      </c>
      <c r="E8" s="170"/>
      <c r="Q8" s="171"/>
      <c r="S8" s="170"/>
      <c r="AE8" s="171"/>
      <c r="AF8" s="171"/>
      <c r="AG8" s="171"/>
      <c r="AH8" s="172"/>
      <c r="AJ8" s="64"/>
      <c r="AV8" s="25"/>
      <c r="AW8" s="49"/>
    </row>
    <row r="9" spans="1:50" x14ac:dyDescent="0.35">
      <c r="B9" s="116">
        <v>400000</v>
      </c>
      <c r="C9" s="87" t="s">
        <v>15</v>
      </c>
      <c r="E9" s="99">
        <f t="shared" ref="E9:E40" si="0">IF(E$6="Actuals",_xlfn.IFNA(VLOOKUP($B9,PYRSV,5,FALSE),0),_xlfn.IFNA(VLOOKUP($B9,CYBUDRSV,5,FALSE),0))</f>
        <v>0</v>
      </c>
      <c r="F9" s="100">
        <f t="shared" ref="F9:F40" si="1">IF(F$6="Actuals",_xlfn.IFNA(VLOOKUP($B9,PYRSV,6,FALSE),0),_xlfn.IFNA(VLOOKUP($B9,CYBUDRSV,6,FALSE),0))</f>
        <v>0</v>
      </c>
      <c r="G9" s="100">
        <f t="shared" ref="G9:G40" si="2">IF(G$6="Actuals",_xlfn.IFNA(VLOOKUP($B9,PYRSV,7,FALSE),0),_xlfn.IFNA(VLOOKUP($B9,CYBUDRSV,7,FALSE),0))</f>
        <v>0</v>
      </c>
      <c r="H9" s="100">
        <f t="shared" ref="H9:H40" si="3">IF(H$6="Actuals",_xlfn.IFNA(VLOOKUP($B9,PYRSV,8,FALSE),0),_xlfn.IFNA(VLOOKUP($B9,CYBUDRSV,8,FALSE),0))</f>
        <v>0</v>
      </c>
      <c r="I9" s="100">
        <f t="shared" ref="I9:I40" si="4">IF(I$6="Actuals",_xlfn.IFNA(VLOOKUP($B9,PYRSV,9,FALSE),0),_xlfn.IFNA(VLOOKUP($B9,CYBUDRSV,9,FALSE),0))</f>
        <v>0</v>
      </c>
      <c r="J9" s="100">
        <f t="shared" ref="J9:J40" si="5">IF(J$6="Actuals",_xlfn.IFNA(VLOOKUP($B9,PYRSV,10,FALSE),0),_xlfn.IFNA(VLOOKUP($B9,CYBUDRSV,10,FALSE),0))</f>
        <v>0</v>
      </c>
      <c r="K9" s="100">
        <f t="shared" ref="K9:K40" si="6">IF(K$6="Actuals",_xlfn.IFNA(VLOOKUP($B9,PYRSV,11,FALSE),0),_xlfn.IFNA(VLOOKUP($B9,CYBUDRSV,11,FALSE),0))</f>
        <v>0</v>
      </c>
      <c r="L9" s="100">
        <f t="shared" ref="L9:L40" si="7">IF(L$6="Actuals",_xlfn.IFNA(VLOOKUP($B9,PYRSV,12,FALSE),0),_xlfn.IFNA(VLOOKUP($B9,CYBUDRSV,12,FALSE),0))</f>
        <v>0</v>
      </c>
      <c r="M9" s="100">
        <f t="shared" ref="M9:M40" si="8">IF(M$6="Actuals",_xlfn.IFNA(VLOOKUP($B9,PYRSV,13,FALSE),0),_xlfn.IFNA(VLOOKUP($B9,CYBUDRSV,13,FALSE),0))</f>
        <v>0</v>
      </c>
      <c r="N9" s="100">
        <f t="shared" ref="N9:N40" si="9">IF(N$6="Actuals",_xlfn.IFNA(VLOOKUP($B9,PYRSV,14,FALSE),0),_xlfn.IFNA(VLOOKUP($B9,CYBUDRSV,14,FALSE),0))</f>
        <v>0</v>
      </c>
      <c r="O9" s="100">
        <f t="shared" ref="O9:O40" si="10">IF(O$6="Actuals",_xlfn.IFNA(VLOOKUP($B9,PYRSV,15,FALSE),0),_xlfn.IFNA(VLOOKUP($B9,CYBUDRSV,15,FALSE),0))</f>
        <v>0</v>
      </c>
      <c r="P9" s="100">
        <f t="shared" ref="P9:P40" si="11">IF(P$6="Actuals",_xlfn.IFNA(VLOOKUP($B9,PYRSV,16,FALSE),0),_xlfn.IFNA(VLOOKUP($B9,CYBUDRSV,16,FALSE),0))</f>
        <v>0</v>
      </c>
      <c r="Q9" s="104">
        <f t="shared" ref="Q9:Q40" si="12">SUM(E9:P9)</f>
        <v>0</v>
      </c>
      <c r="S9" s="99">
        <f t="shared" ref="S9:S40" si="13">IF(S$6="Actuals",_xlfn.IFNA(VLOOKUP($B9,CYRSV,5,FALSE),0),_xlfn.IFNA(VLOOKUP($B9,CYBUDRSV,9,FALSE),0))</f>
        <v>0</v>
      </c>
      <c r="T9" s="100">
        <f t="shared" ref="T9:T40" si="14">IF(T$6="Actuals",_xlfn.IFNA(VLOOKUP($B9,CYRSV,6,FALSE),0),_xlfn.IFNA(VLOOKUP($B9,CYBUDRSV,10,FALSE),0))</f>
        <v>0</v>
      </c>
      <c r="U9" s="100">
        <f t="shared" ref="U9:U40" si="15">IF(U$6="Actuals",_xlfn.IFNA(VLOOKUP($B9,CYRSV,7,FALSE),0),_xlfn.IFNA(VLOOKUP($B9,CYBUDRSV,11,FALSE),0))</f>
        <v>0</v>
      </c>
      <c r="V9" s="100">
        <f t="shared" ref="V9:V40" si="16">IF(V$6="Actuals",_xlfn.IFNA(VLOOKUP($B9,CYRSV,8,FALSE),0),_xlfn.IFNA(VLOOKUP($B9,CYBUDRSV,12,FALSE),0))</f>
        <v>0</v>
      </c>
      <c r="W9" s="100">
        <f t="shared" ref="W9:W40" si="17">IF(W$6="Actuals",_xlfn.IFNA(VLOOKUP($B9,CYRSV,9,FALSE),0),_xlfn.IFNA(VLOOKUP($B9,CYBUDRSV,13,FALSE),0))</f>
        <v>0</v>
      </c>
      <c r="X9" s="100">
        <f t="shared" ref="X9:X40" si="18">IF(X$6="Actuals",_xlfn.IFNA(VLOOKUP($B9,CYRSV,10,FALSE),0),_xlfn.IFNA(VLOOKUP($B9,CYBUDRSV,14,FALSE),0))</f>
        <v>0</v>
      </c>
      <c r="Y9" s="100">
        <f t="shared" ref="Y9:Y40" si="19">IF(Y$6="Actuals",_xlfn.IFNA(VLOOKUP($B9,CYRSV,11,FALSE),0),_xlfn.IFNA(VLOOKUP($B9,CYBUDRSV,15,FALSE),0))</f>
        <v>0</v>
      </c>
      <c r="Z9" s="100">
        <f t="shared" ref="Z9:Z40" si="20">IF(Z$6="Actuals",_xlfn.IFNA(VLOOKUP($B9,CYRSV,12,FALSE),0),_xlfn.IFNA(VLOOKUP($B9,CYBUDRSV,16,FALSE),0))</f>
        <v>0</v>
      </c>
      <c r="AA9" s="100">
        <f t="shared" ref="AA9:AA40" si="21">IF(AA$6="Actuals",_xlfn.IFNA(VLOOKUP($B9,CYRSV,13,FALSE),0),_xlfn.IFNA(VLOOKUP($B9,CYBUDRSV,17,FALSE),0))</f>
        <v>0</v>
      </c>
      <c r="AB9" s="100">
        <f t="shared" ref="AB9:AB40" si="22">IF(AB$6="Actuals",_xlfn.IFNA(VLOOKUP($B9,CYRSV,14,FALSE),0),_xlfn.IFNA(VLOOKUP($B9,CYBUDRSV,18,FALSE),0))</f>
        <v>0</v>
      </c>
      <c r="AC9" s="100">
        <f t="shared" ref="AC9:AC40" si="23">IF(AC$6="Actuals",_xlfn.IFNA(VLOOKUP($B9,CYRSV,15,FALSE),0),_xlfn.IFNA(VLOOKUP($B9,CYBUDRSV,19,FALSE),0))</f>
        <v>0</v>
      </c>
      <c r="AD9" s="100">
        <f t="shared" ref="AD9:AD40" si="24">IF(AD$6="Actuals",_xlfn.IFNA(VLOOKUP($B9,CYRSV,16,FALSE),0),_xlfn.IFNA(VLOOKUP($B9,CYBUDRSV,20,FALSE),0))</f>
        <v>0</v>
      </c>
      <c r="AE9" s="104">
        <f t="shared" ref="AE9:AE40" si="25">SUM(S9:AD9)</f>
        <v>0</v>
      </c>
      <c r="AF9" s="104">
        <f t="shared" ref="AF9:AF40" si="26">IF(AF$6="Actuals",_xlfn.IFNA(VLOOKUP($B9,CYRSV,17,FALSE),0),_xlfn.IFNA(VLOOKUP($B9,CYBUDRSV,6,FALSE),0))</f>
        <v>0</v>
      </c>
      <c r="AG9" s="104">
        <f t="shared" ref="AG9:AG40" si="27">+AE9-AF9</f>
        <v>0</v>
      </c>
      <c r="AH9" s="173">
        <f t="shared" ref="AH9:AH40" si="28">IF(AF9=0,0,AG9/AF9)</f>
        <v>0</v>
      </c>
      <c r="AJ9" s="78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30">
        <f t="shared" ref="AV9:AV40" si="29">SUM(AJ9:AU9)</f>
        <v>0</v>
      </c>
      <c r="AW9" s="80"/>
      <c r="AX9" s="37"/>
    </row>
    <row r="10" spans="1:50" x14ac:dyDescent="0.35">
      <c r="B10" s="116">
        <v>400010</v>
      </c>
      <c r="C10" s="87" t="s">
        <v>16</v>
      </c>
      <c r="E10" s="99">
        <f t="shared" si="0"/>
        <v>0</v>
      </c>
      <c r="F10" s="100">
        <f t="shared" si="1"/>
        <v>0</v>
      </c>
      <c r="G10" s="100">
        <f t="shared" si="2"/>
        <v>0</v>
      </c>
      <c r="H10" s="100">
        <f t="shared" si="3"/>
        <v>0</v>
      </c>
      <c r="I10" s="100">
        <f t="shared" si="4"/>
        <v>0</v>
      </c>
      <c r="J10" s="100">
        <f t="shared" si="5"/>
        <v>0</v>
      </c>
      <c r="K10" s="100">
        <f t="shared" si="6"/>
        <v>0</v>
      </c>
      <c r="L10" s="100">
        <f t="shared" si="7"/>
        <v>0</v>
      </c>
      <c r="M10" s="100">
        <f t="shared" si="8"/>
        <v>0</v>
      </c>
      <c r="N10" s="100">
        <f t="shared" si="9"/>
        <v>0</v>
      </c>
      <c r="O10" s="100">
        <f t="shared" si="10"/>
        <v>0</v>
      </c>
      <c r="P10" s="100">
        <f t="shared" si="11"/>
        <v>0</v>
      </c>
      <c r="Q10" s="104">
        <f t="shared" si="12"/>
        <v>0</v>
      </c>
      <c r="S10" s="99">
        <f t="shared" si="13"/>
        <v>0</v>
      </c>
      <c r="T10" s="100">
        <f t="shared" si="14"/>
        <v>0</v>
      </c>
      <c r="U10" s="100">
        <f t="shared" si="15"/>
        <v>0</v>
      </c>
      <c r="V10" s="100">
        <f t="shared" si="16"/>
        <v>0</v>
      </c>
      <c r="W10" s="100">
        <f t="shared" si="17"/>
        <v>0</v>
      </c>
      <c r="X10" s="100">
        <f t="shared" si="18"/>
        <v>0</v>
      </c>
      <c r="Y10" s="100">
        <f t="shared" si="19"/>
        <v>0</v>
      </c>
      <c r="Z10" s="100">
        <f t="shared" si="20"/>
        <v>0</v>
      </c>
      <c r="AA10" s="100">
        <f t="shared" si="21"/>
        <v>0</v>
      </c>
      <c r="AB10" s="100">
        <f t="shared" si="22"/>
        <v>0</v>
      </c>
      <c r="AC10" s="100">
        <f t="shared" si="23"/>
        <v>0</v>
      </c>
      <c r="AD10" s="100">
        <f t="shared" si="24"/>
        <v>0</v>
      </c>
      <c r="AE10" s="104">
        <f t="shared" si="25"/>
        <v>0</v>
      </c>
      <c r="AF10" s="104">
        <f t="shared" si="26"/>
        <v>0</v>
      </c>
      <c r="AG10" s="104">
        <f t="shared" si="27"/>
        <v>0</v>
      </c>
      <c r="AH10" s="173">
        <f t="shared" si="28"/>
        <v>0</v>
      </c>
      <c r="AJ10" s="78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30">
        <f t="shared" si="29"/>
        <v>0</v>
      </c>
      <c r="AW10" s="80"/>
      <c r="AX10" s="37"/>
    </row>
    <row r="11" spans="1:50" x14ac:dyDescent="0.35">
      <c r="B11" s="116">
        <v>400011</v>
      </c>
      <c r="C11" s="87" t="s">
        <v>17</v>
      </c>
      <c r="E11" s="99">
        <f t="shared" si="0"/>
        <v>0</v>
      </c>
      <c r="F11" s="100">
        <f t="shared" si="1"/>
        <v>0</v>
      </c>
      <c r="G11" s="100">
        <f t="shared" si="2"/>
        <v>0</v>
      </c>
      <c r="H11" s="100">
        <f t="shared" si="3"/>
        <v>0</v>
      </c>
      <c r="I11" s="100">
        <f t="shared" si="4"/>
        <v>0</v>
      </c>
      <c r="J11" s="100">
        <f t="shared" si="5"/>
        <v>0</v>
      </c>
      <c r="K11" s="100">
        <f t="shared" si="6"/>
        <v>0</v>
      </c>
      <c r="L11" s="100">
        <f t="shared" si="7"/>
        <v>0</v>
      </c>
      <c r="M11" s="100">
        <f t="shared" si="8"/>
        <v>0</v>
      </c>
      <c r="N11" s="100">
        <f t="shared" si="9"/>
        <v>0</v>
      </c>
      <c r="O11" s="100">
        <f t="shared" si="10"/>
        <v>0</v>
      </c>
      <c r="P11" s="100">
        <f t="shared" si="11"/>
        <v>0</v>
      </c>
      <c r="Q11" s="104">
        <f t="shared" si="12"/>
        <v>0</v>
      </c>
      <c r="S11" s="99">
        <f t="shared" si="13"/>
        <v>0</v>
      </c>
      <c r="T11" s="100">
        <f t="shared" si="14"/>
        <v>0</v>
      </c>
      <c r="U11" s="100">
        <f t="shared" si="15"/>
        <v>0</v>
      </c>
      <c r="V11" s="100">
        <f t="shared" si="16"/>
        <v>0</v>
      </c>
      <c r="W11" s="100">
        <f t="shared" si="17"/>
        <v>0</v>
      </c>
      <c r="X11" s="100">
        <f t="shared" si="18"/>
        <v>0</v>
      </c>
      <c r="Y11" s="100">
        <f t="shared" si="19"/>
        <v>0</v>
      </c>
      <c r="Z11" s="100">
        <f t="shared" si="20"/>
        <v>0</v>
      </c>
      <c r="AA11" s="100">
        <f t="shared" si="21"/>
        <v>0</v>
      </c>
      <c r="AB11" s="100">
        <f t="shared" si="22"/>
        <v>0</v>
      </c>
      <c r="AC11" s="100">
        <f t="shared" si="23"/>
        <v>0</v>
      </c>
      <c r="AD11" s="100">
        <f t="shared" si="24"/>
        <v>0</v>
      </c>
      <c r="AE11" s="104">
        <f t="shared" si="25"/>
        <v>0</v>
      </c>
      <c r="AF11" s="104">
        <f t="shared" si="26"/>
        <v>0</v>
      </c>
      <c r="AG11" s="104">
        <f t="shared" si="27"/>
        <v>0</v>
      </c>
      <c r="AH11" s="173">
        <f t="shared" si="28"/>
        <v>0</v>
      </c>
      <c r="AJ11" s="78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30">
        <f t="shared" si="29"/>
        <v>0</v>
      </c>
      <c r="AW11" s="80"/>
      <c r="AX11" s="37"/>
    </row>
    <row r="12" spans="1:50" x14ac:dyDescent="0.35">
      <c r="B12" s="116">
        <v>400012</v>
      </c>
      <c r="C12" s="87" t="s">
        <v>18</v>
      </c>
      <c r="E12" s="99">
        <f t="shared" si="0"/>
        <v>0</v>
      </c>
      <c r="F12" s="100">
        <f t="shared" si="1"/>
        <v>0</v>
      </c>
      <c r="G12" s="100">
        <f t="shared" si="2"/>
        <v>0</v>
      </c>
      <c r="H12" s="100">
        <f t="shared" si="3"/>
        <v>0</v>
      </c>
      <c r="I12" s="100">
        <f t="shared" si="4"/>
        <v>0</v>
      </c>
      <c r="J12" s="100">
        <f t="shared" si="5"/>
        <v>0</v>
      </c>
      <c r="K12" s="100">
        <f t="shared" si="6"/>
        <v>0</v>
      </c>
      <c r="L12" s="100">
        <f t="shared" si="7"/>
        <v>0</v>
      </c>
      <c r="M12" s="100">
        <f t="shared" si="8"/>
        <v>0</v>
      </c>
      <c r="N12" s="100">
        <f t="shared" si="9"/>
        <v>0</v>
      </c>
      <c r="O12" s="100">
        <f t="shared" si="10"/>
        <v>0</v>
      </c>
      <c r="P12" s="100">
        <f t="shared" si="11"/>
        <v>0</v>
      </c>
      <c r="Q12" s="104">
        <f t="shared" si="12"/>
        <v>0</v>
      </c>
      <c r="S12" s="99">
        <f t="shared" si="13"/>
        <v>0</v>
      </c>
      <c r="T12" s="100">
        <f t="shared" si="14"/>
        <v>0</v>
      </c>
      <c r="U12" s="100">
        <f t="shared" si="15"/>
        <v>0</v>
      </c>
      <c r="V12" s="100">
        <f t="shared" si="16"/>
        <v>0</v>
      </c>
      <c r="W12" s="100">
        <f t="shared" si="17"/>
        <v>0</v>
      </c>
      <c r="X12" s="100">
        <f t="shared" si="18"/>
        <v>0</v>
      </c>
      <c r="Y12" s="100">
        <f t="shared" si="19"/>
        <v>0</v>
      </c>
      <c r="Z12" s="100">
        <f t="shared" si="20"/>
        <v>0</v>
      </c>
      <c r="AA12" s="100">
        <f t="shared" si="21"/>
        <v>0</v>
      </c>
      <c r="AB12" s="100">
        <f t="shared" si="22"/>
        <v>0</v>
      </c>
      <c r="AC12" s="100">
        <f t="shared" si="23"/>
        <v>0</v>
      </c>
      <c r="AD12" s="100">
        <f t="shared" si="24"/>
        <v>0</v>
      </c>
      <c r="AE12" s="104">
        <f t="shared" si="25"/>
        <v>0</v>
      </c>
      <c r="AF12" s="104">
        <f t="shared" si="26"/>
        <v>0</v>
      </c>
      <c r="AG12" s="104">
        <f t="shared" si="27"/>
        <v>0</v>
      </c>
      <c r="AH12" s="173">
        <f t="shared" si="28"/>
        <v>0</v>
      </c>
      <c r="AJ12" s="78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30">
        <f t="shared" si="29"/>
        <v>0</v>
      </c>
      <c r="AW12" s="80"/>
      <c r="AX12" s="37"/>
    </row>
    <row r="13" spans="1:50" x14ac:dyDescent="0.35">
      <c r="B13" s="116">
        <v>400013</v>
      </c>
      <c r="C13" s="87" t="s">
        <v>19</v>
      </c>
      <c r="E13" s="99">
        <f t="shared" si="0"/>
        <v>0</v>
      </c>
      <c r="F13" s="100">
        <f t="shared" si="1"/>
        <v>0</v>
      </c>
      <c r="G13" s="100">
        <f t="shared" si="2"/>
        <v>0</v>
      </c>
      <c r="H13" s="100">
        <f t="shared" si="3"/>
        <v>0</v>
      </c>
      <c r="I13" s="100">
        <f t="shared" si="4"/>
        <v>0</v>
      </c>
      <c r="J13" s="100">
        <f t="shared" si="5"/>
        <v>0</v>
      </c>
      <c r="K13" s="100">
        <f t="shared" si="6"/>
        <v>0</v>
      </c>
      <c r="L13" s="100">
        <f t="shared" si="7"/>
        <v>0</v>
      </c>
      <c r="M13" s="100">
        <f t="shared" si="8"/>
        <v>0</v>
      </c>
      <c r="N13" s="100">
        <f t="shared" si="9"/>
        <v>0</v>
      </c>
      <c r="O13" s="100">
        <f t="shared" si="10"/>
        <v>0</v>
      </c>
      <c r="P13" s="100">
        <f t="shared" si="11"/>
        <v>0</v>
      </c>
      <c r="Q13" s="104">
        <f t="shared" si="12"/>
        <v>0</v>
      </c>
      <c r="S13" s="99">
        <f t="shared" si="13"/>
        <v>0</v>
      </c>
      <c r="T13" s="100">
        <f t="shared" si="14"/>
        <v>0</v>
      </c>
      <c r="U13" s="100">
        <f t="shared" si="15"/>
        <v>0</v>
      </c>
      <c r="V13" s="100">
        <f t="shared" si="16"/>
        <v>0</v>
      </c>
      <c r="W13" s="100">
        <f t="shared" si="17"/>
        <v>0</v>
      </c>
      <c r="X13" s="100">
        <f t="shared" si="18"/>
        <v>0</v>
      </c>
      <c r="Y13" s="100">
        <f t="shared" si="19"/>
        <v>0</v>
      </c>
      <c r="Z13" s="100">
        <f t="shared" si="20"/>
        <v>0</v>
      </c>
      <c r="AA13" s="100">
        <f t="shared" si="21"/>
        <v>0</v>
      </c>
      <c r="AB13" s="100">
        <f t="shared" si="22"/>
        <v>0</v>
      </c>
      <c r="AC13" s="100">
        <f t="shared" si="23"/>
        <v>0</v>
      </c>
      <c r="AD13" s="100">
        <f t="shared" si="24"/>
        <v>0</v>
      </c>
      <c r="AE13" s="104">
        <f t="shared" si="25"/>
        <v>0</v>
      </c>
      <c r="AF13" s="104">
        <f t="shared" si="26"/>
        <v>0</v>
      </c>
      <c r="AG13" s="104">
        <f t="shared" si="27"/>
        <v>0</v>
      </c>
      <c r="AH13" s="173">
        <f t="shared" si="28"/>
        <v>0</v>
      </c>
      <c r="AJ13" s="78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30">
        <f t="shared" si="29"/>
        <v>0</v>
      </c>
      <c r="AW13" s="80"/>
      <c r="AX13" s="37"/>
    </row>
    <row r="14" spans="1:50" x14ac:dyDescent="0.35">
      <c r="B14" s="116">
        <v>400014</v>
      </c>
      <c r="C14" s="87" t="s">
        <v>20</v>
      </c>
      <c r="E14" s="99">
        <f t="shared" si="0"/>
        <v>0</v>
      </c>
      <c r="F14" s="100">
        <f t="shared" si="1"/>
        <v>0</v>
      </c>
      <c r="G14" s="100">
        <f t="shared" si="2"/>
        <v>0</v>
      </c>
      <c r="H14" s="100">
        <f t="shared" si="3"/>
        <v>0</v>
      </c>
      <c r="I14" s="100">
        <f t="shared" si="4"/>
        <v>0</v>
      </c>
      <c r="J14" s="100">
        <f t="shared" si="5"/>
        <v>0</v>
      </c>
      <c r="K14" s="100">
        <f t="shared" si="6"/>
        <v>0</v>
      </c>
      <c r="L14" s="100">
        <f t="shared" si="7"/>
        <v>0</v>
      </c>
      <c r="M14" s="100">
        <f t="shared" si="8"/>
        <v>0</v>
      </c>
      <c r="N14" s="100">
        <f t="shared" si="9"/>
        <v>0</v>
      </c>
      <c r="O14" s="100">
        <f t="shared" si="10"/>
        <v>0</v>
      </c>
      <c r="P14" s="100">
        <f t="shared" si="11"/>
        <v>0</v>
      </c>
      <c r="Q14" s="104">
        <f t="shared" si="12"/>
        <v>0</v>
      </c>
      <c r="S14" s="99">
        <f t="shared" si="13"/>
        <v>0</v>
      </c>
      <c r="T14" s="100">
        <f t="shared" si="14"/>
        <v>0</v>
      </c>
      <c r="U14" s="100">
        <f t="shared" si="15"/>
        <v>0</v>
      </c>
      <c r="V14" s="100">
        <f t="shared" si="16"/>
        <v>0</v>
      </c>
      <c r="W14" s="100">
        <f t="shared" si="17"/>
        <v>0</v>
      </c>
      <c r="X14" s="100">
        <f t="shared" si="18"/>
        <v>0</v>
      </c>
      <c r="Y14" s="100">
        <f t="shared" si="19"/>
        <v>0</v>
      </c>
      <c r="Z14" s="100">
        <f t="shared" si="20"/>
        <v>0</v>
      </c>
      <c r="AA14" s="100">
        <f t="shared" si="21"/>
        <v>0</v>
      </c>
      <c r="AB14" s="100">
        <f t="shared" si="22"/>
        <v>0</v>
      </c>
      <c r="AC14" s="100">
        <f t="shared" si="23"/>
        <v>0</v>
      </c>
      <c r="AD14" s="100">
        <f t="shared" si="24"/>
        <v>0</v>
      </c>
      <c r="AE14" s="104">
        <f t="shared" si="25"/>
        <v>0</v>
      </c>
      <c r="AF14" s="104">
        <f t="shared" si="26"/>
        <v>0</v>
      </c>
      <c r="AG14" s="104">
        <f t="shared" si="27"/>
        <v>0</v>
      </c>
      <c r="AH14" s="173">
        <f t="shared" si="28"/>
        <v>0</v>
      </c>
      <c r="AJ14" s="78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30">
        <f t="shared" si="29"/>
        <v>0</v>
      </c>
      <c r="AW14" s="80"/>
      <c r="AX14" s="37"/>
    </row>
    <row r="15" spans="1:50" x14ac:dyDescent="0.35">
      <c r="B15" s="116">
        <v>400015</v>
      </c>
      <c r="C15" s="87" t="s">
        <v>21</v>
      </c>
      <c r="E15" s="99">
        <f t="shared" si="0"/>
        <v>0</v>
      </c>
      <c r="F15" s="100">
        <f t="shared" si="1"/>
        <v>0</v>
      </c>
      <c r="G15" s="100">
        <f t="shared" si="2"/>
        <v>0</v>
      </c>
      <c r="H15" s="100">
        <f t="shared" si="3"/>
        <v>0</v>
      </c>
      <c r="I15" s="100">
        <f t="shared" si="4"/>
        <v>0</v>
      </c>
      <c r="J15" s="100">
        <f t="shared" si="5"/>
        <v>0</v>
      </c>
      <c r="K15" s="100">
        <f t="shared" si="6"/>
        <v>0</v>
      </c>
      <c r="L15" s="100">
        <f t="shared" si="7"/>
        <v>0</v>
      </c>
      <c r="M15" s="100">
        <f t="shared" si="8"/>
        <v>0</v>
      </c>
      <c r="N15" s="100">
        <f t="shared" si="9"/>
        <v>0</v>
      </c>
      <c r="O15" s="100">
        <f t="shared" si="10"/>
        <v>0</v>
      </c>
      <c r="P15" s="100">
        <f t="shared" si="11"/>
        <v>0</v>
      </c>
      <c r="Q15" s="104">
        <f t="shared" si="12"/>
        <v>0</v>
      </c>
      <c r="S15" s="99">
        <f t="shared" si="13"/>
        <v>0</v>
      </c>
      <c r="T15" s="100">
        <f t="shared" si="14"/>
        <v>0</v>
      </c>
      <c r="U15" s="100">
        <f t="shared" si="15"/>
        <v>0</v>
      </c>
      <c r="V15" s="100">
        <f t="shared" si="16"/>
        <v>0</v>
      </c>
      <c r="W15" s="100">
        <f t="shared" si="17"/>
        <v>0</v>
      </c>
      <c r="X15" s="100">
        <f t="shared" si="18"/>
        <v>0</v>
      </c>
      <c r="Y15" s="100">
        <f t="shared" si="19"/>
        <v>0</v>
      </c>
      <c r="Z15" s="100">
        <f t="shared" si="20"/>
        <v>0</v>
      </c>
      <c r="AA15" s="100">
        <f t="shared" si="21"/>
        <v>0</v>
      </c>
      <c r="AB15" s="100">
        <f t="shared" si="22"/>
        <v>0</v>
      </c>
      <c r="AC15" s="100">
        <f t="shared" si="23"/>
        <v>0</v>
      </c>
      <c r="AD15" s="100">
        <f t="shared" si="24"/>
        <v>0</v>
      </c>
      <c r="AE15" s="104">
        <f t="shared" si="25"/>
        <v>0</v>
      </c>
      <c r="AF15" s="104">
        <f t="shared" si="26"/>
        <v>0</v>
      </c>
      <c r="AG15" s="104">
        <f t="shared" si="27"/>
        <v>0</v>
      </c>
      <c r="AH15" s="173">
        <f t="shared" si="28"/>
        <v>0</v>
      </c>
      <c r="AJ15" s="78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30">
        <f t="shared" si="29"/>
        <v>0</v>
      </c>
      <c r="AW15" s="80"/>
      <c r="AX15" s="37"/>
    </row>
    <row r="16" spans="1:50" x14ac:dyDescent="0.35">
      <c r="B16" s="116">
        <v>400016</v>
      </c>
      <c r="C16" s="87" t="s">
        <v>22</v>
      </c>
      <c r="E16" s="99">
        <f t="shared" si="0"/>
        <v>0</v>
      </c>
      <c r="F16" s="100">
        <f t="shared" si="1"/>
        <v>0</v>
      </c>
      <c r="G16" s="100">
        <f t="shared" si="2"/>
        <v>0</v>
      </c>
      <c r="H16" s="100">
        <f t="shared" si="3"/>
        <v>0</v>
      </c>
      <c r="I16" s="100">
        <f t="shared" si="4"/>
        <v>0</v>
      </c>
      <c r="J16" s="100">
        <f t="shared" si="5"/>
        <v>0</v>
      </c>
      <c r="K16" s="100">
        <f t="shared" si="6"/>
        <v>0</v>
      </c>
      <c r="L16" s="100">
        <f t="shared" si="7"/>
        <v>0</v>
      </c>
      <c r="M16" s="100">
        <f t="shared" si="8"/>
        <v>0</v>
      </c>
      <c r="N16" s="100">
        <f t="shared" si="9"/>
        <v>0</v>
      </c>
      <c r="O16" s="100">
        <f t="shared" si="10"/>
        <v>0</v>
      </c>
      <c r="P16" s="100">
        <f t="shared" si="11"/>
        <v>0</v>
      </c>
      <c r="Q16" s="104">
        <f t="shared" si="12"/>
        <v>0</v>
      </c>
      <c r="S16" s="99">
        <f t="shared" si="13"/>
        <v>0</v>
      </c>
      <c r="T16" s="100">
        <f t="shared" si="14"/>
        <v>0</v>
      </c>
      <c r="U16" s="100">
        <f t="shared" si="15"/>
        <v>0</v>
      </c>
      <c r="V16" s="100">
        <f t="shared" si="16"/>
        <v>0</v>
      </c>
      <c r="W16" s="100">
        <f t="shared" si="17"/>
        <v>0</v>
      </c>
      <c r="X16" s="100">
        <f t="shared" si="18"/>
        <v>0</v>
      </c>
      <c r="Y16" s="100">
        <f t="shared" si="19"/>
        <v>0</v>
      </c>
      <c r="Z16" s="100">
        <f t="shared" si="20"/>
        <v>0</v>
      </c>
      <c r="AA16" s="100">
        <f t="shared" si="21"/>
        <v>0</v>
      </c>
      <c r="AB16" s="100">
        <f t="shared" si="22"/>
        <v>0</v>
      </c>
      <c r="AC16" s="100">
        <f t="shared" si="23"/>
        <v>0</v>
      </c>
      <c r="AD16" s="100">
        <f t="shared" si="24"/>
        <v>0</v>
      </c>
      <c r="AE16" s="104">
        <f t="shared" si="25"/>
        <v>0</v>
      </c>
      <c r="AF16" s="104">
        <f t="shared" si="26"/>
        <v>0</v>
      </c>
      <c r="AG16" s="104">
        <f t="shared" si="27"/>
        <v>0</v>
      </c>
      <c r="AH16" s="173">
        <f t="shared" si="28"/>
        <v>0</v>
      </c>
      <c r="AJ16" s="78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30">
        <f t="shared" si="29"/>
        <v>0</v>
      </c>
      <c r="AW16" s="80"/>
      <c r="AX16" s="37"/>
    </row>
    <row r="17" spans="2:50" x14ac:dyDescent="0.35">
      <c r="B17" s="116">
        <v>400017</v>
      </c>
      <c r="C17" s="87" t="s">
        <v>23</v>
      </c>
      <c r="E17" s="99">
        <f t="shared" si="0"/>
        <v>0</v>
      </c>
      <c r="F17" s="100">
        <f t="shared" si="1"/>
        <v>0</v>
      </c>
      <c r="G17" s="100">
        <f t="shared" si="2"/>
        <v>0</v>
      </c>
      <c r="H17" s="100">
        <f t="shared" si="3"/>
        <v>0</v>
      </c>
      <c r="I17" s="100">
        <f t="shared" si="4"/>
        <v>0</v>
      </c>
      <c r="J17" s="100">
        <f t="shared" si="5"/>
        <v>0</v>
      </c>
      <c r="K17" s="100">
        <f t="shared" si="6"/>
        <v>0</v>
      </c>
      <c r="L17" s="100">
        <f t="shared" si="7"/>
        <v>0</v>
      </c>
      <c r="M17" s="100">
        <f t="shared" si="8"/>
        <v>0</v>
      </c>
      <c r="N17" s="100">
        <f t="shared" si="9"/>
        <v>0</v>
      </c>
      <c r="O17" s="100">
        <f t="shared" si="10"/>
        <v>0</v>
      </c>
      <c r="P17" s="100">
        <f t="shared" si="11"/>
        <v>0</v>
      </c>
      <c r="Q17" s="104">
        <f t="shared" si="12"/>
        <v>0</v>
      </c>
      <c r="S17" s="99">
        <f t="shared" si="13"/>
        <v>0</v>
      </c>
      <c r="T17" s="100">
        <f t="shared" si="14"/>
        <v>0</v>
      </c>
      <c r="U17" s="100">
        <f t="shared" si="15"/>
        <v>0</v>
      </c>
      <c r="V17" s="100">
        <f t="shared" si="16"/>
        <v>0</v>
      </c>
      <c r="W17" s="100">
        <f t="shared" si="17"/>
        <v>0</v>
      </c>
      <c r="X17" s="100">
        <f t="shared" si="18"/>
        <v>0</v>
      </c>
      <c r="Y17" s="100">
        <f t="shared" si="19"/>
        <v>0</v>
      </c>
      <c r="Z17" s="100">
        <f t="shared" si="20"/>
        <v>0</v>
      </c>
      <c r="AA17" s="100">
        <f t="shared" si="21"/>
        <v>0</v>
      </c>
      <c r="AB17" s="100">
        <f t="shared" si="22"/>
        <v>0</v>
      </c>
      <c r="AC17" s="100">
        <f t="shared" si="23"/>
        <v>0</v>
      </c>
      <c r="AD17" s="100">
        <f t="shared" si="24"/>
        <v>0</v>
      </c>
      <c r="AE17" s="104">
        <f t="shared" si="25"/>
        <v>0</v>
      </c>
      <c r="AF17" s="104">
        <f t="shared" si="26"/>
        <v>0</v>
      </c>
      <c r="AG17" s="104">
        <f t="shared" si="27"/>
        <v>0</v>
      </c>
      <c r="AH17" s="173">
        <f t="shared" si="28"/>
        <v>0</v>
      </c>
      <c r="AJ17" s="78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30">
        <f t="shared" si="29"/>
        <v>0</v>
      </c>
      <c r="AW17" s="80"/>
      <c r="AX17" s="37"/>
    </row>
    <row r="18" spans="2:50" x14ac:dyDescent="0.35">
      <c r="B18" s="116">
        <v>400018</v>
      </c>
      <c r="C18" s="87" t="s">
        <v>24</v>
      </c>
      <c r="E18" s="99">
        <f t="shared" si="0"/>
        <v>0</v>
      </c>
      <c r="F18" s="100">
        <f t="shared" si="1"/>
        <v>0</v>
      </c>
      <c r="G18" s="100">
        <f t="shared" si="2"/>
        <v>0</v>
      </c>
      <c r="H18" s="100">
        <f t="shared" si="3"/>
        <v>0</v>
      </c>
      <c r="I18" s="100">
        <f t="shared" si="4"/>
        <v>0</v>
      </c>
      <c r="J18" s="100">
        <f t="shared" si="5"/>
        <v>0</v>
      </c>
      <c r="K18" s="100">
        <f t="shared" si="6"/>
        <v>0</v>
      </c>
      <c r="L18" s="100">
        <f t="shared" si="7"/>
        <v>0</v>
      </c>
      <c r="M18" s="100">
        <f t="shared" si="8"/>
        <v>0</v>
      </c>
      <c r="N18" s="100">
        <f t="shared" si="9"/>
        <v>0</v>
      </c>
      <c r="O18" s="100">
        <f t="shared" si="10"/>
        <v>0</v>
      </c>
      <c r="P18" s="100">
        <f t="shared" si="11"/>
        <v>0</v>
      </c>
      <c r="Q18" s="104">
        <f t="shared" si="12"/>
        <v>0</v>
      </c>
      <c r="S18" s="99">
        <f t="shared" si="13"/>
        <v>0</v>
      </c>
      <c r="T18" s="100">
        <f t="shared" si="14"/>
        <v>0</v>
      </c>
      <c r="U18" s="100">
        <f t="shared" si="15"/>
        <v>0</v>
      </c>
      <c r="V18" s="100">
        <f t="shared" si="16"/>
        <v>0</v>
      </c>
      <c r="W18" s="100">
        <f t="shared" si="17"/>
        <v>0</v>
      </c>
      <c r="X18" s="100">
        <f t="shared" si="18"/>
        <v>0</v>
      </c>
      <c r="Y18" s="100">
        <f t="shared" si="19"/>
        <v>0</v>
      </c>
      <c r="Z18" s="100">
        <f t="shared" si="20"/>
        <v>0</v>
      </c>
      <c r="AA18" s="100">
        <f t="shared" si="21"/>
        <v>0</v>
      </c>
      <c r="AB18" s="100">
        <f t="shared" si="22"/>
        <v>0</v>
      </c>
      <c r="AC18" s="100">
        <f t="shared" si="23"/>
        <v>0</v>
      </c>
      <c r="AD18" s="100">
        <f t="shared" si="24"/>
        <v>0</v>
      </c>
      <c r="AE18" s="104">
        <f t="shared" si="25"/>
        <v>0</v>
      </c>
      <c r="AF18" s="104">
        <f t="shared" si="26"/>
        <v>0</v>
      </c>
      <c r="AG18" s="104">
        <f t="shared" si="27"/>
        <v>0</v>
      </c>
      <c r="AH18" s="173">
        <f t="shared" si="28"/>
        <v>0</v>
      </c>
      <c r="AJ18" s="78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30">
        <f t="shared" si="29"/>
        <v>0</v>
      </c>
      <c r="AW18" s="80"/>
      <c r="AX18" s="37"/>
    </row>
    <row r="19" spans="2:50" x14ac:dyDescent="0.35">
      <c r="B19" s="116">
        <v>400019</v>
      </c>
      <c r="C19" s="87" t="s">
        <v>25</v>
      </c>
      <c r="E19" s="99">
        <f t="shared" si="0"/>
        <v>0</v>
      </c>
      <c r="F19" s="100">
        <f t="shared" si="1"/>
        <v>0</v>
      </c>
      <c r="G19" s="100">
        <f t="shared" si="2"/>
        <v>0</v>
      </c>
      <c r="H19" s="100">
        <f t="shared" si="3"/>
        <v>0</v>
      </c>
      <c r="I19" s="100">
        <f t="shared" si="4"/>
        <v>0</v>
      </c>
      <c r="J19" s="100">
        <f t="shared" si="5"/>
        <v>0</v>
      </c>
      <c r="K19" s="100">
        <f t="shared" si="6"/>
        <v>0</v>
      </c>
      <c r="L19" s="100">
        <f t="shared" si="7"/>
        <v>0</v>
      </c>
      <c r="M19" s="100">
        <f t="shared" si="8"/>
        <v>0</v>
      </c>
      <c r="N19" s="100">
        <f t="shared" si="9"/>
        <v>0</v>
      </c>
      <c r="O19" s="100">
        <f t="shared" si="10"/>
        <v>0</v>
      </c>
      <c r="P19" s="100">
        <f t="shared" si="11"/>
        <v>0</v>
      </c>
      <c r="Q19" s="104">
        <f t="shared" si="12"/>
        <v>0</v>
      </c>
      <c r="S19" s="99">
        <f t="shared" si="13"/>
        <v>0</v>
      </c>
      <c r="T19" s="100">
        <f t="shared" si="14"/>
        <v>0</v>
      </c>
      <c r="U19" s="100">
        <f t="shared" si="15"/>
        <v>0</v>
      </c>
      <c r="V19" s="100">
        <f t="shared" si="16"/>
        <v>0</v>
      </c>
      <c r="W19" s="100">
        <f t="shared" si="17"/>
        <v>0</v>
      </c>
      <c r="X19" s="100">
        <f t="shared" si="18"/>
        <v>0</v>
      </c>
      <c r="Y19" s="100">
        <f t="shared" si="19"/>
        <v>0</v>
      </c>
      <c r="Z19" s="100">
        <f t="shared" si="20"/>
        <v>0</v>
      </c>
      <c r="AA19" s="100">
        <f t="shared" si="21"/>
        <v>0</v>
      </c>
      <c r="AB19" s="100">
        <f t="shared" si="22"/>
        <v>0</v>
      </c>
      <c r="AC19" s="100">
        <f t="shared" si="23"/>
        <v>0</v>
      </c>
      <c r="AD19" s="100">
        <f t="shared" si="24"/>
        <v>0</v>
      </c>
      <c r="AE19" s="104">
        <f t="shared" si="25"/>
        <v>0</v>
      </c>
      <c r="AF19" s="104">
        <f t="shared" si="26"/>
        <v>0</v>
      </c>
      <c r="AG19" s="104">
        <f t="shared" si="27"/>
        <v>0</v>
      </c>
      <c r="AH19" s="173">
        <f t="shared" si="28"/>
        <v>0</v>
      </c>
      <c r="AJ19" s="78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30">
        <f t="shared" si="29"/>
        <v>0</v>
      </c>
      <c r="AW19" s="80"/>
      <c r="AX19" s="37"/>
    </row>
    <row r="20" spans="2:50" x14ac:dyDescent="0.35">
      <c r="B20" s="116">
        <v>400020</v>
      </c>
      <c r="C20" s="87" t="s">
        <v>26</v>
      </c>
      <c r="E20" s="99">
        <f t="shared" si="0"/>
        <v>0</v>
      </c>
      <c r="F20" s="100">
        <f t="shared" si="1"/>
        <v>0</v>
      </c>
      <c r="G20" s="100">
        <f t="shared" si="2"/>
        <v>0</v>
      </c>
      <c r="H20" s="100">
        <f t="shared" si="3"/>
        <v>0</v>
      </c>
      <c r="I20" s="100">
        <f t="shared" si="4"/>
        <v>0</v>
      </c>
      <c r="J20" s="100">
        <f t="shared" si="5"/>
        <v>0</v>
      </c>
      <c r="K20" s="100">
        <f t="shared" si="6"/>
        <v>0</v>
      </c>
      <c r="L20" s="100">
        <f t="shared" si="7"/>
        <v>0</v>
      </c>
      <c r="M20" s="100">
        <f t="shared" si="8"/>
        <v>0</v>
      </c>
      <c r="N20" s="100">
        <f t="shared" si="9"/>
        <v>0</v>
      </c>
      <c r="O20" s="100">
        <f t="shared" si="10"/>
        <v>0</v>
      </c>
      <c r="P20" s="100">
        <f t="shared" si="11"/>
        <v>0</v>
      </c>
      <c r="Q20" s="104">
        <f t="shared" si="12"/>
        <v>0</v>
      </c>
      <c r="S20" s="99">
        <f t="shared" si="13"/>
        <v>0</v>
      </c>
      <c r="T20" s="100">
        <f t="shared" si="14"/>
        <v>0</v>
      </c>
      <c r="U20" s="100">
        <f t="shared" si="15"/>
        <v>0</v>
      </c>
      <c r="V20" s="100">
        <f t="shared" si="16"/>
        <v>0</v>
      </c>
      <c r="W20" s="100">
        <f t="shared" si="17"/>
        <v>0</v>
      </c>
      <c r="X20" s="100">
        <f t="shared" si="18"/>
        <v>0</v>
      </c>
      <c r="Y20" s="100">
        <f t="shared" si="19"/>
        <v>0</v>
      </c>
      <c r="Z20" s="100">
        <f t="shared" si="20"/>
        <v>0</v>
      </c>
      <c r="AA20" s="100">
        <f t="shared" si="21"/>
        <v>0</v>
      </c>
      <c r="AB20" s="100">
        <f t="shared" si="22"/>
        <v>0</v>
      </c>
      <c r="AC20" s="100">
        <f t="shared" si="23"/>
        <v>0</v>
      </c>
      <c r="AD20" s="100">
        <f t="shared" si="24"/>
        <v>0</v>
      </c>
      <c r="AE20" s="104">
        <f t="shared" si="25"/>
        <v>0</v>
      </c>
      <c r="AF20" s="104">
        <f t="shared" si="26"/>
        <v>0</v>
      </c>
      <c r="AG20" s="104">
        <f t="shared" si="27"/>
        <v>0</v>
      </c>
      <c r="AH20" s="173">
        <f t="shared" si="28"/>
        <v>0</v>
      </c>
      <c r="AJ20" s="78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30">
        <f t="shared" si="29"/>
        <v>0</v>
      </c>
      <c r="AW20" s="80"/>
      <c r="AX20" s="37"/>
    </row>
    <row r="21" spans="2:50" x14ac:dyDescent="0.35">
      <c r="B21" s="116">
        <v>401000</v>
      </c>
      <c r="C21" s="87" t="s">
        <v>27</v>
      </c>
      <c r="E21" s="99">
        <f t="shared" si="0"/>
        <v>0</v>
      </c>
      <c r="F21" s="100">
        <f t="shared" si="1"/>
        <v>0</v>
      </c>
      <c r="G21" s="100">
        <f t="shared" si="2"/>
        <v>0</v>
      </c>
      <c r="H21" s="100">
        <f t="shared" si="3"/>
        <v>0</v>
      </c>
      <c r="I21" s="100">
        <f t="shared" si="4"/>
        <v>0</v>
      </c>
      <c r="J21" s="100">
        <f t="shared" si="5"/>
        <v>0</v>
      </c>
      <c r="K21" s="100">
        <f t="shared" si="6"/>
        <v>0</v>
      </c>
      <c r="L21" s="100">
        <f t="shared" si="7"/>
        <v>0</v>
      </c>
      <c r="M21" s="100">
        <f t="shared" si="8"/>
        <v>0</v>
      </c>
      <c r="N21" s="100">
        <f t="shared" si="9"/>
        <v>0</v>
      </c>
      <c r="O21" s="100">
        <f t="shared" si="10"/>
        <v>0</v>
      </c>
      <c r="P21" s="100">
        <f t="shared" si="11"/>
        <v>0</v>
      </c>
      <c r="Q21" s="104">
        <f t="shared" si="12"/>
        <v>0</v>
      </c>
      <c r="S21" s="99">
        <f t="shared" si="13"/>
        <v>0</v>
      </c>
      <c r="T21" s="100">
        <f t="shared" si="14"/>
        <v>0</v>
      </c>
      <c r="U21" s="100">
        <f t="shared" si="15"/>
        <v>0</v>
      </c>
      <c r="V21" s="100">
        <f t="shared" si="16"/>
        <v>0</v>
      </c>
      <c r="W21" s="100">
        <f t="shared" si="17"/>
        <v>0</v>
      </c>
      <c r="X21" s="100">
        <f t="shared" si="18"/>
        <v>0</v>
      </c>
      <c r="Y21" s="100">
        <f t="shared" si="19"/>
        <v>0</v>
      </c>
      <c r="Z21" s="100">
        <f t="shared" si="20"/>
        <v>0</v>
      </c>
      <c r="AA21" s="100">
        <f t="shared" si="21"/>
        <v>0</v>
      </c>
      <c r="AB21" s="100">
        <f t="shared" si="22"/>
        <v>0</v>
      </c>
      <c r="AC21" s="100">
        <f t="shared" si="23"/>
        <v>0</v>
      </c>
      <c r="AD21" s="100">
        <f t="shared" si="24"/>
        <v>0</v>
      </c>
      <c r="AE21" s="104">
        <f t="shared" si="25"/>
        <v>0</v>
      </c>
      <c r="AF21" s="104">
        <f t="shared" si="26"/>
        <v>0</v>
      </c>
      <c r="AG21" s="104">
        <f t="shared" si="27"/>
        <v>0</v>
      </c>
      <c r="AH21" s="173">
        <f t="shared" si="28"/>
        <v>0</v>
      </c>
      <c r="AJ21" s="78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30">
        <f t="shared" si="29"/>
        <v>0</v>
      </c>
      <c r="AW21" s="80"/>
      <c r="AX21" s="37"/>
    </row>
    <row r="22" spans="2:50" x14ac:dyDescent="0.35">
      <c r="B22" s="116">
        <v>401009</v>
      </c>
      <c r="C22" s="87" t="s">
        <v>28</v>
      </c>
      <c r="E22" s="99">
        <f t="shared" si="0"/>
        <v>0</v>
      </c>
      <c r="F22" s="100">
        <f t="shared" si="1"/>
        <v>0</v>
      </c>
      <c r="G22" s="100">
        <f t="shared" si="2"/>
        <v>0</v>
      </c>
      <c r="H22" s="100">
        <f t="shared" si="3"/>
        <v>0</v>
      </c>
      <c r="I22" s="100">
        <f t="shared" si="4"/>
        <v>0</v>
      </c>
      <c r="J22" s="100">
        <f t="shared" si="5"/>
        <v>0</v>
      </c>
      <c r="K22" s="100">
        <f t="shared" si="6"/>
        <v>0</v>
      </c>
      <c r="L22" s="100">
        <f t="shared" si="7"/>
        <v>0</v>
      </c>
      <c r="M22" s="100">
        <f t="shared" si="8"/>
        <v>0</v>
      </c>
      <c r="N22" s="100">
        <f t="shared" si="9"/>
        <v>0</v>
      </c>
      <c r="O22" s="100">
        <f t="shared" si="10"/>
        <v>0</v>
      </c>
      <c r="P22" s="100">
        <f t="shared" si="11"/>
        <v>0</v>
      </c>
      <c r="Q22" s="104">
        <f t="shared" si="12"/>
        <v>0</v>
      </c>
      <c r="S22" s="99">
        <f t="shared" si="13"/>
        <v>0</v>
      </c>
      <c r="T22" s="100">
        <f t="shared" si="14"/>
        <v>0</v>
      </c>
      <c r="U22" s="100">
        <f t="shared" si="15"/>
        <v>0</v>
      </c>
      <c r="V22" s="100">
        <f t="shared" si="16"/>
        <v>0</v>
      </c>
      <c r="W22" s="100">
        <f t="shared" si="17"/>
        <v>0</v>
      </c>
      <c r="X22" s="100">
        <f t="shared" si="18"/>
        <v>0</v>
      </c>
      <c r="Y22" s="100">
        <f t="shared" si="19"/>
        <v>0</v>
      </c>
      <c r="Z22" s="100">
        <f t="shared" si="20"/>
        <v>0</v>
      </c>
      <c r="AA22" s="100">
        <f t="shared" si="21"/>
        <v>0</v>
      </c>
      <c r="AB22" s="100">
        <f t="shared" si="22"/>
        <v>0</v>
      </c>
      <c r="AC22" s="100">
        <f t="shared" si="23"/>
        <v>0</v>
      </c>
      <c r="AD22" s="100">
        <f t="shared" si="24"/>
        <v>0</v>
      </c>
      <c r="AE22" s="104">
        <f t="shared" si="25"/>
        <v>0</v>
      </c>
      <c r="AF22" s="104">
        <f t="shared" si="26"/>
        <v>0</v>
      </c>
      <c r="AG22" s="104">
        <f t="shared" si="27"/>
        <v>0</v>
      </c>
      <c r="AH22" s="173">
        <f t="shared" si="28"/>
        <v>0</v>
      </c>
      <c r="AJ22" s="78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30">
        <f t="shared" si="29"/>
        <v>0</v>
      </c>
      <c r="AW22" s="80"/>
      <c r="AX22" s="37"/>
    </row>
    <row r="23" spans="2:50" x14ac:dyDescent="0.35">
      <c r="B23" s="116">
        <v>401010</v>
      </c>
      <c r="C23" s="87" t="s">
        <v>29</v>
      </c>
      <c r="E23" s="99">
        <f t="shared" si="0"/>
        <v>0</v>
      </c>
      <c r="F23" s="100">
        <f t="shared" si="1"/>
        <v>0</v>
      </c>
      <c r="G23" s="100">
        <f t="shared" si="2"/>
        <v>0</v>
      </c>
      <c r="H23" s="100">
        <f t="shared" si="3"/>
        <v>0</v>
      </c>
      <c r="I23" s="100">
        <f t="shared" si="4"/>
        <v>0</v>
      </c>
      <c r="J23" s="100">
        <f t="shared" si="5"/>
        <v>0</v>
      </c>
      <c r="K23" s="100">
        <f t="shared" si="6"/>
        <v>0</v>
      </c>
      <c r="L23" s="100">
        <f t="shared" si="7"/>
        <v>0</v>
      </c>
      <c r="M23" s="100">
        <f t="shared" si="8"/>
        <v>0</v>
      </c>
      <c r="N23" s="100">
        <f t="shared" si="9"/>
        <v>0</v>
      </c>
      <c r="O23" s="100">
        <f t="shared" si="10"/>
        <v>0</v>
      </c>
      <c r="P23" s="100">
        <f t="shared" si="11"/>
        <v>0</v>
      </c>
      <c r="Q23" s="104">
        <f t="shared" si="12"/>
        <v>0</v>
      </c>
      <c r="S23" s="99">
        <f t="shared" si="13"/>
        <v>0</v>
      </c>
      <c r="T23" s="100">
        <f t="shared" si="14"/>
        <v>0</v>
      </c>
      <c r="U23" s="100">
        <f t="shared" si="15"/>
        <v>0</v>
      </c>
      <c r="V23" s="100">
        <f t="shared" si="16"/>
        <v>0</v>
      </c>
      <c r="W23" s="100">
        <f t="shared" si="17"/>
        <v>0</v>
      </c>
      <c r="X23" s="100">
        <f t="shared" si="18"/>
        <v>0</v>
      </c>
      <c r="Y23" s="100">
        <f t="shared" si="19"/>
        <v>0</v>
      </c>
      <c r="Z23" s="100">
        <f t="shared" si="20"/>
        <v>0</v>
      </c>
      <c r="AA23" s="100">
        <f t="shared" si="21"/>
        <v>0</v>
      </c>
      <c r="AB23" s="100">
        <f t="shared" si="22"/>
        <v>0</v>
      </c>
      <c r="AC23" s="100">
        <f t="shared" si="23"/>
        <v>0</v>
      </c>
      <c r="AD23" s="100">
        <f t="shared" si="24"/>
        <v>0</v>
      </c>
      <c r="AE23" s="104">
        <f t="shared" si="25"/>
        <v>0</v>
      </c>
      <c r="AF23" s="104">
        <f t="shared" si="26"/>
        <v>0</v>
      </c>
      <c r="AG23" s="104">
        <f t="shared" si="27"/>
        <v>0</v>
      </c>
      <c r="AH23" s="173">
        <f t="shared" si="28"/>
        <v>0</v>
      </c>
      <c r="AJ23" s="78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30">
        <f t="shared" si="29"/>
        <v>0</v>
      </c>
      <c r="AW23" s="80"/>
      <c r="AX23" s="37"/>
    </row>
    <row r="24" spans="2:50" x14ac:dyDescent="0.35">
      <c r="B24" s="116">
        <v>401011</v>
      </c>
      <c r="C24" s="87" t="s">
        <v>30</v>
      </c>
      <c r="E24" s="99">
        <f t="shared" si="0"/>
        <v>0</v>
      </c>
      <c r="F24" s="100">
        <f t="shared" si="1"/>
        <v>0</v>
      </c>
      <c r="G24" s="100">
        <f t="shared" si="2"/>
        <v>0</v>
      </c>
      <c r="H24" s="100">
        <f t="shared" si="3"/>
        <v>0</v>
      </c>
      <c r="I24" s="100">
        <f t="shared" si="4"/>
        <v>0</v>
      </c>
      <c r="J24" s="100">
        <f t="shared" si="5"/>
        <v>0</v>
      </c>
      <c r="K24" s="100">
        <f t="shared" si="6"/>
        <v>0</v>
      </c>
      <c r="L24" s="100">
        <f t="shared" si="7"/>
        <v>0</v>
      </c>
      <c r="M24" s="100">
        <f t="shared" si="8"/>
        <v>0</v>
      </c>
      <c r="N24" s="100">
        <f t="shared" si="9"/>
        <v>0</v>
      </c>
      <c r="O24" s="100">
        <f t="shared" si="10"/>
        <v>0</v>
      </c>
      <c r="P24" s="100">
        <f t="shared" si="11"/>
        <v>0</v>
      </c>
      <c r="Q24" s="104">
        <f t="shared" si="12"/>
        <v>0</v>
      </c>
      <c r="S24" s="99">
        <f t="shared" si="13"/>
        <v>0</v>
      </c>
      <c r="T24" s="100">
        <f t="shared" si="14"/>
        <v>0</v>
      </c>
      <c r="U24" s="100">
        <f t="shared" si="15"/>
        <v>0</v>
      </c>
      <c r="V24" s="100">
        <f t="shared" si="16"/>
        <v>0</v>
      </c>
      <c r="W24" s="100">
        <f t="shared" si="17"/>
        <v>0</v>
      </c>
      <c r="X24" s="100">
        <f t="shared" si="18"/>
        <v>0</v>
      </c>
      <c r="Y24" s="100">
        <f t="shared" si="19"/>
        <v>0</v>
      </c>
      <c r="Z24" s="100">
        <f t="shared" si="20"/>
        <v>0</v>
      </c>
      <c r="AA24" s="100">
        <f t="shared" si="21"/>
        <v>0</v>
      </c>
      <c r="AB24" s="100">
        <f t="shared" si="22"/>
        <v>0</v>
      </c>
      <c r="AC24" s="100">
        <f t="shared" si="23"/>
        <v>0</v>
      </c>
      <c r="AD24" s="100">
        <f t="shared" si="24"/>
        <v>0</v>
      </c>
      <c r="AE24" s="104">
        <f t="shared" si="25"/>
        <v>0</v>
      </c>
      <c r="AF24" s="104">
        <f t="shared" si="26"/>
        <v>0</v>
      </c>
      <c r="AG24" s="104">
        <f t="shared" si="27"/>
        <v>0</v>
      </c>
      <c r="AH24" s="173">
        <f t="shared" si="28"/>
        <v>0</v>
      </c>
      <c r="AJ24" s="78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30">
        <f t="shared" si="29"/>
        <v>0</v>
      </c>
      <c r="AW24" s="80"/>
      <c r="AX24" s="37"/>
    </row>
    <row r="25" spans="2:50" x14ac:dyDescent="0.35">
      <c r="B25" s="116">
        <v>401012</v>
      </c>
      <c r="C25" s="87" t="s">
        <v>31</v>
      </c>
      <c r="E25" s="99">
        <f t="shared" si="0"/>
        <v>0</v>
      </c>
      <c r="F25" s="100">
        <f t="shared" si="1"/>
        <v>0</v>
      </c>
      <c r="G25" s="100">
        <f t="shared" si="2"/>
        <v>0</v>
      </c>
      <c r="H25" s="100">
        <f t="shared" si="3"/>
        <v>0</v>
      </c>
      <c r="I25" s="100">
        <f t="shared" si="4"/>
        <v>0</v>
      </c>
      <c r="J25" s="100">
        <f t="shared" si="5"/>
        <v>0</v>
      </c>
      <c r="K25" s="100">
        <f t="shared" si="6"/>
        <v>0</v>
      </c>
      <c r="L25" s="100">
        <f t="shared" si="7"/>
        <v>0</v>
      </c>
      <c r="M25" s="100">
        <f t="shared" si="8"/>
        <v>0</v>
      </c>
      <c r="N25" s="100">
        <f t="shared" si="9"/>
        <v>0</v>
      </c>
      <c r="O25" s="100">
        <f t="shared" si="10"/>
        <v>0</v>
      </c>
      <c r="P25" s="100">
        <f t="shared" si="11"/>
        <v>0</v>
      </c>
      <c r="Q25" s="104">
        <f t="shared" si="12"/>
        <v>0</v>
      </c>
      <c r="S25" s="99">
        <f t="shared" si="13"/>
        <v>0</v>
      </c>
      <c r="T25" s="100">
        <f t="shared" si="14"/>
        <v>0</v>
      </c>
      <c r="U25" s="100">
        <f t="shared" si="15"/>
        <v>0</v>
      </c>
      <c r="V25" s="100">
        <f t="shared" si="16"/>
        <v>0</v>
      </c>
      <c r="W25" s="100">
        <f t="shared" si="17"/>
        <v>0</v>
      </c>
      <c r="X25" s="100">
        <f t="shared" si="18"/>
        <v>0</v>
      </c>
      <c r="Y25" s="100">
        <f t="shared" si="19"/>
        <v>0</v>
      </c>
      <c r="Z25" s="100">
        <f t="shared" si="20"/>
        <v>0</v>
      </c>
      <c r="AA25" s="100">
        <f t="shared" si="21"/>
        <v>0</v>
      </c>
      <c r="AB25" s="100">
        <f t="shared" si="22"/>
        <v>0</v>
      </c>
      <c r="AC25" s="100">
        <f t="shared" si="23"/>
        <v>0</v>
      </c>
      <c r="AD25" s="100">
        <f t="shared" si="24"/>
        <v>0</v>
      </c>
      <c r="AE25" s="104">
        <f t="shared" si="25"/>
        <v>0</v>
      </c>
      <c r="AF25" s="104">
        <f t="shared" si="26"/>
        <v>0</v>
      </c>
      <c r="AG25" s="104">
        <f t="shared" si="27"/>
        <v>0</v>
      </c>
      <c r="AH25" s="173">
        <f t="shared" si="28"/>
        <v>0</v>
      </c>
      <c r="AJ25" s="78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30">
        <f t="shared" si="29"/>
        <v>0</v>
      </c>
      <c r="AW25" s="80"/>
      <c r="AX25" s="37"/>
    </row>
    <row r="26" spans="2:50" x14ac:dyDescent="0.35">
      <c r="B26" s="116">
        <v>401013</v>
      </c>
      <c r="C26" s="87" t="s">
        <v>32</v>
      </c>
      <c r="E26" s="99">
        <f t="shared" si="0"/>
        <v>0</v>
      </c>
      <c r="F26" s="100">
        <f t="shared" si="1"/>
        <v>0</v>
      </c>
      <c r="G26" s="100">
        <f t="shared" si="2"/>
        <v>0</v>
      </c>
      <c r="H26" s="100">
        <f t="shared" si="3"/>
        <v>0</v>
      </c>
      <c r="I26" s="100">
        <f t="shared" si="4"/>
        <v>0</v>
      </c>
      <c r="J26" s="100">
        <f t="shared" si="5"/>
        <v>0</v>
      </c>
      <c r="K26" s="100">
        <f t="shared" si="6"/>
        <v>0</v>
      </c>
      <c r="L26" s="100">
        <f t="shared" si="7"/>
        <v>0</v>
      </c>
      <c r="M26" s="100">
        <f t="shared" si="8"/>
        <v>0</v>
      </c>
      <c r="N26" s="100">
        <f t="shared" si="9"/>
        <v>0</v>
      </c>
      <c r="O26" s="100">
        <f t="shared" si="10"/>
        <v>0</v>
      </c>
      <c r="P26" s="100">
        <f t="shared" si="11"/>
        <v>0</v>
      </c>
      <c r="Q26" s="104">
        <f t="shared" si="12"/>
        <v>0</v>
      </c>
      <c r="S26" s="99">
        <f t="shared" si="13"/>
        <v>0</v>
      </c>
      <c r="T26" s="100">
        <f t="shared" si="14"/>
        <v>0</v>
      </c>
      <c r="U26" s="100">
        <f t="shared" si="15"/>
        <v>0</v>
      </c>
      <c r="V26" s="100">
        <f t="shared" si="16"/>
        <v>0</v>
      </c>
      <c r="W26" s="100">
        <f t="shared" si="17"/>
        <v>0</v>
      </c>
      <c r="X26" s="100">
        <f t="shared" si="18"/>
        <v>0</v>
      </c>
      <c r="Y26" s="100">
        <f t="shared" si="19"/>
        <v>0</v>
      </c>
      <c r="Z26" s="100">
        <f t="shared" si="20"/>
        <v>0</v>
      </c>
      <c r="AA26" s="100">
        <f t="shared" si="21"/>
        <v>0</v>
      </c>
      <c r="AB26" s="100">
        <f t="shared" si="22"/>
        <v>0</v>
      </c>
      <c r="AC26" s="100">
        <f t="shared" si="23"/>
        <v>0</v>
      </c>
      <c r="AD26" s="100">
        <f t="shared" si="24"/>
        <v>0</v>
      </c>
      <c r="AE26" s="104">
        <f t="shared" si="25"/>
        <v>0</v>
      </c>
      <c r="AF26" s="104">
        <f t="shared" si="26"/>
        <v>0</v>
      </c>
      <c r="AG26" s="104">
        <f t="shared" si="27"/>
        <v>0</v>
      </c>
      <c r="AH26" s="173">
        <f t="shared" si="28"/>
        <v>0</v>
      </c>
      <c r="AJ26" s="78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30">
        <f t="shared" si="29"/>
        <v>0</v>
      </c>
      <c r="AW26" s="80"/>
      <c r="AX26" s="37"/>
    </row>
    <row r="27" spans="2:50" x14ac:dyDescent="0.35">
      <c r="B27" s="116">
        <v>401014</v>
      </c>
      <c r="C27" s="87" t="s">
        <v>33</v>
      </c>
      <c r="E27" s="99">
        <f t="shared" si="0"/>
        <v>0</v>
      </c>
      <c r="F27" s="100">
        <f t="shared" si="1"/>
        <v>0</v>
      </c>
      <c r="G27" s="100">
        <f t="shared" si="2"/>
        <v>0</v>
      </c>
      <c r="H27" s="100">
        <f t="shared" si="3"/>
        <v>0</v>
      </c>
      <c r="I27" s="100">
        <f t="shared" si="4"/>
        <v>0</v>
      </c>
      <c r="J27" s="100">
        <f t="shared" si="5"/>
        <v>0</v>
      </c>
      <c r="K27" s="100">
        <f t="shared" si="6"/>
        <v>0</v>
      </c>
      <c r="L27" s="100">
        <f t="shared" si="7"/>
        <v>0</v>
      </c>
      <c r="M27" s="100">
        <f t="shared" si="8"/>
        <v>0</v>
      </c>
      <c r="N27" s="100">
        <f t="shared" si="9"/>
        <v>0</v>
      </c>
      <c r="O27" s="100">
        <f t="shared" si="10"/>
        <v>0</v>
      </c>
      <c r="P27" s="100">
        <f t="shared" si="11"/>
        <v>0</v>
      </c>
      <c r="Q27" s="104">
        <f t="shared" si="12"/>
        <v>0</v>
      </c>
      <c r="S27" s="99">
        <f t="shared" si="13"/>
        <v>0</v>
      </c>
      <c r="T27" s="100">
        <f t="shared" si="14"/>
        <v>0</v>
      </c>
      <c r="U27" s="100">
        <f t="shared" si="15"/>
        <v>0</v>
      </c>
      <c r="V27" s="100">
        <f t="shared" si="16"/>
        <v>0</v>
      </c>
      <c r="W27" s="100">
        <f t="shared" si="17"/>
        <v>0</v>
      </c>
      <c r="X27" s="100">
        <f t="shared" si="18"/>
        <v>0</v>
      </c>
      <c r="Y27" s="100">
        <f t="shared" si="19"/>
        <v>0</v>
      </c>
      <c r="Z27" s="100">
        <f t="shared" si="20"/>
        <v>0</v>
      </c>
      <c r="AA27" s="100">
        <f t="shared" si="21"/>
        <v>0</v>
      </c>
      <c r="AB27" s="100">
        <f t="shared" si="22"/>
        <v>0</v>
      </c>
      <c r="AC27" s="100">
        <f t="shared" si="23"/>
        <v>0</v>
      </c>
      <c r="AD27" s="100">
        <f t="shared" si="24"/>
        <v>0</v>
      </c>
      <c r="AE27" s="104">
        <f t="shared" si="25"/>
        <v>0</v>
      </c>
      <c r="AF27" s="104">
        <f t="shared" si="26"/>
        <v>0</v>
      </c>
      <c r="AG27" s="104">
        <f t="shared" si="27"/>
        <v>0</v>
      </c>
      <c r="AH27" s="173">
        <f t="shared" si="28"/>
        <v>0</v>
      </c>
      <c r="AJ27" s="78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30">
        <f t="shared" si="29"/>
        <v>0</v>
      </c>
      <c r="AW27" s="80"/>
      <c r="AX27" s="37"/>
    </row>
    <row r="28" spans="2:50" x14ac:dyDescent="0.35">
      <c r="B28" s="116">
        <v>401015</v>
      </c>
      <c r="C28" s="87" t="s">
        <v>34</v>
      </c>
      <c r="E28" s="99">
        <f t="shared" si="0"/>
        <v>0</v>
      </c>
      <c r="F28" s="100">
        <f t="shared" si="1"/>
        <v>0</v>
      </c>
      <c r="G28" s="100">
        <f t="shared" si="2"/>
        <v>0</v>
      </c>
      <c r="H28" s="100">
        <f t="shared" si="3"/>
        <v>0</v>
      </c>
      <c r="I28" s="100">
        <f t="shared" si="4"/>
        <v>0</v>
      </c>
      <c r="J28" s="100">
        <f t="shared" si="5"/>
        <v>0</v>
      </c>
      <c r="K28" s="100">
        <f t="shared" si="6"/>
        <v>0</v>
      </c>
      <c r="L28" s="100">
        <f t="shared" si="7"/>
        <v>0</v>
      </c>
      <c r="M28" s="100">
        <f t="shared" si="8"/>
        <v>0</v>
      </c>
      <c r="N28" s="100">
        <f t="shared" si="9"/>
        <v>0</v>
      </c>
      <c r="O28" s="100">
        <f t="shared" si="10"/>
        <v>0</v>
      </c>
      <c r="P28" s="100">
        <f t="shared" si="11"/>
        <v>0</v>
      </c>
      <c r="Q28" s="104">
        <f t="shared" si="12"/>
        <v>0</v>
      </c>
      <c r="S28" s="99">
        <f t="shared" si="13"/>
        <v>0</v>
      </c>
      <c r="T28" s="100">
        <f t="shared" si="14"/>
        <v>0</v>
      </c>
      <c r="U28" s="100">
        <f t="shared" si="15"/>
        <v>0</v>
      </c>
      <c r="V28" s="100">
        <f t="shared" si="16"/>
        <v>0</v>
      </c>
      <c r="W28" s="100">
        <f t="shared" si="17"/>
        <v>0</v>
      </c>
      <c r="X28" s="100">
        <f t="shared" si="18"/>
        <v>0</v>
      </c>
      <c r="Y28" s="100">
        <f t="shared" si="19"/>
        <v>0</v>
      </c>
      <c r="Z28" s="100">
        <f t="shared" si="20"/>
        <v>0</v>
      </c>
      <c r="AA28" s="100">
        <f t="shared" si="21"/>
        <v>0</v>
      </c>
      <c r="AB28" s="100">
        <f t="shared" si="22"/>
        <v>0</v>
      </c>
      <c r="AC28" s="100">
        <f t="shared" si="23"/>
        <v>0</v>
      </c>
      <c r="AD28" s="100">
        <f t="shared" si="24"/>
        <v>0</v>
      </c>
      <c r="AE28" s="104">
        <f t="shared" si="25"/>
        <v>0</v>
      </c>
      <c r="AF28" s="104">
        <f t="shared" si="26"/>
        <v>0</v>
      </c>
      <c r="AG28" s="104">
        <f t="shared" si="27"/>
        <v>0</v>
      </c>
      <c r="AH28" s="173">
        <f t="shared" si="28"/>
        <v>0</v>
      </c>
      <c r="AJ28" s="78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30">
        <f t="shared" si="29"/>
        <v>0</v>
      </c>
      <c r="AW28" s="80"/>
      <c r="AX28" s="37"/>
    </row>
    <row r="29" spans="2:50" x14ac:dyDescent="0.35">
      <c r="B29" s="116">
        <v>401016</v>
      </c>
      <c r="C29" s="87" t="s">
        <v>34</v>
      </c>
      <c r="E29" s="99">
        <f t="shared" si="0"/>
        <v>0</v>
      </c>
      <c r="F29" s="100">
        <f t="shared" si="1"/>
        <v>0</v>
      </c>
      <c r="G29" s="100">
        <f t="shared" si="2"/>
        <v>0</v>
      </c>
      <c r="H29" s="100">
        <f t="shared" si="3"/>
        <v>0</v>
      </c>
      <c r="I29" s="100">
        <f t="shared" si="4"/>
        <v>0</v>
      </c>
      <c r="J29" s="100">
        <f t="shared" si="5"/>
        <v>0</v>
      </c>
      <c r="K29" s="100">
        <f t="shared" si="6"/>
        <v>0</v>
      </c>
      <c r="L29" s="100">
        <f t="shared" si="7"/>
        <v>0</v>
      </c>
      <c r="M29" s="100">
        <f t="shared" si="8"/>
        <v>0</v>
      </c>
      <c r="N29" s="100">
        <f t="shared" si="9"/>
        <v>0</v>
      </c>
      <c r="O29" s="100">
        <f t="shared" si="10"/>
        <v>0</v>
      </c>
      <c r="P29" s="100">
        <f t="shared" si="11"/>
        <v>0</v>
      </c>
      <c r="Q29" s="104">
        <f t="shared" si="12"/>
        <v>0</v>
      </c>
      <c r="S29" s="99">
        <f t="shared" si="13"/>
        <v>0</v>
      </c>
      <c r="T29" s="100">
        <f t="shared" si="14"/>
        <v>0</v>
      </c>
      <c r="U29" s="100">
        <f t="shared" si="15"/>
        <v>0</v>
      </c>
      <c r="V29" s="100">
        <f t="shared" si="16"/>
        <v>0</v>
      </c>
      <c r="W29" s="100">
        <f t="shared" si="17"/>
        <v>0</v>
      </c>
      <c r="X29" s="100">
        <f t="shared" si="18"/>
        <v>0</v>
      </c>
      <c r="Y29" s="100">
        <f t="shared" si="19"/>
        <v>0</v>
      </c>
      <c r="Z29" s="100">
        <f t="shared" si="20"/>
        <v>0</v>
      </c>
      <c r="AA29" s="100">
        <f t="shared" si="21"/>
        <v>0</v>
      </c>
      <c r="AB29" s="100">
        <f t="shared" si="22"/>
        <v>0</v>
      </c>
      <c r="AC29" s="100">
        <f t="shared" si="23"/>
        <v>0</v>
      </c>
      <c r="AD29" s="100">
        <f t="shared" si="24"/>
        <v>0</v>
      </c>
      <c r="AE29" s="104">
        <f t="shared" si="25"/>
        <v>0</v>
      </c>
      <c r="AF29" s="104">
        <f t="shared" si="26"/>
        <v>0</v>
      </c>
      <c r="AG29" s="104">
        <f t="shared" si="27"/>
        <v>0</v>
      </c>
      <c r="AH29" s="173">
        <f t="shared" si="28"/>
        <v>0</v>
      </c>
      <c r="AJ29" s="78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30">
        <f t="shared" si="29"/>
        <v>0</v>
      </c>
      <c r="AW29" s="80"/>
      <c r="AX29" s="37"/>
    </row>
    <row r="30" spans="2:50" x14ac:dyDescent="0.35">
      <c r="B30" s="116">
        <v>401017</v>
      </c>
      <c r="C30" s="87" t="s">
        <v>35</v>
      </c>
      <c r="E30" s="99">
        <f t="shared" si="0"/>
        <v>0</v>
      </c>
      <c r="F30" s="100">
        <f t="shared" si="1"/>
        <v>0</v>
      </c>
      <c r="G30" s="100">
        <f t="shared" si="2"/>
        <v>0</v>
      </c>
      <c r="H30" s="100">
        <f t="shared" si="3"/>
        <v>0</v>
      </c>
      <c r="I30" s="100">
        <f t="shared" si="4"/>
        <v>0</v>
      </c>
      <c r="J30" s="100">
        <f t="shared" si="5"/>
        <v>0</v>
      </c>
      <c r="K30" s="100">
        <f t="shared" si="6"/>
        <v>0</v>
      </c>
      <c r="L30" s="100">
        <f t="shared" si="7"/>
        <v>0</v>
      </c>
      <c r="M30" s="100">
        <f t="shared" si="8"/>
        <v>0</v>
      </c>
      <c r="N30" s="100">
        <f t="shared" si="9"/>
        <v>0</v>
      </c>
      <c r="O30" s="100">
        <f t="shared" si="10"/>
        <v>0</v>
      </c>
      <c r="P30" s="100">
        <f t="shared" si="11"/>
        <v>0</v>
      </c>
      <c r="Q30" s="104">
        <f t="shared" si="12"/>
        <v>0</v>
      </c>
      <c r="S30" s="99">
        <f t="shared" si="13"/>
        <v>0</v>
      </c>
      <c r="T30" s="100">
        <f t="shared" si="14"/>
        <v>0</v>
      </c>
      <c r="U30" s="100">
        <f t="shared" si="15"/>
        <v>0</v>
      </c>
      <c r="V30" s="100">
        <f t="shared" si="16"/>
        <v>0</v>
      </c>
      <c r="W30" s="100">
        <f t="shared" si="17"/>
        <v>0</v>
      </c>
      <c r="X30" s="100">
        <f t="shared" si="18"/>
        <v>0</v>
      </c>
      <c r="Y30" s="100">
        <f t="shared" si="19"/>
        <v>0</v>
      </c>
      <c r="Z30" s="100">
        <f t="shared" si="20"/>
        <v>0</v>
      </c>
      <c r="AA30" s="100">
        <f t="shared" si="21"/>
        <v>0</v>
      </c>
      <c r="AB30" s="100">
        <f t="shared" si="22"/>
        <v>0</v>
      </c>
      <c r="AC30" s="100">
        <f t="shared" si="23"/>
        <v>0</v>
      </c>
      <c r="AD30" s="100">
        <f t="shared" si="24"/>
        <v>0</v>
      </c>
      <c r="AE30" s="104">
        <f t="shared" si="25"/>
        <v>0</v>
      </c>
      <c r="AF30" s="104">
        <f t="shared" si="26"/>
        <v>0</v>
      </c>
      <c r="AG30" s="104">
        <f t="shared" si="27"/>
        <v>0</v>
      </c>
      <c r="AH30" s="173">
        <f t="shared" si="28"/>
        <v>0</v>
      </c>
      <c r="AJ30" s="78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30">
        <f t="shared" si="29"/>
        <v>0</v>
      </c>
      <c r="AW30" s="80"/>
      <c r="AX30" s="37"/>
    </row>
    <row r="31" spans="2:50" x14ac:dyDescent="0.35">
      <c r="B31" s="116">
        <v>401018</v>
      </c>
      <c r="C31" s="87" t="s">
        <v>36</v>
      </c>
      <c r="E31" s="99">
        <f t="shared" si="0"/>
        <v>0</v>
      </c>
      <c r="F31" s="100">
        <f t="shared" si="1"/>
        <v>0</v>
      </c>
      <c r="G31" s="100">
        <f t="shared" si="2"/>
        <v>0</v>
      </c>
      <c r="H31" s="100">
        <f t="shared" si="3"/>
        <v>0</v>
      </c>
      <c r="I31" s="100">
        <f t="shared" si="4"/>
        <v>0</v>
      </c>
      <c r="J31" s="100">
        <f t="shared" si="5"/>
        <v>0</v>
      </c>
      <c r="K31" s="100">
        <f t="shared" si="6"/>
        <v>0</v>
      </c>
      <c r="L31" s="100">
        <f t="shared" si="7"/>
        <v>0</v>
      </c>
      <c r="M31" s="100">
        <f t="shared" si="8"/>
        <v>0</v>
      </c>
      <c r="N31" s="100">
        <f t="shared" si="9"/>
        <v>0</v>
      </c>
      <c r="O31" s="100">
        <f t="shared" si="10"/>
        <v>0</v>
      </c>
      <c r="P31" s="100">
        <f t="shared" si="11"/>
        <v>0</v>
      </c>
      <c r="Q31" s="104">
        <f t="shared" si="12"/>
        <v>0</v>
      </c>
      <c r="S31" s="99">
        <f t="shared" si="13"/>
        <v>0</v>
      </c>
      <c r="T31" s="100">
        <f t="shared" si="14"/>
        <v>0</v>
      </c>
      <c r="U31" s="100">
        <f t="shared" si="15"/>
        <v>0</v>
      </c>
      <c r="V31" s="100">
        <f t="shared" si="16"/>
        <v>0</v>
      </c>
      <c r="W31" s="100">
        <f t="shared" si="17"/>
        <v>0</v>
      </c>
      <c r="X31" s="100">
        <f t="shared" si="18"/>
        <v>0</v>
      </c>
      <c r="Y31" s="100">
        <f t="shared" si="19"/>
        <v>0</v>
      </c>
      <c r="Z31" s="100">
        <f t="shared" si="20"/>
        <v>0</v>
      </c>
      <c r="AA31" s="100">
        <f t="shared" si="21"/>
        <v>0</v>
      </c>
      <c r="AB31" s="100">
        <f t="shared" si="22"/>
        <v>0</v>
      </c>
      <c r="AC31" s="100">
        <f t="shared" si="23"/>
        <v>0</v>
      </c>
      <c r="AD31" s="100">
        <f t="shared" si="24"/>
        <v>0</v>
      </c>
      <c r="AE31" s="104">
        <f t="shared" si="25"/>
        <v>0</v>
      </c>
      <c r="AF31" s="104">
        <f t="shared" si="26"/>
        <v>0</v>
      </c>
      <c r="AG31" s="104">
        <f t="shared" si="27"/>
        <v>0</v>
      </c>
      <c r="AH31" s="173">
        <f t="shared" si="28"/>
        <v>0</v>
      </c>
      <c r="AJ31" s="78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30">
        <f t="shared" si="29"/>
        <v>0</v>
      </c>
      <c r="AW31" s="80"/>
      <c r="AX31" s="37"/>
    </row>
    <row r="32" spans="2:50" x14ac:dyDescent="0.35">
      <c r="B32" s="116">
        <v>401019</v>
      </c>
      <c r="C32" s="87" t="s">
        <v>37</v>
      </c>
      <c r="E32" s="99">
        <f t="shared" si="0"/>
        <v>0</v>
      </c>
      <c r="F32" s="100">
        <f t="shared" si="1"/>
        <v>0</v>
      </c>
      <c r="G32" s="100">
        <f t="shared" si="2"/>
        <v>0</v>
      </c>
      <c r="H32" s="100">
        <f t="shared" si="3"/>
        <v>0</v>
      </c>
      <c r="I32" s="100">
        <f t="shared" si="4"/>
        <v>0</v>
      </c>
      <c r="J32" s="100">
        <f t="shared" si="5"/>
        <v>0</v>
      </c>
      <c r="K32" s="100">
        <f t="shared" si="6"/>
        <v>0</v>
      </c>
      <c r="L32" s="100">
        <f t="shared" si="7"/>
        <v>0</v>
      </c>
      <c r="M32" s="100">
        <f t="shared" si="8"/>
        <v>0</v>
      </c>
      <c r="N32" s="100">
        <f t="shared" si="9"/>
        <v>0</v>
      </c>
      <c r="O32" s="100">
        <f t="shared" si="10"/>
        <v>0</v>
      </c>
      <c r="P32" s="100">
        <f t="shared" si="11"/>
        <v>0</v>
      </c>
      <c r="Q32" s="104">
        <f t="shared" si="12"/>
        <v>0</v>
      </c>
      <c r="S32" s="99">
        <f t="shared" si="13"/>
        <v>0</v>
      </c>
      <c r="T32" s="100">
        <f t="shared" si="14"/>
        <v>0</v>
      </c>
      <c r="U32" s="100">
        <f t="shared" si="15"/>
        <v>0</v>
      </c>
      <c r="V32" s="100">
        <f t="shared" si="16"/>
        <v>0</v>
      </c>
      <c r="W32" s="100">
        <f t="shared" si="17"/>
        <v>0</v>
      </c>
      <c r="X32" s="100">
        <f t="shared" si="18"/>
        <v>0</v>
      </c>
      <c r="Y32" s="100">
        <f t="shared" si="19"/>
        <v>0</v>
      </c>
      <c r="Z32" s="100">
        <f t="shared" si="20"/>
        <v>0</v>
      </c>
      <c r="AA32" s="100">
        <f t="shared" si="21"/>
        <v>0</v>
      </c>
      <c r="AB32" s="100">
        <f t="shared" si="22"/>
        <v>0</v>
      </c>
      <c r="AC32" s="100">
        <f t="shared" si="23"/>
        <v>0</v>
      </c>
      <c r="AD32" s="100">
        <f t="shared" si="24"/>
        <v>0</v>
      </c>
      <c r="AE32" s="104">
        <f t="shared" si="25"/>
        <v>0</v>
      </c>
      <c r="AF32" s="104">
        <f t="shared" si="26"/>
        <v>0</v>
      </c>
      <c r="AG32" s="104">
        <f t="shared" si="27"/>
        <v>0</v>
      </c>
      <c r="AH32" s="173">
        <f t="shared" si="28"/>
        <v>0</v>
      </c>
      <c r="AJ32" s="78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30">
        <f t="shared" si="29"/>
        <v>0</v>
      </c>
      <c r="AW32" s="80"/>
      <c r="AX32" s="37"/>
    </row>
    <row r="33" spans="2:50" x14ac:dyDescent="0.35">
      <c r="B33" s="116">
        <v>401020</v>
      </c>
      <c r="C33" s="87" t="s">
        <v>38</v>
      </c>
      <c r="E33" s="99">
        <f t="shared" si="0"/>
        <v>0</v>
      </c>
      <c r="F33" s="100">
        <f t="shared" si="1"/>
        <v>0</v>
      </c>
      <c r="G33" s="100">
        <f t="shared" si="2"/>
        <v>0</v>
      </c>
      <c r="H33" s="100">
        <f t="shared" si="3"/>
        <v>0</v>
      </c>
      <c r="I33" s="100">
        <f t="shared" si="4"/>
        <v>0</v>
      </c>
      <c r="J33" s="100">
        <f t="shared" si="5"/>
        <v>0</v>
      </c>
      <c r="K33" s="100">
        <f t="shared" si="6"/>
        <v>0</v>
      </c>
      <c r="L33" s="100">
        <f t="shared" si="7"/>
        <v>0</v>
      </c>
      <c r="M33" s="100">
        <f t="shared" si="8"/>
        <v>0</v>
      </c>
      <c r="N33" s="100">
        <f t="shared" si="9"/>
        <v>0</v>
      </c>
      <c r="O33" s="100">
        <f t="shared" si="10"/>
        <v>0</v>
      </c>
      <c r="P33" s="100">
        <f t="shared" si="11"/>
        <v>0</v>
      </c>
      <c r="Q33" s="104">
        <f t="shared" si="12"/>
        <v>0</v>
      </c>
      <c r="S33" s="99">
        <f t="shared" si="13"/>
        <v>0</v>
      </c>
      <c r="T33" s="100">
        <f t="shared" si="14"/>
        <v>0</v>
      </c>
      <c r="U33" s="100">
        <f t="shared" si="15"/>
        <v>0</v>
      </c>
      <c r="V33" s="100">
        <f t="shared" si="16"/>
        <v>0</v>
      </c>
      <c r="W33" s="100">
        <f t="shared" si="17"/>
        <v>0</v>
      </c>
      <c r="X33" s="100">
        <f t="shared" si="18"/>
        <v>0</v>
      </c>
      <c r="Y33" s="100">
        <f t="shared" si="19"/>
        <v>0</v>
      </c>
      <c r="Z33" s="100">
        <f t="shared" si="20"/>
        <v>0</v>
      </c>
      <c r="AA33" s="100">
        <f t="shared" si="21"/>
        <v>0</v>
      </c>
      <c r="AB33" s="100">
        <f t="shared" si="22"/>
        <v>0</v>
      </c>
      <c r="AC33" s="100">
        <f t="shared" si="23"/>
        <v>0</v>
      </c>
      <c r="AD33" s="100">
        <f t="shared" si="24"/>
        <v>0</v>
      </c>
      <c r="AE33" s="104">
        <f t="shared" si="25"/>
        <v>0</v>
      </c>
      <c r="AF33" s="104">
        <f t="shared" si="26"/>
        <v>0</v>
      </c>
      <c r="AG33" s="104">
        <f t="shared" si="27"/>
        <v>0</v>
      </c>
      <c r="AH33" s="173">
        <f t="shared" si="28"/>
        <v>0</v>
      </c>
      <c r="AJ33" s="78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30">
        <f t="shared" si="29"/>
        <v>0</v>
      </c>
      <c r="AW33" s="80"/>
      <c r="AX33" s="37"/>
    </row>
    <row r="34" spans="2:50" x14ac:dyDescent="0.35">
      <c r="B34" s="116">
        <v>402000</v>
      </c>
      <c r="C34" s="87" t="s">
        <v>39</v>
      </c>
      <c r="E34" s="99">
        <f t="shared" si="0"/>
        <v>0</v>
      </c>
      <c r="F34" s="100">
        <f t="shared" si="1"/>
        <v>0</v>
      </c>
      <c r="G34" s="100">
        <f t="shared" si="2"/>
        <v>0</v>
      </c>
      <c r="H34" s="100">
        <f t="shared" si="3"/>
        <v>0</v>
      </c>
      <c r="I34" s="100">
        <f t="shared" si="4"/>
        <v>0</v>
      </c>
      <c r="J34" s="100">
        <f t="shared" si="5"/>
        <v>0</v>
      </c>
      <c r="K34" s="100">
        <f t="shared" si="6"/>
        <v>0</v>
      </c>
      <c r="L34" s="100">
        <f t="shared" si="7"/>
        <v>0</v>
      </c>
      <c r="M34" s="100">
        <f t="shared" si="8"/>
        <v>0</v>
      </c>
      <c r="N34" s="100">
        <f t="shared" si="9"/>
        <v>0</v>
      </c>
      <c r="O34" s="100">
        <f t="shared" si="10"/>
        <v>0</v>
      </c>
      <c r="P34" s="100">
        <f t="shared" si="11"/>
        <v>0</v>
      </c>
      <c r="Q34" s="104">
        <f t="shared" si="12"/>
        <v>0</v>
      </c>
      <c r="S34" s="99">
        <f t="shared" si="13"/>
        <v>0</v>
      </c>
      <c r="T34" s="100">
        <f t="shared" si="14"/>
        <v>0</v>
      </c>
      <c r="U34" s="100">
        <f t="shared" si="15"/>
        <v>0</v>
      </c>
      <c r="V34" s="100">
        <f t="shared" si="16"/>
        <v>0</v>
      </c>
      <c r="W34" s="100">
        <f t="shared" si="17"/>
        <v>0</v>
      </c>
      <c r="X34" s="100">
        <f t="shared" si="18"/>
        <v>0</v>
      </c>
      <c r="Y34" s="100">
        <f t="shared" si="19"/>
        <v>0</v>
      </c>
      <c r="Z34" s="100">
        <f t="shared" si="20"/>
        <v>0</v>
      </c>
      <c r="AA34" s="100">
        <f t="shared" si="21"/>
        <v>0</v>
      </c>
      <c r="AB34" s="100">
        <f t="shared" si="22"/>
        <v>0</v>
      </c>
      <c r="AC34" s="100">
        <f t="shared" si="23"/>
        <v>0</v>
      </c>
      <c r="AD34" s="100">
        <f t="shared" si="24"/>
        <v>0</v>
      </c>
      <c r="AE34" s="104">
        <f t="shared" si="25"/>
        <v>0</v>
      </c>
      <c r="AF34" s="104">
        <f t="shared" si="26"/>
        <v>0</v>
      </c>
      <c r="AG34" s="104">
        <f t="shared" si="27"/>
        <v>0</v>
      </c>
      <c r="AH34" s="173">
        <f t="shared" si="28"/>
        <v>0</v>
      </c>
      <c r="AJ34" s="78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30">
        <f t="shared" si="29"/>
        <v>0</v>
      </c>
      <c r="AW34" s="80"/>
      <c r="AX34" s="37"/>
    </row>
    <row r="35" spans="2:50" x14ac:dyDescent="0.35">
      <c r="B35" s="116">
        <v>410000</v>
      </c>
      <c r="C35" s="87" t="s">
        <v>40</v>
      </c>
      <c r="E35" s="99">
        <f t="shared" si="0"/>
        <v>0</v>
      </c>
      <c r="F35" s="100">
        <f t="shared" si="1"/>
        <v>0</v>
      </c>
      <c r="G35" s="100">
        <f t="shared" si="2"/>
        <v>0</v>
      </c>
      <c r="H35" s="100">
        <f t="shared" si="3"/>
        <v>0</v>
      </c>
      <c r="I35" s="100">
        <f t="shared" si="4"/>
        <v>0</v>
      </c>
      <c r="J35" s="100">
        <f t="shared" si="5"/>
        <v>0</v>
      </c>
      <c r="K35" s="100">
        <f t="shared" si="6"/>
        <v>0</v>
      </c>
      <c r="L35" s="100">
        <f t="shared" si="7"/>
        <v>0</v>
      </c>
      <c r="M35" s="100">
        <f t="shared" si="8"/>
        <v>0</v>
      </c>
      <c r="N35" s="100">
        <f t="shared" si="9"/>
        <v>0</v>
      </c>
      <c r="O35" s="100">
        <f t="shared" si="10"/>
        <v>0</v>
      </c>
      <c r="P35" s="100">
        <f t="shared" si="11"/>
        <v>0</v>
      </c>
      <c r="Q35" s="104">
        <f t="shared" si="12"/>
        <v>0</v>
      </c>
      <c r="S35" s="99">
        <f t="shared" si="13"/>
        <v>0</v>
      </c>
      <c r="T35" s="100">
        <f t="shared" si="14"/>
        <v>0</v>
      </c>
      <c r="U35" s="100">
        <f t="shared" si="15"/>
        <v>0</v>
      </c>
      <c r="V35" s="100">
        <f t="shared" si="16"/>
        <v>0</v>
      </c>
      <c r="W35" s="100">
        <f t="shared" si="17"/>
        <v>0</v>
      </c>
      <c r="X35" s="100">
        <f t="shared" si="18"/>
        <v>0</v>
      </c>
      <c r="Y35" s="100">
        <f t="shared" si="19"/>
        <v>0</v>
      </c>
      <c r="Z35" s="100">
        <f t="shared" si="20"/>
        <v>0</v>
      </c>
      <c r="AA35" s="100">
        <f t="shared" si="21"/>
        <v>0</v>
      </c>
      <c r="AB35" s="100">
        <f t="shared" si="22"/>
        <v>0</v>
      </c>
      <c r="AC35" s="100">
        <f t="shared" si="23"/>
        <v>0</v>
      </c>
      <c r="AD35" s="100">
        <f t="shared" si="24"/>
        <v>0</v>
      </c>
      <c r="AE35" s="104">
        <f t="shared" si="25"/>
        <v>0</v>
      </c>
      <c r="AF35" s="104">
        <f t="shared" si="26"/>
        <v>0</v>
      </c>
      <c r="AG35" s="104">
        <f t="shared" si="27"/>
        <v>0</v>
      </c>
      <c r="AH35" s="173">
        <f t="shared" si="28"/>
        <v>0</v>
      </c>
      <c r="AJ35" s="78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30">
        <f t="shared" si="29"/>
        <v>0</v>
      </c>
      <c r="AW35" s="80"/>
      <c r="AX35" s="37"/>
    </row>
    <row r="36" spans="2:50" x14ac:dyDescent="0.35">
      <c r="B36" s="116">
        <v>411000</v>
      </c>
      <c r="C36" s="87" t="s">
        <v>41</v>
      </c>
      <c r="E36" s="99">
        <f t="shared" si="0"/>
        <v>0</v>
      </c>
      <c r="F36" s="100">
        <f t="shared" si="1"/>
        <v>0</v>
      </c>
      <c r="G36" s="100">
        <f t="shared" si="2"/>
        <v>0</v>
      </c>
      <c r="H36" s="100">
        <f t="shared" si="3"/>
        <v>0</v>
      </c>
      <c r="I36" s="100">
        <f t="shared" si="4"/>
        <v>0</v>
      </c>
      <c r="J36" s="100">
        <f t="shared" si="5"/>
        <v>0</v>
      </c>
      <c r="K36" s="100">
        <f t="shared" si="6"/>
        <v>0</v>
      </c>
      <c r="L36" s="100">
        <f t="shared" si="7"/>
        <v>0</v>
      </c>
      <c r="M36" s="100">
        <f t="shared" si="8"/>
        <v>0</v>
      </c>
      <c r="N36" s="100">
        <f t="shared" si="9"/>
        <v>0</v>
      </c>
      <c r="O36" s="100">
        <f t="shared" si="10"/>
        <v>0</v>
      </c>
      <c r="P36" s="100">
        <f t="shared" si="11"/>
        <v>0</v>
      </c>
      <c r="Q36" s="104">
        <f t="shared" si="12"/>
        <v>0</v>
      </c>
      <c r="S36" s="99">
        <f t="shared" si="13"/>
        <v>0</v>
      </c>
      <c r="T36" s="100">
        <f t="shared" si="14"/>
        <v>0</v>
      </c>
      <c r="U36" s="100">
        <f t="shared" si="15"/>
        <v>0</v>
      </c>
      <c r="V36" s="100">
        <f t="shared" si="16"/>
        <v>0</v>
      </c>
      <c r="W36" s="100">
        <f t="shared" si="17"/>
        <v>0</v>
      </c>
      <c r="X36" s="100">
        <f t="shared" si="18"/>
        <v>0</v>
      </c>
      <c r="Y36" s="100">
        <f t="shared" si="19"/>
        <v>0</v>
      </c>
      <c r="Z36" s="100">
        <f t="shared" si="20"/>
        <v>0</v>
      </c>
      <c r="AA36" s="100">
        <f t="shared" si="21"/>
        <v>0</v>
      </c>
      <c r="AB36" s="100">
        <f t="shared" si="22"/>
        <v>0</v>
      </c>
      <c r="AC36" s="100">
        <f t="shared" si="23"/>
        <v>0</v>
      </c>
      <c r="AD36" s="100">
        <f t="shared" si="24"/>
        <v>0</v>
      </c>
      <c r="AE36" s="104">
        <f t="shared" si="25"/>
        <v>0</v>
      </c>
      <c r="AF36" s="104">
        <f t="shared" si="26"/>
        <v>0</v>
      </c>
      <c r="AG36" s="104">
        <f t="shared" si="27"/>
        <v>0</v>
      </c>
      <c r="AH36" s="173">
        <f t="shared" si="28"/>
        <v>0</v>
      </c>
      <c r="AJ36" s="78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30">
        <f t="shared" si="29"/>
        <v>0</v>
      </c>
      <c r="AW36" s="80"/>
      <c r="AX36" s="37"/>
    </row>
    <row r="37" spans="2:50" x14ac:dyDescent="0.35">
      <c r="B37" s="116">
        <v>411010</v>
      </c>
      <c r="C37" s="87" t="s">
        <v>42</v>
      </c>
      <c r="E37" s="99">
        <f t="shared" si="0"/>
        <v>0</v>
      </c>
      <c r="F37" s="100">
        <f t="shared" si="1"/>
        <v>0</v>
      </c>
      <c r="G37" s="100">
        <f t="shared" si="2"/>
        <v>0</v>
      </c>
      <c r="H37" s="100">
        <f t="shared" si="3"/>
        <v>0</v>
      </c>
      <c r="I37" s="100">
        <f t="shared" si="4"/>
        <v>0</v>
      </c>
      <c r="J37" s="100">
        <f t="shared" si="5"/>
        <v>0</v>
      </c>
      <c r="K37" s="100">
        <f t="shared" si="6"/>
        <v>0</v>
      </c>
      <c r="L37" s="100">
        <f t="shared" si="7"/>
        <v>0</v>
      </c>
      <c r="M37" s="100">
        <f t="shared" si="8"/>
        <v>0</v>
      </c>
      <c r="N37" s="100">
        <f t="shared" si="9"/>
        <v>0</v>
      </c>
      <c r="O37" s="100">
        <f t="shared" si="10"/>
        <v>0</v>
      </c>
      <c r="P37" s="100">
        <f t="shared" si="11"/>
        <v>0</v>
      </c>
      <c r="Q37" s="104">
        <f t="shared" si="12"/>
        <v>0</v>
      </c>
      <c r="S37" s="99">
        <f t="shared" si="13"/>
        <v>0</v>
      </c>
      <c r="T37" s="100">
        <f t="shared" si="14"/>
        <v>0</v>
      </c>
      <c r="U37" s="100">
        <f t="shared" si="15"/>
        <v>0</v>
      </c>
      <c r="V37" s="100">
        <f t="shared" si="16"/>
        <v>0</v>
      </c>
      <c r="W37" s="100">
        <f t="shared" si="17"/>
        <v>0</v>
      </c>
      <c r="X37" s="100">
        <f t="shared" si="18"/>
        <v>0</v>
      </c>
      <c r="Y37" s="100">
        <f t="shared" si="19"/>
        <v>0</v>
      </c>
      <c r="Z37" s="100">
        <f t="shared" si="20"/>
        <v>0</v>
      </c>
      <c r="AA37" s="100">
        <f t="shared" si="21"/>
        <v>0</v>
      </c>
      <c r="AB37" s="100">
        <f t="shared" si="22"/>
        <v>0</v>
      </c>
      <c r="AC37" s="100">
        <f t="shared" si="23"/>
        <v>0</v>
      </c>
      <c r="AD37" s="100">
        <f t="shared" si="24"/>
        <v>0</v>
      </c>
      <c r="AE37" s="104">
        <f t="shared" si="25"/>
        <v>0</v>
      </c>
      <c r="AF37" s="104">
        <f t="shared" si="26"/>
        <v>0</v>
      </c>
      <c r="AG37" s="104">
        <f t="shared" si="27"/>
        <v>0</v>
      </c>
      <c r="AH37" s="173">
        <f t="shared" si="28"/>
        <v>0</v>
      </c>
      <c r="AJ37" s="78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30">
        <f t="shared" si="29"/>
        <v>0</v>
      </c>
      <c r="AW37" s="80"/>
      <c r="AX37" s="37"/>
    </row>
    <row r="38" spans="2:50" x14ac:dyDescent="0.35">
      <c r="B38" s="116">
        <v>411011</v>
      </c>
      <c r="C38" s="87" t="s">
        <v>43</v>
      </c>
      <c r="E38" s="99">
        <f t="shared" si="0"/>
        <v>0</v>
      </c>
      <c r="F38" s="100">
        <f t="shared" si="1"/>
        <v>0</v>
      </c>
      <c r="G38" s="100">
        <f t="shared" si="2"/>
        <v>0</v>
      </c>
      <c r="H38" s="100">
        <f t="shared" si="3"/>
        <v>0</v>
      </c>
      <c r="I38" s="100">
        <f t="shared" si="4"/>
        <v>0</v>
      </c>
      <c r="J38" s="100">
        <f t="shared" si="5"/>
        <v>0</v>
      </c>
      <c r="K38" s="100">
        <f t="shared" si="6"/>
        <v>0</v>
      </c>
      <c r="L38" s="100">
        <f t="shared" si="7"/>
        <v>0</v>
      </c>
      <c r="M38" s="100">
        <f t="shared" si="8"/>
        <v>0</v>
      </c>
      <c r="N38" s="100">
        <f t="shared" si="9"/>
        <v>0</v>
      </c>
      <c r="O38" s="100">
        <f t="shared" si="10"/>
        <v>0</v>
      </c>
      <c r="P38" s="100">
        <f t="shared" si="11"/>
        <v>0</v>
      </c>
      <c r="Q38" s="104">
        <f t="shared" si="12"/>
        <v>0</v>
      </c>
      <c r="S38" s="99">
        <f t="shared" si="13"/>
        <v>0</v>
      </c>
      <c r="T38" s="100">
        <f t="shared" si="14"/>
        <v>0</v>
      </c>
      <c r="U38" s="100">
        <f t="shared" si="15"/>
        <v>0</v>
      </c>
      <c r="V38" s="100">
        <f t="shared" si="16"/>
        <v>0</v>
      </c>
      <c r="W38" s="100">
        <f t="shared" si="17"/>
        <v>0</v>
      </c>
      <c r="X38" s="100">
        <f t="shared" si="18"/>
        <v>0</v>
      </c>
      <c r="Y38" s="100">
        <f t="shared" si="19"/>
        <v>0</v>
      </c>
      <c r="Z38" s="100">
        <f t="shared" si="20"/>
        <v>0</v>
      </c>
      <c r="AA38" s="100">
        <f t="shared" si="21"/>
        <v>0</v>
      </c>
      <c r="AB38" s="100">
        <f t="shared" si="22"/>
        <v>0</v>
      </c>
      <c r="AC38" s="100">
        <f t="shared" si="23"/>
        <v>0</v>
      </c>
      <c r="AD38" s="100">
        <f t="shared" si="24"/>
        <v>0</v>
      </c>
      <c r="AE38" s="104">
        <f t="shared" si="25"/>
        <v>0</v>
      </c>
      <c r="AF38" s="104">
        <f t="shared" si="26"/>
        <v>0</v>
      </c>
      <c r="AG38" s="104">
        <f t="shared" si="27"/>
        <v>0</v>
      </c>
      <c r="AH38" s="173">
        <f t="shared" si="28"/>
        <v>0</v>
      </c>
      <c r="AJ38" s="78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30">
        <f t="shared" si="29"/>
        <v>0</v>
      </c>
      <c r="AW38" s="80"/>
      <c r="AX38" s="37"/>
    </row>
    <row r="39" spans="2:50" x14ac:dyDescent="0.35">
      <c r="B39" s="116">
        <v>420000</v>
      </c>
      <c r="C39" s="87" t="s">
        <v>44</v>
      </c>
      <c r="E39" s="99">
        <f t="shared" si="0"/>
        <v>234.04</v>
      </c>
      <c r="F39" s="100">
        <f t="shared" si="1"/>
        <v>222.63</v>
      </c>
      <c r="G39" s="100">
        <f t="shared" si="2"/>
        <v>254.31</v>
      </c>
      <c r="H39" s="100">
        <f t="shared" si="3"/>
        <v>253.89</v>
      </c>
      <c r="I39" s="100">
        <f t="shared" si="4"/>
        <v>253.95</v>
      </c>
      <c r="J39" s="100">
        <f t="shared" si="5"/>
        <v>238.03</v>
      </c>
      <c r="K39" s="100">
        <f t="shared" si="6"/>
        <v>245.03</v>
      </c>
      <c r="L39" s="100">
        <f t="shared" si="7"/>
        <v>251.93</v>
      </c>
      <c r="M39" s="100">
        <f t="shared" si="8"/>
        <v>217.37</v>
      </c>
      <c r="N39" s="100">
        <f t="shared" si="9"/>
        <v>218.86</v>
      </c>
      <c r="O39" s="100">
        <f t="shared" si="10"/>
        <v>211.13</v>
      </c>
      <c r="P39" s="100">
        <f t="shared" si="11"/>
        <v>217.28</v>
      </c>
      <c r="Q39" s="104">
        <f t="shared" si="12"/>
        <v>2818.4500000000003</v>
      </c>
      <c r="S39" s="99">
        <f t="shared" si="13"/>
        <v>210.32</v>
      </c>
      <c r="T39" s="100">
        <f t="shared" si="14"/>
        <v>214.14</v>
      </c>
      <c r="U39" s="100">
        <f t="shared" si="15"/>
        <v>255.72</v>
      </c>
      <c r="V39" s="100">
        <f t="shared" si="16"/>
        <v>512.79999999999995</v>
      </c>
      <c r="W39" s="100">
        <f t="shared" si="17"/>
        <v>594.33000000000004</v>
      </c>
      <c r="X39" s="100">
        <f t="shared" si="18"/>
        <v>633.53</v>
      </c>
      <c r="Y39" s="100">
        <f t="shared" si="19"/>
        <v>225</v>
      </c>
      <c r="Z39" s="100">
        <f t="shared" si="20"/>
        <v>225</v>
      </c>
      <c r="AA39" s="100">
        <f t="shared" si="21"/>
        <v>225</v>
      </c>
      <c r="AB39" s="100">
        <f t="shared" si="22"/>
        <v>225</v>
      </c>
      <c r="AC39" s="100">
        <f t="shared" si="23"/>
        <v>225</v>
      </c>
      <c r="AD39" s="100">
        <f t="shared" si="24"/>
        <v>225</v>
      </c>
      <c r="AE39" s="104">
        <f t="shared" si="25"/>
        <v>3770.84</v>
      </c>
      <c r="AF39" s="104">
        <f t="shared" si="26"/>
        <v>2700</v>
      </c>
      <c r="AG39" s="104">
        <f t="shared" si="27"/>
        <v>1070.8400000000001</v>
      </c>
      <c r="AH39" s="173">
        <f t="shared" si="28"/>
        <v>0.39660740740740746</v>
      </c>
      <c r="AJ39" s="78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30">
        <f t="shared" si="29"/>
        <v>0</v>
      </c>
      <c r="AW39" s="80"/>
      <c r="AX39" s="37"/>
    </row>
    <row r="40" spans="2:50" x14ac:dyDescent="0.35">
      <c r="B40" s="116">
        <v>420010</v>
      </c>
      <c r="C40" s="87" t="s">
        <v>45</v>
      </c>
      <c r="E40" s="99">
        <f t="shared" si="0"/>
        <v>0</v>
      </c>
      <c r="F40" s="100">
        <f t="shared" si="1"/>
        <v>0</v>
      </c>
      <c r="G40" s="100">
        <f t="shared" si="2"/>
        <v>0</v>
      </c>
      <c r="H40" s="100">
        <f t="shared" si="3"/>
        <v>0</v>
      </c>
      <c r="I40" s="100">
        <f t="shared" si="4"/>
        <v>0</v>
      </c>
      <c r="J40" s="100">
        <f t="shared" si="5"/>
        <v>0</v>
      </c>
      <c r="K40" s="100">
        <f t="shared" si="6"/>
        <v>0</v>
      </c>
      <c r="L40" s="100">
        <f t="shared" si="7"/>
        <v>0</v>
      </c>
      <c r="M40" s="100">
        <f t="shared" si="8"/>
        <v>0</v>
      </c>
      <c r="N40" s="100">
        <f t="shared" si="9"/>
        <v>0</v>
      </c>
      <c r="O40" s="100">
        <f t="shared" si="10"/>
        <v>0</v>
      </c>
      <c r="P40" s="100">
        <f t="shared" si="11"/>
        <v>0</v>
      </c>
      <c r="Q40" s="104">
        <f t="shared" si="12"/>
        <v>0</v>
      </c>
      <c r="S40" s="99">
        <f t="shared" si="13"/>
        <v>0</v>
      </c>
      <c r="T40" s="100">
        <f t="shared" si="14"/>
        <v>0</v>
      </c>
      <c r="U40" s="100">
        <f t="shared" si="15"/>
        <v>0</v>
      </c>
      <c r="V40" s="100">
        <f t="shared" si="16"/>
        <v>0</v>
      </c>
      <c r="W40" s="100">
        <f t="shared" si="17"/>
        <v>0</v>
      </c>
      <c r="X40" s="100">
        <f t="shared" si="18"/>
        <v>0</v>
      </c>
      <c r="Y40" s="100">
        <f t="shared" si="19"/>
        <v>0</v>
      </c>
      <c r="Z40" s="100">
        <f t="shared" si="20"/>
        <v>0</v>
      </c>
      <c r="AA40" s="100">
        <f t="shared" si="21"/>
        <v>0</v>
      </c>
      <c r="AB40" s="100">
        <f t="shared" si="22"/>
        <v>0</v>
      </c>
      <c r="AC40" s="100">
        <f t="shared" si="23"/>
        <v>0</v>
      </c>
      <c r="AD40" s="100">
        <f t="shared" si="24"/>
        <v>0</v>
      </c>
      <c r="AE40" s="104">
        <f t="shared" si="25"/>
        <v>0</v>
      </c>
      <c r="AF40" s="104">
        <f t="shared" si="26"/>
        <v>0</v>
      </c>
      <c r="AG40" s="104">
        <f t="shared" si="27"/>
        <v>0</v>
      </c>
      <c r="AH40" s="173">
        <f t="shared" si="28"/>
        <v>0</v>
      </c>
      <c r="AJ40" s="78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30">
        <f t="shared" si="29"/>
        <v>0</v>
      </c>
      <c r="AW40" s="80"/>
      <c r="AX40" s="37"/>
    </row>
    <row r="41" spans="2:50" x14ac:dyDescent="0.35">
      <c r="B41" s="116">
        <v>420011</v>
      </c>
      <c r="C41" s="87" t="s">
        <v>46</v>
      </c>
      <c r="E41" s="99">
        <f t="shared" ref="E41:E72" si="30">IF(E$6="Actuals",_xlfn.IFNA(VLOOKUP($B41,PYRSV,5,FALSE),0),_xlfn.IFNA(VLOOKUP($B41,CYBUDRSV,5,FALSE),0))</f>
        <v>0</v>
      </c>
      <c r="F41" s="100">
        <f t="shared" ref="F41:F72" si="31">IF(F$6="Actuals",_xlfn.IFNA(VLOOKUP($B41,PYRSV,6,FALSE),0),_xlfn.IFNA(VLOOKUP($B41,CYBUDRSV,6,FALSE),0))</f>
        <v>0</v>
      </c>
      <c r="G41" s="100">
        <f t="shared" ref="G41:G72" si="32">IF(G$6="Actuals",_xlfn.IFNA(VLOOKUP($B41,PYRSV,7,FALSE),0),_xlfn.IFNA(VLOOKUP($B41,CYBUDRSV,7,FALSE),0))</f>
        <v>0</v>
      </c>
      <c r="H41" s="100">
        <f t="shared" ref="H41:H72" si="33">IF(H$6="Actuals",_xlfn.IFNA(VLOOKUP($B41,PYRSV,8,FALSE),0),_xlfn.IFNA(VLOOKUP($B41,CYBUDRSV,8,FALSE),0))</f>
        <v>0</v>
      </c>
      <c r="I41" s="100">
        <f t="shared" ref="I41:I72" si="34">IF(I$6="Actuals",_xlfn.IFNA(VLOOKUP($B41,PYRSV,9,FALSE),0),_xlfn.IFNA(VLOOKUP($B41,CYBUDRSV,9,FALSE),0))</f>
        <v>0</v>
      </c>
      <c r="J41" s="100">
        <f t="shared" ref="J41:J72" si="35">IF(J$6="Actuals",_xlfn.IFNA(VLOOKUP($B41,PYRSV,10,FALSE),0),_xlfn.IFNA(VLOOKUP($B41,CYBUDRSV,10,FALSE),0))</f>
        <v>0</v>
      </c>
      <c r="K41" s="100">
        <f t="shared" ref="K41:K72" si="36">IF(K$6="Actuals",_xlfn.IFNA(VLOOKUP($B41,PYRSV,11,FALSE),0),_xlfn.IFNA(VLOOKUP($B41,CYBUDRSV,11,FALSE),0))</f>
        <v>0</v>
      </c>
      <c r="L41" s="100">
        <f t="shared" ref="L41:L72" si="37">IF(L$6="Actuals",_xlfn.IFNA(VLOOKUP($B41,PYRSV,12,FALSE),0),_xlfn.IFNA(VLOOKUP($B41,CYBUDRSV,12,FALSE),0))</f>
        <v>0</v>
      </c>
      <c r="M41" s="100">
        <f t="shared" ref="M41:M72" si="38">IF(M$6="Actuals",_xlfn.IFNA(VLOOKUP($B41,PYRSV,13,FALSE),0),_xlfn.IFNA(VLOOKUP($B41,CYBUDRSV,13,FALSE),0))</f>
        <v>0</v>
      </c>
      <c r="N41" s="100">
        <f t="shared" ref="N41:N72" si="39">IF(N$6="Actuals",_xlfn.IFNA(VLOOKUP($B41,PYRSV,14,FALSE),0),_xlfn.IFNA(VLOOKUP($B41,CYBUDRSV,14,FALSE),0))</f>
        <v>0</v>
      </c>
      <c r="O41" s="100">
        <f t="shared" ref="O41:O72" si="40">IF(O$6="Actuals",_xlfn.IFNA(VLOOKUP($B41,PYRSV,15,FALSE),0),_xlfn.IFNA(VLOOKUP($B41,CYBUDRSV,15,FALSE),0))</f>
        <v>0</v>
      </c>
      <c r="P41" s="100">
        <f t="shared" ref="P41:P72" si="41">IF(P$6="Actuals",_xlfn.IFNA(VLOOKUP($B41,PYRSV,16,FALSE),0),_xlfn.IFNA(VLOOKUP($B41,CYBUDRSV,16,FALSE),0))</f>
        <v>0</v>
      </c>
      <c r="Q41" s="104">
        <f t="shared" ref="Q41:Q72" si="42">SUM(E41:P41)</f>
        <v>0</v>
      </c>
      <c r="S41" s="99">
        <f t="shared" ref="S41:S72" si="43">IF(S$6="Actuals",_xlfn.IFNA(VLOOKUP($B41,CYRSV,5,FALSE),0),_xlfn.IFNA(VLOOKUP($B41,CYBUDRSV,9,FALSE),0))</f>
        <v>0</v>
      </c>
      <c r="T41" s="100">
        <f t="shared" ref="T41:T72" si="44">IF(T$6="Actuals",_xlfn.IFNA(VLOOKUP($B41,CYRSV,6,FALSE),0),_xlfn.IFNA(VLOOKUP($B41,CYBUDRSV,10,FALSE),0))</f>
        <v>0</v>
      </c>
      <c r="U41" s="100">
        <f t="shared" ref="U41:U72" si="45">IF(U$6="Actuals",_xlfn.IFNA(VLOOKUP($B41,CYRSV,7,FALSE),0),_xlfn.IFNA(VLOOKUP($B41,CYBUDRSV,11,FALSE),0))</f>
        <v>0</v>
      </c>
      <c r="V41" s="100">
        <f t="shared" ref="V41:V72" si="46">IF(V$6="Actuals",_xlfn.IFNA(VLOOKUP($B41,CYRSV,8,FALSE),0),_xlfn.IFNA(VLOOKUP($B41,CYBUDRSV,12,FALSE),0))</f>
        <v>0</v>
      </c>
      <c r="W41" s="100">
        <f t="shared" ref="W41:W72" si="47">IF(W$6="Actuals",_xlfn.IFNA(VLOOKUP($B41,CYRSV,9,FALSE),0),_xlfn.IFNA(VLOOKUP($B41,CYBUDRSV,13,FALSE),0))</f>
        <v>0</v>
      </c>
      <c r="X41" s="100">
        <f t="shared" ref="X41:X72" si="48">IF(X$6="Actuals",_xlfn.IFNA(VLOOKUP($B41,CYRSV,10,FALSE),0),_xlfn.IFNA(VLOOKUP($B41,CYBUDRSV,14,FALSE),0))</f>
        <v>0</v>
      </c>
      <c r="Y41" s="100">
        <f t="shared" ref="Y41:Y72" si="49">IF(Y$6="Actuals",_xlfn.IFNA(VLOOKUP($B41,CYRSV,11,FALSE),0),_xlfn.IFNA(VLOOKUP($B41,CYBUDRSV,15,FALSE),0))</f>
        <v>0</v>
      </c>
      <c r="Z41" s="100">
        <f t="shared" ref="Z41:Z72" si="50">IF(Z$6="Actuals",_xlfn.IFNA(VLOOKUP($B41,CYRSV,12,FALSE),0),_xlfn.IFNA(VLOOKUP($B41,CYBUDRSV,16,FALSE),0))</f>
        <v>0</v>
      </c>
      <c r="AA41" s="100">
        <f t="shared" ref="AA41:AA72" si="51">IF(AA$6="Actuals",_xlfn.IFNA(VLOOKUP($B41,CYRSV,13,FALSE),0),_xlfn.IFNA(VLOOKUP($B41,CYBUDRSV,17,FALSE),0))</f>
        <v>0</v>
      </c>
      <c r="AB41" s="100">
        <f t="shared" ref="AB41:AB72" si="52">IF(AB$6="Actuals",_xlfn.IFNA(VLOOKUP($B41,CYRSV,14,FALSE),0),_xlfn.IFNA(VLOOKUP($B41,CYBUDRSV,18,FALSE),0))</f>
        <v>0</v>
      </c>
      <c r="AC41" s="100">
        <f t="shared" ref="AC41:AC72" si="53">IF(AC$6="Actuals",_xlfn.IFNA(VLOOKUP($B41,CYRSV,15,FALSE),0),_xlfn.IFNA(VLOOKUP($B41,CYBUDRSV,19,FALSE),0))</f>
        <v>0</v>
      </c>
      <c r="AD41" s="100">
        <f t="shared" ref="AD41:AD72" si="54">IF(AD$6="Actuals",_xlfn.IFNA(VLOOKUP($B41,CYRSV,16,FALSE),0),_xlfn.IFNA(VLOOKUP($B41,CYBUDRSV,20,FALSE),0))</f>
        <v>0</v>
      </c>
      <c r="AE41" s="104">
        <f t="shared" ref="AE41:AE72" si="55">SUM(S41:AD41)</f>
        <v>0</v>
      </c>
      <c r="AF41" s="104">
        <f t="shared" ref="AF41:AF72" si="56">IF(AF$6="Actuals",_xlfn.IFNA(VLOOKUP($B41,CYRSV,17,FALSE),0),_xlfn.IFNA(VLOOKUP($B41,CYBUDRSV,6,FALSE),0))</f>
        <v>0</v>
      </c>
      <c r="AG41" s="104">
        <f t="shared" ref="AG41:AG72" si="57">+AE41-AF41</f>
        <v>0</v>
      </c>
      <c r="AH41" s="173">
        <f t="shared" ref="AH41:AH72" si="58">IF(AF41=0,0,AG41/AF41)</f>
        <v>0</v>
      </c>
      <c r="AJ41" s="78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30">
        <f t="shared" ref="AV41:AV72" si="59">SUM(AJ41:AU41)</f>
        <v>0</v>
      </c>
      <c r="AW41" s="80"/>
      <c r="AX41" s="37"/>
    </row>
    <row r="42" spans="2:50" x14ac:dyDescent="0.35">
      <c r="B42" s="116">
        <v>430000</v>
      </c>
      <c r="C42" s="87" t="s">
        <v>47</v>
      </c>
      <c r="E42" s="99">
        <f t="shared" si="30"/>
        <v>0</v>
      </c>
      <c r="F42" s="100">
        <f t="shared" si="31"/>
        <v>0</v>
      </c>
      <c r="G42" s="100">
        <f t="shared" si="32"/>
        <v>0</v>
      </c>
      <c r="H42" s="100">
        <f t="shared" si="33"/>
        <v>0</v>
      </c>
      <c r="I42" s="100">
        <f t="shared" si="34"/>
        <v>0</v>
      </c>
      <c r="J42" s="100">
        <f t="shared" si="35"/>
        <v>0</v>
      </c>
      <c r="K42" s="100">
        <f t="shared" si="36"/>
        <v>0</v>
      </c>
      <c r="L42" s="100">
        <f t="shared" si="37"/>
        <v>0</v>
      </c>
      <c r="M42" s="100">
        <f t="shared" si="38"/>
        <v>0</v>
      </c>
      <c r="N42" s="100">
        <f t="shared" si="39"/>
        <v>0</v>
      </c>
      <c r="O42" s="100">
        <f t="shared" si="40"/>
        <v>0</v>
      </c>
      <c r="P42" s="100">
        <f t="shared" si="41"/>
        <v>0</v>
      </c>
      <c r="Q42" s="104">
        <f t="shared" si="42"/>
        <v>0</v>
      </c>
      <c r="S42" s="99">
        <f t="shared" si="43"/>
        <v>0</v>
      </c>
      <c r="T42" s="100">
        <f t="shared" si="44"/>
        <v>0</v>
      </c>
      <c r="U42" s="100">
        <f t="shared" si="45"/>
        <v>0</v>
      </c>
      <c r="V42" s="100">
        <f t="shared" si="46"/>
        <v>0</v>
      </c>
      <c r="W42" s="100">
        <f t="shared" si="47"/>
        <v>0</v>
      </c>
      <c r="X42" s="100">
        <f t="shared" si="48"/>
        <v>0</v>
      </c>
      <c r="Y42" s="100">
        <f t="shared" si="49"/>
        <v>0</v>
      </c>
      <c r="Z42" s="100">
        <f t="shared" si="50"/>
        <v>0</v>
      </c>
      <c r="AA42" s="100">
        <f t="shared" si="51"/>
        <v>0</v>
      </c>
      <c r="AB42" s="100">
        <f t="shared" si="52"/>
        <v>0</v>
      </c>
      <c r="AC42" s="100">
        <f t="shared" si="53"/>
        <v>0</v>
      </c>
      <c r="AD42" s="100">
        <f t="shared" si="54"/>
        <v>0</v>
      </c>
      <c r="AE42" s="104">
        <f t="shared" si="55"/>
        <v>0</v>
      </c>
      <c r="AF42" s="104">
        <f t="shared" si="56"/>
        <v>0</v>
      </c>
      <c r="AG42" s="104">
        <f t="shared" si="57"/>
        <v>0</v>
      </c>
      <c r="AH42" s="173">
        <f t="shared" si="58"/>
        <v>0</v>
      </c>
      <c r="AJ42" s="78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30">
        <f t="shared" si="59"/>
        <v>0</v>
      </c>
      <c r="AW42" s="80"/>
      <c r="AX42" s="37"/>
    </row>
    <row r="43" spans="2:50" x14ac:dyDescent="0.35">
      <c r="B43" s="116">
        <v>430010</v>
      </c>
      <c r="C43" s="87" t="s">
        <v>48</v>
      </c>
      <c r="E43" s="99">
        <f t="shared" si="30"/>
        <v>0</v>
      </c>
      <c r="F43" s="100">
        <f t="shared" si="31"/>
        <v>0</v>
      </c>
      <c r="G43" s="100">
        <f t="shared" si="32"/>
        <v>0</v>
      </c>
      <c r="H43" s="100">
        <f t="shared" si="33"/>
        <v>0</v>
      </c>
      <c r="I43" s="100">
        <f t="shared" si="34"/>
        <v>0</v>
      </c>
      <c r="J43" s="100">
        <f t="shared" si="35"/>
        <v>0</v>
      </c>
      <c r="K43" s="100">
        <f t="shared" si="36"/>
        <v>0</v>
      </c>
      <c r="L43" s="100">
        <f t="shared" si="37"/>
        <v>0</v>
      </c>
      <c r="M43" s="100">
        <f t="shared" si="38"/>
        <v>0</v>
      </c>
      <c r="N43" s="100">
        <f t="shared" si="39"/>
        <v>0</v>
      </c>
      <c r="O43" s="100">
        <f t="shared" si="40"/>
        <v>0</v>
      </c>
      <c r="P43" s="100">
        <f t="shared" si="41"/>
        <v>0</v>
      </c>
      <c r="Q43" s="104">
        <f t="shared" si="42"/>
        <v>0</v>
      </c>
      <c r="S43" s="99">
        <f t="shared" si="43"/>
        <v>0</v>
      </c>
      <c r="T43" s="100">
        <f t="shared" si="44"/>
        <v>0</v>
      </c>
      <c r="U43" s="100">
        <f t="shared" si="45"/>
        <v>0</v>
      </c>
      <c r="V43" s="100">
        <f t="shared" si="46"/>
        <v>0</v>
      </c>
      <c r="W43" s="100">
        <f t="shared" si="47"/>
        <v>0</v>
      </c>
      <c r="X43" s="100">
        <f t="shared" si="48"/>
        <v>0</v>
      </c>
      <c r="Y43" s="100">
        <f t="shared" si="49"/>
        <v>0</v>
      </c>
      <c r="Z43" s="100">
        <f t="shared" si="50"/>
        <v>0</v>
      </c>
      <c r="AA43" s="100">
        <f t="shared" si="51"/>
        <v>0</v>
      </c>
      <c r="AB43" s="100">
        <f t="shared" si="52"/>
        <v>0</v>
      </c>
      <c r="AC43" s="100">
        <f t="shared" si="53"/>
        <v>0</v>
      </c>
      <c r="AD43" s="100">
        <f t="shared" si="54"/>
        <v>0</v>
      </c>
      <c r="AE43" s="104">
        <f t="shared" si="55"/>
        <v>0</v>
      </c>
      <c r="AF43" s="104">
        <f t="shared" si="56"/>
        <v>0</v>
      </c>
      <c r="AG43" s="104">
        <f t="shared" si="57"/>
        <v>0</v>
      </c>
      <c r="AH43" s="173">
        <f t="shared" si="58"/>
        <v>0</v>
      </c>
      <c r="AJ43" s="78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30">
        <f t="shared" si="59"/>
        <v>0</v>
      </c>
      <c r="AW43" s="80"/>
      <c r="AX43" s="37"/>
    </row>
    <row r="44" spans="2:50" x14ac:dyDescent="0.35">
      <c r="B44" s="116">
        <v>430011</v>
      </c>
      <c r="C44" s="87" t="s">
        <v>49</v>
      </c>
      <c r="E44" s="99">
        <f t="shared" si="30"/>
        <v>0</v>
      </c>
      <c r="F44" s="100">
        <f t="shared" si="31"/>
        <v>0</v>
      </c>
      <c r="G44" s="100">
        <f t="shared" si="32"/>
        <v>0</v>
      </c>
      <c r="H44" s="100">
        <f t="shared" si="33"/>
        <v>0</v>
      </c>
      <c r="I44" s="100">
        <f t="shared" si="34"/>
        <v>0</v>
      </c>
      <c r="J44" s="100">
        <f t="shared" si="35"/>
        <v>0</v>
      </c>
      <c r="K44" s="100">
        <f t="shared" si="36"/>
        <v>0</v>
      </c>
      <c r="L44" s="100">
        <f t="shared" si="37"/>
        <v>0</v>
      </c>
      <c r="M44" s="100">
        <f t="shared" si="38"/>
        <v>0</v>
      </c>
      <c r="N44" s="100">
        <f t="shared" si="39"/>
        <v>0</v>
      </c>
      <c r="O44" s="100">
        <f t="shared" si="40"/>
        <v>0</v>
      </c>
      <c r="P44" s="100">
        <f t="shared" si="41"/>
        <v>0</v>
      </c>
      <c r="Q44" s="104">
        <f t="shared" si="42"/>
        <v>0</v>
      </c>
      <c r="S44" s="99">
        <f t="shared" si="43"/>
        <v>0</v>
      </c>
      <c r="T44" s="100">
        <f t="shared" si="44"/>
        <v>0</v>
      </c>
      <c r="U44" s="100">
        <f t="shared" si="45"/>
        <v>0</v>
      </c>
      <c r="V44" s="100">
        <f t="shared" si="46"/>
        <v>0</v>
      </c>
      <c r="W44" s="100">
        <f t="shared" si="47"/>
        <v>0</v>
      </c>
      <c r="X44" s="100">
        <f t="shared" si="48"/>
        <v>0</v>
      </c>
      <c r="Y44" s="100">
        <f t="shared" si="49"/>
        <v>0</v>
      </c>
      <c r="Z44" s="100">
        <f t="shared" si="50"/>
        <v>0</v>
      </c>
      <c r="AA44" s="100">
        <f t="shared" si="51"/>
        <v>0</v>
      </c>
      <c r="AB44" s="100">
        <f t="shared" si="52"/>
        <v>0</v>
      </c>
      <c r="AC44" s="100">
        <f t="shared" si="53"/>
        <v>0</v>
      </c>
      <c r="AD44" s="100">
        <f t="shared" si="54"/>
        <v>0</v>
      </c>
      <c r="AE44" s="104">
        <f t="shared" si="55"/>
        <v>0</v>
      </c>
      <c r="AF44" s="104">
        <f t="shared" si="56"/>
        <v>0</v>
      </c>
      <c r="AG44" s="104">
        <f t="shared" si="57"/>
        <v>0</v>
      </c>
      <c r="AH44" s="173">
        <f t="shared" si="58"/>
        <v>0</v>
      </c>
      <c r="AJ44" s="78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30">
        <f t="shared" si="59"/>
        <v>0</v>
      </c>
      <c r="AW44" s="80"/>
      <c r="AX44" s="37"/>
    </row>
    <row r="45" spans="2:50" x14ac:dyDescent="0.35">
      <c r="B45" s="116">
        <v>431000</v>
      </c>
      <c r="C45" s="87" t="s">
        <v>50</v>
      </c>
      <c r="E45" s="99">
        <f t="shared" si="30"/>
        <v>0</v>
      </c>
      <c r="F45" s="100">
        <f t="shared" si="31"/>
        <v>0</v>
      </c>
      <c r="G45" s="100">
        <f t="shared" si="32"/>
        <v>0</v>
      </c>
      <c r="H45" s="100">
        <f t="shared" si="33"/>
        <v>0</v>
      </c>
      <c r="I45" s="100">
        <f t="shared" si="34"/>
        <v>0</v>
      </c>
      <c r="J45" s="100">
        <f t="shared" si="35"/>
        <v>0</v>
      </c>
      <c r="K45" s="100">
        <f t="shared" si="36"/>
        <v>0</v>
      </c>
      <c r="L45" s="100">
        <f t="shared" si="37"/>
        <v>0</v>
      </c>
      <c r="M45" s="100">
        <f t="shared" si="38"/>
        <v>0</v>
      </c>
      <c r="N45" s="100">
        <f t="shared" si="39"/>
        <v>0</v>
      </c>
      <c r="O45" s="100">
        <f t="shared" si="40"/>
        <v>0</v>
      </c>
      <c r="P45" s="100">
        <f t="shared" si="41"/>
        <v>0</v>
      </c>
      <c r="Q45" s="104">
        <f t="shared" si="42"/>
        <v>0</v>
      </c>
      <c r="S45" s="99">
        <f t="shared" si="43"/>
        <v>0</v>
      </c>
      <c r="T45" s="100">
        <f t="shared" si="44"/>
        <v>0</v>
      </c>
      <c r="U45" s="100">
        <f t="shared" si="45"/>
        <v>0</v>
      </c>
      <c r="V45" s="100">
        <f t="shared" si="46"/>
        <v>0</v>
      </c>
      <c r="W45" s="100">
        <f t="shared" si="47"/>
        <v>0</v>
      </c>
      <c r="X45" s="100">
        <f t="shared" si="48"/>
        <v>0</v>
      </c>
      <c r="Y45" s="100">
        <f t="shared" si="49"/>
        <v>0</v>
      </c>
      <c r="Z45" s="100">
        <f t="shared" si="50"/>
        <v>0</v>
      </c>
      <c r="AA45" s="100">
        <f t="shared" si="51"/>
        <v>0</v>
      </c>
      <c r="AB45" s="100">
        <f t="shared" si="52"/>
        <v>0</v>
      </c>
      <c r="AC45" s="100">
        <f t="shared" si="53"/>
        <v>0</v>
      </c>
      <c r="AD45" s="100">
        <f t="shared" si="54"/>
        <v>0</v>
      </c>
      <c r="AE45" s="104">
        <f t="shared" si="55"/>
        <v>0</v>
      </c>
      <c r="AF45" s="104">
        <f t="shared" si="56"/>
        <v>0</v>
      </c>
      <c r="AG45" s="104">
        <f t="shared" si="57"/>
        <v>0</v>
      </c>
      <c r="AH45" s="173">
        <f t="shared" si="58"/>
        <v>0</v>
      </c>
      <c r="AJ45" s="78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30">
        <f t="shared" si="59"/>
        <v>0</v>
      </c>
      <c r="AW45" s="80"/>
      <c r="AX45" s="37"/>
    </row>
    <row r="46" spans="2:50" x14ac:dyDescent="0.35">
      <c r="B46" s="116">
        <v>431010</v>
      </c>
      <c r="C46" s="87" t="s">
        <v>51</v>
      </c>
      <c r="E46" s="99">
        <f t="shared" si="30"/>
        <v>0</v>
      </c>
      <c r="F46" s="100">
        <f t="shared" si="31"/>
        <v>0</v>
      </c>
      <c r="G46" s="100">
        <f t="shared" si="32"/>
        <v>0</v>
      </c>
      <c r="H46" s="100">
        <f t="shared" si="33"/>
        <v>0</v>
      </c>
      <c r="I46" s="100">
        <f t="shared" si="34"/>
        <v>0</v>
      </c>
      <c r="J46" s="100">
        <f t="shared" si="35"/>
        <v>0</v>
      </c>
      <c r="K46" s="100">
        <f t="shared" si="36"/>
        <v>0</v>
      </c>
      <c r="L46" s="100">
        <f t="shared" si="37"/>
        <v>0</v>
      </c>
      <c r="M46" s="100">
        <f t="shared" si="38"/>
        <v>0</v>
      </c>
      <c r="N46" s="100">
        <f t="shared" si="39"/>
        <v>0</v>
      </c>
      <c r="O46" s="100">
        <f t="shared" si="40"/>
        <v>0</v>
      </c>
      <c r="P46" s="100">
        <f t="shared" si="41"/>
        <v>0</v>
      </c>
      <c r="Q46" s="104">
        <f t="shared" si="42"/>
        <v>0</v>
      </c>
      <c r="S46" s="99">
        <f t="shared" si="43"/>
        <v>0</v>
      </c>
      <c r="T46" s="100">
        <f t="shared" si="44"/>
        <v>0</v>
      </c>
      <c r="U46" s="100">
        <f t="shared" si="45"/>
        <v>0</v>
      </c>
      <c r="V46" s="100">
        <f t="shared" si="46"/>
        <v>0</v>
      </c>
      <c r="W46" s="100">
        <f t="shared" si="47"/>
        <v>0</v>
      </c>
      <c r="X46" s="100">
        <f t="shared" si="48"/>
        <v>0</v>
      </c>
      <c r="Y46" s="100">
        <f t="shared" si="49"/>
        <v>0</v>
      </c>
      <c r="Z46" s="100">
        <f t="shared" si="50"/>
        <v>0</v>
      </c>
      <c r="AA46" s="100">
        <f t="shared" si="51"/>
        <v>0</v>
      </c>
      <c r="AB46" s="100">
        <f t="shared" si="52"/>
        <v>0</v>
      </c>
      <c r="AC46" s="100">
        <f t="shared" si="53"/>
        <v>0</v>
      </c>
      <c r="AD46" s="100">
        <f t="shared" si="54"/>
        <v>0</v>
      </c>
      <c r="AE46" s="104">
        <f t="shared" si="55"/>
        <v>0</v>
      </c>
      <c r="AF46" s="104">
        <f t="shared" si="56"/>
        <v>0</v>
      </c>
      <c r="AG46" s="104">
        <f t="shared" si="57"/>
        <v>0</v>
      </c>
      <c r="AH46" s="173">
        <f t="shared" si="58"/>
        <v>0</v>
      </c>
      <c r="AJ46" s="78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30">
        <f t="shared" si="59"/>
        <v>0</v>
      </c>
      <c r="AW46" s="80"/>
      <c r="AX46" s="37"/>
    </row>
    <row r="47" spans="2:50" x14ac:dyDescent="0.35">
      <c r="B47" s="116">
        <v>432000</v>
      </c>
      <c r="C47" s="87" t="s">
        <v>52</v>
      </c>
      <c r="E47" s="99">
        <f t="shared" si="30"/>
        <v>0</v>
      </c>
      <c r="F47" s="100">
        <f t="shared" si="31"/>
        <v>0</v>
      </c>
      <c r="G47" s="100">
        <f t="shared" si="32"/>
        <v>0</v>
      </c>
      <c r="H47" s="100">
        <f t="shared" si="33"/>
        <v>0</v>
      </c>
      <c r="I47" s="100">
        <f t="shared" si="34"/>
        <v>0</v>
      </c>
      <c r="J47" s="100">
        <f t="shared" si="35"/>
        <v>0</v>
      </c>
      <c r="K47" s="100">
        <f t="shared" si="36"/>
        <v>0</v>
      </c>
      <c r="L47" s="100">
        <f t="shared" si="37"/>
        <v>0</v>
      </c>
      <c r="M47" s="100">
        <f t="shared" si="38"/>
        <v>0</v>
      </c>
      <c r="N47" s="100">
        <f t="shared" si="39"/>
        <v>0</v>
      </c>
      <c r="O47" s="100">
        <f t="shared" si="40"/>
        <v>0</v>
      </c>
      <c r="P47" s="100">
        <f t="shared" si="41"/>
        <v>0</v>
      </c>
      <c r="Q47" s="104">
        <f t="shared" si="42"/>
        <v>0</v>
      </c>
      <c r="S47" s="99">
        <f t="shared" si="43"/>
        <v>0</v>
      </c>
      <c r="T47" s="100">
        <f t="shared" si="44"/>
        <v>0</v>
      </c>
      <c r="U47" s="100">
        <f t="shared" si="45"/>
        <v>0</v>
      </c>
      <c r="V47" s="100">
        <f t="shared" si="46"/>
        <v>0</v>
      </c>
      <c r="W47" s="100">
        <f t="shared" si="47"/>
        <v>0</v>
      </c>
      <c r="X47" s="100">
        <f t="shared" si="48"/>
        <v>0</v>
      </c>
      <c r="Y47" s="100">
        <f t="shared" si="49"/>
        <v>0</v>
      </c>
      <c r="Z47" s="100">
        <f t="shared" si="50"/>
        <v>0</v>
      </c>
      <c r="AA47" s="100">
        <f t="shared" si="51"/>
        <v>0</v>
      </c>
      <c r="AB47" s="100">
        <f t="shared" si="52"/>
        <v>0</v>
      </c>
      <c r="AC47" s="100">
        <f t="shared" si="53"/>
        <v>0</v>
      </c>
      <c r="AD47" s="100">
        <f t="shared" si="54"/>
        <v>0</v>
      </c>
      <c r="AE47" s="104">
        <f t="shared" si="55"/>
        <v>0</v>
      </c>
      <c r="AF47" s="104">
        <f t="shared" si="56"/>
        <v>0</v>
      </c>
      <c r="AG47" s="104">
        <f t="shared" si="57"/>
        <v>0</v>
      </c>
      <c r="AH47" s="173">
        <f t="shared" si="58"/>
        <v>0</v>
      </c>
      <c r="AJ47" s="78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30">
        <f t="shared" si="59"/>
        <v>0</v>
      </c>
      <c r="AW47" s="80"/>
      <c r="AX47" s="37"/>
    </row>
    <row r="48" spans="2:50" x14ac:dyDescent="0.35">
      <c r="B48" s="116">
        <v>432010</v>
      </c>
      <c r="C48" s="87" t="s">
        <v>53</v>
      </c>
      <c r="E48" s="99">
        <f t="shared" si="30"/>
        <v>0</v>
      </c>
      <c r="F48" s="100">
        <f t="shared" si="31"/>
        <v>0</v>
      </c>
      <c r="G48" s="100">
        <f t="shared" si="32"/>
        <v>0</v>
      </c>
      <c r="H48" s="100">
        <f t="shared" si="33"/>
        <v>0</v>
      </c>
      <c r="I48" s="100">
        <f t="shared" si="34"/>
        <v>0</v>
      </c>
      <c r="J48" s="100">
        <f t="shared" si="35"/>
        <v>0</v>
      </c>
      <c r="K48" s="100">
        <f t="shared" si="36"/>
        <v>0</v>
      </c>
      <c r="L48" s="100">
        <f t="shared" si="37"/>
        <v>0</v>
      </c>
      <c r="M48" s="100">
        <f t="shared" si="38"/>
        <v>0</v>
      </c>
      <c r="N48" s="100">
        <f t="shared" si="39"/>
        <v>0</v>
      </c>
      <c r="O48" s="100">
        <f t="shared" si="40"/>
        <v>0</v>
      </c>
      <c r="P48" s="100">
        <f t="shared" si="41"/>
        <v>0</v>
      </c>
      <c r="Q48" s="104">
        <f t="shared" si="42"/>
        <v>0</v>
      </c>
      <c r="S48" s="99">
        <f t="shared" si="43"/>
        <v>0</v>
      </c>
      <c r="T48" s="100">
        <f t="shared" si="44"/>
        <v>0</v>
      </c>
      <c r="U48" s="100">
        <f t="shared" si="45"/>
        <v>0</v>
      </c>
      <c r="V48" s="100">
        <f t="shared" si="46"/>
        <v>0</v>
      </c>
      <c r="W48" s="100">
        <f t="shared" si="47"/>
        <v>0</v>
      </c>
      <c r="X48" s="100">
        <f t="shared" si="48"/>
        <v>0</v>
      </c>
      <c r="Y48" s="100">
        <f t="shared" si="49"/>
        <v>0</v>
      </c>
      <c r="Z48" s="100">
        <f t="shared" si="50"/>
        <v>0</v>
      </c>
      <c r="AA48" s="100">
        <f t="shared" si="51"/>
        <v>0</v>
      </c>
      <c r="AB48" s="100">
        <f t="shared" si="52"/>
        <v>0</v>
      </c>
      <c r="AC48" s="100">
        <f t="shared" si="53"/>
        <v>0</v>
      </c>
      <c r="AD48" s="100">
        <f t="shared" si="54"/>
        <v>0</v>
      </c>
      <c r="AE48" s="104">
        <f t="shared" si="55"/>
        <v>0</v>
      </c>
      <c r="AF48" s="104">
        <f t="shared" si="56"/>
        <v>0</v>
      </c>
      <c r="AG48" s="104">
        <f t="shared" si="57"/>
        <v>0</v>
      </c>
      <c r="AH48" s="173">
        <f t="shared" si="58"/>
        <v>0</v>
      </c>
      <c r="AJ48" s="78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30">
        <f t="shared" si="59"/>
        <v>0</v>
      </c>
      <c r="AW48" s="80"/>
      <c r="AX48" s="37"/>
    </row>
    <row r="49" spans="2:50" x14ac:dyDescent="0.35">
      <c r="B49" s="116">
        <v>440000</v>
      </c>
      <c r="C49" s="87" t="s">
        <v>54</v>
      </c>
      <c r="E49" s="99">
        <f t="shared" si="30"/>
        <v>0</v>
      </c>
      <c r="F49" s="100">
        <f t="shared" si="31"/>
        <v>0</v>
      </c>
      <c r="G49" s="100">
        <f t="shared" si="32"/>
        <v>0</v>
      </c>
      <c r="H49" s="100">
        <f t="shared" si="33"/>
        <v>0</v>
      </c>
      <c r="I49" s="100">
        <f t="shared" si="34"/>
        <v>0</v>
      </c>
      <c r="J49" s="100">
        <f t="shared" si="35"/>
        <v>0</v>
      </c>
      <c r="K49" s="100">
        <f t="shared" si="36"/>
        <v>0</v>
      </c>
      <c r="L49" s="100">
        <f t="shared" si="37"/>
        <v>0</v>
      </c>
      <c r="M49" s="100">
        <f t="shared" si="38"/>
        <v>0</v>
      </c>
      <c r="N49" s="100">
        <f t="shared" si="39"/>
        <v>0</v>
      </c>
      <c r="O49" s="100">
        <f t="shared" si="40"/>
        <v>0</v>
      </c>
      <c r="P49" s="100">
        <f t="shared" si="41"/>
        <v>0</v>
      </c>
      <c r="Q49" s="104">
        <f t="shared" si="42"/>
        <v>0</v>
      </c>
      <c r="S49" s="99">
        <f t="shared" si="43"/>
        <v>0</v>
      </c>
      <c r="T49" s="100">
        <f t="shared" si="44"/>
        <v>0</v>
      </c>
      <c r="U49" s="100">
        <f t="shared" si="45"/>
        <v>0</v>
      </c>
      <c r="V49" s="100">
        <f t="shared" si="46"/>
        <v>0</v>
      </c>
      <c r="W49" s="100">
        <f t="shared" si="47"/>
        <v>0</v>
      </c>
      <c r="X49" s="100">
        <f t="shared" si="48"/>
        <v>0</v>
      </c>
      <c r="Y49" s="100">
        <f t="shared" si="49"/>
        <v>0</v>
      </c>
      <c r="Z49" s="100">
        <f t="shared" si="50"/>
        <v>0</v>
      </c>
      <c r="AA49" s="100">
        <f t="shared" si="51"/>
        <v>0</v>
      </c>
      <c r="AB49" s="100">
        <f t="shared" si="52"/>
        <v>0</v>
      </c>
      <c r="AC49" s="100">
        <f t="shared" si="53"/>
        <v>0</v>
      </c>
      <c r="AD49" s="100">
        <f t="shared" si="54"/>
        <v>0</v>
      </c>
      <c r="AE49" s="104">
        <f t="shared" si="55"/>
        <v>0</v>
      </c>
      <c r="AF49" s="104">
        <f t="shared" si="56"/>
        <v>0</v>
      </c>
      <c r="AG49" s="104">
        <f t="shared" si="57"/>
        <v>0</v>
      </c>
      <c r="AH49" s="173">
        <f t="shared" si="58"/>
        <v>0</v>
      </c>
      <c r="AJ49" s="78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30">
        <f t="shared" si="59"/>
        <v>0</v>
      </c>
      <c r="AW49" s="80"/>
      <c r="AX49" s="37"/>
    </row>
    <row r="50" spans="2:50" x14ac:dyDescent="0.35">
      <c r="B50" s="116">
        <v>440010</v>
      </c>
      <c r="C50" s="87" t="s">
        <v>55</v>
      </c>
      <c r="E50" s="99">
        <f t="shared" si="30"/>
        <v>0</v>
      </c>
      <c r="F50" s="100">
        <f t="shared" si="31"/>
        <v>0</v>
      </c>
      <c r="G50" s="100">
        <f t="shared" si="32"/>
        <v>0</v>
      </c>
      <c r="H50" s="100">
        <f t="shared" si="33"/>
        <v>0</v>
      </c>
      <c r="I50" s="100">
        <f t="shared" si="34"/>
        <v>0</v>
      </c>
      <c r="J50" s="100">
        <f t="shared" si="35"/>
        <v>0</v>
      </c>
      <c r="K50" s="100">
        <f t="shared" si="36"/>
        <v>0</v>
      </c>
      <c r="L50" s="100">
        <f t="shared" si="37"/>
        <v>0</v>
      </c>
      <c r="M50" s="100">
        <f t="shared" si="38"/>
        <v>0</v>
      </c>
      <c r="N50" s="100">
        <f t="shared" si="39"/>
        <v>0</v>
      </c>
      <c r="O50" s="100">
        <f t="shared" si="40"/>
        <v>0</v>
      </c>
      <c r="P50" s="100">
        <f t="shared" si="41"/>
        <v>0</v>
      </c>
      <c r="Q50" s="104">
        <f t="shared" si="42"/>
        <v>0</v>
      </c>
      <c r="S50" s="99">
        <f t="shared" si="43"/>
        <v>0</v>
      </c>
      <c r="T50" s="100">
        <f t="shared" si="44"/>
        <v>0</v>
      </c>
      <c r="U50" s="100">
        <f t="shared" si="45"/>
        <v>0</v>
      </c>
      <c r="V50" s="100">
        <f t="shared" si="46"/>
        <v>0</v>
      </c>
      <c r="W50" s="100">
        <f t="shared" si="47"/>
        <v>0</v>
      </c>
      <c r="X50" s="100">
        <f t="shared" si="48"/>
        <v>0</v>
      </c>
      <c r="Y50" s="100">
        <f t="shared" si="49"/>
        <v>0</v>
      </c>
      <c r="Z50" s="100">
        <f t="shared" si="50"/>
        <v>0</v>
      </c>
      <c r="AA50" s="100">
        <f t="shared" si="51"/>
        <v>0</v>
      </c>
      <c r="AB50" s="100">
        <f t="shared" si="52"/>
        <v>0</v>
      </c>
      <c r="AC50" s="100">
        <f t="shared" si="53"/>
        <v>0</v>
      </c>
      <c r="AD50" s="100">
        <f t="shared" si="54"/>
        <v>0</v>
      </c>
      <c r="AE50" s="104">
        <f t="shared" si="55"/>
        <v>0</v>
      </c>
      <c r="AF50" s="104">
        <f t="shared" si="56"/>
        <v>0</v>
      </c>
      <c r="AG50" s="104">
        <f t="shared" si="57"/>
        <v>0</v>
      </c>
      <c r="AH50" s="173">
        <f t="shared" si="58"/>
        <v>0</v>
      </c>
      <c r="AJ50" s="78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30">
        <f t="shared" si="59"/>
        <v>0</v>
      </c>
      <c r="AW50" s="80"/>
      <c r="AX50" s="37"/>
    </row>
    <row r="51" spans="2:50" x14ac:dyDescent="0.35">
      <c r="B51" s="116">
        <v>440011</v>
      </c>
      <c r="C51" s="87" t="s">
        <v>56</v>
      </c>
      <c r="E51" s="99">
        <f t="shared" si="30"/>
        <v>0</v>
      </c>
      <c r="F51" s="100">
        <f t="shared" si="31"/>
        <v>0</v>
      </c>
      <c r="G51" s="100">
        <f t="shared" si="32"/>
        <v>0</v>
      </c>
      <c r="H51" s="100">
        <f t="shared" si="33"/>
        <v>0</v>
      </c>
      <c r="I51" s="100">
        <f t="shared" si="34"/>
        <v>0</v>
      </c>
      <c r="J51" s="100">
        <f t="shared" si="35"/>
        <v>0</v>
      </c>
      <c r="K51" s="100">
        <f t="shared" si="36"/>
        <v>0</v>
      </c>
      <c r="L51" s="100">
        <f t="shared" si="37"/>
        <v>0</v>
      </c>
      <c r="M51" s="100">
        <f t="shared" si="38"/>
        <v>0</v>
      </c>
      <c r="N51" s="100">
        <f t="shared" si="39"/>
        <v>0</v>
      </c>
      <c r="O51" s="100">
        <f t="shared" si="40"/>
        <v>0</v>
      </c>
      <c r="P51" s="100">
        <f t="shared" si="41"/>
        <v>0</v>
      </c>
      <c r="Q51" s="104">
        <f t="shared" si="42"/>
        <v>0</v>
      </c>
      <c r="S51" s="99">
        <f t="shared" si="43"/>
        <v>0</v>
      </c>
      <c r="T51" s="100">
        <f t="shared" si="44"/>
        <v>0</v>
      </c>
      <c r="U51" s="100">
        <f t="shared" si="45"/>
        <v>0</v>
      </c>
      <c r="V51" s="100">
        <f t="shared" si="46"/>
        <v>0</v>
      </c>
      <c r="W51" s="100">
        <f t="shared" si="47"/>
        <v>0</v>
      </c>
      <c r="X51" s="100">
        <f t="shared" si="48"/>
        <v>0</v>
      </c>
      <c r="Y51" s="100">
        <f t="shared" si="49"/>
        <v>0</v>
      </c>
      <c r="Z51" s="100">
        <f t="shared" si="50"/>
        <v>0</v>
      </c>
      <c r="AA51" s="100">
        <f t="shared" si="51"/>
        <v>0</v>
      </c>
      <c r="AB51" s="100">
        <f t="shared" si="52"/>
        <v>0</v>
      </c>
      <c r="AC51" s="100">
        <f t="shared" si="53"/>
        <v>0</v>
      </c>
      <c r="AD51" s="100">
        <f t="shared" si="54"/>
        <v>0</v>
      </c>
      <c r="AE51" s="104">
        <f t="shared" si="55"/>
        <v>0</v>
      </c>
      <c r="AF51" s="104">
        <f t="shared" si="56"/>
        <v>0</v>
      </c>
      <c r="AG51" s="104">
        <f t="shared" si="57"/>
        <v>0</v>
      </c>
      <c r="AH51" s="173">
        <f t="shared" si="58"/>
        <v>0</v>
      </c>
      <c r="AJ51" s="78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30">
        <f t="shared" si="59"/>
        <v>0</v>
      </c>
      <c r="AW51" s="80"/>
      <c r="AX51" s="37"/>
    </row>
    <row r="52" spans="2:50" x14ac:dyDescent="0.35">
      <c r="B52" s="116">
        <v>441000</v>
      </c>
      <c r="C52" s="87" t="s">
        <v>57</v>
      </c>
      <c r="E52" s="99">
        <f t="shared" si="30"/>
        <v>0</v>
      </c>
      <c r="F52" s="100">
        <f t="shared" si="31"/>
        <v>0</v>
      </c>
      <c r="G52" s="100">
        <f t="shared" si="32"/>
        <v>0</v>
      </c>
      <c r="H52" s="100">
        <f t="shared" si="33"/>
        <v>0</v>
      </c>
      <c r="I52" s="100">
        <f t="shared" si="34"/>
        <v>0</v>
      </c>
      <c r="J52" s="100">
        <f t="shared" si="35"/>
        <v>0</v>
      </c>
      <c r="K52" s="100">
        <f t="shared" si="36"/>
        <v>0</v>
      </c>
      <c r="L52" s="100">
        <f t="shared" si="37"/>
        <v>0</v>
      </c>
      <c r="M52" s="100">
        <f t="shared" si="38"/>
        <v>0</v>
      </c>
      <c r="N52" s="100">
        <f t="shared" si="39"/>
        <v>0</v>
      </c>
      <c r="O52" s="100">
        <f t="shared" si="40"/>
        <v>0</v>
      </c>
      <c r="P52" s="100">
        <f t="shared" si="41"/>
        <v>0</v>
      </c>
      <c r="Q52" s="104">
        <f t="shared" si="42"/>
        <v>0</v>
      </c>
      <c r="S52" s="99">
        <f t="shared" si="43"/>
        <v>0</v>
      </c>
      <c r="T52" s="100">
        <f t="shared" si="44"/>
        <v>0</v>
      </c>
      <c r="U52" s="100">
        <f t="shared" si="45"/>
        <v>0</v>
      </c>
      <c r="V52" s="100">
        <f t="shared" si="46"/>
        <v>0</v>
      </c>
      <c r="W52" s="100">
        <f t="shared" si="47"/>
        <v>0</v>
      </c>
      <c r="X52" s="100">
        <f t="shared" si="48"/>
        <v>0</v>
      </c>
      <c r="Y52" s="100">
        <f t="shared" si="49"/>
        <v>0</v>
      </c>
      <c r="Z52" s="100">
        <f t="shared" si="50"/>
        <v>0</v>
      </c>
      <c r="AA52" s="100">
        <f t="shared" si="51"/>
        <v>0</v>
      </c>
      <c r="AB52" s="100">
        <f t="shared" si="52"/>
        <v>0</v>
      </c>
      <c r="AC52" s="100">
        <f t="shared" si="53"/>
        <v>0</v>
      </c>
      <c r="AD52" s="100">
        <f t="shared" si="54"/>
        <v>0</v>
      </c>
      <c r="AE52" s="104">
        <f t="shared" si="55"/>
        <v>0</v>
      </c>
      <c r="AF52" s="104">
        <f t="shared" si="56"/>
        <v>0</v>
      </c>
      <c r="AG52" s="104">
        <f t="shared" si="57"/>
        <v>0</v>
      </c>
      <c r="AH52" s="173">
        <f t="shared" si="58"/>
        <v>0</v>
      </c>
      <c r="AJ52" s="78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30">
        <f t="shared" si="59"/>
        <v>0</v>
      </c>
      <c r="AW52" s="80"/>
      <c r="AX52" s="37"/>
    </row>
    <row r="53" spans="2:50" x14ac:dyDescent="0.35">
      <c r="B53" s="116">
        <v>441001</v>
      </c>
      <c r="C53" s="87" t="s">
        <v>58</v>
      </c>
      <c r="E53" s="99">
        <f t="shared" si="30"/>
        <v>0</v>
      </c>
      <c r="F53" s="100">
        <f t="shared" si="31"/>
        <v>0</v>
      </c>
      <c r="G53" s="100">
        <f t="shared" si="32"/>
        <v>0</v>
      </c>
      <c r="H53" s="100">
        <f t="shared" si="33"/>
        <v>0</v>
      </c>
      <c r="I53" s="100">
        <f t="shared" si="34"/>
        <v>0</v>
      </c>
      <c r="J53" s="100">
        <f t="shared" si="35"/>
        <v>0</v>
      </c>
      <c r="K53" s="100">
        <f t="shared" si="36"/>
        <v>0</v>
      </c>
      <c r="L53" s="100">
        <f t="shared" si="37"/>
        <v>0</v>
      </c>
      <c r="M53" s="100">
        <f t="shared" si="38"/>
        <v>0</v>
      </c>
      <c r="N53" s="100">
        <f t="shared" si="39"/>
        <v>0</v>
      </c>
      <c r="O53" s="100">
        <f t="shared" si="40"/>
        <v>0</v>
      </c>
      <c r="P53" s="100">
        <f t="shared" si="41"/>
        <v>0</v>
      </c>
      <c r="Q53" s="104">
        <f t="shared" si="42"/>
        <v>0</v>
      </c>
      <c r="S53" s="99">
        <f t="shared" si="43"/>
        <v>0</v>
      </c>
      <c r="T53" s="100">
        <f t="shared" si="44"/>
        <v>0</v>
      </c>
      <c r="U53" s="100">
        <f t="shared" si="45"/>
        <v>0</v>
      </c>
      <c r="V53" s="100">
        <f t="shared" si="46"/>
        <v>0</v>
      </c>
      <c r="W53" s="100">
        <f t="shared" si="47"/>
        <v>0</v>
      </c>
      <c r="X53" s="100">
        <f t="shared" si="48"/>
        <v>0</v>
      </c>
      <c r="Y53" s="100">
        <f t="shared" si="49"/>
        <v>0</v>
      </c>
      <c r="Z53" s="100">
        <f t="shared" si="50"/>
        <v>0</v>
      </c>
      <c r="AA53" s="100">
        <f t="shared" si="51"/>
        <v>0</v>
      </c>
      <c r="AB53" s="100">
        <f t="shared" si="52"/>
        <v>0</v>
      </c>
      <c r="AC53" s="100">
        <f t="shared" si="53"/>
        <v>0</v>
      </c>
      <c r="AD53" s="100">
        <f t="shared" si="54"/>
        <v>0</v>
      </c>
      <c r="AE53" s="104">
        <f t="shared" si="55"/>
        <v>0</v>
      </c>
      <c r="AF53" s="104">
        <f t="shared" si="56"/>
        <v>0</v>
      </c>
      <c r="AG53" s="104">
        <f t="shared" si="57"/>
        <v>0</v>
      </c>
      <c r="AH53" s="173">
        <f t="shared" si="58"/>
        <v>0</v>
      </c>
      <c r="AJ53" s="78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30">
        <f t="shared" si="59"/>
        <v>0</v>
      </c>
      <c r="AW53" s="80"/>
      <c r="AX53" s="37"/>
    </row>
    <row r="54" spans="2:50" x14ac:dyDescent="0.35">
      <c r="B54" s="116">
        <v>441010</v>
      </c>
      <c r="C54" s="87" t="s">
        <v>59</v>
      </c>
      <c r="E54" s="99">
        <f t="shared" si="30"/>
        <v>0</v>
      </c>
      <c r="F54" s="100">
        <f t="shared" si="31"/>
        <v>0</v>
      </c>
      <c r="G54" s="100">
        <f t="shared" si="32"/>
        <v>0</v>
      </c>
      <c r="H54" s="100">
        <f t="shared" si="33"/>
        <v>0</v>
      </c>
      <c r="I54" s="100">
        <f t="shared" si="34"/>
        <v>0</v>
      </c>
      <c r="J54" s="100">
        <f t="shared" si="35"/>
        <v>0</v>
      </c>
      <c r="K54" s="100">
        <f t="shared" si="36"/>
        <v>0</v>
      </c>
      <c r="L54" s="100">
        <f t="shared" si="37"/>
        <v>0</v>
      </c>
      <c r="M54" s="100">
        <f t="shared" si="38"/>
        <v>0</v>
      </c>
      <c r="N54" s="100">
        <f t="shared" si="39"/>
        <v>0</v>
      </c>
      <c r="O54" s="100">
        <f t="shared" si="40"/>
        <v>0</v>
      </c>
      <c r="P54" s="100">
        <f t="shared" si="41"/>
        <v>0</v>
      </c>
      <c r="Q54" s="104">
        <f t="shared" si="42"/>
        <v>0</v>
      </c>
      <c r="S54" s="99">
        <f t="shared" si="43"/>
        <v>0</v>
      </c>
      <c r="T54" s="100">
        <f t="shared" si="44"/>
        <v>0</v>
      </c>
      <c r="U54" s="100">
        <f t="shared" si="45"/>
        <v>0</v>
      </c>
      <c r="V54" s="100">
        <f t="shared" si="46"/>
        <v>0</v>
      </c>
      <c r="W54" s="100">
        <f t="shared" si="47"/>
        <v>0</v>
      </c>
      <c r="X54" s="100">
        <f t="shared" si="48"/>
        <v>0</v>
      </c>
      <c r="Y54" s="100">
        <f t="shared" si="49"/>
        <v>0</v>
      </c>
      <c r="Z54" s="100">
        <f t="shared" si="50"/>
        <v>0</v>
      </c>
      <c r="AA54" s="100">
        <f t="shared" si="51"/>
        <v>0</v>
      </c>
      <c r="AB54" s="100">
        <f t="shared" si="52"/>
        <v>0</v>
      </c>
      <c r="AC54" s="100">
        <f t="shared" si="53"/>
        <v>0</v>
      </c>
      <c r="AD54" s="100">
        <f t="shared" si="54"/>
        <v>0</v>
      </c>
      <c r="AE54" s="104">
        <f t="shared" si="55"/>
        <v>0</v>
      </c>
      <c r="AF54" s="104">
        <f t="shared" si="56"/>
        <v>0</v>
      </c>
      <c r="AG54" s="104">
        <f t="shared" si="57"/>
        <v>0</v>
      </c>
      <c r="AH54" s="173">
        <f t="shared" si="58"/>
        <v>0</v>
      </c>
      <c r="AJ54" s="78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30">
        <f t="shared" si="59"/>
        <v>0</v>
      </c>
      <c r="AW54" s="80"/>
      <c r="AX54" s="37"/>
    </row>
    <row r="55" spans="2:50" x14ac:dyDescent="0.35">
      <c r="B55" s="116">
        <v>442000</v>
      </c>
      <c r="C55" s="87" t="s">
        <v>60</v>
      </c>
      <c r="E55" s="99">
        <f t="shared" si="30"/>
        <v>0</v>
      </c>
      <c r="F55" s="100">
        <f t="shared" si="31"/>
        <v>0</v>
      </c>
      <c r="G55" s="100">
        <f t="shared" si="32"/>
        <v>0</v>
      </c>
      <c r="H55" s="100">
        <f t="shared" si="33"/>
        <v>0</v>
      </c>
      <c r="I55" s="100">
        <f t="shared" si="34"/>
        <v>0</v>
      </c>
      <c r="J55" s="100">
        <f t="shared" si="35"/>
        <v>0</v>
      </c>
      <c r="K55" s="100">
        <f t="shared" si="36"/>
        <v>0</v>
      </c>
      <c r="L55" s="100">
        <f t="shared" si="37"/>
        <v>0</v>
      </c>
      <c r="M55" s="100">
        <f t="shared" si="38"/>
        <v>0</v>
      </c>
      <c r="N55" s="100">
        <f t="shared" si="39"/>
        <v>0</v>
      </c>
      <c r="O55" s="100">
        <f t="shared" si="40"/>
        <v>0</v>
      </c>
      <c r="P55" s="100">
        <f t="shared" si="41"/>
        <v>0</v>
      </c>
      <c r="Q55" s="104">
        <f t="shared" si="42"/>
        <v>0</v>
      </c>
      <c r="S55" s="99">
        <f t="shared" si="43"/>
        <v>0</v>
      </c>
      <c r="T55" s="100">
        <f t="shared" si="44"/>
        <v>0</v>
      </c>
      <c r="U55" s="100">
        <f t="shared" si="45"/>
        <v>0</v>
      </c>
      <c r="V55" s="100">
        <f t="shared" si="46"/>
        <v>0</v>
      </c>
      <c r="W55" s="100">
        <f t="shared" si="47"/>
        <v>0</v>
      </c>
      <c r="X55" s="100">
        <f t="shared" si="48"/>
        <v>0</v>
      </c>
      <c r="Y55" s="100">
        <f t="shared" si="49"/>
        <v>0</v>
      </c>
      <c r="Z55" s="100">
        <f t="shared" si="50"/>
        <v>0</v>
      </c>
      <c r="AA55" s="100">
        <f t="shared" si="51"/>
        <v>0</v>
      </c>
      <c r="AB55" s="100">
        <f t="shared" si="52"/>
        <v>0</v>
      </c>
      <c r="AC55" s="100">
        <f t="shared" si="53"/>
        <v>0</v>
      </c>
      <c r="AD55" s="100">
        <f t="shared" si="54"/>
        <v>0</v>
      </c>
      <c r="AE55" s="104">
        <f t="shared" si="55"/>
        <v>0</v>
      </c>
      <c r="AF55" s="104">
        <f t="shared" si="56"/>
        <v>0</v>
      </c>
      <c r="AG55" s="104">
        <f t="shared" si="57"/>
        <v>0</v>
      </c>
      <c r="AH55" s="173">
        <f t="shared" si="58"/>
        <v>0</v>
      </c>
      <c r="AJ55" s="78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30">
        <f t="shared" si="59"/>
        <v>0</v>
      </c>
      <c r="AW55" s="80"/>
      <c r="AX55" s="37"/>
    </row>
    <row r="56" spans="2:50" x14ac:dyDescent="0.35">
      <c r="B56" s="116">
        <v>442010</v>
      </c>
      <c r="C56" s="87" t="s">
        <v>61</v>
      </c>
      <c r="E56" s="99">
        <f t="shared" si="30"/>
        <v>0</v>
      </c>
      <c r="F56" s="100">
        <f t="shared" si="31"/>
        <v>0</v>
      </c>
      <c r="G56" s="100">
        <f t="shared" si="32"/>
        <v>0</v>
      </c>
      <c r="H56" s="100">
        <f t="shared" si="33"/>
        <v>0</v>
      </c>
      <c r="I56" s="100">
        <f t="shared" si="34"/>
        <v>0</v>
      </c>
      <c r="J56" s="100">
        <f t="shared" si="35"/>
        <v>0</v>
      </c>
      <c r="K56" s="100">
        <f t="shared" si="36"/>
        <v>0</v>
      </c>
      <c r="L56" s="100">
        <f t="shared" si="37"/>
        <v>0</v>
      </c>
      <c r="M56" s="100">
        <f t="shared" si="38"/>
        <v>0</v>
      </c>
      <c r="N56" s="100">
        <f t="shared" si="39"/>
        <v>0</v>
      </c>
      <c r="O56" s="100">
        <f t="shared" si="40"/>
        <v>0</v>
      </c>
      <c r="P56" s="100">
        <f t="shared" si="41"/>
        <v>0</v>
      </c>
      <c r="Q56" s="104">
        <f t="shared" si="42"/>
        <v>0</v>
      </c>
      <c r="S56" s="99">
        <f t="shared" si="43"/>
        <v>0</v>
      </c>
      <c r="T56" s="100">
        <f t="shared" si="44"/>
        <v>0</v>
      </c>
      <c r="U56" s="100">
        <f t="shared" si="45"/>
        <v>0</v>
      </c>
      <c r="V56" s="100">
        <f t="shared" si="46"/>
        <v>0</v>
      </c>
      <c r="W56" s="100">
        <f t="shared" si="47"/>
        <v>0</v>
      </c>
      <c r="X56" s="100">
        <f t="shared" si="48"/>
        <v>0</v>
      </c>
      <c r="Y56" s="100">
        <f t="shared" si="49"/>
        <v>0</v>
      </c>
      <c r="Z56" s="100">
        <f t="shared" si="50"/>
        <v>0</v>
      </c>
      <c r="AA56" s="100">
        <f t="shared" si="51"/>
        <v>0</v>
      </c>
      <c r="AB56" s="100">
        <f t="shared" si="52"/>
        <v>0</v>
      </c>
      <c r="AC56" s="100">
        <f t="shared" si="53"/>
        <v>0</v>
      </c>
      <c r="AD56" s="100">
        <f t="shared" si="54"/>
        <v>0</v>
      </c>
      <c r="AE56" s="104">
        <f t="shared" si="55"/>
        <v>0</v>
      </c>
      <c r="AF56" s="104">
        <f t="shared" si="56"/>
        <v>0</v>
      </c>
      <c r="AG56" s="104">
        <f t="shared" si="57"/>
        <v>0</v>
      </c>
      <c r="AH56" s="173">
        <f t="shared" si="58"/>
        <v>0</v>
      </c>
      <c r="AJ56" s="7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30">
        <f t="shared" si="59"/>
        <v>0</v>
      </c>
      <c r="AW56" s="80"/>
      <c r="AX56" s="37"/>
    </row>
    <row r="57" spans="2:50" x14ac:dyDescent="0.35">
      <c r="B57" s="116">
        <v>442011</v>
      </c>
      <c r="C57" s="87" t="s">
        <v>62</v>
      </c>
      <c r="E57" s="99">
        <f t="shared" si="30"/>
        <v>0</v>
      </c>
      <c r="F57" s="100">
        <f t="shared" si="31"/>
        <v>0</v>
      </c>
      <c r="G57" s="100">
        <f t="shared" si="32"/>
        <v>0</v>
      </c>
      <c r="H57" s="100">
        <f t="shared" si="33"/>
        <v>0</v>
      </c>
      <c r="I57" s="100">
        <f t="shared" si="34"/>
        <v>0</v>
      </c>
      <c r="J57" s="100">
        <f t="shared" si="35"/>
        <v>0</v>
      </c>
      <c r="K57" s="100">
        <f t="shared" si="36"/>
        <v>0</v>
      </c>
      <c r="L57" s="100">
        <f t="shared" si="37"/>
        <v>0</v>
      </c>
      <c r="M57" s="100">
        <f t="shared" si="38"/>
        <v>0</v>
      </c>
      <c r="N57" s="100">
        <f t="shared" si="39"/>
        <v>0</v>
      </c>
      <c r="O57" s="100">
        <f t="shared" si="40"/>
        <v>0</v>
      </c>
      <c r="P57" s="100">
        <f t="shared" si="41"/>
        <v>0</v>
      </c>
      <c r="Q57" s="104">
        <f t="shared" si="42"/>
        <v>0</v>
      </c>
      <c r="S57" s="99">
        <f t="shared" si="43"/>
        <v>0</v>
      </c>
      <c r="T57" s="100">
        <f t="shared" si="44"/>
        <v>0</v>
      </c>
      <c r="U57" s="100">
        <f t="shared" si="45"/>
        <v>0</v>
      </c>
      <c r="V57" s="100">
        <f t="shared" si="46"/>
        <v>0</v>
      </c>
      <c r="W57" s="100">
        <f t="shared" si="47"/>
        <v>0</v>
      </c>
      <c r="X57" s="100">
        <f t="shared" si="48"/>
        <v>0</v>
      </c>
      <c r="Y57" s="100">
        <f t="shared" si="49"/>
        <v>0</v>
      </c>
      <c r="Z57" s="100">
        <f t="shared" si="50"/>
        <v>0</v>
      </c>
      <c r="AA57" s="100">
        <f t="shared" si="51"/>
        <v>0</v>
      </c>
      <c r="AB57" s="100">
        <f t="shared" si="52"/>
        <v>0</v>
      </c>
      <c r="AC57" s="100">
        <f t="shared" si="53"/>
        <v>0</v>
      </c>
      <c r="AD57" s="100">
        <f t="shared" si="54"/>
        <v>0</v>
      </c>
      <c r="AE57" s="104">
        <f t="shared" si="55"/>
        <v>0</v>
      </c>
      <c r="AF57" s="104">
        <f t="shared" si="56"/>
        <v>0</v>
      </c>
      <c r="AG57" s="104">
        <f t="shared" si="57"/>
        <v>0</v>
      </c>
      <c r="AH57" s="173">
        <f t="shared" si="58"/>
        <v>0</v>
      </c>
      <c r="AJ57" s="78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30">
        <f t="shared" si="59"/>
        <v>0</v>
      </c>
      <c r="AW57" s="80"/>
      <c r="AX57" s="37"/>
    </row>
    <row r="58" spans="2:50" x14ac:dyDescent="0.35">
      <c r="B58" s="116">
        <v>442012</v>
      </c>
      <c r="C58" s="87" t="s">
        <v>63</v>
      </c>
      <c r="E58" s="99">
        <f t="shared" si="30"/>
        <v>0</v>
      </c>
      <c r="F58" s="100">
        <f t="shared" si="31"/>
        <v>0</v>
      </c>
      <c r="G58" s="100">
        <f t="shared" si="32"/>
        <v>0</v>
      </c>
      <c r="H58" s="100">
        <f t="shared" si="33"/>
        <v>0</v>
      </c>
      <c r="I58" s="100">
        <f t="shared" si="34"/>
        <v>0</v>
      </c>
      <c r="J58" s="100">
        <f t="shared" si="35"/>
        <v>0</v>
      </c>
      <c r="K58" s="100">
        <f t="shared" si="36"/>
        <v>0</v>
      </c>
      <c r="L58" s="100">
        <f t="shared" si="37"/>
        <v>0</v>
      </c>
      <c r="M58" s="100">
        <f t="shared" si="38"/>
        <v>0</v>
      </c>
      <c r="N58" s="100">
        <f t="shared" si="39"/>
        <v>0</v>
      </c>
      <c r="O58" s="100">
        <f t="shared" si="40"/>
        <v>0</v>
      </c>
      <c r="P58" s="100">
        <f t="shared" si="41"/>
        <v>0</v>
      </c>
      <c r="Q58" s="104">
        <f t="shared" si="42"/>
        <v>0</v>
      </c>
      <c r="S58" s="99">
        <f t="shared" si="43"/>
        <v>0</v>
      </c>
      <c r="T58" s="100">
        <f t="shared" si="44"/>
        <v>0</v>
      </c>
      <c r="U58" s="100">
        <f t="shared" si="45"/>
        <v>0</v>
      </c>
      <c r="V58" s="100">
        <f t="shared" si="46"/>
        <v>0</v>
      </c>
      <c r="W58" s="100">
        <f t="shared" si="47"/>
        <v>0</v>
      </c>
      <c r="X58" s="100">
        <f t="shared" si="48"/>
        <v>0</v>
      </c>
      <c r="Y58" s="100">
        <f t="shared" si="49"/>
        <v>0</v>
      </c>
      <c r="Z58" s="100">
        <f t="shared" si="50"/>
        <v>0</v>
      </c>
      <c r="AA58" s="100">
        <f t="shared" si="51"/>
        <v>0</v>
      </c>
      <c r="AB58" s="100">
        <f t="shared" si="52"/>
        <v>0</v>
      </c>
      <c r="AC58" s="100">
        <f t="shared" si="53"/>
        <v>0</v>
      </c>
      <c r="AD58" s="100">
        <f t="shared" si="54"/>
        <v>0</v>
      </c>
      <c r="AE58" s="104">
        <f t="shared" si="55"/>
        <v>0</v>
      </c>
      <c r="AF58" s="104">
        <f t="shared" si="56"/>
        <v>0</v>
      </c>
      <c r="AG58" s="104">
        <f t="shared" si="57"/>
        <v>0</v>
      </c>
      <c r="AH58" s="173">
        <f t="shared" si="58"/>
        <v>0</v>
      </c>
      <c r="AJ58" s="78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30">
        <f t="shared" si="59"/>
        <v>0</v>
      </c>
      <c r="AW58" s="80"/>
      <c r="AX58" s="37"/>
    </row>
    <row r="59" spans="2:50" x14ac:dyDescent="0.35">
      <c r="B59" s="116">
        <v>442013</v>
      </c>
      <c r="C59" s="87" t="s">
        <v>64</v>
      </c>
      <c r="E59" s="99">
        <f t="shared" si="30"/>
        <v>0</v>
      </c>
      <c r="F59" s="100">
        <f t="shared" si="31"/>
        <v>0</v>
      </c>
      <c r="G59" s="100">
        <f t="shared" si="32"/>
        <v>0</v>
      </c>
      <c r="H59" s="100">
        <f t="shared" si="33"/>
        <v>0</v>
      </c>
      <c r="I59" s="100">
        <f t="shared" si="34"/>
        <v>0</v>
      </c>
      <c r="J59" s="100">
        <f t="shared" si="35"/>
        <v>0</v>
      </c>
      <c r="K59" s="100">
        <f t="shared" si="36"/>
        <v>0</v>
      </c>
      <c r="L59" s="100">
        <f t="shared" si="37"/>
        <v>0</v>
      </c>
      <c r="M59" s="100">
        <f t="shared" si="38"/>
        <v>0</v>
      </c>
      <c r="N59" s="100">
        <f t="shared" si="39"/>
        <v>0</v>
      </c>
      <c r="O59" s="100">
        <f t="shared" si="40"/>
        <v>0</v>
      </c>
      <c r="P59" s="100">
        <f t="shared" si="41"/>
        <v>0</v>
      </c>
      <c r="Q59" s="104">
        <f t="shared" si="42"/>
        <v>0</v>
      </c>
      <c r="S59" s="99">
        <f t="shared" si="43"/>
        <v>0</v>
      </c>
      <c r="T59" s="100">
        <f t="shared" si="44"/>
        <v>0</v>
      </c>
      <c r="U59" s="100">
        <f t="shared" si="45"/>
        <v>0</v>
      </c>
      <c r="V59" s="100">
        <f t="shared" si="46"/>
        <v>0</v>
      </c>
      <c r="W59" s="100">
        <f t="shared" si="47"/>
        <v>0</v>
      </c>
      <c r="X59" s="100">
        <f t="shared" si="48"/>
        <v>0</v>
      </c>
      <c r="Y59" s="100">
        <f t="shared" si="49"/>
        <v>0</v>
      </c>
      <c r="Z59" s="100">
        <f t="shared" si="50"/>
        <v>0</v>
      </c>
      <c r="AA59" s="100">
        <f t="shared" si="51"/>
        <v>0</v>
      </c>
      <c r="AB59" s="100">
        <f t="shared" si="52"/>
        <v>0</v>
      </c>
      <c r="AC59" s="100">
        <f t="shared" si="53"/>
        <v>0</v>
      </c>
      <c r="AD59" s="100">
        <f t="shared" si="54"/>
        <v>0</v>
      </c>
      <c r="AE59" s="104">
        <f t="shared" si="55"/>
        <v>0</v>
      </c>
      <c r="AF59" s="104">
        <f t="shared" si="56"/>
        <v>0</v>
      </c>
      <c r="AG59" s="104">
        <f t="shared" si="57"/>
        <v>0</v>
      </c>
      <c r="AH59" s="173">
        <f t="shared" si="58"/>
        <v>0</v>
      </c>
      <c r="AJ59" s="78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30">
        <f t="shared" si="59"/>
        <v>0</v>
      </c>
      <c r="AW59" s="80"/>
      <c r="AX59" s="37"/>
    </row>
    <row r="60" spans="2:50" x14ac:dyDescent="0.35">
      <c r="B60" s="116">
        <v>442014</v>
      </c>
      <c r="C60" s="87" t="s">
        <v>65</v>
      </c>
      <c r="E60" s="99">
        <f t="shared" si="30"/>
        <v>0</v>
      </c>
      <c r="F60" s="100">
        <f t="shared" si="31"/>
        <v>0</v>
      </c>
      <c r="G60" s="100">
        <f t="shared" si="32"/>
        <v>0</v>
      </c>
      <c r="H60" s="100">
        <f t="shared" si="33"/>
        <v>0</v>
      </c>
      <c r="I60" s="100">
        <f t="shared" si="34"/>
        <v>0</v>
      </c>
      <c r="J60" s="100">
        <f t="shared" si="35"/>
        <v>0</v>
      </c>
      <c r="K60" s="100">
        <f t="shared" si="36"/>
        <v>0</v>
      </c>
      <c r="L60" s="100">
        <f t="shared" si="37"/>
        <v>0</v>
      </c>
      <c r="M60" s="100">
        <f t="shared" si="38"/>
        <v>0</v>
      </c>
      <c r="N60" s="100">
        <f t="shared" si="39"/>
        <v>0</v>
      </c>
      <c r="O60" s="100">
        <f t="shared" si="40"/>
        <v>0</v>
      </c>
      <c r="P60" s="100">
        <f t="shared" si="41"/>
        <v>0</v>
      </c>
      <c r="Q60" s="104">
        <f t="shared" si="42"/>
        <v>0</v>
      </c>
      <c r="S60" s="99">
        <f t="shared" si="43"/>
        <v>0</v>
      </c>
      <c r="T60" s="100">
        <f t="shared" si="44"/>
        <v>0</v>
      </c>
      <c r="U60" s="100">
        <f t="shared" si="45"/>
        <v>0</v>
      </c>
      <c r="V60" s="100">
        <f t="shared" si="46"/>
        <v>0</v>
      </c>
      <c r="W60" s="100">
        <f t="shared" si="47"/>
        <v>0</v>
      </c>
      <c r="X60" s="100">
        <f t="shared" si="48"/>
        <v>0</v>
      </c>
      <c r="Y60" s="100">
        <f t="shared" si="49"/>
        <v>0</v>
      </c>
      <c r="Z60" s="100">
        <f t="shared" si="50"/>
        <v>0</v>
      </c>
      <c r="AA60" s="100">
        <f t="shared" si="51"/>
        <v>0</v>
      </c>
      <c r="AB60" s="100">
        <f t="shared" si="52"/>
        <v>0</v>
      </c>
      <c r="AC60" s="100">
        <f t="shared" si="53"/>
        <v>0</v>
      </c>
      <c r="AD60" s="100">
        <f t="shared" si="54"/>
        <v>0</v>
      </c>
      <c r="AE60" s="104">
        <f t="shared" si="55"/>
        <v>0</v>
      </c>
      <c r="AF60" s="104">
        <f t="shared" si="56"/>
        <v>0</v>
      </c>
      <c r="AG60" s="104">
        <f t="shared" si="57"/>
        <v>0</v>
      </c>
      <c r="AH60" s="173">
        <f t="shared" si="58"/>
        <v>0</v>
      </c>
      <c r="AJ60" s="78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30">
        <f t="shared" si="59"/>
        <v>0</v>
      </c>
      <c r="AW60" s="80"/>
      <c r="AX60" s="37"/>
    </row>
    <row r="61" spans="2:50" x14ac:dyDescent="0.35">
      <c r="B61" s="116">
        <v>442015</v>
      </c>
      <c r="C61" s="87" t="s">
        <v>66</v>
      </c>
      <c r="E61" s="99">
        <f t="shared" si="30"/>
        <v>0</v>
      </c>
      <c r="F61" s="100">
        <f t="shared" si="31"/>
        <v>0</v>
      </c>
      <c r="G61" s="100">
        <f t="shared" si="32"/>
        <v>0</v>
      </c>
      <c r="H61" s="100">
        <f t="shared" si="33"/>
        <v>0</v>
      </c>
      <c r="I61" s="100">
        <f t="shared" si="34"/>
        <v>0</v>
      </c>
      <c r="J61" s="100">
        <f t="shared" si="35"/>
        <v>0</v>
      </c>
      <c r="K61" s="100">
        <f t="shared" si="36"/>
        <v>0</v>
      </c>
      <c r="L61" s="100">
        <f t="shared" si="37"/>
        <v>0</v>
      </c>
      <c r="M61" s="100">
        <f t="shared" si="38"/>
        <v>0</v>
      </c>
      <c r="N61" s="100">
        <f t="shared" si="39"/>
        <v>0</v>
      </c>
      <c r="O61" s="100">
        <f t="shared" si="40"/>
        <v>0</v>
      </c>
      <c r="P61" s="100">
        <f t="shared" si="41"/>
        <v>0</v>
      </c>
      <c r="Q61" s="104">
        <f t="shared" si="42"/>
        <v>0</v>
      </c>
      <c r="S61" s="99">
        <f t="shared" si="43"/>
        <v>0</v>
      </c>
      <c r="T61" s="100">
        <f t="shared" si="44"/>
        <v>0</v>
      </c>
      <c r="U61" s="100">
        <f t="shared" si="45"/>
        <v>0</v>
      </c>
      <c r="V61" s="100">
        <f t="shared" si="46"/>
        <v>0</v>
      </c>
      <c r="W61" s="100">
        <f t="shared" si="47"/>
        <v>0</v>
      </c>
      <c r="X61" s="100">
        <f t="shared" si="48"/>
        <v>0</v>
      </c>
      <c r="Y61" s="100">
        <f t="shared" si="49"/>
        <v>0</v>
      </c>
      <c r="Z61" s="100">
        <f t="shared" si="50"/>
        <v>0</v>
      </c>
      <c r="AA61" s="100">
        <f t="shared" si="51"/>
        <v>0</v>
      </c>
      <c r="AB61" s="100">
        <f t="shared" si="52"/>
        <v>0</v>
      </c>
      <c r="AC61" s="100">
        <f t="shared" si="53"/>
        <v>0</v>
      </c>
      <c r="AD61" s="100">
        <f t="shared" si="54"/>
        <v>0</v>
      </c>
      <c r="AE61" s="104">
        <f t="shared" si="55"/>
        <v>0</v>
      </c>
      <c r="AF61" s="104">
        <f t="shared" si="56"/>
        <v>0</v>
      </c>
      <c r="AG61" s="104">
        <f t="shared" si="57"/>
        <v>0</v>
      </c>
      <c r="AH61" s="173">
        <f t="shared" si="58"/>
        <v>0</v>
      </c>
      <c r="AJ61" s="78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30">
        <f t="shared" si="59"/>
        <v>0</v>
      </c>
      <c r="AW61" s="80"/>
      <c r="AX61" s="37"/>
    </row>
    <row r="62" spans="2:50" x14ac:dyDescent="0.35">
      <c r="B62" s="116">
        <v>443000</v>
      </c>
      <c r="C62" s="87" t="s">
        <v>67</v>
      </c>
      <c r="E62" s="99">
        <f t="shared" si="30"/>
        <v>0</v>
      </c>
      <c r="F62" s="100">
        <f t="shared" si="31"/>
        <v>0</v>
      </c>
      <c r="G62" s="100">
        <f t="shared" si="32"/>
        <v>0</v>
      </c>
      <c r="H62" s="100">
        <f t="shared" si="33"/>
        <v>0</v>
      </c>
      <c r="I62" s="100">
        <f t="shared" si="34"/>
        <v>0</v>
      </c>
      <c r="J62" s="100">
        <f t="shared" si="35"/>
        <v>0</v>
      </c>
      <c r="K62" s="100">
        <f t="shared" si="36"/>
        <v>0</v>
      </c>
      <c r="L62" s="100">
        <f t="shared" si="37"/>
        <v>0</v>
      </c>
      <c r="M62" s="100">
        <f t="shared" si="38"/>
        <v>0</v>
      </c>
      <c r="N62" s="100">
        <f t="shared" si="39"/>
        <v>0</v>
      </c>
      <c r="O62" s="100">
        <f t="shared" si="40"/>
        <v>0</v>
      </c>
      <c r="P62" s="100">
        <f t="shared" si="41"/>
        <v>0</v>
      </c>
      <c r="Q62" s="104">
        <f t="shared" si="42"/>
        <v>0</v>
      </c>
      <c r="S62" s="99">
        <f t="shared" si="43"/>
        <v>0</v>
      </c>
      <c r="T62" s="100">
        <f t="shared" si="44"/>
        <v>0</v>
      </c>
      <c r="U62" s="100">
        <f t="shared" si="45"/>
        <v>0</v>
      </c>
      <c r="V62" s="100">
        <f t="shared" si="46"/>
        <v>0</v>
      </c>
      <c r="W62" s="100">
        <f t="shared" si="47"/>
        <v>0</v>
      </c>
      <c r="X62" s="100">
        <f t="shared" si="48"/>
        <v>0</v>
      </c>
      <c r="Y62" s="100">
        <f t="shared" si="49"/>
        <v>0</v>
      </c>
      <c r="Z62" s="100">
        <f t="shared" si="50"/>
        <v>0</v>
      </c>
      <c r="AA62" s="100">
        <f t="shared" si="51"/>
        <v>0</v>
      </c>
      <c r="AB62" s="100">
        <f t="shared" si="52"/>
        <v>0</v>
      </c>
      <c r="AC62" s="100">
        <f t="shared" si="53"/>
        <v>0</v>
      </c>
      <c r="AD62" s="100">
        <f t="shared" si="54"/>
        <v>0</v>
      </c>
      <c r="AE62" s="104">
        <f t="shared" si="55"/>
        <v>0</v>
      </c>
      <c r="AF62" s="104">
        <f t="shared" si="56"/>
        <v>0</v>
      </c>
      <c r="AG62" s="104">
        <f t="shared" si="57"/>
        <v>0</v>
      </c>
      <c r="AH62" s="173">
        <f t="shared" si="58"/>
        <v>0</v>
      </c>
      <c r="AJ62" s="78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30">
        <f t="shared" si="59"/>
        <v>0</v>
      </c>
      <c r="AW62" s="80"/>
      <c r="AX62" s="37"/>
    </row>
    <row r="63" spans="2:50" x14ac:dyDescent="0.35">
      <c r="B63" s="116">
        <v>444000</v>
      </c>
      <c r="C63" s="87" t="s">
        <v>68</v>
      </c>
      <c r="E63" s="99">
        <f t="shared" si="30"/>
        <v>0</v>
      </c>
      <c r="F63" s="100">
        <f t="shared" si="31"/>
        <v>0</v>
      </c>
      <c r="G63" s="100">
        <f t="shared" si="32"/>
        <v>0</v>
      </c>
      <c r="H63" s="100">
        <f t="shared" si="33"/>
        <v>0</v>
      </c>
      <c r="I63" s="100">
        <f t="shared" si="34"/>
        <v>0</v>
      </c>
      <c r="J63" s="100">
        <f t="shared" si="35"/>
        <v>0</v>
      </c>
      <c r="K63" s="100">
        <f t="shared" si="36"/>
        <v>0</v>
      </c>
      <c r="L63" s="100">
        <f t="shared" si="37"/>
        <v>0</v>
      </c>
      <c r="M63" s="100">
        <f t="shared" si="38"/>
        <v>0</v>
      </c>
      <c r="N63" s="100">
        <f t="shared" si="39"/>
        <v>0</v>
      </c>
      <c r="O63" s="100">
        <f t="shared" si="40"/>
        <v>0</v>
      </c>
      <c r="P63" s="100">
        <f t="shared" si="41"/>
        <v>0</v>
      </c>
      <c r="Q63" s="104">
        <f t="shared" si="42"/>
        <v>0</v>
      </c>
      <c r="S63" s="99">
        <f t="shared" si="43"/>
        <v>0</v>
      </c>
      <c r="T63" s="100">
        <f t="shared" si="44"/>
        <v>0</v>
      </c>
      <c r="U63" s="100">
        <f t="shared" si="45"/>
        <v>0</v>
      </c>
      <c r="V63" s="100">
        <f t="shared" si="46"/>
        <v>0</v>
      </c>
      <c r="W63" s="100">
        <f t="shared" si="47"/>
        <v>0</v>
      </c>
      <c r="X63" s="100">
        <f t="shared" si="48"/>
        <v>0</v>
      </c>
      <c r="Y63" s="100">
        <f t="shared" si="49"/>
        <v>0</v>
      </c>
      <c r="Z63" s="100">
        <f t="shared" si="50"/>
        <v>0</v>
      </c>
      <c r="AA63" s="100">
        <f t="shared" si="51"/>
        <v>0</v>
      </c>
      <c r="AB63" s="100">
        <f t="shared" si="52"/>
        <v>0</v>
      </c>
      <c r="AC63" s="100">
        <f t="shared" si="53"/>
        <v>0</v>
      </c>
      <c r="AD63" s="100">
        <f t="shared" si="54"/>
        <v>0</v>
      </c>
      <c r="AE63" s="104">
        <f t="shared" si="55"/>
        <v>0</v>
      </c>
      <c r="AF63" s="104">
        <f t="shared" si="56"/>
        <v>0</v>
      </c>
      <c r="AG63" s="104">
        <f t="shared" si="57"/>
        <v>0</v>
      </c>
      <c r="AH63" s="173">
        <f t="shared" si="58"/>
        <v>0</v>
      </c>
      <c r="AJ63" s="78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30">
        <f t="shared" si="59"/>
        <v>0</v>
      </c>
      <c r="AW63" s="80"/>
      <c r="AX63" s="37"/>
    </row>
    <row r="64" spans="2:50" x14ac:dyDescent="0.35">
      <c r="B64" s="116">
        <v>444010</v>
      </c>
      <c r="C64" s="87" t="s">
        <v>69</v>
      </c>
      <c r="E64" s="99">
        <f t="shared" si="30"/>
        <v>0</v>
      </c>
      <c r="F64" s="100">
        <f t="shared" si="31"/>
        <v>0</v>
      </c>
      <c r="G64" s="100">
        <f t="shared" si="32"/>
        <v>0</v>
      </c>
      <c r="H64" s="100">
        <f t="shared" si="33"/>
        <v>0</v>
      </c>
      <c r="I64" s="100">
        <f t="shared" si="34"/>
        <v>0</v>
      </c>
      <c r="J64" s="100">
        <f t="shared" si="35"/>
        <v>0</v>
      </c>
      <c r="K64" s="100">
        <f t="shared" si="36"/>
        <v>0</v>
      </c>
      <c r="L64" s="100">
        <f t="shared" si="37"/>
        <v>0</v>
      </c>
      <c r="M64" s="100">
        <f t="shared" si="38"/>
        <v>0</v>
      </c>
      <c r="N64" s="100">
        <f t="shared" si="39"/>
        <v>0</v>
      </c>
      <c r="O64" s="100">
        <f t="shared" si="40"/>
        <v>0</v>
      </c>
      <c r="P64" s="100">
        <f t="shared" si="41"/>
        <v>0</v>
      </c>
      <c r="Q64" s="104">
        <f t="shared" si="42"/>
        <v>0</v>
      </c>
      <c r="S64" s="99">
        <f t="shared" si="43"/>
        <v>0</v>
      </c>
      <c r="T64" s="100">
        <f t="shared" si="44"/>
        <v>0</v>
      </c>
      <c r="U64" s="100">
        <f t="shared" si="45"/>
        <v>0</v>
      </c>
      <c r="V64" s="100">
        <f t="shared" si="46"/>
        <v>0</v>
      </c>
      <c r="W64" s="100">
        <f t="shared" si="47"/>
        <v>0</v>
      </c>
      <c r="X64" s="100">
        <f t="shared" si="48"/>
        <v>0</v>
      </c>
      <c r="Y64" s="100">
        <f t="shared" si="49"/>
        <v>0</v>
      </c>
      <c r="Z64" s="100">
        <f t="shared" si="50"/>
        <v>0</v>
      </c>
      <c r="AA64" s="100">
        <f t="shared" si="51"/>
        <v>0</v>
      </c>
      <c r="AB64" s="100">
        <f t="shared" si="52"/>
        <v>0</v>
      </c>
      <c r="AC64" s="100">
        <f t="shared" si="53"/>
        <v>0</v>
      </c>
      <c r="AD64" s="100">
        <f t="shared" si="54"/>
        <v>0</v>
      </c>
      <c r="AE64" s="104">
        <f t="shared" si="55"/>
        <v>0</v>
      </c>
      <c r="AF64" s="104">
        <f t="shared" si="56"/>
        <v>0</v>
      </c>
      <c r="AG64" s="104">
        <f t="shared" si="57"/>
        <v>0</v>
      </c>
      <c r="AH64" s="173">
        <f t="shared" si="58"/>
        <v>0</v>
      </c>
      <c r="AJ64" s="78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30">
        <f t="shared" si="59"/>
        <v>0</v>
      </c>
      <c r="AW64" s="80"/>
      <c r="AX64" s="37"/>
    </row>
    <row r="65" spans="2:50" x14ac:dyDescent="0.35">
      <c r="B65" s="116">
        <v>444011</v>
      </c>
      <c r="C65" s="87" t="s">
        <v>70</v>
      </c>
      <c r="E65" s="99">
        <f t="shared" si="30"/>
        <v>0</v>
      </c>
      <c r="F65" s="100">
        <f t="shared" si="31"/>
        <v>0</v>
      </c>
      <c r="G65" s="100">
        <f t="shared" si="32"/>
        <v>0</v>
      </c>
      <c r="H65" s="100">
        <f t="shared" si="33"/>
        <v>0</v>
      </c>
      <c r="I65" s="100">
        <f t="shared" si="34"/>
        <v>0</v>
      </c>
      <c r="J65" s="100">
        <f t="shared" si="35"/>
        <v>0</v>
      </c>
      <c r="K65" s="100">
        <f t="shared" si="36"/>
        <v>0</v>
      </c>
      <c r="L65" s="100">
        <f t="shared" si="37"/>
        <v>0</v>
      </c>
      <c r="M65" s="100">
        <f t="shared" si="38"/>
        <v>0</v>
      </c>
      <c r="N65" s="100">
        <f t="shared" si="39"/>
        <v>0</v>
      </c>
      <c r="O65" s="100">
        <f t="shared" si="40"/>
        <v>0</v>
      </c>
      <c r="P65" s="100">
        <f t="shared" si="41"/>
        <v>0</v>
      </c>
      <c r="Q65" s="104">
        <f t="shared" si="42"/>
        <v>0</v>
      </c>
      <c r="S65" s="99">
        <f t="shared" si="43"/>
        <v>0</v>
      </c>
      <c r="T65" s="100">
        <f t="shared" si="44"/>
        <v>0</v>
      </c>
      <c r="U65" s="100">
        <f t="shared" si="45"/>
        <v>0</v>
      </c>
      <c r="V65" s="100">
        <f t="shared" si="46"/>
        <v>0</v>
      </c>
      <c r="W65" s="100">
        <f t="shared" si="47"/>
        <v>0</v>
      </c>
      <c r="X65" s="100">
        <f t="shared" si="48"/>
        <v>0</v>
      </c>
      <c r="Y65" s="100">
        <f t="shared" si="49"/>
        <v>0</v>
      </c>
      <c r="Z65" s="100">
        <f t="shared" si="50"/>
        <v>0</v>
      </c>
      <c r="AA65" s="100">
        <f t="shared" si="51"/>
        <v>0</v>
      </c>
      <c r="AB65" s="100">
        <f t="shared" si="52"/>
        <v>0</v>
      </c>
      <c r="AC65" s="100">
        <f t="shared" si="53"/>
        <v>0</v>
      </c>
      <c r="AD65" s="100">
        <f t="shared" si="54"/>
        <v>0</v>
      </c>
      <c r="AE65" s="104">
        <f t="shared" si="55"/>
        <v>0</v>
      </c>
      <c r="AF65" s="104">
        <f t="shared" si="56"/>
        <v>0</v>
      </c>
      <c r="AG65" s="104">
        <f t="shared" si="57"/>
        <v>0</v>
      </c>
      <c r="AH65" s="173">
        <f t="shared" si="58"/>
        <v>0</v>
      </c>
      <c r="AJ65" s="78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30">
        <f t="shared" si="59"/>
        <v>0</v>
      </c>
      <c r="AW65" s="80"/>
      <c r="AX65" s="37"/>
    </row>
    <row r="66" spans="2:50" x14ac:dyDescent="0.35">
      <c r="B66" s="116">
        <v>444012</v>
      </c>
      <c r="C66" s="87" t="s">
        <v>71</v>
      </c>
      <c r="E66" s="99">
        <f t="shared" si="30"/>
        <v>0</v>
      </c>
      <c r="F66" s="100">
        <f t="shared" si="31"/>
        <v>0</v>
      </c>
      <c r="G66" s="100">
        <f t="shared" si="32"/>
        <v>0</v>
      </c>
      <c r="H66" s="100">
        <f t="shared" si="33"/>
        <v>0</v>
      </c>
      <c r="I66" s="100">
        <f t="shared" si="34"/>
        <v>0</v>
      </c>
      <c r="J66" s="100">
        <f t="shared" si="35"/>
        <v>0</v>
      </c>
      <c r="K66" s="100">
        <f t="shared" si="36"/>
        <v>0</v>
      </c>
      <c r="L66" s="100">
        <f t="shared" si="37"/>
        <v>0</v>
      </c>
      <c r="M66" s="100">
        <f t="shared" si="38"/>
        <v>0</v>
      </c>
      <c r="N66" s="100">
        <f t="shared" si="39"/>
        <v>0</v>
      </c>
      <c r="O66" s="100">
        <f t="shared" si="40"/>
        <v>0</v>
      </c>
      <c r="P66" s="100">
        <f t="shared" si="41"/>
        <v>0</v>
      </c>
      <c r="Q66" s="104">
        <f t="shared" si="42"/>
        <v>0</v>
      </c>
      <c r="S66" s="99">
        <f t="shared" si="43"/>
        <v>0</v>
      </c>
      <c r="T66" s="100">
        <f t="shared" si="44"/>
        <v>0</v>
      </c>
      <c r="U66" s="100">
        <f t="shared" si="45"/>
        <v>0</v>
      </c>
      <c r="V66" s="100">
        <f t="shared" si="46"/>
        <v>0</v>
      </c>
      <c r="W66" s="100">
        <f t="shared" si="47"/>
        <v>0</v>
      </c>
      <c r="X66" s="100">
        <f t="shared" si="48"/>
        <v>0</v>
      </c>
      <c r="Y66" s="100">
        <f t="shared" si="49"/>
        <v>0</v>
      </c>
      <c r="Z66" s="100">
        <f t="shared" si="50"/>
        <v>0</v>
      </c>
      <c r="AA66" s="100">
        <f t="shared" si="51"/>
        <v>0</v>
      </c>
      <c r="AB66" s="100">
        <f t="shared" si="52"/>
        <v>0</v>
      </c>
      <c r="AC66" s="100">
        <f t="shared" si="53"/>
        <v>0</v>
      </c>
      <c r="AD66" s="100">
        <f t="shared" si="54"/>
        <v>0</v>
      </c>
      <c r="AE66" s="104">
        <f t="shared" si="55"/>
        <v>0</v>
      </c>
      <c r="AF66" s="104">
        <f t="shared" si="56"/>
        <v>0</v>
      </c>
      <c r="AG66" s="104">
        <f t="shared" si="57"/>
        <v>0</v>
      </c>
      <c r="AH66" s="173">
        <f t="shared" si="58"/>
        <v>0</v>
      </c>
      <c r="AJ66" s="78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30">
        <f t="shared" si="59"/>
        <v>0</v>
      </c>
      <c r="AW66" s="80"/>
      <c r="AX66" s="37"/>
    </row>
    <row r="67" spans="2:50" x14ac:dyDescent="0.35">
      <c r="B67" s="116">
        <v>444013</v>
      </c>
      <c r="C67" s="87" t="s">
        <v>72</v>
      </c>
      <c r="E67" s="99">
        <f t="shared" si="30"/>
        <v>0</v>
      </c>
      <c r="F67" s="100">
        <f t="shared" si="31"/>
        <v>0</v>
      </c>
      <c r="G67" s="100">
        <f t="shared" si="32"/>
        <v>0</v>
      </c>
      <c r="H67" s="100">
        <f t="shared" si="33"/>
        <v>0</v>
      </c>
      <c r="I67" s="100">
        <f t="shared" si="34"/>
        <v>0</v>
      </c>
      <c r="J67" s="100">
        <f t="shared" si="35"/>
        <v>0</v>
      </c>
      <c r="K67" s="100">
        <f t="shared" si="36"/>
        <v>0</v>
      </c>
      <c r="L67" s="100">
        <f t="shared" si="37"/>
        <v>0</v>
      </c>
      <c r="M67" s="100">
        <f t="shared" si="38"/>
        <v>0</v>
      </c>
      <c r="N67" s="100">
        <f t="shared" si="39"/>
        <v>0</v>
      </c>
      <c r="O67" s="100">
        <f t="shared" si="40"/>
        <v>0</v>
      </c>
      <c r="P67" s="100">
        <f t="shared" si="41"/>
        <v>0</v>
      </c>
      <c r="Q67" s="104">
        <f t="shared" si="42"/>
        <v>0</v>
      </c>
      <c r="S67" s="99">
        <f t="shared" si="43"/>
        <v>0</v>
      </c>
      <c r="T67" s="100">
        <f t="shared" si="44"/>
        <v>0</v>
      </c>
      <c r="U67" s="100">
        <f t="shared" si="45"/>
        <v>0</v>
      </c>
      <c r="V67" s="100">
        <f t="shared" si="46"/>
        <v>0</v>
      </c>
      <c r="W67" s="100">
        <f t="shared" si="47"/>
        <v>0</v>
      </c>
      <c r="X67" s="100">
        <f t="shared" si="48"/>
        <v>0</v>
      </c>
      <c r="Y67" s="100">
        <f t="shared" si="49"/>
        <v>0</v>
      </c>
      <c r="Z67" s="100">
        <f t="shared" si="50"/>
        <v>0</v>
      </c>
      <c r="AA67" s="100">
        <f t="shared" si="51"/>
        <v>0</v>
      </c>
      <c r="AB67" s="100">
        <f t="shared" si="52"/>
        <v>0</v>
      </c>
      <c r="AC67" s="100">
        <f t="shared" si="53"/>
        <v>0</v>
      </c>
      <c r="AD67" s="100">
        <f t="shared" si="54"/>
        <v>0</v>
      </c>
      <c r="AE67" s="104">
        <f t="shared" si="55"/>
        <v>0</v>
      </c>
      <c r="AF67" s="104">
        <f t="shared" si="56"/>
        <v>0</v>
      </c>
      <c r="AG67" s="104">
        <f t="shared" si="57"/>
        <v>0</v>
      </c>
      <c r="AH67" s="173">
        <f t="shared" si="58"/>
        <v>0</v>
      </c>
      <c r="AJ67" s="78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30">
        <f t="shared" si="59"/>
        <v>0</v>
      </c>
      <c r="AW67" s="80"/>
      <c r="AX67" s="37"/>
    </row>
    <row r="68" spans="2:50" x14ac:dyDescent="0.35">
      <c r="B68" s="116">
        <v>444014</v>
      </c>
      <c r="C68" s="87" t="s">
        <v>73</v>
      </c>
      <c r="E68" s="99">
        <f t="shared" si="30"/>
        <v>0</v>
      </c>
      <c r="F68" s="100">
        <f t="shared" si="31"/>
        <v>0</v>
      </c>
      <c r="G68" s="100">
        <f t="shared" si="32"/>
        <v>0</v>
      </c>
      <c r="H68" s="100">
        <f t="shared" si="33"/>
        <v>0</v>
      </c>
      <c r="I68" s="100">
        <f t="shared" si="34"/>
        <v>0</v>
      </c>
      <c r="J68" s="100">
        <f t="shared" si="35"/>
        <v>0</v>
      </c>
      <c r="K68" s="100">
        <f t="shared" si="36"/>
        <v>0</v>
      </c>
      <c r="L68" s="100">
        <f t="shared" si="37"/>
        <v>0</v>
      </c>
      <c r="M68" s="100">
        <f t="shared" si="38"/>
        <v>0</v>
      </c>
      <c r="N68" s="100">
        <f t="shared" si="39"/>
        <v>0</v>
      </c>
      <c r="O68" s="100">
        <f t="shared" si="40"/>
        <v>0</v>
      </c>
      <c r="P68" s="100">
        <f t="shared" si="41"/>
        <v>0</v>
      </c>
      <c r="Q68" s="104">
        <f t="shared" si="42"/>
        <v>0</v>
      </c>
      <c r="S68" s="99">
        <f t="shared" si="43"/>
        <v>0</v>
      </c>
      <c r="T68" s="100">
        <f t="shared" si="44"/>
        <v>0</v>
      </c>
      <c r="U68" s="100">
        <f t="shared" si="45"/>
        <v>0</v>
      </c>
      <c r="V68" s="100">
        <f t="shared" si="46"/>
        <v>0</v>
      </c>
      <c r="W68" s="100">
        <f t="shared" si="47"/>
        <v>0</v>
      </c>
      <c r="X68" s="100">
        <f t="shared" si="48"/>
        <v>0</v>
      </c>
      <c r="Y68" s="100">
        <f t="shared" si="49"/>
        <v>0</v>
      </c>
      <c r="Z68" s="100">
        <f t="shared" si="50"/>
        <v>0</v>
      </c>
      <c r="AA68" s="100">
        <f t="shared" si="51"/>
        <v>0</v>
      </c>
      <c r="AB68" s="100">
        <f t="shared" si="52"/>
        <v>0</v>
      </c>
      <c r="AC68" s="100">
        <f t="shared" si="53"/>
        <v>0</v>
      </c>
      <c r="AD68" s="100">
        <f t="shared" si="54"/>
        <v>0</v>
      </c>
      <c r="AE68" s="104">
        <f t="shared" si="55"/>
        <v>0</v>
      </c>
      <c r="AF68" s="104">
        <f t="shared" si="56"/>
        <v>0</v>
      </c>
      <c r="AG68" s="104">
        <f t="shared" si="57"/>
        <v>0</v>
      </c>
      <c r="AH68" s="173">
        <f t="shared" si="58"/>
        <v>0</v>
      </c>
      <c r="AJ68" s="78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30">
        <f t="shared" si="59"/>
        <v>0</v>
      </c>
      <c r="AW68" s="80"/>
      <c r="AX68" s="37"/>
    </row>
    <row r="69" spans="2:50" x14ac:dyDescent="0.35">
      <c r="B69" s="116">
        <v>444015</v>
      </c>
      <c r="C69" s="87" t="s">
        <v>74</v>
      </c>
      <c r="E69" s="99">
        <f t="shared" si="30"/>
        <v>0</v>
      </c>
      <c r="F69" s="100">
        <f t="shared" si="31"/>
        <v>0</v>
      </c>
      <c r="G69" s="100">
        <f t="shared" si="32"/>
        <v>0</v>
      </c>
      <c r="H69" s="100">
        <f t="shared" si="33"/>
        <v>0</v>
      </c>
      <c r="I69" s="100">
        <f t="shared" si="34"/>
        <v>0</v>
      </c>
      <c r="J69" s="100">
        <f t="shared" si="35"/>
        <v>0</v>
      </c>
      <c r="K69" s="100">
        <f t="shared" si="36"/>
        <v>0</v>
      </c>
      <c r="L69" s="100">
        <f t="shared" si="37"/>
        <v>0</v>
      </c>
      <c r="M69" s="100">
        <f t="shared" si="38"/>
        <v>0</v>
      </c>
      <c r="N69" s="100">
        <f t="shared" si="39"/>
        <v>0</v>
      </c>
      <c r="O69" s="100">
        <f t="shared" si="40"/>
        <v>0</v>
      </c>
      <c r="P69" s="100">
        <f t="shared" si="41"/>
        <v>0</v>
      </c>
      <c r="Q69" s="104">
        <f t="shared" si="42"/>
        <v>0</v>
      </c>
      <c r="S69" s="99">
        <f t="shared" si="43"/>
        <v>0</v>
      </c>
      <c r="T69" s="100">
        <f t="shared" si="44"/>
        <v>0</v>
      </c>
      <c r="U69" s="100">
        <f t="shared" si="45"/>
        <v>0</v>
      </c>
      <c r="V69" s="100">
        <f t="shared" si="46"/>
        <v>0</v>
      </c>
      <c r="W69" s="100">
        <f t="shared" si="47"/>
        <v>0</v>
      </c>
      <c r="X69" s="100">
        <f t="shared" si="48"/>
        <v>0</v>
      </c>
      <c r="Y69" s="100">
        <f t="shared" si="49"/>
        <v>0</v>
      </c>
      <c r="Z69" s="100">
        <f t="shared" si="50"/>
        <v>0</v>
      </c>
      <c r="AA69" s="100">
        <f t="shared" si="51"/>
        <v>0</v>
      </c>
      <c r="AB69" s="100">
        <f t="shared" si="52"/>
        <v>0</v>
      </c>
      <c r="AC69" s="100">
        <f t="shared" si="53"/>
        <v>0</v>
      </c>
      <c r="AD69" s="100">
        <f t="shared" si="54"/>
        <v>0</v>
      </c>
      <c r="AE69" s="104">
        <f t="shared" si="55"/>
        <v>0</v>
      </c>
      <c r="AF69" s="104">
        <f t="shared" si="56"/>
        <v>0</v>
      </c>
      <c r="AG69" s="104">
        <f t="shared" si="57"/>
        <v>0</v>
      </c>
      <c r="AH69" s="173">
        <f t="shared" si="58"/>
        <v>0</v>
      </c>
      <c r="AJ69" s="78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30">
        <f t="shared" si="59"/>
        <v>0</v>
      </c>
      <c r="AW69" s="80"/>
      <c r="AX69" s="37"/>
    </row>
    <row r="70" spans="2:50" x14ac:dyDescent="0.35">
      <c r="B70" s="116">
        <v>444016</v>
      </c>
      <c r="C70" s="87" t="s">
        <v>75</v>
      </c>
      <c r="E70" s="99">
        <f t="shared" si="30"/>
        <v>0</v>
      </c>
      <c r="F70" s="100">
        <f t="shared" si="31"/>
        <v>0</v>
      </c>
      <c r="G70" s="100">
        <f t="shared" si="32"/>
        <v>0</v>
      </c>
      <c r="H70" s="100">
        <f t="shared" si="33"/>
        <v>0</v>
      </c>
      <c r="I70" s="100">
        <f t="shared" si="34"/>
        <v>0</v>
      </c>
      <c r="J70" s="100">
        <f t="shared" si="35"/>
        <v>0</v>
      </c>
      <c r="K70" s="100">
        <f t="shared" si="36"/>
        <v>0</v>
      </c>
      <c r="L70" s="100">
        <f t="shared" si="37"/>
        <v>0</v>
      </c>
      <c r="M70" s="100">
        <f t="shared" si="38"/>
        <v>0</v>
      </c>
      <c r="N70" s="100">
        <f t="shared" si="39"/>
        <v>0</v>
      </c>
      <c r="O70" s="100">
        <f t="shared" si="40"/>
        <v>0</v>
      </c>
      <c r="P70" s="100">
        <f t="shared" si="41"/>
        <v>0</v>
      </c>
      <c r="Q70" s="104">
        <f t="shared" si="42"/>
        <v>0</v>
      </c>
      <c r="S70" s="99">
        <f t="shared" si="43"/>
        <v>0</v>
      </c>
      <c r="T70" s="100">
        <f t="shared" si="44"/>
        <v>0</v>
      </c>
      <c r="U70" s="100">
        <f t="shared" si="45"/>
        <v>0</v>
      </c>
      <c r="V70" s="100">
        <f t="shared" si="46"/>
        <v>0</v>
      </c>
      <c r="W70" s="100">
        <f t="shared" si="47"/>
        <v>0</v>
      </c>
      <c r="X70" s="100">
        <f t="shared" si="48"/>
        <v>0</v>
      </c>
      <c r="Y70" s="100">
        <f t="shared" si="49"/>
        <v>0</v>
      </c>
      <c r="Z70" s="100">
        <f t="shared" si="50"/>
        <v>0</v>
      </c>
      <c r="AA70" s="100">
        <f t="shared" si="51"/>
        <v>0</v>
      </c>
      <c r="AB70" s="100">
        <f t="shared" si="52"/>
        <v>0</v>
      </c>
      <c r="AC70" s="100">
        <f t="shared" si="53"/>
        <v>0</v>
      </c>
      <c r="AD70" s="100">
        <f t="shared" si="54"/>
        <v>0</v>
      </c>
      <c r="AE70" s="104">
        <f t="shared" si="55"/>
        <v>0</v>
      </c>
      <c r="AF70" s="104">
        <f t="shared" si="56"/>
        <v>0</v>
      </c>
      <c r="AG70" s="104">
        <f t="shared" si="57"/>
        <v>0</v>
      </c>
      <c r="AH70" s="173">
        <f t="shared" si="58"/>
        <v>0</v>
      </c>
      <c r="AJ70" s="78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30">
        <f t="shared" si="59"/>
        <v>0</v>
      </c>
      <c r="AW70" s="80"/>
      <c r="AX70" s="37"/>
    </row>
    <row r="71" spans="2:50" x14ac:dyDescent="0.35">
      <c r="B71" s="116">
        <v>444017</v>
      </c>
      <c r="C71" s="87" t="s">
        <v>76</v>
      </c>
      <c r="E71" s="99">
        <f t="shared" si="30"/>
        <v>0</v>
      </c>
      <c r="F71" s="100">
        <f t="shared" si="31"/>
        <v>0</v>
      </c>
      <c r="G71" s="100">
        <f t="shared" si="32"/>
        <v>0</v>
      </c>
      <c r="H71" s="100">
        <f t="shared" si="33"/>
        <v>0</v>
      </c>
      <c r="I71" s="100">
        <f t="shared" si="34"/>
        <v>0</v>
      </c>
      <c r="J71" s="100">
        <f t="shared" si="35"/>
        <v>0</v>
      </c>
      <c r="K71" s="100">
        <f t="shared" si="36"/>
        <v>0</v>
      </c>
      <c r="L71" s="100">
        <f t="shared" si="37"/>
        <v>0</v>
      </c>
      <c r="M71" s="100">
        <f t="shared" si="38"/>
        <v>0</v>
      </c>
      <c r="N71" s="100">
        <f t="shared" si="39"/>
        <v>0</v>
      </c>
      <c r="O71" s="100">
        <f t="shared" si="40"/>
        <v>0</v>
      </c>
      <c r="P71" s="100">
        <f t="shared" si="41"/>
        <v>0</v>
      </c>
      <c r="Q71" s="104">
        <f t="shared" si="42"/>
        <v>0</v>
      </c>
      <c r="S71" s="99">
        <f t="shared" si="43"/>
        <v>0</v>
      </c>
      <c r="T71" s="100">
        <f t="shared" si="44"/>
        <v>0</v>
      </c>
      <c r="U71" s="100">
        <f t="shared" si="45"/>
        <v>0</v>
      </c>
      <c r="V71" s="100">
        <f t="shared" si="46"/>
        <v>0</v>
      </c>
      <c r="W71" s="100">
        <f t="shared" si="47"/>
        <v>0</v>
      </c>
      <c r="X71" s="100">
        <f t="shared" si="48"/>
        <v>0</v>
      </c>
      <c r="Y71" s="100">
        <f t="shared" si="49"/>
        <v>0</v>
      </c>
      <c r="Z71" s="100">
        <f t="shared" si="50"/>
        <v>0</v>
      </c>
      <c r="AA71" s="100">
        <f t="shared" si="51"/>
        <v>0</v>
      </c>
      <c r="AB71" s="100">
        <f t="shared" si="52"/>
        <v>0</v>
      </c>
      <c r="AC71" s="100">
        <f t="shared" si="53"/>
        <v>0</v>
      </c>
      <c r="AD71" s="100">
        <f t="shared" si="54"/>
        <v>0</v>
      </c>
      <c r="AE71" s="104">
        <f t="shared" si="55"/>
        <v>0</v>
      </c>
      <c r="AF71" s="104">
        <f t="shared" si="56"/>
        <v>0</v>
      </c>
      <c r="AG71" s="104">
        <f t="shared" si="57"/>
        <v>0</v>
      </c>
      <c r="AH71" s="173">
        <f t="shared" si="58"/>
        <v>0</v>
      </c>
      <c r="AJ71" s="78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30">
        <f t="shared" si="59"/>
        <v>0</v>
      </c>
      <c r="AW71" s="80"/>
      <c r="AX71" s="37"/>
    </row>
    <row r="72" spans="2:50" x14ac:dyDescent="0.35">
      <c r="B72" s="116">
        <v>444018</v>
      </c>
      <c r="C72" s="87" t="s">
        <v>77</v>
      </c>
      <c r="E72" s="99">
        <f t="shared" si="30"/>
        <v>0</v>
      </c>
      <c r="F72" s="100">
        <f t="shared" si="31"/>
        <v>0</v>
      </c>
      <c r="G72" s="100">
        <f t="shared" si="32"/>
        <v>0</v>
      </c>
      <c r="H72" s="100">
        <f t="shared" si="33"/>
        <v>0</v>
      </c>
      <c r="I72" s="100">
        <f t="shared" si="34"/>
        <v>0</v>
      </c>
      <c r="J72" s="100">
        <f t="shared" si="35"/>
        <v>0</v>
      </c>
      <c r="K72" s="100">
        <f t="shared" si="36"/>
        <v>0</v>
      </c>
      <c r="L72" s="100">
        <f t="shared" si="37"/>
        <v>0</v>
      </c>
      <c r="M72" s="100">
        <f t="shared" si="38"/>
        <v>0</v>
      </c>
      <c r="N72" s="100">
        <f t="shared" si="39"/>
        <v>0</v>
      </c>
      <c r="O72" s="100">
        <f t="shared" si="40"/>
        <v>0</v>
      </c>
      <c r="P72" s="100">
        <f t="shared" si="41"/>
        <v>0</v>
      </c>
      <c r="Q72" s="104">
        <f t="shared" si="42"/>
        <v>0</v>
      </c>
      <c r="S72" s="99">
        <f t="shared" si="43"/>
        <v>0</v>
      </c>
      <c r="T72" s="100">
        <f t="shared" si="44"/>
        <v>0</v>
      </c>
      <c r="U72" s="100">
        <f t="shared" si="45"/>
        <v>0</v>
      </c>
      <c r="V72" s="100">
        <f t="shared" si="46"/>
        <v>0</v>
      </c>
      <c r="W72" s="100">
        <f t="shared" si="47"/>
        <v>0</v>
      </c>
      <c r="X72" s="100">
        <f t="shared" si="48"/>
        <v>0</v>
      </c>
      <c r="Y72" s="100">
        <f t="shared" si="49"/>
        <v>0</v>
      </c>
      <c r="Z72" s="100">
        <f t="shared" si="50"/>
        <v>0</v>
      </c>
      <c r="AA72" s="100">
        <f t="shared" si="51"/>
        <v>0</v>
      </c>
      <c r="AB72" s="100">
        <f t="shared" si="52"/>
        <v>0</v>
      </c>
      <c r="AC72" s="100">
        <f t="shared" si="53"/>
        <v>0</v>
      </c>
      <c r="AD72" s="100">
        <f t="shared" si="54"/>
        <v>0</v>
      </c>
      <c r="AE72" s="104">
        <f t="shared" si="55"/>
        <v>0</v>
      </c>
      <c r="AF72" s="104">
        <f t="shared" si="56"/>
        <v>0</v>
      </c>
      <c r="AG72" s="104">
        <f t="shared" si="57"/>
        <v>0</v>
      </c>
      <c r="AH72" s="173">
        <f t="shared" si="58"/>
        <v>0</v>
      </c>
      <c r="AJ72" s="78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30">
        <f t="shared" si="59"/>
        <v>0</v>
      </c>
      <c r="AW72" s="80"/>
      <c r="AX72" s="37"/>
    </row>
    <row r="73" spans="2:50" x14ac:dyDescent="0.35">
      <c r="B73" s="116">
        <v>450000</v>
      </c>
      <c r="C73" s="87" t="s">
        <v>78</v>
      </c>
      <c r="E73" s="99">
        <f t="shared" ref="E73:E104" si="60">IF(E$6="Actuals",_xlfn.IFNA(VLOOKUP($B73,PYRSV,5,FALSE),0),_xlfn.IFNA(VLOOKUP($B73,CYBUDRSV,5,FALSE),0))</f>
        <v>0</v>
      </c>
      <c r="F73" s="100">
        <f t="shared" ref="F73:F104" si="61">IF(F$6="Actuals",_xlfn.IFNA(VLOOKUP($B73,PYRSV,6,FALSE),0),_xlfn.IFNA(VLOOKUP($B73,CYBUDRSV,6,FALSE),0))</f>
        <v>0</v>
      </c>
      <c r="G73" s="100">
        <f t="shared" ref="G73:G104" si="62">IF(G$6="Actuals",_xlfn.IFNA(VLOOKUP($B73,PYRSV,7,FALSE),0),_xlfn.IFNA(VLOOKUP($B73,CYBUDRSV,7,FALSE),0))</f>
        <v>0</v>
      </c>
      <c r="H73" s="100">
        <f t="shared" ref="H73:H104" si="63">IF(H$6="Actuals",_xlfn.IFNA(VLOOKUP($B73,PYRSV,8,FALSE),0),_xlfn.IFNA(VLOOKUP($B73,CYBUDRSV,8,FALSE),0))</f>
        <v>0</v>
      </c>
      <c r="I73" s="100">
        <f t="shared" ref="I73:I104" si="64">IF(I$6="Actuals",_xlfn.IFNA(VLOOKUP($B73,PYRSV,9,FALSE),0),_xlfn.IFNA(VLOOKUP($B73,CYBUDRSV,9,FALSE),0))</f>
        <v>0</v>
      </c>
      <c r="J73" s="100">
        <f t="shared" ref="J73:J104" si="65">IF(J$6="Actuals",_xlfn.IFNA(VLOOKUP($B73,PYRSV,10,FALSE),0),_xlfn.IFNA(VLOOKUP($B73,CYBUDRSV,10,FALSE),0))</f>
        <v>0</v>
      </c>
      <c r="K73" s="100">
        <f t="shared" ref="K73:K104" si="66">IF(K$6="Actuals",_xlfn.IFNA(VLOOKUP($B73,PYRSV,11,FALSE),0),_xlfn.IFNA(VLOOKUP($B73,CYBUDRSV,11,FALSE),0))</f>
        <v>0</v>
      </c>
      <c r="L73" s="100">
        <f t="shared" ref="L73:L104" si="67">IF(L$6="Actuals",_xlfn.IFNA(VLOOKUP($B73,PYRSV,12,FALSE),0),_xlfn.IFNA(VLOOKUP($B73,CYBUDRSV,12,FALSE),0))</f>
        <v>0</v>
      </c>
      <c r="M73" s="100">
        <f t="shared" ref="M73:M104" si="68">IF(M$6="Actuals",_xlfn.IFNA(VLOOKUP($B73,PYRSV,13,FALSE),0),_xlfn.IFNA(VLOOKUP($B73,CYBUDRSV,13,FALSE),0))</f>
        <v>0</v>
      </c>
      <c r="N73" s="100">
        <f t="shared" ref="N73:N104" si="69">IF(N$6="Actuals",_xlfn.IFNA(VLOOKUP($B73,PYRSV,14,FALSE),0),_xlfn.IFNA(VLOOKUP($B73,CYBUDRSV,14,FALSE),0))</f>
        <v>0</v>
      </c>
      <c r="O73" s="100">
        <f t="shared" ref="O73:O104" si="70">IF(O$6="Actuals",_xlfn.IFNA(VLOOKUP($B73,PYRSV,15,FALSE),0),_xlfn.IFNA(VLOOKUP($B73,CYBUDRSV,15,FALSE),0))</f>
        <v>0</v>
      </c>
      <c r="P73" s="100">
        <f t="shared" ref="P73:P104" si="71">IF(P$6="Actuals",_xlfn.IFNA(VLOOKUP($B73,PYRSV,16,FALSE),0),_xlfn.IFNA(VLOOKUP($B73,CYBUDRSV,16,FALSE),0))</f>
        <v>0</v>
      </c>
      <c r="Q73" s="104">
        <f t="shared" ref="Q73:Q104" si="72">SUM(E73:P73)</f>
        <v>0</v>
      </c>
      <c r="S73" s="99">
        <f t="shared" ref="S73:S104" si="73">IF(S$6="Actuals",_xlfn.IFNA(VLOOKUP($B73,CYRSV,5,FALSE),0),_xlfn.IFNA(VLOOKUP($B73,CYBUDRSV,9,FALSE),0))</f>
        <v>0</v>
      </c>
      <c r="T73" s="100">
        <f t="shared" ref="T73:T104" si="74">IF(T$6="Actuals",_xlfn.IFNA(VLOOKUP($B73,CYRSV,6,FALSE),0),_xlfn.IFNA(VLOOKUP($B73,CYBUDRSV,10,FALSE),0))</f>
        <v>0</v>
      </c>
      <c r="U73" s="100">
        <f t="shared" ref="U73:U104" si="75">IF(U$6="Actuals",_xlfn.IFNA(VLOOKUP($B73,CYRSV,7,FALSE),0),_xlfn.IFNA(VLOOKUP($B73,CYBUDRSV,11,FALSE),0))</f>
        <v>0</v>
      </c>
      <c r="V73" s="100">
        <f t="shared" ref="V73:V104" si="76">IF(V$6="Actuals",_xlfn.IFNA(VLOOKUP($B73,CYRSV,8,FALSE),0),_xlfn.IFNA(VLOOKUP($B73,CYBUDRSV,12,FALSE),0))</f>
        <v>0</v>
      </c>
      <c r="W73" s="100">
        <f t="shared" ref="W73:W104" si="77">IF(W$6="Actuals",_xlfn.IFNA(VLOOKUP($B73,CYRSV,9,FALSE),0),_xlfn.IFNA(VLOOKUP($B73,CYBUDRSV,13,FALSE),0))</f>
        <v>0</v>
      </c>
      <c r="X73" s="100">
        <f t="shared" ref="X73:X104" si="78">IF(X$6="Actuals",_xlfn.IFNA(VLOOKUP($B73,CYRSV,10,FALSE),0),_xlfn.IFNA(VLOOKUP($B73,CYBUDRSV,14,FALSE),0))</f>
        <v>0</v>
      </c>
      <c r="Y73" s="100">
        <f t="shared" ref="Y73:Y104" si="79">IF(Y$6="Actuals",_xlfn.IFNA(VLOOKUP($B73,CYRSV,11,FALSE),0),_xlfn.IFNA(VLOOKUP($B73,CYBUDRSV,15,FALSE),0))</f>
        <v>0</v>
      </c>
      <c r="Z73" s="100">
        <f t="shared" ref="Z73:Z104" si="80">IF(Z$6="Actuals",_xlfn.IFNA(VLOOKUP($B73,CYRSV,12,FALSE),0),_xlfn.IFNA(VLOOKUP($B73,CYBUDRSV,16,FALSE),0))</f>
        <v>0</v>
      </c>
      <c r="AA73" s="100">
        <f t="shared" ref="AA73:AA104" si="81">IF(AA$6="Actuals",_xlfn.IFNA(VLOOKUP($B73,CYRSV,13,FALSE),0),_xlfn.IFNA(VLOOKUP($B73,CYBUDRSV,17,FALSE),0))</f>
        <v>0</v>
      </c>
      <c r="AB73" s="100">
        <f t="shared" ref="AB73:AB104" si="82">IF(AB$6="Actuals",_xlfn.IFNA(VLOOKUP($B73,CYRSV,14,FALSE),0),_xlfn.IFNA(VLOOKUP($B73,CYBUDRSV,18,FALSE),0))</f>
        <v>0</v>
      </c>
      <c r="AC73" s="100">
        <f t="shared" ref="AC73:AC104" si="83">IF(AC$6="Actuals",_xlfn.IFNA(VLOOKUP($B73,CYRSV,15,FALSE),0),_xlfn.IFNA(VLOOKUP($B73,CYBUDRSV,19,FALSE),0))</f>
        <v>0</v>
      </c>
      <c r="AD73" s="100">
        <f t="shared" ref="AD73:AD104" si="84">IF(AD$6="Actuals",_xlfn.IFNA(VLOOKUP($B73,CYRSV,16,FALSE),0),_xlfn.IFNA(VLOOKUP($B73,CYBUDRSV,20,FALSE),0))</f>
        <v>0</v>
      </c>
      <c r="AE73" s="104">
        <f t="shared" ref="AE73:AE104" si="85">SUM(S73:AD73)</f>
        <v>0</v>
      </c>
      <c r="AF73" s="104">
        <f t="shared" ref="AF73:AF104" si="86">IF(AF$6="Actuals",_xlfn.IFNA(VLOOKUP($B73,CYRSV,17,FALSE),0),_xlfn.IFNA(VLOOKUP($B73,CYBUDRSV,6,FALSE),0))</f>
        <v>0</v>
      </c>
      <c r="AG73" s="104">
        <f t="shared" ref="AG73:AG104" si="87">+AE73-AF73</f>
        <v>0</v>
      </c>
      <c r="AH73" s="173">
        <f t="shared" ref="AH73:AH104" si="88">IF(AF73=0,0,AG73/AF73)</f>
        <v>0</v>
      </c>
      <c r="AJ73" s="78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30">
        <f t="shared" ref="AV73:AV104" si="89">SUM(AJ73:AU73)</f>
        <v>0</v>
      </c>
      <c r="AW73" s="80"/>
      <c r="AX73" s="37"/>
    </row>
    <row r="74" spans="2:50" x14ac:dyDescent="0.35">
      <c r="B74" s="116">
        <v>450010</v>
      </c>
      <c r="C74" s="87" t="s">
        <v>79</v>
      </c>
      <c r="E74" s="99">
        <f t="shared" si="60"/>
        <v>0</v>
      </c>
      <c r="F74" s="100">
        <f t="shared" si="61"/>
        <v>0</v>
      </c>
      <c r="G74" s="100">
        <f t="shared" si="62"/>
        <v>0</v>
      </c>
      <c r="H74" s="100">
        <f t="shared" si="63"/>
        <v>0</v>
      </c>
      <c r="I74" s="100">
        <f t="shared" si="64"/>
        <v>0</v>
      </c>
      <c r="J74" s="100">
        <f t="shared" si="65"/>
        <v>0</v>
      </c>
      <c r="K74" s="100">
        <f t="shared" si="66"/>
        <v>0</v>
      </c>
      <c r="L74" s="100">
        <f t="shared" si="67"/>
        <v>0</v>
      </c>
      <c r="M74" s="100">
        <f t="shared" si="68"/>
        <v>0</v>
      </c>
      <c r="N74" s="100">
        <f t="shared" si="69"/>
        <v>0</v>
      </c>
      <c r="O74" s="100">
        <f t="shared" si="70"/>
        <v>0</v>
      </c>
      <c r="P74" s="100">
        <f t="shared" si="71"/>
        <v>0</v>
      </c>
      <c r="Q74" s="104">
        <f t="shared" si="72"/>
        <v>0</v>
      </c>
      <c r="S74" s="99">
        <f t="shared" si="73"/>
        <v>0</v>
      </c>
      <c r="T74" s="100">
        <f t="shared" si="74"/>
        <v>0</v>
      </c>
      <c r="U74" s="100">
        <f t="shared" si="75"/>
        <v>0</v>
      </c>
      <c r="V74" s="100">
        <f t="shared" si="76"/>
        <v>0</v>
      </c>
      <c r="W74" s="100">
        <f t="shared" si="77"/>
        <v>0</v>
      </c>
      <c r="X74" s="100">
        <f t="shared" si="78"/>
        <v>0</v>
      </c>
      <c r="Y74" s="100">
        <f t="shared" si="79"/>
        <v>0</v>
      </c>
      <c r="Z74" s="100">
        <f t="shared" si="80"/>
        <v>0</v>
      </c>
      <c r="AA74" s="100">
        <f t="shared" si="81"/>
        <v>0</v>
      </c>
      <c r="AB74" s="100">
        <f t="shared" si="82"/>
        <v>0</v>
      </c>
      <c r="AC74" s="100">
        <f t="shared" si="83"/>
        <v>0</v>
      </c>
      <c r="AD74" s="100">
        <f t="shared" si="84"/>
        <v>0</v>
      </c>
      <c r="AE74" s="104">
        <f t="shared" si="85"/>
        <v>0</v>
      </c>
      <c r="AF74" s="104">
        <f t="shared" si="86"/>
        <v>0</v>
      </c>
      <c r="AG74" s="104">
        <f t="shared" si="87"/>
        <v>0</v>
      </c>
      <c r="AH74" s="173">
        <f t="shared" si="88"/>
        <v>0</v>
      </c>
      <c r="AJ74" s="78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30">
        <f t="shared" si="89"/>
        <v>0</v>
      </c>
      <c r="AW74" s="80"/>
      <c r="AX74" s="37"/>
    </row>
    <row r="75" spans="2:50" x14ac:dyDescent="0.35">
      <c r="B75" s="116">
        <v>450011</v>
      </c>
      <c r="C75" s="87" t="s">
        <v>80</v>
      </c>
      <c r="E75" s="99">
        <f t="shared" si="60"/>
        <v>0</v>
      </c>
      <c r="F75" s="100">
        <f t="shared" si="61"/>
        <v>0</v>
      </c>
      <c r="G75" s="100">
        <f t="shared" si="62"/>
        <v>0</v>
      </c>
      <c r="H75" s="100">
        <f t="shared" si="63"/>
        <v>0</v>
      </c>
      <c r="I75" s="100">
        <f t="shared" si="64"/>
        <v>0</v>
      </c>
      <c r="J75" s="100">
        <f t="shared" si="65"/>
        <v>0</v>
      </c>
      <c r="K75" s="100">
        <f t="shared" si="66"/>
        <v>0</v>
      </c>
      <c r="L75" s="100">
        <f t="shared" si="67"/>
        <v>0</v>
      </c>
      <c r="M75" s="100">
        <f t="shared" si="68"/>
        <v>0</v>
      </c>
      <c r="N75" s="100">
        <f t="shared" si="69"/>
        <v>0</v>
      </c>
      <c r="O75" s="100">
        <f t="shared" si="70"/>
        <v>0</v>
      </c>
      <c r="P75" s="100">
        <f t="shared" si="71"/>
        <v>0</v>
      </c>
      <c r="Q75" s="104">
        <f t="shared" si="72"/>
        <v>0</v>
      </c>
      <c r="S75" s="99">
        <f t="shared" si="73"/>
        <v>0</v>
      </c>
      <c r="T75" s="100">
        <f t="shared" si="74"/>
        <v>0</v>
      </c>
      <c r="U75" s="100">
        <f t="shared" si="75"/>
        <v>0</v>
      </c>
      <c r="V75" s="100">
        <f t="shared" si="76"/>
        <v>0</v>
      </c>
      <c r="W75" s="100">
        <f t="shared" si="77"/>
        <v>0</v>
      </c>
      <c r="X75" s="100">
        <f t="shared" si="78"/>
        <v>0</v>
      </c>
      <c r="Y75" s="100">
        <f t="shared" si="79"/>
        <v>0</v>
      </c>
      <c r="Z75" s="100">
        <f t="shared" si="80"/>
        <v>0</v>
      </c>
      <c r="AA75" s="100">
        <f t="shared" si="81"/>
        <v>0</v>
      </c>
      <c r="AB75" s="100">
        <f t="shared" si="82"/>
        <v>0</v>
      </c>
      <c r="AC75" s="100">
        <f t="shared" si="83"/>
        <v>0</v>
      </c>
      <c r="AD75" s="100">
        <f t="shared" si="84"/>
        <v>0</v>
      </c>
      <c r="AE75" s="104">
        <f t="shared" si="85"/>
        <v>0</v>
      </c>
      <c r="AF75" s="104">
        <f t="shared" si="86"/>
        <v>0</v>
      </c>
      <c r="AG75" s="104">
        <f t="shared" si="87"/>
        <v>0</v>
      </c>
      <c r="AH75" s="173">
        <f t="shared" si="88"/>
        <v>0</v>
      </c>
      <c r="AJ75" s="78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30">
        <f t="shared" si="89"/>
        <v>0</v>
      </c>
      <c r="AW75" s="80"/>
      <c r="AX75" s="37"/>
    </row>
    <row r="76" spans="2:50" x14ac:dyDescent="0.35">
      <c r="B76" s="116">
        <v>450012</v>
      </c>
      <c r="C76" s="87" t="s">
        <v>81</v>
      </c>
      <c r="E76" s="99">
        <f t="shared" si="60"/>
        <v>0</v>
      </c>
      <c r="F76" s="100">
        <f t="shared" si="61"/>
        <v>0</v>
      </c>
      <c r="G76" s="100">
        <f t="shared" si="62"/>
        <v>0</v>
      </c>
      <c r="H76" s="100">
        <f t="shared" si="63"/>
        <v>0</v>
      </c>
      <c r="I76" s="100">
        <f t="shared" si="64"/>
        <v>0</v>
      </c>
      <c r="J76" s="100">
        <f t="shared" si="65"/>
        <v>0</v>
      </c>
      <c r="K76" s="100">
        <f t="shared" si="66"/>
        <v>0</v>
      </c>
      <c r="L76" s="100">
        <f t="shared" si="67"/>
        <v>0</v>
      </c>
      <c r="M76" s="100">
        <f t="shared" si="68"/>
        <v>0</v>
      </c>
      <c r="N76" s="100">
        <f t="shared" si="69"/>
        <v>0</v>
      </c>
      <c r="O76" s="100">
        <f t="shared" si="70"/>
        <v>0</v>
      </c>
      <c r="P76" s="100">
        <f t="shared" si="71"/>
        <v>0</v>
      </c>
      <c r="Q76" s="104">
        <f t="shared" si="72"/>
        <v>0</v>
      </c>
      <c r="S76" s="99">
        <f t="shared" si="73"/>
        <v>0</v>
      </c>
      <c r="T76" s="100">
        <f t="shared" si="74"/>
        <v>0</v>
      </c>
      <c r="U76" s="100">
        <f t="shared" si="75"/>
        <v>0</v>
      </c>
      <c r="V76" s="100">
        <f t="shared" si="76"/>
        <v>0</v>
      </c>
      <c r="W76" s="100">
        <f t="shared" si="77"/>
        <v>0</v>
      </c>
      <c r="X76" s="100">
        <f t="shared" si="78"/>
        <v>0</v>
      </c>
      <c r="Y76" s="100">
        <f t="shared" si="79"/>
        <v>0</v>
      </c>
      <c r="Z76" s="100">
        <f t="shared" si="80"/>
        <v>0</v>
      </c>
      <c r="AA76" s="100">
        <f t="shared" si="81"/>
        <v>0</v>
      </c>
      <c r="AB76" s="100">
        <f t="shared" si="82"/>
        <v>0</v>
      </c>
      <c r="AC76" s="100">
        <f t="shared" si="83"/>
        <v>0</v>
      </c>
      <c r="AD76" s="100">
        <f t="shared" si="84"/>
        <v>0</v>
      </c>
      <c r="AE76" s="104">
        <f t="shared" si="85"/>
        <v>0</v>
      </c>
      <c r="AF76" s="104">
        <f t="shared" si="86"/>
        <v>0</v>
      </c>
      <c r="AG76" s="104">
        <f t="shared" si="87"/>
        <v>0</v>
      </c>
      <c r="AH76" s="173">
        <f t="shared" si="88"/>
        <v>0</v>
      </c>
      <c r="AJ76" s="78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30">
        <f t="shared" si="89"/>
        <v>0</v>
      </c>
      <c r="AW76" s="80"/>
      <c r="AX76" s="37"/>
    </row>
    <row r="77" spans="2:50" x14ac:dyDescent="0.35">
      <c r="B77" s="116">
        <v>451000</v>
      </c>
      <c r="C77" s="87" t="s">
        <v>82</v>
      </c>
      <c r="E77" s="99">
        <f t="shared" si="60"/>
        <v>0</v>
      </c>
      <c r="F77" s="100">
        <f t="shared" si="61"/>
        <v>0</v>
      </c>
      <c r="G77" s="100">
        <f t="shared" si="62"/>
        <v>0</v>
      </c>
      <c r="H77" s="100">
        <f t="shared" si="63"/>
        <v>0</v>
      </c>
      <c r="I77" s="100">
        <f t="shared" si="64"/>
        <v>0</v>
      </c>
      <c r="J77" s="100">
        <f t="shared" si="65"/>
        <v>0</v>
      </c>
      <c r="K77" s="100">
        <f t="shared" si="66"/>
        <v>0</v>
      </c>
      <c r="L77" s="100">
        <f t="shared" si="67"/>
        <v>0</v>
      </c>
      <c r="M77" s="100">
        <f t="shared" si="68"/>
        <v>0</v>
      </c>
      <c r="N77" s="100">
        <f t="shared" si="69"/>
        <v>0</v>
      </c>
      <c r="O77" s="100">
        <f t="shared" si="70"/>
        <v>0</v>
      </c>
      <c r="P77" s="100">
        <f t="shared" si="71"/>
        <v>0</v>
      </c>
      <c r="Q77" s="104">
        <f t="shared" si="72"/>
        <v>0</v>
      </c>
      <c r="S77" s="99">
        <f t="shared" si="73"/>
        <v>0</v>
      </c>
      <c r="T77" s="100">
        <f t="shared" si="74"/>
        <v>0</v>
      </c>
      <c r="U77" s="100">
        <f t="shared" si="75"/>
        <v>0</v>
      </c>
      <c r="V77" s="100">
        <f t="shared" si="76"/>
        <v>0</v>
      </c>
      <c r="W77" s="100">
        <f t="shared" si="77"/>
        <v>0</v>
      </c>
      <c r="X77" s="100">
        <f t="shared" si="78"/>
        <v>0</v>
      </c>
      <c r="Y77" s="100">
        <f t="shared" si="79"/>
        <v>0</v>
      </c>
      <c r="Z77" s="100">
        <f t="shared" si="80"/>
        <v>0</v>
      </c>
      <c r="AA77" s="100">
        <f t="shared" si="81"/>
        <v>0</v>
      </c>
      <c r="AB77" s="100">
        <f t="shared" si="82"/>
        <v>0</v>
      </c>
      <c r="AC77" s="100">
        <f t="shared" si="83"/>
        <v>0</v>
      </c>
      <c r="AD77" s="100">
        <f t="shared" si="84"/>
        <v>0</v>
      </c>
      <c r="AE77" s="104">
        <f t="shared" si="85"/>
        <v>0</v>
      </c>
      <c r="AF77" s="104">
        <f t="shared" si="86"/>
        <v>0</v>
      </c>
      <c r="AG77" s="104">
        <f t="shared" si="87"/>
        <v>0</v>
      </c>
      <c r="AH77" s="173">
        <f t="shared" si="88"/>
        <v>0</v>
      </c>
      <c r="AJ77" s="78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30">
        <f t="shared" si="89"/>
        <v>0</v>
      </c>
      <c r="AW77" s="80"/>
      <c r="AX77" s="37"/>
    </row>
    <row r="78" spans="2:50" x14ac:dyDescent="0.35">
      <c r="B78" s="116">
        <v>451010</v>
      </c>
      <c r="C78" s="87" t="s">
        <v>83</v>
      </c>
      <c r="E78" s="99">
        <f t="shared" si="60"/>
        <v>0</v>
      </c>
      <c r="F78" s="100">
        <f t="shared" si="61"/>
        <v>0</v>
      </c>
      <c r="G78" s="100">
        <f t="shared" si="62"/>
        <v>0</v>
      </c>
      <c r="H78" s="100">
        <f t="shared" si="63"/>
        <v>0</v>
      </c>
      <c r="I78" s="100">
        <f t="shared" si="64"/>
        <v>0</v>
      </c>
      <c r="J78" s="100">
        <f t="shared" si="65"/>
        <v>0</v>
      </c>
      <c r="K78" s="100">
        <f t="shared" si="66"/>
        <v>0</v>
      </c>
      <c r="L78" s="100">
        <f t="shared" si="67"/>
        <v>0</v>
      </c>
      <c r="M78" s="100">
        <f t="shared" si="68"/>
        <v>0</v>
      </c>
      <c r="N78" s="100">
        <f t="shared" si="69"/>
        <v>0</v>
      </c>
      <c r="O78" s="100">
        <f t="shared" si="70"/>
        <v>0</v>
      </c>
      <c r="P78" s="100">
        <f t="shared" si="71"/>
        <v>0</v>
      </c>
      <c r="Q78" s="104">
        <f t="shared" si="72"/>
        <v>0</v>
      </c>
      <c r="S78" s="99">
        <f t="shared" si="73"/>
        <v>0</v>
      </c>
      <c r="T78" s="100">
        <f t="shared" si="74"/>
        <v>0</v>
      </c>
      <c r="U78" s="100">
        <f t="shared" si="75"/>
        <v>0</v>
      </c>
      <c r="V78" s="100">
        <f t="shared" si="76"/>
        <v>0</v>
      </c>
      <c r="W78" s="100">
        <f t="shared" si="77"/>
        <v>0</v>
      </c>
      <c r="X78" s="100">
        <f t="shared" si="78"/>
        <v>0</v>
      </c>
      <c r="Y78" s="100">
        <f t="shared" si="79"/>
        <v>0</v>
      </c>
      <c r="Z78" s="100">
        <f t="shared" si="80"/>
        <v>0</v>
      </c>
      <c r="AA78" s="100">
        <f t="shared" si="81"/>
        <v>0</v>
      </c>
      <c r="AB78" s="100">
        <f t="shared" si="82"/>
        <v>0</v>
      </c>
      <c r="AC78" s="100">
        <f t="shared" si="83"/>
        <v>0</v>
      </c>
      <c r="AD78" s="100">
        <f t="shared" si="84"/>
        <v>0</v>
      </c>
      <c r="AE78" s="104">
        <f t="shared" si="85"/>
        <v>0</v>
      </c>
      <c r="AF78" s="104">
        <f t="shared" si="86"/>
        <v>0</v>
      </c>
      <c r="AG78" s="104">
        <f t="shared" si="87"/>
        <v>0</v>
      </c>
      <c r="AH78" s="173">
        <f t="shared" si="88"/>
        <v>0</v>
      </c>
      <c r="AJ78" s="78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30">
        <f t="shared" si="89"/>
        <v>0</v>
      </c>
      <c r="AW78" s="80"/>
      <c r="AX78" s="37"/>
    </row>
    <row r="79" spans="2:50" x14ac:dyDescent="0.35">
      <c r="B79" s="116">
        <v>451011</v>
      </c>
      <c r="C79" s="87" t="s">
        <v>84</v>
      </c>
      <c r="E79" s="99">
        <f t="shared" si="60"/>
        <v>0</v>
      </c>
      <c r="F79" s="100">
        <f t="shared" si="61"/>
        <v>0</v>
      </c>
      <c r="G79" s="100">
        <f t="shared" si="62"/>
        <v>0</v>
      </c>
      <c r="H79" s="100">
        <f t="shared" si="63"/>
        <v>0</v>
      </c>
      <c r="I79" s="100">
        <f t="shared" si="64"/>
        <v>0</v>
      </c>
      <c r="J79" s="100">
        <f t="shared" si="65"/>
        <v>0</v>
      </c>
      <c r="K79" s="100">
        <f t="shared" si="66"/>
        <v>0</v>
      </c>
      <c r="L79" s="100">
        <f t="shared" si="67"/>
        <v>0</v>
      </c>
      <c r="M79" s="100">
        <f t="shared" si="68"/>
        <v>0</v>
      </c>
      <c r="N79" s="100">
        <f t="shared" si="69"/>
        <v>0</v>
      </c>
      <c r="O79" s="100">
        <f t="shared" si="70"/>
        <v>0</v>
      </c>
      <c r="P79" s="100">
        <f t="shared" si="71"/>
        <v>0</v>
      </c>
      <c r="Q79" s="104">
        <f t="shared" si="72"/>
        <v>0</v>
      </c>
      <c r="S79" s="99">
        <f t="shared" si="73"/>
        <v>0</v>
      </c>
      <c r="T79" s="100">
        <f t="shared" si="74"/>
        <v>0</v>
      </c>
      <c r="U79" s="100">
        <f t="shared" si="75"/>
        <v>0</v>
      </c>
      <c r="V79" s="100">
        <f t="shared" si="76"/>
        <v>0</v>
      </c>
      <c r="W79" s="100">
        <f t="shared" si="77"/>
        <v>0</v>
      </c>
      <c r="X79" s="100">
        <f t="shared" si="78"/>
        <v>0</v>
      </c>
      <c r="Y79" s="100">
        <f t="shared" si="79"/>
        <v>0</v>
      </c>
      <c r="Z79" s="100">
        <f t="shared" si="80"/>
        <v>0</v>
      </c>
      <c r="AA79" s="100">
        <f t="shared" si="81"/>
        <v>0</v>
      </c>
      <c r="AB79" s="100">
        <f t="shared" si="82"/>
        <v>0</v>
      </c>
      <c r="AC79" s="100">
        <f t="shared" si="83"/>
        <v>0</v>
      </c>
      <c r="AD79" s="100">
        <f t="shared" si="84"/>
        <v>0</v>
      </c>
      <c r="AE79" s="104">
        <f t="shared" si="85"/>
        <v>0</v>
      </c>
      <c r="AF79" s="104">
        <f t="shared" si="86"/>
        <v>0</v>
      </c>
      <c r="AG79" s="104">
        <f t="shared" si="87"/>
        <v>0</v>
      </c>
      <c r="AH79" s="173">
        <f t="shared" si="88"/>
        <v>0</v>
      </c>
      <c r="AJ79" s="78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30">
        <f t="shared" si="89"/>
        <v>0</v>
      </c>
      <c r="AW79" s="80"/>
      <c r="AX79" s="37"/>
    </row>
    <row r="80" spans="2:50" x14ac:dyDescent="0.35">
      <c r="B80" s="116">
        <v>451012</v>
      </c>
      <c r="C80" s="87" t="s">
        <v>85</v>
      </c>
      <c r="E80" s="99">
        <f t="shared" si="60"/>
        <v>0</v>
      </c>
      <c r="F80" s="100">
        <f t="shared" si="61"/>
        <v>0</v>
      </c>
      <c r="G80" s="100">
        <f t="shared" si="62"/>
        <v>0</v>
      </c>
      <c r="H80" s="100">
        <f t="shared" si="63"/>
        <v>0</v>
      </c>
      <c r="I80" s="100">
        <f t="shared" si="64"/>
        <v>0</v>
      </c>
      <c r="J80" s="100">
        <f t="shared" si="65"/>
        <v>0</v>
      </c>
      <c r="K80" s="100">
        <f t="shared" si="66"/>
        <v>0</v>
      </c>
      <c r="L80" s="100">
        <f t="shared" si="67"/>
        <v>0</v>
      </c>
      <c r="M80" s="100">
        <f t="shared" si="68"/>
        <v>0</v>
      </c>
      <c r="N80" s="100">
        <f t="shared" si="69"/>
        <v>0</v>
      </c>
      <c r="O80" s="100">
        <f t="shared" si="70"/>
        <v>0</v>
      </c>
      <c r="P80" s="100">
        <f t="shared" si="71"/>
        <v>0</v>
      </c>
      <c r="Q80" s="104">
        <f t="shared" si="72"/>
        <v>0</v>
      </c>
      <c r="S80" s="99">
        <f t="shared" si="73"/>
        <v>0</v>
      </c>
      <c r="T80" s="100">
        <f t="shared" si="74"/>
        <v>0</v>
      </c>
      <c r="U80" s="100">
        <f t="shared" si="75"/>
        <v>0</v>
      </c>
      <c r="V80" s="100">
        <f t="shared" si="76"/>
        <v>0</v>
      </c>
      <c r="W80" s="100">
        <f t="shared" si="77"/>
        <v>0</v>
      </c>
      <c r="X80" s="100">
        <f t="shared" si="78"/>
        <v>0</v>
      </c>
      <c r="Y80" s="100">
        <f t="shared" si="79"/>
        <v>0</v>
      </c>
      <c r="Z80" s="100">
        <f t="shared" si="80"/>
        <v>0</v>
      </c>
      <c r="AA80" s="100">
        <f t="shared" si="81"/>
        <v>0</v>
      </c>
      <c r="AB80" s="100">
        <f t="shared" si="82"/>
        <v>0</v>
      </c>
      <c r="AC80" s="100">
        <f t="shared" si="83"/>
        <v>0</v>
      </c>
      <c r="AD80" s="100">
        <f t="shared" si="84"/>
        <v>0</v>
      </c>
      <c r="AE80" s="104">
        <f t="shared" si="85"/>
        <v>0</v>
      </c>
      <c r="AF80" s="104">
        <f t="shared" si="86"/>
        <v>0</v>
      </c>
      <c r="AG80" s="104">
        <f t="shared" si="87"/>
        <v>0</v>
      </c>
      <c r="AH80" s="173">
        <f t="shared" si="88"/>
        <v>0</v>
      </c>
      <c r="AJ80" s="78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30">
        <f t="shared" si="89"/>
        <v>0</v>
      </c>
      <c r="AW80" s="80"/>
      <c r="AX80" s="37"/>
    </row>
    <row r="81" spans="2:50" x14ac:dyDescent="0.35">
      <c r="B81" s="116">
        <v>452000</v>
      </c>
      <c r="C81" s="87" t="s">
        <v>86</v>
      </c>
      <c r="E81" s="99">
        <f t="shared" si="60"/>
        <v>0</v>
      </c>
      <c r="F81" s="100">
        <f t="shared" si="61"/>
        <v>0</v>
      </c>
      <c r="G81" s="100">
        <f t="shared" si="62"/>
        <v>0</v>
      </c>
      <c r="H81" s="100">
        <f t="shared" si="63"/>
        <v>0</v>
      </c>
      <c r="I81" s="100">
        <f t="shared" si="64"/>
        <v>0</v>
      </c>
      <c r="J81" s="100">
        <f t="shared" si="65"/>
        <v>0</v>
      </c>
      <c r="K81" s="100">
        <f t="shared" si="66"/>
        <v>0</v>
      </c>
      <c r="L81" s="100">
        <f t="shared" si="67"/>
        <v>0</v>
      </c>
      <c r="M81" s="100">
        <f t="shared" si="68"/>
        <v>0</v>
      </c>
      <c r="N81" s="100">
        <f t="shared" si="69"/>
        <v>0</v>
      </c>
      <c r="O81" s="100">
        <f t="shared" si="70"/>
        <v>0</v>
      </c>
      <c r="P81" s="100">
        <f t="shared" si="71"/>
        <v>0</v>
      </c>
      <c r="Q81" s="104">
        <f t="shared" si="72"/>
        <v>0</v>
      </c>
      <c r="S81" s="99">
        <f t="shared" si="73"/>
        <v>0</v>
      </c>
      <c r="T81" s="100">
        <f t="shared" si="74"/>
        <v>0</v>
      </c>
      <c r="U81" s="100">
        <f t="shared" si="75"/>
        <v>0</v>
      </c>
      <c r="V81" s="100">
        <f t="shared" si="76"/>
        <v>0</v>
      </c>
      <c r="W81" s="100">
        <f t="shared" si="77"/>
        <v>0</v>
      </c>
      <c r="X81" s="100">
        <f t="shared" si="78"/>
        <v>0</v>
      </c>
      <c r="Y81" s="100">
        <f t="shared" si="79"/>
        <v>0</v>
      </c>
      <c r="Z81" s="100">
        <f t="shared" si="80"/>
        <v>0</v>
      </c>
      <c r="AA81" s="100">
        <f t="shared" si="81"/>
        <v>0</v>
      </c>
      <c r="AB81" s="100">
        <f t="shared" si="82"/>
        <v>0</v>
      </c>
      <c r="AC81" s="100">
        <f t="shared" si="83"/>
        <v>0</v>
      </c>
      <c r="AD81" s="100">
        <f t="shared" si="84"/>
        <v>0</v>
      </c>
      <c r="AE81" s="104">
        <f t="shared" si="85"/>
        <v>0</v>
      </c>
      <c r="AF81" s="104">
        <f t="shared" si="86"/>
        <v>0</v>
      </c>
      <c r="AG81" s="104">
        <f t="shared" si="87"/>
        <v>0</v>
      </c>
      <c r="AH81" s="173">
        <f t="shared" si="88"/>
        <v>0</v>
      </c>
      <c r="AJ81" s="78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30">
        <f t="shared" si="89"/>
        <v>0</v>
      </c>
      <c r="AW81" s="80"/>
      <c r="AX81" s="37"/>
    </row>
    <row r="82" spans="2:50" x14ac:dyDescent="0.35">
      <c r="B82" s="116">
        <v>452010</v>
      </c>
      <c r="C82" s="87" t="s">
        <v>87</v>
      </c>
      <c r="E82" s="99">
        <f t="shared" si="60"/>
        <v>0</v>
      </c>
      <c r="F82" s="100">
        <f t="shared" si="61"/>
        <v>0</v>
      </c>
      <c r="G82" s="100">
        <f t="shared" si="62"/>
        <v>0</v>
      </c>
      <c r="H82" s="100">
        <f t="shared" si="63"/>
        <v>0</v>
      </c>
      <c r="I82" s="100">
        <f t="shared" si="64"/>
        <v>0</v>
      </c>
      <c r="J82" s="100">
        <f t="shared" si="65"/>
        <v>0</v>
      </c>
      <c r="K82" s="100">
        <f t="shared" si="66"/>
        <v>0</v>
      </c>
      <c r="L82" s="100">
        <f t="shared" si="67"/>
        <v>0</v>
      </c>
      <c r="M82" s="100">
        <f t="shared" si="68"/>
        <v>0</v>
      </c>
      <c r="N82" s="100">
        <f t="shared" si="69"/>
        <v>0</v>
      </c>
      <c r="O82" s="100">
        <f t="shared" si="70"/>
        <v>0</v>
      </c>
      <c r="P82" s="100">
        <f t="shared" si="71"/>
        <v>0</v>
      </c>
      <c r="Q82" s="104">
        <f t="shared" si="72"/>
        <v>0</v>
      </c>
      <c r="S82" s="99">
        <f t="shared" si="73"/>
        <v>0</v>
      </c>
      <c r="T82" s="100">
        <f t="shared" si="74"/>
        <v>0</v>
      </c>
      <c r="U82" s="100">
        <f t="shared" si="75"/>
        <v>0</v>
      </c>
      <c r="V82" s="100">
        <f t="shared" si="76"/>
        <v>0</v>
      </c>
      <c r="W82" s="100">
        <f t="shared" si="77"/>
        <v>0</v>
      </c>
      <c r="X82" s="100">
        <f t="shared" si="78"/>
        <v>0</v>
      </c>
      <c r="Y82" s="100">
        <f t="shared" si="79"/>
        <v>0</v>
      </c>
      <c r="Z82" s="100">
        <f t="shared" si="80"/>
        <v>0</v>
      </c>
      <c r="AA82" s="100">
        <f t="shared" si="81"/>
        <v>0</v>
      </c>
      <c r="AB82" s="100">
        <f t="shared" si="82"/>
        <v>0</v>
      </c>
      <c r="AC82" s="100">
        <f t="shared" si="83"/>
        <v>0</v>
      </c>
      <c r="AD82" s="100">
        <f t="shared" si="84"/>
        <v>0</v>
      </c>
      <c r="AE82" s="104">
        <f t="shared" si="85"/>
        <v>0</v>
      </c>
      <c r="AF82" s="104">
        <f t="shared" si="86"/>
        <v>0</v>
      </c>
      <c r="AG82" s="104">
        <f t="shared" si="87"/>
        <v>0</v>
      </c>
      <c r="AH82" s="173">
        <f t="shared" si="88"/>
        <v>0</v>
      </c>
      <c r="AJ82" s="78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30">
        <f t="shared" si="89"/>
        <v>0</v>
      </c>
      <c r="AW82" s="80"/>
      <c r="AX82" s="37"/>
    </row>
    <row r="83" spans="2:50" x14ac:dyDescent="0.35">
      <c r="B83" s="116">
        <v>453000</v>
      </c>
      <c r="C83" s="87" t="s">
        <v>88</v>
      </c>
      <c r="E83" s="99">
        <f t="shared" si="60"/>
        <v>0</v>
      </c>
      <c r="F83" s="100">
        <f t="shared" si="61"/>
        <v>0</v>
      </c>
      <c r="G83" s="100">
        <f t="shared" si="62"/>
        <v>0</v>
      </c>
      <c r="H83" s="100">
        <f t="shared" si="63"/>
        <v>0</v>
      </c>
      <c r="I83" s="100">
        <f t="shared" si="64"/>
        <v>0</v>
      </c>
      <c r="J83" s="100">
        <f t="shared" si="65"/>
        <v>0</v>
      </c>
      <c r="K83" s="100">
        <f t="shared" si="66"/>
        <v>0</v>
      </c>
      <c r="L83" s="100">
        <f t="shared" si="67"/>
        <v>0</v>
      </c>
      <c r="M83" s="100">
        <f t="shared" si="68"/>
        <v>0</v>
      </c>
      <c r="N83" s="100">
        <f t="shared" si="69"/>
        <v>0</v>
      </c>
      <c r="O83" s="100">
        <f t="shared" si="70"/>
        <v>0</v>
      </c>
      <c r="P83" s="100">
        <f t="shared" si="71"/>
        <v>0</v>
      </c>
      <c r="Q83" s="104">
        <f t="shared" si="72"/>
        <v>0</v>
      </c>
      <c r="S83" s="99">
        <f t="shared" si="73"/>
        <v>0</v>
      </c>
      <c r="T83" s="100">
        <f t="shared" si="74"/>
        <v>0</v>
      </c>
      <c r="U83" s="100">
        <f t="shared" si="75"/>
        <v>0</v>
      </c>
      <c r="V83" s="100">
        <f t="shared" si="76"/>
        <v>0</v>
      </c>
      <c r="W83" s="100">
        <f t="shared" si="77"/>
        <v>0</v>
      </c>
      <c r="X83" s="100">
        <f t="shared" si="78"/>
        <v>0</v>
      </c>
      <c r="Y83" s="100">
        <f t="shared" si="79"/>
        <v>0</v>
      </c>
      <c r="Z83" s="100">
        <f t="shared" si="80"/>
        <v>0</v>
      </c>
      <c r="AA83" s="100">
        <f t="shared" si="81"/>
        <v>0</v>
      </c>
      <c r="AB83" s="100">
        <f t="shared" si="82"/>
        <v>0</v>
      </c>
      <c r="AC83" s="100">
        <f t="shared" si="83"/>
        <v>0</v>
      </c>
      <c r="AD83" s="100">
        <f t="shared" si="84"/>
        <v>0</v>
      </c>
      <c r="AE83" s="104">
        <f t="shared" si="85"/>
        <v>0</v>
      </c>
      <c r="AF83" s="104">
        <f t="shared" si="86"/>
        <v>0</v>
      </c>
      <c r="AG83" s="104">
        <f t="shared" si="87"/>
        <v>0</v>
      </c>
      <c r="AH83" s="173">
        <f t="shared" si="88"/>
        <v>0</v>
      </c>
      <c r="AJ83" s="78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30">
        <f t="shared" si="89"/>
        <v>0</v>
      </c>
      <c r="AW83" s="80"/>
      <c r="AX83" s="37"/>
    </row>
    <row r="84" spans="2:50" x14ac:dyDescent="0.35">
      <c r="B84" s="116">
        <v>454000</v>
      </c>
      <c r="C84" s="87" t="s">
        <v>89</v>
      </c>
      <c r="E84" s="99">
        <f t="shared" si="60"/>
        <v>0</v>
      </c>
      <c r="F84" s="100">
        <f t="shared" si="61"/>
        <v>0</v>
      </c>
      <c r="G84" s="100">
        <f t="shared" si="62"/>
        <v>0</v>
      </c>
      <c r="H84" s="100">
        <f t="shared" si="63"/>
        <v>0</v>
      </c>
      <c r="I84" s="100">
        <f t="shared" si="64"/>
        <v>0</v>
      </c>
      <c r="J84" s="100">
        <f t="shared" si="65"/>
        <v>0</v>
      </c>
      <c r="K84" s="100">
        <f t="shared" si="66"/>
        <v>0</v>
      </c>
      <c r="L84" s="100">
        <f t="shared" si="67"/>
        <v>0</v>
      </c>
      <c r="M84" s="100">
        <f t="shared" si="68"/>
        <v>0</v>
      </c>
      <c r="N84" s="100">
        <f t="shared" si="69"/>
        <v>0</v>
      </c>
      <c r="O84" s="100">
        <f t="shared" si="70"/>
        <v>0</v>
      </c>
      <c r="P84" s="100">
        <f t="shared" si="71"/>
        <v>0</v>
      </c>
      <c r="Q84" s="104">
        <f t="shared" si="72"/>
        <v>0</v>
      </c>
      <c r="S84" s="99">
        <f t="shared" si="73"/>
        <v>0</v>
      </c>
      <c r="T84" s="100">
        <f t="shared" si="74"/>
        <v>0</v>
      </c>
      <c r="U84" s="100">
        <f t="shared" si="75"/>
        <v>0</v>
      </c>
      <c r="V84" s="100">
        <f t="shared" si="76"/>
        <v>0</v>
      </c>
      <c r="W84" s="100">
        <f t="shared" si="77"/>
        <v>0</v>
      </c>
      <c r="X84" s="100">
        <f t="shared" si="78"/>
        <v>0</v>
      </c>
      <c r="Y84" s="100">
        <f t="shared" si="79"/>
        <v>0</v>
      </c>
      <c r="Z84" s="100">
        <f t="shared" si="80"/>
        <v>0</v>
      </c>
      <c r="AA84" s="100">
        <f t="shared" si="81"/>
        <v>0</v>
      </c>
      <c r="AB84" s="100">
        <f t="shared" si="82"/>
        <v>0</v>
      </c>
      <c r="AC84" s="100">
        <f t="shared" si="83"/>
        <v>0</v>
      </c>
      <c r="AD84" s="100">
        <f t="shared" si="84"/>
        <v>0</v>
      </c>
      <c r="AE84" s="104">
        <f t="shared" si="85"/>
        <v>0</v>
      </c>
      <c r="AF84" s="104">
        <f t="shared" si="86"/>
        <v>0</v>
      </c>
      <c r="AG84" s="104">
        <f t="shared" si="87"/>
        <v>0</v>
      </c>
      <c r="AH84" s="173">
        <f t="shared" si="88"/>
        <v>0</v>
      </c>
      <c r="AJ84" s="78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30">
        <f t="shared" si="89"/>
        <v>0</v>
      </c>
      <c r="AW84" s="80"/>
      <c r="AX84" s="37"/>
    </row>
    <row r="85" spans="2:50" x14ac:dyDescent="0.35">
      <c r="B85" s="116">
        <v>454010</v>
      </c>
      <c r="C85" s="87" t="s">
        <v>90</v>
      </c>
      <c r="E85" s="99">
        <f t="shared" si="60"/>
        <v>0</v>
      </c>
      <c r="F85" s="100">
        <f t="shared" si="61"/>
        <v>0</v>
      </c>
      <c r="G85" s="100">
        <f t="shared" si="62"/>
        <v>0</v>
      </c>
      <c r="H85" s="100">
        <f t="shared" si="63"/>
        <v>0</v>
      </c>
      <c r="I85" s="100">
        <f t="shared" si="64"/>
        <v>0</v>
      </c>
      <c r="J85" s="100">
        <f t="shared" si="65"/>
        <v>0</v>
      </c>
      <c r="K85" s="100">
        <f t="shared" si="66"/>
        <v>0</v>
      </c>
      <c r="L85" s="100">
        <f t="shared" si="67"/>
        <v>0</v>
      </c>
      <c r="M85" s="100">
        <f t="shared" si="68"/>
        <v>0</v>
      </c>
      <c r="N85" s="100">
        <f t="shared" si="69"/>
        <v>0</v>
      </c>
      <c r="O85" s="100">
        <f t="shared" si="70"/>
        <v>0</v>
      </c>
      <c r="P85" s="100">
        <f t="shared" si="71"/>
        <v>0</v>
      </c>
      <c r="Q85" s="104">
        <f t="shared" si="72"/>
        <v>0</v>
      </c>
      <c r="S85" s="99">
        <f t="shared" si="73"/>
        <v>0</v>
      </c>
      <c r="T85" s="100">
        <f t="shared" si="74"/>
        <v>0</v>
      </c>
      <c r="U85" s="100">
        <f t="shared" si="75"/>
        <v>0</v>
      </c>
      <c r="V85" s="100">
        <f t="shared" si="76"/>
        <v>0</v>
      </c>
      <c r="W85" s="100">
        <f t="shared" si="77"/>
        <v>0</v>
      </c>
      <c r="X85" s="100">
        <f t="shared" si="78"/>
        <v>0</v>
      </c>
      <c r="Y85" s="100">
        <f t="shared" si="79"/>
        <v>0</v>
      </c>
      <c r="Z85" s="100">
        <f t="shared" si="80"/>
        <v>0</v>
      </c>
      <c r="AA85" s="100">
        <f t="shared" si="81"/>
        <v>0</v>
      </c>
      <c r="AB85" s="100">
        <f t="shared" si="82"/>
        <v>0</v>
      </c>
      <c r="AC85" s="100">
        <f t="shared" si="83"/>
        <v>0</v>
      </c>
      <c r="AD85" s="100">
        <f t="shared" si="84"/>
        <v>0</v>
      </c>
      <c r="AE85" s="104">
        <f t="shared" si="85"/>
        <v>0</v>
      </c>
      <c r="AF85" s="104">
        <f t="shared" si="86"/>
        <v>0</v>
      </c>
      <c r="AG85" s="104">
        <f t="shared" si="87"/>
        <v>0</v>
      </c>
      <c r="AH85" s="173">
        <f t="shared" si="88"/>
        <v>0</v>
      </c>
      <c r="AJ85" s="78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30">
        <f t="shared" si="89"/>
        <v>0</v>
      </c>
      <c r="AW85" s="80"/>
      <c r="AX85" s="37"/>
    </row>
    <row r="86" spans="2:50" x14ac:dyDescent="0.35">
      <c r="B86" s="116">
        <v>454011</v>
      </c>
      <c r="C86" s="87" t="s">
        <v>91</v>
      </c>
      <c r="E86" s="99">
        <f t="shared" si="60"/>
        <v>0</v>
      </c>
      <c r="F86" s="100">
        <f t="shared" si="61"/>
        <v>0</v>
      </c>
      <c r="G86" s="100">
        <f t="shared" si="62"/>
        <v>0</v>
      </c>
      <c r="H86" s="100">
        <f t="shared" si="63"/>
        <v>0</v>
      </c>
      <c r="I86" s="100">
        <f t="shared" si="64"/>
        <v>0</v>
      </c>
      <c r="J86" s="100">
        <f t="shared" si="65"/>
        <v>0</v>
      </c>
      <c r="K86" s="100">
        <f t="shared" si="66"/>
        <v>0</v>
      </c>
      <c r="L86" s="100">
        <f t="shared" si="67"/>
        <v>0</v>
      </c>
      <c r="M86" s="100">
        <f t="shared" si="68"/>
        <v>0</v>
      </c>
      <c r="N86" s="100">
        <f t="shared" si="69"/>
        <v>0</v>
      </c>
      <c r="O86" s="100">
        <f t="shared" si="70"/>
        <v>0</v>
      </c>
      <c r="P86" s="100">
        <f t="shared" si="71"/>
        <v>0</v>
      </c>
      <c r="Q86" s="104">
        <f t="shared" si="72"/>
        <v>0</v>
      </c>
      <c r="S86" s="99">
        <f t="shared" si="73"/>
        <v>0</v>
      </c>
      <c r="T86" s="100">
        <f t="shared" si="74"/>
        <v>0</v>
      </c>
      <c r="U86" s="100">
        <f t="shared" si="75"/>
        <v>0</v>
      </c>
      <c r="V86" s="100">
        <f t="shared" si="76"/>
        <v>0</v>
      </c>
      <c r="W86" s="100">
        <f t="shared" si="77"/>
        <v>0</v>
      </c>
      <c r="X86" s="100">
        <f t="shared" si="78"/>
        <v>0</v>
      </c>
      <c r="Y86" s="100">
        <f t="shared" si="79"/>
        <v>0</v>
      </c>
      <c r="Z86" s="100">
        <f t="shared" si="80"/>
        <v>0</v>
      </c>
      <c r="AA86" s="100">
        <f t="shared" si="81"/>
        <v>0</v>
      </c>
      <c r="AB86" s="100">
        <f t="shared" si="82"/>
        <v>0</v>
      </c>
      <c r="AC86" s="100">
        <f t="shared" si="83"/>
        <v>0</v>
      </c>
      <c r="AD86" s="100">
        <f t="shared" si="84"/>
        <v>0</v>
      </c>
      <c r="AE86" s="104">
        <f t="shared" si="85"/>
        <v>0</v>
      </c>
      <c r="AF86" s="104">
        <f t="shared" si="86"/>
        <v>0</v>
      </c>
      <c r="AG86" s="104">
        <f t="shared" si="87"/>
        <v>0</v>
      </c>
      <c r="AH86" s="173">
        <f t="shared" si="88"/>
        <v>0</v>
      </c>
      <c r="AJ86" s="78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30">
        <f t="shared" si="89"/>
        <v>0</v>
      </c>
      <c r="AW86" s="80"/>
      <c r="AX86" s="37"/>
    </row>
    <row r="87" spans="2:50" x14ac:dyDescent="0.35">
      <c r="B87" s="116">
        <v>454012</v>
      </c>
      <c r="C87" s="87" t="s">
        <v>92</v>
      </c>
      <c r="E87" s="99">
        <f t="shared" si="60"/>
        <v>0</v>
      </c>
      <c r="F87" s="100">
        <f t="shared" si="61"/>
        <v>0</v>
      </c>
      <c r="G87" s="100">
        <f t="shared" si="62"/>
        <v>0</v>
      </c>
      <c r="H87" s="100">
        <f t="shared" si="63"/>
        <v>0</v>
      </c>
      <c r="I87" s="100">
        <f t="shared" si="64"/>
        <v>0</v>
      </c>
      <c r="J87" s="100">
        <f t="shared" si="65"/>
        <v>0</v>
      </c>
      <c r="K87" s="100">
        <f t="shared" si="66"/>
        <v>0</v>
      </c>
      <c r="L87" s="100">
        <f t="shared" si="67"/>
        <v>0</v>
      </c>
      <c r="M87" s="100">
        <f t="shared" si="68"/>
        <v>0</v>
      </c>
      <c r="N87" s="100">
        <f t="shared" si="69"/>
        <v>0</v>
      </c>
      <c r="O87" s="100">
        <f t="shared" si="70"/>
        <v>0</v>
      </c>
      <c r="P87" s="100">
        <f t="shared" si="71"/>
        <v>0</v>
      </c>
      <c r="Q87" s="104">
        <f t="shared" si="72"/>
        <v>0</v>
      </c>
      <c r="S87" s="99">
        <f t="shared" si="73"/>
        <v>0</v>
      </c>
      <c r="T87" s="100">
        <f t="shared" si="74"/>
        <v>0</v>
      </c>
      <c r="U87" s="100">
        <f t="shared" si="75"/>
        <v>0</v>
      </c>
      <c r="V87" s="100">
        <f t="shared" si="76"/>
        <v>0</v>
      </c>
      <c r="W87" s="100">
        <f t="shared" si="77"/>
        <v>0</v>
      </c>
      <c r="X87" s="100">
        <f t="shared" si="78"/>
        <v>0</v>
      </c>
      <c r="Y87" s="100">
        <f t="shared" si="79"/>
        <v>0</v>
      </c>
      <c r="Z87" s="100">
        <f t="shared" si="80"/>
        <v>0</v>
      </c>
      <c r="AA87" s="100">
        <f t="shared" si="81"/>
        <v>0</v>
      </c>
      <c r="AB87" s="100">
        <f t="shared" si="82"/>
        <v>0</v>
      </c>
      <c r="AC87" s="100">
        <f t="shared" si="83"/>
        <v>0</v>
      </c>
      <c r="AD87" s="100">
        <f t="shared" si="84"/>
        <v>0</v>
      </c>
      <c r="AE87" s="104">
        <f t="shared" si="85"/>
        <v>0</v>
      </c>
      <c r="AF87" s="104">
        <f t="shared" si="86"/>
        <v>0</v>
      </c>
      <c r="AG87" s="104">
        <f t="shared" si="87"/>
        <v>0</v>
      </c>
      <c r="AH87" s="173">
        <f t="shared" si="88"/>
        <v>0</v>
      </c>
      <c r="AJ87" s="78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30">
        <f t="shared" si="89"/>
        <v>0</v>
      </c>
      <c r="AW87" s="80"/>
      <c r="AX87" s="37"/>
    </row>
    <row r="88" spans="2:50" x14ac:dyDescent="0.35">
      <c r="B88" s="116">
        <v>454500</v>
      </c>
      <c r="C88" s="87" t="s">
        <v>93</v>
      </c>
      <c r="E88" s="99">
        <f t="shared" si="60"/>
        <v>0</v>
      </c>
      <c r="F88" s="100">
        <f t="shared" si="61"/>
        <v>0</v>
      </c>
      <c r="G88" s="100">
        <f t="shared" si="62"/>
        <v>0</v>
      </c>
      <c r="H88" s="100">
        <f t="shared" si="63"/>
        <v>0</v>
      </c>
      <c r="I88" s="100">
        <f t="shared" si="64"/>
        <v>0</v>
      </c>
      <c r="J88" s="100">
        <f t="shared" si="65"/>
        <v>0</v>
      </c>
      <c r="K88" s="100">
        <f t="shared" si="66"/>
        <v>0</v>
      </c>
      <c r="L88" s="100">
        <f t="shared" si="67"/>
        <v>0</v>
      </c>
      <c r="M88" s="100">
        <f t="shared" si="68"/>
        <v>0</v>
      </c>
      <c r="N88" s="100">
        <f t="shared" si="69"/>
        <v>0</v>
      </c>
      <c r="O88" s="100">
        <f t="shared" si="70"/>
        <v>0</v>
      </c>
      <c r="P88" s="100">
        <f t="shared" si="71"/>
        <v>0</v>
      </c>
      <c r="Q88" s="104">
        <f t="shared" si="72"/>
        <v>0</v>
      </c>
      <c r="S88" s="99">
        <f t="shared" si="73"/>
        <v>0</v>
      </c>
      <c r="T88" s="100">
        <f t="shared" si="74"/>
        <v>0</v>
      </c>
      <c r="U88" s="100">
        <f t="shared" si="75"/>
        <v>0</v>
      </c>
      <c r="V88" s="100">
        <f t="shared" si="76"/>
        <v>0</v>
      </c>
      <c r="W88" s="100">
        <f t="shared" si="77"/>
        <v>0</v>
      </c>
      <c r="X88" s="100">
        <f t="shared" si="78"/>
        <v>0</v>
      </c>
      <c r="Y88" s="100">
        <f t="shared" si="79"/>
        <v>0</v>
      </c>
      <c r="Z88" s="100">
        <f t="shared" si="80"/>
        <v>0</v>
      </c>
      <c r="AA88" s="100">
        <f t="shared" si="81"/>
        <v>0</v>
      </c>
      <c r="AB88" s="100">
        <f t="shared" si="82"/>
        <v>0</v>
      </c>
      <c r="AC88" s="100">
        <f t="shared" si="83"/>
        <v>0</v>
      </c>
      <c r="AD88" s="100">
        <f t="shared" si="84"/>
        <v>0</v>
      </c>
      <c r="AE88" s="104">
        <f t="shared" si="85"/>
        <v>0</v>
      </c>
      <c r="AF88" s="104">
        <f t="shared" si="86"/>
        <v>0</v>
      </c>
      <c r="AG88" s="104">
        <f t="shared" si="87"/>
        <v>0</v>
      </c>
      <c r="AH88" s="173">
        <f t="shared" si="88"/>
        <v>0</v>
      </c>
      <c r="AJ88" s="78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30">
        <f t="shared" si="89"/>
        <v>0</v>
      </c>
      <c r="AW88" s="80"/>
      <c r="AX88" s="37"/>
    </row>
    <row r="89" spans="2:50" x14ac:dyDescent="0.35">
      <c r="B89" s="116">
        <v>454510</v>
      </c>
      <c r="C89" s="87" t="s">
        <v>94</v>
      </c>
      <c r="E89" s="99">
        <f t="shared" si="60"/>
        <v>0</v>
      </c>
      <c r="F89" s="100">
        <f t="shared" si="61"/>
        <v>0</v>
      </c>
      <c r="G89" s="100">
        <f t="shared" si="62"/>
        <v>0</v>
      </c>
      <c r="H89" s="100">
        <f t="shared" si="63"/>
        <v>0</v>
      </c>
      <c r="I89" s="100">
        <f t="shared" si="64"/>
        <v>0</v>
      </c>
      <c r="J89" s="100">
        <f t="shared" si="65"/>
        <v>0</v>
      </c>
      <c r="K89" s="100">
        <f t="shared" si="66"/>
        <v>0</v>
      </c>
      <c r="L89" s="100">
        <f t="shared" si="67"/>
        <v>0</v>
      </c>
      <c r="M89" s="100">
        <f t="shared" si="68"/>
        <v>0</v>
      </c>
      <c r="N89" s="100">
        <f t="shared" si="69"/>
        <v>0</v>
      </c>
      <c r="O89" s="100">
        <f t="shared" si="70"/>
        <v>0</v>
      </c>
      <c r="P89" s="100">
        <f t="shared" si="71"/>
        <v>0</v>
      </c>
      <c r="Q89" s="104">
        <f t="shared" si="72"/>
        <v>0</v>
      </c>
      <c r="S89" s="99">
        <f t="shared" si="73"/>
        <v>0</v>
      </c>
      <c r="T89" s="100">
        <f t="shared" si="74"/>
        <v>0</v>
      </c>
      <c r="U89" s="100">
        <f t="shared" si="75"/>
        <v>0</v>
      </c>
      <c r="V89" s="100">
        <f t="shared" si="76"/>
        <v>0</v>
      </c>
      <c r="W89" s="100">
        <f t="shared" si="77"/>
        <v>0</v>
      </c>
      <c r="X89" s="100">
        <f t="shared" si="78"/>
        <v>0</v>
      </c>
      <c r="Y89" s="100">
        <f t="shared" si="79"/>
        <v>0</v>
      </c>
      <c r="Z89" s="100">
        <f t="shared" si="80"/>
        <v>0</v>
      </c>
      <c r="AA89" s="100">
        <f t="shared" si="81"/>
        <v>0</v>
      </c>
      <c r="AB89" s="100">
        <f t="shared" si="82"/>
        <v>0</v>
      </c>
      <c r="AC89" s="100">
        <f t="shared" si="83"/>
        <v>0</v>
      </c>
      <c r="AD89" s="100">
        <f t="shared" si="84"/>
        <v>0</v>
      </c>
      <c r="AE89" s="104">
        <f t="shared" si="85"/>
        <v>0</v>
      </c>
      <c r="AF89" s="104">
        <f t="shared" si="86"/>
        <v>0</v>
      </c>
      <c r="AG89" s="104">
        <f t="shared" si="87"/>
        <v>0</v>
      </c>
      <c r="AH89" s="173">
        <f t="shared" si="88"/>
        <v>0</v>
      </c>
      <c r="AJ89" s="78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30">
        <f t="shared" si="89"/>
        <v>0</v>
      </c>
      <c r="AW89" s="80"/>
      <c r="AX89" s="37"/>
    </row>
    <row r="90" spans="2:50" x14ac:dyDescent="0.35">
      <c r="B90" s="116">
        <v>454511</v>
      </c>
      <c r="C90" s="87" t="s">
        <v>95</v>
      </c>
      <c r="E90" s="99">
        <f t="shared" si="60"/>
        <v>0</v>
      </c>
      <c r="F90" s="100">
        <f t="shared" si="61"/>
        <v>0</v>
      </c>
      <c r="G90" s="100">
        <f t="shared" si="62"/>
        <v>0</v>
      </c>
      <c r="H90" s="100">
        <f t="shared" si="63"/>
        <v>0</v>
      </c>
      <c r="I90" s="100">
        <f t="shared" si="64"/>
        <v>0</v>
      </c>
      <c r="J90" s="100">
        <f t="shared" si="65"/>
        <v>0</v>
      </c>
      <c r="K90" s="100">
        <f t="shared" si="66"/>
        <v>0</v>
      </c>
      <c r="L90" s="100">
        <f t="shared" si="67"/>
        <v>0</v>
      </c>
      <c r="M90" s="100">
        <f t="shared" si="68"/>
        <v>0</v>
      </c>
      <c r="N90" s="100">
        <f t="shared" si="69"/>
        <v>0</v>
      </c>
      <c r="O90" s="100">
        <f t="shared" si="70"/>
        <v>0</v>
      </c>
      <c r="P90" s="100">
        <f t="shared" si="71"/>
        <v>0</v>
      </c>
      <c r="Q90" s="104">
        <f t="shared" si="72"/>
        <v>0</v>
      </c>
      <c r="S90" s="99">
        <f t="shared" si="73"/>
        <v>0</v>
      </c>
      <c r="T90" s="100">
        <f t="shared" si="74"/>
        <v>0</v>
      </c>
      <c r="U90" s="100">
        <f t="shared" si="75"/>
        <v>0</v>
      </c>
      <c r="V90" s="100">
        <f t="shared" si="76"/>
        <v>0</v>
      </c>
      <c r="W90" s="100">
        <f t="shared" si="77"/>
        <v>0</v>
      </c>
      <c r="X90" s="100">
        <f t="shared" si="78"/>
        <v>0</v>
      </c>
      <c r="Y90" s="100">
        <f t="shared" si="79"/>
        <v>0</v>
      </c>
      <c r="Z90" s="100">
        <f t="shared" si="80"/>
        <v>0</v>
      </c>
      <c r="AA90" s="100">
        <f t="shared" si="81"/>
        <v>0</v>
      </c>
      <c r="AB90" s="100">
        <f t="shared" si="82"/>
        <v>0</v>
      </c>
      <c r="AC90" s="100">
        <f t="shared" si="83"/>
        <v>0</v>
      </c>
      <c r="AD90" s="100">
        <f t="shared" si="84"/>
        <v>0</v>
      </c>
      <c r="AE90" s="104">
        <f t="shared" si="85"/>
        <v>0</v>
      </c>
      <c r="AF90" s="104">
        <f t="shared" si="86"/>
        <v>0</v>
      </c>
      <c r="AG90" s="104">
        <f t="shared" si="87"/>
        <v>0</v>
      </c>
      <c r="AH90" s="173">
        <f t="shared" si="88"/>
        <v>0</v>
      </c>
      <c r="AJ90" s="78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30">
        <f t="shared" si="89"/>
        <v>0</v>
      </c>
      <c r="AW90" s="80"/>
      <c r="AX90" s="37"/>
    </row>
    <row r="91" spans="2:50" x14ac:dyDescent="0.35">
      <c r="B91" s="116">
        <v>454520</v>
      </c>
      <c r="C91" s="87" t="s">
        <v>96</v>
      </c>
      <c r="E91" s="99">
        <f t="shared" si="60"/>
        <v>0</v>
      </c>
      <c r="F91" s="100">
        <f t="shared" si="61"/>
        <v>0</v>
      </c>
      <c r="G91" s="100">
        <f t="shared" si="62"/>
        <v>0</v>
      </c>
      <c r="H91" s="100">
        <f t="shared" si="63"/>
        <v>0</v>
      </c>
      <c r="I91" s="100">
        <f t="shared" si="64"/>
        <v>0</v>
      </c>
      <c r="J91" s="100">
        <f t="shared" si="65"/>
        <v>0</v>
      </c>
      <c r="K91" s="100">
        <f t="shared" si="66"/>
        <v>0</v>
      </c>
      <c r="L91" s="100">
        <f t="shared" si="67"/>
        <v>0</v>
      </c>
      <c r="M91" s="100">
        <f t="shared" si="68"/>
        <v>0</v>
      </c>
      <c r="N91" s="100">
        <f t="shared" si="69"/>
        <v>0</v>
      </c>
      <c r="O91" s="100">
        <f t="shared" si="70"/>
        <v>0</v>
      </c>
      <c r="P91" s="100">
        <f t="shared" si="71"/>
        <v>0</v>
      </c>
      <c r="Q91" s="104">
        <f t="shared" si="72"/>
        <v>0</v>
      </c>
      <c r="S91" s="99">
        <f t="shared" si="73"/>
        <v>0</v>
      </c>
      <c r="T91" s="100">
        <f t="shared" si="74"/>
        <v>0</v>
      </c>
      <c r="U91" s="100">
        <f t="shared" si="75"/>
        <v>0</v>
      </c>
      <c r="V91" s="100">
        <f t="shared" si="76"/>
        <v>0</v>
      </c>
      <c r="W91" s="100">
        <f t="shared" si="77"/>
        <v>0</v>
      </c>
      <c r="X91" s="100">
        <f t="shared" si="78"/>
        <v>0</v>
      </c>
      <c r="Y91" s="100">
        <f t="shared" si="79"/>
        <v>0</v>
      </c>
      <c r="Z91" s="100">
        <f t="shared" si="80"/>
        <v>0</v>
      </c>
      <c r="AA91" s="100">
        <f t="shared" si="81"/>
        <v>0</v>
      </c>
      <c r="AB91" s="100">
        <f t="shared" si="82"/>
        <v>0</v>
      </c>
      <c r="AC91" s="100">
        <f t="shared" si="83"/>
        <v>0</v>
      </c>
      <c r="AD91" s="100">
        <f t="shared" si="84"/>
        <v>0</v>
      </c>
      <c r="AE91" s="104">
        <f t="shared" si="85"/>
        <v>0</v>
      </c>
      <c r="AF91" s="104">
        <f t="shared" si="86"/>
        <v>0</v>
      </c>
      <c r="AG91" s="104">
        <f t="shared" si="87"/>
        <v>0</v>
      </c>
      <c r="AH91" s="173">
        <f t="shared" si="88"/>
        <v>0</v>
      </c>
      <c r="AJ91" s="78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30">
        <f t="shared" si="89"/>
        <v>0</v>
      </c>
      <c r="AW91" s="80"/>
      <c r="AX91" s="37"/>
    </row>
    <row r="92" spans="2:50" x14ac:dyDescent="0.35">
      <c r="B92" s="116">
        <v>454521</v>
      </c>
      <c r="C92" s="87" t="s">
        <v>97</v>
      </c>
      <c r="E92" s="99">
        <f t="shared" si="60"/>
        <v>0</v>
      </c>
      <c r="F92" s="100">
        <f t="shared" si="61"/>
        <v>0</v>
      </c>
      <c r="G92" s="100">
        <f t="shared" si="62"/>
        <v>0</v>
      </c>
      <c r="H92" s="100">
        <f t="shared" si="63"/>
        <v>0</v>
      </c>
      <c r="I92" s="100">
        <f t="shared" si="64"/>
        <v>0</v>
      </c>
      <c r="J92" s="100">
        <f t="shared" si="65"/>
        <v>0</v>
      </c>
      <c r="K92" s="100">
        <f t="shared" si="66"/>
        <v>0</v>
      </c>
      <c r="L92" s="100">
        <f t="shared" si="67"/>
        <v>0</v>
      </c>
      <c r="M92" s="100">
        <f t="shared" si="68"/>
        <v>0</v>
      </c>
      <c r="N92" s="100">
        <f t="shared" si="69"/>
        <v>0</v>
      </c>
      <c r="O92" s="100">
        <f t="shared" si="70"/>
        <v>0</v>
      </c>
      <c r="P92" s="100">
        <f t="shared" si="71"/>
        <v>0</v>
      </c>
      <c r="Q92" s="104">
        <f t="shared" si="72"/>
        <v>0</v>
      </c>
      <c r="S92" s="99">
        <f t="shared" si="73"/>
        <v>0</v>
      </c>
      <c r="T92" s="100">
        <f t="shared" si="74"/>
        <v>0</v>
      </c>
      <c r="U92" s="100">
        <f t="shared" si="75"/>
        <v>0</v>
      </c>
      <c r="V92" s="100">
        <f t="shared" si="76"/>
        <v>0</v>
      </c>
      <c r="W92" s="100">
        <f t="shared" si="77"/>
        <v>0</v>
      </c>
      <c r="X92" s="100">
        <f t="shared" si="78"/>
        <v>0</v>
      </c>
      <c r="Y92" s="100">
        <f t="shared" si="79"/>
        <v>0</v>
      </c>
      <c r="Z92" s="100">
        <f t="shared" si="80"/>
        <v>0</v>
      </c>
      <c r="AA92" s="100">
        <f t="shared" si="81"/>
        <v>0</v>
      </c>
      <c r="AB92" s="100">
        <f t="shared" si="82"/>
        <v>0</v>
      </c>
      <c r="AC92" s="100">
        <f t="shared" si="83"/>
        <v>0</v>
      </c>
      <c r="AD92" s="100">
        <f t="shared" si="84"/>
        <v>0</v>
      </c>
      <c r="AE92" s="104">
        <f t="shared" si="85"/>
        <v>0</v>
      </c>
      <c r="AF92" s="104">
        <f t="shared" si="86"/>
        <v>0</v>
      </c>
      <c r="AG92" s="104">
        <f t="shared" si="87"/>
        <v>0</v>
      </c>
      <c r="AH92" s="173">
        <f t="shared" si="88"/>
        <v>0</v>
      </c>
      <c r="AJ92" s="78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30">
        <f t="shared" si="89"/>
        <v>0</v>
      </c>
      <c r="AW92" s="80"/>
      <c r="AX92" s="37"/>
    </row>
    <row r="93" spans="2:50" x14ac:dyDescent="0.35">
      <c r="B93" s="116">
        <v>454530</v>
      </c>
      <c r="C93" s="87" t="s">
        <v>98</v>
      </c>
      <c r="E93" s="99">
        <f t="shared" si="60"/>
        <v>0</v>
      </c>
      <c r="F93" s="100">
        <f t="shared" si="61"/>
        <v>0</v>
      </c>
      <c r="G93" s="100">
        <f t="shared" si="62"/>
        <v>0</v>
      </c>
      <c r="H93" s="100">
        <f t="shared" si="63"/>
        <v>0</v>
      </c>
      <c r="I93" s="100">
        <f t="shared" si="64"/>
        <v>0</v>
      </c>
      <c r="J93" s="100">
        <f t="shared" si="65"/>
        <v>0</v>
      </c>
      <c r="K93" s="100">
        <f t="shared" si="66"/>
        <v>0</v>
      </c>
      <c r="L93" s="100">
        <f t="shared" si="67"/>
        <v>0</v>
      </c>
      <c r="M93" s="100">
        <f t="shared" si="68"/>
        <v>0</v>
      </c>
      <c r="N93" s="100">
        <f t="shared" si="69"/>
        <v>0</v>
      </c>
      <c r="O93" s="100">
        <f t="shared" si="70"/>
        <v>0</v>
      </c>
      <c r="P93" s="100">
        <f t="shared" si="71"/>
        <v>0</v>
      </c>
      <c r="Q93" s="104">
        <f t="shared" si="72"/>
        <v>0</v>
      </c>
      <c r="S93" s="99">
        <f t="shared" si="73"/>
        <v>0</v>
      </c>
      <c r="T93" s="100">
        <f t="shared" si="74"/>
        <v>0</v>
      </c>
      <c r="U93" s="100">
        <f t="shared" si="75"/>
        <v>0</v>
      </c>
      <c r="V93" s="100">
        <f t="shared" si="76"/>
        <v>0</v>
      </c>
      <c r="W93" s="100">
        <f t="shared" si="77"/>
        <v>0</v>
      </c>
      <c r="X93" s="100">
        <f t="shared" si="78"/>
        <v>0</v>
      </c>
      <c r="Y93" s="100">
        <f t="shared" si="79"/>
        <v>0</v>
      </c>
      <c r="Z93" s="100">
        <f t="shared" si="80"/>
        <v>0</v>
      </c>
      <c r="AA93" s="100">
        <f t="shared" si="81"/>
        <v>0</v>
      </c>
      <c r="AB93" s="100">
        <f t="shared" si="82"/>
        <v>0</v>
      </c>
      <c r="AC93" s="100">
        <f t="shared" si="83"/>
        <v>0</v>
      </c>
      <c r="AD93" s="100">
        <f t="shared" si="84"/>
        <v>0</v>
      </c>
      <c r="AE93" s="104">
        <f t="shared" si="85"/>
        <v>0</v>
      </c>
      <c r="AF93" s="104">
        <f t="shared" si="86"/>
        <v>0</v>
      </c>
      <c r="AG93" s="104">
        <f t="shared" si="87"/>
        <v>0</v>
      </c>
      <c r="AH93" s="173">
        <f t="shared" si="88"/>
        <v>0</v>
      </c>
      <c r="AJ93" s="78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30">
        <f t="shared" si="89"/>
        <v>0</v>
      </c>
      <c r="AW93" s="80"/>
      <c r="AX93" s="37"/>
    </row>
    <row r="94" spans="2:50" x14ac:dyDescent="0.35">
      <c r="B94" s="116">
        <v>460000</v>
      </c>
      <c r="C94" s="87" t="s">
        <v>99</v>
      </c>
      <c r="E94" s="99">
        <f t="shared" si="60"/>
        <v>0</v>
      </c>
      <c r="F94" s="100">
        <f t="shared" si="61"/>
        <v>0</v>
      </c>
      <c r="G94" s="100">
        <f t="shared" si="62"/>
        <v>0</v>
      </c>
      <c r="H94" s="100">
        <f t="shared" si="63"/>
        <v>0</v>
      </c>
      <c r="I94" s="100">
        <f t="shared" si="64"/>
        <v>0</v>
      </c>
      <c r="J94" s="100">
        <f t="shared" si="65"/>
        <v>0</v>
      </c>
      <c r="K94" s="100">
        <f t="shared" si="66"/>
        <v>0</v>
      </c>
      <c r="L94" s="100">
        <f t="shared" si="67"/>
        <v>0</v>
      </c>
      <c r="M94" s="100">
        <f t="shared" si="68"/>
        <v>0</v>
      </c>
      <c r="N94" s="100">
        <f t="shared" si="69"/>
        <v>0</v>
      </c>
      <c r="O94" s="100">
        <f t="shared" si="70"/>
        <v>0</v>
      </c>
      <c r="P94" s="100">
        <f t="shared" si="71"/>
        <v>0</v>
      </c>
      <c r="Q94" s="104">
        <f t="shared" si="72"/>
        <v>0</v>
      </c>
      <c r="S94" s="99">
        <f t="shared" si="73"/>
        <v>0</v>
      </c>
      <c r="T94" s="100">
        <f t="shared" si="74"/>
        <v>0</v>
      </c>
      <c r="U94" s="100">
        <f t="shared" si="75"/>
        <v>0</v>
      </c>
      <c r="V94" s="100">
        <f t="shared" si="76"/>
        <v>0</v>
      </c>
      <c r="W94" s="100">
        <f t="shared" si="77"/>
        <v>0</v>
      </c>
      <c r="X94" s="100">
        <f t="shared" si="78"/>
        <v>0</v>
      </c>
      <c r="Y94" s="100">
        <f t="shared" si="79"/>
        <v>0</v>
      </c>
      <c r="Z94" s="100">
        <f t="shared" si="80"/>
        <v>0</v>
      </c>
      <c r="AA94" s="100">
        <f t="shared" si="81"/>
        <v>0</v>
      </c>
      <c r="AB94" s="100">
        <f t="shared" si="82"/>
        <v>0</v>
      </c>
      <c r="AC94" s="100">
        <f t="shared" si="83"/>
        <v>0</v>
      </c>
      <c r="AD94" s="100">
        <f t="shared" si="84"/>
        <v>0</v>
      </c>
      <c r="AE94" s="104">
        <f t="shared" si="85"/>
        <v>0</v>
      </c>
      <c r="AF94" s="104">
        <f t="shared" si="86"/>
        <v>0</v>
      </c>
      <c r="AG94" s="104">
        <f t="shared" si="87"/>
        <v>0</v>
      </c>
      <c r="AH94" s="173">
        <f t="shared" si="88"/>
        <v>0</v>
      </c>
      <c r="AJ94" s="78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30">
        <f t="shared" si="89"/>
        <v>0</v>
      </c>
      <c r="AW94" s="80"/>
      <c r="AX94" s="37"/>
    </row>
    <row r="95" spans="2:50" x14ac:dyDescent="0.35">
      <c r="B95" s="116">
        <v>461010</v>
      </c>
      <c r="C95" s="87" t="s">
        <v>100</v>
      </c>
      <c r="E95" s="99">
        <f t="shared" si="60"/>
        <v>0</v>
      </c>
      <c r="F95" s="100">
        <f t="shared" si="61"/>
        <v>0</v>
      </c>
      <c r="G95" s="100">
        <f t="shared" si="62"/>
        <v>0</v>
      </c>
      <c r="H95" s="100">
        <f t="shared" si="63"/>
        <v>0</v>
      </c>
      <c r="I95" s="100">
        <f t="shared" si="64"/>
        <v>0</v>
      </c>
      <c r="J95" s="100">
        <f t="shared" si="65"/>
        <v>0</v>
      </c>
      <c r="K95" s="100">
        <f t="shared" si="66"/>
        <v>0</v>
      </c>
      <c r="L95" s="100">
        <f t="shared" si="67"/>
        <v>0</v>
      </c>
      <c r="M95" s="100">
        <f t="shared" si="68"/>
        <v>0</v>
      </c>
      <c r="N95" s="100">
        <f t="shared" si="69"/>
        <v>0</v>
      </c>
      <c r="O95" s="100">
        <f t="shared" si="70"/>
        <v>0</v>
      </c>
      <c r="P95" s="100">
        <f t="shared" si="71"/>
        <v>0</v>
      </c>
      <c r="Q95" s="104">
        <f t="shared" si="72"/>
        <v>0</v>
      </c>
      <c r="S95" s="99">
        <f t="shared" si="73"/>
        <v>0</v>
      </c>
      <c r="T95" s="100">
        <f t="shared" si="74"/>
        <v>0</v>
      </c>
      <c r="U95" s="100">
        <f t="shared" si="75"/>
        <v>0</v>
      </c>
      <c r="V95" s="100">
        <f t="shared" si="76"/>
        <v>0</v>
      </c>
      <c r="W95" s="100">
        <f t="shared" si="77"/>
        <v>0</v>
      </c>
      <c r="X95" s="100">
        <f t="shared" si="78"/>
        <v>0</v>
      </c>
      <c r="Y95" s="100">
        <f t="shared" si="79"/>
        <v>0</v>
      </c>
      <c r="Z95" s="100">
        <f t="shared" si="80"/>
        <v>0</v>
      </c>
      <c r="AA95" s="100">
        <f t="shared" si="81"/>
        <v>0</v>
      </c>
      <c r="AB95" s="100">
        <f t="shared" si="82"/>
        <v>0</v>
      </c>
      <c r="AC95" s="100">
        <f t="shared" si="83"/>
        <v>0</v>
      </c>
      <c r="AD95" s="100">
        <f t="shared" si="84"/>
        <v>0</v>
      </c>
      <c r="AE95" s="104">
        <f t="shared" si="85"/>
        <v>0</v>
      </c>
      <c r="AF95" s="104">
        <f t="shared" si="86"/>
        <v>0</v>
      </c>
      <c r="AG95" s="104">
        <f t="shared" si="87"/>
        <v>0</v>
      </c>
      <c r="AH95" s="173">
        <f t="shared" si="88"/>
        <v>0</v>
      </c>
      <c r="AJ95" s="78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30">
        <f t="shared" si="89"/>
        <v>0</v>
      </c>
      <c r="AW95" s="80"/>
      <c r="AX95" s="37"/>
    </row>
    <row r="96" spans="2:50" x14ac:dyDescent="0.35">
      <c r="B96" s="116">
        <v>461011</v>
      </c>
      <c r="C96" s="87" t="s">
        <v>101</v>
      </c>
      <c r="E96" s="99">
        <f t="shared" si="60"/>
        <v>0</v>
      </c>
      <c r="F96" s="100">
        <f t="shared" si="61"/>
        <v>0</v>
      </c>
      <c r="G96" s="100">
        <f t="shared" si="62"/>
        <v>0</v>
      </c>
      <c r="H96" s="100">
        <f t="shared" si="63"/>
        <v>0</v>
      </c>
      <c r="I96" s="100">
        <f t="shared" si="64"/>
        <v>0</v>
      </c>
      <c r="J96" s="100">
        <f t="shared" si="65"/>
        <v>0</v>
      </c>
      <c r="K96" s="100">
        <f t="shared" si="66"/>
        <v>0</v>
      </c>
      <c r="L96" s="100">
        <f t="shared" si="67"/>
        <v>0</v>
      </c>
      <c r="M96" s="100">
        <f t="shared" si="68"/>
        <v>0</v>
      </c>
      <c r="N96" s="100">
        <f t="shared" si="69"/>
        <v>0</v>
      </c>
      <c r="O96" s="100">
        <f t="shared" si="70"/>
        <v>0</v>
      </c>
      <c r="P96" s="100">
        <f t="shared" si="71"/>
        <v>0</v>
      </c>
      <c r="Q96" s="104">
        <f t="shared" si="72"/>
        <v>0</v>
      </c>
      <c r="S96" s="99">
        <f t="shared" si="73"/>
        <v>0</v>
      </c>
      <c r="T96" s="100">
        <f t="shared" si="74"/>
        <v>0</v>
      </c>
      <c r="U96" s="100">
        <f t="shared" si="75"/>
        <v>0</v>
      </c>
      <c r="V96" s="100">
        <f t="shared" si="76"/>
        <v>0</v>
      </c>
      <c r="W96" s="100">
        <f t="shared" si="77"/>
        <v>0</v>
      </c>
      <c r="X96" s="100">
        <f t="shared" si="78"/>
        <v>0</v>
      </c>
      <c r="Y96" s="100">
        <f t="shared" si="79"/>
        <v>0</v>
      </c>
      <c r="Z96" s="100">
        <f t="shared" si="80"/>
        <v>0</v>
      </c>
      <c r="AA96" s="100">
        <f t="shared" si="81"/>
        <v>0</v>
      </c>
      <c r="AB96" s="100">
        <f t="shared" si="82"/>
        <v>0</v>
      </c>
      <c r="AC96" s="100">
        <f t="shared" si="83"/>
        <v>0</v>
      </c>
      <c r="AD96" s="100">
        <f t="shared" si="84"/>
        <v>0</v>
      </c>
      <c r="AE96" s="104">
        <f t="shared" si="85"/>
        <v>0</v>
      </c>
      <c r="AF96" s="104">
        <f t="shared" si="86"/>
        <v>0</v>
      </c>
      <c r="AG96" s="104">
        <f t="shared" si="87"/>
        <v>0</v>
      </c>
      <c r="AH96" s="173">
        <f t="shared" si="88"/>
        <v>0</v>
      </c>
      <c r="AJ96" s="78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30">
        <f t="shared" si="89"/>
        <v>0</v>
      </c>
      <c r="AW96" s="80"/>
      <c r="AX96" s="37"/>
    </row>
    <row r="97" spans="2:50" x14ac:dyDescent="0.35">
      <c r="B97" s="116">
        <v>461012</v>
      </c>
      <c r="C97" s="87" t="s">
        <v>102</v>
      </c>
      <c r="E97" s="99">
        <f t="shared" si="60"/>
        <v>0</v>
      </c>
      <c r="F97" s="100">
        <f t="shared" si="61"/>
        <v>0</v>
      </c>
      <c r="G97" s="100">
        <f t="shared" si="62"/>
        <v>0</v>
      </c>
      <c r="H97" s="100">
        <f t="shared" si="63"/>
        <v>0</v>
      </c>
      <c r="I97" s="100">
        <f t="shared" si="64"/>
        <v>0</v>
      </c>
      <c r="J97" s="100">
        <f t="shared" si="65"/>
        <v>0</v>
      </c>
      <c r="K97" s="100">
        <f t="shared" si="66"/>
        <v>0</v>
      </c>
      <c r="L97" s="100">
        <f t="shared" si="67"/>
        <v>0</v>
      </c>
      <c r="M97" s="100">
        <f t="shared" si="68"/>
        <v>0</v>
      </c>
      <c r="N97" s="100">
        <f t="shared" si="69"/>
        <v>0</v>
      </c>
      <c r="O97" s="100">
        <f t="shared" si="70"/>
        <v>0</v>
      </c>
      <c r="P97" s="100">
        <f t="shared" si="71"/>
        <v>0</v>
      </c>
      <c r="Q97" s="104">
        <f t="shared" si="72"/>
        <v>0</v>
      </c>
      <c r="S97" s="99">
        <f t="shared" si="73"/>
        <v>0</v>
      </c>
      <c r="T97" s="100">
        <f t="shared" si="74"/>
        <v>0</v>
      </c>
      <c r="U97" s="100">
        <f t="shared" si="75"/>
        <v>0</v>
      </c>
      <c r="V97" s="100">
        <f t="shared" si="76"/>
        <v>0</v>
      </c>
      <c r="W97" s="100">
        <f t="shared" si="77"/>
        <v>0</v>
      </c>
      <c r="X97" s="100">
        <f t="shared" si="78"/>
        <v>0</v>
      </c>
      <c r="Y97" s="100">
        <f t="shared" si="79"/>
        <v>0</v>
      </c>
      <c r="Z97" s="100">
        <f t="shared" si="80"/>
        <v>0</v>
      </c>
      <c r="AA97" s="100">
        <f t="shared" si="81"/>
        <v>0</v>
      </c>
      <c r="AB97" s="100">
        <f t="shared" si="82"/>
        <v>0</v>
      </c>
      <c r="AC97" s="100">
        <f t="shared" si="83"/>
        <v>0</v>
      </c>
      <c r="AD97" s="100">
        <f t="shared" si="84"/>
        <v>0</v>
      </c>
      <c r="AE97" s="104">
        <f t="shared" si="85"/>
        <v>0</v>
      </c>
      <c r="AF97" s="104">
        <f t="shared" si="86"/>
        <v>0</v>
      </c>
      <c r="AG97" s="104">
        <f t="shared" si="87"/>
        <v>0</v>
      </c>
      <c r="AH97" s="173">
        <f t="shared" si="88"/>
        <v>0</v>
      </c>
      <c r="AJ97" s="78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30">
        <f t="shared" si="89"/>
        <v>0</v>
      </c>
      <c r="AW97" s="80"/>
      <c r="AX97" s="37"/>
    </row>
    <row r="98" spans="2:50" x14ac:dyDescent="0.35">
      <c r="B98" s="116">
        <v>461013</v>
      </c>
      <c r="C98" s="87" t="s">
        <v>103</v>
      </c>
      <c r="E98" s="99">
        <f t="shared" si="60"/>
        <v>0</v>
      </c>
      <c r="F98" s="100">
        <f t="shared" si="61"/>
        <v>0</v>
      </c>
      <c r="G98" s="100">
        <f t="shared" si="62"/>
        <v>0</v>
      </c>
      <c r="H98" s="100">
        <f t="shared" si="63"/>
        <v>0</v>
      </c>
      <c r="I98" s="100">
        <f t="shared" si="64"/>
        <v>0</v>
      </c>
      <c r="J98" s="100">
        <f t="shared" si="65"/>
        <v>0</v>
      </c>
      <c r="K98" s="100">
        <f t="shared" si="66"/>
        <v>0</v>
      </c>
      <c r="L98" s="100">
        <f t="shared" si="67"/>
        <v>0</v>
      </c>
      <c r="M98" s="100">
        <f t="shared" si="68"/>
        <v>0</v>
      </c>
      <c r="N98" s="100">
        <f t="shared" si="69"/>
        <v>0</v>
      </c>
      <c r="O98" s="100">
        <f t="shared" si="70"/>
        <v>0</v>
      </c>
      <c r="P98" s="100">
        <f t="shared" si="71"/>
        <v>0</v>
      </c>
      <c r="Q98" s="104">
        <f t="shared" si="72"/>
        <v>0</v>
      </c>
      <c r="S98" s="99">
        <f t="shared" si="73"/>
        <v>0</v>
      </c>
      <c r="T98" s="100">
        <f t="shared" si="74"/>
        <v>0</v>
      </c>
      <c r="U98" s="100">
        <f t="shared" si="75"/>
        <v>0</v>
      </c>
      <c r="V98" s="100">
        <f t="shared" si="76"/>
        <v>0</v>
      </c>
      <c r="W98" s="100">
        <f t="shared" si="77"/>
        <v>0</v>
      </c>
      <c r="X98" s="100">
        <f t="shared" si="78"/>
        <v>0</v>
      </c>
      <c r="Y98" s="100">
        <f t="shared" si="79"/>
        <v>0</v>
      </c>
      <c r="Z98" s="100">
        <f t="shared" si="80"/>
        <v>0</v>
      </c>
      <c r="AA98" s="100">
        <f t="shared" si="81"/>
        <v>0</v>
      </c>
      <c r="AB98" s="100">
        <f t="shared" si="82"/>
        <v>0</v>
      </c>
      <c r="AC98" s="100">
        <f t="shared" si="83"/>
        <v>0</v>
      </c>
      <c r="AD98" s="100">
        <f t="shared" si="84"/>
        <v>0</v>
      </c>
      <c r="AE98" s="104">
        <f t="shared" si="85"/>
        <v>0</v>
      </c>
      <c r="AF98" s="104">
        <f t="shared" si="86"/>
        <v>0</v>
      </c>
      <c r="AG98" s="104">
        <f t="shared" si="87"/>
        <v>0</v>
      </c>
      <c r="AH98" s="173">
        <f t="shared" si="88"/>
        <v>0</v>
      </c>
      <c r="AJ98" s="78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30">
        <f t="shared" si="89"/>
        <v>0</v>
      </c>
      <c r="AW98" s="80"/>
      <c r="AX98" s="37"/>
    </row>
    <row r="99" spans="2:50" x14ac:dyDescent="0.35">
      <c r="B99" s="116">
        <v>462000</v>
      </c>
      <c r="C99" s="87" t="s">
        <v>104</v>
      </c>
      <c r="E99" s="99">
        <f t="shared" si="60"/>
        <v>0</v>
      </c>
      <c r="F99" s="100">
        <f t="shared" si="61"/>
        <v>0</v>
      </c>
      <c r="G99" s="100">
        <f t="shared" si="62"/>
        <v>0</v>
      </c>
      <c r="H99" s="100">
        <f t="shared" si="63"/>
        <v>0</v>
      </c>
      <c r="I99" s="100">
        <f t="shared" si="64"/>
        <v>0</v>
      </c>
      <c r="J99" s="100">
        <f t="shared" si="65"/>
        <v>0</v>
      </c>
      <c r="K99" s="100">
        <f t="shared" si="66"/>
        <v>0</v>
      </c>
      <c r="L99" s="100">
        <f t="shared" si="67"/>
        <v>0</v>
      </c>
      <c r="M99" s="100">
        <f t="shared" si="68"/>
        <v>0</v>
      </c>
      <c r="N99" s="100">
        <f t="shared" si="69"/>
        <v>0</v>
      </c>
      <c r="O99" s="100">
        <f t="shared" si="70"/>
        <v>0</v>
      </c>
      <c r="P99" s="100">
        <f t="shared" si="71"/>
        <v>0</v>
      </c>
      <c r="Q99" s="104">
        <f t="shared" si="72"/>
        <v>0</v>
      </c>
      <c r="S99" s="99">
        <f t="shared" si="73"/>
        <v>0</v>
      </c>
      <c r="T99" s="100">
        <f t="shared" si="74"/>
        <v>0</v>
      </c>
      <c r="U99" s="100">
        <f t="shared" si="75"/>
        <v>0</v>
      </c>
      <c r="V99" s="100">
        <f t="shared" si="76"/>
        <v>0</v>
      </c>
      <c r="W99" s="100">
        <f t="shared" si="77"/>
        <v>0</v>
      </c>
      <c r="X99" s="100">
        <f t="shared" si="78"/>
        <v>0</v>
      </c>
      <c r="Y99" s="100">
        <f t="shared" si="79"/>
        <v>0</v>
      </c>
      <c r="Z99" s="100">
        <f t="shared" si="80"/>
        <v>0</v>
      </c>
      <c r="AA99" s="100">
        <f t="shared" si="81"/>
        <v>0</v>
      </c>
      <c r="AB99" s="100">
        <f t="shared" si="82"/>
        <v>0</v>
      </c>
      <c r="AC99" s="100">
        <f t="shared" si="83"/>
        <v>0</v>
      </c>
      <c r="AD99" s="100">
        <f t="shared" si="84"/>
        <v>0</v>
      </c>
      <c r="AE99" s="104">
        <f t="shared" si="85"/>
        <v>0</v>
      </c>
      <c r="AF99" s="104">
        <f t="shared" si="86"/>
        <v>0</v>
      </c>
      <c r="AG99" s="104">
        <f t="shared" si="87"/>
        <v>0</v>
      </c>
      <c r="AH99" s="173">
        <f t="shared" si="88"/>
        <v>0</v>
      </c>
      <c r="AJ99" s="78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30">
        <f t="shared" si="89"/>
        <v>0</v>
      </c>
      <c r="AW99" s="80"/>
      <c r="AX99" s="37"/>
    </row>
    <row r="100" spans="2:50" x14ac:dyDescent="0.35">
      <c r="B100" s="116">
        <v>462010</v>
      </c>
      <c r="C100" s="87" t="s">
        <v>105</v>
      </c>
      <c r="E100" s="99">
        <f t="shared" si="60"/>
        <v>0</v>
      </c>
      <c r="F100" s="100">
        <f t="shared" si="61"/>
        <v>0</v>
      </c>
      <c r="G100" s="100">
        <f t="shared" si="62"/>
        <v>0</v>
      </c>
      <c r="H100" s="100">
        <f t="shared" si="63"/>
        <v>0</v>
      </c>
      <c r="I100" s="100">
        <f t="shared" si="64"/>
        <v>0</v>
      </c>
      <c r="J100" s="100">
        <f t="shared" si="65"/>
        <v>0</v>
      </c>
      <c r="K100" s="100">
        <f t="shared" si="66"/>
        <v>0</v>
      </c>
      <c r="L100" s="100">
        <f t="shared" si="67"/>
        <v>0</v>
      </c>
      <c r="M100" s="100">
        <f t="shared" si="68"/>
        <v>0</v>
      </c>
      <c r="N100" s="100">
        <f t="shared" si="69"/>
        <v>0</v>
      </c>
      <c r="O100" s="100">
        <f t="shared" si="70"/>
        <v>0</v>
      </c>
      <c r="P100" s="100">
        <f t="shared" si="71"/>
        <v>0</v>
      </c>
      <c r="Q100" s="104">
        <f t="shared" si="72"/>
        <v>0</v>
      </c>
      <c r="S100" s="99">
        <f t="shared" si="73"/>
        <v>0</v>
      </c>
      <c r="T100" s="100">
        <f t="shared" si="74"/>
        <v>0</v>
      </c>
      <c r="U100" s="100">
        <f t="shared" si="75"/>
        <v>0</v>
      </c>
      <c r="V100" s="100">
        <f t="shared" si="76"/>
        <v>0</v>
      </c>
      <c r="W100" s="100">
        <f t="shared" si="77"/>
        <v>0</v>
      </c>
      <c r="X100" s="100">
        <f t="shared" si="78"/>
        <v>0</v>
      </c>
      <c r="Y100" s="100">
        <f t="shared" si="79"/>
        <v>0</v>
      </c>
      <c r="Z100" s="100">
        <f t="shared" si="80"/>
        <v>0</v>
      </c>
      <c r="AA100" s="100">
        <f t="shared" si="81"/>
        <v>0</v>
      </c>
      <c r="AB100" s="100">
        <f t="shared" si="82"/>
        <v>0</v>
      </c>
      <c r="AC100" s="100">
        <f t="shared" si="83"/>
        <v>0</v>
      </c>
      <c r="AD100" s="100">
        <f t="shared" si="84"/>
        <v>0</v>
      </c>
      <c r="AE100" s="104">
        <f t="shared" si="85"/>
        <v>0</v>
      </c>
      <c r="AF100" s="104">
        <f t="shared" si="86"/>
        <v>0</v>
      </c>
      <c r="AG100" s="104">
        <f t="shared" si="87"/>
        <v>0</v>
      </c>
      <c r="AH100" s="173">
        <f t="shared" si="88"/>
        <v>0</v>
      </c>
      <c r="AJ100" s="78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30">
        <f t="shared" si="89"/>
        <v>0</v>
      </c>
      <c r="AW100" s="80"/>
      <c r="AX100" s="37"/>
    </row>
    <row r="101" spans="2:50" x14ac:dyDescent="0.35">
      <c r="B101" s="116">
        <v>462011</v>
      </c>
      <c r="C101" s="87" t="s">
        <v>106</v>
      </c>
      <c r="E101" s="99">
        <f t="shared" si="60"/>
        <v>0</v>
      </c>
      <c r="F101" s="100">
        <f t="shared" si="61"/>
        <v>0</v>
      </c>
      <c r="G101" s="100">
        <f t="shared" si="62"/>
        <v>0</v>
      </c>
      <c r="H101" s="100">
        <f t="shared" si="63"/>
        <v>0</v>
      </c>
      <c r="I101" s="100">
        <f t="shared" si="64"/>
        <v>0</v>
      </c>
      <c r="J101" s="100">
        <f t="shared" si="65"/>
        <v>0</v>
      </c>
      <c r="K101" s="100">
        <f t="shared" si="66"/>
        <v>0</v>
      </c>
      <c r="L101" s="100">
        <f t="shared" si="67"/>
        <v>0</v>
      </c>
      <c r="M101" s="100">
        <f t="shared" si="68"/>
        <v>0</v>
      </c>
      <c r="N101" s="100">
        <f t="shared" si="69"/>
        <v>0</v>
      </c>
      <c r="O101" s="100">
        <f t="shared" si="70"/>
        <v>0</v>
      </c>
      <c r="P101" s="100">
        <f t="shared" si="71"/>
        <v>0</v>
      </c>
      <c r="Q101" s="104">
        <f t="shared" si="72"/>
        <v>0</v>
      </c>
      <c r="S101" s="99">
        <f t="shared" si="73"/>
        <v>0</v>
      </c>
      <c r="T101" s="100">
        <f t="shared" si="74"/>
        <v>0</v>
      </c>
      <c r="U101" s="100">
        <f t="shared" si="75"/>
        <v>0</v>
      </c>
      <c r="V101" s="100">
        <f t="shared" si="76"/>
        <v>0</v>
      </c>
      <c r="W101" s="100">
        <f t="shared" si="77"/>
        <v>0</v>
      </c>
      <c r="X101" s="100">
        <f t="shared" si="78"/>
        <v>0</v>
      </c>
      <c r="Y101" s="100">
        <f t="shared" si="79"/>
        <v>0</v>
      </c>
      <c r="Z101" s="100">
        <f t="shared" si="80"/>
        <v>0</v>
      </c>
      <c r="AA101" s="100">
        <f t="shared" si="81"/>
        <v>0</v>
      </c>
      <c r="AB101" s="100">
        <f t="shared" si="82"/>
        <v>0</v>
      </c>
      <c r="AC101" s="100">
        <f t="shared" si="83"/>
        <v>0</v>
      </c>
      <c r="AD101" s="100">
        <f t="shared" si="84"/>
        <v>0</v>
      </c>
      <c r="AE101" s="104">
        <f t="shared" si="85"/>
        <v>0</v>
      </c>
      <c r="AF101" s="104">
        <f t="shared" si="86"/>
        <v>0</v>
      </c>
      <c r="AG101" s="104">
        <f t="shared" si="87"/>
        <v>0</v>
      </c>
      <c r="AH101" s="173">
        <f t="shared" si="88"/>
        <v>0</v>
      </c>
      <c r="AJ101" s="78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30">
        <f t="shared" si="89"/>
        <v>0</v>
      </c>
      <c r="AW101" s="80"/>
      <c r="AX101" s="37"/>
    </row>
    <row r="102" spans="2:50" x14ac:dyDescent="0.35">
      <c r="B102" s="116">
        <v>462012</v>
      </c>
      <c r="C102" s="87" t="s">
        <v>107</v>
      </c>
      <c r="E102" s="99">
        <f t="shared" si="60"/>
        <v>0</v>
      </c>
      <c r="F102" s="100">
        <f t="shared" si="61"/>
        <v>0</v>
      </c>
      <c r="G102" s="100">
        <f t="shared" si="62"/>
        <v>0</v>
      </c>
      <c r="H102" s="100">
        <f t="shared" si="63"/>
        <v>0</v>
      </c>
      <c r="I102" s="100">
        <f t="shared" si="64"/>
        <v>0</v>
      </c>
      <c r="J102" s="100">
        <f t="shared" si="65"/>
        <v>0</v>
      </c>
      <c r="K102" s="100">
        <f t="shared" si="66"/>
        <v>0</v>
      </c>
      <c r="L102" s="100">
        <f t="shared" si="67"/>
        <v>0</v>
      </c>
      <c r="M102" s="100">
        <f t="shared" si="68"/>
        <v>0</v>
      </c>
      <c r="N102" s="100">
        <f t="shared" si="69"/>
        <v>0</v>
      </c>
      <c r="O102" s="100">
        <f t="shared" si="70"/>
        <v>0</v>
      </c>
      <c r="P102" s="100">
        <f t="shared" si="71"/>
        <v>0</v>
      </c>
      <c r="Q102" s="104">
        <f t="shared" si="72"/>
        <v>0</v>
      </c>
      <c r="S102" s="99">
        <f t="shared" si="73"/>
        <v>0</v>
      </c>
      <c r="T102" s="100">
        <f t="shared" si="74"/>
        <v>0</v>
      </c>
      <c r="U102" s="100">
        <f t="shared" si="75"/>
        <v>0</v>
      </c>
      <c r="V102" s="100">
        <f t="shared" si="76"/>
        <v>0</v>
      </c>
      <c r="W102" s="100">
        <f t="shared" si="77"/>
        <v>0</v>
      </c>
      <c r="X102" s="100">
        <f t="shared" si="78"/>
        <v>0</v>
      </c>
      <c r="Y102" s="100">
        <f t="shared" si="79"/>
        <v>0</v>
      </c>
      <c r="Z102" s="100">
        <f t="shared" si="80"/>
        <v>0</v>
      </c>
      <c r="AA102" s="100">
        <f t="shared" si="81"/>
        <v>0</v>
      </c>
      <c r="AB102" s="100">
        <f t="shared" si="82"/>
        <v>0</v>
      </c>
      <c r="AC102" s="100">
        <f t="shared" si="83"/>
        <v>0</v>
      </c>
      <c r="AD102" s="100">
        <f t="shared" si="84"/>
        <v>0</v>
      </c>
      <c r="AE102" s="104">
        <f t="shared" si="85"/>
        <v>0</v>
      </c>
      <c r="AF102" s="104">
        <f t="shared" si="86"/>
        <v>0</v>
      </c>
      <c r="AG102" s="104">
        <f t="shared" si="87"/>
        <v>0</v>
      </c>
      <c r="AH102" s="173">
        <f t="shared" si="88"/>
        <v>0</v>
      </c>
      <c r="AJ102" s="78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30">
        <f t="shared" si="89"/>
        <v>0</v>
      </c>
      <c r="AW102" s="80"/>
      <c r="AX102" s="37"/>
    </row>
    <row r="103" spans="2:50" x14ac:dyDescent="0.35">
      <c r="B103" s="116">
        <v>462013</v>
      </c>
      <c r="C103" s="87" t="s">
        <v>108</v>
      </c>
      <c r="E103" s="99">
        <f t="shared" si="60"/>
        <v>0</v>
      </c>
      <c r="F103" s="100">
        <f t="shared" si="61"/>
        <v>0</v>
      </c>
      <c r="G103" s="100">
        <f t="shared" si="62"/>
        <v>0</v>
      </c>
      <c r="H103" s="100">
        <f t="shared" si="63"/>
        <v>0</v>
      </c>
      <c r="I103" s="100">
        <f t="shared" si="64"/>
        <v>0</v>
      </c>
      <c r="J103" s="100">
        <f t="shared" si="65"/>
        <v>0</v>
      </c>
      <c r="K103" s="100">
        <f t="shared" si="66"/>
        <v>0</v>
      </c>
      <c r="L103" s="100">
        <f t="shared" si="67"/>
        <v>0</v>
      </c>
      <c r="M103" s="100">
        <f t="shared" si="68"/>
        <v>0</v>
      </c>
      <c r="N103" s="100">
        <f t="shared" si="69"/>
        <v>0</v>
      </c>
      <c r="O103" s="100">
        <f t="shared" si="70"/>
        <v>0</v>
      </c>
      <c r="P103" s="100">
        <f t="shared" si="71"/>
        <v>0</v>
      </c>
      <c r="Q103" s="104">
        <f t="shared" si="72"/>
        <v>0</v>
      </c>
      <c r="S103" s="99">
        <f t="shared" si="73"/>
        <v>0</v>
      </c>
      <c r="T103" s="100">
        <f t="shared" si="74"/>
        <v>0</v>
      </c>
      <c r="U103" s="100">
        <f t="shared" si="75"/>
        <v>0</v>
      </c>
      <c r="V103" s="100">
        <f t="shared" si="76"/>
        <v>0</v>
      </c>
      <c r="W103" s="100">
        <f t="shared" si="77"/>
        <v>0</v>
      </c>
      <c r="X103" s="100">
        <f t="shared" si="78"/>
        <v>0</v>
      </c>
      <c r="Y103" s="100">
        <f t="shared" si="79"/>
        <v>0</v>
      </c>
      <c r="Z103" s="100">
        <f t="shared" si="80"/>
        <v>0</v>
      </c>
      <c r="AA103" s="100">
        <f t="shared" si="81"/>
        <v>0</v>
      </c>
      <c r="AB103" s="100">
        <f t="shared" si="82"/>
        <v>0</v>
      </c>
      <c r="AC103" s="100">
        <f t="shared" si="83"/>
        <v>0</v>
      </c>
      <c r="AD103" s="100">
        <f t="shared" si="84"/>
        <v>0</v>
      </c>
      <c r="AE103" s="104">
        <f t="shared" si="85"/>
        <v>0</v>
      </c>
      <c r="AF103" s="104">
        <f t="shared" si="86"/>
        <v>0</v>
      </c>
      <c r="AG103" s="104">
        <f t="shared" si="87"/>
        <v>0</v>
      </c>
      <c r="AH103" s="173">
        <f t="shared" si="88"/>
        <v>0</v>
      </c>
      <c r="AJ103" s="78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30">
        <f t="shared" si="89"/>
        <v>0</v>
      </c>
      <c r="AW103" s="80"/>
      <c r="AX103" s="37"/>
    </row>
    <row r="104" spans="2:50" x14ac:dyDescent="0.35">
      <c r="B104" s="116">
        <v>463000</v>
      </c>
      <c r="C104" s="87" t="s">
        <v>109</v>
      </c>
      <c r="E104" s="99">
        <f t="shared" si="60"/>
        <v>0</v>
      </c>
      <c r="F104" s="100">
        <f t="shared" si="61"/>
        <v>0</v>
      </c>
      <c r="G104" s="100">
        <f t="shared" si="62"/>
        <v>0</v>
      </c>
      <c r="H104" s="100">
        <f t="shared" si="63"/>
        <v>0</v>
      </c>
      <c r="I104" s="100">
        <f t="shared" si="64"/>
        <v>0</v>
      </c>
      <c r="J104" s="100">
        <f t="shared" si="65"/>
        <v>0</v>
      </c>
      <c r="K104" s="100">
        <f t="shared" si="66"/>
        <v>0</v>
      </c>
      <c r="L104" s="100">
        <f t="shared" si="67"/>
        <v>0</v>
      </c>
      <c r="M104" s="100">
        <f t="shared" si="68"/>
        <v>0</v>
      </c>
      <c r="N104" s="100">
        <f t="shared" si="69"/>
        <v>0</v>
      </c>
      <c r="O104" s="100">
        <f t="shared" si="70"/>
        <v>0</v>
      </c>
      <c r="P104" s="100">
        <f t="shared" si="71"/>
        <v>0</v>
      </c>
      <c r="Q104" s="104">
        <f t="shared" si="72"/>
        <v>0</v>
      </c>
      <c r="S104" s="99">
        <f t="shared" si="73"/>
        <v>0</v>
      </c>
      <c r="T104" s="100">
        <f t="shared" si="74"/>
        <v>0</v>
      </c>
      <c r="U104" s="100">
        <f t="shared" si="75"/>
        <v>0</v>
      </c>
      <c r="V104" s="100">
        <f t="shared" si="76"/>
        <v>0</v>
      </c>
      <c r="W104" s="100">
        <f t="shared" si="77"/>
        <v>0</v>
      </c>
      <c r="X104" s="100">
        <f t="shared" si="78"/>
        <v>0</v>
      </c>
      <c r="Y104" s="100">
        <f t="shared" si="79"/>
        <v>0</v>
      </c>
      <c r="Z104" s="100">
        <f t="shared" si="80"/>
        <v>0</v>
      </c>
      <c r="AA104" s="100">
        <f t="shared" si="81"/>
        <v>0</v>
      </c>
      <c r="AB104" s="100">
        <f t="shared" si="82"/>
        <v>0</v>
      </c>
      <c r="AC104" s="100">
        <f t="shared" si="83"/>
        <v>0</v>
      </c>
      <c r="AD104" s="100">
        <f t="shared" si="84"/>
        <v>0</v>
      </c>
      <c r="AE104" s="104">
        <f t="shared" si="85"/>
        <v>0</v>
      </c>
      <c r="AF104" s="104">
        <f t="shared" si="86"/>
        <v>0</v>
      </c>
      <c r="AG104" s="104">
        <f t="shared" si="87"/>
        <v>0</v>
      </c>
      <c r="AH104" s="173">
        <f t="shared" si="88"/>
        <v>0</v>
      </c>
      <c r="AJ104" s="78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30">
        <f t="shared" si="89"/>
        <v>0</v>
      </c>
      <c r="AW104" s="80"/>
      <c r="AX104" s="37"/>
    </row>
    <row r="105" spans="2:50" x14ac:dyDescent="0.35">
      <c r="B105" s="116">
        <v>463010</v>
      </c>
      <c r="C105" s="87" t="s">
        <v>110</v>
      </c>
      <c r="E105" s="99">
        <f t="shared" ref="E105:E136" si="90">IF(E$6="Actuals",_xlfn.IFNA(VLOOKUP($B105,PYRSV,5,FALSE),0),_xlfn.IFNA(VLOOKUP($B105,CYBUDRSV,5,FALSE),0))</f>
        <v>0</v>
      </c>
      <c r="F105" s="100">
        <f t="shared" ref="F105:F136" si="91">IF(F$6="Actuals",_xlfn.IFNA(VLOOKUP($B105,PYRSV,6,FALSE),0),_xlfn.IFNA(VLOOKUP($B105,CYBUDRSV,6,FALSE),0))</f>
        <v>0</v>
      </c>
      <c r="G105" s="100">
        <f t="shared" ref="G105:G136" si="92">IF(G$6="Actuals",_xlfn.IFNA(VLOOKUP($B105,PYRSV,7,FALSE),0),_xlfn.IFNA(VLOOKUP($B105,CYBUDRSV,7,FALSE),0))</f>
        <v>0</v>
      </c>
      <c r="H105" s="100">
        <f t="shared" ref="H105:H136" si="93">IF(H$6="Actuals",_xlfn.IFNA(VLOOKUP($B105,PYRSV,8,FALSE),0),_xlfn.IFNA(VLOOKUP($B105,CYBUDRSV,8,FALSE),0))</f>
        <v>0</v>
      </c>
      <c r="I105" s="100">
        <f t="shared" ref="I105:I136" si="94">IF(I$6="Actuals",_xlfn.IFNA(VLOOKUP($B105,PYRSV,9,FALSE),0),_xlfn.IFNA(VLOOKUP($B105,CYBUDRSV,9,FALSE),0))</f>
        <v>0</v>
      </c>
      <c r="J105" s="100">
        <f t="shared" ref="J105:J136" si="95">IF(J$6="Actuals",_xlfn.IFNA(VLOOKUP($B105,PYRSV,10,FALSE),0),_xlfn.IFNA(VLOOKUP($B105,CYBUDRSV,10,FALSE),0))</f>
        <v>0</v>
      </c>
      <c r="K105" s="100">
        <f t="shared" ref="K105:K136" si="96">IF(K$6="Actuals",_xlfn.IFNA(VLOOKUP($B105,PYRSV,11,FALSE),0),_xlfn.IFNA(VLOOKUP($B105,CYBUDRSV,11,FALSE),0))</f>
        <v>0</v>
      </c>
      <c r="L105" s="100">
        <f t="shared" ref="L105:L136" si="97">IF(L$6="Actuals",_xlfn.IFNA(VLOOKUP($B105,PYRSV,12,FALSE),0),_xlfn.IFNA(VLOOKUP($B105,CYBUDRSV,12,FALSE),0))</f>
        <v>0</v>
      </c>
      <c r="M105" s="100">
        <f t="shared" ref="M105:M136" si="98">IF(M$6="Actuals",_xlfn.IFNA(VLOOKUP($B105,PYRSV,13,FALSE),0),_xlfn.IFNA(VLOOKUP($B105,CYBUDRSV,13,FALSE),0))</f>
        <v>0</v>
      </c>
      <c r="N105" s="100">
        <f t="shared" ref="N105:N136" si="99">IF(N$6="Actuals",_xlfn.IFNA(VLOOKUP($B105,PYRSV,14,FALSE),0),_xlfn.IFNA(VLOOKUP($B105,CYBUDRSV,14,FALSE),0))</f>
        <v>0</v>
      </c>
      <c r="O105" s="100">
        <f t="shared" ref="O105:O136" si="100">IF(O$6="Actuals",_xlfn.IFNA(VLOOKUP($B105,PYRSV,15,FALSE),0),_xlfn.IFNA(VLOOKUP($B105,CYBUDRSV,15,FALSE),0))</f>
        <v>0</v>
      </c>
      <c r="P105" s="100">
        <f t="shared" ref="P105:P136" si="101">IF(P$6="Actuals",_xlfn.IFNA(VLOOKUP($B105,PYRSV,16,FALSE),0),_xlfn.IFNA(VLOOKUP($B105,CYBUDRSV,16,FALSE),0))</f>
        <v>0</v>
      </c>
      <c r="Q105" s="104">
        <f t="shared" ref="Q105:Q136" si="102">SUM(E105:P105)</f>
        <v>0</v>
      </c>
      <c r="S105" s="99">
        <f t="shared" ref="S105:S136" si="103">IF(S$6="Actuals",_xlfn.IFNA(VLOOKUP($B105,CYRSV,5,FALSE),0),_xlfn.IFNA(VLOOKUP($B105,CYBUDRSV,9,FALSE),0))</f>
        <v>0</v>
      </c>
      <c r="T105" s="100">
        <f t="shared" ref="T105:T136" si="104">IF(T$6="Actuals",_xlfn.IFNA(VLOOKUP($B105,CYRSV,6,FALSE),0),_xlfn.IFNA(VLOOKUP($B105,CYBUDRSV,10,FALSE),0))</f>
        <v>0</v>
      </c>
      <c r="U105" s="100">
        <f t="shared" ref="U105:U136" si="105">IF(U$6="Actuals",_xlfn.IFNA(VLOOKUP($B105,CYRSV,7,FALSE),0),_xlfn.IFNA(VLOOKUP($B105,CYBUDRSV,11,FALSE),0))</f>
        <v>0</v>
      </c>
      <c r="V105" s="100">
        <f t="shared" ref="V105:V136" si="106">IF(V$6="Actuals",_xlfn.IFNA(VLOOKUP($B105,CYRSV,8,FALSE),0),_xlfn.IFNA(VLOOKUP($B105,CYBUDRSV,12,FALSE),0))</f>
        <v>0</v>
      </c>
      <c r="W105" s="100">
        <f t="shared" ref="W105:W136" si="107">IF(W$6="Actuals",_xlfn.IFNA(VLOOKUP($B105,CYRSV,9,FALSE),0),_xlfn.IFNA(VLOOKUP($B105,CYBUDRSV,13,FALSE),0))</f>
        <v>0</v>
      </c>
      <c r="X105" s="100">
        <f t="shared" ref="X105:X136" si="108">IF(X$6="Actuals",_xlfn.IFNA(VLOOKUP($B105,CYRSV,10,FALSE),0),_xlfn.IFNA(VLOOKUP($B105,CYBUDRSV,14,FALSE),0))</f>
        <v>0</v>
      </c>
      <c r="Y105" s="100">
        <f t="shared" ref="Y105:Y136" si="109">IF(Y$6="Actuals",_xlfn.IFNA(VLOOKUP($B105,CYRSV,11,FALSE),0),_xlfn.IFNA(VLOOKUP($B105,CYBUDRSV,15,FALSE),0))</f>
        <v>0</v>
      </c>
      <c r="Z105" s="100">
        <f t="shared" ref="Z105:Z136" si="110">IF(Z$6="Actuals",_xlfn.IFNA(VLOOKUP($B105,CYRSV,12,FALSE),0),_xlfn.IFNA(VLOOKUP($B105,CYBUDRSV,16,FALSE),0))</f>
        <v>0</v>
      </c>
      <c r="AA105" s="100">
        <f t="shared" ref="AA105:AA136" si="111">IF(AA$6="Actuals",_xlfn.IFNA(VLOOKUP($B105,CYRSV,13,FALSE),0),_xlfn.IFNA(VLOOKUP($B105,CYBUDRSV,17,FALSE),0))</f>
        <v>0</v>
      </c>
      <c r="AB105" s="100">
        <f t="shared" ref="AB105:AB136" si="112">IF(AB$6="Actuals",_xlfn.IFNA(VLOOKUP($B105,CYRSV,14,FALSE),0),_xlfn.IFNA(VLOOKUP($B105,CYBUDRSV,18,FALSE),0))</f>
        <v>0</v>
      </c>
      <c r="AC105" s="100">
        <f t="shared" ref="AC105:AC136" si="113">IF(AC$6="Actuals",_xlfn.IFNA(VLOOKUP($B105,CYRSV,15,FALSE),0),_xlfn.IFNA(VLOOKUP($B105,CYBUDRSV,19,FALSE),0))</f>
        <v>0</v>
      </c>
      <c r="AD105" s="100">
        <f t="shared" ref="AD105:AD136" si="114">IF(AD$6="Actuals",_xlfn.IFNA(VLOOKUP($B105,CYRSV,16,FALSE),0),_xlfn.IFNA(VLOOKUP($B105,CYBUDRSV,20,FALSE),0))</f>
        <v>0</v>
      </c>
      <c r="AE105" s="104">
        <f t="shared" ref="AE105:AE136" si="115">SUM(S105:AD105)</f>
        <v>0</v>
      </c>
      <c r="AF105" s="104">
        <f t="shared" ref="AF105:AF136" si="116">IF(AF$6="Actuals",_xlfn.IFNA(VLOOKUP($B105,CYRSV,17,FALSE),0),_xlfn.IFNA(VLOOKUP($B105,CYBUDRSV,6,FALSE),0))</f>
        <v>0</v>
      </c>
      <c r="AG105" s="104">
        <f t="shared" ref="AG105:AG136" si="117">+AE105-AF105</f>
        <v>0</v>
      </c>
      <c r="AH105" s="173">
        <f t="shared" ref="AH105:AH136" si="118">IF(AF105=0,0,AG105/AF105)</f>
        <v>0</v>
      </c>
      <c r="AJ105" s="78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30">
        <f t="shared" ref="AV105:AV136" si="119">SUM(AJ105:AU105)</f>
        <v>0</v>
      </c>
      <c r="AW105" s="80"/>
      <c r="AX105" s="37"/>
    </row>
    <row r="106" spans="2:50" x14ac:dyDescent="0.35">
      <c r="B106" s="116">
        <v>463011</v>
      </c>
      <c r="C106" s="87" t="s">
        <v>111</v>
      </c>
      <c r="E106" s="99">
        <f t="shared" si="90"/>
        <v>0</v>
      </c>
      <c r="F106" s="100">
        <f t="shared" si="91"/>
        <v>0</v>
      </c>
      <c r="G106" s="100">
        <f t="shared" si="92"/>
        <v>0</v>
      </c>
      <c r="H106" s="100">
        <f t="shared" si="93"/>
        <v>0</v>
      </c>
      <c r="I106" s="100">
        <f t="shared" si="94"/>
        <v>0</v>
      </c>
      <c r="J106" s="100">
        <f t="shared" si="95"/>
        <v>0</v>
      </c>
      <c r="K106" s="100">
        <f t="shared" si="96"/>
        <v>0</v>
      </c>
      <c r="L106" s="100">
        <f t="shared" si="97"/>
        <v>0</v>
      </c>
      <c r="M106" s="100">
        <f t="shared" si="98"/>
        <v>0</v>
      </c>
      <c r="N106" s="100">
        <f t="shared" si="99"/>
        <v>0</v>
      </c>
      <c r="O106" s="100">
        <f t="shared" si="100"/>
        <v>0</v>
      </c>
      <c r="P106" s="100">
        <f t="shared" si="101"/>
        <v>0</v>
      </c>
      <c r="Q106" s="104">
        <f t="shared" si="102"/>
        <v>0</v>
      </c>
      <c r="S106" s="99">
        <f t="shared" si="103"/>
        <v>0</v>
      </c>
      <c r="T106" s="100">
        <f t="shared" si="104"/>
        <v>0</v>
      </c>
      <c r="U106" s="100">
        <f t="shared" si="105"/>
        <v>0</v>
      </c>
      <c r="V106" s="100">
        <f t="shared" si="106"/>
        <v>0</v>
      </c>
      <c r="W106" s="100">
        <f t="shared" si="107"/>
        <v>0</v>
      </c>
      <c r="X106" s="100">
        <f t="shared" si="108"/>
        <v>0</v>
      </c>
      <c r="Y106" s="100">
        <f t="shared" si="109"/>
        <v>0</v>
      </c>
      <c r="Z106" s="100">
        <f t="shared" si="110"/>
        <v>0</v>
      </c>
      <c r="AA106" s="100">
        <f t="shared" si="111"/>
        <v>0</v>
      </c>
      <c r="AB106" s="100">
        <f t="shared" si="112"/>
        <v>0</v>
      </c>
      <c r="AC106" s="100">
        <f t="shared" si="113"/>
        <v>0</v>
      </c>
      <c r="AD106" s="100">
        <f t="shared" si="114"/>
        <v>0</v>
      </c>
      <c r="AE106" s="104">
        <f t="shared" si="115"/>
        <v>0</v>
      </c>
      <c r="AF106" s="104">
        <f t="shared" si="116"/>
        <v>0</v>
      </c>
      <c r="AG106" s="104">
        <f t="shared" si="117"/>
        <v>0</v>
      </c>
      <c r="AH106" s="173">
        <f t="shared" si="118"/>
        <v>0</v>
      </c>
      <c r="AJ106" s="78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30">
        <f t="shared" si="119"/>
        <v>0</v>
      </c>
      <c r="AW106" s="80"/>
      <c r="AX106" s="37"/>
    </row>
    <row r="107" spans="2:50" x14ac:dyDescent="0.35">
      <c r="B107" s="116">
        <v>463012</v>
      </c>
      <c r="C107" s="87" t="s">
        <v>112</v>
      </c>
      <c r="E107" s="99">
        <f t="shared" si="90"/>
        <v>0</v>
      </c>
      <c r="F107" s="100">
        <f t="shared" si="91"/>
        <v>0</v>
      </c>
      <c r="G107" s="100">
        <f t="shared" si="92"/>
        <v>0</v>
      </c>
      <c r="H107" s="100">
        <f t="shared" si="93"/>
        <v>0</v>
      </c>
      <c r="I107" s="100">
        <f t="shared" si="94"/>
        <v>0</v>
      </c>
      <c r="J107" s="100">
        <f t="shared" si="95"/>
        <v>0</v>
      </c>
      <c r="K107" s="100">
        <f t="shared" si="96"/>
        <v>0</v>
      </c>
      <c r="L107" s="100">
        <f t="shared" si="97"/>
        <v>0</v>
      </c>
      <c r="M107" s="100">
        <f t="shared" si="98"/>
        <v>0</v>
      </c>
      <c r="N107" s="100">
        <f t="shared" si="99"/>
        <v>0</v>
      </c>
      <c r="O107" s="100">
        <f t="shared" si="100"/>
        <v>0</v>
      </c>
      <c r="P107" s="100">
        <f t="shared" si="101"/>
        <v>0</v>
      </c>
      <c r="Q107" s="104">
        <f t="shared" si="102"/>
        <v>0</v>
      </c>
      <c r="S107" s="99">
        <f t="shared" si="103"/>
        <v>0</v>
      </c>
      <c r="T107" s="100">
        <f t="shared" si="104"/>
        <v>0</v>
      </c>
      <c r="U107" s="100">
        <f t="shared" si="105"/>
        <v>0</v>
      </c>
      <c r="V107" s="100">
        <f t="shared" si="106"/>
        <v>0</v>
      </c>
      <c r="W107" s="100">
        <f t="shared" si="107"/>
        <v>0</v>
      </c>
      <c r="X107" s="100">
        <f t="shared" si="108"/>
        <v>0</v>
      </c>
      <c r="Y107" s="100">
        <f t="shared" si="109"/>
        <v>0</v>
      </c>
      <c r="Z107" s="100">
        <f t="shared" si="110"/>
        <v>0</v>
      </c>
      <c r="AA107" s="100">
        <f t="shared" si="111"/>
        <v>0</v>
      </c>
      <c r="AB107" s="100">
        <f t="shared" si="112"/>
        <v>0</v>
      </c>
      <c r="AC107" s="100">
        <f t="shared" si="113"/>
        <v>0</v>
      </c>
      <c r="AD107" s="100">
        <f t="shared" si="114"/>
        <v>0</v>
      </c>
      <c r="AE107" s="104">
        <f t="shared" si="115"/>
        <v>0</v>
      </c>
      <c r="AF107" s="104">
        <f t="shared" si="116"/>
        <v>0</v>
      </c>
      <c r="AG107" s="104">
        <f t="shared" si="117"/>
        <v>0</v>
      </c>
      <c r="AH107" s="173">
        <f t="shared" si="118"/>
        <v>0</v>
      </c>
      <c r="AJ107" s="78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30">
        <f t="shared" si="119"/>
        <v>0</v>
      </c>
      <c r="AW107" s="80"/>
      <c r="AX107" s="37"/>
    </row>
    <row r="108" spans="2:50" x14ac:dyDescent="0.35">
      <c r="B108" s="116">
        <v>464000</v>
      </c>
      <c r="C108" s="87" t="s">
        <v>113</v>
      </c>
      <c r="E108" s="99">
        <f t="shared" si="90"/>
        <v>0</v>
      </c>
      <c r="F108" s="100">
        <f t="shared" si="91"/>
        <v>0</v>
      </c>
      <c r="G108" s="100">
        <f t="shared" si="92"/>
        <v>0</v>
      </c>
      <c r="H108" s="100">
        <f t="shared" si="93"/>
        <v>0</v>
      </c>
      <c r="I108" s="100">
        <f t="shared" si="94"/>
        <v>0</v>
      </c>
      <c r="J108" s="100">
        <f t="shared" si="95"/>
        <v>0</v>
      </c>
      <c r="K108" s="100">
        <f t="shared" si="96"/>
        <v>0</v>
      </c>
      <c r="L108" s="100">
        <f t="shared" si="97"/>
        <v>0</v>
      </c>
      <c r="M108" s="100">
        <f t="shared" si="98"/>
        <v>0</v>
      </c>
      <c r="N108" s="100">
        <f t="shared" si="99"/>
        <v>0</v>
      </c>
      <c r="O108" s="100">
        <f t="shared" si="100"/>
        <v>0</v>
      </c>
      <c r="P108" s="100">
        <f t="shared" si="101"/>
        <v>0</v>
      </c>
      <c r="Q108" s="104">
        <f t="shared" si="102"/>
        <v>0</v>
      </c>
      <c r="S108" s="99">
        <f t="shared" si="103"/>
        <v>0</v>
      </c>
      <c r="T108" s="100">
        <f t="shared" si="104"/>
        <v>0</v>
      </c>
      <c r="U108" s="100">
        <f t="shared" si="105"/>
        <v>0</v>
      </c>
      <c r="V108" s="100">
        <f t="shared" si="106"/>
        <v>0</v>
      </c>
      <c r="W108" s="100">
        <f t="shared" si="107"/>
        <v>0</v>
      </c>
      <c r="X108" s="100">
        <f t="shared" si="108"/>
        <v>0</v>
      </c>
      <c r="Y108" s="100">
        <f t="shared" si="109"/>
        <v>0</v>
      </c>
      <c r="Z108" s="100">
        <f t="shared" si="110"/>
        <v>0</v>
      </c>
      <c r="AA108" s="100">
        <f t="shared" si="111"/>
        <v>0</v>
      </c>
      <c r="AB108" s="100">
        <f t="shared" si="112"/>
        <v>0</v>
      </c>
      <c r="AC108" s="100">
        <f t="shared" si="113"/>
        <v>0</v>
      </c>
      <c r="AD108" s="100">
        <f t="shared" si="114"/>
        <v>0</v>
      </c>
      <c r="AE108" s="104">
        <f t="shared" si="115"/>
        <v>0</v>
      </c>
      <c r="AF108" s="104">
        <f t="shared" si="116"/>
        <v>0</v>
      </c>
      <c r="AG108" s="104">
        <f t="shared" si="117"/>
        <v>0</v>
      </c>
      <c r="AH108" s="173">
        <f t="shared" si="118"/>
        <v>0</v>
      </c>
      <c r="AJ108" s="78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30">
        <f t="shared" si="119"/>
        <v>0</v>
      </c>
      <c r="AW108" s="80"/>
      <c r="AX108" s="37"/>
    </row>
    <row r="109" spans="2:50" x14ac:dyDescent="0.35">
      <c r="B109" s="116">
        <v>465000</v>
      </c>
      <c r="C109" s="87" t="s">
        <v>114</v>
      </c>
      <c r="E109" s="99">
        <f t="shared" si="90"/>
        <v>0</v>
      </c>
      <c r="F109" s="100">
        <f t="shared" si="91"/>
        <v>0</v>
      </c>
      <c r="G109" s="100">
        <f t="shared" si="92"/>
        <v>0</v>
      </c>
      <c r="H109" s="100">
        <f t="shared" si="93"/>
        <v>0</v>
      </c>
      <c r="I109" s="100">
        <f t="shared" si="94"/>
        <v>0</v>
      </c>
      <c r="J109" s="100">
        <f t="shared" si="95"/>
        <v>0</v>
      </c>
      <c r="K109" s="100">
        <f t="shared" si="96"/>
        <v>0</v>
      </c>
      <c r="L109" s="100">
        <f t="shared" si="97"/>
        <v>0</v>
      </c>
      <c r="M109" s="100">
        <f t="shared" si="98"/>
        <v>0</v>
      </c>
      <c r="N109" s="100">
        <f t="shared" si="99"/>
        <v>0</v>
      </c>
      <c r="O109" s="100">
        <f t="shared" si="100"/>
        <v>0</v>
      </c>
      <c r="P109" s="100">
        <f t="shared" si="101"/>
        <v>0</v>
      </c>
      <c r="Q109" s="104">
        <f t="shared" si="102"/>
        <v>0</v>
      </c>
      <c r="S109" s="99">
        <f t="shared" si="103"/>
        <v>0</v>
      </c>
      <c r="T109" s="100">
        <f t="shared" si="104"/>
        <v>0</v>
      </c>
      <c r="U109" s="100">
        <f t="shared" si="105"/>
        <v>0</v>
      </c>
      <c r="V109" s="100">
        <f t="shared" si="106"/>
        <v>0</v>
      </c>
      <c r="W109" s="100">
        <f t="shared" si="107"/>
        <v>0</v>
      </c>
      <c r="X109" s="100">
        <f t="shared" si="108"/>
        <v>0</v>
      </c>
      <c r="Y109" s="100">
        <f t="shared" si="109"/>
        <v>0</v>
      </c>
      <c r="Z109" s="100">
        <f t="shared" si="110"/>
        <v>0</v>
      </c>
      <c r="AA109" s="100">
        <f t="shared" si="111"/>
        <v>0</v>
      </c>
      <c r="AB109" s="100">
        <f t="shared" si="112"/>
        <v>0</v>
      </c>
      <c r="AC109" s="100">
        <f t="shared" si="113"/>
        <v>0</v>
      </c>
      <c r="AD109" s="100">
        <f t="shared" si="114"/>
        <v>0</v>
      </c>
      <c r="AE109" s="104">
        <f t="shared" si="115"/>
        <v>0</v>
      </c>
      <c r="AF109" s="104">
        <f t="shared" si="116"/>
        <v>0</v>
      </c>
      <c r="AG109" s="104">
        <f t="shared" si="117"/>
        <v>0</v>
      </c>
      <c r="AH109" s="173">
        <f t="shared" si="118"/>
        <v>0</v>
      </c>
      <c r="AJ109" s="78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30">
        <f t="shared" si="119"/>
        <v>0</v>
      </c>
      <c r="AW109" s="80"/>
      <c r="AX109" s="37"/>
    </row>
    <row r="110" spans="2:50" x14ac:dyDescent="0.35">
      <c r="B110" s="116">
        <v>465010</v>
      </c>
      <c r="C110" s="87" t="s">
        <v>115</v>
      </c>
      <c r="E110" s="99">
        <f t="shared" si="90"/>
        <v>0</v>
      </c>
      <c r="F110" s="100">
        <f t="shared" si="91"/>
        <v>0</v>
      </c>
      <c r="G110" s="100">
        <f t="shared" si="92"/>
        <v>0</v>
      </c>
      <c r="H110" s="100">
        <f t="shared" si="93"/>
        <v>0</v>
      </c>
      <c r="I110" s="100">
        <f t="shared" si="94"/>
        <v>0</v>
      </c>
      <c r="J110" s="100">
        <f t="shared" si="95"/>
        <v>0</v>
      </c>
      <c r="K110" s="100">
        <f t="shared" si="96"/>
        <v>0</v>
      </c>
      <c r="L110" s="100">
        <f t="shared" si="97"/>
        <v>0</v>
      </c>
      <c r="M110" s="100">
        <f t="shared" si="98"/>
        <v>0</v>
      </c>
      <c r="N110" s="100">
        <f t="shared" si="99"/>
        <v>0</v>
      </c>
      <c r="O110" s="100">
        <f t="shared" si="100"/>
        <v>0</v>
      </c>
      <c r="P110" s="100">
        <f t="shared" si="101"/>
        <v>0</v>
      </c>
      <c r="Q110" s="104">
        <f t="shared" si="102"/>
        <v>0</v>
      </c>
      <c r="S110" s="99">
        <f t="shared" si="103"/>
        <v>0</v>
      </c>
      <c r="T110" s="100">
        <f t="shared" si="104"/>
        <v>0</v>
      </c>
      <c r="U110" s="100">
        <f t="shared" si="105"/>
        <v>0</v>
      </c>
      <c r="V110" s="100">
        <f t="shared" si="106"/>
        <v>0</v>
      </c>
      <c r="W110" s="100">
        <f t="shared" si="107"/>
        <v>0</v>
      </c>
      <c r="X110" s="100">
        <f t="shared" si="108"/>
        <v>0</v>
      </c>
      <c r="Y110" s="100">
        <f t="shared" si="109"/>
        <v>0</v>
      </c>
      <c r="Z110" s="100">
        <f t="shared" si="110"/>
        <v>0</v>
      </c>
      <c r="AA110" s="100">
        <f t="shared" si="111"/>
        <v>0</v>
      </c>
      <c r="AB110" s="100">
        <f t="shared" si="112"/>
        <v>0</v>
      </c>
      <c r="AC110" s="100">
        <f t="shared" si="113"/>
        <v>0</v>
      </c>
      <c r="AD110" s="100">
        <f t="shared" si="114"/>
        <v>0</v>
      </c>
      <c r="AE110" s="104">
        <f t="shared" si="115"/>
        <v>0</v>
      </c>
      <c r="AF110" s="104">
        <f t="shared" si="116"/>
        <v>0</v>
      </c>
      <c r="AG110" s="104">
        <f t="shared" si="117"/>
        <v>0</v>
      </c>
      <c r="AH110" s="173">
        <f t="shared" si="118"/>
        <v>0</v>
      </c>
      <c r="AJ110" s="78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30">
        <f t="shared" si="119"/>
        <v>0</v>
      </c>
      <c r="AW110" s="80"/>
      <c r="AX110" s="37"/>
    </row>
    <row r="111" spans="2:50" x14ac:dyDescent="0.35">
      <c r="B111" s="116">
        <v>465011</v>
      </c>
      <c r="C111" s="87" t="s">
        <v>116</v>
      </c>
      <c r="E111" s="99">
        <f t="shared" si="90"/>
        <v>0</v>
      </c>
      <c r="F111" s="100">
        <f t="shared" si="91"/>
        <v>0</v>
      </c>
      <c r="G111" s="100">
        <f t="shared" si="92"/>
        <v>0</v>
      </c>
      <c r="H111" s="100">
        <f t="shared" si="93"/>
        <v>0</v>
      </c>
      <c r="I111" s="100">
        <f t="shared" si="94"/>
        <v>0</v>
      </c>
      <c r="J111" s="100">
        <f t="shared" si="95"/>
        <v>0</v>
      </c>
      <c r="K111" s="100">
        <f t="shared" si="96"/>
        <v>0</v>
      </c>
      <c r="L111" s="100">
        <f t="shared" si="97"/>
        <v>0</v>
      </c>
      <c r="M111" s="100">
        <f t="shared" si="98"/>
        <v>0</v>
      </c>
      <c r="N111" s="100">
        <f t="shared" si="99"/>
        <v>0</v>
      </c>
      <c r="O111" s="100">
        <f t="shared" si="100"/>
        <v>0</v>
      </c>
      <c r="P111" s="100">
        <f t="shared" si="101"/>
        <v>0</v>
      </c>
      <c r="Q111" s="104">
        <f t="shared" si="102"/>
        <v>0</v>
      </c>
      <c r="S111" s="99">
        <f t="shared" si="103"/>
        <v>0</v>
      </c>
      <c r="T111" s="100">
        <f t="shared" si="104"/>
        <v>0</v>
      </c>
      <c r="U111" s="100">
        <f t="shared" si="105"/>
        <v>0</v>
      </c>
      <c r="V111" s="100">
        <f t="shared" si="106"/>
        <v>0</v>
      </c>
      <c r="W111" s="100">
        <f t="shared" si="107"/>
        <v>0</v>
      </c>
      <c r="X111" s="100">
        <f t="shared" si="108"/>
        <v>0</v>
      </c>
      <c r="Y111" s="100">
        <f t="shared" si="109"/>
        <v>0</v>
      </c>
      <c r="Z111" s="100">
        <f t="shared" si="110"/>
        <v>0</v>
      </c>
      <c r="AA111" s="100">
        <f t="shared" si="111"/>
        <v>0</v>
      </c>
      <c r="AB111" s="100">
        <f t="shared" si="112"/>
        <v>0</v>
      </c>
      <c r="AC111" s="100">
        <f t="shared" si="113"/>
        <v>0</v>
      </c>
      <c r="AD111" s="100">
        <f t="shared" si="114"/>
        <v>0</v>
      </c>
      <c r="AE111" s="104">
        <f t="shared" si="115"/>
        <v>0</v>
      </c>
      <c r="AF111" s="104">
        <f t="shared" si="116"/>
        <v>0</v>
      </c>
      <c r="AG111" s="104">
        <f t="shared" si="117"/>
        <v>0</v>
      </c>
      <c r="AH111" s="173">
        <f t="shared" si="118"/>
        <v>0</v>
      </c>
      <c r="AJ111" s="78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30">
        <f t="shared" si="119"/>
        <v>0</v>
      </c>
      <c r="AW111" s="80"/>
      <c r="AX111" s="37"/>
    </row>
    <row r="112" spans="2:50" x14ac:dyDescent="0.35">
      <c r="B112" s="116">
        <v>465200</v>
      </c>
      <c r="C112" s="87" t="s">
        <v>117</v>
      </c>
      <c r="E112" s="99">
        <f t="shared" si="90"/>
        <v>0</v>
      </c>
      <c r="F112" s="100">
        <f t="shared" si="91"/>
        <v>0</v>
      </c>
      <c r="G112" s="100">
        <f t="shared" si="92"/>
        <v>0</v>
      </c>
      <c r="H112" s="100">
        <f t="shared" si="93"/>
        <v>0</v>
      </c>
      <c r="I112" s="100">
        <f t="shared" si="94"/>
        <v>0</v>
      </c>
      <c r="J112" s="100">
        <f t="shared" si="95"/>
        <v>0</v>
      </c>
      <c r="K112" s="100">
        <f t="shared" si="96"/>
        <v>0</v>
      </c>
      <c r="L112" s="100">
        <f t="shared" si="97"/>
        <v>0</v>
      </c>
      <c r="M112" s="100">
        <f t="shared" si="98"/>
        <v>0</v>
      </c>
      <c r="N112" s="100">
        <f t="shared" si="99"/>
        <v>0</v>
      </c>
      <c r="O112" s="100">
        <f t="shared" si="100"/>
        <v>0</v>
      </c>
      <c r="P112" s="100">
        <f t="shared" si="101"/>
        <v>0</v>
      </c>
      <c r="Q112" s="104">
        <f t="shared" si="102"/>
        <v>0</v>
      </c>
      <c r="S112" s="99">
        <f t="shared" si="103"/>
        <v>0</v>
      </c>
      <c r="T112" s="100">
        <f t="shared" si="104"/>
        <v>0</v>
      </c>
      <c r="U112" s="100">
        <f t="shared" si="105"/>
        <v>0</v>
      </c>
      <c r="V112" s="100">
        <f t="shared" si="106"/>
        <v>0</v>
      </c>
      <c r="W112" s="100">
        <f t="shared" si="107"/>
        <v>0</v>
      </c>
      <c r="X112" s="100">
        <f t="shared" si="108"/>
        <v>0</v>
      </c>
      <c r="Y112" s="100">
        <f t="shared" si="109"/>
        <v>0</v>
      </c>
      <c r="Z112" s="100">
        <f t="shared" si="110"/>
        <v>0</v>
      </c>
      <c r="AA112" s="100">
        <f t="shared" si="111"/>
        <v>0</v>
      </c>
      <c r="AB112" s="100">
        <f t="shared" si="112"/>
        <v>0</v>
      </c>
      <c r="AC112" s="100">
        <f t="shared" si="113"/>
        <v>0</v>
      </c>
      <c r="AD112" s="100">
        <f t="shared" si="114"/>
        <v>0</v>
      </c>
      <c r="AE112" s="104">
        <f t="shared" si="115"/>
        <v>0</v>
      </c>
      <c r="AF112" s="104">
        <f t="shared" si="116"/>
        <v>0</v>
      </c>
      <c r="AG112" s="104">
        <f t="shared" si="117"/>
        <v>0</v>
      </c>
      <c r="AH112" s="173">
        <f t="shared" si="118"/>
        <v>0</v>
      </c>
      <c r="AJ112" s="78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30">
        <f t="shared" si="119"/>
        <v>0</v>
      </c>
      <c r="AW112" s="80"/>
      <c r="AX112" s="37"/>
    </row>
    <row r="113" spans="2:50" x14ac:dyDescent="0.35">
      <c r="B113" s="116">
        <v>465500</v>
      </c>
      <c r="C113" s="87" t="s">
        <v>118</v>
      </c>
      <c r="E113" s="99">
        <f t="shared" si="90"/>
        <v>0</v>
      </c>
      <c r="F113" s="100">
        <f t="shared" si="91"/>
        <v>0</v>
      </c>
      <c r="G113" s="100">
        <f t="shared" si="92"/>
        <v>0</v>
      </c>
      <c r="H113" s="100">
        <f t="shared" si="93"/>
        <v>0</v>
      </c>
      <c r="I113" s="100">
        <f t="shared" si="94"/>
        <v>0</v>
      </c>
      <c r="J113" s="100">
        <f t="shared" si="95"/>
        <v>0</v>
      </c>
      <c r="K113" s="100">
        <f t="shared" si="96"/>
        <v>0</v>
      </c>
      <c r="L113" s="100">
        <f t="shared" si="97"/>
        <v>0</v>
      </c>
      <c r="M113" s="100">
        <f t="shared" si="98"/>
        <v>0</v>
      </c>
      <c r="N113" s="100">
        <f t="shared" si="99"/>
        <v>0</v>
      </c>
      <c r="O113" s="100">
        <f t="shared" si="100"/>
        <v>0</v>
      </c>
      <c r="P113" s="100">
        <f t="shared" si="101"/>
        <v>0</v>
      </c>
      <c r="Q113" s="104">
        <f t="shared" si="102"/>
        <v>0</v>
      </c>
      <c r="S113" s="99">
        <f t="shared" si="103"/>
        <v>0</v>
      </c>
      <c r="T113" s="100">
        <f t="shared" si="104"/>
        <v>0</v>
      </c>
      <c r="U113" s="100">
        <f t="shared" si="105"/>
        <v>0</v>
      </c>
      <c r="V113" s="100">
        <f t="shared" si="106"/>
        <v>0</v>
      </c>
      <c r="W113" s="100">
        <f t="shared" si="107"/>
        <v>0</v>
      </c>
      <c r="X113" s="100">
        <f t="shared" si="108"/>
        <v>0</v>
      </c>
      <c r="Y113" s="100">
        <f t="shared" si="109"/>
        <v>0</v>
      </c>
      <c r="Z113" s="100">
        <f t="shared" si="110"/>
        <v>0</v>
      </c>
      <c r="AA113" s="100">
        <f t="shared" si="111"/>
        <v>0</v>
      </c>
      <c r="AB113" s="100">
        <f t="shared" si="112"/>
        <v>0</v>
      </c>
      <c r="AC113" s="100">
        <f t="shared" si="113"/>
        <v>0</v>
      </c>
      <c r="AD113" s="100">
        <f t="shared" si="114"/>
        <v>0</v>
      </c>
      <c r="AE113" s="104">
        <f t="shared" si="115"/>
        <v>0</v>
      </c>
      <c r="AF113" s="104">
        <f t="shared" si="116"/>
        <v>0</v>
      </c>
      <c r="AG113" s="104">
        <f t="shared" si="117"/>
        <v>0</v>
      </c>
      <c r="AH113" s="173">
        <f t="shared" si="118"/>
        <v>0</v>
      </c>
      <c r="AJ113" s="78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30">
        <f t="shared" si="119"/>
        <v>0</v>
      </c>
      <c r="AW113" s="80"/>
      <c r="AX113" s="37"/>
    </row>
    <row r="114" spans="2:50" x14ac:dyDescent="0.35">
      <c r="B114" s="116">
        <v>465510</v>
      </c>
      <c r="C114" s="87" t="s">
        <v>119</v>
      </c>
      <c r="E114" s="99">
        <f t="shared" si="90"/>
        <v>0</v>
      </c>
      <c r="F114" s="100">
        <f t="shared" si="91"/>
        <v>0</v>
      </c>
      <c r="G114" s="100">
        <f t="shared" si="92"/>
        <v>0</v>
      </c>
      <c r="H114" s="100">
        <f t="shared" si="93"/>
        <v>0</v>
      </c>
      <c r="I114" s="100">
        <f t="shared" si="94"/>
        <v>0</v>
      </c>
      <c r="J114" s="100">
        <f t="shared" si="95"/>
        <v>0</v>
      </c>
      <c r="K114" s="100">
        <f t="shared" si="96"/>
        <v>0</v>
      </c>
      <c r="L114" s="100">
        <f t="shared" si="97"/>
        <v>0</v>
      </c>
      <c r="M114" s="100">
        <f t="shared" si="98"/>
        <v>0</v>
      </c>
      <c r="N114" s="100">
        <f t="shared" si="99"/>
        <v>0</v>
      </c>
      <c r="O114" s="100">
        <f t="shared" si="100"/>
        <v>0</v>
      </c>
      <c r="P114" s="100">
        <f t="shared" si="101"/>
        <v>0</v>
      </c>
      <c r="Q114" s="104">
        <f t="shared" si="102"/>
        <v>0</v>
      </c>
      <c r="S114" s="99">
        <f t="shared" si="103"/>
        <v>0</v>
      </c>
      <c r="T114" s="100">
        <f t="shared" si="104"/>
        <v>0</v>
      </c>
      <c r="U114" s="100">
        <f t="shared" si="105"/>
        <v>0</v>
      </c>
      <c r="V114" s="100">
        <f t="shared" si="106"/>
        <v>0</v>
      </c>
      <c r="W114" s="100">
        <f t="shared" si="107"/>
        <v>0</v>
      </c>
      <c r="X114" s="100">
        <f t="shared" si="108"/>
        <v>0</v>
      </c>
      <c r="Y114" s="100">
        <f t="shared" si="109"/>
        <v>0</v>
      </c>
      <c r="Z114" s="100">
        <f t="shared" si="110"/>
        <v>0</v>
      </c>
      <c r="AA114" s="100">
        <f t="shared" si="111"/>
        <v>0</v>
      </c>
      <c r="AB114" s="100">
        <f t="shared" si="112"/>
        <v>0</v>
      </c>
      <c r="AC114" s="100">
        <f t="shared" si="113"/>
        <v>0</v>
      </c>
      <c r="AD114" s="100">
        <f t="shared" si="114"/>
        <v>0</v>
      </c>
      <c r="AE114" s="104">
        <f t="shared" si="115"/>
        <v>0</v>
      </c>
      <c r="AF114" s="104">
        <f t="shared" si="116"/>
        <v>0</v>
      </c>
      <c r="AG114" s="104">
        <f t="shared" si="117"/>
        <v>0</v>
      </c>
      <c r="AH114" s="173">
        <f t="shared" si="118"/>
        <v>0</v>
      </c>
      <c r="AJ114" s="78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30">
        <f t="shared" si="119"/>
        <v>0</v>
      </c>
      <c r="AW114" s="80"/>
      <c r="AX114" s="37"/>
    </row>
    <row r="115" spans="2:50" x14ac:dyDescent="0.35">
      <c r="B115" s="116">
        <v>470000</v>
      </c>
      <c r="C115" s="87" t="s">
        <v>120</v>
      </c>
      <c r="E115" s="99">
        <f t="shared" si="90"/>
        <v>0</v>
      </c>
      <c r="F115" s="100">
        <f t="shared" si="91"/>
        <v>0</v>
      </c>
      <c r="G115" s="100">
        <f t="shared" si="92"/>
        <v>0</v>
      </c>
      <c r="H115" s="100">
        <f t="shared" si="93"/>
        <v>0</v>
      </c>
      <c r="I115" s="100">
        <f t="shared" si="94"/>
        <v>0</v>
      </c>
      <c r="J115" s="100">
        <f t="shared" si="95"/>
        <v>0</v>
      </c>
      <c r="K115" s="100">
        <f t="shared" si="96"/>
        <v>0</v>
      </c>
      <c r="L115" s="100">
        <f t="shared" si="97"/>
        <v>0</v>
      </c>
      <c r="M115" s="100">
        <f t="shared" si="98"/>
        <v>0</v>
      </c>
      <c r="N115" s="100">
        <f t="shared" si="99"/>
        <v>0</v>
      </c>
      <c r="O115" s="100">
        <f t="shared" si="100"/>
        <v>0</v>
      </c>
      <c r="P115" s="100">
        <f t="shared" si="101"/>
        <v>0</v>
      </c>
      <c r="Q115" s="104">
        <f t="shared" si="102"/>
        <v>0</v>
      </c>
      <c r="S115" s="99">
        <f t="shared" si="103"/>
        <v>0</v>
      </c>
      <c r="T115" s="100">
        <f t="shared" si="104"/>
        <v>0</v>
      </c>
      <c r="U115" s="100">
        <f t="shared" si="105"/>
        <v>0</v>
      </c>
      <c r="V115" s="100">
        <f t="shared" si="106"/>
        <v>0</v>
      </c>
      <c r="W115" s="100">
        <f t="shared" si="107"/>
        <v>0</v>
      </c>
      <c r="X115" s="100">
        <f t="shared" si="108"/>
        <v>0</v>
      </c>
      <c r="Y115" s="100">
        <f t="shared" si="109"/>
        <v>0</v>
      </c>
      <c r="Z115" s="100">
        <f t="shared" si="110"/>
        <v>0</v>
      </c>
      <c r="AA115" s="100">
        <f t="shared" si="111"/>
        <v>0</v>
      </c>
      <c r="AB115" s="100">
        <f t="shared" si="112"/>
        <v>0</v>
      </c>
      <c r="AC115" s="100">
        <f t="shared" si="113"/>
        <v>0</v>
      </c>
      <c r="AD115" s="100">
        <f t="shared" si="114"/>
        <v>0</v>
      </c>
      <c r="AE115" s="104">
        <f t="shared" si="115"/>
        <v>0</v>
      </c>
      <c r="AF115" s="104">
        <f t="shared" si="116"/>
        <v>0</v>
      </c>
      <c r="AG115" s="104">
        <f t="shared" si="117"/>
        <v>0</v>
      </c>
      <c r="AH115" s="173">
        <f t="shared" si="118"/>
        <v>0</v>
      </c>
      <c r="AJ115" s="78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30">
        <f t="shared" si="119"/>
        <v>0</v>
      </c>
      <c r="AW115" s="80"/>
      <c r="AX115" s="37"/>
    </row>
    <row r="116" spans="2:50" x14ac:dyDescent="0.35">
      <c r="B116" s="116">
        <v>470001</v>
      </c>
      <c r="C116" s="87" t="s">
        <v>121</v>
      </c>
      <c r="E116" s="99">
        <f t="shared" si="90"/>
        <v>0</v>
      </c>
      <c r="F116" s="100">
        <f t="shared" si="91"/>
        <v>0</v>
      </c>
      <c r="G116" s="100">
        <f t="shared" si="92"/>
        <v>0</v>
      </c>
      <c r="H116" s="100">
        <f t="shared" si="93"/>
        <v>0</v>
      </c>
      <c r="I116" s="100">
        <f t="shared" si="94"/>
        <v>0</v>
      </c>
      <c r="J116" s="100">
        <f t="shared" si="95"/>
        <v>0</v>
      </c>
      <c r="K116" s="100">
        <f t="shared" si="96"/>
        <v>0</v>
      </c>
      <c r="L116" s="100">
        <f t="shared" si="97"/>
        <v>0</v>
      </c>
      <c r="M116" s="100">
        <f t="shared" si="98"/>
        <v>0</v>
      </c>
      <c r="N116" s="100">
        <f t="shared" si="99"/>
        <v>0</v>
      </c>
      <c r="O116" s="100">
        <f t="shared" si="100"/>
        <v>0</v>
      </c>
      <c r="P116" s="100">
        <f t="shared" si="101"/>
        <v>0</v>
      </c>
      <c r="Q116" s="104">
        <f t="shared" si="102"/>
        <v>0</v>
      </c>
      <c r="S116" s="99">
        <f t="shared" si="103"/>
        <v>0</v>
      </c>
      <c r="T116" s="100">
        <f t="shared" si="104"/>
        <v>0</v>
      </c>
      <c r="U116" s="100">
        <f t="shared" si="105"/>
        <v>0</v>
      </c>
      <c r="V116" s="100">
        <f t="shared" si="106"/>
        <v>0</v>
      </c>
      <c r="W116" s="100">
        <f t="shared" si="107"/>
        <v>0</v>
      </c>
      <c r="X116" s="100">
        <f t="shared" si="108"/>
        <v>0</v>
      </c>
      <c r="Y116" s="100">
        <f t="shared" si="109"/>
        <v>0</v>
      </c>
      <c r="Z116" s="100">
        <f t="shared" si="110"/>
        <v>0</v>
      </c>
      <c r="AA116" s="100">
        <f t="shared" si="111"/>
        <v>0</v>
      </c>
      <c r="AB116" s="100">
        <f t="shared" si="112"/>
        <v>0</v>
      </c>
      <c r="AC116" s="100">
        <f t="shared" si="113"/>
        <v>0</v>
      </c>
      <c r="AD116" s="100">
        <f t="shared" si="114"/>
        <v>0</v>
      </c>
      <c r="AE116" s="104">
        <f t="shared" si="115"/>
        <v>0</v>
      </c>
      <c r="AF116" s="104">
        <f t="shared" si="116"/>
        <v>0</v>
      </c>
      <c r="AG116" s="104">
        <f t="shared" si="117"/>
        <v>0</v>
      </c>
      <c r="AH116" s="173">
        <f t="shared" si="118"/>
        <v>0</v>
      </c>
      <c r="AJ116" s="78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30">
        <f t="shared" si="119"/>
        <v>0</v>
      </c>
      <c r="AW116" s="80"/>
      <c r="AX116" s="37"/>
    </row>
    <row r="117" spans="2:50" x14ac:dyDescent="0.35">
      <c r="B117" s="116">
        <v>470002</v>
      </c>
      <c r="C117" s="87" t="s">
        <v>122</v>
      </c>
      <c r="E117" s="99">
        <f t="shared" si="90"/>
        <v>0</v>
      </c>
      <c r="F117" s="100">
        <f t="shared" si="91"/>
        <v>0</v>
      </c>
      <c r="G117" s="100">
        <f t="shared" si="92"/>
        <v>0</v>
      </c>
      <c r="H117" s="100">
        <f t="shared" si="93"/>
        <v>0</v>
      </c>
      <c r="I117" s="100">
        <f t="shared" si="94"/>
        <v>0</v>
      </c>
      <c r="J117" s="100">
        <f t="shared" si="95"/>
        <v>0</v>
      </c>
      <c r="K117" s="100">
        <f t="shared" si="96"/>
        <v>0</v>
      </c>
      <c r="L117" s="100">
        <f t="shared" si="97"/>
        <v>0</v>
      </c>
      <c r="M117" s="100">
        <f t="shared" si="98"/>
        <v>0</v>
      </c>
      <c r="N117" s="100">
        <f t="shared" si="99"/>
        <v>0</v>
      </c>
      <c r="O117" s="100">
        <f t="shared" si="100"/>
        <v>0</v>
      </c>
      <c r="P117" s="100">
        <f t="shared" si="101"/>
        <v>0</v>
      </c>
      <c r="Q117" s="104">
        <f t="shared" si="102"/>
        <v>0</v>
      </c>
      <c r="S117" s="99">
        <f t="shared" si="103"/>
        <v>0</v>
      </c>
      <c r="T117" s="100">
        <f t="shared" si="104"/>
        <v>0</v>
      </c>
      <c r="U117" s="100">
        <f t="shared" si="105"/>
        <v>0</v>
      </c>
      <c r="V117" s="100">
        <f t="shared" si="106"/>
        <v>0</v>
      </c>
      <c r="W117" s="100">
        <f t="shared" si="107"/>
        <v>0</v>
      </c>
      <c r="X117" s="100">
        <f t="shared" si="108"/>
        <v>0</v>
      </c>
      <c r="Y117" s="100">
        <f t="shared" si="109"/>
        <v>0</v>
      </c>
      <c r="Z117" s="100">
        <f t="shared" si="110"/>
        <v>0</v>
      </c>
      <c r="AA117" s="100">
        <f t="shared" si="111"/>
        <v>0</v>
      </c>
      <c r="AB117" s="100">
        <f t="shared" si="112"/>
        <v>0</v>
      </c>
      <c r="AC117" s="100">
        <f t="shared" si="113"/>
        <v>0</v>
      </c>
      <c r="AD117" s="100">
        <f t="shared" si="114"/>
        <v>0</v>
      </c>
      <c r="AE117" s="104">
        <f t="shared" si="115"/>
        <v>0</v>
      </c>
      <c r="AF117" s="104">
        <f t="shared" si="116"/>
        <v>0</v>
      </c>
      <c r="AG117" s="104">
        <f t="shared" si="117"/>
        <v>0</v>
      </c>
      <c r="AH117" s="173">
        <f t="shared" si="118"/>
        <v>0</v>
      </c>
      <c r="AJ117" s="78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30">
        <f t="shared" si="119"/>
        <v>0</v>
      </c>
      <c r="AW117" s="80"/>
      <c r="AX117" s="37"/>
    </row>
    <row r="118" spans="2:50" x14ac:dyDescent="0.35">
      <c r="B118" s="116">
        <v>470003</v>
      </c>
      <c r="C118" s="87" t="s">
        <v>123</v>
      </c>
      <c r="E118" s="99">
        <f t="shared" si="90"/>
        <v>0</v>
      </c>
      <c r="F118" s="100">
        <f t="shared" si="91"/>
        <v>0</v>
      </c>
      <c r="G118" s="100">
        <f t="shared" si="92"/>
        <v>0</v>
      </c>
      <c r="H118" s="100">
        <f t="shared" si="93"/>
        <v>0</v>
      </c>
      <c r="I118" s="100">
        <f t="shared" si="94"/>
        <v>0</v>
      </c>
      <c r="J118" s="100">
        <f t="shared" si="95"/>
        <v>0</v>
      </c>
      <c r="K118" s="100">
        <f t="shared" si="96"/>
        <v>0</v>
      </c>
      <c r="L118" s="100">
        <f t="shared" si="97"/>
        <v>0</v>
      </c>
      <c r="M118" s="100">
        <f t="shared" si="98"/>
        <v>0</v>
      </c>
      <c r="N118" s="100">
        <f t="shared" si="99"/>
        <v>0</v>
      </c>
      <c r="O118" s="100">
        <f t="shared" si="100"/>
        <v>0</v>
      </c>
      <c r="P118" s="100">
        <f t="shared" si="101"/>
        <v>0</v>
      </c>
      <c r="Q118" s="104">
        <f t="shared" si="102"/>
        <v>0</v>
      </c>
      <c r="S118" s="99">
        <f t="shared" si="103"/>
        <v>0</v>
      </c>
      <c r="T118" s="100">
        <f t="shared" si="104"/>
        <v>0</v>
      </c>
      <c r="U118" s="100">
        <f t="shared" si="105"/>
        <v>0</v>
      </c>
      <c r="V118" s="100">
        <f t="shared" si="106"/>
        <v>0</v>
      </c>
      <c r="W118" s="100">
        <f t="shared" si="107"/>
        <v>0</v>
      </c>
      <c r="X118" s="100">
        <f t="shared" si="108"/>
        <v>0</v>
      </c>
      <c r="Y118" s="100">
        <f t="shared" si="109"/>
        <v>0</v>
      </c>
      <c r="Z118" s="100">
        <f t="shared" si="110"/>
        <v>0</v>
      </c>
      <c r="AA118" s="100">
        <f t="shared" si="111"/>
        <v>0</v>
      </c>
      <c r="AB118" s="100">
        <f t="shared" si="112"/>
        <v>0</v>
      </c>
      <c r="AC118" s="100">
        <f t="shared" si="113"/>
        <v>0</v>
      </c>
      <c r="AD118" s="100">
        <f t="shared" si="114"/>
        <v>0</v>
      </c>
      <c r="AE118" s="104">
        <f t="shared" si="115"/>
        <v>0</v>
      </c>
      <c r="AF118" s="104">
        <f t="shared" si="116"/>
        <v>0</v>
      </c>
      <c r="AG118" s="104">
        <f t="shared" si="117"/>
        <v>0</v>
      </c>
      <c r="AH118" s="173">
        <f t="shared" si="118"/>
        <v>0</v>
      </c>
      <c r="AJ118" s="78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30">
        <f t="shared" si="119"/>
        <v>0</v>
      </c>
      <c r="AW118" s="80"/>
      <c r="AX118" s="37"/>
    </row>
    <row r="119" spans="2:50" x14ac:dyDescent="0.35">
      <c r="B119" s="116">
        <v>470004</v>
      </c>
      <c r="C119" s="87" t="s">
        <v>124</v>
      </c>
      <c r="E119" s="99">
        <f t="shared" si="90"/>
        <v>0</v>
      </c>
      <c r="F119" s="100">
        <f t="shared" si="91"/>
        <v>0</v>
      </c>
      <c r="G119" s="100">
        <f t="shared" si="92"/>
        <v>0</v>
      </c>
      <c r="H119" s="100">
        <f t="shared" si="93"/>
        <v>0</v>
      </c>
      <c r="I119" s="100">
        <f t="shared" si="94"/>
        <v>0</v>
      </c>
      <c r="J119" s="100">
        <f t="shared" si="95"/>
        <v>0</v>
      </c>
      <c r="K119" s="100">
        <f t="shared" si="96"/>
        <v>0</v>
      </c>
      <c r="L119" s="100">
        <f t="shared" si="97"/>
        <v>0</v>
      </c>
      <c r="M119" s="100">
        <f t="shared" si="98"/>
        <v>0</v>
      </c>
      <c r="N119" s="100">
        <f t="shared" si="99"/>
        <v>0</v>
      </c>
      <c r="O119" s="100">
        <f t="shared" si="100"/>
        <v>0</v>
      </c>
      <c r="P119" s="100">
        <f t="shared" si="101"/>
        <v>0</v>
      </c>
      <c r="Q119" s="104">
        <f t="shared" si="102"/>
        <v>0</v>
      </c>
      <c r="S119" s="99">
        <f t="shared" si="103"/>
        <v>0</v>
      </c>
      <c r="T119" s="100">
        <f t="shared" si="104"/>
        <v>0</v>
      </c>
      <c r="U119" s="100">
        <f t="shared" si="105"/>
        <v>0</v>
      </c>
      <c r="V119" s="100">
        <f t="shared" si="106"/>
        <v>0</v>
      </c>
      <c r="W119" s="100">
        <f t="shared" si="107"/>
        <v>0</v>
      </c>
      <c r="X119" s="100">
        <f t="shared" si="108"/>
        <v>0</v>
      </c>
      <c r="Y119" s="100">
        <f t="shared" si="109"/>
        <v>0</v>
      </c>
      <c r="Z119" s="100">
        <f t="shared" si="110"/>
        <v>0</v>
      </c>
      <c r="AA119" s="100">
        <f t="shared" si="111"/>
        <v>0</v>
      </c>
      <c r="AB119" s="100">
        <f t="shared" si="112"/>
        <v>0</v>
      </c>
      <c r="AC119" s="100">
        <f t="shared" si="113"/>
        <v>0</v>
      </c>
      <c r="AD119" s="100">
        <f t="shared" si="114"/>
        <v>0</v>
      </c>
      <c r="AE119" s="104">
        <f t="shared" si="115"/>
        <v>0</v>
      </c>
      <c r="AF119" s="104">
        <f t="shared" si="116"/>
        <v>0</v>
      </c>
      <c r="AG119" s="104">
        <f t="shared" si="117"/>
        <v>0</v>
      </c>
      <c r="AH119" s="173">
        <f t="shared" si="118"/>
        <v>0</v>
      </c>
      <c r="AJ119" s="78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30">
        <f t="shared" si="119"/>
        <v>0</v>
      </c>
      <c r="AW119" s="80"/>
      <c r="AX119" s="37"/>
    </row>
    <row r="120" spans="2:50" x14ac:dyDescent="0.35">
      <c r="B120" s="116">
        <v>470005</v>
      </c>
      <c r="C120" s="87" t="s">
        <v>125</v>
      </c>
      <c r="E120" s="99">
        <f t="shared" si="90"/>
        <v>0</v>
      </c>
      <c r="F120" s="100">
        <f t="shared" si="91"/>
        <v>0</v>
      </c>
      <c r="G120" s="100">
        <f t="shared" si="92"/>
        <v>0</v>
      </c>
      <c r="H120" s="100">
        <f t="shared" si="93"/>
        <v>0</v>
      </c>
      <c r="I120" s="100">
        <f t="shared" si="94"/>
        <v>0</v>
      </c>
      <c r="J120" s="100">
        <f t="shared" si="95"/>
        <v>0</v>
      </c>
      <c r="K120" s="100">
        <f t="shared" si="96"/>
        <v>0</v>
      </c>
      <c r="L120" s="100">
        <f t="shared" si="97"/>
        <v>0</v>
      </c>
      <c r="M120" s="100">
        <f t="shared" si="98"/>
        <v>0</v>
      </c>
      <c r="N120" s="100">
        <f t="shared" si="99"/>
        <v>0</v>
      </c>
      <c r="O120" s="100">
        <f t="shared" si="100"/>
        <v>0</v>
      </c>
      <c r="P120" s="100">
        <f t="shared" si="101"/>
        <v>0</v>
      </c>
      <c r="Q120" s="104">
        <f t="shared" si="102"/>
        <v>0</v>
      </c>
      <c r="S120" s="99">
        <f t="shared" si="103"/>
        <v>0</v>
      </c>
      <c r="T120" s="100">
        <f t="shared" si="104"/>
        <v>0</v>
      </c>
      <c r="U120" s="100">
        <f t="shared" si="105"/>
        <v>0</v>
      </c>
      <c r="V120" s="100">
        <f t="shared" si="106"/>
        <v>0</v>
      </c>
      <c r="W120" s="100">
        <f t="shared" si="107"/>
        <v>0</v>
      </c>
      <c r="X120" s="100">
        <f t="shared" si="108"/>
        <v>0</v>
      </c>
      <c r="Y120" s="100">
        <f t="shared" si="109"/>
        <v>0</v>
      </c>
      <c r="Z120" s="100">
        <f t="shared" si="110"/>
        <v>0</v>
      </c>
      <c r="AA120" s="100">
        <f t="shared" si="111"/>
        <v>0</v>
      </c>
      <c r="AB120" s="100">
        <f t="shared" si="112"/>
        <v>0</v>
      </c>
      <c r="AC120" s="100">
        <f t="shared" si="113"/>
        <v>0</v>
      </c>
      <c r="AD120" s="100">
        <f t="shared" si="114"/>
        <v>0</v>
      </c>
      <c r="AE120" s="104">
        <f t="shared" si="115"/>
        <v>0</v>
      </c>
      <c r="AF120" s="104">
        <f t="shared" si="116"/>
        <v>0</v>
      </c>
      <c r="AG120" s="104">
        <f t="shared" si="117"/>
        <v>0</v>
      </c>
      <c r="AH120" s="173">
        <f t="shared" si="118"/>
        <v>0</v>
      </c>
      <c r="AJ120" s="78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30">
        <f t="shared" si="119"/>
        <v>0</v>
      </c>
      <c r="AW120" s="80"/>
      <c r="AX120" s="37"/>
    </row>
    <row r="121" spans="2:50" x14ac:dyDescent="0.35">
      <c r="B121" s="116">
        <v>470006</v>
      </c>
      <c r="C121" s="87" t="s">
        <v>126</v>
      </c>
      <c r="E121" s="99">
        <f t="shared" si="90"/>
        <v>0</v>
      </c>
      <c r="F121" s="100">
        <f t="shared" si="91"/>
        <v>0</v>
      </c>
      <c r="G121" s="100">
        <f t="shared" si="92"/>
        <v>0</v>
      </c>
      <c r="H121" s="100">
        <f t="shared" si="93"/>
        <v>0</v>
      </c>
      <c r="I121" s="100">
        <f t="shared" si="94"/>
        <v>0</v>
      </c>
      <c r="J121" s="100">
        <f t="shared" si="95"/>
        <v>0</v>
      </c>
      <c r="K121" s="100">
        <f t="shared" si="96"/>
        <v>0</v>
      </c>
      <c r="L121" s="100">
        <f t="shared" si="97"/>
        <v>0</v>
      </c>
      <c r="M121" s="100">
        <f t="shared" si="98"/>
        <v>0</v>
      </c>
      <c r="N121" s="100">
        <f t="shared" si="99"/>
        <v>0</v>
      </c>
      <c r="O121" s="100">
        <f t="shared" si="100"/>
        <v>0</v>
      </c>
      <c r="P121" s="100">
        <f t="shared" si="101"/>
        <v>0</v>
      </c>
      <c r="Q121" s="104">
        <f t="shared" si="102"/>
        <v>0</v>
      </c>
      <c r="S121" s="99">
        <f t="shared" si="103"/>
        <v>0</v>
      </c>
      <c r="T121" s="100">
        <f t="shared" si="104"/>
        <v>0</v>
      </c>
      <c r="U121" s="100">
        <f t="shared" si="105"/>
        <v>0</v>
      </c>
      <c r="V121" s="100">
        <f t="shared" si="106"/>
        <v>0</v>
      </c>
      <c r="W121" s="100">
        <f t="shared" si="107"/>
        <v>0</v>
      </c>
      <c r="X121" s="100">
        <f t="shared" si="108"/>
        <v>0</v>
      </c>
      <c r="Y121" s="100">
        <f t="shared" si="109"/>
        <v>0</v>
      </c>
      <c r="Z121" s="100">
        <f t="shared" si="110"/>
        <v>0</v>
      </c>
      <c r="AA121" s="100">
        <f t="shared" si="111"/>
        <v>0</v>
      </c>
      <c r="AB121" s="100">
        <f t="shared" si="112"/>
        <v>0</v>
      </c>
      <c r="AC121" s="100">
        <f t="shared" si="113"/>
        <v>0</v>
      </c>
      <c r="AD121" s="100">
        <f t="shared" si="114"/>
        <v>0</v>
      </c>
      <c r="AE121" s="104">
        <f t="shared" si="115"/>
        <v>0</v>
      </c>
      <c r="AF121" s="104">
        <f t="shared" si="116"/>
        <v>0</v>
      </c>
      <c r="AG121" s="104">
        <f t="shared" si="117"/>
        <v>0</v>
      </c>
      <c r="AH121" s="173">
        <f t="shared" si="118"/>
        <v>0</v>
      </c>
      <c r="AJ121" s="78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30">
        <f t="shared" si="119"/>
        <v>0</v>
      </c>
      <c r="AW121" s="80"/>
      <c r="AX121" s="37"/>
    </row>
    <row r="122" spans="2:50" x14ac:dyDescent="0.35">
      <c r="B122" s="116">
        <v>470007</v>
      </c>
      <c r="C122" s="87" t="s">
        <v>127</v>
      </c>
      <c r="E122" s="99">
        <f t="shared" si="90"/>
        <v>0</v>
      </c>
      <c r="F122" s="100">
        <f t="shared" si="91"/>
        <v>0</v>
      </c>
      <c r="G122" s="100">
        <f t="shared" si="92"/>
        <v>0</v>
      </c>
      <c r="H122" s="100">
        <f t="shared" si="93"/>
        <v>0</v>
      </c>
      <c r="I122" s="100">
        <f t="shared" si="94"/>
        <v>0</v>
      </c>
      <c r="J122" s="100">
        <f t="shared" si="95"/>
        <v>0</v>
      </c>
      <c r="K122" s="100">
        <f t="shared" si="96"/>
        <v>0</v>
      </c>
      <c r="L122" s="100">
        <f t="shared" si="97"/>
        <v>0</v>
      </c>
      <c r="M122" s="100">
        <f t="shared" si="98"/>
        <v>0</v>
      </c>
      <c r="N122" s="100">
        <f t="shared" si="99"/>
        <v>0</v>
      </c>
      <c r="O122" s="100">
        <f t="shared" si="100"/>
        <v>0</v>
      </c>
      <c r="P122" s="100">
        <f t="shared" si="101"/>
        <v>0</v>
      </c>
      <c r="Q122" s="104">
        <f t="shared" si="102"/>
        <v>0</v>
      </c>
      <c r="S122" s="99">
        <f t="shared" si="103"/>
        <v>0</v>
      </c>
      <c r="T122" s="100">
        <f t="shared" si="104"/>
        <v>0</v>
      </c>
      <c r="U122" s="100">
        <f t="shared" si="105"/>
        <v>0</v>
      </c>
      <c r="V122" s="100">
        <f t="shared" si="106"/>
        <v>0</v>
      </c>
      <c r="W122" s="100">
        <f t="shared" si="107"/>
        <v>0</v>
      </c>
      <c r="X122" s="100">
        <f t="shared" si="108"/>
        <v>0</v>
      </c>
      <c r="Y122" s="100">
        <f t="shared" si="109"/>
        <v>0</v>
      </c>
      <c r="Z122" s="100">
        <f t="shared" si="110"/>
        <v>0</v>
      </c>
      <c r="AA122" s="100">
        <f t="shared" si="111"/>
        <v>0</v>
      </c>
      <c r="AB122" s="100">
        <f t="shared" si="112"/>
        <v>0</v>
      </c>
      <c r="AC122" s="100">
        <f t="shared" si="113"/>
        <v>0</v>
      </c>
      <c r="AD122" s="100">
        <f t="shared" si="114"/>
        <v>0</v>
      </c>
      <c r="AE122" s="104">
        <f t="shared" si="115"/>
        <v>0</v>
      </c>
      <c r="AF122" s="104">
        <f t="shared" si="116"/>
        <v>0</v>
      </c>
      <c r="AG122" s="104">
        <f t="shared" si="117"/>
        <v>0</v>
      </c>
      <c r="AH122" s="173">
        <f t="shared" si="118"/>
        <v>0</v>
      </c>
      <c r="AJ122" s="78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30">
        <f t="shared" si="119"/>
        <v>0</v>
      </c>
      <c r="AW122" s="80"/>
      <c r="AX122" s="37"/>
    </row>
    <row r="123" spans="2:50" x14ac:dyDescent="0.35">
      <c r="B123" s="116">
        <v>470008</v>
      </c>
      <c r="C123" s="87" t="s">
        <v>128</v>
      </c>
      <c r="E123" s="99">
        <f t="shared" si="90"/>
        <v>0</v>
      </c>
      <c r="F123" s="100">
        <f t="shared" si="91"/>
        <v>0</v>
      </c>
      <c r="G123" s="100">
        <f t="shared" si="92"/>
        <v>0</v>
      </c>
      <c r="H123" s="100">
        <f t="shared" si="93"/>
        <v>0</v>
      </c>
      <c r="I123" s="100">
        <f t="shared" si="94"/>
        <v>0</v>
      </c>
      <c r="J123" s="100">
        <f t="shared" si="95"/>
        <v>0</v>
      </c>
      <c r="K123" s="100">
        <f t="shared" si="96"/>
        <v>0</v>
      </c>
      <c r="L123" s="100">
        <f t="shared" si="97"/>
        <v>0</v>
      </c>
      <c r="M123" s="100">
        <f t="shared" si="98"/>
        <v>0</v>
      </c>
      <c r="N123" s="100">
        <f t="shared" si="99"/>
        <v>0</v>
      </c>
      <c r="O123" s="100">
        <f t="shared" si="100"/>
        <v>0</v>
      </c>
      <c r="P123" s="100">
        <f t="shared" si="101"/>
        <v>0</v>
      </c>
      <c r="Q123" s="104">
        <f t="shared" si="102"/>
        <v>0</v>
      </c>
      <c r="S123" s="99">
        <f t="shared" si="103"/>
        <v>0</v>
      </c>
      <c r="T123" s="100">
        <f t="shared" si="104"/>
        <v>0</v>
      </c>
      <c r="U123" s="100">
        <f t="shared" si="105"/>
        <v>0</v>
      </c>
      <c r="V123" s="100">
        <f t="shared" si="106"/>
        <v>0</v>
      </c>
      <c r="W123" s="100">
        <f t="shared" si="107"/>
        <v>0</v>
      </c>
      <c r="X123" s="100">
        <f t="shared" si="108"/>
        <v>0</v>
      </c>
      <c r="Y123" s="100">
        <f t="shared" si="109"/>
        <v>0</v>
      </c>
      <c r="Z123" s="100">
        <f t="shared" si="110"/>
        <v>0</v>
      </c>
      <c r="AA123" s="100">
        <f t="shared" si="111"/>
        <v>0</v>
      </c>
      <c r="AB123" s="100">
        <f t="shared" si="112"/>
        <v>0</v>
      </c>
      <c r="AC123" s="100">
        <f t="shared" si="113"/>
        <v>0</v>
      </c>
      <c r="AD123" s="100">
        <f t="shared" si="114"/>
        <v>0</v>
      </c>
      <c r="AE123" s="104">
        <f t="shared" si="115"/>
        <v>0</v>
      </c>
      <c r="AF123" s="104">
        <f t="shared" si="116"/>
        <v>0</v>
      </c>
      <c r="AG123" s="104">
        <f t="shared" si="117"/>
        <v>0</v>
      </c>
      <c r="AH123" s="173">
        <f t="shared" si="118"/>
        <v>0</v>
      </c>
      <c r="AJ123" s="78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30">
        <f t="shared" si="119"/>
        <v>0</v>
      </c>
      <c r="AW123" s="80"/>
      <c r="AX123" s="37"/>
    </row>
    <row r="124" spans="2:50" x14ac:dyDescent="0.35">
      <c r="B124" s="116">
        <v>470009</v>
      </c>
      <c r="C124" s="87" t="s">
        <v>129</v>
      </c>
      <c r="E124" s="99">
        <f t="shared" si="90"/>
        <v>0</v>
      </c>
      <c r="F124" s="100">
        <f t="shared" si="91"/>
        <v>0</v>
      </c>
      <c r="G124" s="100">
        <f t="shared" si="92"/>
        <v>0</v>
      </c>
      <c r="H124" s="100">
        <f t="shared" si="93"/>
        <v>0</v>
      </c>
      <c r="I124" s="100">
        <f t="shared" si="94"/>
        <v>0</v>
      </c>
      <c r="J124" s="100">
        <f t="shared" si="95"/>
        <v>0</v>
      </c>
      <c r="K124" s="100">
        <f t="shared" si="96"/>
        <v>0</v>
      </c>
      <c r="L124" s="100">
        <f t="shared" si="97"/>
        <v>0</v>
      </c>
      <c r="M124" s="100">
        <f t="shared" si="98"/>
        <v>0</v>
      </c>
      <c r="N124" s="100">
        <f t="shared" si="99"/>
        <v>0</v>
      </c>
      <c r="O124" s="100">
        <f t="shared" si="100"/>
        <v>0</v>
      </c>
      <c r="P124" s="100">
        <f t="shared" si="101"/>
        <v>0</v>
      </c>
      <c r="Q124" s="104">
        <f t="shared" si="102"/>
        <v>0</v>
      </c>
      <c r="S124" s="99">
        <f t="shared" si="103"/>
        <v>0</v>
      </c>
      <c r="T124" s="100">
        <f t="shared" si="104"/>
        <v>0</v>
      </c>
      <c r="U124" s="100">
        <f t="shared" si="105"/>
        <v>0</v>
      </c>
      <c r="V124" s="100">
        <f t="shared" si="106"/>
        <v>0</v>
      </c>
      <c r="W124" s="100">
        <f t="shared" si="107"/>
        <v>0</v>
      </c>
      <c r="X124" s="100">
        <f t="shared" si="108"/>
        <v>0</v>
      </c>
      <c r="Y124" s="100">
        <f t="shared" si="109"/>
        <v>0</v>
      </c>
      <c r="Z124" s="100">
        <f t="shared" si="110"/>
        <v>0</v>
      </c>
      <c r="AA124" s="100">
        <f t="shared" si="111"/>
        <v>0</v>
      </c>
      <c r="AB124" s="100">
        <f t="shared" si="112"/>
        <v>0</v>
      </c>
      <c r="AC124" s="100">
        <f t="shared" si="113"/>
        <v>0</v>
      </c>
      <c r="AD124" s="100">
        <f t="shared" si="114"/>
        <v>0</v>
      </c>
      <c r="AE124" s="104">
        <f t="shared" si="115"/>
        <v>0</v>
      </c>
      <c r="AF124" s="104">
        <f t="shared" si="116"/>
        <v>0</v>
      </c>
      <c r="AG124" s="104">
        <f t="shared" si="117"/>
        <v>0</v>
      </c>
      <c r="AH124" s="173">
        <f t="shared" si="118"/>
        <v>0</v>
      </c>
      <c r="AJ124" s="78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30">
        <f t="shared" si="119"/>
        <v>0</v>
      </c>
      <c r="AW124" s="80"/>
      <c r="AX124" s="37"/>
    </row>
    <row r="125" spans="2:50" x14ac:dyDescent="0.35">
      <c r="B125" s="116">
        <v>470010</v>
      </c>
      <c r="C125" s="87" t="s">
        <v>130</v>
      </c>
      <c r="E125" s="99">
        <f t="shared" si="90"/>
        <v>0</v>
      </c>
      <c r="F125" s="100">
        <f t="shared" si="91"/>
        <v>0</v>
      </c>
      <c r="G125" s="100">
        <f t="shared" si="92"/>
        <v>0</v>
      </c>
      <c r="H125" s="100">
        <f t="shared" si="93"/>
        <v>0</v>
      </c>
      <c r="I125" s="100">
        <f t="shared" si="94"/>
        <v>0</v>
      </c>
      <c r="J125" s="100">
        <f t="shared" si="95"/>
        <v>0</v>
      </c>
      <c r="K125" s="100">
        <f t="shared" si="96"/>
        <v>0</v>
      </c>
      <c r="L125" s="100">
        <f t="shared" si="97"/>
        <v>0</v>
      </c>
      <c r="M125" s="100">
        <f t="shared" si="98"/>
        <v>0</v>
      </c>
      <c r="N125" s="100">
        <f t="shared" si="99"/>
        <v>0</v>
      </c>
      <c r="O125" s="100">
        <f t="shared" si="100"/>
        <v>0</v>
      </c>
      <c r="P125" s="100">
        <f t="shared" si="101"/>
        <v>0</v>
      </c>
      <c r="Q125" s="104">
        <f t="shared" si="102"/>
        <v>0</v>
      </c>
      <c r="S125" s="99">
        <f t="shared" si="103"/>
        <v>0</v>
      </c>
      <c r="T125" s="100">
        <f t="shared" si="104"/>
        <v>0</v>
      </c>
      <c r="U125" s="100">
        <f t="shared" si="105"/>
        <v>0</v>
      </c>
      <c r="V125" s="100">
        <f t="shared" si="106"/>
        <v>0</v>
      </c>
      <c r="W125" s="100">
        <f t="shared" si="107"/>
        <v>0</v>
      </c>
      <c r="X125" s="100">
        <f t="shared" si="108"/>
        <v>0</v>
      </c>
      <c r="Y125" s="100">
        <f t="shared" si="109"/>
        <v>0</v>
      </c>
      <c r="Z125" s="100">
        <f t="shared" si="110"/>
        <v>0</v>
      </c>
      <c r="AA125" s="100">
        <f t="shared" si="111"/>
        <v>0</v>
      </c>
      <c r="AB125" s="100">
        <f t="shared" si="112"/>
        <v>0</v>
      </c>
      <c r="AC125" s="100">
        <f t="shared" si="113"/>
        <v>0</v>
      </c>
      <c r="AD125" s="100">
        <f t="shared" si="114"/>
        <v>0</v>
      </c>
      <c r="AE125" s="104">
        <f t="shared" si="115"/>
        <v>0</v>
      </c>
      <c r="AF125" s="104">
        <f t="shared" si="116"/>
        <v>0</v>
      </c>
      <c r="AG125" s="104">
        <f t="shared" si="117"/>
        <v>0</v>
      </c>
      <c r="AH125" s="173">
        <f t="shared" si="118"/>
        <v>0</v>
      </c>
      <c r="AJ125" s="78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/>
      <c r="AU125" s="79"/>
      <c r="AV125" s="30">
        <f t="shared" si="119"/>
        <v>0</v>
      </c>
      <c r="AW125" s="80"/>
      <c r="AX125" s="37"/>
    </row>
    <row r="126" spans="2:50" x14ac:dyDescent="0.35">
      <c r="B126" s="116">
        <v>480000</v>
      </c>
      <c r="C126" s="87" t="s">
        <v>131</v>
      </c>
      <c r="E126" s="99">
        <f t="shared" si="90"/>
        <v>0</v>
      </c>
      <c r="F126" s="100">
        <f t="shared" si="91"/>
        <v>0</v>
      </c>
      <c r="G126" s="100">
        <f t="shared" si="92"/>
        <v>0</v>
      </c>
      <c r="H126" s="100">
        <f t="shared" si="93"/>
        <v>0</v>
      </c>
      <c r="I126" s="100">
        <f t="shared" si="94"/>
        <v>0</v>
      </c>
      <c r="J126" s="100">
        <f t="shared" si="95"/>
        <v>0</v>
      </c>
      <c r="K126" s="100">
        <f t="shared" si="96"/>
        <v>0</v>
      </c>
      <c r="L126" s="100">
        <f t="shared" si="97"/>
        <v>0</v>
      </c>
      <c r="M126" s="100">
        <f t="shared" si="98"/>
        <v>0</v>
      </c>
      <c r="N126" s="100">
        <f t="shared" si="99"/>
        <v>0</v>
      </c>
      <c r="O126" s="100">
        <f t="shared" si="100"/>
        <v>0</v>
      </c>
      <c r="P126" s="100">
        <f t="shared" si="101"/>
        <v>0</v>
      </c>
      <c r="Q126" s="104">
        <f t="shared" si="102"/>
        <v>0</v>
      </c>
      <c r="S126" s="99">
        <f t="shared" si="103"/>
        <v>0</v>
      </c>
      <c r="T126" s="100">
        <f t="shared" si="104"/>
        <v>0</v>
      </c>
      <c r="U126" s="100">
        <f t="shared" si="105"/>
        <v>0</v>
      </c>
      <c r="V126" s="100">
        <f t="shared" si="106"/>
        <v>0</v>
      </c>
      <c r="W126" s="100">
        <f t="shared" si="107"/>
        <v>0</v>
      </c>
      <c r="X126" s="100">
        <f t="shared" si="108"/>
        <v>0</v>
      </c>
      <c r="Y126" s="100">
        <f t="shared" si="109"/>
        <v>0</v>
      </c>
      <c r="Z126" s="100">
        <f t="shared" si="110"/>
        <v>0</v>
      </c>
      <c r="AA126" s="100">
        <f t="shared" si="111"/>
        <v>0</v>
      </c>
      <c r="AB126" s="100">
        <f t="shared" si="112"/>
        <v>0</v>
      </c>
      <c r="AC126" s="100">
        <f t="shared" si="113"/>
        <v>0</v>
      </c>
      <c r="AD126" s="100">
        <f t="shared" si="114"/>
        <v>0</v>
      </c>
      <c r="AE126" s="104">
        <f t="shared" si="115"/>
        <v>0</v>
      </c>
      <c r="AF126" s="104">
        <f t="shared" si="116"/>
        <v>0</v>
      </c>
      <c r="AG126" s="104">
        <f t="shared" si="117"/>
        <v>0</v>
      </c>
      <c r="AH126" s="173">
        <f t="shared" si="118"/>
        <v>0</v>
      </c>
      <c r="AJ126" s="78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30">
        <f t="shared" si="119"/>
        <v>0</v>
      </c>
      <c r="AW126" s="80"/>
      <c r="AX126" s="37"/>
    </row>
    <row r="127" spans="2:50" x14ac:dyDescent="0.35">
      <c r="B127" s="116">
        <v>480010</v>
      </c>
      <c r="C127" s="87" t="s">
        <v>132</v>
      </c>
      <c r="E127" s="99">
        <f t="shared" si="90"/>
        <v>0</v>
      </c>
      <c r="F127" s="100">
        <f t="shared" si="91"/>
        <v>0</v>
      </c>
      <c r="G127" s="100">
        <f t="shared" si="92"/>
        <v>0</v>
      </c>
      <c r="H127" s="100">
        <f t="shared" si="93"/>
        <v>0</v>
      </c>
      <c r="I127" s="100">
        <f t="shared" si="94"/>
        <v>0</v>
      </c>
      <c r="J127" s="100">
        <f t="shared" si="95"/>
        <v>0</v>
      </c>
      <c r="K127" s="100">
        <f t="shared" si="96"/>
        <v>0</v>
      </c>
      <c r="L127" s="100">
        <f t="shared" si="97"/>
        <v>0</v>
      </c>
      <c r="M127" s="100">
        <f t="shared" si="98"/>
        <v>0</v>
      </c>
      <c r="N127" s="100">
        <f t="shared" si="99"/>
        <v>0</v>
      </c>
      <c r="O127" s="100">
        <f t="shared" si="100"/>
        <v>0</v>
      </c>
      <c r="P127" s="100">
        <f t="shared" si="101"/>
        <v>0</v>
      </c>
      <c r="Q127" s="104">
        <f t="shared" si="102"/>
        <v>0</v>
      </c>
      <c r="S127" s="99">
        <f t="shared" si="103"/>
        <v>0</v>
      </c>
      <c r="T127" s="100">
        <f t="shared" si="104"/>
        <v>0</v>
      </c>
      <c r="U127" s="100">
        <f t="shared" si="105"/>
        <v>0</v>
      </c>
      <c r="V127" s="100">
        <f t="shared" si="106"/>
        <v>0</v>
      </c>
      <c r="W127" s="100">
        <f t="shared" si="107"/>
        <v>0</v>
      </c>
      <c r="X127" s="100">
        <f t="shared" si="108"/>
        <v>0</v>
      </c>
      <c r="Y127" s="100">
        <f t="shared" si="109"/>
        <v>0</v>
      </c>
      <c r="Z127" s="100">
        <f t="shared" si="110"/>
        <v>0</v>
      </c>
      <c r="AA127" s="100">
        <f t="shared" si="111"/>
        <v>0</v>
      </c>
      <c r="AB127" s="100">
        <f t="shared" si="112"/>
        <v>0</v>
      </c>
      <c r="AC127" s="100">
        <f t="shared" si="113"/>
        <v>0</v>
      </c>
      <c r="AD127" s="100">
        <f t="shared" si="114"/>
        <v>0</v>
      </c>
      <c r="AE127" s="104">
        <f t="shared" si="115"/>
        <v>0</v>
      </c>
      <c r="AF127" s="104">
        <f t="shared" si="116"/>
        <v>0</v>
      </c>
      <c r="AG127" s="104">
        <f t="shared" si="117"/>
        <v>0</v>
      </c>
      <c r="AH127" s="173">
        <f t="shared" si="118"/>
        <v>0</v>
      </c>
      <c r="AJ127" s="78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30">
        <f t="shared" si="119"/>
        <v>0</v>
      </c>
      <c r="AW127" s="80"/>
      <c r="AX127" s="37"/>
    </row>
    <row r="128" spans="2:50" x14ac:dyDescent="0.35">
      <c r="B128" s="116">
        <v>480011</v>
      </c>
      <c r="C128" s="87" t="s">
        <v>133</v>
      </c>
      <c r="E128" s="99">
        <f t="shared" si="90"/>
        <v>0</v>
      </c>
      <c r="F128" s="100">
        <f t="shared" si="91"/>
        <v>0</v>
      </c>
      <c r="G128" s="100">
        <f t="shared" si="92"/>
        <v>0</v>
      </c>
      <c r="H128" s="100">
        <f t="shared" si="93"/>
        <v>0</v>
      </c>
      <c r="I128" s="100">
        <f t="shared" si="94"/>
        <v>0</v>
      </c>
      <c r="J128" s="100">
        <f t="shared" si="95"/>
        <v>0</v>
      </c>
      <c r="K128" s="100">
        <f t="shared" si="96"/>
        <v>0</v>
      </c>
      <c r="L128" s="100">
        <f t="shared" si="97"/>
        <v>0</v>
      </c>
      <c r="M128" s="100">
        <f t="shared" si="98"/>
        <v>0</v>
      </c>
      <c r="N128" s="100">
        <f t="shared" si="99"/>
        <v>0</v>
      </c>
      <c r="O128" s="100">
        <f t="shared" si="100"/>
        <v>0</v>
      </c>
      <c r="P128" s="100">
        <f t="shared" si="101"/>
        <v>0</v>
      </c>
      <c r="Q128" s="104">
        <f t="shared" si="102"/>
        <v>0</v>
      </c>
      <c r="S128" s="99">
        <f t="shared" si="103"/>
        <v>0</v>
      </c>
      <c r="T128" s="100">
        <f t="shared" si="104"/>
        <v>0</v>
      </c>
      <c r="U128" s="100">
        <f t="shared" si="105"/>
        <v>0</v>
      </c>
      <c r="V128" s="100">
        <f t="shared" si="106"/>
        <v>0</v>
      </c>
      <c r="W128" s="100">
        <f t="shared" si="107"/>
        <v>0</v>
      </c>
      <c r="X128" s="100">
        <f t="shared" si="108"/>
        <v>0</v>
      </c>
      <c r="Y128" s="100">
        <f t="shared" si="109"/>
        <v>0</v>
      </c>
      <c r="Z128" s="100">
        <f t="shared" si="110"/>
        <v>0</v>
      </c>
      <c r="AA128" s="100">
        <f t="shared" si="111"/>
        <v>0</v>
      </c>
      <c r="AB128" s="100">
        <f t="shared" si="112"/>
        <v>0</v>
      </c>
      <c r="AC128" s="100">
        <f t="shared" si="113"/>
        <v>0</v>
      </c>
      <c r="AD128" s="100">
        <f t="shared" si="114"/>
        <v>0</v>
      </c>
      <c r="AE128" s="104">
        <f t="shared" si="115"/>
        <v>0</v>
      </c>
      <c r="AF128" s="104">
        <f t="shared" si="116"/>
        <v>0</v>
      </c>
      <c r="AG128" s="104">
        <f t="shared" si="117"/>
        <v>0</v>
      </c>
      <c r="AH128" s="173">
        <f t="shared" si="118"/>
        <v>0</v>
      </c>
      <c r="AJ128" s="78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30">
        <f t="shared" si="119"/>
        <v>0</v>
      </c>
      <c r="AW128" s="80"/>
      <c r="AX128" s="37"/>
    </row>
    <row r="129" spans="2:50" x14ac:dyDescent="0.35">
      <c r="B129" s="116">
        <v>480012</v>
      </c>
      <c r="C129" s="87" t="s">
        <v>134</v>
      </c>
      <c r="E129" s="99">
        <f t="shared" si="90"/>
        <v>0</v>
      </c>
      <c r="F129" s="100">
        <f t="shared" si="91"/>
        <v>0</v>
      </c>
      <c r="G129" s="100">
        <f t="shared" si="92"/>
        <v>0</v>
      </c>
      <c r="H129" s="100">
        <f t="shared" si="93"/>
        <v>0</v>
      </c>
      <c r="I129" s="100">
        <f t="shared" si="94"/>
        <v>0</v>
      </c>
      <c r="J129" s="100">
        <f t="shared" si="95"/>
        <v>0</v>
      </c>
      <c r="K129" s="100">
        <f t="shared" si="96"/>
        <v>0</v>
      </c>
      <c r="L129" s="100">
        <f t="shared" si="97"/>
        <v>0</v>
      </c>
      <c r="M129" s="100">
        <f t="shared" si="98"/>
        <v>0</v>
      </c>
      <c r="N129" s="100">
        <f t="shared" si="99"/>
        <v>0</v>
      </c>
      <c r="O129" s="100">
        <f t="shared" si="100"/>
        <v>0</v>
      </c>
      <c r="P129" s="100">
        <f t="shared" si="101"/>
        <v>0</v>
      </c>
      <c r="Q129" s="104">
        <f t="shared" si="102"/>
        <v>0</v>
      </c>
      <c r="S129" s="99">
        <f t="shared" si="103"/>
        <v>0</v>
      </c>
      <c r="T129" s="100">
        <f t="shared" si="104"/>
        <v>0</v>
      </c>
      <c r="U129" s="100">
        <f t="shared" si="105"/>
        <v>0</v>
      </c>
      <c r="V129" s="100">
        <f t="shared" si="106"/>
        <v>0</v>
      </c>
      <c r="W129" s="100">
        <f t="shared" si="107"/>
        <v>0</v>
      </c>
      <c r="X129" s="100">
        <f t="shared" si="108"/>
        <v>0</v>
      </c>
      <c r="Y129" s="100">
        <f t="shared" si="109"/>
        <v>0</v>
      </c>
      <c r="Z129" s="100">
        <f t="shared" si="110"/>
        <v>0</v>
      </c>
      <c r="AA129" s="100">
        <f t="shared" si="111"/>
        <v>0</v>
      </c>
      <c r="AB129" s="100">
        <f t="shared" si="112"/>
        <v>0</v>
      </c>
      <c r="AC129" s="100">
        <f t="shared" si="113"/>
        <v>0</v>
      </c>
      <c r="AD129" s="100">
        <f t="shared" si="114"/>
        <v>0</v>
      </c>
      <c r="AE129" s="104">
        <f t="shared" si="115"/>
        <v>0</v>
      </c>
      <c r="AF129" s="104">
        <f t="shared" si="116"/>
        <v>0</v>
      </c>
      <c r="AG129" s="104">
        <f t="shared" si="117"/>
        <v>0</v>
      </c>
      <c r="AH129" s="173">
        <f t="shared" si="118"/>
        <v>0</v>
      </c>
      <c r="AJ129" s="78"/>
      <c r="AK129" s="79"/>
      <c r="AL129" s="79"/>
      <c r="AM129" s="79"/>
      <c r="AN129" s="79"/>
      <c r="AO129" s="79"/>
      <c r="AP129" s="79"/>
      <c r="AQ129" s="79"/>
      <c r="AR129" s="79"/>
      <c r="AS129" s="79"/>
      <c r="AT129" s="79"/>
      <c r="AU129" s="79"/>
      <c r="AV129" s="30">
        <f t="shared" si="119"/>
        <v>0</v>
      </c>
      <c r="AW129" s="80"/>
      <c r="AX129" s="37"/>
    </row>
    <row r="130" spans="2:50" x14ac:dyDescent="0.35">
      <c r="B130" s="116">
        <v>480013</v>
      </c>
      <c r="C130" s="87" t="s">
        <v>135</v>
      </c>
      <c r="E130" s="99">
        <f t="shared" si="90"/>
        <v>0</v>
      </c>
      <c r="F130" s="100">
        <f t="shared" si="91"/>
        <v>0</v>
      </c>
      <c r="G130" s="100">
        <f t="shared" si="92"/>
        <v>0</v>
      </c>
      <c r="H130" s="100">
        <f t="shared" si="93"/>
        <v>0</v>
      </c>
      <c r="I130" s="100">
        <f t="shared" si="94"/>
        <v>0</v>
      </c>
      <c r="J130" s="100">
        <f t="shared" si="95"/>
        <v>0</v>
      </c>
      <c r="K130" s="100">
        <f t="shared" si="96"/>
        <v>0</v>
      </c>
      <c r="L130" s="100">
        <f t="shared" si="97"/>
        <v>0</v>
      </c>
      <c r="M130" s="100">
        <f t="shared" si="98"/>
        <v>0</v>
      </c>
      <c r="N130" s="100">
        <f t="shared" si="99"/>
        <v>0</v>
      </c>
      <c r="O130" s="100">
        <f t="shared" si="100"/>
        <v>0</v>
      </c>
      <c r="P130" s="100">
        <f t="shared" si="101"/>
        <v>0</v>
      </c>
      <c r="Q130" s="104">
        <f t="shared" si="102"/>
        <v>0</v>
      </c>
      <c r="S130" s="99">
        <f t="shared" si="103"/>
        <v>0</v>
      </c>
      <c r="T130" s="100">
        <f t="shared" si="104"/>
        <v>0</v>
      </c>
      <c r="U130" s="100">
        <f t="shared" si="105"/>
        <v>0</v>
      </c>
      <c r="V130" s="100">
        <f t="shared" si="106"/>
        <v>0</v>
      </c>
      <c r="W130" s="100">
        <f t="shared" si="107"/>
        <v>0</v>
      </c>
      <c r="X130" s="100">
        <f t="shared" si="108"/>
        <v>0</v>
      </c>
      <c r="Y130" s="100">
        <f t="shared" si="109"/>
        <v>0</v>
      </c>
      <c r="Z130" s="100">
        <f t="shared" si="110"/>
        <v>0</v>
      </c>
      <c r="AA130" s="100">
        <f t="shared" si="111"/>
        <v>0</v>
      </c>
      <c r="AB130" s="100">
        <f t="shared" si="112"/>
        <v>0</v>
      </c>
      <c r="AC130" s="100">
        <f t="shared" si="113"/>
        <v>0</v>
      </c>
      <c r="AD130" s="100">
        <f t="shared" si="114"/>
        <v>0</v>
      </c>
      <c r="AE130" s="104">
        <f t="shared" si="115"/>
        <v>0</v>
      </c>
      <c r="AF130" s="104">
        <f t="shared" si="116"/>
        <v>0</v>
      </c>
      <c r="AG130" s="104">
        <f t="shared" si="117"/>
        <v>0</v>
      </c>
      <c r="AH130" s="173">
        <f t="shared" si="118"/>
        <v>0</v>
      </c>
      <c r="AJ130" s="78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30">
        <f t="shared" si="119"/>
        <v>0</v>
      </c>
      <c r="AW130" s="80"/>
      <c r="AX130" s="37"/>
    </row>
    <row r="131" spans="2:50" x14ac:dyDescent="0.35">
      <c r="B131" s="116">
        <v>480014</v>
      </c>
      <c r="C131" s="87" t="s">
        <v>136</v>
      </c>
      <c r="E131" s="99">
        <f t="shared" si="90"/>
        <v>0</v>
      </c>
      <c r="F131" s="100">
        <f t="shared" si="91"/>
        <v>0</v>
      </c>
      <c r="G131" s="100">
        <f t="shared" si="92"/>
        <v>0</v>
      </c>
      <c r="H131" s="100">
        <f t="shared" si="93"/>
        <v>0</v>
      </c>
      <c r="I131" s="100">
        <f t="shared" si="94"/>
        <v>0</v>
      </c>
      <c r="J131" s="100">
        <f t="shared" si="95"/>
        <v>0</v>
      </c>
      <c r="K131" s="100">
        <f t="shared" si="96"/>
        <v>0</v>
      </c>
      <c r="L131" s="100">
        <f t="shared" si="97"/>
        <v>0</v>
      </c>
      <c r="M131" s="100">
        <f t="shared" si="98"/>
        <v>0</v>
      </c>
      <c r="N131" s="100">
        <f t="shared" si="99"/>
        <v>0</v>
      </c>
      <c r="O131" s="100">
        <f t="shared" si="100"/>
        <v>0</v>
      </c>
      <c r="P131" s="100">
        <f t="shared" si="101"/>
        <v>0</v>
      </c>
      <c r="Q131" s="104">
        <f t="shared" si="102"/>
        <v>0</v>
      </c>
      <c r="S131" s="99">
        <f t="shared" si="103"/>
        <v>0</v>
      </c>
      <c r="T131" s="100">
        <f t="shared" si="104"/>
        <v>0</v>
      </c>
      <c r="U131" s="100">
        <f t="shared" si="105"/>
        <v>0</v>
      </c>
      <c r="V131" s="100">
        <f t="shared" si="106"/>
        <v>0</v>
      </c>
      <c r="W131" s="100">
        <f t="shared" si="107"/>
        <v>0</v>
      </c>
      <c r="X131" s="100">
        <f t="shared" si="108"/>
        <v>0</v>
      </c>
      <c r="Y131" s="100">
        <f t="shared" si="109"/>
        <v>0</v>
      </c>
      <c r="Z131" s="100">
        <f t="shared" si="110"/>
        <v>0</v>
      </c>
      <c r="AA131" s="100">
        <f t="shared" si="111"/>
        <v>0</v>
      </c>
      <c r="AB131" s="100">
        <f t="shared" si="112"/>
        <v>0</v>
      </c>
      <c r="AC131" s="100">
        <f t="shared" si="113"/>
        <v>0</v>
      </c>
      <c r="AD131" s="100">
        <f t="shared" si="114"/>
        <v>0</v>
      </c>
      <c r="AE131" s="104">
        <f t="shared" si="115"/>
        <v>0</v>
      </c>
      <c r="AF131" s="104">
        <f t="shared" si="116"/>
        <v>0</v>
      </c>
      <c r="AG131" s="104">
        <f t="shared" si="117"/>
        <v>0</v>
      </c>
      <c r="AH131" s="173">
        <f t="shared" si="118"/>
        <v>0</v>
      </c>
      <c r="AJ131" s="78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30">
        <f t="shared" si="119"/>
        <v>0</v>
      </c>
      <c r="AW131" s="80"/>
      <c r="AX131" s="37"/>
    </row>
    <row r="132" spans="2:50" x14ac:dyDescent="0.35">
      <c r="B132" s="116">
        <v>481000</v>
      </c>
      <c r="C132" s="87" t="s">
        <v>137</v>
      </c>
      <c r="E132" s="99">
        <f t="shared" si="90"/>
        <v>0</v>
      </c>
      <c r="F132" s="100">
        <f t="shared" si="91"/>
        <v>0</v>
      </c>
      <c r="G132" s="100">
        <f t="shared" si="92"/>
        <v>0</v>
      </c>
      <c r="H132" s="100">
        <f t="shared" si="93"/>
        <v>0</v>
      </c>
      <c r="I132" s="100">
        <f t="shared" si="94"/>
        <v>0</v>
      </c>
      <c r="J132" s="100">
        <f t="shared" si="95"/>
        <v>0</v>
      </c>
      <c r="K132" s="100">
        <f t="shared" si="96"/>
        <v>0</v>
      </c>
      <c r="L132" s="100">
        <f t="shared" si="97"/>
        <v>0</v>
      </c>
      <c r="M132" s="100">
        <f t="shared" si="98"/>
        <v>0</v>
      </c>
      <c r="N132" s="100">
        <f t="shared" si="99"/>
        <v>0</v>
      </c>
      <c r="O132" s="100">
        <f t="shared" si="100"/>
        <v>0</v>
      </c>
      <c r="P132" s="100">
        <f t="shared" si="101"/>
        <v>0</v>
      </c>
      <c r="Q132" s="104">
        <f t="shared" si="102"/>
        <v>0</v>
      </c>
      <c r="S132" s="99">
        <f t="shared" si="103"/>
        <v>0</v>
      </c>
      <c r="T132" s="100">
        <f t="shared" si="104"/>
        <v>0</v>
      </c>
      <c r="U132" s="100">
        <f t="shared" si="105"/>
        <v>0</v>
      </c>
      <c r="V132" s="100">
        <f t="shared" si="106"/>
        <v>0</v>
      </c>
      <c r="W132" s="100">
        <f t="shared" si="107"/>
        <v>0</v>
      </c>
      <c r="X132" s="100">
        <f t="shared" si="108"/>
        <v>0</v>
      </c>
      <c r="Y132" s="100">
        <f t="shared" si="109"/>
        <v>0</v>
      </c>
      <c r="Z132" s="100">
        <f t="shared" si="110"/>
        <v>0</v>
      </c>
      <c r="AA132" s="100">
        <f t="shared" si="111"/>
        <v>0</v>
      </c>
      <c r="AB132" s="100">
        <f t="shared" si="112"/>
        <v>0</v>
      </c>
      <c r="AC132" s="100">
        <f t="shared" si="113"/>
        <v>0</v>
      </c>
      <c r="AD132" s="100">
        <f t="shared" si="114"/>
        <v>0</v>
      </c>
      <c r="AE132" s="104">
        <f t="shared" si="115"/>
        <v>0</v>
      </c>
      <c r="AF132" s="104">
        <f t="shared" si="116"/>
        <v>0</v>
      </c>
      <c r="AG132" s="104">
        <f t="shared" si="117"/>
        <v>0</v>
      </c>
      <c r="AH132" s="173">
        <f t="shared" si="118"/>
        <v>0</v>
      </c>
      <c r="AJ132" s="78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30">
        <f t="shared" si="119"/>
        <v>0</v>
      </c>
      <c r="AW132" s="80"/>
      <c r="AX132" s="37"/>
    </row>
    <row r="133" spans="2:50" x14ac:dyDescent="0.35">
      <c r="B133" s="116">
        <v>481010</v>
      </c>
      <c r="C133" s="87" t="s">
        <v>138</v>
      </c>
      <c r="E133" s="99">
        <f t="shared" si="90"/>
        <v>0</v>
      </c>
      <c r="F133" s="100">
        <f t="shared" si="91"/>
        <v>0</v>
      </c>
      <c r="G133" s="100">
        <f t="shared" si="92"/>
        <v>0</v>
      </c>
      <c r="H133" s="100">
        <f t="shared" si="93"/>
        <v>0</v>
      </c>
      <c r="I133" s="100">
        <f t="shared" si="94"/>
        <v>0</v>
      </c>
      <c r="J133" s="100">
        <f t="shared" si="95"/>
        <v>0</v>
      </c>
      <c r="K133" s="100">
        <f t="shared" si="96"/>
        <v>0</v>
      </c>
      <c r="L133" s="100">
        <f t="shared" si="97"/>
        <v>0</v>
      </c>
      <c r="M133" s="100">
        <f t="shared" si="98"/>
        <v>0</v>
      </c>
      <c r="N133" s="100">
        <f t="shared" si="99"/>
        <v>0</v>
      </c>
      <c r="O133" s="100">
        <f t="shared" si="100"/>
        <v>0</v>
      </c>
      <c r="P133" s="100">
        <f t="shared" si="101"/>
        <v>0</v>
      </c>
      <c r="Q133" s="104">
        <f t="shared" si="102"/>
        <v>0</v>
      </c>
      <c r="S133" s="99">
        <f t="shared" si="103"/>
        <v>0</v>
      </c>
      <c r="T133" s="100">
        <f t="shared" si="104"/>
        <v>0</v>
      </c>
      <c r="U133" s="100">
        <f t="shared" si="105"/>
        <v>0</v>
      </c>
      <c r="V133" s="100">
        <f t="shared" si="106"/>
        <v>0</v>
      </c>
      <c r="W133" s="100">
        <f t="shared" si="107"/>
        <v>0</v>
      </c>
      <c r="X133" s="100">
        <f t="shared" si="108"/>
        <v>0</v>
      </c>
      <c r="Y133" s="100">
        <f t="shared" si="109"/>
        <v>0</v>
      </c>
      <c r="Z133" s="100">
        <f t="shared" si="110"/>
        <v>0</v>
      </c>
      <c r="AA133" s="100">
        <f t="shared" si="111"/>
        <v>0</v>
      </c>
      <c r="AB133" s="100">
        <f t="shared" si="112"/>
        <v>0</v>
      </c>
      <c r="AC133" s="100">
        <f t="shared" si="113"/>
        <v>0</v>
      </c>
      <c r="AD133" s="100">
        <f t="shared" si="114"/>
        <v>0</v>
      </c>
      <c r="AE133" s="104">
        <f t="shared" si="115"/>
        <v>0</v>
      </c>
      <c r="AF133" s="104">
        <f t="shared" si="116"/>
        <v>0</v>
      </c>
      <c r="AG133" s="104">
        <f t="shared" si="117"/>
        <v>0</v>
      </c>
      <c r="AH133" s="173">
        <f t="shared" si="118"/>
        <v>0</v>
      </c>
      <c r="AJ133" s="78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30">
        <f t="shared" si="119"/>
        <v>0</v>
      </c>
      <c r="AW133" s="80"/>
      <c r="AX133" s="37"/>
    </row>
    <row r="134" spans="2:50" x14ac:dyDescent="0.35">
      <c r="B134" s="116">
        <v>481020</v>
      </c>
      <c r="C134" s="87" t="s">
        <v>139</v>
      </c>
      <c r="E134" s="99">
        <f t="shared" si="90"/>
        <v>0</v>
      </c>
      <c r="F134" s="100">
        <f t="shared" si="91"/>
        <v>0</v>
      </c>
      <c r="G134" s="100">
        <f t="shared" si="92"/>
        <v>0</v>
      </c>
      <c r="H134" s="100">
        <f t="shared" si="93"/>
        <v>0</v>
      </c>
      <c r="I134" s="100">
        <f t="shared" si="94"/>
        <v>0</v>
      </c>
      <c r="J134" s="100">
        <f t="shared" si="95"/>
        <v>0</v>
      </c>
      <c r="K134" s="100">
        <f t="shared" si="96"/>
        <v>0</v>
      </c>
      <c r="L134" s="100">
        <f t="shared" si="97"/>
        <v>0</v>
      </c>
      <c r="M134" s="100">
        <f t="shared" si="98"/>
        <v>0</v>
      </c>
      <c r="N134" s="100">
        <f t="shared" si="99"/>
        <v>0</v>
      </c>
      <c r="O134" s="100">
        <f t="shared" si="100"/>
        <v>0</v>
      </c>
      <c r="P134" s="100">
        <f t="shared" si="101"/>
        <v>0</v>
      </c>
      <c r="Q134" s="104">
        <f t="shared" si="102"/>
        <v>0</v>
      </c>
      <c r="S134" s="99">
        <f t="shared" si="103"/>
        <v>0</v>
      </c>
      <c r="T134" s="100">
        <f t="shared" si="104"/>
        <v>0</v>
      </c>
      <c r="U134" s="100">
        <f t="shared" si="105"/>
        <v>0</v>
      </c>
      <c r="V134" s="100">
        <f t="shared" si="106"/>
        <v>0</v>
      </c>
      <c r="W134" s="100">
        <f t="shared" si="107"/>
        <v>0</v>
      </c>
      <c r="X134" s="100">
        <f t="shared" si="108"/>
        <v>0</v>
      </c>
      <c r="Y134" s="100">
        <f t="shared" si="109"/>
        <v>0</v>
      </c>
      <c r="Z134" s="100">
        <f t="shared" si="110"/>
        <v>0</v>
      </c>
      <c r="AA134" s="100">
        <f t="shared" si="111"/>
        <v>0</v>
      </c>
      <c r="AB134" s="100">
        <f t="shared" si="112"/>
        <v>0</v>
      </c>
      <c r="AC134" s="100">
        <f t="shared" si="113"/>
        <v>0</v>
      </c>
      <c r="AD134" s="100">
        <f t="shared" si="114"/>
        <v>0</v>
      </c>
      <c r="AE134" s="104">
        <f t="shared" si="115"/>
        <v>0</v>
      </c>
      <c r="AF134" s="104">
        <f t="shared" si="116"/>
        <v>0</v>
      </c>
      <c r="AG134" s="104">
        <f t="shared" si="117"/>
        <v>0</v>
      </c>
      <c r="AH134" s="173">
        <f t="shared" si="118"/>
        <v>0</v>
      </c>
      <c r="AJ134" s="78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30">
        <f t="shared" si="119"/>
        <v>0</v>
      </c>
      <c r="AW134" s="80"/>
      <c r="AX134" s="37"/>
    </row>
    <row r="135" spans="2:50" x14ac:dyDescent="0.35">
      <c r="B135" s="116">
        <v>482000</v>
      </c>
      <c r="C135" s="87" t="s">
        <v>140</v>
      </c>
      <c r="E135" s="99">
        <f t="shared" si="90"/>
        <v>0</v>
      </c>
      <c r="F135" s="100">
        <f t="shared" si="91"/>
        <v>0</v>
      </c>
      <c r="G135" s="100">
        <f t="shared" si="92"/>
        <v>0</v>
      </c>
      <c r="H135" s="100">
        <f t="shared" si="93"/>
        <v>0</v>
      </c>
      <c r="I135" s="100">
        <f t="shared" si="94"/>
        <v>0</v>
      </c>
      <c r="J135" s="100">
        <f t="shared" si="95"/>
        <v>0</v>
      </c>
      <c r="K135" s="100">
        <f t="shared" si="96"/>
        <v>0</v>
      </c>
      <c r="L135" s="100">
        <f t="shared" si="97"/>
        <v>0</v>
      </c>
      <c r="M135" s="100">
        <f t="shared" si="98"/>
        <v>0</v>
      </c>
      <c r="N135" s="100">
        <f t="shared" si="99"/>
        <v>0</v>
      </c>
      <c r="O135" s="100">
        <f t="shared" si="100"/>
        <v>0</v>
      </c>
      <c r="P135" s="100">
        <f t="shared" si="101"/>
        <v>0</v>
      </c>
      <c r="Q135" s="104">
        <f t="shared" si="102"/>
        <v>0</v>
      </c>
      <c r="S135" s="99">
        <f t="shared" si="103"/>
        <v>0</v>
      </c>
      <c r="T135" s="100">
        <f t="shared" si="104"/>
        <v>0</v>
      </c>
      <c r="U135" s="100">
        <f t="shared" si="105"/>
        <v>0</v>
      </c>
      <c r="V135" s="100">
        <f t="shared" si="106"/>
        <v>0</v>
      </c>
      <c r="W135" s="100">
        <f t="shared" si="107"/>
        <v>0</v>
      </c>
      <c r="X135" s="100">
        <f t="shared" si="108"/>
        <v>0</v>
      </c>
      <c r="Y135" s="100">
        <f t="shared" si="109"/>
        <v>0</v>
      </c>
      <c r="Z135" s="100">
        <f t="shared" si="110"/>
        <v>0</v>
      </c>
      <c r="AA135" s="100">
        <f t="shared" si="111"/>
        <v>0</v>
      </c>
      <c r="AB135" s="100">
        <f t="shared" si="112"/>
        <v>0</v>
      </c>
      <c r="AC135" s="100">
        <f t="shared" si="113"/>
        <v>0</v>
      </c>
      <c r="AD135" s="100">
        <f t="shared" si="114"/>
        <v>0</v>
      </c>
      <c r="AE135" s="104">
        <f t="shared" si="115"/>
        <v>0</v>
      </c>
      <c r="AF135" s="104">
        <f t="shared" si="116"/>
        <v>0</v>
      </c>
      <c r="AG135" s="104">
        <f t="shared" si="117"/>
        <v>0</v>
      </c>
      <c r="AH135" s="173">
        <f t="shared" si="118"/>
        <v>0</v>
      </c>
      <c r="AJ135" s="78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30">
        <f t="shared" si="119"/>
        <v>0</v>
      </c>
      <c r="AW135" s="80"/>
      <c r="AX135" s="37"/>
    </row>
    <row r="136" spans="2:50" x14ac:dyDescent="0.35">
      <c r="B136" s="116">
        <v>482010</v>
      </c>
      <c r="C136" s="87" t="s">
        <v>141</v>
      </c>
      <c r="E136" s="99">
        <f t="shared" si="90"/>
        <v>0</v>
      </c>
      <c r="F136" s="100">
        <f t="shared" si="91"/>
        <v>0</v>
      </c>
      <c r="G136" s="100">
        <f t="shared" si="92"/>
        <v>0</v>
      </c>
      <c r="H136" s="100">
        <f t="shared" si="93"/>
        <v>0</v>
      </c>
      <c r="I136" s="100">
        <f t="shared" si="94"/>
        <v>0</v>
      </c>
      <c r="J136" s="100">
        <f t="shared" si="95"/>
        <v>0</v>
      </c>
      <c r="K136" s="100">
        <f t="shared" si="96"/>
        <v>0</v>
      </c>
      <c r="L136" s="100">
        <f t="shared" si="97"/>
        <v>0</v>
      </c>
      <c r="M136" s="100">
        <f t="shared" si="98"/>
        <v>0</v>
      </c>
      <c r="N136" s="100">
        <f t="shared" si="99"/>
        <v>0</v>
      </c>
      <c r="O136" s="100">
        <f t="shared" si="100"/>
        <v>0</v>
      </c>
      <c r="P136" s="100">
        <f t="shared" si="101"/>
        <v>0</v>
      </c>
      <c r="Q136" s="104">
        <f t="shared" si="102"/>
        <v>0</v>
      </c>
      <c r="S136" s="99">
        <f t="shared" si="103"/>
        <v>0</v>
      </c>
      <c r="T136" s="100">
        <f t="shared" si="104"/>
        <v>0</v>
      </c>
      <c r="U136" s="100">
        <f t="shared" si="105"/>
        <v>0</v>
      </c>
      <c r="V136" s="100">
        <f t="shared" si="106"/>
        <v>0</v>
      </c>
      <c r="W136" s="100">
        <f t="shared" si="107"/>
        <v>0</v>
      </c>
      <c r="X136" s="100">
        <f t="shared" si="108"/>
        <v>0</v>
      </c>
      <c r="Y136" s="100">
        <f t="shared" si="109"/>
        <v>0</v>
      </c>
      <c r="Z136" s="100">
        <f t="shared" si="110"/>
        <v>0</v>
      </c>
      <c r="AA136" s="100">
        <f t="shared" si="111"/>
        <v>0</v>
      </c>
      <c r="AB136" s="100">
        <f t="shared" si="112"/>
        <v>0</v>
      </c>
      <c r="AC136" s="100">
        <f t="shared" si="113"/>
        <v>0</v>
      </c>
      <c r="AD136" s="100">
        <f t="shared" si="114"/>
        <v>0</v>
      </c>
      <c r="AE136" s="104">
        <f t="shared" si="115"/>
        <v>0</v>
      </c>
      <c r="AF136" s="104">
        <f t="shared" si="116"/>
        <v>0</v>
      </c>
      <c r="AG136" s="104">
        <f t="shared" si="117"/>
        <v>0</v>
      </c>
      <c r="AH136" s="173">
        <f t="shared" si="118"/>
        <v>0</v>
      </c>
      <c r="AJ136" s="78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/>
      <c r="AU136" s="79"/>
      <c r="AV136" s="30">
        <f t="shared" si="119"/>
        <v>0</v>
      </c>
      <c r="AW136" s="80"/>
      <c r="AX136" s="37"/>
    </row>
    <row r="137" spans="2:50" x14ac:dyDescent="0.35">
      <c r="B137" s="116">
        <v>482011</v>
      </c>
      <c r="C137" s="87" t="s">
        <v>142</v>
      </c>
      <c r="E137" s="99">
        <f t="shared" ref="E137:E169" si="120">IF(E$6="Actuals",_xlfn.IFNA(VLOOKUP($B137,PYRSV,5,FALSE),0),_xlfn.IFNA(VLOOKUP($B137,CYBUDRSV,5,FALSE),0))</f>
        <v>0</v>
      </c>
      <c r="F137" s="100">
        <f t="shared" ref="F137:F169" si="121">IF(F$6="Actuals",_xlfn.IFNA(VLOOKUP($B137,PYRSV,6,FALSE),0),_xlfn.IFNA(VLOOKUP($B137,CYBUDRSV,6,FALSE),0))</f>
        <v>0</v>
      </c>
      <c r="G137" s="100">
        <f t="shared" ref="G137:G169" si="122">IF(G$6="Actuals",_xlfn.IFNA(VLOOKUP($B137,PYRSV,7,FALSE),0),_xlfn.IFNA(VLOOKUP($B137,CYBUDRSV,7,FALSE),0))</f>
        <v>0</v>
      </c>
      <c r="H137" s="100">
        <f t="shared" ref="H137:H169" si="123">IF(H$6="Actuals",_xlfn.IFNA(VLOOKUP($B137,PYRSV,8,FALSE),0),_xlfn.IFNA(VLOOKUP($B137,CYBUDRSV,8,FALSE),0))</f>
        <v>0</v>
      </c>
      <c r="I137" s="100">
        <f t="shared" ref="I137:I169" si="124">IF(I$6="Actuals",_xlfn.IFNA(VLOOKUP($B137,PYRSV,9,FALSE),0),_xlfn.IFNA(VLOOKUP($B137,CYBUDRSV,9,FALSE),0))</f>
        <v>0</v>
      </c>
      <c r="J137" s="100">
        <f t="shared" ref="J137:J169" si="125">IF(J$6="Actuals",_xlfn.IFNA(VLOOKUP($B137,PYRSV,10,FALSE),0),_xlfn.IFNA(VLOOKUP($B137,CYBUDRSV,10,FALSE),0))</f>
        <v>0</v>
      </c>
      <c r="K137" s="100">
        <f t="shared" ref="K137:K169" si="126">IF(K$6="Actuals",_xlfn.IFNA(VLOOKUP($B137,PYRSV,11,FALSE),0),_xlfn.IFNA(VLOOKUP($B137,CYBUDRSV,11,FALSE),0))</f>
        <v>0</v>
      </c>
      <c r="L137" s="100">
        <f t="shared" ref="L137:L169" si="127">IF(L$6="Actuals",_xlfn.IFNA(VLOOKUP($B137,PYRSV,12,FALSE),0),_xlfn.IFNA(VLOOKUP($B137,CYBUDRSV,12,FALSE),0))</f>
        <v>0</v>
      </c>
      <c r="M137" s="100">
        <f t="shared" ref="M137:M169" si="128">IF(M$6="Actuals",_xlfn.IFNA(VLOOKUP($B137,PYRSV,13,FALSE),0),_xlfn.IFNA(VLOOKUP($B137,CYBUDRSV,13,FALSE),0))</f>
        <v>0</v>
      </c>
      <c r="N137" s="100">
        <f t="shared" ref="N137:N169" si="129">IF(N$6="Actuals",_xlfn.IFNA(VLOOKUP($B137,PYRSV,14,FALSE),0),_xlfn.IFNA(VLOOKUP($B137,CYBUDRSV,14,FALSE),0))</f>
        <v>0</v>
      </c>
      <c r="O137" s="100">
        <f t="shared" ref="O137:O169" si="130">IF(O$6="Actuals",_xlfn.IFNA(VLOOKUP($B137,PYRSV,15,FALSE),0),_xlfn.IFNA(VLOOKUP($B137,CYBUDRSV,15,FALSE),0))</f>
        <v>0</v>
      </c>
      <c r="P137" s="100">
        <f t="shared" ref="P137:P169" si="131">IF(P$6="Actuals",_xlfn.IFNA(VLOOKUP($B137,PYRSV,16,FALSE),0),_xlfn.IFNA(VLOOKUP($B137,CYBUDRSV,16,FALSE),0))</f>
        <v>0</v>
      </c>
      <c r="Q137" s="104">
        <f t="shared" ref="Q137:Q168" si="132">SUM(E137:P137)</f>
        <v>0</v>
      </c>
      <c r="S137" s="99">
        <f t="shared" ref="S137:S169" si="133">IF(S$6="Actuals",_xlfn.IFNA(VLOOKUP($B137,CYRSV,5,FALSE),0),_xlfn.IFNA(VLOOKUP($B137,CYBUDRSV,9,FALSE),0))</f>
        <v>0</v>
      </c>
      <c r="T137" s="100">
        <f t="shared" ref="T137:T169" si="134">IF(T$6="Actuals",_xlfn.IFNA(VLOOKUP($B137,CYRSV,6,FALSE),0),_xlfn.IFNA(VLOOKUP($B137,CYBUDRSV,10,FALSE),0))</f>
        <v>0</v>
      </c>
      <c r="U137" s="100">
        <f t="shared" ref="U137:U169" si="135">IF(U$6="Actuals",_xlfn.IFNA(VLOOKUP($B137,CYRSV,7,FALSE),0),_xlfn.IFNA(VLOOKUP($B137,CYBUDRSV,11,FALSE),0))</f>
        <v>0</v>
      </c>
      <c r="V137" s="100">
        <f t="shared" ref="V137:V169" si="136">IF(V$6="Actuals",_xlfn.IFNA(VLOOKUP($B137,CYRSV,8,FALSE),0),_xlfn.IFNA(VLOOKUP($B137,CYBUDRSV,12,FALSE),0))</f>
        <v>0</v>
      </c>
      <c r="W137" s="100">
        <f t="shared" ref="W137:W169" si="137">IF(W$6="Actuals",_xlfn.IFNA(VLOOKUP($B137,CYRSV,9,FALSE),0),_xlfn.IFNA(VLOOKUP($B137,CYBUDRSV,13,FALSE),0))</f>
        <v>0</v>
      </c>
      <c r="X137" s="100">
        <f t="shared" ref="X137:X169" si="138">IF(X$6="Actuals",_xlfn.IFNA(VLOOKUP($B137,CYRSV,10,FALSE),0),_xlfn.IFNA(VLOOKUP($B137,CYBUDRSV,14,FALSE),0))</f>
        <v>0</v>
      </c>
      <c r="Y137" s="100">
        <f t="shared" ref="Y137:Y169" si="139">IF(Y$6="Actuals",_xlfn.IFNA(VLOOKUP($B137,CYRSV,11,FALSE),0),_xlfn.IFNA(VLOOKUP($B137,CYBUDRSV,15,FALSE),0))</f>
        <v>0</v>
      </c>
      <c r="Z137" s="100">
        <f t="shared" ref="Z137:Z169" si="140">IF(Z$6="Actuals",_xlfn.IFNA(VLOOKUP($B137,CYRSV,12,FALSE),0),_xlfn.IFNA(VLOOKUP($B137,CYBUDRSV,16,FALSE),0))</f>
        <v>0</v>
      </c>
      <c r="AA137" s="100">
        <f t="shared" ref="AA137:AA169" si="141">IF(AA$6="Actuals",_xlfn.IFNA(VLOOKUP($B137,CYRSV,13,FALSE),0),_xlfn.IFNA(VLOOKUP($B137,CYBUDRSV,17,FALSE),0))</f>
        <v>0</v>
      </c>
      <c r="AB137" s="100">
        <f t="shared" ref="AB137:AB169" si="142">IF(AB$6="Actuals",_xlfn.IFNA(VLOOKUP($B137,CYRSV,14,FALSE),0),_xlfn.IFNA(VLOOKUP($B137,CYBUDRSV,18,FALSE),0))</f>
        <v>0</v>
      </c>
      <c r="AC137" s="100">
        <f t="shared" ref="AC137:AC169" si="143">IF(AC$6="Actuals",_xlfn.IFNA(VLOOKUP($B137,CYRSV,15,FALSE),0),_xlfn.IFNA(VLOOKUP($B137,CYBUDRSV,19,FALSE),0))</f>
        <v>0</v>
      </c>
      <c r="AD137" s="100">
        <f t="shared" ref="AD137:AD169" si="144">IF(AD$6="Actuals",_xlfn.IFNA(VLOOKUP($B137,CYRSV,16,FALSE),0),_xlfn.IFNA(VLOOKUP($B137,CYBUDRSV,20,FALSE),0))</f>
        <v>0</v>
      </c>
      <c r="AE137" s="104">
        <f t="shared" ref="AE137:AE168" si="145">SUM(S137:AD137)</f>
        <v>0</v>
      </c>
      <c r="AF137" s="104">
        <f t="shared" ref="AF137:AF169" si="146">IF(AF$6="Actuals",_xlfn.IFNA(VLOOKUP($B137,CYRSV,17,FALSE),0),_xlfn.IFNA(VLOOKUP($B137,CYBUDRSV,6,FALSE),0))</f>
        <v>0</v>
      </c>
      <c r="AG137" s="104">
        <f t="shared" ref="AG137:AG168" si="147">+AE137-AF137</f>
        <v>0</v>
      </c>
      <c r="AH137" s="173">
        <f t="shared" ref="AH137:AH168" si="148">IF(AF137=0,0,AG137/AF137)</f>
        <v>0</v>
      </c>
      <c r="AJ137" s="78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30">
        <f t="shared" ref="AV137:AV168" si="149">SUM(AJ137:AU137)</f>
        <v>0</v>
      </c>
      <c r="AW137" s="80"/>
      <c r="AX137" s="37"/>
    </row>
    <row r="138" spans="2:50" x14ac:dyDescent="0.35">
      <c r="B138" s="116">
        <v>482020</v>
      </c>
      <c r="C138" s="87" t="s">
        <v>143</v>
      </c>
      <c r="E138" s="99">
        <f t="shared" si="120"/>
        <v>0</v>
      </c>
      <c r="F138" s="100">
        <f t="shared" si="121"/>
        <v>0</v>
      </c>
      <c r="G138" s="100">
        <f t="shared" si="122"/>
        <v>0</v>
      </c>
      <c r="H138" s="100">
        <f t="shared" si="123"/>
        <v>0</v>
      </c>
      <c r="I138" s="100">
        <f t="shared" si="124"/>
        <v>0</v>
      </c>
      <c r="J138" s="100">
        <f t="shared" si="125"/>
        <v>0</v>
      </c>
      <c r="K138" s="100">
        <f t="shared" si="126"/>
        <v>0</v>
      </c>
      <c r="L138" s="100">
        <f t="shared" si="127"/>
        <v>0</v>
      </c>
      <c r="M138" s="100">
        <f t="shared" si="128"/>
        <v>0</v>
      </c>
      <c r="N138" s="100">
        <f t="shared" si="129"/>
        <v>0</v>
      </c>
      <c r="O138" s="100">
        <f t="shared" si="130"/>
        <v>0</v>
      </c>
      <c r="P138" s="100">
        <f t="shared" si="131"/>
        <v>0</v>
      </c>
      <c r="Q138" s="104">
        <f t="shared" si="132"/>
        <v>0</v>
      </c>
      <c r="S138" s="99">
        <f t="shared" si="133"/>
        <v>0</v>
      </c>
      <c r="T138" s="100">
        <f t="shared" si="134"/>
        <v>0</v>
      </c>
      <c r="U138" s="100">
        <f t="shared" si="135"/>
        <v>0</v>
      </c>
      <c r="V138" s="100">
        <f t="shared" si="136"/>
        <v>0</v>
      </c>
      <c r="W138" s="100">
        <f t="shared" si="137"/>
        <v>0</v>
      </c>
      <c r="X138" s="100">
        <f t="shared" si="138"/>
        <v>0</v>
      </c>
      <c r="Y138" s="100">
        <f t="shared" si="139"/>
        <v>0</v>
      </c>
      <c r="Z138" s="100">
        <f t="shared" si="140"/>
        <v>0</v>
      </c>
      <c r="AA138" s="100">
        <f t="shared" si="141"/>
        <v>0</v>
      </c>
      <c r="AB138" s="100">
        <f t="shared" si="142"/>
        <v>0</v>
      </c>
      <c r="AC138" s="100">
        <f t="shared" si="143"/>
        <v>0</v>
      </c>
      <c r="AD138" s="100">
        <f t="shared" si="144"/>
        <v>0</v>
      </c>
      <c r="AE138" s="104">
        <f t="shared" si="145"/>
        <v>0</v>
      </c>
      <c r="AF138" s="104">
        <f t="shared" si="146"/>
        <v>0</v>
      </c>
      <c r="AG138" s="104">
        <f t="shared" si="147"/>
        <v>0</v>
      </c>
      <c r="AH138" s="173">
        <f t="shared" si="148"/>
        <v>0</v>
      </c>
      <c r="AJ138" s="78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30">
        <f t="shared" si="149"/>
        <v>0</v>
      </c>
      <c r="AW138" s="80"/>
      <c r="AX138" s="37"/>
    </row>
    <row r="139" spans="2:50" x14ac:dyDescent="0.35">
      <c r="B139" s="116">
        <v>482021</v>
      </c>
      <c r="C139" s="87" t="s">
        <v>144</v>
      </c>
      <c r="E139" s="99">
        <f t="shared" si="120"/>
        <v>0</v>
      </c>
      <c r="F139" s="100">
        <f t="shared" si="121"/>
        <v>0</v>
      </c>
      <c r="G139" s="100">
        <f t="shared" si="122"/>
        <v>0</v>
      </c>
      <c r="H139" s="100">
        <f t="shared" si="123"/>
        <v>0</v>
      </c>
      <c r="I139" s="100">
        <f t="shared" si="124"/>
        <v>0</v>
      </c>
      <c r="J139" s="100">
        <f t="shared" si="125"/>
        <v>0</v>
      </c>
      <c r="K139" s="100">
        <f t="shared" si="126"/>
        <v>0</v>
      </c>
      <c r="L139" s="100">
        <f t="shared" si="127"/>
        <v>0</v>
      </c>
      <c r="M139" s="100">
        <f t="shared" si="128"/>
        <v>0</v>
      </c>
      <c r="N139" s="100">
        <f t="shared" si="129"/>
        <v>0</v>
      </c>
      <c r="O139" s="100">
        <f t="shared" si="130"/>
        <v>0</v>
      </c>
      <c r="P139" s="100">
        <f t="shared" si="131"/>
        <v>0</v>
      </c>
      <c r="Q139" s="104">
        <f t="shared" si="132"/>
        <v>0</v>
      </c>
      <c r="S139" s="99">
        <f t="shared" si="133"/>
        <v>0</v>
      </c>
      <c r="T139" s="100">
        <f t="shared" si="134"/>
        <v>0</v>
      </c>
      <c r="U139" s="100">
        <f t="shared" si="135"/>
        <v>0</v>
      </c>
      <c r="V139" s="100">
        <f t="shared" si="136"/>
        <v>0</v>
      </c>
      <c r="W139" s="100">
        <f t="shared" si="137"/>
        <v>0</v>
      </c>
      <c r="X139" s="100">
        <f t="shared" si="138"/>
        <v>0</v>
      </c>
      <c r="Y139" s="100">
        <f t="shared" si="139"/>
        <v>0</v>
      </c>
      <c r="Z139" s="100">
        <f t="shared" si="140"/>
        <v>0</v>
      </c>
      <c r="AA139" s="100">
        <f t="shared" si="141"/>
        <v>0</v>
      </c>
      <c r="AB139" s="100">
        <f t="shared" si="142"/>
        <v>0</v>
      </c>
      <c r="AC139" s="100">
        <f t="shared" si="143"/>
        <v>0</v>
      </c>
      <c r="AD139" s="100">
        <f t="shared" si="144"/>
        <v>0</v>
      </c>
      <c r="AE139" s="104">
        <f t="shared" si="145"/>
        <v>0</v>
      </c>
      <c r="AF139" s="104">
        <f t="shared" si="146"/>
        <v>0</v>
      </c>
      <c r="AG139" s="104">
        <f t="shared" si="147"/>
        <v>0</v>
      </c>
      <c r="AH139" s="173">
        <f t="shared" si="148"/>
        <v>0</v>
      </c>
      <c r="AJ139" s="78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30">
        <f t="shared" si="149"/>
        <v>0</v>
      </c>
      <c r="AW139" s="80"/>
      <c r="AX139" s="37"/>
    </row>
    <row r="140" spans="2:50" x14ac:dyDescent="0.35">
      <c r="B140" s="116">
        <v>482030</v>
      </c>
      <c r="C140" s="87" t="s">
        <v>145</v>
      </c>
      <c r="E140" s="99">
        <f t="shared" si="120"/>
        <v>0</v>
      </c>
      <c r="F140" s="100">
        <f t="shared" si="121"/>
        <v>0</v>
      </c>
      <c r="G140" s="100">
        <f t="shared" si="122"/>
        <v>0</v>
      </c>
      <c r="H140" s="100">
        <f t="shared" si="123"/>
        <v>0</v>
      </c>
      <c r="I140" s="100">
        <f t="shared" si="124"/>
        <v>0</v>
      </c>
      <c r="J140" s="100">
        <f t="shared" si="125"/>
        <v>0</v>
      </c>
      <c r="K140" s="100">
        <f t="shared" si="126"/>
        <v>0</v>
      </c>
      <c r="L140" s="100">
        <f t="shared" si="127"/>
        <v>0</v>
      </c>
      <c r="M140" s="100">
        <f t="shared" si="128"/>
        <v>0</v>
      </c>
      <c r="N140" s="100">
        <f t="shared" si="129"/>
        <v>0</v>
      </c>
      <c r="O140" s="100">
        <f t="shared" si="130"/>
        <v>0</v>
      </c>
      <c r="P140" s="100">
        <f t="shared" si="131"/>
        <v>0</v>
      </c>
      <c r="Q140" s="104">
        <f t="shared" si="132"/>
        <v>0</v>
      </c>
      <c r="S140" s="99">
        <f t="shared" si="133"/>
        <v>0</v>
      </c>
      <c r="T140" s="100">
        <f t="shared" si="134"/>
        <v>0</v>
      </c>
      <c r="U140" s="100">
        <f t="shared" si="135"/>
        <v>0</v>
      </c>
      <c r="V140" s="100">
        <f t="shared" si="136"/>
        <v>0</v>
      </c>
      <c r="W140" s="100">
        <f t="shared" si="137"/>
        <v>0</v>
      </c>
      <c r="X140" s="100">
        <f t="shared" si="138"/>
        <v>0</v>
      </c>
      <c r="Y140" s="100">
        <f t="shared" si="139"/>
        <v>0</v>
      </c>
      <c r="Z140" s="100">
        <f t="shared" si="140"/>
        <v>0</v>
      </c>
      <c r="AA140" s="100">
        <f t="shared" si="141"/>
        <v>0</v>
      </c>
      <c r="AB140" s="100">
        <f t="shared" si="142"/>
        <v>0</v>
      </c>
      <c r="AC140" s="100">
        <f t="shared" si="143"/>
        <v>0</v>
      </c>
      <c r="AD140" s="100">
        <f t="shared" si="144"/>
        <v>0</v>
      </c>
      <c r="AE140" s="104">
        <f t="shared" si="145"/>
        <v>0</v>
      </c>
      <c r="AF140" s="104">
        <f t="shared" si="146"/>
        <v>0</v>
      </c>
      <c r="AG140" s="104">
        <f t="shared" si="147"/>
        <v>0</v>
      </c>
      <c r="AH140" s="173">
        <f t="shared" si="148"/>
        <v>0</v>
      </c>
      <c r="AJ140" s="78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30">
        <f t="shared" si="149"/>
        <v>0</v>
      </c>
      <c r="AW140" s="80"/>
      <c r="AX140" s="37"/>
    </row>
    <row r="141" spans="2:50" x14ac:dyDescent="0.35">
      <c r="B141" s="116">
        <v>483000</v>
      </c>
      <c r="C141" s="87" t="s">
        <v>146</v>
      </c>
      <c r="E141" s="99">
        <f t="shared" si="120"/>
        <v>0</v>
      </c>
      <c r="F141" s="100">
        <f t="shared" si="121"/>
        <v>0</v>
      </c>
      <c r="G141" s="100">
        <f t="shared" si="122"/>
        <v>0</v>
      </c>
      <c r="H141" s="100">
        <f t="shared" si="123"/>
        <v>0</v>
      </c>
      <c r="I141" s="100">
        <f t="shared" si="124"/>
        <v>0</v>
      </c>
      <c r="J141" s="100">
        <f t="shared" si="125"/>
        <v>0</v>
      </c>
      <c r="K141" s="100">
        <f t="shared" si="126"/>
        <v>0</v>
      </c>
      <c r="L141" s="100">
        <f t="shared" si="127"/>
        <v>0</v>
      </c>
      <c r="M141" s="100">
        <f t="shared" si="128"/>
        <v>0</v>
      </c>
      <c r="N141" s="100">
        <f t="shared" si="129"/>
        <v>0</v>
      </c>
      <c r="O141" s="100">
        <f t="shared" si="130"/>
        <v>0</v>
      </c>
      <c r="P141" s="100">
        <f t="shared" si="131"/>
        <v>0</v>
      </c>
      <c r="Q141" s="104">
        <f t="shared" si="132"/>
        <v>0</v>
      </c>
      <c r="S141" s="99">
        <f t="shared" si="133"/>
        <v>0</v>
      </c>
      <c r="T141" s="100">
        <f t="shared" si="134"/>
        <v>0</v>
      </c>
      <c r="U141" s="100">
        <f t="shared" si="135"/>
        <v>0</v>
      </c>
      <c r="V141" s="100">
        <f t="shared" si="136"/>
        <v>0</v>
      </c>
      <c r="W141" s="100">
        <f t="shared" si="137"/>
        <v>0</v>
      </c>
      <c r="X141" s="100">
        <f t="shared" si="138"/>
        <v>0</v>
      </c>
      <c r="Y141" s="100">
        <f t="shared" si="139"/>
        <v>0</v>
      </c>
      <c r="Z141" s="100">
        <f t="shared" si="140"/>
        <v>0</v>
      </c>
      <c r="AA141" s="100">
        <f t="shared" si="141"/>
        <v>0</v>
      </c>
      <c r="AB141" s="100">
        <f t="shared" si="142"/>
        <v>0</v>
      </c>
      <c r="AC141" s="100">
        <f t="shared" si="143"/>
        <v>0</v>
      </c>
      <c r="AD141" s="100">
        <f t="shared" si="144"/>
        <v>0</v>
      </c>
      <c r="AE141" s="104">
        <f t="shared" si="145"/>
        <v>0</v>
      </c>
      <c r="AF141" s="104">
        <f t="shared" si="146"/>
        <v>0</v>
      </c>
      <c r="AG141" s="104">
        <f t="shared" si="147"/>
        <v>0</v>
      </c>
      <c r="AH141" s="173">
        <f t="shared" si="148"/>
        <v>0</v>
      </c>
      <c r="AJ141" s="78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30">
        <f t="shared" si="149"/>
        <v>0</v>
      </c>
      <c r="AW141" s="80"/>
      <c r="AX141" s="37"/>
    </row>
    <row r="142" spans="2:50" x14ac:dyDescent="0.35">
      <c r="B142" s="116">
        <v>483005</v>
      </c>
      <c r="C142" s="87" t="s">
        <v>147</v>
      </c>
      <c r="E142" s="99">
        <f t="shared" si="120"/>
        <v>0</v>
      </c>
      <c r="F142" s="100">
        <f t="shared" si="121"/>
        <v>0</v>
      </c>
      <c r="G142" s="100">
        <f t="shared" si="122"/>
        <v>0</v>
      </c>
      <c r="H142" s="100">
        <f t="shared" si="123"/>
        <v>0</v>
      </c>
      <c r="I142" s="100">
        <f t="shared" si="124"/>
        <v>0</v>
      </c>
      <c r="J142" s="100">
        <f t="shared" si="125"/>
        <v>0</v>
      </c>
      <c r="K142" s="100">
        <f t="shared" si="126"/>
        <v>0</v>
      </c>
      <c r="L142" s="100">
        <f t="shared" si="127"/>
        <v>0</v>
      </c>
      <c r="M142" s="100">
        <f t="shared" si="128"/>
        <v>0</v>
      </c>
      <c r="N142" s="100">
        <f t="shared" si="129"/>
        <v>0</v>
      </c>
      <c r="O142" s="100">
        <f t="shared" si="130"/>
        <v>0</v>
      </c>
      <c r="P142" s="100">
        <f t="shared" si="131"/>
        <v>0</v>
      </c>
      <c r="Q142" s="104">
        <f t="shared" si="132"/>
        <v>0</v>
      </c>
      <c r="S142" s="99">
        <f t="shared" si="133"/>
        <v>0</v>
      </c>
      <c r="T142" s="100">
        <f t="shared" si="134"/>
        <v>0</v>
      </c>
      <c r="U142" s="100">
        <f t="shared" si="135"/>
        <v>0</v>
      </c>
      <c r="V142" s="100">
        <f t="shared" si="136"/>
        <v>0</v>
      </c>
      <c r="W142" s="100">
        <f t="shared" si="137"/>
        <v>0</v>
      </c>
      <c r="X142" s="100">
        <f t="shared" si="138"/>
        <v>0</v>
      </c>
      <c r="Y142" s="100">
        <f t="shared" si="139"/>
        <v>0</v>
      </c>
      <c r="Z142" s="100">
        <f t="shared" si="140"/>
        <v>0</v>
      </c>
      <c r="AA142" s="100">
        <f t="shared" si="141"/>
        <v>0</v>
      </c>
      <c r="AB142" s="100">
        <f t="shared" si="142"/>
        <v>0</v>
      </c>
      <c r="AC142" s="100">
        <f t="shared" si="143"/>
        <v>0</v>
      </c>
      <c r="AD142" s="100">
        <f t="shared" si="144"/>
        <v>0</v>
      </c>
      <c r="AE142" s="104">
        <f t="shared" si="145"/>
        <v>0</v>
      </c>
      <c r="AF142" s="104">
        <f t="shared" si="146"/>
        <v>0</v>
      </c>
      <c r="AG142" s="104">
        <f t="shared" si="147"/>
        <v>0</v>
      </c>
      <c r="AH142" s="173">
        <f t="shared" si="148"/>
        <v>0</v>
      </c>
      <c r="AJ142" s="78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30">
        <f t="shared" si="149"/>
        <v>0</v>
      </c>
      <c r="AW142" s="80"/>
      <c r="AX142" s="37"/>
    </row>
    <row r="143" spans="2:50" x14ac:dyDescent="0.35">
      <c r="B143" s="116">
        <v>483010</v>
      </c>
      <c r="C143" s="87" t="s">
        <v>148</v>
      </c>
      <c r="E143" s="99">
        <f t="shared" si="120"/>
        <v>0</v>
      </c>
      <c r="F143" s="100">
        <f t="shared" si="121"/>
        <v>0</v>
      </c>
      <c r="G143" s="100">
        <f t="shared" si="122"/>
        <v>0</v>
      </c>
      <c r="H143" s="100">
        <f t="shared" si="123"/>
        <v>0</v>
      </c>
      <c r="I143" s="100">
        <f t="shared" si="124"/>
        <v>0</v>
      </c>
      <c r="J143" s="100">
        <f t="shared" si="125"/>
        <v>0</v>
      </c>
      <c r="K143" s="100">
        <f t="shared" si="126"/>
        <v>0</v>
      </c>
      <c r="L143" s="100">
        <f t="shared" si="127"/>
        <v>0</v>
      </c>
      <c r="M143" s="100">
        <f t="shared" si="128"/>
        <v>0</v>
      </c>
      <c r="N143" s="100">
        <f t="shared" si="129"/>
        <v>0</v>
      </c>
      <c r="O143" s="100">
        <f t="shared" si="130"/>
        <v>0</v>
      </c>
      <c r="P143" s="100">
        <f t="shared" si="131"/>
        <v>0</v>
      </c>
      <c r="Q143" s="104">
        <f t="shared" si="132"/>
        <v>0</v>
      </c>
      <c r="S143" s="99">
        <f t="shared" si="133"/>
        <v>0</v>
      </c>
      <c r="T143" s="100">
        <f t="shared" si="134"/>
        <v>0</v>
      </c>
      <c r="U143" s="100">
        <f t="shared" si="135"/>
        <v>0</v>
      </c>
      <c r="V143" s="100">
        <f t="shared" si="136"/>
        <v>0</v>
      </c>
      <c r="W143" s="100">
        <f t="shared" si="137"/>
        <v>0</v>
      </c>
      <c r="X143" s="100">
        <f t="shared" si="138"/>
        <v>0</v>
      </c>
      <c r="Y143" s="100">
        <f t="shared" si="139"/>
        <v>0</v>
      </c>
      <c r="Z143" s="100">
        <f t="shared" si="140"/>
        <v>0</v>
      </c>
      <c r="AA143" s="100">
        <f t="shared" si="141"/>
        <v>0</v>
      </c>
      <c r="AB143" s="100">
        <f t="shared" si="142"/>
        <v>0</v>
      </c>
      <c r="AC143" s="100">
        <f t="shared" si="143"/>
        <v>0</v>
      </c>
      <c r="AD143" s="100">
        <f t="shared" si="144"/>
        <v>0</v>
      </c>
      <c r="AE143" s="104">
        <f t="shared" si="145"/>
        <v>0</v>
      </c>
      <c r="AF143" s="104">
        <f t="shared" si="146"/>
        <v>0</v>
      </c>
      <c r="AG143" s="104">
        <f t="shared" si="147"/>
        <v>0</v>
      </c>
      <c r="AH143" s="173">
        <f t="shared" si="148"/>
        <v>0</v>
      </c>
      <c r="AJ143" s="78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30">
        <f t="shared" si="149"/>
        <v>0</v>
      </c>
      <c r="AW143" s="80"/>
      <c r="AX143" s="37"/>
    </row>
    <row r="144" spans="2:50" x14ac:dyDescent="0.35">
      <c r="B144" s="116">
        <v>483011</v>
      </c>
      <c r="C144" s="87" t="s">
        <v>149</v>
      </c>
      <c r="E144" s="99">
        <f t="shared" si="120"/>
        <v>0</v>
      </c>
      <c r="F144" s="100">
        <f t="shared" si="121"/>
        <v>0</v>
      </c>
      <c r="G144" s="100">
        <f t="shared" si="122"/>
        <v>0</v>
      </c>
      <c r="H144" s="100">
        <f t="shared" si="123"/>
        <v>0</v>
      </c>
      <c r="I144" s="100">
        <f t="shared" si="124"/>
        <v>0</v>
      </c>
      <c r="J144" s="100">
        <f t="shared" si="125"/>
        <v>0</v>
      </c>
      <c r="K144" s="100">
        <f t="shared" si="126"/>
        <v>0</v>
      </c>
      <c r="L144" s="100">
        <f t="shared" si="127"/>
        <v>0</v>
      </c>
      <c r="M144" s="100">
        <f t="shared" si="128"/>
        <v>0</v>
      </c>
      <c r="N144" s="100">
        <f t="shared" si="129"/>
        <v>0</v>
      </c>
      <c r="O144" s="100">
        <f t="shared" si="130"/>
        <v>0</v>
      </c>
      <c r="P144" s="100">
        <f t="shared" si="131"/>
        <v>0</v>
      </c>
      <c r="Q144" s="104">
        <f t="shared" si="132"/>
        <v>0</v>
      </c>
      <c r="S144" s="99">
        <f t="shared" si="133"/>
        <v>0</v>
      </c>
      <c r="T144" s="100">
        <f t="shared" si="134"/>
        <v>0</v>
      </c>
      <c r="U144" s="100">
        <f t="shared" si="135"/>
        <v>0</v>
      </c>
      <c r="V144" s="100">
        <f t="shared" si="136"/>
        <v>0</v>
      </c>
      <c r="W144" s="100">
        <f t="shared" si="137"/>
        <v>0</v>
      </c>
      <c r="X144" s="100">
        <f t="shared" si="138"/>
        <v>0</v>
      </c>
      <c r="Y144" s="100">
        <f t="shared" si="139"/>
        <v>0</v>
      </c>
      <c r="Z144" s="100">
        <f t="shared" si="140"/>
        <v>0</v>
      </c>
      <c r="AA144" s="100">
        <f t="shared" si="141"/>
        <v>0</v>
      </c>
      <c r="AB144" s="100">
        <f t="shared" si="142"/>
        <v>0</v>
      </c>
      <c r="AC144" s="100">
        <f t="shared" si="143"/>
        <v>0</v>
      </c>
      <c r="AD144" s="100">
        <f t="shared" si="144"/>
        <v>0</v>
      </c>
      <c r="AE144" s="104">
        <f t="shared" si="145"/>
        <v>0</v>
      </c>
      <c r="AF144" s="104">
        <f t="shared" si="146"/>
        <v>0</v>
      </c>
      <c r="AG144" s="104">
        <f t="shared" si="147"/>
        <v>0</v>
      </c>
      <c r="AH144" s="173">
        <f t="shared" si="148"/>
        <v>0</v>
      </c>
      <c r="AJ144" s="78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30">
        <f t="shared" si="149"/>
        <v>0</v>
      </c>
      <c r="AW144" s="80"/>
      <c r="AX144" s="37"/>
    </row>
    <row r="145" spans="2:50" x14ac:dyDescent="0.35">
      <c r="B145" s="116">
        <v>483012</v>
      </c>
      <c r="C145" s="87" t="s">
        <v>150</v>
      </c>
      <c r="E145" s="99">
        <f t="shared" si="120"/>
        <v>0</v>
      </c>
      <c r="F145" s="100">
        <f t="shared" si="121"/>
        <v>0</v>
      </c>
      <c r="G145" s="100">
        <f t="shared" si="122"/>
        <v>0</v>
      </c>
      <c r="H145" s="100">
        <f t="shared" si="123"/>
        <v>0</v>
      </c>
      <c r="I145" s="100">
        <f t="shared" si="124"/>
        <v>0</v>
      </c>
      <c r="J145" s="100">
        <f t="shared" si="125"/>
        <v>0</v>
      </c>
      <c r="K145" s="100">
        <f t="shared" si="126"/>
        <v>0</v>
      </c>
      <c r="L145" s="100">
        <f t="shared" si="127"/>
        <v>0</v>
      </c>
      <c r="M145" s="100">
        <f t="shared" si="128"/>
        <v>0</v>
      </c>
      <c r="N145" s="100">
        <f t="shared" si="129"/>
        <v>0</v>
      </c>
      <c r="O145" s="100">
        <f t="shared" si="130"/>
        <v>0</v>
      </c>
      <c r="P145" s="100">
        <f t="shared" si="131"/>
        <v>0</v>
      </c>
      <c r="Q145" s="104">
        <f t="shared" si="132"/>
        <v>0</v>
      </c>
      <c r="S145" s="99">
        <f t="shared" si="133"/>
        <v>0</v>
      </c>
      <c r="T145" s="100">
        <f t="shared" si="134"/>
        <v>0</v>
      </c>
      <c r="U145" s="100">
        <f t="shared" si="135"/>
        <v>0</v>
      </c>
      <c r="V145" s="100">
        <f t="shared" si="136"/>
        <v>0</v>
      </c>
      <c r="W145" s="100">
        <f t="shared" si="137"/>
        <v>0</v>
      </c>
      <c r="X145" s="100">
        <f t="shared" si="138"/>
        <v>0</v>
      </c>
      <c r="Y145" s="100">
        <f t="shared" si="139"/>
        <v>0</v>
      </c>
      <c r="Z145" s="100">
        <f t="shared" si="140"/>
        <v>0</v>
      </c>
      <c r="AA145" s="100">
        <f t="shared" si="141"/>
        <v>0</v>
      </c>
      <c r="AB145" s="100">
        <f t="shared" si="142"/>
        <v>0</v>
      </c>
      <c r="AC145" s="100">
        <f t="shared" si="143"/>
        <v>0</v>
      </c>
      <c r="AD145" s="100">
        <f t="shared" si="144"/>
        <v>0</v>
      </c>
      <c r="AE145" s="104">
        <f t="shared" si="145"/>
        <v>0</v>
      </c>
      <c r="AF145" s="104">
        <f t="shared" si="146"/>
        <v>0</v>
      </c>
      <c r="AG145" s="104">
        <f t="shared" si="147"/>
        <v>0</v>
      </c>
      <c r="AH145" s="173">
        <f t="shared" si="148"/>
        <v>0</v>
      </c>
      <c r="AJ145" s="78"/>
      <c r="AK145" s="79"/>
      <c r="AL145" s="79"/>
      <c r="AM145" s="79"/>
      <c r="AN145" s="79"/>
      <c r="AO145" s="79"/>
      <c r="AP145" s="79"/>
      <c r="AQ145" s="79"/>
      <c r="AR145" s="79"/>
      <c r="AS145" s="79"/>
      <c r="AT145" s="79"/>
      <c r="AU145" s="79"/>
      <c r="AV145" s="30">
        <f t="shared" si="149"/>
        <v>0</v>
      </c>
      <c r="AW145" s="80"/>
      <c r="AX145" s="37"/>
    </row>
    <row r="146" spans="2:50" x14ac:dyDescent="0.35">
      <c r="B146" s="116">
        <v>483014</v>
      </c>
      <c r="C146" s="87" t="s">
        <v>151</v>
      </c>
      <c r="E146" s="99">
        <f t="shared" si="120"/>
        <v>0</v>
      </c>
      <c r="F146" s="100">
        <f t="shared" si="121"/>
        <v>0</v>
      </c>
      <c r="G146" s="100">
        <f t="shared" si="122"/>
        <v>0</v>
      </c>
      <c r="H146" s="100">
        <f t="shared" si="123"/>
        <v>0</v>
      </c>
      <c r="I146" s="100">
        <f t="shared" si="124"/>
        <v>0</v>
      </c>
      <c r="J146" s="100">
        <f t="shared" si="125"/>
        <v>0</v>
      </c>
      <c r="K146" s="100">
        <f t="shared" si="126"/>
        <v>0</v>
      </c>
      <c r="L146" s="100">
        <f t="shared" si="127"/>
        <v>0</v>
      </c>
      <c r="M146" s="100">
        <f t="shared" si="128"/>
        <v>0</v>
      </c>
      <c r="N146" s="100">
        <f t="shared" si="129"/>
        <v>0</v>
      </c>
      <c r="O146" s="100">
        <f t="shared" si="130"/>
        <v>0</v>
      </c>
      <c r="P146" s="100">
        <f t="shared" si="131"/>
        <v>0</v>
      </c>
      <c r="Q146" s="104">
        <f t="shared" si="132"/>
        <v>0</v>
      </c>
      <c r="S146" s="99">
        <f t="shared" si="133"/>
        <v>0</v>
      </c>
      <c r="T146" s="100">
        <f t="shared" si="134"/>
        <v>0</v>
      </c>
      <c r="U146" s="100">
        <f t="shared" si="135"/>
        <v>0</v>
      </c>
      <c r="V146" s="100">
        <f t="shared" si="136"/>
        <v>0</v>
      </c>
      <c r="W146" s="100">
        <f t="shared" si="137"/>
        <v>0</v>
      </c>
      <c r="X146" s="100">
        <f t="shared" si="138"/>
        <v>0</v>
      </c>
      <c r="Y146" s="100">
        <f t="shared" si="139"/>
        <v>0</v>
      </c>
      <c r="Z146" s="100">
        <f t="shared" si="140"/>
        <v>0</v>
      </c>
      <c r="AA146" s="100">
        <f t="shared" si="141"/>
        <v>0</v>
      </c>
      <c r="AB146" s="100">
        <f t="shared" si="142"/>
        <v>0</v>
      </c>
      <c r="AC146" s="100">
        <f t="shared" si="143"/>
        <v>0</v>
      </c>
      <c r="AD146" s="100">
        <f t="shared" si="144"/>
        <v>0</v>
      </c>
      <c r="AE146" s="104">
        <f t="shared" si="145"/>
        <v>0</v>
      </c>
      <c r="AF146" s="104">
        <f t="shared" si="146"/>
        <v>0</v>
      </c>
      <c r="AG146" s="104">
        <f t="shared" si="147"/>
        <v>0</v>
      </c>
      <c r="AH146" s="173">
        <f t="shared" si="148"/>
        <v>0</v>
      </c>
      <c r="AJ146" s="78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30">
        <f t="shared" si="149"/>
        <v>0</v>
      </c>
      <c r="AW146" s="80"/>
      <c r="AX146" s="37"/>
    </row>
    <row r="147" spans="2:50" x14ac:dyDescent="0.35">
      <c r="B147" s="116">
        <v>484000</v>
      </c>
      <c r="C147" s="87" t="s">
        <v>152</v>
      </c>
      <c r="E147" s="99">
        <f t="shared" si="120"/>
        <v>0</v>
      </c>
      <c r="F147" s="100">
        <f t="shared" si="121"/>
        <v>0</v>
      </c>
      <c r="G147" s="100">
        <f t="shared" si="122"/>
        <v>0</v>
      </c>
      <c r="H147" s="100">
        <f t="shared" si="123"/>
        <v>0</v>
      </c>
      <c r="I147" s="100">
        <f t="shared" si="124"/>
        <v>0</v>
      </c>
      <c r="J147" s="100">
        <f t="shared" si="125"/>
        <v>0</v>
      </c>
      <c r="K147" s="100">
        <f t="shared" si="126"/>
        <v>0</v>
      </c>
      <c r="L147" s="100">
        <f t="shared" si="127"/>
        <v>0</v>
      </c>
      <c r="M147" s="100">
        <f t="shared" si="128"/>
        <v>0</v>
      </c>
      <c r="N147" s="100">
        <f t="shared" si="129"/>
        <v>0</v>
      </c>
      <c r="O147" s="100">
        <f t="shared" si="130"/>
        <v>0</v>
      </c>
      <c r="P147" s="100">
        <f t="shared" si="131"/>
        <v>0</v>
      </c>
      <c r="Q147" s="104">
        <f t="shared" si="132"/>
        <v>0</v>
      </c>
      <c r="S147" s="99">
        <f t="shared" si="133"/>
        <v>0</v>
      </c>
      <c r="T147" s="100">
        <f t="shared" si="134"/>
        <v>0</v>
      </c>
      <c r="U147" s="100">
        <f t="shared" si="135"/>
        <v>0</v>
      </c>
      <c r="V147" s="100">
        <f t="shared" si="136"/>
        <v>0</v>
      </c>
      <c r="W147" s="100">
        <f t="shared" si="137"/>
        <v>0</v>
      </c>
      <c r="X147" s="100">
        <f t="shared" si="138"/>
        <v>0</v>
      </c>
      <c r="Y147" s="100">
        <f t="shared" si="139"/>
        <v>0</v>
      </c>
      <c r="Z147" s="100">
        <f t="shared" si="140"/>
        <v>0</v>
      </c>
      <c r="AA147" s="100">
        <f t="shared" si="141"/>
        <v>0</v>
      </c>
      <c r="AB147" s="100">
        <f t="shared" si="142"/>
        <v>0</v>
      </c>
      <c r="AC147" s="100">
        <f t="shared" si="143"/>
        <v>0</v>
      </c>
      <c r="AD147" s="100">
        <f t="shared" si="144"/>
        <v>0</v>
      </c>
      <c r="AE147" s="104">
        <f t="shared" si="145"/>
        <v>0</v>
      </c>
      <c r="AF147" s="104">
        <f t="shared" si="146"/>
        <v>0</v>
      </c>
      <c r="AG147" s="104">
        <f t="shared" si="147"/>
        <v>0</v>
      </c>
      <c r="AH147" s="173">
        <f t="shared" si="148"/>
        <v>0</v>
      </c>
      <c r="AJ147" s="78"/>
      <c r="AK147" s="79"/>
      <c r="AL147" s="79"/>
      <c r="AM147" s="79"/>
      <c r="AN147" s="79"/>
      <c r="AO147" s="79"/>
      <c r="AP147" s="79"/>
      <c r="AQ147" s="79"/>
      <c r="AR147" s="79"/>
      <c r="AS147" s="79"/>
      <c r="AT147" s="79"/>
      <c r="AU147" s="79"/>
      <c r="AV147" s="30">
        <f t="shared" si="149"/>
        <v>0</v>
      </c>
      <c r="AW147" s="80"/>
      <c r="AX147" s="37"/>
    </row>
    <row r="148" spans="2:50" x14ac:dyDescent="0.35">
      <c r="B148" s="116">
        <v>484010</v>
      </c>
      <c r="C148" s="87" t="s">
        <v>153</v>
      </c>
      <c r="E148" s="99">
        <f t="shared" si="120"/>
        <v>0</v>
      </c>
      <c r="F148" s="100">
        <f t="shared" si="121"/>
        <v>0</v>
      </c>
      <c r="G148" s="100">
        <f t="shared" si="122"/>
        <v>0</v>
      </c>
      <c r="H148" s="100">
        <f t="shared" si="123"/>
        <v>0</v>
      </c>
      <c r="I148" s="100">
        <f t="shared" si="124"/>
        <v>0</v>
      </c>
      <c r="J148" s="100">
        <f t="shared" si="125"/>
        <v>0</v>
      </c>
      <c r="K148" s="100">
        <f t="shared" si="126"/>
        <v>0</v>
      </c>
      <c r="L148" s="100">
        <f t="shared" si="127"/>
        <v>0</v>
      </c>
      <c r="M148" s="100">
        <f t="shared" si="128"/>
        <v>0</v>
      </c>
      <c r="N148" s="100">
        <f t="shared" si="129"/>
        <v>0</v>
      </c>
      <c r="O148" s="100">
        <f t="shared" si="130"/>
        <v>0</v>
      </c>
      <c r="P148" s="100">
        <f t="shared" si="131"/>
        <v>0</v>
      </c>
      <c r="Q148" s="104">
        <f t="shared" si="132"/>
        <v>0</v>
      </c>
      <c r="S148" s="99">
        <f t="shared" si="133"/>
        <v>0</v>
      </c>
      <c r="T148" s="100">
        <f t="shared" si="134"/>
        <v>0</v>
      </c>
      <c r="U148" s="100">
        <f t="shared" si="135"/>
        <v>0</v>
      </c>
      <c r="V148" s="100">
        <f t="shared" si="136"/>
        <v>0</v>
      </c>
      <c r="W148" s="100">
        <f t="shared" si="137"/>
        <v>0</v>
      </c>
      <c r="X148" s="100">
        <f t="shared" si="138"/>
        <v>0</v>
      </c>
      <c r="Y148" s="100">
        <f t="shared" si="139"/>
        <v>0</v>
      </c>
      <c r="Z148" s="100">
        <f t="shared" si="140"/>
        <v>0</v>
      </c>
      <c r="AA148" s="100">
        <f t="shared" si="141"/>
        <v>0</v>
      </c>
      <c r="AB148" s="100">
        <f t="shared" si="142"/>
        <v>0</v>
      </c>
      <c r="AC148" s="100">
        <f t="shared" si="143"/>
        <v>0</v>
      </c>
      <c r="AD148" s="100">
        <f t="shared" si="144"/>
        <v>0</v>
      </c>
      <c r="AE148" s="104">
        <f t="shared" si="145"/>
        <v>0</v>
      </c>
      <c r="AF148" s="104">
        <f t="shared" si="146"/>
        <v>0</v>
      </c>
      <c r="AG148" s="104">
        <f t="shared" si="147"/>
        <v>0</v>
      </c>
      <c r="AH148" s="173">
        <f t="shared" si="148"/>
        <v>0</v>
      </c>
      <c r="AJ148" s="78"/>
      <c r="AK148" s="79"/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30">
        <f t="shared" si="149"/>
        <v>0</v>
      </c>
      <c r="AW148" s="80"/>
      <c r="AX148" s="37"/>
    </row>
    <row r="149" spans="2:50" x14ac:dyDescent="0.35">
      <c r="B149" s="116">
        <v>484011</v>
      </c>
      <c r="C149" s="87" t="s">
        <v>154</v>
      </c>
      <c r="E149" s="99">
        <f t="shared" si="120"/>
        <v>0</v>
      </c>
      <c r="F149" s="100">
        <f t="shared" si="121"/>
        <v>0</v>
      </c>
      <c r="G149" s="100">
        <f t="shared" si="122"/>
        <v>0</v>
      </c>
      <c r="H149" s="100">
        <f t="shared" si="123"/>
        <v>0</v>
      </c>
      <c r="I149" s="100">
        <f t="shared" si="124"/>
        <v>0</v>
      </c>
      <c r="J149" s="100">
        <f t="shared" si="125"/>
        <v>0</v>
      </c>
      <c r="K149" s="100">
        <f t="shared" si="126"/>
        <v>0</v>
      </c>
      <c r="L149" s="100">
        <f t="shared" si="127"/>
        <v>0</v>
      </c>
      <c r="M149" s="100">
        <f t="shared" si="128"/>
        <v>0</v>
      </c>
      <c r="N149" s="100">
        <f t="shared" si="129"/>
        <v>0</v>
      </c>
      <c r="O149" s="100">
        <f t="shared" si="130"/>
        <v>0</v>
      </c>
      <c r="P149" s="100">
        <f t="shared" si="131"/>
        <v>0</v>
      </c>
      <c r="Q149" s="104">
        <f t="shared" si="132"/>
        <v>0</v>
      </c>
      <c r="S149" s="99">
        <f t="shared" si="133"/>
        <v>0</v>
      </c>
      <c r="T149" s="100">
        <f t="shared" si="134"/>
        <v>0</v>
      </c>
      <c r="U149" s="100">
        <f t="shared" si="135"/>
        <v>0</v>
      </c>
      <c r="V149" s="100">
        <f t="shared" si="136"/>
        <v>0</v>
      </c>
      <c r="W149" s="100">
        <f t="shared" si="137"/>
        <v>0</v>
      </c>
      <c r="X149" s="100">
        <f t="shared" si="138"/>
        <v>0</v>
      </c>
      <c r="Y149" s="100">
        <f t="shared" si="139"/>
        <v>0</v>
      </c>
      <c r="Z149" s="100">
        <f t="shared" si="140"/>
        <v>0</v>
      </c>
      <c r="AA149" s="100">
        <f t="shared" si="141"/>
        <v>0</v>
      </c>
      <c r="AB149" s="100">
        <f t="shared" si="142"/>
        <v>0</v>
      </c>
      <c r="AC149" s="100">
        <f t="shared" si="143"/>
        <v>0</v>
      </c>
      <c r="AD149" s="100">
        <f t="shared" si="144"/>
        <v>0</v>
      </c>
      <c r="AE149" s="104">
        <f t="shared" si="145"/>
        <v>0</v>
      </c>
      <c r="AF149" s="104">
        <f t="shared" si="146"/>
        <v>0</v>
      </c>
      <c r="AG149" s="104">
        <f t="shared" si="147"/>
        <v>0</v>
      </c>
      <c r="AH149" s="173">
        <f t="shared" si="148"/>
        <v>0</v>
      </c>
      <c r="AJ149" s="78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30">
        <f t="shared" si="149"/>
        <v>0</v>
      </c>
      <c r="AW149" s="80"/>
      <c r="AX149" s="37"/>
    </row>
    <row r="150" spans="2:50" x14ac:dyDescent="0.35">
      <c r="B150" s="116">
        <v>484012</v>
      </c>
      <c r="C150" s="87" t="s">
        <v>155</v>
      </c>
      <c r="E150" s="99">
        <f t="shared" si="120"/>
        <v>0</v>
      </c>
      <c r="F150" s="100">
        <f t="shared" si="121"/>
        <v>0</v>
      </c>
      <c r="G150" s="100">
        <f t="shared" si="122"/>
        <v>0</v>
      </c>
      <c r="H150" s="100">
        <f t="shared" si="123"/>
        <v>0</v>
      </c>
      <c r="I150" s="100">
        <f t="shared" si="124"/>
        <v>0</v>
      </c>
      <c r="J150" s="100">
        <f t="shared" si="125"/>
        <v>0</v>
      </c>
      <c r="K150" s="100">
        <f t="shared" si="126"/>
        <v>0</v>
      </c>
      <c r="L150" s="100">
        <f t="shared" si="127"/>
        <v>0</v>
      </c>
      <c r="M150" s="100">
        <f t="shared" si="128"/>
        <v>0</v>
      </c>
      <c r="N150" s="100">
        <f t="shared" si="129"/>
        <v>0</v>
      </c>
      <c r="O150" s="100">
        <f t="shared" si="130"/>
        <v>0</v>
      </c>
      <c r="P150" s="100">
        <f t="shared" si="131"/>
        <v>0</v>
      </c>
      <c r="Q150" s="104">
        <f t="shared" si="132"/>
        <v>0</v>
      </c>
      <c r="S150" s="99">
        <f t="shared" si="133"/>
        <v>0</v>
      </c>
      <c r="T150" s="100">
        <f t="shared" si="134"/>
        <v>0</v>
      </c>
      <c r="U150" s="100">
        <f t="shared" si="135"/>
        <v>0</v>
      </c>
      <c r="V150" s="100">
        <f t="shared" si="136"/>
        <v>0</v>
      </c>
      <c r="W150" s="100">
        <f t="shared" si="137"/>
        <v>0</v>
      </c>
      <c r="X150" s="100">
        <f t="shared" si="138"/>
        <v>0</v>
      </c>
      <c r="Y150" s="100">
        <f t="shared" si="139"/>
        <v>0</v>
      </c>
      <c r="Z150" s="100">
        <f t="shared" si="140"/>
        <v>0</v>
      </c>
      <c r="AA150" s="100">
        <f t="shared" si="141"/>
        <v>0</v>
      </c>
      <c r="AB150" s="100">
        <f t="shared" si="142"/>
        <v>0</v>
      </c>
      <c r="AC150" s="100">
        <f t="shared" si="143"/>
        <v>0</v>
      </c>
      <c r="AD150" s="100">
        <f t="shared" si="144"/>
        <v>0</v>
      </c>
      <c r="AE150" s="104">
        <f t="shared" si="145"/>
        <v>0</v>
      </c>
      <c r="AF150" s="104">
        <f t="shared" si="146"/>
        <v>0</v>
      </c>
      <c r="AG150" s="104">
        <f t="shared" si="147"/>
        <v>0</v>
      </c>
      <c r="AH150" s="173">
        <f t="shared" si="148"/>
        <v>0</v>
      </c>
      <c r="AJ150" s="78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30">
        <f t="shared" si="149"/>
        <v>0</v>
      </c>
      <c r="AW150" s="80"/>
      <c r="AX150" s="37"/>
    </row>
    <row r="151" spans="2:50" x14ac:dyDescent="0.35">
      <c r="B151" s="116">
        <v>484013</v>
      </c>
      <c r="C151" s="87" t="s">
        <v>156</v>
      </c>
      <c r="E151" s="99">
        <f t="shared" si="120"/>
        <v>0</v>
      </c>
      <c r="F151" s="100">
        <f t="shared" si="121"/>
        <v>0</v>
      </c>
      <c r="G151" s="100">
        <f t="shared" si="122"/>
        <v>0</v>
      </c>
      <c r="H151" s="100">
        <f t="shared" si="123"/>
        <v>0</v>
      </c>
      <c r="I151" s="100">
        <f t="shared" si="124"/>
        <v>0</v>
      </c>
      <c r="J151" s="100">
        <f t="shared" si="125"/>
        <v>0</v>
      </c>
      <c r="K151" s="100">
        <f t="shared" si="126"/>
        <v>0</v>
      </c>
      <c r="L151" s="100">
        <f t="shared" si="127"/>
        <v>0</v>
      </c>
      <c r="M151" s="100">
        <f t="shared" si="128"/>
        <v>0</v>
      </c>
      <c r="N151" s="100">
        <f t="shared" si="129"/>
        <v>0</v>
      </c>
      <c r="O151" s="100">
        <f t="shared" si="130"/>
        <v>0</v>
      </c>
      <c r="P151" s="100">
        <f t="shared" si="131"/>
        <v>0</v>
      </c>
      <c r="Q151" s="104">
        <f t="shared" si="132"/>
        <v>0</v>
      </c>
      <c r="S151" s="99">
        <f t="shared" si="133"/>
        <v>0</v>
      </c>
      <c r="T151" s="100">
        <f t="shared" si="134"/>
        <v>0</v>
      </c>
      <c r="U151" s="100">
        <f t="shared" si="135"/>
        <v>0</v>
      </c>
      <c r="V151" s="100">
        <f t="shared" si="136"/>
        <v>0</v>
      </c>
      <c r="W151" s="100">
        <f t="shared" si="137"/>
        <v>0</v>
      </c>
      <c r="X151" s="100">
        <f t="shared" si="138"/>
        <v>0</v>
      </c>
      <c r="Y151" s="100">
        <f t="shared" si="139"/>
        <v>0</v>
      </c>
      <c r="Z151" s="100">
        <f t="shared" si="140"/>
        <v>0</v>
      </c>
      <c r="AA151" s="100">
        <f t="shared" si="141"/>
        <v>0</v>
      </c>
      <c r="AB151" s="100">
        <f t="shared" si="142"/>
        <v>0</v>
      </c>
      <c r="AC151" s="100">
        <f t="shared" si="143"/>
        <v>0</v>
      </c>
      <c r="AD151" s="100">
        <f t="shared" si="144"/>
        <v>0</v>
      </c>
      <c r="AE151" s="104">
        <f t="shared" si="145"/>
        <v>0</v>
      </c>
      <c r="AF151" s="104">
        <f t="shared" si="146"/>
        <v>0</v>
      </c>
      <c r="AG151" s="104">
        <f t="shared" si="147"/>
        <v>0</v>
      </c>
      <c r="AH151" s="173">
        <f t="shared" si="148"/>
        <v>0</v>
      </c>
      <c r="AJ151" s="78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30">
        <f t="shared" si="149"/>
        <v>0</v>
      </c>
      <c r="AW151" s="80"/>
      <c r="AX151" s="37"/>
    </row>
    <row r="152" spans="2:50" x14ac:dyDescent="0.35">
      <c r="B152" s="116">
        <v>484014</v>
      </c>
      <c r="C152" s="87" t="s">
        <v>157</v>
      </c>
      <c r="E152" s="99">
        <f t="shared" si="120"/>
        <v>0</v>
      </c>
      <c r="F152" s="100">
        <f t="shared" si="121"/>
        <v>0</v>
      </c>
      <c r="G152" s="100">
        <f t="shared" si="122"/>
        <v>0</v>
      </c>
      <c r="H152" s="100">
        <f t="shared" si="123"/>
        <v>0</v>
      </c>
      <c r="I152" s="100">
        <f t="shared" si="124"/>
        <v>0</v>
      </c>
      <c r="J152" s="100">
        <f t="shared" si="125"/>
        <v>0</v>
      </c>
      <c r="K152" s="100">
        <f t="shared" si="126"/>
        <v>0</v>
      </c>
      <c r="L152" s="100">
        <f t="shared" si="127"/>
        <v>0</v>
      </c>
      <c r="M152" s="100">
        <f t="shared" si="128"/>
        <v>0</v>
      </c>
      <c r="N152" s="100">
        <f t="shared" si="129"/>
        <v>0</v>
      </c>
      <c r="O152" s="100">
        <f t="shared" si="130"/>
        <v>0</v>
      </c>
      <c r="P152" s="100">
        <f t="shared" si="131"/>
        <v>0</v>
      </c>
      <c r="Q152" s="104">
        <f t="shared" si="132"/>
        <v>0</v>
      </c>
      <c r="S152" s="99">
        <f t="shared" si="133"/>
        <v>0</v>
      </c>
      <c r="T152" s="100">
        <f t="shared" si="134"/>
        <v>0</v>
      </c>
      <c r="U152" s="100">
        <f t="shared" si="135"/>
        <v>0</v>
      </c>
      <c r="V152" s="100">
        <f t="shared" si="136"/>
        <v>0</v>
      </c>
      <c r="W152" s="100">
        <f t="shared" si="137"/>
        <v>0</v>
      </c>
      <c r="X152" s="100">
        <f t="shared" si="138"/>
        <v>0</v>
      </c>
      <c r="Y152" s="100">
        <f t="shared" si="139"/>
        <v>0</v>
      </c>
      <c r="Z152" s="100">
        <f t="shared" si="140"/>
        <v>0</v>
      </c>
      <c r="AA152" s="100">
        <f t="shared" si="141"/>
        <v>0</v>
      </c>
      <c r="AB152" s="100">
        <f t="shared" si="142"/>
        <v>0</v>
      </c>
      <c r="AC152" s="100">
        <f t="shared" si="143"/>
        <v>0</v>
      </c>
      <c r="AD152" s="100">
        <f t="shared" si="144"/>
        <v>0</v>
      </c>
      <c r="AE152" s="104">
        <f t="shared" si="145"/>
        <v>0</v>
      </c>
      <c r="AF152" s="104">
        <f t="shared" si="146"/>
        <v>0</v>
      </c>
      <c r="AG152" s="104">
        <f t="shared" si="147"/>
        <v>0</v>
      </c>
      <c r="AH152" s="173">
        <f t="shared" si="148"/>
        <v>0</v>
      </c>
      <c r="AJ152" s="78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30">
        <f t="shared" si="149"/>
        <v>0</v>
      </c>
      <c r="AW152" s="80"/>
      <c r="AX152" s="37"/>
    </row>
    <row r="153" spans="2:50" x14ac:dyDescent="0.35">
      <c r="B153" s="116">
        <v>485000</v>
      </c>
      <c r="C153" s="87" t="s">
        <v>158</v>
      </c>
      <c r="E153" s="99">
        <f t="shared" si="120"/>
        <v>0</v>
      </c>
      <c r="F153" s="100">
        <f t="shared" si="121"/>
        <v>0</v>
      </c>
      <c r="G153" s="100">
        <f t="shared" si="122"/>
        <v>0</v>
      </c>
      <c r="H153" s="100">
        <f t="shared" si="123"/>
        <v>0</v>
      </c>
      <c r="I153" s="100">
        <f t="shared" si="124"/>
        <v>0</v>
      </c>
      <c r="J153" s="100">
        <f t="shared" si="125"/>
        <v>0</v>
      </c>
      <c r="K153" s="100">
        <f t="shared" si="126"/>
        <v>0</v>
      </c>
      <c r="L153" s="100">
        <f t="shared" si="127"/>
        <v>0</v>
      </c>
      <c r="M153" s="100">
        <f t="shared" si="128"/>
        <v>0</v>
      </c>
      <c r="N153" s="100">
        <f t="shared" si="129"/>
        <v>0</v>
      </c>
      <c r="O153" s="100">
        <f t="shared" si="130"/>
        <v>0</v>
      </c>
      <c r="P153" s="100">
        <f t="shared" si="131"/>
        <v>0</v>
      </c>
      <c r="Q153" s="104">
        <f t="shared" si="132"/>
        <v>0</v>
      </c>
      <c r="S153" s="99">
        <f t="shared" si="133"/>
        <v>0</v>
      </c>
      <c r="T153" s="100">
        <f t="shared" si="134"/>
        <v>0</v>
      </c>
      <c r="U153" s="100">
        <f t="shared" si="135"/>
        <v>0</v>
      </c>
      <c r="V153" s="100">
        <f t="shared" si="136"/>
        <v>0</v>
      </c>
      <c r="W153" s="100">
        <f t="shared" si="137"/>
        <v>0</v>
      </c>
      <c r="X153" s="100">
        <f t="shared" si="138"/>
        <v>0</v>
      </c>
      <c r="Y153" s="100">
        <f t="shared" si="139"/>
        <v>0</v>
      </c>
      <c r="Z153" s="100">
        <f t="shared" si="140"/>
        <v>0</v>
      </c>
      <c r="AA153" s="100">
        <f t="shared" si="141"/>
        <v>0</v>
      </c>
      <c r="AB153" s="100">
        <f t="shared" si="142"/>
        <v>0</v>
      </c>
      <c r="AC153" s="100">
        <f t="shared" si="143"/>
        <v>0</v>
      </c>
      <c r="AD153" s="100">
        <f t="shared" si="144"/>
        <v>0</v>
      </c>
      <c r="AE153" s="104">
        <f t="shared" si="145"/>
        <v>0</v>
      </c>
      <c r="AF153" s="104">
        <f t="shared" si="146"/>
        <v>0</v>
      </c>
      <c r="AG153" s="104">
        <f t="shared" si="147"/>
        <v>0</v>
      </c>
      <c r="AH153" s="173">
        <f t="shared" si="148"/>
        <v>0</v>
      </c>
      <c r="AJ153" s="78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30">
        <f t="shared" si="149"/>
        <v>0</v>
      </c>
      <c r="AW153" s="80"/>
      <c r="AX153" s="37"/>
    </row>
    <row r="154" spans="2:50" x14ac:dyDescent="0.35">
      <c r="B154" s="116">
        <v>485010</v>
      </c>
      <c r="C154" s="87" t="s">
        <v>159</v>
      </c>
      <c r="E154" s="99">
        <f t="shared" si="120"/>
        <v>0</v>
      </c>
      <c r="F154" s="100">
        <f t="shared" si="121"/>
        <v>0</v>
      </c>
      <c r="G154" s="100">
        <f t="shared" si="122"/>
        <v>0</v>
      </c>
      <c r="H154" s="100">
        <f t="shared" si="123"/>
        <v>0</v>
      </c>
      <c r="I154" s="100">
        <f t="shared" si="124"/>
        <v>0</v>
      </c>
      <c r="J154" s="100">
        <f t="shared" si="125"/>
        <v>0</v>
      </c>
      <c r="K154" s="100">
        <f t="shared" si="126"/>
        <v>0</v>
      </c>
      <c r="L154" s="100">
        <f t="shared" si="127"/>
        <v>0</v>
      </c>
      <c r="M154" s="100">
        <f t="shared" si="128"/>
        <v>0</v>
      </c>
      <c r="N154" s="100">
        <f t="shared" si="129"/>
        <v>0</v>
      </c>
      <c r="O154" s="100">
        <f t="shared" si="130"/>
        <v>0</v>
      </c>
      <c r="P154" s="100">
        <f t="shared" si="131"/>
        <v>0</v>
      </c>
      <c r="Q154" s="104">
        <f t="shared" si="132"/>
        <v>0</v>
      </c>
      <c r="S154" s="99">
        <f t="shared" si="133"/>
        <v>0</v>
      </c>
      <c r="T154" s="100">
        <f t="shared" si="134"/>
        <v>0</v>
      </c>
      <c r="U154" s="100">
        <f t="shared" si="135"/>
        <v>0</v>
      </c>
      <c r="V154" s="100">
        <f t="shared" si="136"/>
        <v>0</v>
      </c>
      <c r="W154" s="100">
        <f t="shared" si="137"/>
        <v>0</v>
      </c>
      <c r="X154" s="100">
        <f t="shared" si="138"/>
        <v>0</v>
      </c>
      <c r="Y154" s="100">
        <f t="shared" si="139"/>
        <v>0</v>
      </c>
      <c r="Z154" s="100">
        <f t="shared" si="140"/>
        <v>0</v>
      </c>
      <c r="AA154" s="100">
        <f t="shared" si="141"/>
        <v>0</v>
      </c>
      <c r="AB154" s="100">
        <f t="shared" si="142"/>
        <v>0</v>
      </c>
      <c r="AC154" s="100">
        <f t="shared" si="143"/>
        <v>0</v>
      </c>
      <c r="AD154" s="100">
        <f t="shared" si="144"/>
        <v>0</v>
      </c>
      <c r="AE154" s="104">
        <f t="shared" si="145"/>
        <v>0</v>
      </c>
      <c r="AF154" s="104">
        <f t="shared" si="146"/>
        <v>0</v>
      </c>
      <c r="AG154" s="104">
        <f t="shared" si="147"/>
        <v>0</v>
      </c>
      <c r="AH154" s="173">
        <f t="shared" si="148"/>
        <v>0</v>
      </c>
      <c r="AJ154" s="78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30">
        <f t="shared" si="149"/>
        <v>0</v>
      </c>
      <c r="AW154" s="80"/>
      <c r="AX154" s="37"/>
    </row>
    <row r="155" spans="2:50" x14ac:dyDescent="0.35">
      <c r="B155" s="116">
        <v>485011</v>
      </c>
      <c r="C155" s="87" t="s">
        <v>160</v>
      </c>
      <c r="E155" s="99">
        <f t="shared" si="120"/>
        <v>0</v>
      </c>
      <c r="F155" s="100">
        <f t="shared" si="121"/>
        <v>0</v>
      </c>
      <c r="G155" s="100">
        <f t="shared" si="122"/>
        <v>0</v>
      </c>
      <c r="H155" s="100">
        <f t="shared" si="123"/>
        <v>0</v>
      </c>
      <c r="I155" s="100">
        <f t="shared" si="124"/>
        <v>0</v>
      </c>
      <c r="J155" s="100">
        <f t="shared" si="125"/>
        <v>0</v>
      </c>
      <c r="K155" s="100">
        <f t="shared" si="126"/>
        <v>0</v>
      </c>
      <c r="L155" s="100">
        <f t="shared" si="127"/>
        <v>0</v>
      </c>
      <c r="M155" s="100">
        <f t="shared" si="128"/>
        <v>0</v>
      </c>
      <c r="N155" s="100">
        <f t="shared" si="129"/>
        <v>0</v>
      </c>
      <c r="O155" s="100">
        <f t="shared" si="130"/>
        <v>0</v>
      </c>
      <c r="P155" s="100">
        <f t="shared" si="131"/>
        <v>0</v>
      </c>
      <c r="Q155" s="104">
        <f t="shared" si="132"/>
        <v>0</v>
      </c>
      <c r="S155" s="99">
        <f t="shared" si="133"/>
        <v>0</v>
      </c>
      <c r="T155" s="100">
        <f t="shared" si="134"/>
        <v>0</v>
      </c>
      <c r="U155" s="100">
        <f t="shared" si="135"/>
        <v>0</v>
      </c>
      <c r="V155" s="100">
        <f t="shared" si="136"/>
        <v>0</v>
      </c>
      <c r="W155" s="100">
        <f t="shared" si="137"/>
        <v>0</v>
      </c>
      <c r="X155" s="100">
        <f t="shared" si="138"/>
        <v>0</v>
      </c>
      <c r="Y155" s="100">
        <f t="shared" si="139"/>
        <v>0</v>
      </c>
      <c r="Z155" s="100">
        <f t="shared" si="140"/>
        <v>0</v>
      </c>
      <c r="AA155" s="100">
        <f t="shared" si="141"/>
        <v>0</v>
      </c>
      <c r="AB155" s="100">
        <f t="shared" si="142"/>
        <v>0</v>
      </c>
      <c r="AC155" s="100">
        <f t="shared" si="143"/>
        <v>0</v>
      </c>
      <c r="AD155" s="100">
        <f t="shared" si="144"/>
        <v>0</v>
      </c>
      <c r="AE155" s="104">
        <f t="shared" si="145"/>
        <v>0</v>
      </c>
      <c r="AF155" s="104">
        <f t="shared" si="146"/>
        <v>0</v>
      </c>
      <c r="AG155" s="104">
        <f t="shared" si="147"/>
        <v>0</v>
      </c>
      <c r="AH155" s="173">
        <f t="shared" si="148"/>
        <v>0</v>
      </c>
      <c r="AJ155" s="78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30">
        <f t="shared" si="149"/>
        <v>0</v>
      </c>
      <c r="AW155" s="80"/>
      <c r="AX155" s="37"/>
    </row>
    <row r="156" spans="2:50" x14ac:dyDescent="0.35">
      <c r="B156" s="116">
        <v>489000</v>
      </c>
      <c r="C156" s="87" t="s">
        <v>161</v>
      </c>
      <c r="E156" s="99">
        <f t="shared" si="120"/>
        <v>0</v>
      </c>
      <c r="F156" s="100">
        <f t="shared" si="121"/>
        <v>0</v>
      </c>
      <c r="G156" s="100">
        <f t="shared" si="122"/>
        <v>0</v>
      </c>
      <c r="H156" s="100">
        <f t="shared" si="123"/>
        <v>0</v>
      </c>
      <c r="I156" s="100">
        <f t="shared" si="124"/>
        <v>0</v>
      </c>
      <c r="J156" s="100">
        <f t="shared" si="125"/>
        <v>0</v>
      </c>
      <c r="K156" s="100">
        <f t="shared" si="126"/>
        <v>0</v>
      </c>
      <c r="L156" s="100">
        <f t="shared" si="127"/>
        <v>0</v>
      </c>
      <c r="M156" s="100">
        <f t="shared" si="128"/>
        <v>0</v>
      </c>
      <c r="N156" s="100">
        <f t="shared" si="129"/>
        <v>0</v>
      </c>
      <c r="O156" s="100">
        <f t="shared" si="130"/>
        <v>0</v>
      </c>
      <c r="P156" s="100">
        <f t="shared" si="131"/>
        <v>0</v>
      </c>
      <c r="Q156" s="104">
        <f t="shared" si="132"/>
        <v>0</v>
      </c>
      <c r="S156" s="99">
        <f t="shared" si="133"/>
        <v>0</v>
      </c>
      <c r="T156" s="100">
        <f t="shared" si="134"/>
        <v>0</v>
      </c>
      <c r="U156" s="100">
        <f t="shared" si="135"/>
        <v>0</v>
      </c>
      <c r="V156" s="100">
        <f t="shared" si="136"/>
        <v>0</v>
      </c>
      <c r="W156" s="100">
        <f t="shared" si="137"/>
        <v>0</v>
      </c>
      <c r="X156" s="100">
        <f t="shared" si="138"/>
        <v>0</v>
      </c>
      <c r="Y156" s="100">
        <f t="shared" si="139"/>
        <v>0</v>
      </c>
      <c r="Z156" s="100">
        <f t="shared" si="140"/>
        <v>0</v>
      </c>
      <c r="AA156" s="100">
        <f t="shared" si="141"/>
        <v>0</v>
      </c>
      <c r="AB156" s="100">
        <f t="shared" si="142"/>
        <v>0</v>
      </c>
      <c r="AC156" s="100">
        <f t="shared" si="143"/>
        <v>0</v>
      </c>
      <c r="AD156" s="100">
        <f t="shared" si="144"/>
        <v>0</v>
      </c>
      <c r="AE156" s="104">
        <f t="shared" si="145"/>
        <v>0</v>
      </c>
      <c r="AF156" s="104">
        <f t="shared" si="146"/>
        <v>0</v>
      </c>
      <c r="AG156" s="104">
        <f t="shared" si="147"/>
        <v>0</v>
      </c>
      <c r="AH156" s="173">
        <f t="shared" si="148"/>
        <v>0</v>
      </c>
      <c r="AJ156" s="78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30">
        <f t="shared" si="149"/>
        <v>0</v>
      </c>
      <c r="AW156" s="80"/>
      <c r="AX156" s="37"/>
    </row>
    <row r="157" spans="2:50" x14ac:dyDescent="0.35">
      <c r="B157" s="116">
        <v>489010</v>
      </c>
      <c r="C157" s="87" t="s">
        <v>162</v>
      </c>
      <c r="E157" s="99">
        <f t="shared" si="120"/>
        <v>0</v>
      </c>
      <c r="F157" s="100">
        <f t="shared" si="121"/>
        <v>0</v>
      </c>
      <c r="G157" s="100">
        <f t="shared" si="122"/>
        <v>0</v>
      </c>
      <c r="H157" s="100">
        <f t="shared" si="123"/>
        <v>0</v>
      </c>
      <c r="I157" s="100">
        <f t="shared" si="124"/>
        <v>0</v>
      </c>
      <c r="J157" s="100">
        <f t="shared" si="125"/>
        <v>0</v>
      </c>
      <c r="K157" s="100">
        <f t="shared" si="126"/>
        <v>0</v>
      </c>
      <c r="L157" s="100">
        <f t="shared" si="127"/>
        <v>0</v>
      </c>
      <c r="M157" s="100">
        <f t="shared" si="128"/>
        <v>0</v>
      </c>
      <c r="N157" s="100">
        <f t="shared" si="129"/>
        <v>0</v>
      </c>
      <c r="O157" s="100">
        <f t="shared" si="130"/>
        <v>0</v>
      </c>
      <c r="P157" s="100">
        <f t="shared" si="131"/>
        <v>0</v>
      </c>
      <c r="Q157" s="104">
        <f t="shared" si="132"/>
        <v>0</v>
      </c>
      <c r="S157" s="99">
        <f t="shared" si="133"/>
        <v>0</v>
      </c>
      <c r="T157" s="100">
        <f t="shared" si="134"/>
        <v>0</v>
      </c>
      <c r="U157" s="100">
        <f t="shared" si="135"/>
        <v>0</v>
      </c>
      <c r="V157" s="100">
        <f t="shared" si="136"/>
        <v>0</v>
      </c>
      <c r="W157" s="100">
        <f t="shared" si="137"/>
        <v>0</v>
      </c>
      <c r="X157" s="100">
        <f t="shared" si="138"/>
        <v>0</v>
      </c>
      <c r="Y157" s="100">
        <f t="shared" si="139"/>
        <v>0</v>
      </c>
      <c r="Z157" s="100">
        <f t="shared" si="140"/>
        <v>0</v>
      </c>
      <c r="AA157" s="100">
        <f t="shared" si="141"/>
        <v>0</v>
      </c>
      <c r="AB157" s="100">
        <f t="shared" si="142"/>
        <v>0</v>
      </c>
      <c r="AC157" s="100">
        <f t="shared" si="143"/>
        <v>0</v>
      </c>
      <c r="AD157" s="100">
        <f t="shared" si="144"/>
        <v>0</v>
      </c>
      <c r="AE157" s="104">
        <f t="shared" si="145"/>
        <v>0</v>
      </c>
      <c r="AF157" s="104">
        <f t="shared" si="146"/>
        <v>0</v>
      </c>
      <c r="AG157" s="104">
        <f t="shared" si="147"/>
        <v>0</v>
      </c>
      <c r="AH157" s="173">
        <f t="shared" si="148"/>
        <v>0</v>
      </c>
      <c r="AJ157" s="78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30">
        <f t="shared" si="149"/>
        <v>0</v>
      </c>
      <c r="AW157" s="80"/>
      <c r="AX157" s="37"/>
    </row>
    <row r="158" spans="2:50" x14ac:dyDescent="0.35">
      <c r="B158" s="116">
        <v>489011</v>
      </c>
      <c r="C158" s="87" t="s">
        <v>163</v>
      </c>
      <c r="E158" s="99">
        <f t="shared" si="120"/>
        <v>0</v>
      </c>
      <c r="F158" s="100">
        <f t="shared" si="121"/>
        <v>0</v>
      </c>
      <c r="G158" s="100">
        <f t="shared" si="122"/>
        <v>0</v>
      </c>
      <c r="H158" s="100">
        <f t="shared" si="123"/>
        <v>0</v>
      </c>
      <c r="I158" s="100">
        <f t="shared" si="124"/>
        <v>0</v>
      </c>
      <c r="J158" s="100">
        <f t="shared" si="125"/>
        <v>0</v>
      </c>
      <c r="K158" s="100">
        <f t="shared" si="126"/>
        <v>0</v>
      </c>
      <c r="L158" s="100">
        <f t="shared" si="127"/>
        <v>0</v>
      </c>
      <c r="M158" s="100">
        <f t="shared" si="128"/>
        <v>0</v>
      </c>
      <c r="N158" s="100">
        <f t="shared" si="129"/>
        <v>0</v>
      </c>
      <c r="O158" s="100">
        <f t="shared" si="130"/>
        <v>0</v>
      </c>
      <c r="P158" s="100">
        <f t="shared" si="131"/>
        <v>0</v>
      </c>
      <c r="Q158" s="104">
        <f t="shared" si="132"/>
        <v>0</v>
      </c>
      <c r="S158" s="99">
        <f t="shared" si="133"/>
        <v>0</v>
      </c>
      <c r="T158" s="100">
        <f t="shared" si="134"/>
        <v>0</v>
      </c>
      <c r="U158" s="100">
        <f t="shared" si="135"/>
        <v>0</v>
      </c>
      <c r="V158" s="100">
        <f t="shared" si="136"/>
        <v>0</v>
      </c>
      <c r="W158" s="100">
        <f t="shared" si="137"/>
        <v>0</v>
      </c>
      <c r="X158" s="100">
        <f t="shared" si="138"/>
        <v>0</v>
      </c>
      <c r="Y158" s="100">
        <f t="shared" si="139"/>
        <v>0</v>
      </c>
      <c r="Z158" s="100">
        <f t="shared" si="140"/>
        <v>0</v>
      </c>
      <c r="AA158" s="100">
        <f t="shared" si="141"/>
        <v>0</v>
      </c>
      <c r="AB158" s="100">
        <f t="shared" si="142"/>
        <v>0</v>
      </c>
      <c r="AC158" s="100">
        <f t="shared" si="143"/>
        <v>0</v>
      </c>
      <c r="AD158" s="100">
        <f t="shared" si="144"/>
        <v>0</v>
      </c>
      <c r="AE158" s="104">
        <f t="shared" si="145"/>
        <v>0</v>
      </c>
      <c r="AF158" s="104">
        <f t="shared" si="146"/>
        <v>0</v>
      </c>
      <c r="AG158" s="104">
        <f t="shared" si="147"/>
        <v>0</v>
      </c>
      <c r="AH158" s="173">
        <f t="shared" si="148"/>
        <v>0</v>
      </c>
      <c r="AJ158" s="78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30">
        <f t="shared" si="149"/>
        <v>0</v>
      </c>
      <c r="AW158" s="80"/>
      <c r="AX158" s="37"/>
    </row>
    <row r="159" spans="2:50" x14ac:dyDescent="0.35">
      <c r="B159" s="116">
        <v>489012</v>
      </c>
      <c r="C159" s="87" t="s">
        <v>164</v>
      </c>
      <c r="E159" s="99">
        <f t="shared" si="120"/>
        <v>0</v>
      </c>
      <c r="F159" s="100">
        <f t="shared" si="121"/>
        <v>0</v>
      </c>
      <c r="G159" s="100">
        <f t="shared" si="122"/>
        <v>0</v>
      </c>
      <c r="H159" s="100">
        <f t="shared" si="123"/>
        <v>0</v>
      </c>
      <c r="I159" s="100">
        <f t="shared" si="124"/>
        <v>0</v>
      </c>
      <c r="J159" s="100">
        <f t="shared" si="125"/>
        <v>0</v>
      </c>
      <c r="K159" s="100">
        <f t="shared" si="126"/>
        <v>0</v>
      </c>
      <c r="L159" s="100">
        <f t="shared" si="127"/>
        <v>0</v>
      </c>
      <c r="M159" s="100">
        <f t="shared" si="128"/>
        <v>0</v>
      </c>
      <c r="N159" s="100">
        <f t="shared" si="129"/>
        <v>0</v>
      </c>
      <c r="O159" s="100">
        <f t="shared" si="130"/>
        <v>0</v>
      </c>
      <c r="P159" s="100">
        <f t="shared" si="131"/>
        <v>0</v>
      </c>
      <c r="Q159" s="104">
        <f t="shared" si="132"/>
        <v>0</v>
      </c>
      <c r="S159" s="99">
        <f t="shared" si="133"/>
        <v>0</v>
      </c>
      <c r="T159" s="100">
        <f t="shared" si="134"/>
        <v>0</v>
      </c>
      <c r="U159" s="100">
        <f t="shared" si="135"/>
        <v>0</v>
      </c>
      <c r="V159" s="100">
        <f t="shared" si="136"/>
        <v>0</v>
      </c>
      <c r="W159" s="100">
        <f t="shared" si="137"/>
        <v>0</v>
      </c>
      <c r="X159" s="100">
        <f t="shared" si="138"/>
        <v>0</v>
      </c>
      <c r="Y159" s="100">
        <f t="shared" si="139"/>
        <v>0</v>
      </c>
      <c r="Z159" s="100">
        <f t="shared" si="140"/>
        <v>0</v>
      </c>
      <c r="AA159" s="100">
        <f t="shared" si="141"/>
        <v>0</v>
      </c>
      <c r="AB159" s="100">
        <f t="shared" si="142"/>
        <v>0</v>
      </c>
      <c r="AC159" s="100">
        <f t="shared" si="143"/>
        <v>0</v>
      </c>
      <c r="AD159" s="100">
        <f t="shared" si="144"/>
        <v>0</v>
      </c>
      <c r="AE159" s="104">
        <f t="shared" si="145"/>
        <v>0</v>
      </c>
      <c r="AF159" s="104">
        <f t="shared" si="146"/>
        <v>0</v>
      </c>
      <c r="AG159" s="104">
        <f t="shared" si="147"/>
        <v>0</v>
      </c>
      <c r="AH159" s="173">
        <f t="shared" si="148"/>
        <v>0</v>
      </c>
      <c r="AJ159" s="78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30">
        <f t="shared" si="149"/>
        <v>0</v>
      </c>
      <c r="AW159" s="80"/>
      <c r="AX159" s="37"/>
    </row>
    <row r="160" spans="2:50" x14ac:dyDescent="0.35">
      <c r="B160" s="116">
        <v>489013</v>
      </c>
      <c r="C160" s="87" t="s">
        <v>165</v>
      </c>
      <c r="E160" s="99">
        <f t="shared" si="120"/>
        <v>0</v>
      </c>
      <c r="F160" s="100">
        <f t="shared" si="121"/>
        <v>0</v>
      </c>
      <c r="G160" s="100">
        <f t="shared" si="122"/>
        <v>0</v>
      </c>
      <c r="H160" s="100">
        <f t="shared" si="123"/>
        <v>0</v>
      </c>
      <c r="I160" s="100">
        <f t="shared" si="124"/>
        <v>0</v>
      </c>
      <c r="J160" s="100">
        <f t="shared" si="125"/>
        <v>0</v>
      </c>
      <c r="K160" s="100">
        <f t="shared" si="126"/>
        <v>0</v>
      </c>
      <c r="L160" s="100">
        <f t="shared" si="127"/>
        <v>0</v>
      </c>
      <c r="M160" s="100">
        <f t="shared" si="128"/>
        <v>0</v>
      </c>
      <c r="N160" s="100">
        <f t="shared" si="129"/>
        <v>0</v>
      </c>
      <c r="O160" s="100">
        <f t="shared" si="130"/>
        <v>0</v>
      </c>
      <c r="P160" s="100">
        <f t="shared" si="131"/>
        <v>0</v>
      </c>
      <c r="Q160" s="104">
        <f t="shared" si="132"/>
        <v>0</v>
      </c>
      <c r="S160" s="99">
        <f t="shared" si="133"/>
        <v>0</v>
      </c>
      <c r="T160" s="100">
        <f t="shared" si="134"/>
        <v>0</v>
      </c>
      <c r="U160" s="100">
        <f t="shared" si="135"/>
        <v>0</v>
      </c>
      <c r="V160" s="100">
        <f t="shared" si="136"/>
        <v>0</v>
      </c>
      <c r="W160" s="100">
        <f t="shared" si="137"/>
        <v>0</v>
      </c>
      <c r="X160" s="100">
        <f t="shared" si="138"/>
        <v>0</v>
      </c>
      <c r="Y160" s="100">
        <f t="shared" si="139"/>
        <v>0</v>
      </c>
      <c r="Z160" s="100">
        <f t="shared" si="140"/>
        <v>0</v>
      </c>
      <c r="AA160" s="100">
        <f t="shared" si="141"/>
        <v>0</v>
      </c>
      <c r="AB160" s="100">
        <f t="shared" si="142"/>
        <v>0</v>
      </c>
      <c r="AC160" s="100">
        <f t="shared" si="143"/>
        <v>0</v>
      </c>
      <c r="AD160" s="100">
        <f t="shared" si="144"/>
        <v>0</v>
      </c>
      <c r="AE160" s="104">
        <f t="shared" si="145"/>
        <v>0</v>
      </c>
      <c r="AF160" s="104">
        <f t="shared" si="146"/>
        <v>0</v>
      </c>
      <c r="AG160" s="104">
        <f t="shared" si="147"/>
        <v>0</v>
      </c>
      <c r="AH160" s="173">
        <f t="shared" si="148"/>
        <v>0</v>
      </c>
      <c r="AJ160" s="78"/>
      <c r="AK160" s="79"/>
      <c r="AL160" s="79"/>
      <c r="AM160" s="79"/>
      <c r="AN160" s="79"/>
      <c r="AO160" s="79"/>
      <c r="AP160" s="79"/>
      <c r="AQ160" s="79"/>
      <c r="AR160" s="79"/>
      <c r="AS160" s="79"/>
      <c r="AT160" s="79"/>
      <c r="AU160" s="79"/>
      <c r="AV160" s="30">
        <f t="shared" si="149"/>
        <v>0</v>
      </c>
      <c r="AW160" s="80"/>
      <c r="AX160" s="37"/>
    </row>
    <row r="161" spans="1:50" x14ac:dyDescent="0.35">
      <c r="B161" s="116">
        <v>489014</v>
      </c>
      <c r="C161" s="87" t="s">
        <v>166</v>
      </c>
      <c r="E161" s="99">
        <f t="shared" si="120"/>
        <v>0</v>
      </c>
      <c r="F161" s="100">
        <f t="shared" si="121"/>
        <v>0</v>
      </c>
      <c r="G161" s="100">
        <f t="shared" si="122"/>
        <v>0</v>
      </c>
      <c r="H161" s="100">
        <f t="shared" si="123"/>
        <v>0</v>
      </c>
      <c r="I161" s="100">
        <f t="shared" si="124"/>
        <v>0</v>
      </c>
      <c r="J161" s="100">
        <f t="shared" si="125"/>
        <v>0</v>
      </c>
      <c r="K161" s="100">
        <f t="shared" si="126"/>
        <v>0</v>
      </c>
      <c r="L161" s="100">
        <f t="shared" si="127"/>
        <v>0</v>
      </c>
      <c r="M161" s="100">
        <f t="shared" si="128"/>
        <v>0</v>
      </c>
      <c r="N161" s="100">
        <f t="shared" si="129"/>
        <v>0</v>
      </c>
      <c r="O161" s="100">
        <f t="shared" si="130"/>
        <v>0</v>
      </c>
      <c r="P161" s="100">
        <f t="shared" si="131"/>
        <v>0</v>
      </c>
      <c r="Q161" s="104">
        <f t="shared" si="132"/>
        <v>0</v>
      </c>
      <c r="S161" s="99">
        <f t="shared" si="133"/>
        <v>0</v>
      </c>
      <c r="T161" s="100">
        <f t="shared" si="134"/>
        <v>0</v>
      </c>
      <c r="U161" s="100">
        <f t="shared" si="135"/>
        <v>0</v>
      </c>
      <c r="V161" s="100">
        <f t="shared" si="136"/>
        <v>0</v>
      </c>
      <c r="W161" s="100">
        <f t="shared" si="137"/>
        <v>0</v>
      </c>
      <c r="X161" s="100">
        <f t="shared" si="138"/>
        <v>0</v>
      </c>
      <c r="Y161" s="100">
        <f t="shared" si="139"/>
        <v>0</v>
      </c>
      <c r="Z161" s="100">
        <f t="shared" si="140"/>
        <v>0</v>
      </c>
      <c r="AA161" s="100">
        <f t="shared" si="141"/>
        <v>0</v>
      </c>
      <c r="AB161" s="100">
        <f t="shared" si="142"/>
        <v>0</v>
      </c>
      <c r="AC161" s="100">
        <f t="shared" si="143"/>
        <v>0</v>
      </c>
      <c r="AD161" s="100">
        <f t="shared" si="144"/>
        <v>0</v>
      </c>
      <c r="AE161" s="104">
        <f t="shared" si="145"/>
        <v>0</v>
      </c>
      <c r="AF161" s="104">
        <f t="shared" si="146"/>
        <v>0</v>
      </c>
      <c r="AG161" s="104">
        <f t="shared" si="147"/>
        <v>0</v>
      </c>
      <c r="AH161" s="173">
        <f t="shared" si="148"/>
        <v>0</v>
      </c>
      <c r="AJ161" s="78"/>
      <c r="AK161" s="79"/>
      <c r="AL161" s="79"/>
      <c r="AM161" s="79"/>
      <c r="AN161" s="79"/>
      <c r="AO161" s="79"/>
      <c r="AP161" s="79"/>
      <c r="AQ161" s="79"/>
      <c r="AR161" s="79"/>
      <c r="AS161" s="79"/>
      <c r="AT161" s="79"/>
      <c r="AU161" s="79"/>
      <c r="AV161" s="30">
        <f t="shared" si="149"/>
        <v>0</v>
      </c>
      <c r="AW161" s="80"/>
      <c r="AX161" s="37"/>
    </row>
    <row r="162" spans="1:50" x14ac:dyDescent="0.35">
      <c r="B162" s="116">
        <v>489015</v>
      </c>
      <c r="C162" s="87" t="s">
        <v>167</v>
      </c>
      <c r="E162" s="99">
        <f t="shared" si="120"/>
        <v>0</v>
      </c>
      <c r="F162" s="100">
        <f t="shared" si="121"/>
        <v>0</v>
      </c>
      <c r="G162" s="100">
        <f t="shared" si="122"/>
        <v>0</v>
      </c>
      <c r="H162" s="100">
        <f t="shared" si="123"/>
        <v>0</v>
      </c>
      <c r="I162" s="100">
        <f t="shared" si="124"/>
        <v>0</v>
      </c>
      <c r="J162" s="100">
        <f t="shared" si="125"/>
        <v>0</v>
      </c>
      <c r="K162" s="100">
        <f t="shared" si="126"/>
        <v>0</v>
      </c>
      <c r="L162" s="100">
        <f t="shared" si="127"/>
        <v>0</v>
      </c>
      <c r="M162" s="100">
        <f t="shared" si="128"/>
        <v>0</v>
      </c>
      <c r="N162" s="100">
        <f t="shared" si="129"/>
        <v>0</v>
      </c>
      <c r="O162" s="100">
        <f t="shared" si="130"/>
        <v>0</v>
      </c>
      <c r="P162" s="100">
        <f t="shared" si="131"/>
        <v>0</v>
      </c>
      <c r="Q162" s="104">
        <f t="shared" si="132"/>
        <v>0</v>
      </c>
      <c r="S162" s="99">
        <f t="shared" si="133"/>
        <v>0</v>
      </c>
      <c r="T162" s="100">
        <f t="shared" si="134"/>
        <v>0</v>
      </c>
      <c r="U162" s="100">
        <f t="shared" si="135"/>
        <v>0</v>
      </c>
      <c r="V162" s="100">
        <f t="shared" si="136"/>
        <v>0</v>
      </c>
      <c r="W162" s="100">
        <f t="shared" si="137"/>
        <v>0</v>
      </c>
      <c r="X162" s="100">
        <f t="shared" si="138"/>
        <v>0</v>
      </c>
      <c r="Y162" s="100">
        <f t="shared" si="139"/>
        <v>0</v>
      </c>
      <c r="Z162" s="100">
        <f t="shared" si="140"/>
        <v>0</v>
      </c>
      <c r="AA162" s="100">
        <f t="shared" si="141"/>
        <v>0</v>
      </c>
      <c r="AB162" s="100">
        <f t="shared" si="142"/>
        <v>0</v>
      </c>
      <c r="AC162" s="100">
        <f t="shared" si="143"/>
        <v>0</v>
      </c>
      <c r="AD162" s="100">
        <f t="shared" si="144"/>
        <v>0</v>
      </c>
      <c r="AE162" s="104">
        <f t="shared" si="145"/>
        <v>0</v>
      </c>
      <c r="AF162" s="104">
        <f t="shared" si="146"/>
        <v>0</v>
      </c>
      <c r="AG162" s="104">
        <f t="shared" si="147"/>
        <v>0</v>
      </c>
      <c r="AH162" s="173">
        <f t="shared" si="148"/>
        <v>0</v>
      </c>
      <c r="AJ162" s="78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30">
        <f t="shared" si="149"/>
        <v>0</v>
      </c>
      <c r="AW162" s="80"/>
      <c r="AX162" s="37"/>
    </row>
    <row r="163" spans="1:50" x14ac:dyDescent="0.35">
      <c r="B163" s="116">
        <v>489016</v>
      </c>
      <c r="C163" s="87" t="s">
        <v>168</v>
      </c>
      <c r="E163" s="99">
        <f t="shared" si="120"/>
        <v>0</v>
      </c>
      <c r="F163" s="100">
        <f t="shared" si="121"/>
        <v>0</v>
      </c>
      <c r="G163" s="100">
        <f t="shared" si="122"/>
        <v>0</v>
      </c>
      <c r="H163" s="100">
        <f t="shared" si="123"/>
        <v>0</v>
      </c>
      <c r="I163" s="100">
        <f t="shared" si="124"/>
        <v>0</v>
      </c>
      <c r="J163" s="100">
        <f t="shared" si="125"/>
        <v>0</v>
      </c>
      <c r="K163" s="100">
        <f t="shared" si="126"/>
        <v>0</v>
      </c>
      <c r="L163" s="100">
        <f t="shared" si="127"/>
        <v>0</v>
      </c>
      <c r="M163" s="100">
        <f t="shared" si="128"/>
        <v>0</v>
      </c>
      <c r="N163" s="100">
        <f t="shared" si="129"/>
        <v>0</v>
      </c>
      <c r="O163" s="100">
        <f t="shared" si="130"/>
        <v>0</v>
      </c>
      <c r="P163" s="100">
        <f t="shared" si="131"/>
        <v>0</v>
      </c>
      <c r="Q163" s="104">
        <f t="shared" si="132"/>
        <v>0</v>
      </c>
      <c r="S163" s="99">
        <f t="shared" si="133"/>
        <v>0</v>
      </c>
      <c r="T163" s="100">
        <f t="shared" si="134"/>
        <v>0</v>
      </c>
      <c r="U163" s="100">
        <f t="shared" si="135"/>
        <v>0</v>
      </c>
      <c r="V163" s="100">
        <f t="shared" si="136"/>
        <v>0</v>
      </c>
      <c r="W163" s="100">
        <f t="shared" si="137"/>
        <v>0</v>
      </c>
      <c r="X163" s="100">
        <f t="shared" si="138"/>
        <v>0</v>
      </c>
      <c r="Y163" s="100">
        <f t="shared" si="139"/>
        <v>0</v>
      </c>
      <c r="Z163" s="100">
        <f t="shared" si="140"/>
        <v>0</v>
      </c>
      <c r="AA163" s="100">
        <f t="shared" si="141"/>
        <v>0</v>
      </c>
      <c r="AB163" s="100">
        <f t="shared" si="142"/>
        <v>0</v>
      </c>
      <c r="AC163" s="100">
        <f t="shared" si="143"/>
        <v>0</v>
      </c>
      <c r="AD163" s="100">
        <f t="shared" si="144"/>
        <v>0</v>
      </c>
      <c r="AE163" s="104">
        <f t="shared" si="145"/>
        <v>0</v>
      </c>
      <c r="AF163" s="104">
        <f t="shared" si="146"/>
        <v>0</v>
      </c>
      <c r="AG163" s="104">
        <f t="shared" si="147"/>
        <v>0</v>
      </c>
      <c r="AH163" s="173">
        <f t="shared" si="148"/>
        <v>0</v>
      </c>
      <c r="AJ163" s="78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30">
        <f t="shared" si="149"/>
        <v>0</v>
      </c>
      <c r="AW163" s="80"/>
      <c r="AX163" s="37"/>
    </row>
    <row r="164" spans="1:50" x14ac:dyDescent="0.35">
      <c r="B164" s="116">
        <v>489017</v>
      </c>
      <c r="C164" s="87" t="s">
        <v>169</v>
      </c>
      <c r="E164" s="99">
        <f t="shared" si="120"/>
        <v>0</v>
      </c>
      <c r="F164" s="100">
        <f t="shared" si="121"/>
        <v>0</v>
      </c>
      <c r="G164" s="100">
        <f t="shared" si="122"/>
        <v>0</v>
      </c>
      <c r="H164" s="100">
        <f t="shared" si="123"/>
        <v>0</v>
      </c>
      <c r="I164" s="100">
        <f t="shared" si="124"/>
        <v>0</v>
      </c>
      <c r="J164" s="100">
        <f t="shared" si="125"/>
        <v>0</v>
      </c>
      <c r="K164" s="100">
        <f t="shared" si="126"/>
        <v>0</v>
      </c>
      <c r="L164" s="100">
        <f t="shared" si="127"/>
        <v>0</v>
      </c>
      <c r="M164" s="100">
        <f t="shared" si="128"/>
        <v>0</v>
      </c>
      <c r="N164" s="100">
        <f t="shared" si="129"/>
        <v>0</v>
      </c>
      <c r="O164" s="100">
        <f t="shared" si="130"/>
        <v>0</v>
      </c>
      <c r="P164" s="100">
        <f t="shared" si="131"/>
        <v>0</v>
      </c>
      <c r="Q164" s="104">
        <f t="shared" si="132"/>
        <v>0</v>
      </c>
      <c r="S164" s="99">
        <f t="shared" si="133"/>
        <v>0</v>
      </c>
      <c r="T164" s="100">
        <f t="shared" si="134"/>
        <v>0</v>
      </c>
      <c r="U164" s="100">
        <f t="shared" si="135"/>
        <v>0</v>
      </c>
      <c r="V164" s="100">
        <f t="shared" si="136"/>
        <v>0</v>
      </c>
      <c r="W164" s="100">
        <f t="shared" si="137"/>
        <v>0</v>
      </c>
      <c r="X164" s="100">
        <f t="shared" si="138"/>
        <v>0</v>
      </c>
      <c r="Y164" s="100">
        <f t="shared" si="139"/>
        <v>0</v>
      </c>
      <c r="Z164" s="100">
        <f t="shared" si="140"/>
        <v>0</v>
      </c>
      <c r="AA164" s="100">
        <f t="shared" si="141"/>
        <v>0</v>
      </c>
      <c r="AB164" s="100">
        <f t="shared" si="142"/>
        <v>0</v>
      </c>
      <c r="AC164" s="100">
        <f t="shared" si="143"/>
        <v>0</v>
      </c>
      <c r="AD164" s="100">
        <f t="shared" si="144"/>
        <v>0</v>
      </c>
      <c r="AE164" s="104">
        <f t="shared" si="145"/>
        <v>0</v>
      </c>
      <c r="AF164" s="104">
        <f t="shared" si="146"/>
        <v>0</v>
      </c>
      <c r="AG164" s="104">
        <f t="shared" si="147"/>
        <v>0</v>
      </c>
      <c r="AH164" s="173">
        <f t="shared" si="148"/>
        <v>0</v>
      </c>
      <c r="AJ164" s="78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30">
        <f t="shared" si="149"/>
        <v>0</v>
      </c>
      <c r="AW164" s="80"/>
      <c r="AX164" s="37"/>
    </row>
    <row r="165" spans="1:50" x14ac:dyDescent="0.35">
      <c r="B165" s="116">
        <v>489018</v>
      </c>
      <c r="C165" s="87" t="s">
        <v>170</v>
      </c>
      <c r="E165" s="99">
        <f t="shared" si="120"/>
        <v>0</v>
      </c>
      <c r="F165" s="100">
        <f t="shared" si="121"/>
        <v>0</v>
      </c>
      <c r="G165" s="100">
        <f t="shared" si="122"/>
        <v>0</v>
      </c>
      <c r="H165" s="100">
        <f t="shared" si="123"/>
        <v>0</v>
      </c>
      <c r="I165" s="100">
        <f t="shared" si="124"/>
        <v>0</v>
      </c>
      <c r="J165" s="100">
        <f t="shared" si="125"/>
        <v>0</v>
      </c>
      <c r="K165" s="100">
        <f t="shared" si="126"/>
        <v>0</v>
      </c>
      <c r="L165" s="100">
        <f t="shared" si="127"/>
        <v>0</v>
      </c>
      <c r="M165" s="100">
        <f t="shared" si="128"/>
        <v>0</v>
      </c>
      <c r="N165" s="100">
        <f t="shared" si="129"/>
        <v>0</v>
      </c>
      <c r="O165" s="100">
        <f t="shared" si="130"/>
        <v>0</v>
      </c>
      <c r="P165" s="100">
        <f t="shared" si="131"/>
        <v>0</v>
      </c>
      <c r="Q165" s="104">
        <f t="shared" si="132"/>
        <v>0</v>
      </c>
      <c r="S165" s="99">
        <f t="shared" si="133"/>
        <v>0</v>
      </c>
      <c r="T165" s="100">
        <f t="shared" si="134"/>
        <v>0</v>
      </c>
      <c r="U165" s="100">
        <f t="shared" si="135"/>
        <v>0</v>
      </c>
      <c r="V165" s="100">
        <f t="shared" si="136"/>
        <v>0</v>
      </c>
      <c r="W165" s="100">
        <f t="shared" si="137"/>
        <v>0</v>
      </c>
      <c r="X165" s="100">
        <f t="shared" si="138"/>
        <v>0</v>
      </c>
      <c r="Y165" s="100">
        <f t="shared" si="139"/>
        <v>0</v>
      </c>
      <c r="Z165" s="100">
        <f t="shared" si="140"/>
        <v>0</v>
      </c>
      <c r="AA165" s="100">
        <f t="shared" si="141"/>
        <v>0</v>
      </c>
      <c r="AB165" s="100">
        <f t="shared" si="142"/>
        <v>0</v>
      </c>
      <c r="AC165" s="100">
        <f t="shared" si="143"/>
        <v>0</v>
      </c>
      <c r="AD165" s="100">
        <f t="shared" si="144"/>
        <v>0</v>
      </c>
      <c r="AE165" s="104">
        <f t="shared" si="145"/>
        <v>0</v>
      </c>
      <c r="AF165" s="104">
        <f t="shared" si="146"/>
        <v>0</v>
      </c>
      <c r="AG165" s="104">
        <f t="shared" si="147"/>
        <v>0</v>
      </c>
      <c r="AH165" s="173">
        <f t="shared" si="148"/>
        <v>0</v>
      </c>
      <c r="AJ165" s="78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30">
        <f t="shared" si="149"/>
        <v>0</v>
      </c>
      <c r="AW165" s="80"/>
      <c r="AX165" s="37"/>
    </row>
    <row r="166" spans="1:50" x14ac:dyDescent="0.35">
      <c r="B166" s="116">
        <v>489110</v>
      </c>
      <c r="C166" s="87" t="s">
        <v>171</v>
      </c>
      <c r="E166" s="99">
        <f t="shared" si="120"/>
        <v>0</v>
      </c>
      <c r="F166" s="100">
        <f t="shared" si="121"/>
        <v>0</v>
      </c>
      <c r="G166" s="100">
        <f t="shared" si="122"/>
        <v>0</v>
      </c>
      <c r="H166" s="100">
        <f t="shared" si="123"/>
        <v>0</v>
      </c>
      <c r="I166" s="100">
        <f t="shared" si="124"/>
        <v>0</v>
      </c>
      <c r="J166" s="100">
        <f t="shared" si="125"/>
        <v>0</v>
      </c>
      <c r="K166" s="100">
        <f t="shared" si="126"/>
        <v>0</v>
      </c>
      <c r="L166" s="100">
        <f t="shared" si="127"/>
        <v>0</v>
      </c>
      <c r="M166" s="100">
        <f t="shared" si="128"/>
        <v>0</v>
      </c>
      <c r="N166" s="100">
        <f t="shared" si="129"/>
        <v>0</v>
      </c>
      <c r="O166" s="100">
        <f t="shared" si="130"/>
        <v>0</v>
      </c>
      <c r="P166" s="100">
        <f t="shared" si="131"/>
        <v>0</v>
      </c>
      <c r="Q166" s="104">
        <f t="shared" si="132"/>
        <v>0</v>
      </c>
      <c r="S166" s="99">
        <f t="shared" si="133"/>
        <v>0</v>
      </c>
      <c r="T166" s="100">
        <f t="shared" si="134"/>
        <v>0</v>
      </c>
      <c r="U166" s="100">
        <f t="shared" si="135"/>
        <v>0</v>
      </c>
      <c r="V166" s="100">
        <f t="shared" si="136"/>
        <v>0</v>
      </c>
      <c r="W166" s="100">
        <f t="shared" si="137"/>
        <v>0</v>
      </c>
      <c r="X166" s="100">
        <f t="shared" si="138"/>
        <v>0</v>
      </c>
      <c r="Y166" s="100">
        <f t="shared" si="139"/>
        <v>0</v>
      </c>
      <c r="Z166" s="100">
        <f t="shared" si="140"/>
        <v>0</v>
      </c>
      <c r="AA166" s="100">
        <f t="shared" si="141"/>
        <v>0</v>
      </c>
      <c r="AB166" s="100">
        <f t="shared" si="142"/>
        <v>0</v>
      </c>
      <c r="AC166" s="100">
        <f t="shared" si="143"/>
        <v>0</v>
      </c>
      <c r="AD166" s="100">
        <f t="shared" si="144"/>
        <v>0</v>
      </c>
      <c r="AE166" s="104">
        <f t="shared" si="145"/>
        <v>0</v>
      </c>
      <c r="AF166" s="104">
        <f t="shared" si="146"/>
        <v>0</v>
      </c>
      <c r="AG166" s="104">
        <f t="shared" si="147"/>
        <v>0</v>
      </c>
      <c r="AH166" s="173">
        <f t="shared" si="148"/>
        <v>0</v>
      </c>
      <c r="AJ166" s="78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30">
        <f t="shared" si="149"/>
        <v>0</v>
      </c>
      <c r="AW166" s="80"/>
      <c r="AX166" s="37"/>
    </row>
    <row r="167" spans="1:50" x14ac:dyDescent="0.35">
      <c r="B167" s="116">
        <v>489111</v>
      </c>
      <c r="C167" s="87" t="s">
        <v>172</v>
      </c>
      <c r="E167" s="99">
        <f t="shared" si="120"/>
        <v>0</v>
      </c>
      <c r="F167" s="100">
        <f t="shared" si="121"/>
        <v>0</v>
      </c>
      <c r="G167" s="100">
        <f t="shared" si="122"/>
        <v>0</v>
      </c>
      <c r="H167" s="100">
        <f t="shared" si="123"/>
        <v>0</v>
      </c>
      <c r="I167" s="100">
        <f t="shared" si="124"/>
        <v>0</v>
      </c>
      <c r="J167" s="100">
        <f t="shared" si="125"/>
        <v>0</v>
      </c>
      <c r="K167" s="100">
        <f t="shared" si="126"/>
        <v>0</v>
      </c>
      <c r="L167" s="100">
        <f t="shared" si="127"/>
        <v>0</v>
      </c>
      <c r="M167" s="100">
        <f t="shared" si="128"/>
        <v>0</v>
      </c>
      <c r="N167" s="100">
        <f t="shared" si="129"/>
        <v>0</v>
      </c>
      <c r="O167" s="100">
        <f t="shared" si="130"/>
        <v>0</v>
      </c>
      <c r="P167" s="100">
        <f t="shared" si="131"/>
        <v>0</v>
      </c>
      <c r="Q167" s="104">
        <f t="shared" si="132"/>
        <v>0</v>
      </c>
      <c r="S167" s="99">
        <f t="shared" si="133"/>
        <v>0</v>
      </c>
      <c r="T167" s="100">
        <f t="shared" si="134"/>
        <v>0</v>
      </c>
      <c r="U167" s="100">
        <f t="shared" si="135"/>
        <v>0</v>
      </c>
      <c r="V167" s="100">
        <f t="shared" si="136"/>
        <v>0</v>
      </c>
      <c r="W167" s="100">
        <f t="shared" si="137"/>
        <v>0</v>
      </c>
      <c r="X167" s="100">
        <f t="shared" si="138"/>
        <v>0</v>
      </c>
      <c r="Y167" s="100">
        <f t="shared" si="139"/>
        <v>0</v>
      </c>
      <c r="Z167" s="100">
        <f t="shared" si="140"/>
        <v>0</v>
      </c>
      <c r="AA167" s="100">
        <f t="shared" si="141"/>
        <v>0</v>
      </c>
      <c r="AB167" s="100">
        <f t="shared" si="142"/>
        <v>0</v>
      </c>
      <c r="AC167" s="100">
        <f t="shared" si="143"/>
        <v>0</v>
      </c>
      <c r="AD167" s="100">
        <f t="shared" si="144"/>
        <v>0</v>
      </c>
      <c r="AE167" s="104">
        <f t="shared" si="145"/>
        <v>0</v>
      </c>
      <c r="AF167" s="104">
        <f t="shared" si="146"/>
        <v>0</v>
      </c>
      <c r="AG167" s="104">
        <f t="shared" si="147"/>
        <v>0</v>
      </c>
      <c r="AH167" s="173">
        <f t="shared" si="148"/>
        <v>0</v>
      </c>
      <c r="AJ167" s="78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30">
        <f t="shared" si="149"/>
        <v>0</v>
      </c>
      <c r="AW167" s="80"/>
      <c r="AX167" s="37"/>
    </row>
    <row r="168" spans="1:50" x14ac:dyDescent="0.35">
      <c r="B168" s="116">
        <v>489512</v>
      </c>
      <c r="C168" s="87" t="s">
        <v>173</v>
      </c>
      <c r="E168" s="99">
        <f t="shared" si="120"/>
        <v>0</v>
      </c>
      <c r="F168" s="100">
        <f t="shared" si="121"/>
        <v>0</v>
      </c>
      <c r="G168" s="100">
        <f t="shared" si="122"/>
        <v>0</v>
      </c>
      <c r="H168" s="100">
        <f t="shared" si="123"/>
        <v>0</v>
      </c>
      <c r="I168" s="100">
        <f t="shared" si="124"/>
        <v>0</v>
      </c>
      <c r="J168" s="100">
        <f t="shared" si="125"/>
        <v>0</v>
      </c>
      <c r="K168" s="100">
        <f t="shared" si="126"/>
        <v>0</v>
      </c>
      <c r="L168" s="100">
        <f t="shared" si="127"/>
        <v>0</v>
      </c>
      <c r="M168" s="100">
        <f t="shared" si="128"/>
        <v>0</v>
      </c>
      <c r="N168" s="100">
        <f t="shared" si="129"/>
        <v>0</v>
      </c>
      <c r="O168" s="100">
        <f t="shared" si="130"/>
        <v>0</v>
      </c>
      <c r="P168" s="100">
        <f t="shared" si="131"/>
        <v>0</v>
      </c>
      <c r="Q168" s="104">
        <f t="shared" si="132"/>
        <v>0</v>
      </c>
      <c r="S168" s="99">
        <f t="shared" si="133"/>
        <v>0</v>
      </c>
      <c r="T168" s="100">
        <f t="shared" si="134"/>
        <v>0</v>
      </c>
      <c r="U168" s="100">
        <f t="shared" si="135"/>
        <v>0</v>
      </c>
      <c r="V168" s="100">
        <f t="shared" si="136"/>
        <v>0</v>
      </c>
      <c r="W168" s="100">
        <f t="shared" si="137"/>
        <v>0</v>
      </c>
      <c r="X168" s="100">
        <f t="shared" si="138"/>
        <v>0</v>
      </c>
      <c r="Y168" s="100">
        <f t="shared" si="139"/>
        <v>0</v>
      </c>
      <c r="Z168" s="100">
        <f t="shared" si="140"/>
        <v>0</v>
      </c>
      <c r="AA168" s="100">
        <f t="shared" si="141"/>
        <v>0</v>
      </c>
      <c r="AB168" s="100">
        <f t="shared" si="142"/>
        <v>0</v>
      </c>
      <c r="AC168" s="100">
        <f t="shared" si="143"/>
        <v>0</v>
      </c>
      <c r="AD168" s="100">
        <f t="shared" si="144"/>
        <v>0</v>
      </c>
      <c r="AE168" s="104">
        <f t="shared" si="145"/>
        <v>0</v>
      </c>
      <c r="AF168" s="104">
        <f t="shared" si="146"/>
        <v>0</v>
      </c>
      <c r="AG168" s="104">
        <f t="shared" si="147"/>
        <v>0</v>
      </c>
      <c r="AH168" s="173">
        <f t="shared" si="148"/>
        <v>0</v>
      </c>
      <c r="AJ168" s="78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30">
        <f t="shared" si="149"/>
        <v>0</v>
      </c>
      <c r="AW168" s="80"/>
      <c r="AX168" s="37"/>
    </row>
    <row r="169" spans="1:50" x14ac:dyDescent="0.35">
      <c r="B169" s="116">
        <v>489513</v>
      </c>
      <c r="C169" s="87" t="s">
        <v>174</v>
      </c>
      <c r="E169" s="99">
        <f t="shared" si="120"/>
        <v>0</v>
      </c>
      <c r="F169" s="100">
        <f t="shared" si="121"/>
        <v>0</v>
      </c>
      <c r="G169" s="100">
        <f t="shared" si="122"/>
        <v>0</v>
      </c>
      <c r="H169" s="100">
        <f t="shared" si="123"/>
        <v>0</v>
      </c>
      <c r="I169" s="100">
        <f t="shared" si="124"/>
        <v>0</v>
      </c>
      <c r="J169" s="100">
        <f t="shared" si="125"/>
        <v>0</v>
      </c>
      <c r="K169" s="100">
        <f t="shared" si="126"/>
        <v>0</v>
      </c>
      <c r="L169" s="100">
        <f t="shared" si="127"/>
        <v>0</v>
      </c>
      <c r="M169" s="100">
        <f t="shared" si="128"/>
        <v>0</v>
      </c>
      <c r="N169" s="100">
        <f t="shared" si="129"/>
        <v>0</v>
      </c>
      <c r="O169" s="100">
        <f t="shared" si="130"/>
        <v>0</v>
      </c>
      <c r="P169" s="100">
        <f t="shared" si="131"/>
        <v>0</v>
      </c>
      <c r="Q169" s="104">
        <f t="shared" ref="Q169" si="150">SUM(E169:P169)</f>
        <v>0</v>
      </c>
      <c r="S169" s="99">
        <f t="shared" si="133"/>
        <v>0</v>
      </c>
      <c r="T169" s="100">
        <f t="shared" si="134"/>
        <v>0</v>
      </c>
      <c r="U169" s="100">
        <f t="shared" si="135"/>
        <v>0</v>
      </c>
      <c r="V169" s="100">
        <f t="shared" si="136"/>
        <v>0</v>
      </c>
      <c r="W169" s="100">
        <f t="shared" si="137"/>
        <v>0</v>
      </c>
      <c r="X169" s="100">
        <f t="shared" si="138"/>
        <v>0</v>
      </c>
      <c r="Y169" s="100">
        <f t="shared" si="139"/>
        <v>0</v>
      </c>
      <c r="Z169" s="100">
        <f t="shared" si="140"/>
        <v>0</v>
      </c>
      <c r="AA169" s="100">
        <f t="shared" si="141"/>
        <v>0</v>
      </c>
      <c r="AB169" s="100">
        <f t="shared" si="142"/>
        <v>0</v>
      </c>
      <c r="AC169" s="100">
        <f t="shared" si="143"/>
        <v>0</v>
      </c>
      <c r="AD169" s="100">
        <f t="shared" si="144"/>
        <v>0</v>
      </c>
      <c r="AE169" s="104">
        <f t="shared" ref="AE169" si="151">SUM(S169:AD169)</f>
        <v>0</v>
      </c>
      <c r="AF169" s="104">
        <f t="shared" si="146"/>
        <v>0</v>
      </c>
      <c r="AG169" s="104">
        <f t="shared" ref="AG169" si="152">+AE169-AF169</f>
        <v>0</v>
      </c>
      <c r="AH169" s="173">
        <f t="shared" ref="AH169:AH170" si="153">IF(AF169=0,0,AG169/AF169)</f>
        <v>0</v>
      </c>
      <c r="AJ169" s="78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30">
        <f t="shared" ref="AV169" si="154">SUM(AJ169:AU169)</f>
        <v>0</v>
      </c>
      <c r="AW169" s="80"/>
      <c r="AX169" s="37"/>
    </row>
    <row r="170" spans="1:50" x14ac:dyDescent="0.35">
      <c r="A170" s="22"/>
      <c r="B170" s="127"/>
      <c r="C170" s="128" t="str">
        <f>+"Total "&amp;PROPER(C8)</f>
        <v>Total Revenue</v>
      </c>
      <c r="D170" s="96"/>
      <c r="E170" s="174">
        <f t="shared" ref="E170:Q170" si="155">SUM(E9:E169)</f>
        <v>234.04</v>
      </c>
      <c r="F170" s="175">
        <f t="shared" si="155"/>
        <v>222.63</v>
      </c>
      <c r="G170" s="175">
        <f t="shared" si="155"/>
        <v>254.31</v>
      </c>
      <c r="H170" s="175">
        <f t="shared" si="155"/>
        <v>253.89</v>
      </c>
      <c r="I170" s="175">
        <f t="shared" si="155"/>
        <v>253.95</v>
      </c>
      <c r="J170" s="175">
        <f t="shared" si="155"/>
        <v>238.03</v>
      </c>
      <c r="K170" s="175">
        <f t="shared" si="155"/>
        <v>245.03</v>
      </c>
      <c r="L170" s="175">
        <f t="shared" si="155"/>
        <v>251.93</v>
      </c>
      <c r="M170" s="175">
        <f t="shared" si="155"/>
        <v>217.37</v>
      </c>
      <c r="N170" s="175">
        <f t="shared" si="155"/>
        <v>218.86</v>
      </c>
      <c r="O170" s="175">
        <f t="shared" si="155"/>
        <v>211.13</v>
      </c>
      <c r="P170" s="175">
        <f t="shared" si="155"/>
        <v>217.28</v>
      </c>
      <c r="Q170" s="176">
        <f t="shared" si="155"/>
        <v>2818.4500000000003</v>
      </c>
      <c r="R170" s="96"/>
      <c r="S170" s="174">
        <f t="shared" ref="S170:AG170" si="156">SUM(S9:S169)</f>
        <v>210.32</v>
      </c>
      <c r="T170" s="175">
        <f t="shared" si="156"/>
        <v>214.14</v>
      </c>
      <c r="U170" s="175">
        <f t="shared" si="156"/>
        <v>255.72</v>
      </c>
      <c r="V170" s="175">
        <f t="shared" si="156"/>
        <v>512.79999999999995</v>
      </c>
      <c r="W170" s="175">
        <f t="shared" si="156"/>
        <v>594.33000000000004</v>
      </c>
      <c r="X170" s="175">
        <f t="shared" si="156"/>
        <v>633.53</v>
      </c>
      <c r="Y170" s="175">
        <f t="shared" si="156"/>
        <v>225</v>
      </c>
      <c r="Z170" s="175">
        <f t="shared" si="156"/>
        <v>225</v>
      </c>
      <c r="AA170" s="175">
        <f t="shared" si="156"/>
        <v>225</v>
      </c>
      <c r="AB170" s="175">
        <f t="shared" si="156"/>
        <v>225</v>
      </c>
      <c r="AC170" s="175">
        <f t="shared" si="156"/>
        <v>225</v>
      </c>
      <c r="AD170" s="175">
        <f t="shared" si="156"/>
        <v>225</v>
      </c>
      <c r="AE170" s="176">
        <f t="shared" si="156"/>
        <v>3770.84</v>
      </c>
      <c r="AF170" s="176">
        <f t="shared" si="156"/>
        <v>2700</v>
      </c>
      <c r="AG170" s="176">
        <f t="shared" si="156"/>
        <v>1070.8400000000001</v>
      </c>
      <c r="AH170" s="177">
        <f t="shared" si="153"/>
        <v>0.39660740740740746</v>
      </c>
      <c r="AI170" s="96"/>
      <c r="AJ170" s="66">
        <f t="shared" ref="AJ170:AV170" si="157">SUM(AJ9:AJ169)</f>
        <v>0</v>
      </c>
      <c r="AK170" s="67">
        <f t="shared" si="157"/>
        <v>0</v>
      </c>
      <c r="AL170" s="67">
        <f t="shared" si="157"/>
        <v>0</v>
      </c>
      <c r="AM170" s="67">
        <f t="shared" si="157"/>
        <v>0</v>
      </c>
      <c r="AN170" s="67">
        <f t="shared" si="157"/>
        <v>0</v>
      </c>
      <c r="AO170" s="67">
        <f t="shared" si="157"/>
        <v>0</v>
      </c>
      <c r="AP170" s="67">
        <f t="shared" si="157"/>
        <v>0</v>
      </c>
      <c r="AQ170" s="67">
        <f t="shared" si="157"/>
        <v>0</v>
      </c>
      <c r="AR170" s="67">
        <f t="shared" si="157"/>
        <v>0</v>
      </c>
      <c r="AS170" s="67">
        <f t="shared" si="157"/>
        <v>0</v>
      </c>
      <c r="AT170" s="67">
        <f t="shared" si="157"/>
        <v>0</v>
      </c>
      <c r="AU170" s="67">
        <f t="shared" si="157"/>
        <v>0</v>
      </c>
      <c r="AV170" s="27">
        <f t="shared" si="157"/>
        <v>0</v>
      </c>
      <c r="AW170" s="55"/>
      <c r="AX170" s="22"/>
    </row>
    <row r="171" spans="1:50" s="46" customFormat="1" ht="11.65" customHeight="1" x14ac:dyDescent="0.3">
      <c r="A171" s="44"/>
      <c r="B171" s="129"/>
      <c r="C171" s="130" t="s">
        <v>175</v>
      </c>
      <c r="D171" s="130"/>
      <c r="E171" s="178">
        <f t="shared" ref="E171:Q171" si="158">IF(E$201=0,0,E170/E$201)</f>
        <v>5.8060279589370626E-3</v>
      </c>
      <c r="F171" s="179">
        <f t="shared" si="158"/>
        <v>5.5245342125075873E-3</v>
      </c>
      <c r="G171" s="179">
        <f t="shared" si="158"/>
        <v>6.3057121108055772E-3</v>
      </c>
      <c r="H171" s="179">
        <f t="shared" si="158"/>
        <v>6.2953636131008227E-3</v>
      </c>
      <c r="I171" s="179">
        <f t="shared" si="158"/>
        <v>6.2968419831122141E-3</v>
      </c>
      <c r="J171" s="179">
        <f t="shared" si="158"/>
        <v>5.9044268193884876E-3</v>
      </c>
      <c r="K171" s="179">
        <f t="shared" si="158"/>
        <v>6.0770093465361075E-3</v>
      </c>
      <c r="L171" s="179">
        <f t="shared" si="158"/>
        <v>6.2470677737298313E-3</v>
      </c>
      <c r="M171" s="179">
        <f t="shared" si="158"/>
        <v>5.3947121546187981E-3</v>
      </c>
      <c r="N171" s="179">
        <f t="shared" si="158"/>
        <v>5.4314902846903995E-3</v>
      </c>
      <c r="O171" s="179">
        <f t="shared" si="158"/>
        <v>5.2406587547521631E-3</v>
      </c>
      <c r="P171" s="179">
        <f t="shared" si="158"/>
        <v>5.3924905697183166E-3</v>
      </c>
      <c r="Q171" s="180">
        <f t="shared" si="158"/>
        <v>5.8265190517322405E-3</v>
      </c>
      <c r="R171" s="130"/>
      <c r="S171" s="178">
        <f t="shared" ref="S171:AF171" si="159">IF(S$201=0,0,S170/S$201)</f>
        <v>5.5239636592949908E-3</v>
      </c>
      <c r="T171" s="179">
        <f t="shared" si="159"/>
        <v>5.6237300714613424E-3</v>
      </c>
      <c r="U171" s="179">
        <f t="shared" si="159"/>
        <v>6.708375842186848E-3</v>
      </c>
      <c r="V171" s="179">
        <f t="shared" si="159"/>
        <v>1.3362312805801659E-2</v>
      </c>
      <c r="W171" s="179">
        <f t="shared" si="159"/>
        <v>1.5453953547391291E-2</v>
      </c>
      <c r="X171" s="179">
        <f t="shared" si="159"/>
        <v>1.6456470216628067E-2</v>
      </c>
      <c r="Y171" s="179">
        <f t="shared" si="159"/>
        <v>5.9072173068339942E-3</v>
      </c>
      <c r="Z171" s="179">
        <f t="shared" si="159"/>
        <v>5.9072173068339942E-3</v>
      </c>
      <c r="AA171" s="179">
        <f t="shared" si="159"/>
        <v>5.9072173068339942E-3</v>
      </c>
      <c r="AB171" s="179">
        <f t="shared" si="159"/>
        <v>5.9072173068339942E-3</v>
      </c>
      <c r="AC171" s="179">
        <f t="shared" si="159"/>
        <v>5.9072173068339942E-3</v>
      </c>
      <c r="AD171" s="179">
        <f t="shared" si="159"/>
        <v>5.9072173068339942E-3</v>
      </c>
      <c r="AE171" s="180">
        <f t="shared" si="159"/>
        <v>8.2308026335669738E-3</v>
      </c>
      <c r="AF171" s="180">
        <f t="shared" si="159"/>
        <v>5.9072173068339942E-3</v>
      </c>
      <c r="AG171" s="180"/>
      <c r="AH171" s="180"/>
      <c r="AI171" s="130"/>
      <c r="AJ171" s="68">
        <f t="shared" ref="AJ171:AV171" si="160">IF(AJ$201=0,0,AJ170/AJ$201)</f>
        <v>0</v>
      </c>
      <c r="AK171" s="69">
        <f t="shared" si="160"/>
        <v>0</v>
      </c>
      <c r="AL171" s="69">
        <f t="shared" si="160"/>
        <v>0</v>
      </c>
      <c r="AM171" s="69">
        <f t="shared" si="160"/>
        <v>0</v>
      </c>
      <c r="AN171" s="69">
        <f t="shared" si="160"/>
        <v>0</v>
      </c>
      <c r="AO171" s="69">
        <f t="shared" si="160"/>
        <v>0</v>
      </c>
      <c r="AP171" s="69">
        <f t="shared" si="160"/>
        <v>0</v>
      </c>
      <c r="AQ171" s="69">
        <f t="shared" si="160"/>
        <v>0</v>
      </c>
      <c r="AR171" s="69">
        <f t="shared" si="160"/>
        <v>0</v>
      </c>
      <c r="AS171" s="69">
        <f t="shared" si="160"/>
        <v>0</v>
      </c>
      <c r="AT171" s="69">
        <f t="shared" si="160"/>
        <v>0</v>
      </c>
      <c r="AU171" s="69">
        <f t="shared" si="160"/>
        <v>0</v>
      </c>
      <c r="AV171" s="45">
        <f t="shared" si="160"/>
        <v>0</v>
      </c>
      <c r="AW171" s="56"/>
      <c r="AX171" s="44"/>
    </row>
    <row r="172" spans="1:50" x14ac:dyDescent="0.35">
      <c r="A172" s="11"/>
      <c r="B172" s="125"/>
      <c r="C172" s="97"/>
      <c r="D172" s="97"/>
      <c r="E172" s="181"/>
      <c r="F172" s="182"/>
      <c r="G172" s="182"/>
      <c r="H172" s="182"/>
      <c r="I172" s="182"/>
      <c r="J172" s="182"/>
      <c r="K172" s="182"/>
      <c r="L172" s="182"/>
      <c r="M172" s="182"/>
      <c r="N172" s="182"/>
      <c r="O172" s="182"/>
      <c r="P172" s="182"/>
      <c r="Q172" s="183"/>
      <c r="R172" s="97"/>
      <c r="S172" s="181"/>
      <c r="T172" s="182"/>
      <c r="U172" s="182"/>
      <c r="V172" s="182"/>
      <c r="W172" s="182"/>
      <c r="X172" s="182"/>
      <c r="Y172" s="182"/>
      <c r="Z172" s="182"/>
      <c r="AA172" s="182"/>
      <c r="AB172" s="182"/>
      <c r="AC172" s="182"/>
      <c r="AD172" s="182"/>
      <c r="AE172" s="183"/>
      <c r="AF172" s="183"/>
      <c r="AG172" s="183"/>
      <c r="AH172" s="183"/>
      <c r="AI172" s="97"/>
      <c r="AJ172" s="57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9"/>
      <c r="AW172" s="58"/>
      <c r="AX172" s="11"/>
    </row>
    <row r="173" spans="1:50" x14ac:dyDescent="0.35">
      <c r="B173" s="116"/>
      <c r="C173" s="126" t="s">
        <v>176</v>
      </c>
      <c r="E173" s="105"/>
      <c r="F173" s="106"/>
      <c r="G173" s="106"/>
      <c r="H173" s="106"/>
      <c r="I173" s="106"/>
      <c r="J173" s="106"/>
      <c r="K173" s="106"/>
      <c r="L173" s="106"/>
      <c r="M173" s="106"/>
      <c r="N173" s="106"/>
      <c r="O173" s="106"/>
      <c r="P173" s="106"/>
      <c r="Q173" s="184"/>
      <c r="S173" s="105"/>
      <c r="T173" s="106"/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84"/>
      <c r="AF173" s="184"/>
      <c r="AG173" s="184"/>
      <c r="AH173" s="172"/>
      <c r="AJ173" s="59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30"/>
      <c r="AW173" s="49"/>
    </row>
    <row r="174" spans="1:50" x14ac:dyDescent="0.35">
      <c r="B174" s="116">
        <v>490000</v>
      </c>
      <c r="C174" s="87" t="s">
        <v>177</v>
      </c>
      <c r="E174" s="99">
        <f t="shared" ref="E174:E197" si="161">IF(E$6="Actuals",_xlfn.IFNA(VLOOKUP($B174,PYRSV,5,FALSE),0),_xlfn.IFNA(VLOOKUP($B174,CYBUDRSV,5,FALSE),0))</f>
        <v>0</v>
      </c>
      <c r="F174" s="100">
        <f t="shared" ref="F174:F197" si="162">IF(F$6="Actuals",_xlfn.IFNA(VLOOKUP($B174,PYRSV,6,FALSE),0),_xlfn.IFNA(VLOOKUP($B174,CYBUDRSV,6,FALSE),0))</f>
        <v>0</v>
      </c>
      <c r="G174" s="100">
        <f t="shared" ref="G174:G197" si="163">IF(G$6="Actuals",_xlfn.IFNA(VLOOKUP($B174,PYRSV,7,FALSE),0),_xlfn.IFNA(VLOOKUP($B174,CYBUDRSV,7,FALSE),0))</f>
        <v>0</v>
      </c>
      <c r="H174" s="100">
        <f t="shared" ref="H174:H197" si="164">IF(H$6="Actuals",_xlfn.IFNA(VLOOKUP($B174,PYRSV,8,FALSE),0),_xlfn.IFNA(VLOOKUP($B174,CYBUDRSV,8,FALSE),0))</f>
        <v>0</v>
      </c>
      <c r="I174" s="100">
        <f t="shared" ref="I174:I197" si="165">IF(I$6="Actuals",_xlfn.IFNA(VLOOKUP($B174,PYRSV,9,FALSE),0),_xlfn.IFNA(VLOOKUP($B174,CYBUDRSV,9,FALSE),0))</f>
        <v>0</v>
      </c>
      <c r="J174" s="100">
        <f t="shared" ref="J174:J197" si="166">IF(J$6="Actuals",_xlfn.IFNA(VLOOKUP($B174,PYRSV,10,FALSE),0),_xlfn.IFNA(VLOOKUP($B174,CYBUDRSV,10,FALSE),0))</f>
        <v>0</v>
      </c>
      <c r="K174" s="100">
        <f t="shared" ref="K174:K197" si="167">IF(K$6="Actuals",_xlfn.IFNA(VLOOKUP($B174,PYRSV,11,FALSE),0),_xlfn.IFNA(VLOOKUP($B174,CYBUDRSV,11,FALSE),0))</f>
        <v>0</v>
      </c>
      <c r="L174" s="100">
        <f t="shared" ref="L174:L197" si="168">IF(L$6="Actuals",_xlfn.IFNA(VLOOKUP($B174,PYRSV,12,FALSE),0),_xlfn.IFNA(VLOOKUP($B174,CYBUDRSV,12,FALSE),0))</f>
        <v>0</v>
      </c>
      <c r="M174" s="100">
        <f t="shared" ref="M174:M197" si="169">IF(M$6="Actuals",_xlfn.IFNA(VLOOKUP($B174,PYRSV,13,FALSE),0),_xlfn.IFNA(VLOOKUP($B174,CYBUDRSV,13,FALSE),0))</f>
        <v>0</v>
      </c>
      <c r="N174" s="100">
        <f t="shared" ref="N174:N197" si="170">IF(N$6="Actuals",_xlfn.IFNA(VLOOKUP($B174,PYRSV,14,FALSE),0),_xlfn.IFNA(VLOOKUP($B174,CYBUDRSV,14,FALSE),0))</f>
        <v>0</v>
      </c>
      <c r="O174" s="100">
        <f t="shared" ref="O174:O197" si="171">IF(O$6="Actuals",_xlfn.IFNA(VLOOKUP($B174,PYRSV,15,FALSE),0),_xlfn.IFNA(VLOOKUP($B174,CYBUDRSV,15,FALSE),0))</f>
        <v>0</v>
      </c>
      <c r="P174" s="100">
        <f t="shared" ref="P174:P197" si="172">IF(P$6="Actuals",_xlfn.IFNA(VLOOKUP($B174,PYRSV,16,FALSE),0),_xlfn.IFNA(VLOOKUP($B174,CYBUDRSV,16,FALSE),0))</f>
        <v>0</v>
      </c>
      <c r="Q174" s="104">
        <f t="shared" ref="Q174:Q197" si="173">SUM(E174:P174)</f>
        <v>0</v>
      </c>
      <c r="S174" s="99">
        <f t="shared" ref="S174:S197" si="174">IF(S$6="Actuals",_xlfn.IFNA(VLOOKUP($B174,CYRSV,5,FALSE),0),_xlfn.IFNA(VLOOKUP($B174,CYBUDRSV,9,FALSE),0))</f>
        <v>0</v>
      </c>
      <c r="T174" s="100">
        <f t="shared" ref="T174:T197" si="175">IF(T$6="Actuals",_xlfn.IFNA(VLOOKUP($B174,CYRSV,6,FALSE),0),_xlfn.IFNA(VLOOKUP($B174,CYBUDRSV,10,FALSE),0))</f>
        <v>0</v>
      </c>
      <c r="U174" s="100">
        <f t="shared" ref="U174:U197" si="176">IF(U$6="Actuals",_xlfn.IFNA(VLOOKUP($B174,CYRSV,7,FALSE),0),_xlfn.IFNA(VLOOKUP($B174,CYBUDRSV,11,FALSE),0))</f>
        <v>0</v>
      </c>
      <c r="V174" s="100">
        <f t="shared" ref="V174:V197" si="177">IF(V$6="Actuals",_xlfn.IFNA(VLOOKUP($B174,CYRSV,8,FALSE),0),_xlfn.IFNA(VLOOKUP($B174,CYBUDRSV,12,FALSE),0))</f>
        <v>0</v>
      </c>
      <c r="W174" s="100">
        <f t="shared" ref="W174:W197" si="178">IF(W$6="Actuals",_xlfn.IFNA(VLOOKUP($B174,CYRSV,9,FALSE),0),_xlfn.IFNA(VLOOKUP($B174,CYBUDRSV,13,FALSE),0))</f>
        <v>0</v>
      </c>
      <c r="X174" s="100">
        <f t="shared" ref="X174:X197" si="179">IF(X$6="Actuals",_xlfn.IFNA(VLOOKUP($B174,CYRSV,10,FALSE),0),_xlfn.IFNA(VLOOKUP($B174,CYBUDRSV,14,FALSE),0))</f>
        <v>0</v>
      </c>
      <c r="Y174" s="100">
        <f t="shared" ref="Y174:Y197" si="180">IF(Y$6="Actuals",_xlfn.IFNA(VLOOKUP($B174,CYRSV,11,FALSE),0),_xlfn.IFNA(VLOOKUP($B174,CYBUDRSV,15,FALSE),0))</f>
        <v>0</v>
      </c>
      <c r="Z174" s="100">
        <f t="shared" ref="Z174:Z197" si="181">IF(Z$6="Actuals",_xlfn.IFNA(VLOOKUP($B174,CYRSV,12,FALSE),0),_xlfn.IFNA(VLOOKUP($B174,CYBUDRSV,16,FALSE),0))</f>
        <v>0</v>
      </c>
      <c r="AA174" s="100">
        <f t="shared" ref="AA174:AA197" si="182">IF(AA$6="Actuals",_xlfn.IFNA(VLOOKUP($B174,CYRSV,13,FALSE),0),_xlfn.IFNA(VLOOKUP($B174,CYBUDRSV,17,FALSE),0))</f>
        <v>0</v>
      </c>
      <c r="AB174" s="100">
        <f t="shared" ref="AB174:AB197" si="183">IF(AB$6="Actuals",_xlfn.IFNA(VLOOKUP($B174,CYRSV,14,FALSE),0),_xlfn.IFNA(VLOOKUP($B174,CYBUDRSV,18,FALSE),0))</f>
        <v>0</v>
      </c>
      <c r="AC174" s="100">
        <f t="shared" ref="AC174:AC197" si="184">IF(AC$6="Actuals",_xlfn.IFNA(VLOOKUP($B174,CYRSV,15,FALSE),0),_xlfn.IFNA(VLOOKUP($B174,CYBUDRSV,19,FALSE),0))</f>
        <v>0</v>
      </c>
      <c r="AD174" s="100">
        <f t="shared" ref="AD174:AD197" si="185">IF(AD$6="Actuals",_xlfn.IFNA(VLOOKUP($B174,CYRSV,16,FALSE),0),_xlfn.IFNA(VLOOKUP($B174,CYBUDRSV,20,FALSE),0))</f>
        <v>0</v>
      </c>
      <c r="AE174" s="104">
        <f t="shared" ref="AE174:AE197" si="186">SUM(S174:AD174)</f>
        <v>0</v>
      </c>
      <c r="AF174" s="104">
        <f t="shared" ref="AF174:AF197" si="187">IF(AF$6="Actuals",_xlfn.IFNA(VLOOKUP($B174,CYRSV,17,FALSE),0),_xlfn.IFNA(VLOOKUP($B174,CYBUDRSV,6,FALSE),0))</f>
        <v>0</v>
      </c>
      <c r="AG174" s="104">
        <f t="shared" ref="AG174:AG197" si="188">+AE174-AF174</f>
        <v>0</v>
      </c>
      <c r="AH174" s="173">
        <f t="shared" ref="AH174:AH198" si="189">IF(AF174=0,0,AG174/AF174)</f>
        <v>0</v>
      </c>
      <c r="AJ174" s="105">
        <f>-OP!AJ174</f>
        <v>0</v>
      </c>
      <c r="AK174" s="106">
        <f>-OP!AK174</f>
        <v>0</v>
      </c>
      <c r="AL174" s="106">
        <f>-OP!AL174</f>
        <v>0</v>
      </c>
      <c r="AM174" s="106">
        <f>-OP!AM174</f>
        <v>0</v>
      </c>
      <c r="AN174" s="106">
        <f>-OP!AN174</f>
        <v>0</v>
      </c>
      <c r="AO174" s="106">
        <f>-OP!AO174</f>
        <v>0</v>
      </c>
      <c r="AP174" s="106">
        <f>-OP!AP174</f>
        <v>0</v>
      </c>
      <c r="AQ174" s="106">
        <f>-OP!AQ174</f>
        <v>0</v>
      </c>
      <c r="AR174" s="106">
        <f>-OP!AR174</f>
        <v>0</v>
      </c>
      <c r="AS174" s="106">
        <f>-OP!AS174</f>
        <v>0</v>
      </c>
      <c r="AT174" s="106">
        <f>-OP!AT174</f>
        <v>0</v>
      </c>
      <c r="AU174" s="106">
        <f>-OP!AU174</f>
        <v>0</v>
      </c>
      <c r="AV174" s="30">
        <f t="shared" ref="AV174:AV197" si="190">SUM(AJ174:AU174)</f>
        <v>0</v>
      </c>
      <c r="AW174" s="77"/>
      <c r="AX174" s="37"/>
    </row>
    <row r="175" spans="1:50" x14ac:dyDescent="0.35">
      <c r="B175" s="116">
        <v>491000</v>
      </c>
      <c r="C175" s="87" t="s">
        <v>178</v>
      </c>
      <c r="E175" s="99">
        <f t="shared" si="161"/>
        <v>19712</v>
      </c>
      <c r="F175" s="100">
        <f t="shared" si="162"/>
        <v>19712</v>
      </c>
      <c r="G175" s="100">
        <f t="shared" si="163"/>
        <v>19712</v>
      </c>
      <c r="H175" s="100">
        <f t="shared" si="164"/>
        <v>19712</v>
      </c>
      <c r="I175" s="100">
        <f t="shared" si="165"/>
        <v>19712</v>
      </c>
      <c r="J175" s="100">
        <f t="shared" si="166"/>
        <v>19712</v>
      </c>
      <c r="K175" s="100">
        <f t="shared" si="167"/>
        <v>19712</v>
      </c>
      <c r="L175" s="100">
        <f t="shared" si="168"/>
        <v>19712</v>
      </c>
      <c r="M175" s="100">
        <f t="shared" si="169"/>
        <v>19712</v>
      </c>
      <c r="N175" s="100">
        <f t="shared" si="170"/>
        <v>19712</v>
      </c>
      <c r="O175" s="100">
        <f t="shared" si="171"/>
        <v>19712</v>
      </c>
      <c r="P175" s="100">
        <f t="shared" si="172"/>
        <v>19712</v>
      </c>
      <c r="Q175" s="104">
        <f t="shared" si="173"/>
        <v>236544</v>
      </c>
      <c r="S175" s="99">
        <f t="shared" si="174"/>
        <v>17500</v>
      </c>
      <c r="T175" s="100">
        <f t="shared" si="175"/>
        <v>17500</v>
      </c>
      <c r="U175" s="100">
        <f t="shared" si="176"/>
        <v>17500</v>
      </c>
      <c r="V175" s="100">
        <f t="shared" si="177"/>
        <v>17500</v>
      </c>
      <c r="W175" s="100">
        <f t="shared" si="178"/>
        <v>17500</v>
      </c>
      <c r="X175" s="100">
        <f t="shared" si="179"/>
        <v>17500</v>
      </c>
      <c r="Y175" s="100">
        <f t="shared" si="180"/>
        <v>17500</v>
      </c>
      <c r="Z175" s="100">
        <f t="shared" si="181"/>
        <v>17500</v>
      </c>
      <c r="AA175" s="100">
        <f t="shared" si="182"/>
        <v>17500</v>
      </c>
      <c r="AB175" s="100">
        <f t="shared" si="183"/>
        <v>17500</v>
      </c>
      <c r="AC175" s="100">
        <f t="shared" si="184"/>
        <v>17500</v>
      </c>
      <c r="AD175" s="100">
        <f t="shared" si="185"/>
        <v>17500</v>
      </c>
      <c r="AE175" s="104">
        <f t="shared" si="186"/>
        <v>210000</v>
      </c>
      <c r="AF175" s="104">
        <f t="shared" si="187"/>
        <v>210000</v>
      </c>
      <c r="AG175" s="104">
        <f t="shared" si="188"/>
        <v>0</v>
      </c>
      <c r="AH175" s="173">
        <f t="shared" si="189"/>
        <v>0</v>
      </c>
      <c r="AJ175" s="105">
        <f>-OP!AJ175</f>
        <v>790127</v>
      </c>
      <c r="AK175" s="106">
        <f>-OP!AK175</f>
        <v>790127</v>
      </c>
      <c r="AL175" s="106">
        <f>-OP!AL175</f>
        <v>790127</v>
      </c>
      <c r="AM175" s="106">
        <f>-OP!AM175</f>
        <v>790127</v>
      </c>
      <c r="AN175" s="106">
        <f>-OP!AN175</f>
        <v>790127</v>
      </c>
      <c r="AO175" s="106">
        <f>-OP!AO175</f>
        <v>790127</v>
      </c>
      <c r="AP175" s="106">
        <f>-OP!AP175</f>
        <v>790127</v>
      </c>
      <c r="AQ175" s="106">
        <f>-OP!AQ175</f>
        <v>790127</v>
      </c>
      <c r="AR175" s="106">
        <f>-OP!AR175</f>
        <v>790127</v>
      </c>
      <c r="AS175" s="106">
        <f>-OP!AS175</f>
        <v>790127</v>
      </c>
      <c r="AT175" s="106">
        <f>-OP!AT175</f>
        <v>790127</v>
      </c>
      <c r="AU175" s="106">
        <f>-OP!AU175</f>
        <v>790127</v>
      </c>
      <c r="AV175" s="30">
        <f t="shared" si="190"/>
        <v>9481524</v>
      </c>
      <c r="AW175" s="77" t="s">
        <v>1112</v>
      </c>
      <c r="AX175" s="37"/>
    </row>
    <row r="176" spans="1:50" x14ac:dyDescent="0.35">
      <c r="B176" s="116">
        <v>491010</v>
      </c>
      <c r="C176" s="87" t="s">
        <v>179</v>
      </c>
      <c r="E176" s="99">
        <f t="shared" si="161"/>
        <v>0</v>
      </c>
      <c r="F176" s="100">
        <f t="shared" si="162"/>
        <v>0</v>
      </c>
      <c r="G176" s="100">
        <f t="shared" si="163"/>
        <v>0</v>
      </c>
      <c r="H176" s="100">
        <f t="shared" si="164"/>
        <v>0</v>
      </c>
      <c r="I176" s="100">
        <f t="shared" si="165"/>
        <v>0</v>
      </c>
      <c r="J176" s="100">
        <f t="shared" si="166"/>
        <v>0</v>
      </c>
      <c r="K176" s="100">
        <f t="shared" si="167"/>
        <v>0</v>
      </c>
      <c r="L176" s="100">
        <f t="shared" si="168"/>
        <v>0</v>
      </c>
      <c r="M176" s="100">
        <f t="shared" si="169"/>
        <v>0</v>
      </c>
      <c r="N176" s="100">
        <f t="shared" si="170"/>
        <v>0</v>
      </c>
      <c r="O176" s="100">
        <f t="shared" si="171"/>
        <v>0</v>
      </c>
      <c r="P176" s="100">
        <f t="shared" si="172"/>
        <v>0</v>
      </c>
      <c r="Q176" s="104">
        <f t="shared" si="173"/>
        <v>0</v>
      </c>
      <c r="S176" s="99">
        <f t="shared" si="174"/>
        <v>0</v>
      </c>
      <c r="T176" s="100">
        <f t="shared" si="175"/>
        <v>0</v>
      </c>
      <c r="U176" s="100">
        <f t="shared" si="176"/>
        <v>0</v>
      </c>
      <c r="V176" s="100">
        <f t="shared" si="177"/>
        <v>0</v>
      </c>
      <c r="W176" s="100">
        <f t="shared" si="178"/>
        <v>0</v>
      </c>
      <c r="X176" s="100">
        <f t="shared" si="179"/>
        <v>0</v>
      </c>
      <c r="Y176" s="100">
        <f t="shared" si="180"/>
        <v>0</v>
      </c>
      <c r="Z176" s="100">
        <f t="shared" si="181"/>
        <v>0</v>
      </c>
      <c r="AA176" s="100">
        <f t="shared" si="182"/>
        <v>0</v>
      </c>
      <c r="AB176" s="100">
        <f t="shared" si="183"/>
        <v>0</v>
      </c>
      <c r="AC176" s="100">
        <f t="shared" si="184"/>
        <v>0</v>
      </c>
      <c r="AD176" s="100">
        <f t="shared" si="185"/>
        <v>0</v>
      </c>
      <c r="AE176" s="104">
        <f t="shared" si="186"/>
        <v>0</v>
      </c>
      <c r="AF176" s="104">
        <f t="shared" si="187"/>
        <v>0</v>
      </c>
      <c r="AG176" s="104">
        <f t="shared" si="188"/>
        <v>0</v>
      </c>
      <c r="AH176" s="173">
        <f t="shared" si="189"/>
        <v>0</v>
      </c>
      <c r="AJ176" s="105">
        <f>-OP!AJ176</f>
        <v>0</v>
      </c>
      <c r="AK176" s="106">
        <f>-OP!AK176</f>
        <v>0</v>
      </c>
      <c r="AL176" s="106">
        <f>-OP!AL176</f>
        <v>0</v>
      </c>
      <c r="AM176" s="106">
        <f>-OP!AM176</f>
        <v>0</v>
      </c>
      <c r="AN176" s="106">
        <f>-OP!AN176</f>
        <v>0</v>
      </c>
      <c r="AO176" s="106">
        <f>-OP!AO176</f>
        <v>0</v>
      </c>
      <c r="AP176" s="106">
        <f>-OP!AP176</f>
        <v>0</v>
      </c>
      <c r="AQ176" s="106">
        <f>-OP!AQ176</f>
        <v>0</v>
      </c>
      <c r="AR176" s="106">
        <f>-OP!AR176</f>
        <v>0</v>
      </c>
      <c r="AS176" s="106">
        <f>-OP!AS176</f>
        <v>0</v>
      </c>
      <c r="AT176" s="106">
        <f>-OP!AT176</f>
        <v>0</v>
      </c>
      <c r="AU176" s="106">
        <f>-OP!AU176</f>
        <v>0</v>
      </c>
      <c r="AV176" s="30">
        <f t="shared" si="190"/>
        <v>0</v>
      </c>
      <c r="AW176" s="77"/>
      <c r="AX176" s="37"/>
    </row>
    <row r="177" spans="2:50" x14ac:dyDescent="0.35">
      <c r="B177" s="116">
        <v>491011</v>
      </c>
      <c r="C177" s="87" t="s">
        <v>180</v>
      </c>
      <c r="E177" s="99">
        <f t="shared" si="161"/>
        <v>0</v>
      </c>
      <c r="F177" s="100">
        <f t="shared" si="162"/>
        <v>0</v>
      </c>
      <c r="G177" s="100">
        <f t="shared" si="163"/>
        <v>0</v>
      </c>
      <c r="H177" s="100">
        <f t="shared" si="164"/>
        <v>0</v>
      </c>
      <c r="I177" s="100">
        <f t="shared" si="165"/>
        <v>0</v>
      </c>
      <c r="J177" s="100">
        <f t="shared" si="166"/>
        <v>0</v>
      </c>
      <c r="K177" s="100">
        <f t="shared" si="167"/>
        <v>0</v>
      </c>
      <c r="L177" s="100">
        <f t="shared" si="168"/>
        <v>0</v>
      </c>
      <c r="M177" s="100">
        <f t="shared" si="169"/>
        <v>0</v>
      </c>
      <c r="N177" s="100">
        <f t="shared" si="170"/>
        <v>0</v>
      </c>
      <c r="O177" s="100">
        <f t="shared" si="171"/>
        <v>0</v>
      </c>
      <c r="P177" s="100">
        <f t="shared" si="172"/>
        <v>0</v>
      </c>
      <c r="Q177" s="104">
        <f t="shared" si="173"/>
        <v>0</v>
      </c>
      <c r="S177" s="99">
        <f t="shared" si="174"/>
        <v>0</v>
      </c>
      <c r="T177" s="100">
        <f t="shared" si="175"/>
        <v>0</v>
      </c>
      <c r="U177" s="100">
        <f t="shared" si="176"/>
        <v>0</v>
      </c>
      <c r="V177" s="100">
        <f t="shared" si="177"/>
        <v>0</v>
      </c>
      <c r="W177" s="100">
        <f t="shared" si="178"/>
        <v>0</v>
      </c>
      <c r="X177" s="100">
        <f t="shared" si="179"/>
        <v>0</v>
      </c>
      <c r="Y177" s="100">
        <f t="shared" si="180"/>
        <v>0</v>
      </c>
      <c r="Z177" s="100">
        <f t="shared" si="181"/>
        <v>0</v>
      </c>
      <c r="AA177" s="100">
        <f t="shared" si="182"/>
        <v>0</v>
      </c>
      <c r="AB177" s="100">
        <f t="shared" si="183"/>
        <v>0</v>
      </c>
      <c r="AC177" s="100">
        <f t="shared" si="184"/>
        <v>0</v>
      </c>
      <c r="AD177" s="100">
        <f t="shared" si="185"/>
        <v>0</v>
      </c>
      <c r="AE177" s="104">
        <f t="shared" si="186"/>
        <v>0</v>
      </c>
      <c r="AF177" s="104">
        <f t="shared" si="187"/>
        <v>0</v>
      </c>
      <c r="AG177" s="104">
        <f t="shared" si="188"/>
        <v>0</v>
      </c>
      <c r="AH177" s="173">
        <f t="shared" si="189"/>
        <v>0</v>
      </c>
      <c r="AJ177" s="105">
        <f>-OP!AJ177</f>
        <v>0</v>
      </c>
      <c r="AK177" s="106">
        <f>-OP!AK177</f>
        <v>0</v>
      </c>
      <c r="AL177" s="106">
        <f>-OP!AL177</f>
        <v>0</v>
      </c>
      <c r="AM177" s="106">
        <f>-OP!AM177</f>
        <v>0</v>
      </c>
      <c r="AN177" s="106">
        <f>-OP!AN177</f>
        <v>0</v>
      </c>
      <c r="AO177" s="106">
        <f>-OP!AO177</f>
        <v>0</v>
      </c>
      <c r="AP177" s="106">
        <f>-OP!AP177</f>
        <v>0</v>
      </c>
      <c r="AQ177" s="106">
        <f>-OP!AQ177</f>
        <v>0</v>
      </c>
      <c r="AR177" s="106">
        <f>-OP!AR177</f>
        <v>0</v>
      </c>
      <c r="AS177" s="106">
        <f>-OP!AS177</f>
        <v>0</v>
      </c>
      <c r="AT177" s="106">
        <f>-OP!AT177</f>
        <v>0</v>
      </c>
      <c r="AU177" s="106">
        <f>-OP!AU177</f>
        <v>0</v>
      </c>
      <c r="AV177" s="30">
        <f t="shared" si="190"/>
        <v>0</v>
      </c>
      <c r="AW177" s="77"/>
      <c r="AX177" s="37"/>
    </row>
    <row r="178" spans="2:50" x14ac:dyDescent="0.35">
      <c r="B178" s="116">
        <v>491012</v>
      </c>
      <c r="C178" s="87" t="s">
        <v>181</v>
      </c>
      <c r="E178" s="99">
        <f t="shared" si="161"/>
        <v>0</v>
      </c>
      <c r="F178" s="100">
        <f t="shared" si="162"/>
        <v>0</v>
      </c>
      <c r="G178" s="100">
        <f t="shared" si="163"/>
        <v>0</v>
      </c>
      <c r="H178" s="100">
        <f t="shared" si="164"/>
        <v>0</v>
      </c>
      <c r="I178" s="100">
        <f t="shared" si="165"/>
        <v>0</v>
      </c>
      <c r="J178" s="100">
        <f t="shared" si="166"/>
        <v>0</v>
      </c>
      <c r="K178" s="100">
        <f t="shared" si="167"/>
        <v>0</v>
      </c>
      <c r="L178" s="100">
        <f t="shared" si="168"/>
        <v>0</v>
      </c>
      <c r="M178" s="100">
        <f t="shared" si="169"/>
        <v>0</v>
      </c>
      <c r="N178" s="100">
        <f t="shared" si="170"/>
        <v>0</v>
      </c>
      <c r="O178" s="100">
        <f t="shared" si="171"/>
        <v>0</v>
      </c>
      <c r="P178" s="100">
        <f t="shared" si="172"/>
        <v>0</v>
      </c>
      <c r="Q178" s="104">
        <f t="shared" si="173"/>
        <v>0</v>
      </c>
      <c r="S178" s="99">
        <f t="shared" si="174"/>
        <v>0</v>
      </c>
      <c r="T178" s="100">
        <f t="shared" si="175"/>
        <v>0</v>
      </c>
      <c r="U178" s="100">
        <f t="shared" si="176"/>
        <v>0</v>
      </c>
      <c r="V178" s="100">
        <f t="shared" si="177"/>
        <v>0</v>
      </c>
      <c r="W178" s="100">
        <f t="shared" si="178"/>
        <v>0</v>
      </c>
      <c r="X178" s="100">
        <f t="shared" si="179"/>
        <v>0</v>
      </c>
      <c r="Y178" s="100">
        <f t="shared" si="180"/>
        <v>0</v>
      </c>
      <c r="Z178" s="100">
        <f t="shared" si="181"/>
        <v>0</v>
      </c>
      <c r="AA178" s="100">
        <f t="shared" si="182"/>
        <v>0</v>
      </c>
      <c r="AB178" s="100">
        <f t="shared" si="183"/>
        <v>0</v>
      </c>
      <c r="AC178" s="100">
        <f t="shared" si="184"/>
        <v>0</v>
      </c>
      <c r="AD178" s="100">
        <f t="shared" si="185"/>
        <v>0</v>
      </c>
      <c r="AE178" s="104">
        <f t="shared" si="186"/>
        <v>0</v>
      </c>
      <c r="AF178" s="104">
        <f t="shared" si="187"/>
        <v>0</v>
      </c>
      <c r="AG178" s="104">
        <f t="shared" si="188"/>
        <v>0</v>
      </c>
      <c r="AH178" s="173">
        <f t="shared" si="189"/>
        <v>0</v>
      </c>
      <c r="AJ178" s="105">
        <f>-OP!AJ178</f>
        <v>0</v>
      </c>
      <c r="AK178" s="106">
        <f>-OP!AK178</f>
        <v>0</v>
      </c>
      <c r="AL178" s="106">
        <f>-OP!AL178</f>
        <v>0</v>
      </c>
      <c r="AM178" s="106">
        <f>-OP!AM178</f>
        <v>0</v>
      </c>
      <c r="AN178" s="106">
        <f>-OP!AN178</f>
        <v>0</v>
      </c>
      <c r="AO178" s="106">
        <f>-OP!AO178</f>
        <v>0</v>
      </c>
      <c r="AP178" s="106">
        <f>-OP!AP178</f>
        <v>0</v>
      </c>
      <c r="AQ178" s="106">
        <f>-OP!AQ178</f>
        <v>0</v>
      </c>
      <c r="AR178" s="106">
        <f>-OP!AR178</f>
        <v>0</v>
      </c>
      <c r="AS178" s="106">
        <f>-OP!AS178</f>
        <v>0</v>
      </c>
      <c r="AT178" s="106">
        <f>-OP!AT178</f>
        <v>0</v>
      </c>
      <c r="AU178" s="106">
        <f>-OP!AU178</f>
        <v>0</v>
      </c>
      <c r="AV178" s="30">
        <f t="shared" si="190"/>
        <v>0</v>
      </c>
      <c r="AW178" s="77"/>
      <c r="AX178" s="37"/>
    </row>
    <row r="179" spans="2:50" x14ac:dyDescent="0.35">
      <c r="B179" s="116">
        <v>491510</v>
      </c>
      <c r="C179" s="87" t="s">
        <v>182</v>
      </c>
      <c r="E179" s="99">
        <f t="shared" si="161"/>
        <v>0</v>
      </c>
      <c r="F179" s="100">
        <f t="shared" si="162"/>
        <v>0</v>
      </c>
      <c r="G179" s="100">
        <f t="shared" si="163"/>
        <v>0</v>
      </c>
      <c r="H179" s="100">
        <f t="shared" si="164"/>
        <v>0</v>
      </c>
      <c r="I179" s="100">
        <f t="shared" si="165"/>
        <v>0</v>
      </c>
      <c r="J179" s="100">
        <f t="shared" si="166"/>
        <v>0</v>
      </c>
      <c r="K179" s="100">
        <f t="shared" si="167"/>
        <v>0</v>
      </c>
      <c r="L179" s="100">
        <f t="shared" si="168"/>
        <v>0</v>
      </c>
      <c r="M179" s="100">
        <f t="shared" si="169"/>
        <v>0</v>
      </c>
      <c r="N179" s="100">
        <f t="shared" si="170"/>
        <v>0</v>
      </c>
      <c r="O179" s="100">
        <f t="shared" si="171"/>
        <v>0</v>
      </c>
      <c r="P179" s="100">
        <f t="shared" si="172"/>
        <v>0</v>
      </c>
      <c r="Q179" s="104">
        <f t="shared" si="173"/>
        <v>0</v>
      </c>
      <c r="S179" s="99">
        <f t="shared" si="174"/>
        <v>0</v>
      </c>
      <c r="T179" s="100">
        <f t="shared" si="175"/>
        <v>0</v>
      </c>
      <c r="U179" s="100">
        <f t="shared" si="176"/>
        <v>0</v>
      </c>
      <c r="V179" s="100">
        <f t="shared" si="177"/>
        <v>0</v>
      </c>
      <c r="W179" s="100">
        <f t="shared" si="178"/>
        <v>0</v>
      </c>
      <c r="X179" s="100">
        <f t="shared" si="179"/>
        <v>0</v>
      </c>
      <c r="Y179" s="100">
        <f t="shared" si="180"/>
        <v>0</v>
      </c>
      <c r="Z179" s="100">
        <f t="shared" si="181"/>
        <v>0</v>
      </c>
      <c r="AA179" s="100">
        <f t="shared" si="182"/>
        <v>0</v>
      </c>
      <c r="AB179" s="100">
        <f t="shared" si="183"/>
        <v>0</v>
      </c>
      <c r="AC179" s="100">
        <f t="shared" si="184"/>
        <v>0</v>
      </c>
      <c r="AD179" s="100">
        <f t="shared" si="185"/>
        <v>0</v>
      </c>
      <c r="AE179" s="104">
        <f t="shared" si="186"/>
        <v>0</v>
      </c>
      <c r="AF179" s="104">
        <f t="shared" si="187"/>
        <v>0</v>
      </c>
      <c r="AG179" s="104">
        <f t="shared" si="188"/>
        <v>0</v>
      </c>
      <c r="AH179" s="173">
        <f t="shared" si="189"/>
        <v>0</v>
      </c>
      <c r="AJ179" s="105">
        <f>-OP!AJ179</f>
        <v>0</v>
      </c>
      <c r="AK179" s="106">
        <f>-OP!AK179</f>
        <v>0</v>
      </c>
      <c r="AL179" s="106">
        <f>-OP!AL179</f>
        <v>0</v>
      </c>
      <c r="AM179" s="106">
        <f>-OP!AM179</f>
        <v>0</v>
      </c>
      <c r="AN179" s="106">
        <f>-OP!AN179</f>
        <v>0</v>
      </c>
      <c r="AO179" s="106">
        <f>-OP!AO179</f>
        <v>0</v>
      </c>
      <c r="AP179" s="106">
        <f>-OP!AP179</f>
        <v>0</v>
      </c>
      <c r="AQ179" s="106">
        <f>-OP!AQ179</f>
        <v>0</v>
      </c>
      <c r="AR179" s="106">
        <f>-OP!AR179</f>
        <v>0</v>
      </c>
      <c r="AS179" s="106">
        <f>-OP!AS179</f>
        <v>0</v>
      </c>
      <c r="AT179" s="106">
        <f>-OP!AT179</f>
        <v>0</v>
      </c>
      <c r="AU179" s="106">
        <f>-OP!AU179</f>
        <v>0</v>
      </c>
      <c r="AV179" s="30">
        <f t="shared" si="190"/>
        <v>0</v>
      </c>
      <c r="AW179" s="77"/>
      <c r="AX179" s="37"/>
    </row>
    <row r="180" spans="2:50" x14ac:dyDescent="0.35">
      <c r="B180" s="116">
        <v>491511</v>
      </c>
      <c r="C180" s="87" t="s">
        <v>183</v>
      </c>
      <c r="E180" s="99">
        <f t="shared" si="161"/>
        <v>0</v>
      </c>
      <c r="F180" s="100">
        <f t="shared" si="162"/>
        <v>0</v>
      </c>
      <c r="G180" s="100">
        <f t="shared" si="163"/>
        <v>0</v>
      </c>
      <c r="H180" s="100">
        <f t="shared" si="164"/>
        <v>0</v>
      </c>
      <c r="I180" s="100">
        <f t="shared" si="165"/>
        <v>0</v>
      </c>
      <c r="J180" s="100">
        <f t="shared" si="166"/>
        <v>0</v>
      </c>
      <c r="K180" s="100">
        <f t="shared" si="167"/>
        <v>0</v>
      </c>
      <c r="L180" s="100">
        <f t="shared" si="168"/>
        <v>0</v>
      </c>
      <c r="M180" s="100">
        <f t="shared" si="169"/>
        <v>0</v>
      </c>
      <c r="N180" s="100">
        <f t="shared" si="170"/>
        <v>0</v>
      </c>
      <c r="O180" s="100">
        <f t="shared" si="171"/>
        <v>0</v>
      </c>
      <c r="P180" s="100">
        <f t="shared" si="172"/>
        <v>0</v>
      </c>
      <c r="Q180" s="104">
        <f t="shared" si="173"/>
        <v>0</v>
      </c>
      <c r="S180" s="99">
        <f t="shared" si="174"/>
        <v>0</v>
      </c>
      <c r="T180" s="100">
        <f t="shared" si="175"/>
        <v>0</v>
      </c>
      <c r="U180" s="100">
        <f t="shared" si="176"/>
        <v>0</v>
      </c>
      <c r="V180" s="100">
        <f t="shared" si="177"/>
        <v>0</v>
      </c>
      <c r="W180" s="100">
        <f t="shared" si="178"/>
        <v>0</v>
      </c>
      <c r="X180" s="100">
        <f t="shared" si="179"/>
        <v>0</v>
      </c>
      <c r="Y180" s="100">
        <f t="shared" si="180"/>
        <v>0</v>
      </c>
      <c r="Z180" s="100">
        <f t="shared" si="181"/>
        <v>0</v>
      </c>
      <c r="AA180" s="100">
        <f t="shared" si="182"/>
        <v>0</v>
      </c>
      <c r="AB180" s="100">
        <f t="shared" si="183"/>
        <v>0</v>
      </c>
      <c r="AC180" s="100">
        <f t="shared" si="184"/>
        <v>0</v>
      </c>
      <c r="AD180" s="100">
        <f t="shared" si="185"/>
        <v>0</v>
      </c>
      <c r="AE180" s="104">
        <f t="shared" si="186"/>
        <v>0</v>
      </c>
      <c r="AF180" s="104">
        <f t="shared" si="187"/>
        <v>0</v>
      </c>
      <c r="AG180" s="104">
        <f t="shared" si="188"/>
        <v>0</v>
      </c>
      <c r="AH180" s="173">
        <f t="shared" si="189"/>
        <v>0</v>
      </c>
      <c r="AJ180" s="105">
        <f>-OP!AJ180</f>
        <v>0</v>
      </c>
      <c r="AK180" s="106">
        <f>-OP!AK180</f>
        <v>0</v>
      </c>
      <c r="AL180" s="106">
        <f>-OP!AL180</f>
        <v>0</v>
      </c>
      <c r="AM180" s="106">
        <f>-OP!AM180</f>
        <v>0</v>
      </c>
      <c r="AN180" s="106">
        <f>-OP!AN180</f>
        <v>0</v>
      </c>
      <c r="AO180" s="106">
        <f>-OP!AO180</f>
        <v>0</v>
      </c>
      <c r="AP180" s="106">
        <f>-OP!AP180</f>
        <v>0</v>
      </c>
      <c r="AQ180" s="106">
        <f>-OP!AQ180</f>
        <v>0</v>
      </c>
      <c r="AR180" s="106">
        <f>-OP!AR180</f>
        <v>0</v>
      </c>
      <c r="AS180" s="106">
        <f>-OP!AS180</f>
        <v>0</v>
      </c>
      <c r="AT180" s="106">
        <f>-OP!AT180</f>
        <v>0</v>
      </c>
      <c r="AU180" s="106">
        <f>-OP!AU180</f>
        <v>0</v>
      </c>
      <c r="AV180" s="30">
        <f t="shared" si="190"/>
        <v>0</v>
      </c>
      <c r="AW180" s="77"/>
      <c r="AX180" s="37"/>
    </row>
    <row r="181" spans="2:50" x14ac:dyDescent="0.35">
      <c r="B181" s="116">
        <v>491512</v>
      </c>
      <c r="C181" s="87" t="s">
        <v>184</v>
      </c>
      <c r="E181" s="99">
        <f t="shared" si="161"/>
        <v>0</v>
      </c>
      <c r="F181" s="100">
        <f t="shared" si="162"/>
        <v>0</v>
      </c>
      <c r="G181" s="100">
        <f t="shared" si="163"/>
        <v>0</v>
      </c>
      <c r="H181" s="100">
        <f t="shared" si="164"/>
        <v>0</v>
      </c>
      <c r="I181" s="100">
        <f t="shared" si="165"/>
        <v>0</v>
      </c>
      <c r="J181" s="100">
        <f t="shared" si="166"/>
        <v>0</v>
      </c>
      <c r="K181" s="100">
        <f t="shared" si="167"/>
        <v>0</v>
      </c>
      <c r="L181" s="100">
        <f t="shared" si="168"/>
        <v>0</v>
      </c>
      <c r="M181" s="100">
        <f t="shared" si="169"/>
        <v>0</v>
      </c>
      <c r="N181" s="100">
        <f t="shared" si="170"/>
        <v>0</v>
      </c>
      <c r="O181" s="100">
        <f t="shared" si="171"/>
        <v>0</v>
      </c>
      <c r="P181" s="100">
        <f t="shared" si="172"/>
        <v>0</v>
      </c>
      <c r="Q181" s="104">
        <f t="shared" si="173"/>
        <v>0</v>
      </c>
      <c r="S181" s="99">
        <f t="shared" si="174"/>
        <v>0</v>
      </c>
      <c r="T181" s="100">
        <f t="shared" si="175"/>
        <v>0</v>
      </c>
      <c r="U181" s="100">
        <f t="shared" si="176"/>
        <v>0</v>
      </c>
      <c r="V181" s="100">
        <f t="shared" si="177"/>
        <v>0</v>
      </c>
      <c r="W181" s="100">
        <f t="shared" si="178"/>
        <v>0</v>
      </c>
      <c r="X181" s="100">
        <f t="shared" si="179"/>
        <v>0</v>
      </c>
      <c r="Y181" s="100">
        <f t="shared" si="180"/>
        <v>0</v>
      </c>
      <c r="Z181" s="100">
        <f t="shared" si="181"/>
        <v>0</v>
      </c>
      <c r="AA181" s="100">
        <f t="shared" si="182"/>
        <v>0</v>
      </c>
      <c r="AB181" s="100">
        <f t="shared" si="183"/>
        <v>0</v>
      </c>
      <c r="AC181" s="100">
        <f t="shared" si="184"/>
        <v>0</v>
      </c>
      <c r="AD181" s="100">
        <f t="shared" si="185"/>
        <v>0</v>
      </c>
      <c r="AE181" s="104">
        <f t="shared" si="186"/>
        <v>0</v>
      </c>
      <c r="AF181" s="104">
        <f t="shared" si="187"/>
        <v>0</v>
      </c>
      <c r="AG181" s="104">
        <f t="shared" si="188"/>
        <v>0</v>
      </c>
      <c r="AH181" s="173">
        <f t="shared" si="189"/>
        <v>0</v>
      </c>
      <c r="AJ181" s="105">
        <f>-OP!AJ181</f>
        <v>0</v>
      </c>
      <c r="AK181" s="106">
        <f>-OP!AK181</f>
        <v>0</v>
      </c>
      <c r="AL181" s="106">
        <f>-OP!AL181</f>
        <v>0</v>
      </c>
      <c r="AM181" s="106">
        <f>-OP!AM181</f>
        <v>0</v>
      </c>
      <c r="AN181" s="106">
        <f>-OP!AN181</f>
        <v>0</v>
      </c>
      <c r="AO181" s="106">
        <f>-OP!AO181</f>
        <v>0</v>
      </c>
      <c r="AP181" s="106">
        <f>-OP!AP181</f>
        <v>0</v>
      </c>
      <c r="AQ181" s="106">
        <f>-OP!AQ181</f>
        <v>0</v>
      </c>
      <c r="AR181" s="106">
        <f>-OP!AR181</f>
        <v>0</v>
      </c>
      <c r="AS181" s="106">
        <f>-OP!AS181</f>
        <v>0</v>
      </c>
      <c r="AT181" s="106">
        <f>-OP!AT181</f>
        <v>0</v>
      </c>
      <c r="AU181" s="106">
        <f>-OP!AU181</f>
        <v>0</v>
      </c>
      <c r="AV181" s="30">
        <f t="shared" si="190"/>
        <v>0</v>
      </c>
      <c r="AW181" s="77"/>
      <c r="AX181" s="37"/>
    </row>
    <row r="182" spans="2:50" x14ac:dyDescent="0.35">
      <c r="B182" s="116">
        <v>491513</v>
      </c>
      <c r="C182" s="87" t="s">
        <v>185</v>
      </c>
      <c r="E182" s="99">
        <f t="shared" si="161"/>
        <v>0</v>
      </c>
      <c r="F182" s="100">
        <f t="shared" si="162"/>
        <v>0</v>
      </c>
      <c r="G182" s="100">
        <f t="shared" si="163"/>
        <v>0</v>
      </c>
      <c r="H182" s="100">
        <f t="shared" si="164"/>
        <v>0</v>
      </c>
      <c r="I182" s="100">
        <f t="shared" si="165"/>
        <v>0</v>
      </c>
      <c r="J182" s="100">
        <f t="shared" si="166"/>
        <v>0</v>
      </c>
      <c r="K182" s="100">
        <f t="shared" si="167"/>
        <v>0</v>
      </c>
      <c r="L182" s="100">
        <f t="shared" si="168"/>
        <v>0</v>
      </c>
      <c r="M182" s="100">
        <f t="shared" si="169"/>
        <v>0</v>
      </c>
      <c r="N182" s="100">
        <f t="shared" si="170"/>
        <v>0</v>
      </c>
      <c r="O182" s="100">
        <f t="shared" si="171"/>
        <v>0</v>
      </c>
      <c r="P182" s="100">
        <f t="shared" si="172"/>
        <v>0</v>
      </c>
      <c r="Q182" s="104">
        <f t="shared" si="173"/>
        <v>0</v>
      </c>
      <c r="S182" s="99">
        <f t="shared" si="174"/>
        <v>0</v>
      </c>
      <c r="T182" s="100">
        <f t="shared" si="175"/>
        <v>0</v>
      </c>
      <c r="U182" s="100">
        <f t="shared" si="176"/>
        <v>0</v>
      </c>
      <c r="V182" s="100">
        <f t="shared" si="177"/>
        <v>0</v>
      </c>
      <c r="W182" s="100">
        <f t="shared" si="178"/>
        <v>0</v>
      </c>
      <c r="X182" s="100">
        <f t="shared" si="179"/>
        <v>0</v>
      </c>
      <c r="Y182" s="100">
        <f t="shared" si="180"/>
        <v>0</v>
      </c>
      <c r="Z182" s="100">
        <f t="shared" si="181"/>
        <v>0</v>
      </c>
      <c r="AA182" s="100">
        <f t="shared" si="182"/>
        <v>0</v>
      </c>
      <c r="AB182" s="100">
        <f t="shared" si="183"/>
        <v>0</v>
      </c>
      <c r="AC182" s="100">
        <f t="shared" si="184"/>
        <v>0</v>
      </c>
      <c r="AD182" s="100">
        <f t="shared" si="185"/>
        <v>0</v>
      </c>
      <c r="AE182" s="104">
        <f t="shared" si="186"/>
        <v>0</v>
      </c>
      <c r="AF182" s="104">
        <f t="shared" si="187"/>
        <v>0</v>
      </c>
      <c r="AG182" s="104">
        <f t="shared" si="188"/>
        <v>0</v>
      </c>
      <c r="AH182" s="173">
        <f t="shared" si="189"/>
        <v>0</v>
      </c>
      <c r="AJ182" s="105">
        <f>-OP!AJ182</f>
        <v>0</v>
      </c>
      <c r="AK182" s="106">
        <f>-OP!AK182</f>
        <v>0</v>
      </c>
      <c r="AL182" s="106">
        <f>-OP!AL182</f>
        <v>0</v>
      </c>
      <c r="AM182" s="106">
        <f>-OP!AM182</f>
        <v>0</v>
      </c>
      <c r="AN182" s="106">
        <f>-OP!AN182</f>
        <v>0</v>
      </c>
      <c r="AO182" s="106">
        <f>-OP!AO182</f>
        <v>0</v>
      </c>
      <c r="AP182" s="106">
        <f>-OP!AP182</f>
        <v>0</v>
      </c>
      <c r="AQ182" s="106">
        <f>-OP!AQ182</f>
        <v>0</v>
      </c>
      <c r="AR182" s="106">
        <f>-OP!AR182</f>
        <v>0</v>
      </c>
      <c r="AS182" s="106">
        <f>-OP!AS182</f>
        <v>0</v>
      </c>
      <c r="AT182" s="106">
        <f>-OP!AT182</f>
        <v>0</v>
      </c>
      <c r="AU182" s="106">
        <f>-OP!AU182</f>
        <v>0</v>
      </c>
      <c r="AV182" s="30">
        <f t="shared" si="190"/>
        <v>0</v>
      </c>
      <c r="AW182" s="77"/>
      <c r="AX182" s="37"/>
    </row>
    <row r="183" spans="2:50" x14ac:dyDescent="0.35">
      <c r="B183" s="116">
        <v>491551</v>
      </c>
      <c r="C183" s="87" t="s">
        <v>186</v>
      </c>
      <c r="E183" s="99">
        <f t="shared" si="161"/>
        <v>0</v>
      </c>
      <c r="F183" s="100">
        <f t="shared" si="162"/>
        <v>0</v>
      </c>
      <c r="G183" s="100">
        <f t="shared" si="163"/>
        <v>0</v>
      </c>
      <c r="H183" s="100">
        <f t="shared" si="164"/>
        <v>0</v>
      </c>
      <c r="I183" s="100">
        <f t="shared" si="165"/>
        <v>0</v>
      </c>
      <c r="J183" s="100">
        <f t="shared" si="166"/>
        <v>0</v>
      </c>
      <c r="K183" s="100">
        <f t="shared" si="167"/>
        <v>0</v>
      </c>
      <c r="L183" s="100">
        <f t="shared" si="168"/>
        <v>0</v>
      </c>
      <c r="M183" s="100">
        <f t="shared" si="169"/>
        <v>0</v>
      </c>
      <c r="N183" s="100">
        <f t="shared" si="170"/>
        <v>0</v>
      </c>
      <c r="O183" s="100">
        <f t="shared" si="171"/>
        <v>0</v>
      </c>
      <c r="P183" s="100">
        <f t="shared" si="172"/>
        <v>0</v>
      </c>
      <c r="Q183" s="104">
        <f t="shared" si="173"/>
        <v>0</v>
      </c>
      <c r="S183" s="99">
        <f t="shared" si="174"/>
        <v>0</v>
      </c>
      <c r="T183" s="100">
        <f t="shared" si="175"/>
        <v>0</v>
      </c>
      <c r="U183" s="100">
        <f t="shared" si="176"/>
        <v>0</v>
      </c>
      <c r="V183" s="100">
        <f t="shared" si="177"/>
        <v>0</v>
      </c>
      <c r="W183" s="100">
        <f t="shared" si="178"/>
        <v>0</v>
      </c>
      <c r="X183" s="100">
        <f t="shared" si="179"/>
        <v>0</v>
      </c>
      <c r="Y183" s="100">
        <f t="shared" si="180"/>
        <v>0</v>
      </c>
      <c r="Z183" s="100">
        <f t="shared" si="181"/>
        <v>0</v>
      </c>
      <c r="AA183" s="100">
        <f t="shared" si="182"/>
        <v>0</v>
      </c>
      <c r="AB183" s="100">
        <f t="shared" si="183"/>
        <v>0</v>
      </c>
      <c r="AC183" s="100">
        <f t="shared" si="184"/>
        <v>0</v>
      </c>
      <c r="AD183" s="100">
        <f t="shared" si="185"/>
        <v>0</v>
      </c>
      <c r="AE183" s="104">
        <f t="shared" si="186"/>
        <v>0</v>
      </c>
      <c r="AF183" s="104">
        <f t="shared" si="187"/>
        <v>0</v>
      </c>
      <c r="AG183" s="104">
        <f t="shared" si="188"/>
        <v>0</v>
      </c>
      <c r="AH183" s="173">
        <f t="shared" si="189"/>
        <v>0</v>
      </c>
      <c r="AJ183" s="105">
        <f>-OP!AJ183</f>
        <v>0</v>
      </c>
      <c r="AK183" s="106">
        <f>-OP!AK183</f>
        <v>0</v>
      </c>
      <c r="AL183" s="106">
        <f>-OP!AL183</f>
        <v>0</v>
      </c>
      <c r="AM183" s="106">
        <f>-OP!AM183</f>
        <v>0</v>
      </c>
      <c r="AN183" s="106">
        <f>-OP!AN183</f>
        <v>0</v>
      </c>
      <c r="AO183" s="106">
        <f>-OP!AO183</f>
        <v>0</v>
      </c>
      <c r="AP183" s="106">
        <f>-OP!AP183</f>
        <v>0</v>
      </c>
      <c r="AQ183" s="106">
        <f>-OP!AQ183</f>
        <v>0</v>
      </c>
      <c r="AR183" s="106">
        <f>-OP!AR183</f>
        <v>0</v>
      </c>
      <c r="AS183" s="106">
        <f>-OP!AS183</f>
        <v>0</v>
      </c>
      <c r="AT183" s="106">
        <f>-OP!AT183</f>
        <v>0</v>
      </c>
      <c r="AU183" s="106">
        <f>-OP!AU183</f>
        <v>0</v>
      </c>
      <c r="AV183" s="30">
        <f t="shared" si="190"/>
        <v>0</v>
      </c>
      <c r="AW183" s="77"/>
      <c r="AX183" s="37"/>
    </row>
    <row r="184" spans="2:50" x14ac:dyDescent="0.35">
      <c r="B184" s="116">
        <v>491552</v>
      </c>
      <c r="C184" s="87" t="s">
        <v>187</v>
      </c>
      <c r="E184" s="99">
        <f t="shared" si="161"/>
        <v>0</v>
      </c>
      <c r="F184" s="100">
        <f t="shared" si="162"/>
        <v>0</v>
      </c>
      <c r="G184" s="100">
        <f t="shared" si="163"/>
        <v>0</v>
      </c>
      <c r="H184" s="100">
        <f t="shared" si="164"/>
        <v>0</v>
      </c>
      <c r="I184" s="100">
        <f t="shared" si="165"/>
        <v>0</v>
      </c>
      <c r="J184" s="100">
        <f t="shared" si="166"/>
        <v>0</v>
      </c>
      <c r="K184" s="100">
        <f t="shared" si="167"/>
        <v>0</v>
      </c>
      <c r="L184" s="100">
        <f t="shared" si="168"/>
        <v>0</v>
      </c>
      <c r="M184" s="100">
        <f t="shared" si="169"/>
        <v>0</v>
      </c>
      <c r="N184" s="100">
        <f t="shared" si="170"/>
        <v>0</v>
      </c>
      <c r="O184" s="100">
        <f t="shared" si="171"/>
        <v>0</v>
      </c>
      <c r="P184" s="100">
        <f t="shared" si="172"/>
        <v>0</v>
      </c>
      <c r="Q184" s="104">
        <f t="shared" si="173"/>
        <v>0</v>
      </c>
      <c r="S184" s="99">
        <f t="shared" si="174"/>
        <v>0</v>
      </c>
      <c r="T184" s="100">
        <f t="shared" si="175"/>
        <v>0</v>
      </c>
      <c r="U184" s="100">
        <f t="shared" si="176"/>
        <v>0</v>
      </c>
      <c r="V184" s="100">
        <f t="shared" si="177"/>
        <v>0</v>
      </c>
      <c r="W184" s="100">
        <f t="shared" si="178"/>
        <v>0</v>
      </c>
      <c r="X184" s="100">
        <f t="shared" si="179"/>
        <v>0</v>
      </c>
      <c r="Y184" s="100">
        <f t="shared" si="180"/>
        <v>0</v>
      </c>
      <c r="Z184" s="100">
        <f t="shared" si="181"/>
        <v>0</v>
      </c>
      <c r="AA184" s="100">
        <f t="shared" si="182"/>
        <v>0</v>
      </c>
      <c r="AB184" s="100">
        <f t="shared" si="183"/>
        <v>0</v>
      </c>
      <c r="AC184" s="100">
        <f t="shared" si="184"/>
        <v>0</v>
      </c>
      <c r="AD184" s="100">
        <f t="shared" si="185"/>
        <v>0</v>
      </c>
      <c r="AE184" s="104">
        <f t="shared" si="186"/>
        <v>0</v>
      </c>
      <c r="AF184" s="104">
        <f t="shared" si="187"/>
        <v>0</v>
      </c>
      <c r="AG184" s="104">
        <f t="shared" si="188"/>
        <v>0</v>
      </c>
      <c r="AH184" s="173">
        <f t="shared" si="189"/>
        <v>0</v>
      </c>
      <c r="AJ184" s="105">
        <f>-OP!AJ184</f>
        <v>0</v>
      </c>
      <c r="AK184" s="106">
        <f>-OP!AK184</f>
        <v>0</v>
      </c>
      <c r="AL184" s="106">
        <f>-OP!AL184</f>
        <v>0</v>
      </c>
      <c r="AM184" s="106">
        <f>-OP!AM184</f>
        <v>0</v>
      </c>
      <c r="AN184" s="106">
        <f>-OP!AN184</f>
        <v>0</v>
      </c>
      <c r="AO184" s="106">
        <f>-OP!AO184</f>
        <v>0</v>
      </c>
      <c r="AP184" s="106">
        <f>-OP!AP184</f>
        <v>0</v>
      </c>
      <c r="AQ184" s="106">
        <f>-OP!AQ184</f>
        <v>0</v>
      </c>
      <c r="AR184" s="106">
        <f>-OP!AR184</f>
        <v>0</v>
      </c>
      <c r="AS184" s="106">
        <f>-OP!AS184</f>
        <v>0</v>
      </c>
      <c r="AT184" s="106">
        <f>-OP!AT184</f>
        <v>0</v>
      </c>
      <c r="AU184" s="106">
        <f>-OP!AU184</f>
        <v>0</v>
      </c>
      <c r="AV184" s="30">
        <f t="shared" si="190"/>
        <v>0</v>
      </c>
      <c r="AW184" s="77"/>
      <c r="AX184" s="37"/>
    </row>
    <row r="185" spans="2:50" x14ac:dyDescent="0.35">
      <c r="B185" s="116">
        <v>491553</v>
      </c>
      <c r="C185" s="87" t="s">
        <v>188</v>
      </c>
      <c r="E185" s="99">
        <f t="shared" si="161"/>
        <v>0</v>
      </c>
      <c r="F185" s="100">
        <f t="shared" si="162"/>
        <v>0</v>
      </c>
      <c r="G185" s="100">
        <f t="shared" si="163"/>
        <v>0</v>
      </c>
      <c r="H185" s="100">
        <f t="shared" si="164"/>
        <v>0</v>
      </c>
      <c r="I185" s="100">
        <f t="shared" si="165"/>
        <v>0</v>
      </c>
      <c r="J185" s="100">
        <f t="shared" si="166"/>
        <v>0</v>
      </c>
      <c r="K185" s="100">
        <f t="shared" si="167"/>
        <v>0</v>
      </c>
      <c r="L185" s="100">
        <f t="shared" si="168"/>
        <v>0</v>
      </c>
      <c r="M185" s="100">
        <f t="shared" si="169"/>
        <v>0</v>
      </c>
      <c r="N185" s="100">
        <f t="shared" si="170"/>
        <v>0</v>
      </c>
      <c r="O185" s="100">
        <f t="shared" si="171"/>
        <v>0</v>
      </c>
      <c r="P185" s="100">
        <f t="shared" si="172"/>
        <v>0</v>
      </c>
      <c r="Q185" s="104">
        <f t="shared" si="173"/>
        <v>0</v>
      </c>
      <c r="S185" s="99">
        <f t="shared" si="174"/>
        <v>0</v>
      </c>
      <c r="T185" s="100">
        <f t="shared" si="175"/>
        <v>0</v>
      </c>
      <c r="U185" s="100">
        <f t="shared" si="176"/>
        <v>0</v>
      </c>
      <c r="V185" s="100">
        <f t="shared" si="177"/>
        <v>0</v>
      </c>
      <c r="W185" s="100">
        <f t="shared" si="178"/>
        <v>0</v>
      </c>
      <c r="X185" s="100">
        <f t="shared" si="179"/>
        <v>0</v>
      </c>
      <c r="Y185" s="100">
        <f t="shared" si="180"/>
        <v>0</v>
      </c>
      <c r="Z185" s="100">
        <f t="shared" si="181"/>
        <v>0</v>
      </c>
      <c r="AA185" s="100">
        <f t="shared" si="182"/>
        <v>0</v>
      </c>
      <c r="AB185" s="100">
        <f t="shared" si="183"/>
        <v>0</v>
      </c>
      <c r="AC185" s="100">
        <f t="shared" si="184"/>
        <v>0</v>
      </c>
      <c r="AD185" s="100">
        <f t="shared" si="185"/>
        <v>0</v>
      </c>
      <c r="AE185" s="104">
        <f t="shared" si="186"/>
        <v>0</v>
      </c>
      <c r="AF185" s="104">
        <f t="shared" si="187"/>
        <v>0</v>
      </c>
      <c r="AG185" s="104">
        <f t="shared" si="188"/>
        <v>0</v>
      </c>
      <c r="AH185" s="173">
        <f t="shared" si="189"/>
        <v>0</v>
      </c>
      <c r="AJ185" s="105">
        <f>-OP!AJ185</f>
        <v>0</v>
      </c>
      <c r="AK185" s="106">
        <f>-OP!AK185</f>
        <v>0</v>
      </c>
      <c r="AL185" s="106">
        <f>-OP!AL185</f>
        <v>0</v>
      </c>
      <c r="AM185" s="106">
        <f>-OP!AM185</f>
        <v>0</v>
      </c>
      <c r="AN185" s="106">
        <f>-OP!AN185</f>
        <v>0</v>
      </c>
      <c r="AO185" s="106">
        <f>-OP!AO185</f>
        <v>0</v>
      </c>
      <c r="AP185" s="106">
        <f>-OP!AP185</f>
        <v>0</v>
      </c>
      <c r="AQ185" s="106">
        <f>-OP!AQ185</f>
        <v>0</v>
      </c>
      <c r="AR185" s="106">
        <f>-OP!AR185</f>
        <v>0</v>
      </c>
      <c r="AS185" s="106">
        <f>-OP!AS185</f>
        <v>0</v>
      </c>
      <c r="AT185" s="106">
        <f>-OP!AT185</f>
        <v>0</v>
      </c>
      <c r="AU185" s="106">
        <f>-OP!AU185</f>
        <v>0</v>
      </c>
      <c r="AV185" s="30">
        <f t="shared" si="190"/>
        <v>0</v>
      </c>
      <c r="AW185" s="77"/>
      <c r="AX185" s="37"/>
    </row>
    <row r="186" spans="2:50" x14ac:dyDescent="0.35">
      <c r="B186" s="116">
        <v>491554</v>
      </c>
      <c r="C186" s="87" t="s">
        <v>189</v>
      </c>
      <c r="E186" s="99">
        <f t="shared" si="161"/>
        <v>0</v>
      </c>
      <c r="F186" s="100">
        <f t="shared" si="162"/>
        <v>0</v>
      </c>
      <c r="G186" s="100">
        <f t="shared" si="163"/>
        <v>0</v>
      </c>
      <c r="H186" s="100">
        <f t="shared" si="164"/>
        <v>0</v>
      </c>
      <c r="I186" s="100">
        <f t="shared" si="165"/>
        <v>0</v>
      </c>
      <c r="J186" s="100">
        <f t="shared" si="166"/>
        <v>0</v>
      </c>
      <c r="K186" s="100">
        <f t="shared" si="167"/>
        <v>0</v>
      </c>
      <c r="L186" s="100">
        <f t="shared" si="168"/>
        <v>0</v>
      </c>
      <c r="M186" s="100">
        <f t="shared" si="169"/>
        <v>0</v>
      </c>
      <c r="N186" s="100">
        <f t="shared" si="170"/>
        <v>0</v>
      </c>
      <c r="O186" s="100">
        <f t="shared" si="171"/>
        <v>0</v>
      </c>
      <c r="P186" s="100">
        <f t="shared" si="172"/>
        <v>0</v>
      </c>
      <c r="Q186" s="104">
        <f t="shared" si="173"/>
        <v>0</v>
      </c>
      <c r="S186" s="99">
        <f t="shared" si="174"/>
        <v>0</v>
      </c>
      <c r="T186" s="100">
        <f t="shared" si="175"/>
        <v>0</v>
      </c>
      <c r="U186" s="100">
        <f t="shared" si="176"/>
        <v>0</v>
      </c>
      <c r="V186" s="100">
        <f t="shared" si="177"/>
        <v>0</v>
      </c>
      <c r="W186" s="100">
        <f t="shared" si="178"/>
        <v>0</v>
      </c>
      <c r="X186" s="100">
        <f t="shared" si="179"/>
        <v>0</v>
      </c>
      <c r="Y186" s="100">
        <f t="shared" si="180"/>
        <v>0</v>
      </c>
      <c r="Z186" s="100">
        <f t="shared" si="181"/>
        <v>0</v>
      </c>
      <c r="AA186" s="100">
        <f t="shared" si="182"/>
        <v>0</v>
      </c>
      <c r="AB186" s="100">
        <f t="shared" si="183"/>
        <v>0</v>
      </c>
      <c r="AC186" s="100">
        <f t="shared" si="184"/>
        <v>0</v>
      </c>
      <c r="AD186" s="100">
        <f t="shared" si="185"/>
        <v>0</v>
      </c>
      <c r="AE186" s="104">
        <f t="shared" si="186"/>
        <v>0</v>
      </c>
      <c r="AF186" s="104">
        <f t="shared" si="187"/>
        <v>0</v>
      </c>
      <c r="AG186" s="104">
        <f t="shared" si="188"/>
        <v>0</v>
      </c>
      <c r="AH186" s="173">
        <f t="shared" si="189"/>
        <v>0</v>
      </c>
      <c r="AJ186" s="105">
        <f>-OP!AJ186</f>
        <v>0</v>
      </c>
      <c r="AK186" s="106">
        <f>-OP!AK186</f>
        <v>0</v>
      </c>
      <c r="AL186" s="106">
        <f>-OP!AL186</f>
        <v>0</v>
      </c>
      <c r="AM186" s="106">
        <f>-OP!AM186</f>
        <v>0</v>
      </c>
      <c r="AN186" s="106">
        <f>-OP!AN186</f>
        <v>0</v>
      </c>
      <c r="AO186" s="106">
        <f>-OP!AO186</f>
        <v>0</v>
      </c>
      <c r="AP186" s="106">
        <f>-OP!AP186</f>
        <v>0</v>
      </c>
      <c r="AQ186" s="106">
        <f>-OP!AQ186</f>
        <v>0</v>
      </c>
      <c r="AR186" s="106">
        <f>-OP!AR186</f>
        <v>0</v>
      </c>
      <c r="AS186" s="106">
        <f>-OP!AS186</f>
        <v>0</v>
      </c>
      <c r="AT186" s="106">
        <f>-OP!AT186</f>
        <v>0</v>
      </c>
      <c r="AU186" s="106">
        <f>-OP!AU186</f>
        <v>0</v>
      </c>
      <c r="AV186" s="30">
        <f t="shared" si="190"/>
        <v>0</v>
      </c>
      <c r="AW186" s="77"/>
      <c r="AX186" s="37"/>
    </row>
    <row r="187" spans="2:50" x14ac:dyDescent="0.35">
      <c r="B187" s="116">
        <v>491555</v>
      </c>
      <c r="C187" s="87" t="s">
        <v>190</v>
      </c>
      <c r="E187" s="99">
        <f t="shared" si="161"/>
        <v>0</v>
      </c>
      <c r="F187" s="100">
        <f t="shared" si="162"/>
        <v>0</v>
      </c>
      <c r="G187" s="100">
        <f t="shared" si="163"/>
        <v>0</v>
      </c>
      <c r="H187" s="100">
        <f t="shared" si="164"/>
        <v>0</v>
      </c>
      <c r="I187" s="100">
        <f t="shared" si="165"/>
        <v>0</v>
      </c>
      <c r="J187" s="100">
        <f t="shared" si="166"/>
        <v>0</v>
      </c>
      <c r="K187" s="100">
        <f t="shared" si="167"/>
        <v>0</v>
      </c>
      <c r="L187" s="100">
        <f t="shared" si="168"/>
        <v>0</v>
      </c>
      <c r="M187" s="100">
        <f t="shared" si="169"/>
        <v>0</v>
      </c>
      <c r="N187" s="100">
        <f t="shared" si="170"/>
        <v>0</v>
      </c>
      <c r="O187" s="100">
        <f t="shared" si="171"/>
        <v>0</v>
      </c>
      <c r="P187" s="100">
        <f t="shared" si="172"/>
        <v>0</v>
      </c>
      <c r="Q187" s="104">
        <f t="shared" si="173"/>
        <v>0</v>
      </c>
      <c r="S187" s="99">
        <f t="shared" si="174"/>
        <v>0</v>
      </c>
      <c r="T187" s="100">
        <f t="shared" si="175"/>
        <v>0</v>
      </c>
      <c r="U187" s="100">
        <f t="shared" si="176"/>
        <v>0</v>
      </c>
      <c r="V187" s="100">
        <f t="shared" si="177"/>
        <v>0</v>
      </c>
      <c r="W187" s="100">
        <f t="shared" si="178"/>
        <v>0</v>
      </c>
      <c r="X187" s="100">
        <f t="shared" si="179"/>
        <v>0</v>
      </c>
      <c r="Y187" s="100">
        <f t="shared" si="180"/>
        <v>0</v>
      </c>
      <c r="Z187" s="100">
        <f t="shared" si="181"/>
        <v>0</v>
      </c>
      <c r="AA187" s="100">
        <f t="shared" si="182"/>
        <v>0</v>
      </c>
      <c r="AB187" s="100">
        <f t="shared" si="183"/>
        <v>0</v>
      </c>
      <c r="AC187" s="100">
        <f t="shared" si="184"/>
        <v>0</v>
      </c>
      <c r="AD187" s="100">
        <f t="shared" si="185"/>
        <v>0</v>
      </c>
      <c r="AE187" s="104">
        <f t="shared" si="186"/>
        <v>0</v>
      </c>
      <c r="AF187" s="104">
        <f t="shared" si="187"/>
        <v>0</v>
      </c>
      <c r="AG187" s="104">
        <f t="shared" si="188"/>
        <v>0</v>
      </c>
      <c r="AH187" s="173">
        <f t="shared" si="189"/>
        <v>0</v>
      </c>
      <c r="AJ187" s="105">
        <f>-OP!AJ187</f>
        <v>0</v>
      </c>
      <c r="AK187" s="106">
        <f>-OP!AK187</f>
        <v>0</v>
      </c>
      <c r="AL187" s="106">
        <f>-OP!AL187</f>
        <v>0</v>
      </c>
      <c r="AM187" s="106">
        <f>-OP!AM187</f>
        <v>0</v>
      </c>
      <c r="AN187" s="106">
        <f>-OP!AN187</f>
        <v>0</v>
      </c>
      <c r="AO187" s="106">
        <f>-OP!AO187</f>
        <v>0</v>
      </c>
      <c r="AP187" s="106">
        <f>-OP!AP187</f>
        <v>0</v>
      </c>
      <c r="AQ187" s="106">
        <f>-OP!AQ187</f>
        <v>0</v>
      </c>
      <c r="AR187" s="106">
        <f>-OP!AR187</f>
        <v>0</v>
      </c>
      <c r="AS187" s="106">
        <f>-OP!AS187</f>
        <v>0</v>
      </c>
      <c r="AT187" s="106">
        <f>-OP!AT187</f>
        <v>0</v>
      </c>
      <c r="AU187" s="106">
        <f>-OP!AU187</f>
        <v>0</v>
      </c>
      <c r="AV187" s="30">
        <f t="shared" si="190"/>
        <v>0</v>
      </c>
      <c r="AW187" s="77"/>
      <c r="AX187" s="37"/>
    </row>
    <row r="188" spans="2:50" x14ac:dyDescent="0.35">
      <c r="B188" s="116">
        <v>491556</v>
      </c>
      <c r="C188" s="87" t="s">
        <v>191</v>
      </c>
      <c r="E188" s="99">
        <f t="shared" si="161"/>
        <v>0</v>
      </c>
      <c r="F188" s="100">
        <f t="shared" si="162"/>
        <v>0</v>
      </c>
      <c r="G188" s="100">
        <f t="shared" si="163"/>
        <v>0</v>
      </c>
      <c r="H188" s="100">
        <f t="shared" si="164"/>
        <v>0</v>
      </c>
      <c r="I188" s="100">
        <f t="shared" si="165"/>
        <v>0</v>
      </c>
      <c r="J188" s="100">
        <f t="shared" si="166"/>
        <v>0</v>
      </c>
      <c r="K188" s="100">
        <f t="shared" si="167"/>
        <v>0</v>
      </c>
      <c r="L188" s="100">
        <f t="shared" si="168"/>
        <v>0</v>
      </c>
      <c r="M188" s="100">
        <f t="shared" si="169"/>
        <v>0</v>
      </c>
      <c r="N188" s="100">
        <f t="shared" si="170"/>
        <v>0</v>
      </c>
      <c r="O188" s="100">
        <f t="shared" si="171"/>
        <v>0</v>
      </c>
      <c r="P188" s="100">
        <f t="shared" si="172"/>
        <v>0</v>
      </c>
      <c r="Q188" s="104">
        <f t="shared" si="173"/>
        <v>0</v>
      </c>
      <c r="S188" s="99">
        <f t="shared" si="174"/>
        <v>0</v>
      </c>
      <c r="T188" s="100">
        <f t="shared" si="175"/>
        <v>0</v>
      </c>
      <c r="U188" s="100">
        <f t="shared" si="176"/>
        <v>0</v>
      </c>
      <c r="V188" s="100">
        <f t="shared" si="177"/>
        <v>0</v>
      </c>
      <c r="W188" s="100">
        <f t="shared" si="178"/>
        <v>0</v>
      </c>
      <c r="X188" s="100">
        <f t="shared" si="179"/>
        <v>0</v>
      </c>
      <c r="Y188" s="100">
        <f t="shared" si="180"/>
        <v>0</v>
      </c>
      <c r="Z188" s="100">
        <f t="shared" si="181"/>
        <v>0</v>
      </c>
      <c r="AA188" s="100">
        <f t="shared" si="182"/>
        <v>0</v>
      </c>
      <c r="AB188" s="100">
        <f t="shared" si="183"/>
        <v>0</v>
      </c>
      <c r="AC188" s="100">
        <f t="shared" si="184"/>
        <v>0</v>
      </c>
      <c r="AD188" s="100">
        <f t="shared" si="185"/>
        <v>0</v>
      </c>
      <c r="AE188" s="104">
        <f t="shared" si="186"/>
        <v>0</v>
      </c>
      <c r="AF188" s="104">
        <f t="shared" si="187"/>
        <v>0</v>
      </c>
      <c r="AG188" s="104">
        <f t="shared" si="188"/>
        <v>0</v>
      </c>
      <c r="AH188" s="173">
        <f t="shared" si="189"/>
        <v>0</v>
      </c>
      <c r="AJ188" s="105">
        <f>-OP!AJ188</f>
        <v>0</v>
      </c>
      <c r="AK188" s="106">
        <f>-OP!AK188</f>
        <v>0</v>
      </c>
      <c r="AL188" s="106">
        <f>-OP!AL188</f>
        <v>0</v>
      </c>
      <c r="AM188" s="106">
        <f>-OP!AM188</f>
        <v>0</v>
      </c>
      <c r="AN188" s="106">
        <f>-OP!AN188</f>
        <v>0</v>
      </c>
      <c r="AO188" s="106">
        <f>-OP!AO188</f>
        <v>0</v>
      </c>
      <c r="AP188" s="106">
        <f>-OP!AP188</f>
        <v>0</v>
      </c>
      <c r="AQ188" s="106">
        <f>-OP!AQ188</f>
        <v>0</v>
      </c>
      <c r="AR188" s="106">
        <f>-OP!AR188</f>
        <v>0</v>
      </c>
      <c r="AS188" s="106">
        <f>-OP!AS188</f>
        <v>0</v>
      </c>
      <c r="AT188" s="106">
        <f>-OP!AT188</f>
        <v>0</v>
      </c>
      <c r="AU188" s="106">
        <f>-OP!AU188</f>
        <v>0</v>
      </c>
      <c r="AV188" s="30">
        <f t="shared" si="190"/>
        <v>0</v>
      </c>
      <c r="AW188" s="77"/>
      <c r="AX188" s="37"/>
    </row>
    <row r="189" spans="2:50" x14ac:dyDescent="0.35">
      <c r="B189" s="116">
        <v>491557</v>
      </c>
      <c r="C189" s="87" t="s">
        <v>192</v>
      </c>
      <c r="E189" s="99">
        <f t="shared" si="161"/>
        <v>20363.79</v>
      </c>
      <c r="F189" s="100">
        <f t="shared" si="162"/>
        <v>20363.79</v>
      </c>
      <c r="G189" s="100">
        <f t="shared" si="163"/>
        <v>20363.79</v>
      </c>
      <c r="H189" s="100">
        <f t="shared" si="164"/>
        <v>20363.79</v>
      </c>
      <c r="I189" s="100">
        <f t="shared" si="165"/>
        <v>20363.79</v>
      </c>
      <c r="J189" s="100">
        <f t="shared" si="166"/>
        <v>20363.79</v>
      </c>
      <c r="K189" s="100">
        <f t="shared" si="167"/>
        <v>20363.79</v>
      </c>
      <c r="L189" s="100">
        <f t="shared" si="168"/>
        <v>20363.79</v>
      </c>
      <c r="M189" s="100">
        <f t="shared" si="169"/>
        <v>20363.79</v>
      </c>
      <c r="N189" s="100">
        <f t="shared" si="170"/>
        <v>20363.79</v>
      </c>
      <c r="O189" s="100">
        <f t="shared" si="171"/>
        <v>20363.79</v>
      </c>
      <c r="P189" s="100">
        <f t="shared" si="172"/>
        <v>20363.79</v>
      </c>
      <c r="Q189" s="104">
        <f t="shared" si="173"/>
        <v>244365.48000000007</v>
      </c>
      <c r="S189" s="99">
        <f t="shared" si="174"/>
        <v>20363.79</v>
      </c>
      <c r="T189" s="100">
        <f t="shared" si="175"/>
        <v>20363.79</v>
      </c>
      <c r="U189" s="100">
        <f t="shared" si="176"/>
        <v>20363.79</v>
      </c>
      <c r="V189" s="100">
        <f t="shared" si="177"/>
        <v>20363.79</v>
      </c>
      <c r="W189" s="100">
        <f t="shared" si="178"/>
        <v>20363.79</v>
      </c>
      <c r="X189" s="100">
        <f t="shared" si="179"/>
        <v>20363.79</v>
      </c>
      <c r="Y189" s="100">
        <f t="shared" si="180"/>
        <v>20364</v>
      </c>
      <c r="Z189" s="100">
        <f t="shared" si="181"/>
        <v>20364</v>
      </c>
      <c r="AA189" s="100">
        <f t="shared" si="182"/>
        <v>20364</v>
      </c>
      <c r="AB189" s="100">
        <f t="shared" si="183"/>
        <v>20364</v>
      </c>
      <c r="AC189" s="100">
        <f t="shared" si="184"/>
        <v>20364</v>
      </c>
      <c r="AD189" s="100">
        <f t="shared" si="185"/>
        <v>20364</v>
      </c>
      <c r="AE189" s="104">
        <f t="shared" si="186"/>
        <v>244366.74000000002</v>
      </c>
      <c r="AF189" s="104">
        <f t="shared" si="187"/>
        <v>244368</v>
      </c>
      <c r="AG189" s="104">
        <f t="shared" si="188"/>
        <v>-1.2599999999802094</v>
      </c>
      <c r="AH189" s="173">
        <f t="shared" si="189"/>
        <v>-5.1561579256703389E-6</v>
      </c>
      <c r="AJ189" s="105">
        <f>-OP!AJ189</f>
        <v>0</v>
      </c>
      <c r="AK189" s="106">
        <f>-OP!AK189</f>
        <v>0</v>
      </c>
      <c r="AL189" s="106">
        <f>-OP!AL189</f>
        <v>0</v>
      </c>
      <c r="AM189" s="106">
        <f>-OP!AM189</f>
        <v>0</v>
      </c>
      <c r="AN189" s="106">
        <f>-OP!AN189</f>
        <v>0</v>
      </c>
      <c r="AO189" s="106">
        <f>-OP!AO189</f>
        <v>0</v>
      </c>
      <c r="AP189" s="106">
        <f>-OP!AP189</f>
        <v>0</v>
      </c>
      <c r="AQ189" s="106">
        <f>-OP!AQ189</f>
        <v>0</v>
      </c>
      <c r="AR189" s="106">
        <f>-OP!AR189</f>
        <v>0</v>
      </c>
      <c r="AS189" s="106">
        <f>-OP!AS189</f>
        <v>0</v>
      </c>
      <c r="AT189" s="106">
        <f>-OP!AT189</f>
        <v>0</v>
      </c>
      <c r="AU189" s="106">
        <f>-OP!AU189</f>
        <v>0</v>
      </c>
      <c r="AV189" s="30">
        <f t="shared" si="190"/>
        <v>0</v>
      </c>
      <c r="AW189" s="77"/>
      <c r="AX189" s="37"/>
    </row>
    <row r="190" spans="2:50" x14ac:dyDescent="0.35">
      <c r="B190" s="116">
        <v>491558</v>
      </c>
      <c r="C190" s="87" t="s">
        <v>193</v>
      </c>
      <c r="E190" s="99">
        <f t="shared" si="161"/>
        <v>0</v>
      </c>
      <c r="F190" s="100">
        <f t="shared" si="162"/>
        <v>0</v>
      </c>
      <c r="G190" s="100">
        <f t="shared" si="163"/>
        <v>0</v>
      </c>
      <c r="H190" s="100">
        <f t="shared" si="164"/>
        <v>0</v>
      </c>
      <c r="I190" s="100">
        <f t="shared" si="165"/>
        <v>0</v>
      </c>
      <c r="J190" s="100">
        <f t="shared" si="166"/>
        <v>0</v>
      </c>
      <c r="K190" s="100">
        <f t="shared" si="167"/>
        <v>0</v>
      </c>
      <c r="L190" s="100">
        <f t="shared" si="168"/>
        <v>0</v>
      </c>
      <c r="M190" s="100">
        <f t="shared" si="169"/>
        <v>0</v>
      </c>
      <c r="N190" s="100">
        <f t="shared" si="170"/>
        <v>0</v>
      </c>
      <c r="O190" s="100">
        <f t="shared" si="171"/>
        <v>0</v>
      </c>
      <c r="P190" s="100">
        <f t="shared" si="172"/>
        <v>0</v>
      </c>
      <c r="Q190" s="104">
        <f t="shared" si="173"/>
        <v>0</v>
      </c>
      <c r="S190" s="99">
        <f t="shared" si="174"/>
        <v>0</v>
      </c>
      <c r="T190" s="100">
        <f t="shared" si="175"/>
        <v>0</v>
      </c>
      <c r="U190" s="100">
        <f t="shared" si="176"/>
        <v>0</v>
      </c>
      <c r="V190" s="100">
        <f t="shared" si="177"/>
        <v>0</v>
      </c>
      <c r="W190" s="100">
        <f t="shared" si="178"/>
        <v>0</v>
      </c>
      <c r="X190" s="100">
        <f t="shared" si="179"/>
        <v>0</v>
      </c>
      <c r="Y190" s="100">
        <f t="shared" si="180"/>
        <v>0</v>
      </c>
      <c r="Z190" s="100">
        <f t="shared" si="181"/>
        <v>0</v>
      </c>
      <c r="AA190" s="100">
        <f t="shared" si="182"/>
        <v>0</v>
      </c>
      <c r="AB190" s="100">
        <f t="shared" si="183"/>
        <v>0</v>
      </c>
      <c r="AC190" s="100">
        <f t="shared" si="184"/>
        <v>0</v>
      </c>
      <c r="AD190" s="100">
        <f t="shared" si="185"/>
        <v>0</v>
      </c>
      <c r="AE190" s="104">
        <f t="shared" si="186"/>
        <v>0</v>
      </c>
      <c r="AF190" s="104">
        <f t="shared" si="187"/>
        <v>0</v>
      </c>
      <c r="AG190" s="104">
        <f t="shared" si="188"/>
        <v>0</v>
      </c>
      <c r="AH190" s="173">
        <f t="shared" si="189"/>
        <v>0</v>
      </c>
      <c r="AJ190" s="105">
        <f>-OP!AJ190</f>
        <v>0</v>
      </c>
      <c r="AK190" s="106">
        <f>-OP!AK190</f>
        <v>0</v>
      </c>
      <c r="AL190" s="106">
        <f>-OP!AL190</f>
        <v>0</v>
      </c>
      <c r="AM190" s="106">
        <f>-OP!AM190</f>
        <v>0</v>
      </c>
      <c r="AN190" s="106">
        <f>-OP!AN190</f>
        <v>0</v>
      </c>
      <c r="AO190" s="106">
        <f>-OP!AO190</f>
        <v>0</v>
      </c>
      <c r="AP190" s="106">
        <f>-OP!AP190</f>
        <v>0</v>
      </c>
      <c r="AQ190" s="106">
        <f>-OP!AQ190</f>
        <v>0</v>
      </c>
      <c r="AR190" s="106">
        <f>-OP!AR190</f>
        <v>0</v>
      </c>
      <c r="AS190" s="106">
        <f>-OP!AS190</f>
        <v>0</v>
      </c>
      <c r="AT190" s="106">
        <f>-OP!AT190</f>
        <v>0</v>
      </c>
      <c r="AU190" s="106">
        <f>-OP!AU190</f>
        <v>0</v>
      </c>
      <c r="AV190" s="30">
        <f t="shared" si="190"/>
        <v>0</v>
      </c>
      <c r="AW190" s="77"/>
      <c r="AX190" s="37"/>
    </row>
    <row r="191" spans="2:50" x14ac:dyDescent="0.35">
      <c r="B191" s="116">
        <v>491559</v>
      </c>
      <c r="C191" s="87" t="s">
        <v>194</v>
      </c>
      <c r="E191" s="99">
        <f t="shared" si="161"/>
        <v>0</v>
      </c>
      <c r="F191" s="100">
        <f t="shared" si="162"/>
        <v>0</v>
      </c>
      <c r="G191" s="100">
        <f t="shared" si="163"/>
        <v>0</v>
      </c>
      <c r="H191" s="100">
        <f t="shared" si="164"/>
        <v>0</v>
      </c>
      <c r="I191" s="100">
        <f t="shared" si="165"/>
        <v>0</v>
      </c>
      <c r="J191" s="100">
        <f t="shared" si="166"/>
        <v>0</v>
      </c>
      <c r="K191" s="100">
        <f t="shared" si="167"/>
        <v>0</v>
      </c>
      <c r="L191" s="100">
        <f t="shared" si="168"/>
        <v>0</v>
      </c>
      <c r="M191" s="100">
        <f t="shared" si="169"/>
        <v>0</v>
      </c>
      <c r="N191" s="100">
        <f t="shared" si="170"/>
        <v>0</v>
      </c>
      <c r="O191" s="100">
        <f t="shared" si="171"/>
        <v>0</v>
      </c>
      <c r="P191" s="100">
        <f t="shared" si="172"/>
        <v>0</v>
      </c>
      <c r="Q191" s="104">
        <f t="shared" si="173"/>
        <v>0</v>
      </c>
      <c r="S191" s="99">
        <f t="shared" si="174"/>
        <v>0</v>
      </c>
      <c r="T191" s="100">
        <f t="shared" si="175"/>
        <v>0</v>
      </c>
      <c r="U191" s="100">
        <f t="shared" si="176"/>
        <v>0</v>
      </c>
      <c r="V191" s="100">
        <f t="shared" si="177"/>
        <v>0</v>
      </c>
      <c r="W191" s="100">
        <f t="shared" si="178"/>
        <v>0</v>
      </c>
      <c r="X191" s="100">
        <f t="shared" si="179"/>
        <v>0</v>
      </c>
      <c r="Y191" s="100">
        <f t="shared" si="180"/>
        <v>0</v>
      </c>
      <c r="Z191" s="100">
        <f t="shared" si="181"/>
        <v>0</v>
      </c>
      <c r="AA191" s="100">
        <f t="shared" si="182"/>
        <v>0</v>
      </c>
      <c r="AB191" s="100">
        <f t="shared" si="183"/>
        <v>0</v>
      </c>
      <c r="AC191" s="100">
        <f t="shared" si="184"/>
        <v>0</v>
      </c>
      <c r="AD191" s="100">
        <f t="shared" si="185"/>
        <v>0</v>
      </c>
      <c r="AE191" s="104">
        <f t="shared" si="186"/>
        <v>0</v>
      </c>
      <c r="AF191" s="104">
        <f t="shared" si="187"/>
        <v>0</v>
      </c>
      <c r="AG191" s="104">
        <f t="shared" si="188"/>
        <v>0</v>
      </c>
      <c r="AH191" s="173">
        <f t="shared" si="189"/>
        <v>0</v>
      </c>
      <c r="AJ191" s="105">
        <f>-OP!AJ191</f>
        <v>0</v>
      </c>
      <c r="AK191" s="106">
        <f>-OP!AK191</f>
        <v>0</v>
      </c>
      <c r="AL191" s="106">
        <f>-OP!AL191</f>
        <v>0</v>
      </c>
      <c r="AM191" s="106">
        <f>-OP!AM191</f>
        <v>0</v>
      </c>
      <c r="AN191" s="106">
        <f>-OP!AN191</f>
        <v>0</v>
      </c>
      <c r="AO191" s="106">
        <f>-OP!AO191</f>
        <v>0</v>
      </c>
      <c r="AP191" s="106">
        <f>-OP!AP191</f>
        <v>0</v>
      </c>
      <c r="AQ191" s="106">
        <f>-OP!AQ191</f>
        <v>0</v>
      </c>
      <c r="AR191" s="106">
        <f>-OP!AR191</f>
        <v>0</v>
      </c>
      <c r="AS191" s="106">
        <f>-OP!AS191</f>
        <v>0</v>
      </c>
      <c r="AT191" s="106">
        <f>-OP!AT191</f>
        <v>0</v>
      </c>
      <c r="AU191" s="106">
        <f>-OP!AU191</f>
        <v>0</v>
      </c>
      <c r="AV191" s="30">
        <f t="shared" si="190"/>
        <v>0</v>
      </c>
      <c r="AW191" s="77"/>
      <c r="AX191" s="37"/>
    </row>
    <row r="192" spans="2:50" x14ac:dyDescent="0.35">
      <c r="B192" s="116">
        <v>491560</v>
      </c>
      <c r="C192" s="87" t="s">
        <v>195</v>
      </c>
      <c r="E192" s="99">
        <f t="shared" si="161"/>
        <v>0</v>
      </c>
      <c r="F192" s="100">
        <f t="shared" si="162"/>
        <v>0</v>
      </c>
      <c r="G192" s="100">
        <f t="shared" si="163"/>
        <v>0</v>
      </c>
      <c r="H192" s="100">
        <f t="shared" si="164"/>
        <v>0</v>
      </c>
      <c r="I192" s="100">
        <f t="shared" si="165"/>
        <v>0</v>
      </c>
      <c r="J192" s="100">
        <f t="shared" si="166"/>
        <v>0</v>
      </c>
      <c r="K192" s="100">
        <f t="shared" si="167"/>
        <v>0</v>
      </c>
      <c r="L192" s="100">
        <f t="shared" si="168"/>
        <v>0</v>
      </c>
      <c r="M192" s="100">
        <f t="shared" si="169"/>
        <v>0</v>
      </c>
      <c r="N192" s="100">
        <f t="shared" si="170"/>
        <v>0</v>
      </c>
      <c r="O192" s="100">
        <f t="shared" si="171"/>
        <v>0</v>
      </c>
      <c r="P192" s="100">
        <f t="shared" si="172"/>
        <v>0</v>
      </c>
      <c r="Q192" s="104">
        <f t="shared" si="173"/>
        <v>0</v>
      </c>
      <c r="S192" s="99">
        <f t="shared" si="174"/>
        <v>0</v>
      </c>
      <c r="T192" s="100">
        <f t="shared" si="175"/>
        <v>0</v>
      </c>
      <c r="U192" s="100">
        <f t="shared" si="176"/>
        <v>0</v>
      </c>
      <c r="V192" s="100">
        <f t="shared" si="177"/>
        <v>0</v>
      </c>
      <c r="W192" s="100">
        <f t="shared" si="178"/>
        <v>0</v>
      </c>
      <c r="X192" s="100">
        <f t="shared" si="179"/>
        <v>0</v>
      </c>
      <c r="Y192" s="100">
        <f t="shared" si="180"/>
        <v>0</v>
      </c>
      <c r="Z192" s="100">
        <f t="shared" si="181"/>
        <v>0</v>
      </c>
      <c r="AA192" s="100">
        <f t="shared" si="182"/>
        <v>0</v>
      </c>
      <c r="AB192" s="100">
        <f t="shared" si="183"/>
        <v>0</v>
      </c>
      <c r="AC192" s="100">
        <f t="shared" si="184"/>
        <v>0</v>
      </c>
      <c r="AD192" s="100">
        <f t="shared" si="185"/>
        <v>0</v>
      </c>
      <c r="AE192" s="104">
        <f t="shared" si="186"/>
        <v>0</v>
      </c>
      <c r="AF192" s="104">
        <f t="shared" si="187"/>
        <v>0</v>
      </c>
      <c r="AG192" s="104">
        <f t="shared" si="188"/>
        <v>0</v>
      </c>
      <c r="AH192" s="173">
        <f t="shared" si="189"/>
        <v>0</v>
      </c>
      <c r="AJ192" s="105">
        <f>-OP!AJ192</f>
        <v>0</v>
      </c>
      <c r="AK192" s="106">
        <f>-OP!AK192</f>
        <v>0</v>
      </c>
      <c r="AL192" s="106">
        <f>-OP!AL192</f>
        <v>0</v>
      </c>
      <c r="AM192" s="106">
        <f>-OP!AM192</f>
        <v>0</v>
      </c>
      <c r="AN192" s="106">
        <f>-OP!AN192</f>
        <v>0</v>
      </c>
      <c r="AO192" s="106">
        <f>-OP!AO192</f>
        <v>0</v>
      </c>
      <c r="AP192" s="106">
        <f>-OP!AP192</f>
        <v>0</v>
      </c>
      <c r="AQ192" s="106">
        <f>-OP!AQ192</f>
        <v>0</v>
      </c>
      <c r="AR192" s="106">
        <f>-OP!AR192</f>
        <v>0</v>
      </c>
      <c r="AS192" s="106">
        <f>-OP!AS192</f>
        <v>0</v>
      </c>
      <c r="AT192" s="106">
        <f>-OP!AT192</f>
        <v>0</v>
      </c>
      <c r="AU192" s="106">
        <f>-OP!AU192</f>
        <v>0</v>
      </c>
      <c r="AV192" s="30">
        <f t="shared" si="190"/>
        <v>0</v>
      </c>
      <c r="AW192" s="77"/>
      <c r="AX192" s="37"/>
    </row>
    <row r="193" spans="1:50" x14ac:dyDescent="0.35">
      <c r="B193" s="116">
        <v>491561</v>
      </c>
      <c r="C193" s="87" t="s">
        <v>196</v>
      </c>
      <c r="E193" s="99">
        <f t="shared" si="161"/>
        <v>0</v>
      </c>
      <c r="F193" s="100">
        <f t="shared" si="162"/>
        <v>0</v>
      </c>
      <c r="G193" s="100">
        <f t="shared" si="163"/>
        <v>0</v>
      </c>
      <c r="H193" s="100">
        <f t="shared" si="164"/>
        <v>0</v>
      </c>
      <c r="I193" s="100">
        <f t="shared" si="165"/>
        <v>0</v>
      </c>
      <c r="J193" s="100">
        <f t="shared" si="166"/>
        <v>0</v>
      </c>
      <c r="K193" s="100">
        <f t="shared" si="167"/>
        <v>0</v>
      </c>
      <c r="L193" s="100">
        <f t="shared" si="168"/>
        <v>0</v>
      </c>
      <c r="M193" s="100">
        <f t="shared" si="169"/>
        <v>0</v>
      </c>
      <c r="N193" s="100">
        <f t="shared" si="170"/>
        <v>0</v>
      </c>
      <c r="O193" s="100">
        <f t="shared" si="171"/>
        <v>0</v>
      </c>
      <c r="P193" s="100">
        <f t="shared" si="172"/>
        <v>0</v>
      </c>
      <c r="Q193" s="104">
        <f t="shared" si="173"/>
        <v>0</v>
      </c>
      <c r="S193" s="99">
        <f t="shared" si="174"/>
        <v>0</v>
      </c>
      <c r="T193" s="100">
        <f t="shared" si="175"/>
        <v>0</v>
      </c>
      <c r="U193" s="100">
        <f t="shared" si="176"/>
        <v>0</v>
      </c>
      <c r="V193" s="100">
        <f t="shared" si="177"/>
        <v>0</v>
      </c>
      <c r="W193" s="100">
        <f t="shared" si="178"/>
        <v>0</v>
      </c>
      <c r="X193" s="100">
        <f t="shared" si="179"/>
        <v>0</v>
      </c>
      <c r="Y193" s="100">
        <f t="shared" si="180"/>
        <v>0</v>
      </c>
      <c r="Z193" s="100">
        <f t="shared" si="181"/>
        <v>0</v>
      </c>
      <c r="AA193" s="100">
        <f t="shared" si="182"/>
        <v>0</v>
      </c>
      <c r="AB193" s="100">
        <f t="shared" si="183"/>
        <v>0</v>
      </c>
      <c r="AC193" s="100">
        <f t="shared" si="184"/>
        <v>0</v>
      </c>
      <c r="AD193" s="100">
        <f t="shared" si="185"/>
        <v>0</v>
      </c>
      <c r="AE193" s="104">
        <f t="shared" si="186"/>
        <v>0</v>
      </c>
      <c r="AF193" s="104">
        <f t="shared" si="187"/>
        <v>0</v>
      </c>
      <c r="AG193" s="104">
        <f t="shared" si="188"/>
        <v>0</v>
      </c>
      <c r="AH193" s="173">
        <f t="shared" si="189"/>
        <v>0</v>
      </c>
      <c r="AJ193" s="105">
        <f>-OP!AJ193</f>
        <v>0</v>
      </c>
      <c r="AK193" s="106">
        <f>-OP!AK193</f>
        <v>0</v>
      </c>
      <c r="AL193" s="106">
        <f>-OP!AL193</f>
        <v>0</v>
      </c>
      <c r="AM193" s="106">
        <f>-OP!AM193</f>
        <v>0</v>
      </c>
      <c r="AN193" s="106">
        <f>-OP!AN193</f>
        <v>0</v>
      </c>
      <c r="AO193" s="106">
        <f>-OP!AO193</f>
        <v>0</v>
      </c>
      <c r="AP193" s="106">
        <f>-OP!AP193</f>
        <v>0</v>
      </c>
      <c r="AQ193" s="106">
        <f>-OP!AQ193</f>
        <v>0</v>
      </c>
      <c r="AR193" s="106">
        <f>-OP!AR193</f>
        <v>0</v>
      </c>
      <c r="AS193" s="106">
        <f>-OP!AS193</f>
        <v>0</v>
      </c>
      <c r="AT193" s="106">
        <f>-OP!AT193</f>
        <v>0</v>
      </c>
      <c r="AU193" s="106">
        <f>-OP!AU193</f>
        <v>0</v>
      </c>
      <c r="AV193" s="30">
        <f t="shared" si="190"/>
        <v>0</v>
      </c>
      <c r="AW193" s="77"/>
      <c r="AX193" s="37"/>
    </row>
    <row r="194" spans="1:50" x14ac:dyDescent="0.35">
      <c r="B194" s="116">
        <v>491562</v>
      </c>
      <c r="C194" s="87" t="s">
        <v>197</v>
      </c>
      <c r="E194" s="99">
        <f t="shared" si="161"/>
        <v>0</v>
      </c>
      <c r="F194" s="100">
        <f t="shared" si="162"/>
        <v>0</v>
      </c>
      <c r="G194" s="100">
        <f t="shared" si="163"/>
        <v>0</v>
      </c>
      <c r="H194" s="100">
        <f t="shared" si="164"/>
        <v>0</v>
      </c>
      <c r="I194" s="100">
        <f t="shared" si="165"/>
        <v>0</v>
      </c>
      <c r="J194" s="100">
        <f t="shared" si="166"/>
        <v>0</v>
      </c>
      <c r="K194" s="100">
        <f t="shared" si="167"/>
        <v>0</v>
      </c>
      <c r="L194" s="100">
        <f t="shared" si="168"/>
        <v>0</v>
      </c>
      <c r="M194" s="100">
        <f t="shared" si="169"/>
        <v>0</v>
      </c>
      <c r="N194" s="100">
        <f t="shared" si="170"/>
        <v>0</v>
      </c>
      <c r="O194" s="100">
        <f t="shared" si="171"/>
        <v>0</v>
      </c>
      <c r="P194" s="100">
        <f t="shared" si="172"/>
        <v>0</v>
      </c>
      <c r="Q194" s="104">
        <f t="shared" si="173"/>
        <v>0</v>
      </c>
      <c r="S194" s="99">
        <f t="shared" si="174"/>
        <v>0</v>
      </c>
      <c r="T194" s="100">
        <f t="shared" si="175"/>
        <v>0</v>
      </c>
      <c r="U194" s="100">
        <f t="shared" si="176"/>
        <v>0</v>
      </c>
      <c r="V194" s="100">
        <f t="shared" si="177"/>
        <v>0</v>
      </c>
      <c r="W194" s="100">
        <f t="shared" si="178"/>
        <v>0</v>
      </c>
      <c r="X194" s="100">
        <f t="shared" si="179"/>
        <v>0</v>
      </c>
      <c r="Y194" s="100">
        <f t="shared" si="180"/>
        <v>0</v>
      </c>
      <c r="Z194" s="100">
        <f t="shared" si="181"/>
        <v>0</v>
      </c>
      <c r="AA194" s="100">
        <f t="shared" si="182"/>
        <v>0</v>
      </c>
      <c r="AB194" s="100">
        <f t="shared" si="183"/>
        <v>0</v>
      </c>
      <c r="AC194" s="100">
        <f t="shared" si="184"/>
        <v>0</v>
      </c>
      <c r="AD194" s="100">
        <f t="shared" si="185"/>
        <v>0</v>
      </c>
      <c r="AE194" s="104">
        <f t="shared" si="186"/>
        <v>0</v>
      </c>
      <c r="AF194" s="104">
        <f t="shared" si="187"/>
        <v>0</v>
      </c>
      <c r="AG194" s="104">
        <f t="shared" si="188"/>
        <v>0</v>
      </c>
      <c r="AH194" s="173">
        <f t="shared" si="189"/>
        <v>0</v>
      </c>
      <c r="AJ194" s="105">
        <f>-OP!AJ194</f>
        <v>0</v>
      </c>
      <c r="AK194" s="106">
        <f>-OP!AK194</f>
        <v>0</v>
      </c>
      <c r="AL194" s="106">
        <f>-OP!AL194</f>
        <v>0</v>
      </c>
      <c r="AM194" s="106">
        <f>-OP!AM194</f>
        <v>0</v>
      </c>
      <c r="AN194" s="106">
        <f>-OP!AN194</f>
        <v>0</v>
      </c>
      <c r="AO194" s="106">
        <f>-OP!AO194</f>
        <v>0</v>
      </c>
      <c r="AP194" s="106">
        <f>-OP!AP194</f>
        <v>0</v>
      </c>
      <c r="AQ194" s="106">
        <f>-OP!AQ194</f>
        <v>0</v>
      </c>
      <c r="AR194" s="106">
        <f>-OP!AR194</f>
        <v>0</v>
      </c>
      <c r="AS194" s="106">
        <f>-OP!AS194</f>
        <v>0</v>
      </c>
      <c r="AT194" s="106">
        <f>-OP!AT194</f>
        <v>0</v>
      </c>
      <c r="AU194" s="106">
        <f>-OP!AU194</f>
        <v>0</v>
      </c>
      <c r="AV194" s="30">
        <f t="shared" si="190"/>
        <v>0</v>
      </c>
      <c r="AW194" s="77"/>
      <c r="AX194" s="37"/>
    </row>
    <row r="195" spans="1:50" x14ac:dyDescent="0.35">
      <c r="B195" s="116">
        <v>491563</v>
      </c>
      <c r="C195" s="87" t="s">
        <v>198</v>
      </c>
      <c r="E195" s="99">
        <f t="shared" si="161"/>
        <v>0</v>
      </c>
      <c r="F195" s="100">
        <f t="shared" si="162"/>
        <v>0</v>
      </c>
      <c r="G195" s="100">
        <f t="shared" si="163"/>
        <v>0</v>
      </c>
      <c r="H195" s="100">
        <f t="shared" si="164"/>
        <v>0</v>
      </c>
      <c r="I195" s="100">
        <f t="shared" si="165"/>
        <v>0</v>
      </c>
      <c r="J195" s="100">
        <f t="shared" si="166"/>
        <v>0</v>
      </c>
      <c r="K195" s="100">
        <f t="shared" si="167"/>
        <v>0</v>
      </c>
      <c r="L195" s="100">
        <f t="shared" si="168"/>
        <v>0</v>
      </c>
      <c r="M195" s="100">
        <f t="shared" si="169"/>
        <v>0</v>
      </c>
      <c r="N195" s="100">
        <f t="shared" si="170"/>
        <v>0</v>
      </c>
      <c r="O195" s="100">
        <f t="shared" si="171"/>
        <v>0</v>
      </c>
      <c r="P195" s="100">
        <f t="shared" si="172"/>
        <v>0</v>
      </c>
      <c r="Q195" s="104">
        <f t="shared" si="173"/>
        <v>0</v>
      </c>
      <c r="S195" s="99">
        <f t="shared" si="174"/>
        <v>0</v>
      </c>
      <c r="T195" s="100">
        <f t="shared" si="175"/>
        <v>0</v>
      </c>
      <c r="U195" s="100">
        <f t="shared" si="176"/>
        <v>0</v>
      </c>
      <c r="V195" s="100">
        <f t="shared" si="177"/>
        <v>0</v>
      </c>
      <c r="W195" s="100">
        <f t="shared" si="178"/>
        <v>0</v>
      </c>
      <c r="X195" s="100">
        <f t="shared" si="179"/>
        <v>0</v>
      </c>
      <c r="Y195" s="100">
        <f t="shared" si="180"/>
        <v>0</v>
      </c>
      <c r="Z195" s="100">
        <f t="shared" si="181"/>
        <v>0</v>
      </c>
      <c r="AA195" s="100">
        <f t="shared" si="182"/>
        <v>0</v>
      </c>
      <c r="AB195" s="100">
        <f t="shared" si="183"/>
        <v>0</v>
      </c>
      <c r="AC195" s="100">
        <f t="shared" si="184"/>
        <v>0</v>
      </c>
      <c r="AD195" s="100">
        <f t="shared" si="185"/>
        <v>0</v>
      </c>
      <c r="AE195" s="104">
        <f t="shared" si="186"/>
        <v>0</v>
      </c>
      <c r="AF195" s="104">
        <f t="shared" si="187"/>
        <v>0</v>
      </c>
      <c r="AG195" s="104">
        <f t="shared" si="188"/>
        <v>0</v>
      </c>
      <c r="AH195" s="173">
        <f t="shared" si="189"/>
        <v>0</v>
      </c>
      <c r="AJ195" s="105">
        <f>-OP!AJ195</f>
        <v>0</v>
      </c>
      <c r="AK195" s="106">
        <f>-OP!AK195</f>
        <v>0</v>
      </c>
      <c r="AL195" s="106">
        <f>-OP!AL195</f>
        <v>0</v>
      </c>
      <c r="AM195" s="106">
        <f>-OP!AM195</f>
        <v>0</v>
      </c>
      <c r="AN195" s="106">
        <f>-OP!AN195</f>
        <v>0</v>
      </c>
      <c r="AO195" s="106">
        <f>-OP!AO195</f>
        <v>0</v>
      </c>
      <c r="AP195" s="106">
        <f>-OP!AP195</f>
        <v>0</v>
      </c>
      <c r="AQ195" s="106">
        <f>-OP!AQ195</f>
        <v>0</v>
      </c>
      <c r="AR195" s="106">
        <f>-OP!AR195</f>
        <v>0</v>
      </c>
      <c r="AS195" s="106">
        <f>-OP!AS195</f>
        <v>0</v>
      </c>
      <c r="AT195" s="106">
        <f>-OP!AT195</f>
        <v>0</v>
      </c>
      <c r="AU195" s="106">
        <f>-OP!AU195</f>
        <v>0</v>
      </c>
      <c r="AV195" s="30">
        <f t="shared" si="190"/>
        <v>0</v>
      </c>
      <c r="AW195" s="77"/>
      <c r="AX195" s="37"/>
    </row>
    <row r="196" spans="1:50" x14ac:dyDescent="0.35">
      <c r="B196" s="116">
        <v>491564</v>
      </c>
      <c r="C196" s="87" t="s">
        <v>199</v>
      </c>
      <c r="E196" s="99">
        <f t="shared" si="161"/>
        <v>0</v>
      </c>
      <c r="F196" s="100">
        <f t="shared" si="162"/>
        <v>0</v>
      </c>
      <c r="G196" s="100">
        <f t="shared" si="163"/>
        <v>0</v>
      </c>
      <c r="H196" s="100">
        <f t="shared" si="164"/>
        <v>0</v>
      </c>
      <c r="I196" s="100">
        <f t="shared" si="165"/>
        <v>0</v>
      </c>
      <c r="J196" s="100">
        <f t="shared" si="166"/>
        <v>0</v>
      </c>
      <c r="K196" s="100">
        <f t="shared" si="167"/>
        <v>0</v>
      </c>
      <c r="L196" s="100">
        <f t="shared" si="168"/>
        <v>0</v>
      </c>
      <c r="M196" s="100">
        <f t="shared" si="169"/>
        <v>0</v>
      </c>
      <c r="N196" s="100">
        <f t="shared" si="170"/>
        <v>0</v>
      </c>
      <c r="O196" s="100">
        <f t="shared" si="171"/>
        <v>0</v>
      </c>
      <c r="P196" s="100">
        <f t="shared" si="172"/>
        <v>0</v>
      </c>
      <c r="Q196" s="104">
        <f t="shared" si="173"/>
        <v>0</v>
      </c>
      <c r="S196" s="99">
        <f t="shared" si="174"/>
        <v>0</v>
      </c>
      <c r="T196" s="100">
        <f t="shared" si="175"/>
        <v>0</v>
      </c>
      <c r="U196" s="100">
        <f t="shared" si="176"/>
        <v>0</v>
      </c>
      <c r="V196" s="100">
        <f t="shared" si="177"/>
        <v>0</v>
      </c>
      <c r="W196" s="100">
        <f t="shared" si="178"/>
        <v>0</v>
      </c>
      <c r="X196" s="100">
        <f t="shared" si="179"/>
        <v>0</v>
      </c>
      <c r="Y196" s="100">
        <f t="shared" si="180"/>
        <v>0</v>
      </c>
      <c r="Z196" s="100">
        <f t="shared" si="181"/>
        <v>0</v>
      </c>
      <c r="AA196" s="100">
        <f t="shared" si="182"/>
        <v>0</v>
      </c>
      <c r="AB196" s="100">
        <f t="shared" si="183"/>
        <v>0</v>
      </c>
      <c r="AC196" s="100">
        <f t="shared" si="184"/>
        <v>0</v>
      </c>
      <c r="AD196" s="100">
        <f t="shared" si="185"/>
        <v>0</v>
      </c>
      <c r="AE196" s="104">
        <f t="shared" si="186"/>
        <v>0</v>
      </c>
      <c r="AF196" s="104">
        <f t="shared" si="187"/>
        <v>0</v>
      </c>
      <c r="AG196" s="104">
        <f t="shared" si="188"/>
        <v>0</v>
      </c>
      <c r="AH196" s="173">
        <f t="shared" si="189"/>
        <v>0</v>
      </c>
      <c r="AJ196" s="105">
        <f>-OP!AJ196</f>
        <v>0</v>
      </c>
      <c r="AK196" s="106">
        <f>-OP!AK196</f>
        <v>0</v>
      </c>
      <c r="AL196" s="106">
        <f>-OP!AL196</f>
        <v>0</v>
      </c>
      <c r="AM196" s="106">
        <f>-OP!AM196</f>
        <v>0</v>
      </c>
      <c r="AN196" s="106">
        <f>-OP!AN196</f>
        <v>0</v>
      </c>
      <c r="AO196" s="106">
        <f>-OP!AO196</f>
        <v>0</v>
      </c>
      <c r="AP196" s="106">
        <f>-OP!AP196</f>
        <v>0</v>
      </c>
      <c r="AQ196" s="106">
        <f>-OP!AQ196</f>
        <v>0</v>
      </c>
      <c r="AR196" s="106">
        <f>-OP!AR196</f>
        <v>0</v>
      </c>
      <c r="AS196" s="106">
        <f>-OP!AS196</f>
        <v>0</v>
      </c>
      <c r="AT196" s="106">
        <f>-OP!AT196</f>
        <v>0</v>
      </c>
      <c r="AU196" s="106">
        <f>-OP!AU196</f>
        <v>0</v>
      </c>
      <c r="AV196" s="30">
        <f t="shared" si="190"/>
        <v>0</v>
      </c>
      <c r="AW196" s="77"/>
      <c r="AX196" s="37"/>
    </row>
    <row r="197" spans="1:50" x14ac:dyDescent="0.35">
      <c r="B197" s="116">
        <v>492000</v>
      </c>
      <c r="C197" s="87" t="s">
        <v>200</v>
      </c>
      <c r="E197" s="99">
        <f t="shared" si="161"/>
        <v>0</v>
      </c>
      <c r="F197" s="100">
        <f t="shared" si="162"/>
        <v>0</v>
      </c>
      <c r="G197" s="100">
        <f t="shared" si="163"/>
        <v>0</v>
      </c>
      <c r="H197" s="100">
        <f t="shared" si="164"/>
        <v>0</v>
      </c>
      <c r="I197" s="100">
        <f t="shared" si="165"/>
        <v>0</v>
      </c>
      <c r="J197" s="100">
        <f t="shared" si="166"/>
        <v>0</v>
      </c>
      <c r="K197" s="100">
        <f t="shared" si="167"/>
        <v>0</v>
      </c>
      <c r="L197" s="100">
        <f t="shared" si="168"/>
        <v>0</v>
      </c>
      <c r="M197" s="100">
        <f t="shared" si="169"/>
        <v>0</v>
      </c>
      <c r="N197" s="100">
        <f t="shared" si="170"/>
        <v>0</v>
      </c>
      <c r="O197" s="100">
        <f t="shared" si="171"/>
        <v>0</v>
      </c>
      <c r="P197" s="100">
        <f t="shared" si="172"/>
        <v>0</v>
      </c>
      <c r="Q197" s="104">
        <f t="shared" si="173"/>
        <v>0</v>
      </c>
      <c r="S197" s="99">
        <f t="shared" si="174"/>
        <v>0</v>
      </c>
      <c r="T197" s="100">
        <f t="shared" si="175"/>
        <v>0</v>
      </c>
      <c r="U197" s="100">
        <f t="shared" si="176"/>
        <v>0</v>
      </c>
      <c r="V197" s="100">
        <f t="shared" si="177"/>
        <v>0</v>
      </c>
      <c r="W197" s="100">
        <f t="shared" si="178"/>
        <v>0</v>
      </c>
      <c r="X197" s="100">
        <f t="shared" si="179"/>
        <v>0</v>
      </c>
      <c r="Y197" s="100">
        <f t="shared" si="180"/>
        <v>0</v>
      </c>
      <c r="Z197" s="100">
        <f t="shared" si="181"/>
        <v>0</v>
      </c>
      <c r="AA197" s="100">
        <f t="shared" si="182"/>
        <v>0</v>
      </c>
      <c r="AB197" s="100">
        <f t="shared" si="183"/>
        <v>0</v>
      </c>
      <c r="AC197" s="100">
        <f t="shared" si="184"/>
        <v>0</v>
      </c>
      <c r="AD197" s="100">
        <f t="shared" si="185"/>
        <v>0</v>
      </c>
      <c r="AE197" s="104">
        <f t="shared" si="186"/>
        <v>0</v>
      </c>
      <c r="AF197" s="104">
        <f t="shared" si="187"/>
        <v>0</v>
      </c>
      <c r="AG197" s="104">
        <f t="shared" si="188"/>
        <v>0</v>
      </c>
      <c r="AH197" s="173">
        <f t="shared" si="189"/>
        <v>0</v>
      </c>
      <c r="AJ197" s="105">
        <f>-OP!AJ197</f>
        <v>0</v>
      </c>
      <c r="AK197" s="106">
        <f>-OP!AK197</f>
        <v>0</v>
      </c>
      <c r="AL197" s="106">
        <f>-OP!AL197</f>
        <v>0</v>
      </c>
      <c r="AM197" s="106">
        <f>-OP!AM197</f>
        <v>0</v>
      </c>
      <c r="AN197" s="106">
        <f>-OP!AN197</f>
        <v>0</v>
      </c>
      <c r="AO197" s="106">
        <f>-OP!AO197</f>
        <v>0</v>
      </c>
      <c r="AP197" s="106">
        <f>-OP!AP197</f>
        <v>0</v>
      </c>
      <c r="AQ197" s="106">
        <f>-OP!AQ197</f>
        <v>0</v>
      </c>
      <c r="AR197" s="106">
        <f>-OP!AR197</f>
        <v>0</v>
      </c>
      <c r="AS197" s="106">
        <f>-OP!AS197</f>
        <v>0</v>
      </c>
      <c r="AT197" s="106">
        <f>-OP!AT197</f>
        <v>0</v>
      </c>
      <c r="AU197" s="106">
        <f>-OP!AU197</f>
        <v>0</v>
      </c>
      <c r="AV197" s="30">
        <f t="shared" si="190"/>
        <v>0</v>
      </c>
      <c r="AW197" s="77"/>
      <c r="AX197" s="37"/>
    </row>
    <row r="198" spans="1:50" x14ac:dyDescent="0.35">
      <c r="A198" s="22"/>
      <c r="B198" s="127"/>
      <c r="C198" s="128" t="str">
        <f>+"Total "&amp;PROPER(C173)</f>
        <v>Total Funds Transfers</v>
      </c>
      <c r="D198" s="96"/>
      <c r="E198" s="174">
        <f t="shared" ref="E198:Q198" si="191">SUM(E174:E197)</f>
        <v>40075.79</v>
      </c>
      <c r="F198" s="175">
        <f t="shared" si="191"/>
        <v>40075.79</v>
      </c>
      <c r="G198" s="175">
        <f t="shared" si="191"/>
        <v>40075.79</v>
      </c>
      <c r="H198" s="175">
        <f t="shared" si="191"/>
        <v>40075.79</v>
      </c>
      <c r="I198" s="175">
        <f t="shared" si="191"/>
        <v>40075.79</v>
      </c>
      <c r="J198" s="175">
        <f t="shared" si="191"/>
        <v>40075.79</v>
      </c>
      <c r="K198" s="175">
        <f t="shared" si="191"/>
        <v>40075.79</v>
      </c>
      <c r="L198" s="175">
        <f t="shared" si="191"/>
        <v>40075.79</v>
      </c>
      <c r="M198" s="175">
        <f t="shared" si="191"/>
        <v>40075.79</v>
      </c>
      <c r="N198" s="175">
        <f t="shared" si="191"/>
        <v>40075.79</v>
      </c>
      <c r="O198" s="175">
        <f t="shared" si="191"/>
        <v>40075.79</v>
      </c>
      <c r="P198" s="175">
        <f t="shared" si="191"/>
        <v>40075.79</v>
      </c>
      <c r="Q198" s="176">
        <f t="shared" si="191"/>
        <v>480909.4800000001</v>
      </c>
      <c r="R198" s="96"/>
      <c r="S198" s="174">
        <f t="shared" ref="S198:AG198" si="192">SUM(S174:S197)</f>
        <v>37863.79</v>
      </c>
      <c r="T198" s="175">
        <f t="shared" si="192"/>
        <v>37863.79</v>
      </c>
      <c r="U198" s="175">
        <f t="shared" si="192"/>
        <v>37863.79</v>
      </c>
      <c r="V198" s="175">
        <f t="shared" si="192"/>
        <v>37863.79</v>
      </c>
      <c r="W198" s="175">
        <f t="shared" si="192"/>
        <v>37863.79</v>
      </c>
      <c r="X198" s="175">
        <f t="shared" si="192"/>
        <v>37863.79</v>
      </c>
      <c r="Y198" s="175">
        <f t="shared" si="192"/>
        <v>37864</v>
      </c>
      <c r="Z198" s="175">
        <f t="shared" si="192"/>
        <v>37864</v>
      </c>
      <c r="AA198" s="175">
        <f t="shared" si="192"/>
        <v>37864</v>
      </c>
      <c r="AB198" s="175">
        <f t="shared" si="192"/>
        <v>37864</v>
      </c>
      <c r="AC198" s="175">
        <f t="shared" si="192"/>
        <v>37864</v>
      </c>
      <c r="AD198" s="175">
        <f t="shared" si="192"/>
        <v>37864</v>
      </c>
      <c r="AE198" s="176">
        <f t="shared" si="192"/>
        <v>454366.74</v>
      </c>
      <c r="AF198" s="176">
        <f t="shared" si="192"/>
        <v>454368</v>
      </c>
      <c r="AG198" s="176">
        <f t="shared" si="192"/>
        <v>-1.2599999999802094</v>
      </c>
      <c r="AH198" s="177">
        <f t="shared" si="189"/>
        <v>-2.7730826114079543E-6</v>
      </c>
      <c r="AI198" s="96"/>
      <c r="AJ198" s="66">
        <f t="shared" ref="AJ198:AV198" si="193">SUM(AJ174:AJ197)</f>
        <v>790127</v>
      </c>
      <c r="AK198" s="67">
        <f t="shared" si="193"/>
        <v>790127</v>
      </c>
      <c r="AL198" s="67">
        <f t="shared" si="193"/>
        <v>790127</v>
      </c>
      <c r="AM198" s="67">
        <f t="shared" si="193"/>
        <v>790127</v>
      </c>
      <c r="AN198" s="67">
        <f t="shared" si="193"/>
        <v>790127</v>
      </c>
      <c r="AO198" s="67">
        <f t="shared" si="193"/>
        <v>790127</v>
      </c>
      <c r="AP198" s="67">
        <f t="shared" si="193"/>
        <v>790127</v>
      </c>
      <c r="AQ198" s="67">
        <f t="shared" si="193"/>
        <v>790127</v>
      </c>
      <c r="AR198" s="67">
        <f t="shared" si="193"/>
        <v>790127</v>
      </c>
      <c r="AS198" s="67">
        <f t="shared" si="193"/>
        <v>790127</v>
      </c>
      <c r="AT198" s="67">
        <f t="shared" si="193"/>
        <v>790127</v>
      </c>
      <c r="AU198" s="67">
        <f t="shared" si="193"/>
        <v>790127</v>
      </c>
      <c r="AV198" s="27">
        <f t="shared" si="193"/>
        <v>9481524</v>
      </c>
      <c r="AW198" s="55"/>
      <c r="AX198" s="22"/>
    </row>
    <row r="199" spans="1:50" s="46" customFormat="1" ht="11.65" customHeight="1" x14ac:dyDescent="0.3">
      <c r="A199" s="44"/>
      <c r="B199" s="129"/>
      <c r="C199" s="130" t="s">
        <v>175</v>
      </c>
      <c r="D199" s="130"/>
      <c r="E199" s="178">
        <f t="shared" ref="E199:Q199" si="194">IF(E$201=0,0,E198/E$201)</f>
        <v>0.99419397204106297</v>
      </c>
      <c r="F199" s="179">
        <f t="shared" si="194"/>
        <v>0.99447546578749246</v>
      </c>
      <c r="G199" s="179">
        <f t="shared" si="194"/>
        <v>0.99369428788919445</v>
      </c>
      <c r="H199" s="179">
        <f t="shared" si="194"/>
        <v>0.99370463638689921</v>
      </c>
      <c r="I199" s="179">
        <f t="shared" si="194"/>
        <v>0.99370315801688791</v>
      </c>
      <c r="J199" s="179">
        <f t="shared" si="194"/>
        <v>0.99409557318061159</v>
      </c>
      <c r="K199" s="179">
        <f t="shared" si="194"/>
        <v>0.9939229906534639</v>
      </c>
      <c r="L199" s="179">
        <f t="shared" si="194"/>
        <v>0.99375293222627015</v>
      </c>
      <c r="M199" s="179">
        <f t="shared" si="194"/>
        <v>0.99460528784538116</v>
      </c>
      <c r="N199" s="179">
        <f t="shared" si="194"/>
        <v>0.99456850971530963</v>
      </c>
      <c r="O199" s="179">
        <f t="shared" si="194"/>
        <v>0.9947593412452479</v>
      </c>
      <c r="P199" s="179">
        <f t="shared" si="194"/>
        <v>0.99460750943028176</v>
      </c>
      <c r="Q199" s="180">
        <f t="shared" si="194"/>
        <v>0.99417348094826774</v>
      </c>
      <c r="R199" s="130"/>
      <c r="S199" s="178">
        <f t="shared" ref="S199:AF199" si="195">IF(S$201=0,0,S198/S$201)</f>
        <v>0.99447603634070503</v>
      </c>
      <c r="T199" s="179">
        <f t="shared" si="195"/>
        <v>0.99437626992853867</v>
      </c>
      <c r="U199" s="179">
        <f t="shared" si="195"/>
        <v>0.99329162415781314</v>
      </c>
      <c r="V199" s="179">
        <f t="shared" si="195"/>
        <v>0.98663768719419831</v>
      </c>
      <c r="W199" s="179">
        <f t="shared" si="195"/>
        <v>0.98454604645260868</v>
      </c>
      <c r="X199" s="179">
        <f t="shared" si="195"/>
        <v>0.98354352978337201</v>
      </c>
      <c r="Y199" s="179">
        <f t="shared" si="195"/>
        <v>0.99409278269316603</v>
      </c>
      <c r="Z199" s="179">
        <f t="shared" si="195"/>
        <v>0.99409278269316603</v>
      </c>
      <c r="AA199" s="179">
        <f t="shared" si="195"/>
        <v>0.99409278269316603</v>
      </c>
      <c r="AB199" s="179">
        <f t="shared" si="195"/>
        <v>0.99409278269316603</v>
      </c>
      <c r="AC199" s="179">
        <f t="shared" si="195"/>
        <v>0.99409278269316603</v>
      </c>
      <c r="AD199" s="179">
        <f t="shared" si="195"/>
        <v>0.99409278269316603</v>
      </c>
      <c r="AE199" s="180">
        <f t="shared" si="195"/>
        <v>0.99176919736643299</v>
      </c>
      <c r="AF199" s="180">
        <f t="shared" si="195"/>
        <v>0.99409278269316603</v>
      </c>
      <c r="AG199" s="180"/>
      <c r="AH199" s="180"/>
      <c r="AI199" s="130"/>
      <c r="AJ199" s="68">
        <f t="shared" ref="AJ199:AV199" si="196">IF(AJ$201=0,0,AJ198/AJ$201)</f>
        <v>1</v>
      </c>
      <c r="AK199" s="69">
        <f t="shared" si="196"/>
        <v>1</v>
      </c>
      <c r="AL199" s="69">
        <f t="shared" si="196"/>
        <v>1</v>
      </c>
      <c r="AM199" s="69">
        <f t="shared" si="196"/>
        <v>1</v>
      </c>
      <c r="AN199" s="69">
        <f t="shared" si="196"/>
        <v>1</v>
      </c>
      <c r="AO199" s="69">
        <f t="shared" si="196"/>
        <v>1</v>
      </c>
      <c r="AP199" s="69">
        <f t="shared" si="196"/>
        <v>1</v>
      </c>
      <c r="AQ199" s="69">
        <f t="shared" si="196"/>
        <v>1</v>
      </c>
      <c r="AR199" s="69">
        <f t="shared" si="196"/>
        <v>1</v>
      </c>
      <c r="AS199" s="69">
        <f t="shared" si="196"/>
        <v>1</v>
      </c>
      <c r="AT199" s="69">
        <f t="shared" si="196"/>
        <v>1</v>
      </c>
      <c r="AU199" s="69">
        <f t="shared" si="196"/>
        <v>1</v>
      </c>
      <c r="AV199" s="45">
        <f t="shared" si="196"/>
        <v>1</v>
      </c>
      <c r="AW199" s="56"/>
      <c r="AX199" s="44"/>
    </row>
    <row r="200" spans="1:50" x14ac:dyDescent="0.35">
      <c r="A200" s="11"/>
      <c r="B200" s="125"/>
      <c r="C200" s="97"/>
      <c r="D200" s="97"/>
      <c r="E200" s="181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3"/>
      <c r="R200" s="97"/>
      <c r="S200" s="181"/>
      <c r="T200" s="182"/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2"/>
      <c r="AE200" s="183"/>
      <c r="AF200" s="183"/>
      <c r="AG200" s="183"/>
      <c r="AH200" s="183"/>
      <c r="AI200" s="97"/>
      <c r="AJ200" s="57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9"/>
      <c r="AW200" s="58"/>
      <c r="AX200" s="11"/>
    </row>
    <row r="201" spans="1:50" x14ac:dyDescent="0.35">
      <c r="A201" s="22"/>
      <c r="B201" s="127"/>
      <c r="C201" s="128" t="s">
        <v>201</v>
      </c>
      <c r="D201" s="96"/>
      <c r="E201" s="174">
        <f t="shared" ref="E201:Q201" si="197">+E170+E198</f>
        <v>40309.83</v>
      </c>
      <c r="F201" s="175">
        <f t="shared" si="197"/>
        <v>40298.42</v>
      </c>
      <c r="G201" s="175">
        <f t="shared" si="197"/>
        <v>40330.1</v>
      </c>
      <c r="H201" s="175">
        <f t="shared" si="197"/>
        <v>40329.68</v>
      </c>
      <c r="I201" s="175">
        <f t="shared" si="197"/>
        <v>40329.74</v>
      </c>
      <c r="J201" s="175">
        <f t="shared" si="197"/>
        <v>40313.82</v>
      </c>
      <c r="K201" s="175">
        <f t="shared" si="197"/>
        <v>40320.82</v>
      </c>
      <c r="L201" s="175">
        <f t="shared" si="197"/>
        <v>40327.72</v>
      </c>
      <c r="M201" s="175">
        <f t="shared" si="197"/>
        <v>40293.160000000003</v>
      </c>
      <c r="N201" s="175">
        <f t="shared" si="197"/>
        <v>40294.65</v>
      </c>
      <c r="O201" s="175">
        <f t="shared" si="197"/>
        <v>40286.92</v>
      </c>
      <c r="P201" s="175">
        <f t="shared" si="197"/>
        <v>40293.07</v>
      </c>
      <c r="Q201" s="176">
        <f t="shared" si="197"/>
        <v>483727.93000000011</v>
      </c>
      <c r="R201" s="96"/>
      <c r="S201" s="174">
        <f t="shared" ref="S201:AG201" si="198">+S170+S198</f>
        <v>38074.11</v>
      </c>
      <c r="T201" s="175">
        <f t="shared" si="198"/>
        <v>38077.93</v>
      </c>
      <c r="U201" s="175">
        <f t="shared" si="198"/>
        <v>38119.51</v>
      </c>
      <c r="V201" s="175">
        <f t="shared" si="198"/>
        <v>38376.590000000004</v>
      </c>
      <c r="W201" s="175">
        <f t="shared" si="198"/>
        <v>38458.120000000003</v>
      </c>
      <c r="X201" s="175">
        <f t="shared" si="198"/>
        <v>38497.32</v>
      </c>
      <c r="Y201" s="175">
        <f t="shared" si="198"/>
        <v>38089</v>
      </c>
      <c r="Z201" s="175">
        <f t="shared" si="198"/>
        <v>38089</v>
      </c>
      <c r="AA201" s="175">
        <f t="shared" si="198"/>
        <v>38089</v>
      </c>
      <c r="AB201" s="175">
        <f t="shared" si="198"/>
        <v>38089</v>
      </c>
      <c r="AC201" s="175">
        <f t="shared" si="198"/>
        <v>38089</v>
      </c>
      <c r="AD201" s="175">
        <f t="shared" si="198"/>
        <v>38089</v>
      </c>
      <c r="AE201" s="176">
        <f t="shared" si="198"/>
        <v>458137.58</v>
      </c>
      <c r="AF201" s="176">
        <f t="shared" si="198"/>
        <v>457068</v>
      </c>
      <c r="AG201" s="176">
        <f t="shared" si="198"/>
        <v>1069.5800000000199</v>
      </c>
      <c r="AH201" s="177">
        <f>IF(AF201=0,0,AG201/AF201)</f>
        <v>2.3400894396457855E-3</v>
      </c>
      <c r="AI201" s="96"/>
      <c r="AJ201" s="66">
        <f t="shared" ref="AJ201:AV201" si="199">+AJ170+AJ198</f>
        <v>790127</v>
      </c>
      <c r="AK201" s="67">
        <f t="shared" si="199"/>
        <v>790127</v>
      </c>
      <c r="AL201" s="67">
        <f t="shared" si="199"/>
        <v>790127</v>
      </c>
      <c r="AM201" s="67">
        <f t="shared" si="199"/>
        <v>790127</v>
      </c>
      <c r="AN201" s="67">
        <f t="shared" si="199"/>
        <v>790127</v>
      </c>
      <c r="AO201" s="67">
        <f t="shared" si="199"/>
        <v>790127</v>
      </c>
      <c r="AP201" s="67">
        <f t="shared" si="199"/>
        <v>790127</v>
      </c>
      <c r="AQ201" s="67">
        <f t="shared" si="199"/>
        <v>790127</v>
      </c>
      <c r="AR201" s="67">
        <f t="shared" si="199"/>
        <v>790127</v>
      </c>
      <c r="AS201" s="67">
        <f t="shared" si="199"/>
        <v>790127</v>
      </c>
      <c r="AT201" s="67">
        <f t="shared" si="199"/>
        <v>790127</v>
      </c>
      <c r="AU201" s="67">
        <f t="shared" si="199"/>
        <v>790127</v>
      </c>
      <c r="AV201" s="27">
        <f t="shared" si="199"/>
        <v>9481524</v>
      </c>
      <c r="AW201" s="55"/>
      <c r="AX201" s="22"/>
    </row>
    <row r="202" spans="1:50" s="46" customFormat="1" ht="11.65" customHeight="1" x14ac:dyDescent="0.3">
      <c r="A202" s="44"/>
      <c r="B202" s="129"/>
      <c r="C202" s="130" t="s">
        <v>175</v>
      </c>
      <c r="D202" s="130"/>
      <c r="E202" s="178">
        <f t="shared" ref="E202:Q202" si="200">IF(E$201=0,0,E201/E$201)</f>
        <v>1</v>
      </c>
      <c r="F202" s="179">
        <f t="shared" si="200"/>
        <v>1</v>
      </c>
      <c r="G202" s="179">
        <f t="shared" si="200"/>
        <v>1</v>
      </c>
      <c r="H202" s="179">
        <f t="shared" si="200"/>
        <v>1</v>
      </c>
      <c r="I202" s="179">
        <f t="shared" si="200"/>
        <v>1</v>
      </c>
      <c r="J202" s="179">
        <f t="shared" si="200"/>
        <v>1</v>
      </c>
      <c r="K202" s="179">
        <f t="shared" si="200"/>
        <v>1</v>
      </c>
      <c r="L202" s="179">
        <f t="shared" si="200"/>
        <v>1</v>
      </c>
      <c r="M202" s="179">
        <f t="shared" si="200"/>
        <v>1</v>
      </c>
      <c r="N202" s="179">
        <f t="shared" si="200"/>
        <v>1</v>
      </c>
      <c r="O202" s="179">
        <f t="shared" si="200"/>
        <v>1</v>
      </c>
      <c r="P202" s="179">
        <f t="shared" si="200"/>
        <v>1</v>
      </c>
      <c r="Q202" s="180">
        <f t="shared" si="200"/>
        <v>1</v>
      </c>
      <c r="R202" s="130"/>
      <c r="S202" s="178">
        <f t="shared" ref="S202:AF202" si="201">IF(S$201=0,0,S201/S$201)</f>
        <v>1</v>
      </c>
      <c r="T202" s="179">
        <f t="shared" si="201"/>
        <v>1</v>
      </c>
      <c r="U202" s="179">
        <f t="shared" si="201"/>
        <v>1</v>
      </c>
      <c r="V202" s="179">
        <f t="shared" si="201"/>
        <v>1</v>
      </c>
      <c r="W202" s="179">
        <f t="shared" si="201"/>
        <v>1</v>
      </c>
      <c r="X202" s="179">
        <f t="shared" si="201"/>
        <v>1</v>
      </c>
      <c r="Y202" s="179">
        <f t="shared" si="201"/>
        <v>1</v>
      </c>
      <c r="Z202" s="179">
        <f t="shared" si="201"/>
        <v>1</v>
      </c>
      <c r="AA202" s="179">
        <f t="shared" si="201"/>
        <v>1</v>
      </c>
      <c r="AB202" s="179">
        <f t="shared" si="201"/>
        <v>1</v>
      </c>
      <c r="AC202" s="179">
        <f t="shared" si="201"/>
        <v>1</v>
      </c>
      <c r="AD202" s="179">
        <f t="shared" si="201"/>
        <v>1</v>
      </c>
      <c r="AE202" s="180">
        <f t="shared" si="201"/>
        <v>1</v>
      </c>
      <c r="AF202" s="180">
        <f t="shared" si="201"/>
        <v>1</v>
      </c>
      <c r="AG202" s="180"/>
      <c r="AH202" s="180"/>
      <c r="AI202" s="130"/>
      <c r="AJ202" s="68">
        <f t="shared" ref="AJ202:AV202" si="202">IF(AJ$201=0,0,AJ201/AJ$201)</f>
        <v>1</v>
      </c>
      <c r="AK202" s="69">
        <f t="shared" si="202"/>
        <v>1</v>
      </c>
      <c r="AL202" s="69">
        <f t="shared" si="202"/>
        <v>1</v>
      </c>
      <c r="AM202" s="69">
        <f t="shared" si="202"/>
        <v>1</v>
      </c>
      <c r="AN202" s="69">
        <f t="shared" si="202"/>
        <v>1</v>
      </c>
      <c r="AO202" s="69">
        <f t="shared" si="202"/>
        <v>1</v>
      </c>
      <c r="AP202" s="69">
        <f t="shared" si="202"/>
        <v>1</v>
      </c>
      <c r="AQ202" s="69">
        <f t="shared" si="202"/>
        <v>1</v>
      </c>
      <c r="AR202" s="69">
        <f t="shared" si="202"/>
        <v>1</v>
      </c>
      <c r="AS202" s="69">
        <f t="shared" si="202"/>
        <v>1</v>
      </c>
      <c r="AT202" s="69">
        <f t="shared" si="202"/>
        <v>1</v>
      </c>
      <c r="AU202" s="69">
        <f t="shared" si="202"/>
        <v>1</v>
      </c>
      <c r="AV202" s="45">
        <f t="shared" si="202"/>
        <v>1</v>
      </c>
      <c r="AW202" s="56"/>
      <c r="AX202" s="44"/>
    </row>
    <row r="203" spans="1:50" x14ac:dyDescent="0.35">
      <c r="A203" s="11"/>
      <c r="B203" s="125"/>
      <c r="C203" s="97"/>
      <c r="D203" s="97"/>
      <c r="E203" s="181"/>
      <c r="F203" s="182"/>
      <c r="G203" s="182"/>
      <c r="H203" s="182"/>
      <c r="I203" s="182"/>
      <c r="J203" s="182"/>
      <c r="K203" s="182"/>
      <c r="L203" s="182"/>
      <c r="M203" s="182"/>
      <c r="N203" s="182"/>
      <c r="O203" s="182"/>
      <c r="P203" s="182"/>
      <c r="Q203" s="183"/>
      <c r="R203" s="97"/>
      <c r="S203" s="181"/>
      <c r="T203" s="182"/>
      <c r="U203" s="182"/>
      <c r="V203" s="182"/>
      <c r="W203" s="182"/>
      <c r="X203" s="182"/>
      <c r="Y203" s="182"/>
      <c r="Z203" s="182"/>
      <c r="AA203" s="182"/>
      <c r="AB203" s="182"/>
      <c r="AC203" s="182"/>
      <c r="AD203" s="182"/>
      <c r="AE203" s="183"/>
      <c r="AF203" s="183"/>
      <c r="AG203" s="183"/>
      <c r="AH203" s="183"/>
      <c r="AI203" s="97"/>
      <c r="AJ203" s="57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9"/>
      <c r="AW203" s="58"/>
      <c r="AX203" s="11"/>
    </row>
    <row r="204" spans="1:50" x14ac:dyDescent="0.35">
      <c r="B204" s="116"/>
      <c r="C204" s="126" t="s">
        <v>727</v>
      </c>
      <c r="E204" s="105"/>
      <c r="F204" s="106"/>
      <c r="G204" s="106"/>
      <c r="H204" s="106"/>
      <c r="I204" s="106"/>
      <c r="J204" s="106"/>
      <c r="K204" s="106"/>
      <c r="L204" s="106"/>
      <c r="M204" s="106"/>
      <c r="N204" s="106"/>
      <c r="O204" s="106"/>
      <c r="P204" s="106"/>
      <c r="Q204" s="184"/>
      <c r="S204" s="105"/>
      <c r="T204" s="106"/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84"/>
      <c r="AF204" s="184"/>
      <c r="AG204" s="184"/>
      <c r="AH204" s="172"/>
      <c r="AJ204" s="59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30"/>
      <c r="AW204" s="49"/>
    </row>
    <row r="205" spans="1:50" x14ac:dyDescent="0.35">
      <c r="B205" s="116">
        <v>610000</v>
      </c>
      <c r="C205" s="87" t="s">
        <v>728</v>
      </c>
      <c r="E205" s="99">
        <f t="shared" ref="E205:E236" si="203">IF(E$6="Actuals",_xlfn.IFNA(VLOOKUP($B205,PYRSV,5,FALSE),0),_xlfn.IFNA(VLOOKUP($B205,CYBUDRSV,5,FALSE),0))</f>
        <v>0</v>
      </c>
      <c r="F205" s="100">
        <f t="shared" ref="F205:F236" si="204">IF(F$6="Actuals",_xlfn.IFNA(VLOOKUP($B205,PYRSV,6,FALSE),0),_xlfn.IFNA(VLOOKUP($B205,CYBUDRSV,6,FALSE),0))</f>
        <v>0</v>
      </c>
      <c r="G205" s="100">
        <f t="shared" ref="G205:G236" si="205">IF(G$6="Actuals",_xlfn.IFNA(VLOOKUP($B205,PYRSV,7,FALSE),0),_xlfn.IFNA(VLOOKUP($B205,CYBUDRSV,7,FALSE),0))</f>
        <v>0</v>
      </c>
      <c r="H205" s="100">
        <f t="shared" ref="H205:H236" si="206">IF(H$6="Actuals",_xlfn.IFNA(VLOOKUP($B205,PYRSV,8,FALSE),0),_xlfn.IFNA(VLOOKUP($B205,CYBUDRSV,8,FALSE),0))</f>
        <v>0</v>
      </c>
      <c r="I205" s="100">
        <f t="shared" ref="I205:I236" si="207">IF(I$6="Actuals",_xlfn.IFNA(VLOOKUP($B205,PYRSV,9,FALSE),0),_xlfn.IFNA(VLOOKUP($B205,CYBUDRSV,9,FALSE),0))</f>
        <v>0</v>
      </c>
      <c r="J205" s="100">
        <f t="shared" ref="J205:J236" si="208">IF(J$6="Actuals",_xlfn.IFNA(VLOOKUP($B205,PYRSV,10,FALSE),0),_xlfn.IFNA(VLOOKUP($B205,CYBUDRSV,10,FALSE),0))</f>
        <v>0</v>
      </c>
      <c r="K205" s="100">
        <f t="shared" ref="K205:K236" si="209">IF(K$6="Actuals",_xlfn.IFNA(VLOOKUP($B205,PYRSV,11,FALSE),0),_xlfn.IFNA(VLOOKUP($B205,CYBUDRSV,11,FALSE),0))</f>
        <v>0</v>
      </c>
      <c r="L205" s="100">
        <f t="shared" ref="L205:L236" si="210">IF(L$6="Actuals",_xlfn.IFNA(VLOOKUP($B205,PYRSV,12,FALSE),0),_xlfn.IFNA(VLOOKUP($B205,CYBUDRSV,12,FALSE),0))</f>
        <v>0</v>
      </c>
      <c r="M205" s="100">
        <f t="shared" ref="M205:M236" si="211">IF(M$6="Actuals",_xlfn.IFNA(VLOOKUP($B205,PYRSV,13,FALSE),0),_xlfn.IFNA(VLOOKUP($B205,CYBUDRSV,13,FALSE),0))</f>
        <v>0</v>
      </c>
      <c r="N205" s="100">
        <f t="shared" ref="N205:N236" si="212">IF(N$6="Actuals",_xlfn.IFNA(VLOOKUP($B205,PYRSV,14,FALSE),0),_xlfn.IFNA(VLOOKUP($B205,CYBUDRSV,14,FALSE),0))</f>
        <v>0</v>
      </c>
      <c r="O205" s="100">
        <f t="shared" ref="O205:O236" si="213">IF(O$6="Actuals",_xlfn.IFNA(VLOOKUP($B205,PYRSV,15,FALSE),0),_xlfn.IFNA(VLOOKUP($B205,CYBUDRSV,15,FALSE),0))</f>
        <v>0</v>
      </c>
      <c r="P205" s="100">
        <f t="shared" ref="P205:P236" si="214">IF(P$6="Actuals",_xlfn.IFNA(VLOOKUP($B205,PYRSV,16,FALSE),0),_xlfn.IFNA(VLOOKUP($B205,CYBUDRSV,16,FALSE),0))</f>
        <v>0</v>
      </c>
      <c r="Q205" s="104">
        <f t="shared" ref="Q205:Q236" si="215">SUM(E205:P205)</f>
        <v>0</v>
      </c>
      <c r="S205" s="99">
        <f t="shared" ref="S205:S236" si="216">IF(S$6="Actuals",_xlfn.IFNA(VLOOKUP($B205,CYRSV,5,FALSE),0),_xlfn.IFNA(VLOOKUP($B205,CYBUDRSV,9,FALSE),0))</f>
        <v>0</v>
      </c>
      <c r="T205" s="100">
        <f t="shared" ref="T205:T236" si="217">IF(T$6="Actuals",_xlfn.IFNA(VLOOKUP($B205,CYRSV,6,FALSE),0),_xlfn.IFNA(VLOOKUP($B205,CYBUDRSV,10,FALSE),0))</f>
        <v>0</v>
      </c>
      <c r="U205" s="100">
        <f t="shared" ref="U205:U236" si="218">IF(U$6="Actuals",_xlfn.IFNA(VLOOKUP($B205,CYRSV,7,FALSE),0),_xlfn.IFNA(VLOOKUP($B205,CYBUDRSV,11,FALSE),0))</f>
        <v>0</v>
      </c>
      <c r="V205" s="100">
        <f t="shared" ref="V205:V236" si="219">IF(V$6="Actuals",_xlfn.IFNA(VLOOKUP($B205,CYRSV,8,FALSE),0),_xlfn.IFNA(VLOOKUP($B205,CYBUDRSV,12,FALSE),0))</f>
        <v>0</v>
      </c>
      <c r="W205" s="100">
        <f t="shared" ref="W205:W236" si="220">IF(W$6="Actuals",_xlfn.IFNA(VLOOKUP($B205,CYRSV,9,FALSE),0),_xlfn.IFNA(VLOOKUP($B205,CYBUDRSV,13,FALSE),0))</f>
        <v>0</v>
      </c>
      <c r="X205" s="100">
        <f t="shared" ref="X205:X236" si="221">IF(X$6="Actuals",_xlfn.IFNA(VLOOKUP($B205,CYRSV,10,FALSE),0),_xlfn.IFNA(VLOOKUP($B205,CYBUDRSV,14,FALSE),0))</f>
        <v>0</v>
      </c>
      <c r="Y205" s="100">
        <f t="shared" ref="Y205:Y236" si="222">IF(Y$6="Actuals",_xlfn.IFNA(VLOOKUP($B205,CYRSV,11,FALSE),0),_xlfn.IFNA(VLOOKUP($B205,CYBUDRSV,15,FALSE),0))</f>
        <v>0</v>
      </c>
      <c r="Z205" s="100">
        <f t="shared" ref="Z205:Z236" si="223">IF(Z$6="Actuals",_xlfn.IFNA(VLOOKUP($B205,CYRSV,12,FALSE),0),_xlfn.IFNA(VLOOKUP($B205,CYBUDRSV,16,FALSE),0))</f>
        <v>0</v>
      </c>
      <c r="AA205" s="100">
        <f t="shared" ref="AA205:AA236" si="224">IF(AA$6="Actuals",_xlfn.IFNA(VLOOKUP($B205,CYRSV,13,FALSE),0),_xlfn.IFNA(VLOOKUP($B205,CYBUDRSV,17,FALSE),0))</f>
        <v>0</v>
      </c>
      <c r="AB205" s="100">
        <f t="shared" ref="AB205:AB236" si="225">IF(AB$6="Actuals",_xlfn.IFNA(VLOOKUP($B205,CYRSV,14,FALSE),0),_xlfn.IFNA(VLOOKUP($B205,CYBUDRSV,18,FALSE),0))</f>
        <v>0</v>
      </c>
      <c r="AC205" s="100">
        <f t="shared" ref="AC205:AC236" si="226">IF(AC$6="Actuals",_xlfn.IFNA(VLOOKUP($B205,CYRSV,15,FALSE),0),_xlfn.IFNA(VLOOKUP($B205,CYBUDRSV,19,FALSE),0))</f>
        <v>0</v>
      </c>
      <c r="AD205" s="100">
        <f t="shared" ref="AD205:AD236" si="227">IF(AD$6="Actuals",_xlfn.IFNA(VLOOKUP($B205,CYRSV,16,FALSE),0),_xlfn.IFNA(VLOOKUP($B205,CYBUDRSV,20,FALSE),0))</f>
        <v>0</v>
      </c>
      <c r="AE205" s="104">
        <f t="shared" ref="AE205:AE236" si="228">SUM(S205:AD205)</f>
        <v>0</v>
      </c>
      <c r="AF205" s="104">
        <f t="shared" ref="AF205:AF236" si="229">IF(AF$6="Actuals",_xlfn.IFNA(VLOOKUP($B205,CYRSV,17,FALSE),0),_xlfn.IFNA(VLOOKUP($B205,CYBUDRSV,6,FALSE),0))</f>
        <v>0</v>
      </c>
      <c r="AG205" s="104">
        <f t="shared" ref="AG205:AG236" si="230">+AE205-AF205</f>
        <v>0</v>
      </c>
      <c r="AH205" s="173">
        <f t="shared" ref="AH205:AH236" si="231">IF(AF205=0,0,AG205/AF205)</f>
        <v>0</v>
      </c>
      <c r="AJ205" s="78"/>
      <c r="AK205" s="79"/>
      <c r="AL205" s="79"/>
      <c r="AM205" s="79"/>
      <c r="AN205" s="79"/>
      <c r="AO205" s="79"/>
      <c r="AP205" s="79"/>
      <c r="AQ205" s="79"/>
      <c r="AR205" s="79"/>
      <c r="AS205" s="79"/>
      <c r="AT205" s="79"/>
      <c r="AU205" s="79"/>
      <c r="AV205" s="30">
        <f t="shared" ref="AV205:AV236" si="232">SUM(AJ205:AU205)</f>
        <v>0</v>
      </c>
      <c r="AW205" s="80"/>
      <c r="AX205" s="37"/>
    </row>
    <row r="206" spans="1:50" x14ac:dyDescent="0.35">
      <c r="B206" s="116">
        <v>611000</v>
      </c>
      <c r="C206" s="87" t="s">
        <v>729</v>
      </c>
      <c r="E206" s="99">
        <f t="shared" si="203"/>
        <v>0</v>
      </c>
      <c r="F206" s="100">
        <f t="shared" si="204"/>
        <v>0</v>
      </c>
      <c r="G206" s="100">
        <f t="shared" si="205"/>
        <v>0</v>
      </c>
      <c r="H206" s="100">
        <f t="shared" si="206"/>
        <v>0</v>
      </c>
      <c r="I206" s="100">
        <f t="shared" si="207"/>
        <v>0</v>
      </c>
      <c r="J206" s="100">
        <f t="shared" si="208"/>
        <v>0</v>
      </c>
      <c r="K206" s="100">
        <f t="shared" si="209"/>
        <v>0</v>
      </c>
      <c r="L206" s="100">
        <f t="shared" si="210"/>
        <v>0</v>
      </c>
      <c r="M206" s="100">
        <f t="shared" si="211"/>
        <v>0</v>
      </c>
      <c r="N206" s="100">
        <f t="shared" si="212"/>
        <v>0</v>
      </c>
      <c r="O206" s="100">
        <f t="shared" si="213"/>
        <v>0</v>
      </c>
      <c r="P206" s="100">
        <f t="shared" si="214"/>
        <v>0</v>
      </c>
      <c r="Q206" s="104">
        <f t="shared" si="215"/>
        <v>0</v>
      </c>
      <c r="S206" s="99">
        <f t="shared" si="216"/>
        <v>0</v>
      </c>
      <c r="T206" s="100">
        <f t="shared" si="217"/>
        <v>0</v>
      </c>
      <c r="U206" s="100">
        <f t="shared" si="218"/>
        <v>0</v>
      </c>
      <c r="V206" s="100">
        <f t="shared" si="219"/>
        <v>0</v>
      </c>
      <c r="W206" s="100">
        <f t="shared" si="220"/>
        <v>0</v>
      </c>
      <c r="X206" s="100">
        <f t="shared" si="221"/>
        <v>0</v>
      </c>
      <c r="Y206" s="100">
        <f t="shared" si="222"/>
        <v>0</v>
      </c>
      <c r="Z206" s="100">
        <f t="shared" si="223"/>
        <v>0</v>
      </c>
      <c r="AA206" s="100">
        <f t="shared" si="224"/>
        <v>0</v>
      </c>
      <c r="AB206" s="100">
        <f t="shared" si="225"/>
        <v>0</v>
      </c>
      <c r="AC206" s="100">
        <f t="shared" si="226"/>
        <v>0</v>
      </c>
      <c r="AD206" s="100">
        <f t="shared" si="227"/>
        <v>0</v>
      </c>
      <c r="AE206" s="104">
        <f t="shared" si="228"/>
        <v>0</v>
      </c>
      <c r="AF206" s="104">
        <f t="shared" si="229"/>
        <v>0</v>
      </c>
      <c r="AG206" s="104">
        <f t="shared" si="230"/>
        <v>0</v>
      </c>
      <c r="AH206" s="173">
        <f t="shared" si="231"/>
        <v>0</v>
      </c>
      <c r="AJ206" s="78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30">
        <f t="shared" si="232"/>
        <v>0</v>
      </c>
      <c r="AW206" s="80"/>
      <c r="AX206" s="37"/>
    </row>
    <row r="207" spans="1:50" x14ac:dyDescent="0.35">
      <c r="B207" s="116">
        <v>611010</v>
      </c>
      <c r="C207" s="87" t="s">
        <v>730</v>
      </c>
      <c r="E207" s="99">
        <f t="shared" si="203"/>
        <v>0</v>
      </c>
      <c r="F207" s="100">
        <f t="shared" si="204"/>
        <v>0</v>
      </c>
      <c r="G207" s="100">
        <f t="shared" si="205"/>
        <v>0</v>
      </c>
      <c r="H207" s="100">
        <f t="shared" si="206"/>
        <v>0</v>
      </c>
      <c r="I207" s="100">
        <f t="shared" si="207"/>
        <v>0</v>
      </c>
      <c r="J207" s="100">
        <f t="shared" si="208"/>
        <v>0</v>
      </c>
      <c r="K207" s="100">
        <f t="shared" si="209"/>
        <v>0</v>
      </c>
      <c r="L207" s="100">
        <f t="shared" si="210"/>
        <v>0</v>
      </c>
      <c r="M207" s="100">
        <f t="shared" si="211"/>
        <v>0</v>
      </c>
      <c r="N207" s="100">
        <f t="shared" si="212"/>
        <v>0</v>
      </c>
      <c r="O207" s="100">
        <f t="shared" si="213"/>
        <v>0</v>
      </c>
      <c r="P207" s="100">
        <f t="shared" si="214"/>
        <v>0</v>
      </c>
      <c r="Q207" s="104">
        <f t="shared" si="215"/>
        <v>0</v>
      </c>
      <c r="S207" s="99">
        <f t="shared" si="216"/>
        <v>0</v>
      </c>
      <c r="T207" s="100">
        <f t="shared" si="217"/>
        <v>0</v>
      </c>
      <c r="U207" s="100">
        <f t="shared" si="218"/>
        <v>0</v>
      </c>
      <c r="V207" s="100">
        <f t="shared" si="219"/>
        <v>0</v>
      </c>
      <c r="W207" s="100">
        <f t="shared" si="220"/>
        <v>0</v>
      </c>
      <c r="X207" s="100">
        <f t="shared" si="221"/>
        <v>0</v>
      </c>
      <c r="Y207" s="100">
        <f t="shared" si="222"/>
        <v>0</v>
      </c>
      <c r="Z207" s="100">
        <f t="shared" si="223"/>
        <v>0</v>
      </c>
      <c r="AA207" s="100">
        <f t="shared" si="224"/>
        <v>0</v>
      </c>
      <c r="AB207" s="100">
        <f t="shared" si="225"/>
        <v>0</v>
      </c>
      <c r="AC207" s="100">
        <f t="shared" si="226"/>
        <v>0</v>
      </c>
      <c r="AD207" s="100">
        <f t="shared" si="227"/>
        <v>0</v>
      </c>
      <c r="AE207" s="104">
        <f t="shared" si="228"/>
        <v>0</v>
      </c>
      <c r="AF207" s="104">
        <f t="shared" si="229"/>
        <v>0</v>
      </c>
      <c r="AG207" s="104">
        <f t="shared" si="230"/>
        <v>0</v>
      </c>
      <c r="AH207" s="173">
        <f t="shared" si="231"/>
        <v>0</v>
      </c>
      <c r="AJ207" s="78"/>
      <c r="AK207" s="79"/>
      <c r="AL207" s="79"/>
      <c r="AM207" s="79"/>
      <c r="AN207" s="79"/>
      <c r="AO207" s="79"/>
      <c r="AP207" s="79"/>
      <c r="AQ207" s="79"/>
      <c r="AR207" s="79"/>
      <c r="AS207" s="79"/>
      <c r="AT207" s="79"/>
      <c r="AU207" s="79"/>
      <c r="AV207" s="30">
        <f t="shared" si="232"/>
        <v>0</v>
      </c>
      <c r="AW207" s="80"/>
      <c r="AX207" s="37"/>
    </row>
    <row r="208" spans="1:50" x14ac:dyDescent="0.35">
      <c r="B208" s="116">
        <v>611011</v>
      </c>
      <c r="C208" s="87" t="s">
        <v>731</v>
      </c>
      <c r="E208" s="99">
        <f t="shared" si="203"/>
        <v>0</v>
      </c>
      <c r="F208" s="100">
        <f t="shared" si="204"/>
        <v>0</v>
      </c>
      <c r="G208" s="100">
        <f t="shared" si="205"/>
        <v>0</v>
      </c>
      <c r="H208" s="100">
        <f t="shared" si="206"/>
        <v>0</v>
      </c>
      <c r="I208" s="100">
        <f t="shared" si="207"/>
        <v>0</v>
      </c>
      <c r="J208" s="100">
        <f t="shared" si="208"/>
        <v>0</v>
      </c>
      <c r="K208" s="100">
        <f t="shared" si="209"/>
        <v>0</v>
      </c>
      <c r="L208" s="100">
        <f t="shared" si="210"/>
        <v>0</v>
      </c>
      <c r="M208" s="100">
        <f t="shared" si="211"/>
        <v>0</v>
      </c>
      <c r="N208" s="100">
        <f t="shared" si="212"/>
        <v>0</v>
      </c>
      <c r="O208" s="100">
        <f t="shared" si="213"/>
        <v>0</v>
      </c>
      <c r="P208" s="100">
        <f t="shared" si="214"/>
        <v>0</v>
      </c>
      <c r="Q208" s="104">
        <f t="shared" si="215"/>
        <v>0</v>
      </c>
      <c r="S208" s="99">
        <f t="shared" si="216"/>
        <v>0</v>
      </c>
      <c r="T208" s="100">
        <f t="shared" si="217"/>
        <v>0</v>
      </c>
      <c r="U208" s="100">
        <f t="shared" si="218"/>
        <v>0</v>
      </c>
      <c r="V208" s="100">
        <f t="shared" si="219"/>
        <v>0</v>
      </c>
      <c r="W208" s="100">
        <f t="shared" si="220"/>
        <v>0</v>
      </c>
      <c r="X208" s="100">
        <f t="shared" si="221"/>
        <v>0</v>
      </c>
      <c r="Y208" s="100">
        <f t="shared" si="222"/>
        <v>0</v>
      </c>
      <c r="Z208" s="100">
        <f t="shared" si="223"/>
        <v>0</v>
      </c>
      <c r="AA208" s="100">
        <f t="shared" si="224"/>
        <v>0</v>
      </c>
      <c r="AB208" s="100">
        <f t="shared" si="225"/>
        <v>0</v>
      </c>
      <c r="AC208" s="100">
        <f t="shared" si="226"/>
        <v>0</v>
      </c>
      <c r="AD208" s="100">
        <f t="shared" si="227"/>
        <v>0</v>
      </c>
      <c r="AE208" s="104">
        <f t="shared" si="228"/>
        <v>0</v>
      </c>
      <c r="AF208" s="104">
        <f t="shared" si="229"/>
        <v>0</v>
      </c>
      <c r="AG208" s="104">
        <f t="shared" si="230"/>
        <v>0</v>
      </c>
      <c r="AH208" s="173">
        <f t="shared" si="231"/>
        <v>0</v>
      </c>
      <c r="AJ208" s="78"/>
      <c r="AK208" s="79"/>
      <c r="AL208" s="79"/>
      <c r="AM208" s="79"/>
      <c r="AN208" s="79"/>
      <c r="AO208" s="79"/>
      <c r="AP208" s="79"/>
      <c r="AQ208" s="79"/>
      <c r="AR208" s="79"/>
      <c r="AS208" s="79"/>
      <c r="AT208" s="79"/>
      <c r="AU208" s="79"/>
      <c r="AV208" s="30">
        <f t="shared" si="232"/>
        <v>0</v>
      </c>
      <c r="AW208" s="80"/>
      <c r="AX208" s="37"/>
    </row>
    <row r="209" spans="2:50" x14ac:dyDescent="0.35">
      <c r="B209" s="116">
        <v>611012</v>
      </c>
      <c r="C209" s="87" t="s">
        <v>732</v>
      </c>
      <c r="E209" s="99">
        <f t="shared" si="203"/>
        <v>0</v>
      </c>
      <c r="F209" s="100">
        <f t="shared" si="204"/>
        <v>0</v>
      </c>
      <c r="G209" s="100">
        <f t="shared" si="205"/>
        <v>0</v>
      </c>
      <c r="H209" s="100">
        <f t="shared" si="206"/>
        <v>0</v>
      </c>
      <c r="I209" s="100">
        <f t="shared" si="207"/>
        <v>0</v>
      </c>
      <c r="J209" s="100">
        <f t="shared" si="208"/>
        <v>0</v>
      </c>
      <c r="K209" s="100">
        <f t="shared" si="209"/>
        <v>0</v>
      </c>
      <c r="L209" s="100">
        <f t="shared" si="210"/>
        <v>0</v>
      </c>
      <c r="M209" s="100">
        <f t="shared" si="211"/>
        <v>0</v>
      </c>
      <c r="N209" s="100">
        <f t="shared" si="212"/>
        <v>0</v>
      </c>
      <c r="O209" s="100">
        <f t="shared" si="213"/>
        <v>0</v>
      </c>
      <c r="P209" s="100">
        <f t="shared" si="214"/>
        <v>0</v>
      </c>
      <c r="Q209" s="104">
        <f t="shared" si="215"/>
        <v>0</v>
      </c>
      <c r="S209" s="99">
        <f t="shared" si="216"/>
        <v>0</v>
      </c>
      <c r="T209" s="100">
        <f t="shared" si="217"/>
        <v>0</v>
      </c>
      <c r="U209" s="100">
        <f t="shared" si="218"/>
        <v>0</v>
      </c>
      <c r="V209" s="100">
        <f t="shared" si="219"/>
        <v>0</v>
      </c>
      <c r="W209" s="100">
        <f t="shared" si="220"/>
        <v>0</v>
      </c>
      <c r="X209" s="100">
        <f t="shared" si="221"/>
        <v>0</v>
      </c>
      <c r="Y209" s="100">
        <f t="shared" si="222"/>
        <v>0</v>
      </c>
      <c r="Z209" s="100">
        <f t="shared" si="223"/>
        <v>0</v>
      </c>
      <c r="AA209" s="100">
        <f t="shared" si="224"/>
        <v>0</v>
      </c>
      <c r="AB209" s="100">
        <f t="shared" si="225"/>
        <v>0</v>
      </c>
      <c r="AC209" s="100">
        <f t="shared" si="226"/>
        <v>0</v>
      </c>
      <c r="AD209" s="100">
        <f t="shared" si="227"/>
        <v>0</v>
      </c>
      <c r="AE209" s="104">
        <f t="shared" si="228"/>
        <v>0</v>
      </c>
      <c r="AF209" s="104">
        <f t="shared" si="229"/>
        <v>0</v>
      </c>
      <c r="AG209" s="104">
        <f t="shared" si="230"/>
        <v>0</v>
      </c>
      <c r="AH209" s="173">
        <f t="shared" si="231"/>
        <v>0</v>
      </c>
      <c r="AJ209" s="78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30">
        <f t="shared" si="232"/>
        <v>0</v>
      </c>
      <c r="AW209" s="80"/>
      <c r="AX209" s="37"/>
    </row>
    <row r="210" spans="2:50" x14ac:dyDescent="0.35">
      <c r="B210" s="116">
        <v>611013</v>
      </c>
      <c r="C210" s="87" t="s">
        <v>733</v>
      </c>
      <c r="E210" s="99">
        <f t="shared" si="203"/>
        <v>0</v>
      </c>
      <c r="F210" s="100">
        <f t="shared" si="204"/>
        <v>0</v>
      </c>
      <c r="G210" s="100">
        <f t="shared" si="205"/>
        <v>0</v>
      </c>
      <c r="H210" s="100">
        <f t="shared" si="206"/>
        <v>0</v>
      </c>
      <c r="I210" s="100">
        <f t="shared" si="207"/>
        <v>0</v>
      </c>
      <c r="J210" s="100">
        <f t="shared" si="208"/>
        <v>0</v>
      </c>
      <c r="K210" s="100">
        <f t="shared" si="209"/>
        <v>0</v>
      </c>
      <c r="L210" s="100">
        <f t="shared" si="210"/>
        <v>0</v>
      </c>
      <c r="M210" s="100">
        <f t="shared" si="211"/>
        <v>0</v>
      </c>
      <c r="N210" s="100">
        <f t="shared" si="212"/>
        <v>0</v>
      </c>
      <c r="O210" s="100">
        <f t="shared" si="213"/>
        <v>0</v>
      </c>
      <c r="P210" s="100">
        <f t="shared" si="214"/>
        <v>0</v>
      </c>
      <c r="Q210" s="104">
        <f t="shared" si="215"/>
        <v>0</v>
      </c>
      <c r="S210" s="99">
        <f t="shared" si="216"/>
        <v>0</v>
      </c>
      <c r="T210" s="100">
        <f t="shared" si="217"/>
        <v>0</v>
      </c>
      <c r="U210" s="100">
        <f t="shared" si="218"/>
        <v>0</v>
      </c>
      <c r="V210" s="100">
        <f t="shared" si="219"/>
        <v>0</v>
      </c>
      <c r="W210" s="100">
        <f t="shared" si="220"/>
        <v>0</v>
      </c>
      <c r="X210" s="100">
        <f t="shared" si="221"/>
        <v>0</v>
      </c>
      <c r="Y210" s="100">
        <f t="shared" si="222"/>
        <v>0</v>
      </c>
      <c r="Z210" s="100">
        <f t="shared" si="223"/>
        <v>0</v>
      </c>
      <c r="AA210" s="100">
        <f t="shared" si="224"/>
        <v>0</v>
      </c>
      <c r="AB210" s="100">
        <f t="shared" si="225"/>
        <v>0</v>
      </c>
      <c r="AC210" s="100">
        <f t="shared" si="226"/>
        <v>0</v>
      </c>
      <c r="AD210" s="100">
        <f t="shared" si="227"/>
        <v>0</v>
      </c>
      <c r="AE210" s="104">
        <f t="shared" si="228"/>
        <v>0</v>
      </c>
      <c r="AF210" s="104">
        <f t="shared" si="229"/>
        <v>0</v>
      </c>
      <c r="AG210" s="104">
        <f t="shared" si="230"/>
        <v>0</v>
      </c>
      <c r="AH210" s="173">
        <f t="shared" si="231"/>
        <v>0</v>
      </c>
      <c r="AJ210" s="78"/>
      <c r="AK210" s="79"/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30">
        <f t="shared" si="232"/>
        <v>0</v>
      </c>
      <c r="AW210" s="80"/>
      <c r="AX210" s="37"/>
    </row>
    <row r="211" spans="2:50" x14ac:dyDescent="0.35">
      <c r="B211" s="116">
        <v>611014</v>
      </c>
      <c r="C211" s="87" t="s">
        <v>734</v>
      </c>
      <c r="E211" s="99">
        <f t="shared" si="203"/>
        <v>0</v>
      </c>
      <c r="F211" s="100">
        <f t="shared" si="204"/>
        <v>0</v>
      </c>
      <c r="G211" s="100">
        <f t="shared" si="205"/>
        <v>0</v>
      </c>
      <c r="H211" s="100">
        <f t="shared" si="206"/>
        <v>0</v>
      </c>
      <c r="I211" s="100">
        <f t="shared" si="207"/>
        <v>0</v>
      </c>
      <c r="J211" s="100">
        <f t="shared" si="208"/>
        <v>0</v>
      </c>
      <c r="K211" s="100">
        <f t="shared" si="209"/>
        <v>0</v>
      </c>
      <c r="L211" s="100">
        <f t="shared" si="210"/>
        <v>0</v>
      </c>
      <c r="M211" s="100">
        <f t="shared" si="211"/>
        <v>0</v>
      </c>
      <c r="N211" s="100">
        <f t="shared" si="212"/>
        <v>0</v>
      </c>
      <c r="O211" s="100">
        <f t="shared" si="213"/>
        <v>0</v>
      </c>
      <c r="P211" s="100">
        <f t="shared" si="214"/>
        <v>0</v>
      </c>
      <c r="Q211" s="104">
        <f t="shared" si="215"/>
        <v>0</v>
      </c>
      <c r="S211" s="99">
        <f t="shared" si="216"/>
        <v>0</v>
      </c>
      <c r="T211" s="100">
        <f t="shared" si="217"/>
        <v>0</v>
      </c>
      <c r="U211" s="100">
        <f t="shared" si="218"/>
        <v>0</v>
      </c>
      <c r="V211" s="100">
        <f t="shared" si="219"/>
        <v>0</v>
      </c>
      <c r="W211" s="100">
        <f t="shared" si="220"/>
        <v>0</v>
      </c>
      <c r="X211" s="100">
        <f t="shared" si="221"/>
        <v>0</v>
      </c>
      <c r="Y211" s="100">
        <f t="shared" si="222"/>
        <v>0</v>
      </c>
      <c r="Z211" s="100">
        <f t="shared" si="223"/>
        <v>0</v>
      </c>
      <c r="AA211" s="100">
        <f t="shared" si="224"/>
        <v>0</v>
      </c>
      <c r="AB211" s="100">
        <f t="shared" si="225"/>
        <v>0</v>
      </c>
      <c r="AC211" s="100">
        <f t="shared" si="226"/>
        <v>0</v>
      </c>
      <c r="AD211" s="100">
        <f t="shared" si="227"/>
        <v>0</v>
      </c>
      <c r="AE211" s="104">
        <f t="shared" si="228"/>
        <v>0</v>
      </c>
      <c r="AF211" s="104">
        <f t="shared" si="229"/>
        <v>0</v>
      </c>
      <c r="AG211" s="104">
        <f t="shared" si="230"/>
        <v>0</v>
      </c>
      <c r="AH211" s="173">
        <f t="shared" si="231"/>
        <v>0</v>
      </c>
      <c r="AJ211" s="78"/>
      <c r="AK211" s="79"/>
      <c r="AL211" s="79"/>
      <c r="AM211" s="79"/>
      <c r="AN211" s="79"/>
      <c r="AO211" s="79"/>
      <c r="AP211" s="79"/>
      <c r="AQ211" s="79"/>
      <c r="AR211" s="79"/>
      <c r="AS211" s="79"/>
      <c r="AT211" s="79"/>
      <c r="AU211" s="79"/>
      <c r="AV211" s="30">
        <f t="shared" si="232"/>
        <v>0</v>
      </c>
      <c r="AW211" s="80"/>
      <c r="AX211" s="37"/>
    </row>
    <row r="212" spans="2:50" x14ac:dyDescent="0.35">
      <c r="B212" s="116">
        <v>611015</v>
      </c>
      <c r="C212" s="87" t="s">
        <v>735</v>
      </c>
      <c r="E212" s="99" t="str">
        <f t="shared" si="203"/>
        <v>-</v>
      </c>
      <c r="F212" s="100" t="str">
        <f t="shared" si="204"/>
        <v>-</v>
      </c>
      <c r="G212" s="100" t="str">
        <f t="shared" si="205"/>
        <v>-</v>
      </c>
      <c r="H212" s="100" t="str">
        <f t="shared" si="206"/>
        <v>-</v>
      </c>
      <c r="I212" s="100" t="str">
        <f t="shared" si="207"/>
        <v>-</v>
      </c>
      <c r="J212" s="100" t="str">
        <f t="shared" si="208"/>
        <v>-</v>
      </c>
      <c r="K212" s="100">
        <f t="shared" si="209"/>
        <v>15525</v>
      </c>
      <c r="L212" s="100" t="str">
        <f t="shared" si="210"/>
        <v>-</v>
      </c>
      <c r="M212" s="100" t="str">
        <f t="shared" si="211"/>
        <v>-</v>
      </c>
      <c r="N212" s="100">
        <f t="shared" si="212"/>
        <v>15525</v>
      </c>
      <c r="O212" s="100" t="str">
        <f t="shared" si="213"/>
        <v>-</v>
      </c>
      <c r="P212" s="100" t="str">
        <f t="shared" si="214"/>
        <v>-</v>
      </c>
      <c r="Q212" s="104">
        <f t="shared" si="215"/>
        <v>31050</v>
      </c>
      <c r="S212" s="99">
        <f t="shared" si="216"/>
        <v>0</v>
      </c>
      <c r="T212" s="100">
        <f t="shared" si="217"/>
        <v>0</v>
      </c>
      <c r="U212" s="100">
        <f t="shared" si="218"/>
        <v>0</v>
      </c>
      <c r="V212" s="100">
        <f t="shared" si="219"/>
        <v>0</v>
      </c>
      <c r="W212" s="100">
        <f t="shared" si="220"/>
        <v>0</v>
      </c>
      <c r="X212" s="100">
        <f t="shared" si="221"/>
        <v>0</v>
      </c>
      <c r="Y212" s="100">
        <f t="shared" si="222"/>
        <v>0</v>
      </c>
      <c r="Z212" s="100">
        <f t="shared" si="223"/>
        <v>0</v>
      </c>
      <c r="AA212" s="100">
        <f t="shared" si="224"/>
        <v>0</v>
      </c>
      <c r="AB212" s="100">
        <f t="shared" si="225"/>
        <v>0</v>
      </c>
      <c r="AC212" s="100">
        <f t="shared" si="226"/>
        <v>0</v>
      </c>
      <c r="AD212" s="100">
        <f t="shared" si="227"/>
        <v>0</v>
      </c>
      <c r="AE212" s="104">
        <f t="shared" si="228"/>
        <v>0</v>
      </c>
      <c r="AF212" s="104">
        <f t="shared" si="229"/>
        <v>0</v>
      </c>
      <c r="AG212" s="104">
        <f t="shared" si="230"/>
        <v>0</v>
      </c>
      <c r="AH212" s="173">
        <f t="shared" si="231"/>
        <v>0</v>
      </c>
      <c r="AJ212" s="78"/>
      <c r="AK212" s="79"/>
      <c r="AL212" s="79"/>
      <c r="AM212" s="79"/>
      <c r="AN212" s="79"/>
      <c r="AO212" s="79"/>
      <c r="AP212" s="79"/>
      <c r="AQ212" s="79"/>
      <c r="AR212" s="79"/>
      <c r="AS212" s="79"/>
      <c r="AT212" s="79"/>
      <c r="AU212" s="79"/>
      <c r="AV212" s="30">
        <f t="shared" si="232"/>
        <v>0</v>
      </c>
      <c r="AW212" s="80"/>
      <c r="AX212" s="37"/>
    </row>
    <row r="213" spans="2:50" x14ac:dyDescent="0.35">
      <c r="B213" s="116">
        <v>611016</v>
      </c>
      <c r="C213" s="87" t="s">
        <v>736</v>
      </c>
      <c r="E213" s="99">
        <f t="shared" si="203"/>
        <v>0</v>
      </c>
      <c r="F213" s="100">
        <f t="shared" si="204"/>
        <v>0</v>
      </c>
      <c r="G213" s="100">
        <f t="shared" si="205"/>
        <v>0</v>
      </c>
      <c r="H213" s="100">
        <f t="shared" si="206"/>
        <v>0</v>
      </c>
      <c r="I213" s="100">
        <f t="shared" si="207"/>
        <v>0</v>
      </c>
      <c r="J213" s="100">
        <f t="shared" si="208"/>
        <v>0</v>
      </c>
      <c r="K213" s="100">
        <f t="shared" si="209"/>
        <v>0</v>
      </c>
      <c r="L213" s="100">
        <f t="shared" si="210"/>
        <v>0</v>
      </c>
      <c r="M213" s="100">
        <f t="shared" si="211"/>
        <v>0</v>
      </c>
      <c r="N213" s="100">
        <f t="shared" si="212"/>
        <v>0</v>
      </c>
      <c r="O213" s="100">
        <f t="shared" si="213"/>
        <v>0</v>
      </c>
      <c r="P213" s="100">
        <f t="shared" si="214"/>
        <v>0</v>
      </c>
      <c r="Q213" s="104">
        <f t="shared" si="215"/>
        <v>0</v>
      </c>
      <c r="S213" s="99">
        <f t="shared" si="216"/>
        <v>0</v>
      </c>
      <c r="T213" s="100">
        <f t="shared" si="217"/>
        <v>0</v>
      </c>
      <c r="U213" s="100">
        <f t="shared" si="218"/>
        <v>0</v>
      </c>
      <c r="V213" s="100">
        <f t="shared" si="219"/>
        <v>0</v>
      </c>
      <c r="W213" s="100">
        <f t="shared" si="220"/>
        <v>0</v>
      </c>
      <c r="X213" s="100">
        <f t="shared" si="221"/>
        <v>0</v>
      </c>
      <c r="Y213" s="100">
        <f t="shared" si="222"/>
        <v>0</v>
      </c>
      <c r="Z213" s="100">
        <f t="shared" si="223"/>
        <v>0</v>
      </c>
      <c r="AA213" s="100">
        <f t="shared" si="224"/>
        <v>0</v>
      </c>
      <c r="AB213" s="100">
        <f t="shared" si="225"/>
        <v>0</v>
      </c>
      <c r="AC213" s="100">
        <f t="shared" si="226"/>
        <v>0</v>
      </c>
      <c r="AD213" s="100">
        <f t="shared" si="227"/>
        <v>0</v>
      </c>
      <c r="AE213" s="104">
        <f t="shared" si="228"/>
        <v>0</v>
      </c>
      <c r="AF213" s="104">
        <f t="shared" si="229"/>
        <v>0</v>
      </c>
      <c r="AG213" s="104">
        <f t="shared" si="230"/>
        <v>0</v>
      </c>
      <c r="AH213" s="173">
        <f t="shared" si="231"/>
        <v>0</v>
      </c>
      <c r="AJ213" s="78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/>
      <c r="AU213" s="79"/>
      <c r="AV213" s="30">
        <f t="shared" si="232"/>
        <v>0</v>
      </c>
      <c r="AW213" s="80"/>
      <c r="AX213" s="37"/>
    </row>
    <row r="214" spans="2:50" x14ac:dyDescent="0.35">
      <c r="B214" s="116">
        <v>612000</v>
      </c>
      <c r="C214" s="87" t="s">
        <v>737</v>
      </c>
      <c r="E214" s="99">
        <f t="shared" si="203"/>
        <v>0</v>
      </c>
      <c r="F214" s="100">
        <f t="shared" si="204"/>
        <v>0</v>
      </c>
      <c r="G214" s="100">
        <f t="shared" si="205"/>
        <v>0</v>
      </c>
      <c r="H214" s="100">
        <f t="shared" si="206"/>
        <v>0</v>
      </c>
      <c r="I214" s="100">
        <f t="shared" si="207"/>
        <v>0</v>
      </c>
      <c r="J214" s="100">
        <f t="shared" si="208"/>
        <v>0</v>
      </c>
      <c r="K214" s="100">
        <f t="shared" si="209"/>
        <v>0</v>
      </c>
      <c r="L214" s="100">
        <f t="shared" si="210"/>
        <v>0</v>
      </c>
      <c r="M214" s="100">
        <f t="shared" si="211"/>
        <v>0</v>
      </c>
      <c r="N214" s="100">
        <f t="shared" si="212"/>
        <v>0</v>
      </c>
      <c r="O214" s="100">
        <f t="shared" si="213"/>
        <v>0</v>
      </c>
      <c r="P214" s="100">
        <f t="shared" si="214"/>
        <v>0</v>
      </c>
      <c r="Q214" s="104">
        <f t="shared" si="215"/>
        <v>0</v>
      </c>
      <c r="S214" s="99" t="str">
        <f t="shared" si="216"/>
        <v>-</v>
      </c>
      <c r="T214" s="100" t="str">
        <f t="shared" si="217"/>
        <v>-</v>
      </c>
      <c r="U214" s="100" t="str">
        <f t="shared" si="218"/>
        <v>-</v>
      </c>
      <c r="V214" s="100" t="str">
        <f t="shared" si="219"/>
        <v>-</v>
      </c>
      <c r="W214" s="100" t="str">
        <f t="shared" si="220"/>
        <v>-</v>
      </c>
      <c r="X214" s="100">
        <f t="shared" si="221"/>
        <v>4834</v>
      </c>
      <c r="Y214" s="100">
        <f t="shared" si="222"/>
        <v>0</v>
      </c>
      <c r="Z214" s="100">
        <f t="shared" si="223"/>
        <v>0</v>
      </c>
      <c r="AA214" s="100">
        <f t="shared" si="224"/>
        <v>0</v>
      </c>
      <c r="AB214" s="100">
        <f t="shared" si="225"/>
        <v>0</v>
      </c>
      <c r="AC214" s="100">
        <f t="shared" si="226"/>
        <v>0</v>
      </c>
      <c r="AD214" s="100">
        <f t="shared" si="227"/>
        <v>0</v>
      </c>
      <c r="AE214" s="104">
        <f t="shared" si="228"/>
        <v>4834</v>
      </c>
      <c r="AF214" s="104">
        <f t="shared" si="229"/>
        <v>0</v>
      </c>
      <c r="AG214" s="104">
        <f t="shared" si="230"/>
        <v>4834</v>
      </c>
      <c r="AH214" s="173">
        <f t="shared" si="231"/>
        <v>0</v>
      </c>
      <c r="AJ214" s="78"/>
      <c r="AK214" s="79"/>
      <c r="AL214" s="79"/>
      <c r="AM214" s="79"/>
      <c r="AN214" s="79"/>
      <c r="AO214" s="79"/>
      <c r="AP214" s="79"/>
      <c r="AQ214" s="79"/>
      <c r="AR214" s="79"/>
      <c r="AS214" s="79"/>
      <c r="AT214" s="79"/>
      <c r="AU214" s="79"/>
      <c r="AV214" s="30">
        <f t="shared" si="232"/>
        <v>0</v>
      </c>
      <c r="AW214" s="80"/>
      <c r="AX214" s="37"/>
    </row>
    <row r="215" spans="2:50" x14ac:dyDescent="0.35">
      <c r="B215" s="116">
        <v>612010</v>
      </c>
      <c r="C215" s="87" t="s">
        <v>738</v>
      </c>
      <c r="E215" s="99">
        <f t="shared" si="203"/>
        <v>0</v>
      </c>
      <c r="F215" s="100">
        <f t="shared" si="204"/>
        <v>0</v>
      </c>
      <c r="G215" s="100">
        <f t="shared" si="205"/>
        <v>0</v>
      </c>
      <c r="H215" s="100">
        <f t="shared" si="206"/>
        <v>0</v>
      </c>
      <c r="I215" s="100">
        <f t="shared" si="207"/>
        <v>0</v>
      </c>
      <c r="J215" s="100">
        <f t="shared" si="208"/>
        <v>0</v>
      </c>
      <c r="K215" s="100">
        <f t="shared" si="209"/>
        <v>0</v>
      </c>
      <c r="L215" s="100">
        <f t="shared" si="210"/>
        <v>0</v>
      </c>
      <c r="M215" s="100">
        <f t="shared" si="211"/>
        <v>0</v>
      </c>
      <c r="N215" s="100">
        <f t="shared" si="212"/>
        <v>0</v>
      </c>
      <c r="O215" s="100">
        <f t="shared" si="213"/>
        <v>0</v>
      </c>
      <c r="P215" s="100">
        <f t="shared" si="214"/>
        <v>0</v>
      </c>
      <c r="Q215" s="104">
        <f t="shared" si="215"/>
        <v>0</v>
      </c>
      <c r="S215" s="99">
        <f t="shared" si="216"/>
        <v>0</v>
      </c>
      <c r="T215" s="100">
        <f t="shared" si="217"/>
        <v>0</v>
      </c>
      <c r="U215" s="100">
        <f t="shared" si="218"/>
        <v>0</v>
      </c>
      <c r="V215" s="100">
        <f t="shared" si="219"/>
        <v>0</v>
      </c>
      <c r="W215" s="100">
        <f t="shared" si="220"/>
        <v>0</v>
      </c>
      <c r="X215" s="100">
        <f t="shared" si="221"/>
        <v>0</v>
      </c>
      <c r="Y215" s="100">
        <f t="shared" si="222"/>
        <v>0</v>
      </c>
      <c r="Z215" s="100">
        <f t="shared" si="223"/>
        <v>0</v>
      </c>
      <c r="AA215" s="100">
        <f t="shared" si="224"/>
        <v>0</v>
      </c>
      <c r="AB215" s="100">
        <f t="shared" si="225"/>
        <v>0</v>
      </c>
      <c r="AC215" s="100">
        <f t="shared" si="226"/>
        <v>0</v>
      </c>
      <c r="AD215" s="100">
        <f t="shared" si="227"/>
        <v>0</v>
      </c>
      <c r="AE215" s="104">
        <f t="shared" si="228"/>
        <v>0</v>
      </c>
      <c r="AF215" s="104">
        <f t="shared" si="229"/>
        <v>0</v>
      </c>
      <c r="AG215" s="104">
        <f t="shared" si="230"/>
        <v>0</v>
      </c>
      <c r="AH215" s="173">
        <f t="shared" si="231"/>
        <v>0</v>
      </c>
      <c r="AJ215" s="78"/>
      <c r="AK215" s="79"/>
      <c r="AL215" s="79"/>
      <c r="AM215" s="79"/>
      <c r="AN215" s="79"/>
      <c r="AO215" s="79"/>
      <c r="AP215" s="79"/>
      <c r="AQ215" s="79"/>
      <c r="AR215" s="79"/>
      <c r="AS215" s="79"/>
      <c r="AT215" s="79"/>
      <c r="AU215" s="79"/>
      <c r="AV215" s="30">
        <f t="shared" si="232"/>
        <v>0</v>
      </c>
      <c r="AW215" s="80"/>
      <c r="AX215" s="37"/>
    </row>
    <row r="216" spans="2:50" x14ac:dyDescent="0.35">
      <c r="B216" s="116">
        <v>612011</v>
      </c>
      <c r="C216" s="87" t="s">
        <v>739</v>
      </c>
      <c r="E216" s="99">
        <f t="shared" si="203"/>
        <v>0</v>
      </c>
      <c r="F216" s="100">
        <f t="shared" si="204"/>
        <v>0</v>
      </c>
      <c r="G216" s="100">
        <f t="shared" si="205"/>
        <v>0</v>
      </c>
      <c r="H216" s="100">
        <f t="shared" si="206"/>
        <v>0</v>
      </c>
      <c r="I216" s="100">
        <f t="shared" si="207"/>
        <v>0</v>
      </c>
      <c r="J216" s="100">
        <f t="shared" si="208"/>
        <v>0</v>
      </c>
      <c r="K216" s="100">
        <f t="shared" si="209"/>
        <v>0</v>
      </c>
      <c r="L216" s="100">
        <f t="shared" si="210"/>
        <v>0</v>
      </c>
      <c r="M216" s="100">
        <f t="shared" si="211"/>
        <v>0</v>
      </c>
      <c r="N216" s="100">
        <f t="shared" si="212"/>
        <v>0</v>
      </c>
      <c r="O216" s="100">
        <f t="shared" si="213"/>
        <v>0</v>
      </c>
      <c r="P216" s="100">
        <f t="shared" si="214"/>
        <v>0</v>
      </c>
      <c r="Q216" s="104">
        <f t="shared" si="215"/>
        <v>0</v>
      </c>
      <c r="S216" s="99">
        <f t="shared" si="216"/>
        <v>0</v>
      </c>
      <c r="T216" s="100">
        <f t="shared" si="217"/>
        <v>0</v>
      </c>
      <c r="U216" s="100">
        <f t="shared" si="218"/>
        <v>0</v>
      </c>
      <c r="V216" s="100">
        <f t="shared" si="219"/>
        <v>0</v>
      </c>
      <c r="W216" s="100">
        <f t="shared" si="220"/>
        <v>0</v>
      </c>
      <c r="X216" s="100">
        <f t="shared" si="221"/>
        <v>0</v>
      </c>
      <c r="Y216" s="100">
        <f t="shared" si="222"/>
        <v>0</v>
      </c>
      <c r="Z216" s="100">
        <f t="shared" si="223"/>
        <v>0</v>
      </c>
      <c r="AA216" s="100">
        <f t="shared" si="224"/>
        <v>0</v>
      </c>
      <c r="AB216" s="100">
        <f t="shared" si="225"/>
        <v>0</v>
      </c>
      <c r="AC216" s="100">
        <f t="shared" si="226"/>
        <v>0</v>
      </c>
      <c r="AD216" s="100">
        <f t="shared" si="227"/>
        <v>0</v>
      </c>
      <c r="AE216" s="104">
        <f t="shared" si="228"/>
        <v>0</v>
      </c>
      <c r="AF216" s="104">
        <f t="shared" si="229"/>
        <v>0</v>
      </c>
      <c r="AG216" s="104">
        <f t="shared" si="230"/>
        <v>0</v>
      </c>
      <c r="AH216" s="173">
        <f t="shared" si="231"/>
        <v>0</v>
      </c>
      <c r="AJ216" s="78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30">
        <f t="shared" si="232"/>
        <v>0</v>
      </c>
      <c r="AW216" s="80"/>
      <c r="AX216" s="37"/>
    </row>
    <row r="217" spans="2:50" x14ac:dyDescent="0.35">
      <c r="B217" s="116">
        <v>612012</v>
      </c>
      <c r="C217" s="87" t="s">
        <v>740</v>
      </c>
      <c r="E217" s="99">
        <f t="shared" si="203"/>
        <v>0</v>
      </c>
      <c r="F217" s="100">
        <f t="shared" si="204"/>
        <v>0</v>
      </c>
      <c r="G217" s="100">
        <f t="shared" si="205"/>
        <v>0</v>
      </c>
      <c r="H217" s="100">
        <f t="shared" si="206"/>
        <v>0</v>
      </c>
      <c r="I217" s="100">
        <f t="shared" si="207"/>
        <v>0</v>
      </c>
      <c r="J217" s="100">
        <f t="shared" si="208"/>
        <v>0</v>
      </c>
      <c r="K217" s="100">
        <f t="shared" si="209"/>
        <v>0</v>
      </c>
      <c r="L217" s="100">
        <f t="shared" si="210"/>
        <v>0</v>
      </c>
      <c r="M217" s="100">
        <f t="shared" si="211"/>
        <v>0</v>
      </c>
      <c r="N217" s="100">
        <f t="shared" si="212"/>
        <v>0</v>
      </c>
      <c r="O217" s="100">
        <f t="shared" si="213"/>
        <v>0</v>
      </c>
      <c r="P217" s="100">
        <f t="shared" si="214"/>
        <v>0</v>
      </c>
      <c r="Q217" s="104">
        <f t="shared" si="215"/>
        <v>0</v>
      </c>
      <c r="S217" s="99">
        <f t="shared" si="216"/>
        <v>0</v>
      </c>
      <c r="T217" s="100">
        <f t="shared" si="217"/>
        <v>0</v>
      </c>
      <c r="U217" s="100">
        <f t="shared" si="218"/>
        <v>0</v>
      </c>
      <c r="V217" s="100">
        <f t="shared" si="219"/>
        <v>0</v>
      </c>
      <c r="W217" s="100">
        <f t="shared" si="220"/>
        <v>0</v>
      </c>
      <c r="X217" s="100">
        <f t="shared" si="221"/>
        <v>0</v>
      </c>
      <c r="Y217" s="100">
        <f t="shared" si="222"/>
        <v>0</v>
      </c>
      <c r="Z217" s="100">
        <f t="shared" si="223"/>
        <v>0</v>
      </c>
      <c r="AA217" s="100">
        <f t="shared" si="224"/>
        <v>0</v>
      </c>
      <c r="AB217" s="100">
        <f t="shared" si="225"/>
        <v>0</v>
      </c>
      <c r="AC217" s="100">
        <f t="shared" si="226"/>
        <v>0</v>
      </c>
      <c r="AD217" s="100">
        <f t="shared" si="227"/>
        <v>0</v>
      </c>
      <c r="AE217" s="104">
        <f t="shared" si="228"/>
        <v>0</v>
      </c>
      <c r="AF217" s="104">
        <f t="shared" si="229"/>
        <v>0</v>
      </c>
      <c r="AG217" s="104">
        <f t="shared" si="230"/>
        <v>0</v>
      </c>
      <c r="AH217" s="173">
        <f t="shared" si="231"/>
        <v>0</v>
      </c>
      <c r="AJ217" s="78"/>
      <c r="AK217" s="79"/>
      <c r="AL217" s="79"/>
      <c r="AM217" s="79"/>
      <c r="AN217" s="79"/>
      <c r="AO217" s="79"/>
      <c r="AP217" s="79"/>
      <c r="AQ217" s="79"/>
      <c r="AR217" s="79"/>
      <c r="AS217" s="79"/>
      <c r="AT217" s="79"/>
      <c r="AU217" s="79"/>
      <c r="AV217" s="30">
        <f t="shared" si="232"/>
        <v>0</v>
      </c>
      <c r="AW217" s="80"/>
      <c r="AX217" s="37"/>
    </row>
    <row r="218" spans="2:50" x14ac:dyDescent="0.35">
      <c r="B218" s="116">
        <v>612013</v>
      </c>
      <c r="C218" s="87" t="s">
        <v>741</v>
      </c>
      <c r="E218" s="99">
        <f t="shared" si="203"/>
        <v>0</v>
      </c>
      <c r="F218" s="100">
        <f t="shared" si="204"/>
        <v>0</v>
      </c>
      <c r="G218" s="100">
        <f t="shared" si="205"/>
        <v>0</v>
      </c>
      <c r="H218" s="100">
        <f t="shared" si="206"/>
        <v>0</v>
      </c>
      <c r="I218" s="100">
        <f t="shared" si="207"/>
        <v>0</v>
      </c>
      <c r="J218" s="100">
        <f t="shared" si="208"/>
        <v>0</v>
      </c>
      <c r="K218" s="100">
        <f t="shared" si="209"/>
        <v>0</v>
      </c>
      <c r="L218" s="100">
        <f t="shared" si="210"/>
        <v>0</v>
      </c>
      <c r="M218" s="100">
        <f t="shared" si="211"/>
        <v>0</v>
      </c>
      <c r="N218" s="100">
        <f t="shared" si="212"/>
        <v>0</v>
      </c>
      <c r="O218" s="100">
        <f t="shared" si="213"/>
        <v>0</v>
      </c>
      <c r="P218" s="100">
        <f t="shared" si="214"/>
        <v>0</v>
      </c>
      <c r="Q218" s="104">
        <f t="shared" si="215"/>
        <v>0</v>
      </c>
      <c r="S218" s="99">
        <f t="shared" si="216"/>
        <v>0</v>
      </c>
      <c r="T218" s="100">
        <f t="shared" si="217"/>
        <v>0</v>
      </c>
      <c r="U218" s="100">
        <f t="shared" si="218"/>
        <v>0</v>
      </c>
      <c r="V218" s="100">
        <f t="shared" si="219"/>
        <v>0</v>
      </c>
      <c r="W218" s="100">
        <f t="shared" si="220"/>
        <v>0</v>
      </c>
      <c r="X218" s="100">
        <f t="shared" si="221"/>
        <v>0</v>
      </c>
      <c r="Y218" s="100">
        <f t="shared" si="222"/>
        <v>0</v>
      </c>
      <c r="Z218" s="100">
        <f t="shared" si="223"/>
        <v>0</v>
      </c>
      <c r="AA218" s="100">
        <f t="shared" si="224"/>
        <v>0</v>
      </c>
      <c r="AB218" s="100">
        <f t="shared" si="225"/>
        <v>0</v>
      </c>
      <c r="AC218" s="100">
        <f t="shared" si="226"/>
        <v>0</v>
      </c>
      <c r="AD218" s="100">
        <f t="shared" si="227"/>
        <v>0</v>
      </c>
      <c r="AE218" s="104">
        <f t="shared" si="228"/>
        <v>0</v>
      </c>
      <c r="AF218" s="104">
        <f t="shared" si="229"/>
        <v>0</v>
      </c>
      <c r="AG218" s="104">
        <f t="shared" si="230"/>
        <v>0</v>
      </c>
      <c r="AH218" s="173">
        <f t="shared" si="231"/>
        <v>0</v>
      </c>
      <c r="AJ218" s="78"/>
      <c r="AK218" s="79"/>
      <c r="AL218" s="79"/>
      <c r="AM218" s="79"/>
      <c r="AN218" s="79"/>
      <c r="AO218" s="79"/>
      <c r="AP218" s="79"/>
      <c r="AQ218" s="79"/>
      <c r="AR218" s="79"/>
      <c r="AS218" s="79"/>
      <c r="AT218" s="79"/>
      <c r="AU218" s="79"/>
      <c r="AV218" s="30">
        <f t="shared" si="232"/>
        <v>0</v>
      </c>
      <c r="AW218" s="80"/>
      <c r="AX218" s="37"/>
    </row>
    <row r="219" spans="2:50" x14ac:dyDescent="0.35">
      <c r="B219" s="116">
        <v>612014</v>
      </c>
      <c r="C219" s="87" t="s">
        <v>742</v>
      </c>
      <c r="E219" s="99">
        <f t="shared" si="203"/>
        <v>0</v>
      </c>
      <c r="F219" s="100">
        <f t="shared" si="204"/>
        <v>0</v>
      </c>
      <c r="G219" s="100">
        <f t="shared" si="205"/>
        <v>0</v>
      </c>
      <c r="H219" s="100">
        <f t="shared" si="206"/>
        <v>0</v>
      </c>
      <c r="I219" s="100">
        <f t="shared" si="207"/>
        <v>0</v>
      </c>
      <c r="J219" s="100">
        <f t="shared" si="208"/>
        <v>0</v>
      </c>
      <c r="K219" s="100">
        <f t="shared" si="209"/>
        <v>0</v>
      </c>
      <c r="L219" s="100">
        <f t="shared" si="210"/>
        <v>0</v>
      </c>
      <c r="M219" s="100">
        <f t="shared" si="211"/>
        <v>0</v>
      </c>
      <c r="N219" s="100">
        <f t="shared" si="212"/>
        <v>0</v>
      </c>
      <c r="O219" s="100">
        <f t="shared" si="213"/>
        <v>0</v>
      </c>
      <c r="P219" s="100">
        <f t="shared" si="214"/>
        <v>0</v>
      </c>
      <c r="Q219" s="104">
        <f t="shared" si="215"/>
        <v>0</v>
      </c>
      <c r="S219" s="99">
        <f t="shared" si="216"/>
        <v>0</v>
      </c>
      <c r="T219" s="100">
        <f t="shared" si="217"/>
        <v>0</v>
      </c>
      <c r="U219" s="100">
        <f t="shared" si="218"/>
        <v>0</v>
      </c>
      <c r="V219" s="100">
        <f t="shared" si="219"/>
        <v>0</v>
      </c>
      <c r="W219" s="100">
        <f t="shared" si="220"/>
        <v>0</v>
      </c>
      <c r="X219" s="100">
        <f t="shared" si="221"/>
        <v>0</v>
      </c>
      <c r="Y219" s="100">
        <f t="shared" si="222"/>
        <v>0</v>
      </c>
      <c r="Z219" s="100">
        <f t="shared" si="223"/>
        <v>0</v>
      </c>
      <c r="AA219" s="100">
        <f t="shared" si="224"/>
        <v>0</v>
      </c>
      <c r="AB219" s="100">
        <f t="shared" si="225"/>
        <v>0</v>
      </c>
      <c r="AC219" s="100">
        <f t="shared" si="226"/>
        <v>0</v>
      </c>
      <c r="AD219" s="100">
        <f t="shared" si="227"/>
        <v>0</v>
      </c>
      <c r="AE219" s="104">
        <f t="shared" si="228"/>
        <v>0</v>
      </c>
      <c r="AF219" s="104">
        <f t="shared" si="229"/>
        <v>0</v>
      </c>
      <c r="AG219" s="104">
        <f t="shared" si="230"/>
        <v>0</v>
      </c>
      <c r="AH219" s="173">
        <f t="shared" si="231"/>
        <v>0</v>
      </c>
      <c r="AJ219" s="78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30">
        <f t="shared" si="232"/>
        <v>0</v>
      </c>
      <c r="AW219" s="80"/>
      <c r="AX219" s="37"/>
    </row>
    <row r="220" spans="2:50" x14ac:dyDescent="0.35">
      <c r="B220" s="116">
        <v>612015</v>
      </c>
      <c r="C220" s="87" t="s">
        <v>743</v>
      </c>
      <c r="E220" s="99">
        <f t="shared" si="203"/>
        <v>0</v>
      </c>
      <c r="F220" s="100">
        <f t="shared" si="204"/>
        <v>0</v>
      </c>
      <c r="G220" s="100">
        <f t="shared" si="205"/>
        <v>0</v>
      </c>
      <c r="H220" s="100">
        <f t="shared" si="206"/>
        <v>0</v>
      </c>
      <c r="I220" s="100">
        <f t="shared" si="207"/>
        <v>0</v>
      </c>
      <c r="J220" s="100">
        <f t="shared" si="208"/>
        <v>0</v>
      </c>
      <c r="K220" s="100">
        <f t="shared" si="209"/>
        <v>0</v>
      </c>
      <c r="L220" s="100">
        <f t="shared" si="210"/>
        <v>0</v>
      </c>
      <c r="M220" s="100">
        <f t="shared" si="211"/>
        <v>0</v>
      </c>
      <c r="N220" s="100">
        <f t="shared" si="212"/>
        <v>0</v>
      </c>
      <c r="O220" s="100">
        <f t="shared" si="213"/>
        <v>0</v>
      </c>
      <c r="P220" s="100">
        <f t="shared" si="214"/>
        <v>0</v>
      </c>
      <c r="Q220" s="104">
        <f t="shared" si="215"/>
        <v>0</v>
      </c>
      <c r="S220" s="99">
        <f t="shared" si="216"/>
        <v>0</v>
      </c>
      <c r="T220" s="100">
        <f t="shared" si="217"/>
        <v>0</v>
      </c>
      <c r="U220" s="100">
        <f t="shared" si="218"/>
        <v>0</v>
      </c>
      <c r="V220" s="100">
        <f t="shared" si="219"/>
        <v>0</v>
      </c>
      <c r="W220" s="100">
        <f t="shared" si="220"/>
        <v>0</v>
      </c>
      <c r="X220" s="100">
        <f t="shared" si="221"/>
        <v>0</v>
      </c>
      <c r="Y220" s="100">
        <f t="shared" si="222"/>
        <v>0</v>
      </c>
      <c r="Z220" s="100">
        <f t="shared" si="223"/>
        <v>0</v>
      </c>
      <c r="AA220" s="100">
        <f t="shared" si="224"/>
        <v>0</v>
      </c>
      <c r="AB220" s="100">
        <f t="shared" si="225"/>
        <v>0</v>
      </c>
      <c r="AC220" s="100">
        <f t="shared" si="226"/>
        <v>0</v>
      </c>
      <c r="AD220" s="100">
        <f t="shared" si="227"/>
        <v>0</v>
      </c>
      <c r="AE220" s="104">
        <f t="shared" si="228"/>
        <v>0</v>
      </c>
      <c r="AF220" s="104">
        <f t="shared" si="229"/>
        <v>0</v>
      </c>
      <c r="AG220" s="104">
        <f t="shared" si="230"/>
        <v>0</v>
      </c>
      <c r="AH220" s="173">
        <f t="shared" si="231"/>
        <v>0</v>
      </c>
      <c r="AJ220" s="78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30">
        <f t="shared" si="232"/>
        <v>0</v>
      </c>
      <c r="AW220" s="80"/>
      <c r="AX220" s="37"/>
    </row>
    <row r="221" spans="2:50" x14ac:dyDescent="0.35">
      <c r="B221" s="116">
        <v>612016</v>
      </c>
      <c r="C221" s="87" t="s">
        <v>744</v>
      </c>
      <c r="E221" s="99">
        <f t="shared" si="203"/>
        <v>0</v>
      </c>
      <c r="F221" s="100">
        <f t="shared" si="204"/>
        <v>0</v>
      </c>
      <c r="G221" s="100">
        <f t="shared" si="205"/>
        <v>0</v>
      </c>
      <c r="H221" s="100">
        <f t="shared" si="206"/>
        <v>0</v>
      </c>
      <c r="I221" s="100">
        <f t="shared" si="207"/>
        <v>0</v>
      </c>
      <c r="J221" s="100">
        <f t="shared" si="208"/>
        <v>0</v>
      </c>
      <c r="K221" s="100">
        <f t="shared" si="209"/>
        <v>0</v>
      </c>
      <c r="L221" s="100">
        <f t="shared" si="210"/>
        <v>0</v>
      </c>
      <c r="M221" s="100">
        <f t="shared" si="211"/>
        <v>0</v>
      </c>
      <c r="N221" s="100">
        <f t="shared" si="212"/>
        <v>0</v>
      </c>
      <c r="O221" s="100">
        <f t="shared" si="213"/>
        <v>0</v>
      </c>
      <c r="P221" s="100">
        <f t="shared" si="214"/>
        <v>0</v>
      </c>
      <c r="Q221" s="104">
        <f t="shared" si="215"/>
        <v>0</v>
      </c>
      <c r="S221" s="99">
        <f t="shared" si="216"/>
        <v>0</v>
      </c>
      <c r="T221" s="100">
        <f t="shared" si="217"/>
        <v>0</v>
      </c>
      <c r="U221" s="100">
        <f t="shared" si="218"/>
        <v>0</v>
      </c>
      <c r="V221" s="100">
        <f t="shared" si="219"/>
        <v>0</v>
      </c>
      <c r="W221" s="100">
        <f t="shared" si="220"/>
        <v>0</v>
      </c>
      <c r="X221" s="100">
        <f t="shared" si="221"/>
        <v>0</v>
      </c>
      <c r="Y221" s="100">
        <f t="shared" si="222"/>
        <v>0</v>
      </c>
      <c r="Z221" s="100">
        <f t="shared" si="223"/>
        <v>0</v>
      </c>
      <c r="AA221" s="100">
        <f t="shared" si="224"/>
        <v>0</v>
      </c>
      <c r="AB221" s="100">
        <f t="shared" si="225"/>
        <v>0</v>
      </c>
      <c r="AC221" s="100">
        <f t="shared" si="226"/>
        <v>0</v>
      </c>
      <c r="AD221" s="100">
        <f t="shared" si="227"/>
        <v>0</v>
      </c>
      <c r="AE221" s="104">
        <f t="shared" si="228"/>
        <v>0</v>
      </c>
      <c r="AF221" s="104">
        <f t="shared" si="229"/>
        <v>0</v>
      </c>
      <c r="AG221" s="104">
        <f t="shared" si="230"/>
        <v>0</v>
      </c>
      <c r="AH221" s="173">
        <f t="shared" si="231"/>
        <v>0</v>
      </c>
      <c r="AJ221" s="78"/>
      <c r="AK221" s="79"/>
      <c r="AL221" s="79"/>
      <c r="AM221" s="79"/>
      <c r="AN221" s="79"/>
      <c r="AO221" s="79"/>
      <c r="AP221" s="79"/>
      <c r="AQ221" s="79"/>
      <c r="AR221" s="79"/>
      <c r="AS221" s="79"/>
      <c r="AT221" s="79"/>
      <c r="AU221" s="79"/>
      <c r="AV221" s="30">
        <f t="shared" si="232"/>
        <v>0</v>
      </c>
      <c r="AW221" s="80"/>
      <c r="AX221" s="37"/>
    </row>
    <row r="222" spans="2:50" x14ac:dyDescent="0.35">
      <c r="B222" s="116">
        <v>612017</v>
      </c>
      <c r="C222" s="87" t="s">
        <v>745</v>
      </c>
      <c r="E222" s="99">
        <f t="shared" si="203"/>
        <v>0</v>
      </c>
      <c r="F222" s="100">
        <f t="shared" si="204"/>
        <v>0</v>
      </c>
      <c r="G222" s="100">
        <f t="shared" si="205"/>
        <v>0</v>
      </c>
      <c r="H222" s="100">
        <f t="shared" si="206"/>
        <v>0</v>
      </c>
      <c r="I222" s="100">
        <f t="shared" si="207"/>
        <v>0</v>
      </c>
      <c r="J222" s="100">
        <f t="shared" si="208"/>
        <v>0</v>
      </c>
      <c r="K222" s="100">
        <f t="shared" si="209"/>
        <v>0</v>
      </c>
      <c r="L222" s="100">
        <f t="shared" si="210"/>
        <v>0</v>
      </c>
      <c r="M222" s="100">
        <f t="shared" si="211"/>
        <v>0</v>
      </c>
      <c r="N222" s="100">
        <f t="shared" si="212"/>
        <v>0</v>
      </c>
      <c r="O222" s="100">
        <f t="shared" si="213"/>
        <v>0</v>
      </c>
      <c r="P222" s="100">
        <f t="shared" si="214"/>
        <v>0</v>
      </c>
      <c r="Q222" s="104">
        <f t="shared" si="215"/>
        <v>0</v>
      </c>
      <c r="S222" s="99">
        <f t="shared" si="216"/>
        <v>0</v>
      </c>
      <c r="T222" s="100">
        <f t="shared" si="217"/>
        <v>0</v>
      </c>
      <c r="U222" s="100">
        <f t="shared" si="218"/>
        <v>0</v>
      </c>
      <c r="V222" s="100">
        <f t="shared" si="219"/>
        <v>0</v>
      </c>
      <c r="W222" s="100">
        <f t="shared" si="220"/>
        <v>0</v>
      </c>
      <c r="X222" s="100">
        <f t="shared" si="221"/>
        <v>0</v>
      </c>
      <c r="Y222" s="100">
        <f t="shared" si="222"/>
        <v>0</v>
      </c>
      <c r="Z222" s="100">
        <f t="shared" si="223"/>
        <v>0</v>
      </c>
      <c r="AA222" s="100">
        <f t="shared" si="224"/>
        <v>0</v>
      </c>
      <c r="AB222" s="100">
        <f t="shared" si="225"/>
        <v>0</v>
      </c>
      <c r="AC222" s="100">
        <f t="shared" si="226"/>
        <v>0</v>
      </c>
      <c r="AD222" s="100">
        <f t="shared" si="227"/>
        <v>0</v>
      </c>
      <c r="AE222" s="104">
        <f t="shared" si="228"/>
        <v>0</v>
      </c>
      <c r="AF222" s="104">
        <f t="shared" si="229"/>
        <v>0</v>
      </c>
      <c r="AG222" s="104">
        <f t="shared" si="230"/>
        <v>0</v>
      </c>
      <c r="AH222" s="173">
        <f t="shared" si="231"/>
        <v>0</v>
      </c>
      <c r="AJ222" s="78"/>
      <c r="AK222" s="79"/>
      <c r="AL222" s="79"/>
      <c r="AM222" s="79"/>
      <c r="AN222" s="79"/>
      <c r="AO222" s="79"/>
      <c r="AP222" s="79"/>
      <c r="AQ222" s="79"/>
      <c r="AR222" s="79"/>
      <c r="AS222" s="79"/>
      <c r="AT222" s="79"/>
      <c r="AU222" s="79"/>
      <c r="AV222" s="30">
        <f t="shared" si="232"/>
        <v>0</v>
      </c>
      <c r="AW222" s="80"/>
      <c r="AX222" s="37"/>
    </row>
    <row r="223" spans="2:50" x14ac:dyDescent="0.35">
      <c r="B223" s="116">
        <v>612018</v>
      </c>
      <c r="C223" s="87" t="s">
        <v>746</v>
      </c>
      <c r="E223" s="99">
        <f t="shared" si="203"/>
        <v>0</v>
      </c>
      <c r="F223" s="100">
        <f t="shared" si="204"/>
        <v>0</v>
      </c>
      <c r="G223" s="100">
        <f t="shared" si="205"/>
        <v>0</v>
      </c>
      <c r="H223" s="100">
        <f t="shared" si="206"/>
        <v>0</v>
      </c>
      <c r="I223" s="100">
        <f t="shared" si="207"/>
        <v>0</v>
      </c>
      <c r="J223" s="100">
        <f t="shared" si="208"/>
        <v>0</v>
      </c>
      <c r="K223" s="100">
        <f t="shared" si="209"/>
        <v>0</v>
      </c>
      <c r="L223" s="100">
        <f t="shared" si="210"/>
        <v>0</v>
      </c>
      <c r="M223" s="100">
        <f t="shared" si="211"/>
        <v>0</v>
      </c>
      <c r="N223" s="100">
        <f t="shared" si="212"/>
        <v>0</v>
      </c>
      <c r="O223" s="100">
        <f t="shared" si="213"/>
        <v>0</v>
      </c>
      <c r="P223" s="100">
        <f t="shared" si="214"/>
        <v>0</v>
      </c>
      <c r="Q223" s="104">
        <f t="shared" si="215"/>
        <v>0</v>
      </c>
      <c r="S223" s="99">
        <f t="shared" si="216"/>
        <v>0</v>
      </c>
      <c r="T223" s="100">
        <f t="shared" si="217"/>
        <v>0</v>
      </c>
      <c r="U223" s="100">
        <f t="shared" si="218"/>
        <v>0</v>
      </c>
      <c r="V223" s="100">
        <f t="shared" si="219"/>
        <v>0</v>
      </c>
      <c r="W223" s="100">
        <f t="shared" si="220"/>
        <v>0</v>
      </c>
      <c r="X223" s="100">
        <f t="shared" si="221"/>
        <v>0</v>
      </c>
      <c r="Y223" s="100">
        <f t="shared" si="222"/>
        <v>0</v>
      </c>
      <c r="Z223" s="100">
        <f t="shared" si="223"/>
        <v>0</v>
      </c>
      <c r="AA223" s="100">
        <f t="shared" si="224"/>
        <v>0</v>
      </c>
      <c r="AB223" s="100">
        <f t="shared" si="225"/>
        <v>0</v>
      </c>
      <c r="AC223" s="100">
        <f t="shared" si="226"/>
        <v>0</v>
      </c>
      <c r="AD223" s="100">
        <f t="shared" si="227"/>
        <v>0</v>
      </c>
      <c r="AE223" s="104">
        <f t="shared" si="228"/>
        <v>0</v>
      </c>
      <c r="AF223" s="104">
        <f t="shared" si="229"/>
        <v>0</v>
      </c>
      <c r="AG223" s="104">
        <f t="shared" si="230"/>
        <v>0</v>
      </c>
      <c r="AH223" s="173">
        <f t="shared" si="231"/>
        <v>0</v>
      </c>
      <c r="AJ223" s="78"/>
      <c r="AK223" s="79"/>
      <c r="AL223" s="79"/>
      <c r="AM223" s="79"/>
      <c r="AN223" s="79"/>
      <c r="AO223" s="79"/>
      <c r="AP223" s="79"/>
      <c r="AQ223" s="79"/>
      <c r="AR223" s="79"/>
      <c r="AS223" s="79"/>
      <c r="AT223" s="79"/>
      <c r="AU223" s="79"/>
      <c r="AV223" s="30">
        <f t="shared" si="232"/>
        <v>0</v>
      </c>
      <c r="AW223" s="80"/>
      <c r="AX223" s="37"/>
    </row>
    <row r="224" spans="2:50" x14ac:dyDescent="0.35">
      <c r="B224" s="116">
        <v>612019</v>
      </c>
      <c r="C224" s="87" t="s">
        <v>747</v>
      </c>
      <c r="E224" s="99">
        <f t="shared" si="203"/>
        <v>0</v>
      </c>
      <c r="F224" s="100">
        <f t="shared" si="204"/>
        <v>0</v>
      </c>
      <c r="G224" s="100">
        <f t="shared" si="205"/>
        <v>0</v>
      </c>
      <c r="H224" s="100">
        <f t="shared" si="206"/>
        <v>0</v>
      </c>
      <c r="I224" s="100">
        <f t="shared" si="207"/>
        <v>0</v>
      </c>
      <c r="J224" s="100">
        <f t="shared" si="208"/>
        <v>0</v>
      </c>
      <c r="K224" s="100">
        <f t="shared" si="209"/>
        <v>0</v>
      </c>
      <c r="L224" s="100">
        <f t="shared" si="210"/>
        <v>0</v>
      </c>
      <c r="M224" s="100">
        <f t="shared" si="211"/>
        <v>0</v>
      </c>
      <c r="N224" s="100">
        <f t="shared" si="212"/>
        <v>0</v>
      </c>
      <c r="O224" s="100">
        <f t="shared" si="213"/>
        <v>0</v>
      </c>
      <c r="P224" s="100">
        <f t="shared" si="214"/>
        <v>0</v>
      </c>
      <c r="Q224" s="104">
        <f t="shared" si="215"/>
        <v>0</v>
      </c>
      <c r="S224" s="99">
        <f t="shared" si="216"/>
        <v>0</v>
      </c>
      <c r="T224" s="100">
        <f t="shared" si="217"/>
        <v>0</v>
      </c>
      <c r="U224" s="100">
        <f t="shared" si="218"/>
        <v>0</v>
      </c>
      <c r="V224" s="100">
        <f t="shared" si="219"/>
        <v>0</v>
      </c>
      <c r="W224" s="100">
        <f t="shared" si="220"/>
        <v>0</v>
      </c>
      <c r="X224" s="100">
        <f t="shared" si="221"/>
        <v>0</v>
      </c>
      <c r="Y224" s="100">
        <f t="shared" si="222"/>
        <v>0</v>
      </c>
      <c r="Z224" s="100">
        <f t="shared" si="223"/>
        <v>0</v>
      </c>
      <c r="AA224" s="100">
        <f t="shared" si="224"/>
        <v>0</v>
      </c>
      <c r="AB224" s="100">
        <f t="shared" si="225"/>
        <v>0</v>
      </c>
      <c r="AC224" s="100">
        <f t="shared" si="226"/>
        <v>0</v>
      </c>
      <c r="AD224" s="100">
        <f t="shared" si="227"/>
        <v>0</v>
      </c>
      <c r="AE224" s="104">
        <f t="shared" si="228"/>
        <v>0</v>
      </c>
      <c r="AF224" s="104">
        <f t="shared" si="229"/>
        <v>0</v>
      </c>
      <c r="AG224" s="104">
        <f t="shared" si="230"/>
        <v>0</v>
      </c>
      <c r="AH224" s="173">
        <f t="shared" si="231"/>
        <v>0</v>
      </c>
      <c r="AJ224" s="78"/>
      <c r="AK224" s="79"/>
      <c r="AL224" s="79"/>
      <c r="AM224" s="79"/>
      <c r="AN224" s="79"/>
      <c r="AO224" s="79"/>
      <c r="AP224" s="79"/>
      <c r="AQ224" s="79"/>
      <c r="AR224" s="79"/>
      <c r="AS224" s="79"/>
      <c r="AT224" s="79"/>
      <c r="AU224" s="79"/>
      <c r="AV224" s="30">
        <f t="shared" si="232"/>
        <v>0</v>
      </c>
      <c r="AW224" s="80"/>
      <c r="AX224" s="37"/>
    </row>
    <row r="225" spans="2:50" x14ac:dyDescent="0.35">
      <c r="B225" s="116">
        <v>613000</v>
      </c>
      <c r="C225" s="87" t="s">
        <v>748</v>
      </c>
      <c r="E225" s="99">
        <f t="shared" si="203"/>
        <v>0</v>
      </c>
      <c r="F225" s="100">
        <f t="shared" si="204"/>
        <v>0</v>
      </c>
      <c r="G225" s="100">
        <f t="shared" si="205"/>
        <v>0</v>
      </c>
      <c r="H225" s="100">
        <f t="shared" si="206"/>
        <v>0</v>
      </c>
      <c r="I225" s="100">
        <f t="shared" si="207"/>
        <v>0</v>
      </c>
      <c r="J225" s="100">
        <f t="shared" si="208"/>
        <v>0</v>
      </c>
      <c r="K225" s="100">
        <f t="shared" si="209"/>
        <v>0</v>
      </c>
      <c r="L225" s="100">
        <f t="shared" si="210"/>
        <v>0</v>
      </c>
      <c r="M225" s="100">
        <f t="shared" si="211"/>
        <v>0</v>
      </c>
      <c r="N225" s="100">
        <f t="shared" si="212"/>
        <v>0</v>
      </c>
      <c r="O225" s="100">
        <f t="shared" si="213"/>
        <v>0</v>
      </c>
      <c r="P225" s="100">
        <f t="shared" si="214"/>
        <v>0</v>
      </c>
      <c r="Q225" s="104">
        <f t="shared" si="215"/>
        <v>0</v>
      </c>
      <c r="S225" s="99">
        <f t="shared" si="216"/>
        <v>0</v>
      </c>
      <c r="T225" s="100">
        <f t="shared" si="217"/>
        <v>0</v>
      </c>
      <c r="U225" s="100">
        <f t="shared" si="218"/>
        <v>0</v>
      </c>
      <c r="V225" s="100">
        <f t="shared" si="219"/>
        <v>0</v>
      </c>
      <c r="W225" s="100">
        <f t="shared" si="220"/>
        <v>0</v>
      </c>
      <c r="X225" s="100">
        <f t="shared" si="221"/>
        <v>0</v>
      </c>
      <c r="Y225" s="100">
        <f t="shared" si="222"/>
        <v>0</v>
      </c>
      <c r="Z225" s="100">
        <f t="shared" si="223"/>
        <v>0</v>
      </c>
      <c r="AA225" s="100">
        <f t="shared" si="224"/>
        <v>0</v>
      </c>
      <c r="AB225" s="100">
        <f t="shared" si="225"/>
        <v>0</v>
      </c>
      <c r="AC225" s="100">
        <f t="shared" si="226"/>
        <v>0</v>
      </c>
      <c r="AD225" s="100">
        <f t="shared" si="227"/>
        <v>0</v>
      </c>
      <c r="AE225" s="104">
        <f t="shared" si="228"/>
        <v>0</v>
      </c>
      <c r="AF225" s="104">
        <f t="shared" si="229"/>
        <v>0</v>
      </c>
      <c r="AG225" s="104">
        <f t="shared" si="230"/>
        <v>0</v>
      </c>
      <c r="AH225" s="173">
        <f t="shared" si="231"/>
        <v>0</v>
      </c>
      <c r="AJ225" s="78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30">
        <f t="shared" si="232"/>
        <v>0</v>
      </c>
      <c r="AW225" s="80"/>
      <c r="AX225" s="37"/>
    </row>
    <row r="226" spans="2:50" x14ac:dyDescent="0.35">
      <c r="B226" s="116">
        <v>613010</v>
      </c>
      <c r="C226" s="87" t="s">
        <v>749</v>
      </c>
      <c r="E226" s="99">
        <f t="shared" si="203"/>
        <v>0</v>
      </c>
      <c r="F226" s="100">
        <f t="shared" si="204"/>
        <v>0</v>
      </c>
      <c r="G226" s="100">
        <f t="shared" si="205"/>
        <v>0</v>
      </c>
      <c r="H226" s="100">
        <f t="shared" si="206"/>
        <v>0</v>
      </c>
      <c r="I226" s="100">
        <f t="shared" si="207"/>
        <v>0</v>
      </c>
      <c r="J226" s="100">
        <f t="shared" si="208"/>
        <v>0</v>
      </c>
      <c r="K226" s="100">
        <f t="shared" si="209"/>
        <v>0</v>
      </c>
      <c r="L226" s="100">
        <f t="shared" si="210"/>
        <v>0</v>
      </c>
      <c r="M226" s="100">
        <f t="shared" si="211"/>
        <v>0</v>
      </c>
      <c r="N226" s="100">
        <f t="shared" si="212"/>
        <v>0</v>
      </c>
      <c r="O226" s="100">
        <f t="shared" si="213"/>
        <v>0</v>
      </c>
      <c r="P226" s="100">
        <f t="shared" si="214"/>
        <v>0</v>
      </c>
      <c r="Q226" s="104">
        <f t="shared" si="215"/>
        <v>0</v>
      </c>
      <c r="S226" s="99">
        <f t="shared" si="216"/>
        <v>0</v>
      </c>
      <c r="T226" s="100">
        <f t="shared" si="217"/>
        <v>0</v>
      </c>
      <c r="U226" s="100">
        <f t="shared" si="218"/>
        <v>0</v>
      </c>
      <c r="V226" s="100">
        <f t="shared" si="219"/>
        <v>0</v>
      </c>
      <c r="W226" s="100">
        <f t="shared" si="220"/>
        <v>0</v>
      </c>
      <c r="X226" s="100">
        <f t="shared" si="221"/>
        <v>0</v>
      </c>
      <c r="Y226" s="100">
        <f t="shared" si="222"/>
        <v>0</v>
      </c>
      <c r="Z226" s="100">
        <f t="shared" si="223"/>
        <v>0</v>
      </c>
      <c r="AA226" s="100">
        <f t="shared" si="224"/>
        <v>0</v>
      </c>
      <c r="AB226" s="100">
        <f t="shared" si="225"/>
        <v>0</v>
      </c>
      <c r="AC226" s="100">
        <f t="shared" si="226"/>
        <v>0</v>
      </c>
      <c r="AD226" s="100">
        <f t="shared" si="227"/>
        <v>0</v>
      </c>
      <c r="AE226" s="104">
        <f t="shared" si="228"/>
        <v>0</v>
      </c>
      <c r="AF226" s="104">
        <f t="shared" si="229"/>
        <v>0</v>
      </c>
      <c r="AG226" s="104">
        <f t="shared" si="230"/>
        <v>0</v>
      </c>
      <c r="AH226" s="173">
        <f t="shared" si="231"/>
        <v>0</v>
      </c>
      <c r="AJ226" s="78"/>
      <c r="AK226" s="79"/>
      <c r="AL226" s="79"/>
      <c r="AM226" s="79"/>
      <c r="AN226" s="79"/>
      <c r="AO226" s="79"/>
      <c r="AP226" s="79"/>
      <c r="AQ226" s="79"/>
      <c r="AR226" s="79"/>
      <c r="AS226" s="79"/>
      <c r="AT226" s="79"/>
      <c r="AU226" s="79"/>
      <c r="AV226" s="30">
        <f t="shared" si="232"/>
        <v>0</v>
      </c>
      <c r="AW226" s="80"/>
      <c r="AX226" s="37"/>
    </row>
    <row r="227" spans="2:50" x14ac:dyDescent="0.35">
      <c r="B227" s="116">
        <v>614000</v>
      </c>
      <c r="C227" s="87" t="s">
        <v>750</v>
      </c>
      <c r="E227" s="99">
        <f t="shared" si="203"/>
        <v>0</v>
      </c>
      <c r="F227" s="100">
        <f t="shared" si="204"/>
        <v>0</v>
      </c>
      <c r="G227" s="100">
        <f t="shared" si="205"/>
        <v>0</v>
      </c>
      <c r="H227" s="100">
        <f t="shared" si="206"/>
        <v>0</v>
      </c>
      <c r="I227" s="100">
        <f t="shared" si="207"/>
        <v>0</v>
      </c>
      <c r="J227" s="100">
        <f t="shared" si="208"/>
        <v>0</v>
      </c>
      <c r="K227" s="100">
        <f t="shared" si="209"/>
        <v>0</v>
      </c>
      <c r="L227" s="100">
        <f t="shared" si="210"/>
        <v>0</v>
      </c>
      <c r="M227" s="100">
        <f t="shared" si="211"/>
        <v>0</v>
      </c>
      <c r="N227" s="100">
        <f t="shared" si="212"/>
        <v>0</v>
      </c>
      <c r="O227" s="100">
        <f t="shared" si="213"/>
        <v>0</v>
      </c>
      <c r="P227" s="100">
        <f t="shared" si="214"/>
        <v>0</v>
      </c>
      <c r="Q227" s="104">
        <f t="shared" si="215"/>
        <v>0</v>
      </c>
      <c r="S227" s="99">
        <f t="shared" si="216"/>
        <v>0</v>
      </c>
      <c r="T227" s="100">
        <f t="shared" si="217"/>
        <v>0</v>
      </c>
      <c r="U227" s="100">
        <f t="shared" si="218"/>
        <v>0</v>
      </c>
      <c r="V227" s="100">
        <f t="shared" si="219"/>
        <v>0</v>
      </c>
      <c r="W227" s="100">
        <f t="shared" si="220"/>
        <v>0</v>
      </c>
      <c r="X227" s="100">
        <f t="shared" si="221"/>
        <v>0</v>
      </c>
      <c r="Y227" s="100">
        <f t="shared" si="222"/>
        <v>0</v>
      </c>
      <c r="Z227" s="100">
        <f t="shared" si="223"/>
        <v>0</v>
      </c>
      <c r="AA227" s="100">
        <f t="shared" si="224"/>
        <v>0</v>
      </c>
      <c r="AB227" s="100">
        <f t="shared" si="225"/>
        <v>0</v>
      </c>
      <c r="AC227" s="100">
        <f t="shared" si="226"/>
        <v>0</v>
      </c>
      <c r="AD227" s="100">
        <f t="shared" si="227"/>
        <v>0</v>
      </c>
      <c r="AE227" s="104">
        <f t="shared" si="228"/>
        <v>0</v>
      </c>
      <c r="AF227" s="104">
        <f t="shared" si="229"/>
        <v>0</v>
      </c>
      <c r="AG227" s="104">
        <f t="shared" si="230"/>
        <v>0</v>
      </c>
      <c r="AH227" s="173">
        <f t="shared" si="231"/>
        <v>0</v>
      </c>
      <c r="AJ227" s="78"/>
      <c r="AK227" s="79"/>
      <c r="AL227" s="79"/>
      <c r="AM227" s="79"/>
      <c r="AN227" s="79"/>
      <c r="AO227" s="79"/>
      <c r="AP227" s="79"/>
      <c r="AQ227" s="79"/>
      <c r="AR227" s="79"/>
      <c r="AS227" s="79"/>
      <c r="AT227" s="79"/>
      <c r="AU227" s="79"/>
      <c r="AV227" s="30">
        <f t="shared" si="232"/>
        <v>0</v>
      </c>
      <c r="AW227" s="80"/>
      <c r="AX227" s="37"/>
    </row>
    <row r="228" spans="2:50" x14ac:dyDescent="0.35">
      <c r="B228" s="116">
        <v>614010</v>
      </c>
      <c r="C228" s="87" t="s">
        <v>751</v>
      </c>
      <c r="E228" s="99">
        <f t="shared" si="203"/>
        <v>0</v>
      </c>
      <c r="F228" s="100">
        <f t="shared" si="204"/>
        <v>0</v>
      </c>
      <c r="G228" s="100">
        <f t="shared" si="205"/>
        <v>0</v>
      </c>
      <c r="H228" s="100">
        <f t="shared" si="206"/>
        <v>0</v>
      </c>
      <c r="I228" s="100">
        <f t="shared" si="207"/>
        <v>0</v>
      </c>
      <c r="J228" s="100">
        <f t="shared" si="208"/>
        <v>0</v>
      </c>
      <c r="K228" s="100">
        <f t="shared" si="209"/>
        <v>0</v>
      </c>
      <c r="L228" s="100">
        <f t="shared" si="210"/>
        <v>0</v>
      </c>
      <c r="M228" s="100">
        <f t="shared" si="211"/>
        <v>0</v>
      </c>
      <c r="N228" s="100">
        <f t="shared" si="212"/>
        <v>0</v>
      </c>
      <c r="O228" s="100">
        <f t="shared" si="213"/>
        <v>0</v>
      </c>
      <c r="P228" s="100">
        <f t="shared" si="214"/>
        <v>0</v>
      </c>
      <c r="Q228" s="104">
        <f t="shared" si="215"/>
        <v>0</v>
      </c>
      <c r="S228" s="99">
        <f t="shared" si="216"/>
        <v>0</v>
      </c>
      <c r="T228" s="100">
        <f t="shared" si="217"/>
        <v>0</v>
      </c>
      <c r="U228" s="100">
        <f t="shared" si="218"/>
        <v>0</v>
      </c>
      <c r="V228" s="100">
        <f t="shared" si="219"/>
        <v>0</v>
      </c>
      <c r="W228" s="100">
        <f t="shared" si="220"/>
        <v>0</v>
      </c>
      <c r="X228" s="100">
        <f t="shared" si="221"/>
        <v>0</v>
      </c>
      <c r="Y228" s="100">
        <f t="shared" si="222"/>
        <v>0</v>
      </c>
      <c r="Z228" s="100">
        <f t="shared" si="223"/>
        <v>0</v>
      </c>
      <c r="AA228" s="100">
        <f t="shared" si="224"/>
        <v>0</v>
      </c>
      <c r="AB228" s="100">
        <f t="shared" si="225"/>
        <v>0</v>
      </c>
      <c r="AC228" s="100">
        <f t="shared" si="226"/>
        <v>0</v>
      </c>
      <c r="AD228" s="100">
        <f t="shared" si="227"/>
        <v>0</v>
      </c>
      <c r="AE228" s="104">
        <f t="shared" si="228"/>
        <v>0</v>
      </c>
      <c r="AF228" s="104">
        <f t="shared" si="229"/>
        <v>0</v>
      </c>
      <c r="AG228" s="104">
        <f t="shared" si="230"/>
        <v>0</v>
      </c>
      <c r="AH228" s="173">
        <f t="shared" si="231"/>
        <v>0</v>
      </c>
      <c r="AJ228" s="78"/>
      <c r="AK228" s="79"/>
      <c r="AL228" s="79"/>
      <c r="AM228" s="79"/>
      <c r="AN228" s="79"/>
      <c r="AO228" s="79"/>
      <c r="AP228" s="79"/>
      <c r="AQ228" s="79"/>
      <c r="AR228" s="79"/>
      <c r="AS228" s="79"/>
      <c r="AT228" s="79"/>
      <c r="AU228" s="79"/>
      <c r="AV228" s="30">
        <f t="shared" si="232"/>
        <v>0</v>
      </c>
      <c r="AW228" s="80"/>
      <c r="AX228" s="37"/>
    </row>
    <row r="229" spans="2:50" x14ac:dyDescent="0.35">
      <c r="B229" s="116">
        <v>614011</v>
      </c>
      <c r="C229" s="87" t="s">
        <v>752</v>
      </c>
      <c r="E229" s="99">
        <f t="shared" si="203"/>
        <v>0</v>
      </c>
      <c r="F229" s="100">
        <f t="shared" si="204"/>
        <v>0</v>
      </c>
      <c r="G229" s="100">
        <f t="shared" si="205"/>
        <v>0</v>
      </c>
      <c r="H229" s="100">
        <f t="shared" si="206"/>
        <v>0</v>
      </c>
      <c r="I229" s="100">
        <f t="shared" si="207"/>
        <v>0</v>
      </c>
      <c r="J229" s="100">
        <f t="shared" si="208"/>
        <v>0</v>
      </c>
      <c r="K229" s="100">
        <f t="shared" si="209"/>
        <v>0</v>
      </c>
      <c r="L229" s="100">
        <f t="shared" si="210"/>
        <v>0</v>
      </c>
      <c r="M229" s="100">
        <f t="shared" si="211"/>
        <v>0</v>
      </c>
      <c r="N229" s="100">
        <f t="shared" si="212"/>
        <v>0</v>
      </c>
      <c r="O229" s="100">
        <f t="shared" si="213"/>
        <v>0</v>
      </c>
      <c r="P229" s="100">
        <f t="shared" si="214"/>
        <v>0</v>
      </c>
      <c r="Q229" s="104">
        <f t="shared" si="215"/>
        <v>0</v>
      </c>
      <c r="S229" s="99">
        <f t="shared" si="216"/>
        <v>0</v>
      </c>
      <c r="T229" s="100">
        <f t="shared" si="217"/>
        <v>0</v>
      </c>
      <c r="U229" s="100">
        <f t="shared" si="218"/>
        <v>0</v>
      </c>
      <c r="V229" s="100">
        <f t="shared" si="219"/>
        <v>0</v>
      </c>
      <c r="W229" s="100">
        <f t="shared" si="220"/>
        <v>0</v>
      </c>
      <c r="X229" s="100">
        <f t="shared" si="221"/>
        <v>0</v>
      </c>
      <c r="Y229" s="100">
        <f t="shared" si="222"/>
        <v>0</v>
      </c>
      <c r="Z229" s="100">
        <f t="shared" si="223"/>
        <v>0</v>
      </c>
      <c r="AA229" s="100">
        <f t="shared" si="224"/>
        <v>0</v>
      </c>
      <c r="AB229" s="100">
        <f t="shared" si="225"/>
        <v>0</v>
      </c>
      <c r="AC229" s="100">
        <f t="shared" si="226"/>
        <v>0</v>
      </c>
      <c r="AD229" s="100">
        <f t="shared" si="227"/>
        <v>0</v>
      </c>
      <c r="AE229" s="104">
        <f t="shared" si="228"/>
        <v>0</v>
      </c>
      <c r="AF229" s="104">
        <f t="shared" si="229"/>
        <v>0</v>
      </c>
      <c r="AG229" s="104">
        <f t="shared" si="230"/>
        <v>0</v>
      </c>
      <c r="AH229" s="173">
        <f t="shared" si="231"/>
        <v>0</v>
      </c>
      <c r="AJ229" s="78"/>
      <c r="AK229" s="79"/>
      <c r="AL229" s="79"/>
      <c r="AM229" s="79"/>
      <c r="AN229" s="79"/>
      <c r="AO229" s="79"/>
      <c r="AP229" s="79"/>
      <c r="AQ229" s="79"/>
      <c r="AR229" s="79"/>
      <c r="AS229" s="79"/>
      <c r="AT229" s="79"/>
      <c r="AU229" s="79"/>
      <c r="AV229" s="30">
        <f t="shared" si="232"/>
        <v>0</v>
      </c>
      <c r="AW229" s="80"/>
      <c r="AX229" s="37"/>
    </row>
    <row r="230" spans="2:50" x14ac:dyDescent="0.35">
      <c r="B230" s="116">
        <v>614012</v>
      </c>
      <c r="C230" s="87" t="s">
        <v>753</v>
      </c>
      <c r="E230" s="99">
        <f t="shared" si="203"/>
        <v>0</v>
      </c>
      <c r="F230" s="100">
        <f t="shared" si="204"/>
        <v>0</v>
      </c>
      <c r="G230" s="100">
        <f t="shared" si="205"/>
        <v>0</v>
      </c>
      <c r="H230" s="100">
        <f t="shared" si="206"/>
        <v>0</v>
      </c>
      <c r="I230" s="100">
        <f t="shared" si="207"/>
        <v>0</v>
      </c>
      <c r="J230" s="100">
        <f t="shared" si="208"/>
        <v>0</v>
      </c>
      <c r="K230" s="100">
        <f t="shared" si="209"/>
        <v>0</v>
      </c>
      <c r="L230" s="100">
        <f t="shared" si="210"/>
        <v>0</v>
      </c>
      <c r="M230" s="100">
        <f t="shared" si="211"/>
        <v>0</v>
      </c>
      <c r="N230" s="100">
        <f t="shared" si="212"/>
        <v>0</v>
      </c>
      <c r="O230" s="100">
        <f t="shared" si="213"/>
        <v>0</v>
      </c>
      <c r="P230" s="100">
        <f t="shared" si="214"/>
        <v>0</v>
      </c>
      <c r="Q230" s="104">
        <f t="shared" si="215"/>
        <v>0</v>
      </c>
      <c r="S230" s="99">
        <f t="shared" si="216"/>
        <v>0</v>
      </c>
      <c r="T230" s="100">
        <f t="shared" si="217"/>
        <v>0</v>
      </c>
      <c r="U230" s="100">
        <f t="shared" si="218"/>
        <v>0</v>
      </c>
      <c r="V230" s="100">
        <f t="shared" si="219"/>
        <v>0</v>
      </c>
      <c r="W230" s="100">
        <f t="shared" si="220"/>
        <v>0</v>
      </c>
      <c r="X230" s="100">
        <f t="shared" si="221"/>
        <v>0</v>
      </c>
      <c r="Y230" s="100">
        <f t="shared" si="222"/>
        <v>0</v>
      </c>
      <c r="Z230" s="100">
        <f t="shared" si="223"/>
        <v>0</v>
      </c>
      <c r="AA230" s="100">
        <f t="shared" si="224"/>
        <v>0</v>
      </c>
      <c r="AB230" s="100">
        <f t="shared" si="225"/>
        <v>0</v>
      </c>
      <c r="AC230" s="100">
        <f t="shared" si="226"/>
        <v>0</v>
      </c>
      <c r="AD230" s="100">
        <f t="shared" si="227"/>
        <v>0</v>
      </c>
      <c r="AE230" s="104">
        <f t="shared" si="228"/>
        <v>0</v>
      </c>
      <c r="AF230" s="104">
        <f t="shared" si="229"/>
        <v>0</v>
      </c>
      <c r="AG230" s="104">
        <f t="shared" si="230"/>
        <v>0</v>
      </c>
      <c r="AH230" s="173">
        <f t="shared" si="231"/>
        <v>0</v>
      </c>
      <c r="AJ230" s="78"/>
      <c r="AK230" s="79"/>
      <c r="AL230" s="79"/>
      <c r="AM230" s="79"/>
      <c r="AN230" s="79"/>
      <c r="AO230" s="79"/>
      <c r="AP230" s="79"/>
      <c r="AQ230" s="79"/>
      <c r="AR230" s="79"/>
      <c r="AS230" s="79"/>
      <c r="AT230" s="79"/>
      <c r="AU230" s="79"/>
      <c r="AV230" s="30">
        <f t="shared" si="232"/>
        <v>0</v>
      </c>
      <c r="AW230" s="80"/>
      <c r="AX230" s="37"/>
    </row>
    <row r="231" spans="2:50" x14ac:dyDescent="0.35">
      <c r="B231" s="116">
        <v>614013</v>
      </c>
      <c r="C231" s="87" t="s">
        <v>754</v>
      </c>
      <c r="E231" s="99">
        <f t="shared" si="203"/>
        <v>0</v>
      </c>
      <c r="F231" s="100">
        <f t="shared" si="204"/>
        <v>0</v>
      </c>
      <c r="G231" s="100">
        <f t="shared" si="205"/>
        <v>0</v>
      </c>
      <c r="H231" s="100">
        <f t="shared" si="206"/>
        <v>0</v>
      </c>
      <c r="I231" s="100">
        <f t="shared" si="207"/>
        <v>0</v>
      </c>
      <c r="J231" s="100">
        <f t="shared" si="208"/>
        <v>0</v>
      </c>
      <c r="K231" s="100">
        <f t="shared" si="209"/>
        <v>0</v>
      </c>
      <c r="L231" s="100">
        <f t="shared" si="210"/>
        <v>0</v>
      </c>
      <c r="M231" s="100">
        <f t="shared" si="211"/>
        <v>0</v>
      </c>
      <c r="N231" s="100">
        <f t="shared" si="212"/>
        <v>0</v>
      </c>
      <c r="O231" s="100">
        <f t="shared" si="213"/>
        <v>0</v>
      </c>
      <c r="P231" s="100">
        <f t="shared" si="214"/>
        <v>0</v>
      </c>
      <c r="Q231" s="104">
        <f t="shared" si="215"/>
        <v>0</v>
      </c>
      <c r="S231" s="99">
        <f t="shared" si="216"/>
        <v>0</v>
      </c>
      <c r="T231" s="100">
        <f t="shared" si="217"/>
        <v>0</v>
      </c>
      <c r="U231" s="100">
        <f t="shared" si="218"/>
        <v>0</v>
      </c>
      <c r="V231" s="100">
        <f t="shared" si="219"/>
        <v>0</v>
      </c>
      <c r="W231" s="100">
        <f t="shared" si="220"/>
        <v>0</v>
      </c>
      <c r="X231" s="100">
        <f t="shared" si="221"/>
        <v>0</v>
      </c>
      <c r="Y231" s="100">
        <f t="shared" si="222"/>
        <v>0</v>
      </c>
      <c r="Z231" s="100">
        <f t="shared" si="223"/>
        <v>0</v>
      </c>
      <c r="AA231" s="100">
        <f t="shared" si="224"/>
        <v>0</v>
      </c>
      <c r="AB231" s="100">
        <f t="shared" si="225"/>
        <v>0</v>
      </c>
      <c r="AC231" s="100">
        <f t="shared" si="226"/>
        <v>0</v>
      </c>
      <c r="AD231" s="100">
        <f t="shared" si="227"/>
        <v>0</v>
      </c>
      <c r="AE231" s="104">
        <f t="shared" si="228"/>
        <v>0</v>
      </c>
      <c r="AF231" s="104">
        <f t="shared" si="229"/>
        <v>0</v>
      </c>
      <c r="AG231" s="104">
        <f t="shared" si="230"/>
        <v>0</v>
      </c>
      <c r="AH231" s="173">
        <f t="shared" si="231"/>
        <v>0</v>
      </c>
      <c r="AJ231" s="78"/>
      <c r="AK231" s="79"/>
      <c r="AL231" s="79"/>
      <c r="AM231" s="79"/>
      <c r="AN231" s="79"/>
      <c r="AO231" s="79"/>
      <c r="AP231" s="79"/>
      <c r="AQ231" s="79"/>
      <c r="AR231" s="79"/>
      <c r="AS231" s="79"/>
      <c r="AT231" s="79"/>
      <c r="AU231" s="79"/>
      <c r="AV231" s="30">
        <f t="shared" si="232"/>
        <v>0</v>
      </c>
      <c r="AW231" s="80"/>
      <c r="AX231" s="37"/>
    </row>
    <row r="232" spans="2:50" x14ac:dyDescent="0.35">
      <c r="B232" s="116">
        <v>614014</v>
      </c>
      <c r="C232" s="87" t="s">
        <v>755</v>
      </c>
      <c r="E232" s="99">
        <f t="shared" si="203"/>
        <v>0</v>
      </c>
      <c r="F232" s="100">
        <f t="shared" si="204"/>
        <v>0</v>
      </c>
      <c r="G232" s="100">
        <f t="shared" si="205"/>
        <v>0</v>
      </c>
      <c r="H232" s="100">
        <f t="shared" si="206"/>
        <v>0</v>
      </c>
      <c r="I232" s="100">
        <f t="shared" si="207"/>
        <v>0</v>
      </c>
      <c r="J232" s="100">
        <f t="shared" si="208"/>
        <v>0</v>
      </c>
      <c r="K232" s="100">
        <f t="shared" si="209"/>
        <v>0</v>
      </c>
      <c r="L232" s="100">
        <f t="shared" si="210"/>
        <v>0</v>
      </c>
      <c r="M232" s="100">
        <f t="shared" si="211"/>
        <v>0</v>
      </c>
      <c r="N232" s="100">
        <f t="shared" si="212"/>
        <v>0</v>
      </c>
      <c r="O232" s="100">
        <f t="shared" si="213"/>
        <v>0</v>
      </c>
      <c r="P232" s="100">
        <f t="shared" si="214"/>
        <v>0</v>
      </c>
      <c r="Q232" s="104">
        <f t="shared" si="215"/>
        <v>0</v>
      </c>
      <c r="S232" s="99">
        <f t="shared" si="216"/>
        <v>0</v>
      </c>
      <c r="T232" s="100">
        <f t="shared" si="217"/>
        <v>0</v>
      </c>
      <c r="U232" s="100">
        <f t="shared" si="218"/>
        <v>0</v>
      </c>
      <c r="V232" s="100">
        <f t="shared" si="219"/>
        <v>0</v>
      </c>
      <c r="W232" s="100">
        <f t="shared" si="220"/>
        <v>0</v>
      </c>
      <c r="X232" s="100">
        <f t="shared" si="221"/>
        <v>0</v>
      </c>
      <c r="Y232" s="100">
        <f t="shared" si="222"/>
        <v>0</v>
      </c>
      <c r="Z232" s="100">
        <f t="shared" si="223"/>
        <v>0</v>
      </c>
      <c r="AA232" s="100">
        <f t="shared" si="224"/>
        <v>0</v>
      </c>
      <c r="AB232" s="100">
        <f t="shared" si="225"/>
        <v>0</v>
      </c>
      <c r="AC232" s="100">
        <f t="shared" si="226"/>
        <v>0</v>
      </c>
      <c r="AD232" s="100">
        <f t="shared" si="227"/>
        <v>0</v>
      </c>
      <c r="AE232" s="104">
        <f t="shared" si="228"/>
        <v>0</v>
      </c>
      <c r="AF232" s="104">
        <f t="shared" si="229"/>
        <v>0</v>
      </c>
      <c r="AG232" s="104">
        <f t="shared" si="230"/>
        <v>0</v>
      </c>
      <c r="AH232" s="173">
        <f t="shared" si="231"/>
        <v>0</v>
      </c>
      <c r="AJ232" s="78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30">
        <f t="shared" si="232"/>
        <v>0</v>
      </c>
      <c r="AW232" s="80"/>
      <c r="AX232" s="37"/>
    </row>
    <row r="233" spans="2:50" x14ac:dyDescent="0.35">
      <c r="B233" s="116">
        <v>614015</v>
      </c>
      <c r="C233" s="87" t="s">
        <v>756</v>
      </c>
      <c r="E233" s="99">
        <f t="shared" si="203"/>
        <v>0</v>
      </c>
      <c r="F233" s="100">
        <f t="shared" si="204"/>
        <v>0</v>
      </c>
      <c r="G233" s="100">
        <f t="shared" si="205"/>
        <v>0</v>
      </c>
      <c r="H233" s="100">
        <f t="shared" si="206"/>
        <v>0</v>
      </c>
      <c r="I233" s="100">
        <f t="shared" si="207"/>
        <v>0</v>
      </c>
      <c r="J233" s="100">
        <f t="shared" si="208"/>
        <v>0</v>
      </c>
      <c r="K233" s="100">
        <f t="shared" si="209"/>
        <v>0</v>
      </c>
      <c r="L233" s="100">
        <f t="shared" si="210"/>
        <v>0</v>
      </c>
      <c r="M233" s="100">
        <f t="shared" si="211"/>
        <v>0</v>
      </c>
      <c r="N233" s="100">
        <f t="shared" si="212"/>
        <v>0</v>
      </c>
      <c r="O233" s="100">
        <f t="shared" si="213"/>
        <v>0</v>
      </c>
      <c r="P233" s="100">
        <f t="shared" si="214"/>
        <v>0</v>
      </c>
      <c r="Q233" s="104">
        <f t="shared" si="215"/>
        <v>0</v>
      </c>
      <c r="S233" s="99">
        <f t="shared" si="216"/>
        <v>0</v>
      </c>
      <c r="T233" s="100">
        <f t="shared" si="217"/>
        <v>0</v>
      </c>
      <c r="U233" s="100">
        <f t="shared" si="218"/>
        <v>0</v>
      </c>
      <c r="V233" s="100">
        <f t="shared" si="219"/>
        <v>0</v>
      </c>
      <c r="W233" s="100">
        <f t="shared" si="220"/>
        <v>0</v>
      </c>
      <c r="X233" s="100">
        <f t="shared" si="221"/>
        <v>0</v>
      </c>
      <c r="Y233" s="100">
        <f t="shared" si="222"/>
        <v>0</v>
      </c>
      <c r="Z233" s="100">
        <f t="shared" si="223"/>
        <v>0</v>
      </c>
      <c r="AA233" s="100">
        <f t="shared" si="224"/>
        <v>0</v>
      </c>
      <c r="AB233" s="100">
        <f t="shared" si="225"/>
        <v>0</v>
      </c>
      <c r="AC233" s="100">
        <f t="shared" si="226"/>
        <v>0</v>
      </c>
      <c r="AD233" s="100">
        <f t="shared" si="227"/>
        <v>0</v>
      </c>
      <c r="AE233" s="104">
        <f t="shared" si="228"/>
        <v>0</v>
      </c>
      <c r="AF233" s="104">
        <f t="shared" si="229"/>
        <v>14702</v>
      </c>
      <c r="AG233" s="104">
        <f t="shared" si="230"/>
        <v>-14702</v>
      </c>
      <c r="AH233" s="173">
        <f t="shared" si="231"/>
        <v>-1</v>
      </c>
      <c r="AJ233" s="78"/>
      <c r="AK233" s="79"/>
      <c r="AL233" s="79"/>
      <c r="AM233" s="79"/>
      <c r="AN233" s="79"/>
      <c r="AO233" s="79"/>
      <c r="AP233" s="79"/>
      <c r="AQ233" s="79"/>
      <c r="AR233" s="79"/>
      <c r="AS233" s="79"/>
      <c r="AT233" s="79"/>
      <c r="AU233" s="79"/>
      <c r="AV233" s="30">
        <f t="shared" si="232"/>
        <v>0</v>
      </c>
      <c r="AW233" s="80"/>
      <c r="AX233" s="37"/>
    </row>
    <row r="234" spans="2:50" x14ac:dyDescent="0.35">
      <c r="B234" s="116">
        <v>614016</v>
      </c>
      <c r="C234" s="87" t="s">
        <v>757</v>
      </c>
      <c r="E234" s="99">
        <f t="shared" si="203"/>
        <v>0</v>
      </c>
      <c r="F234" s="100">
        <f t="shared" si="204"/>
        <v>0</v>
      </c>
      <c r="G234" s="100">
        <f t="shared" si="205"/>
        <v>0</v>
      </c>
      <c r="H234" s="100">
        <f t="shared" si="206"/>
        <v>0</v>
      </c>
      <c r="I234" s="100">
        <f t="shared" si="207"/>
        <v>0</v>
      </c>
      <c r="J234" s="100">
        <f t="shared" si="208"/>
        <v>0</v>
      </c>
      <c r="K234" s="100">
        <f t="shared" si="209"/>
        <v>0</v>
      </c>
      <c r="L234" s="100">
        <f t="shared" si="210"/>
        <v>0</v>
      </c>
      <c r="M234" s="100">
        <f t="shared" si="211"/>
        <v>0</v>
      </c>
      <c r="N234" s="100">
        <f t="shared" si="212"/>
        <v>0</v>
      </c>
      <c r="O234" s="100">
        <f t="shared" si="213"/>
        <v>0</v>
      </c>
      <c r="P234" s="100">
        <f t="shared" si="214"/>
        <v>0</v>
      </c>
      <c r="Q234" s="104">
        <f t="shared" si="215"/>
        <v>0</v>
      </c>
      <c r="S234" s="99">
        <f t="shared" si="216"/>
        <v>0</v>
      </c>
      <c r="T234" s="100">
        <f t="shared" si="217"/>
        <v>0</v>
      </c>
      <c r="U234" s="100">
        <f t="shared" si="218"/>
        <v>0</v>
      </c>
      <c r="V234" s="100">
        <f t="shared" si="219"/>
        <v>0</v>
      </c>
      <c r="W234" s="100">
        <f t="shared" si="220"/>
        <v>0</v>
      </c>
      <c r="X234" s="100">
        <f t="shared" si="221"/>
        <v>0</v>
      </c>
      <c r="Y234" s="100">
        <f t="shared" si="222"/>
        <v>0</v>
      </c>
      <c r="Z234" s="100">
        <f t="shared" si="223"/>
        <v>0</v>
      </c>
      <c r="AA234" s="100">
        <f t="shared" si="224"/>
        <v>0</v>
      </c>
      <c r="AB234" s="100">
        <f t="shared" si="225"/>
        <v>0</v>
      </c>
      <c r="AC234" s="100">
        <f t="shared" si="226"/>
        <v>0</v>
      </c>
      <c r="AD234" s="100">
        <f t="shared" si="227"/>
        <v>0</v>
      </c>
      <c r="AE234" s="104">
        <f t="shared" si="228"/>
        <v>0</v>
      </c>
      <c r="AF234" s="104">
        <f t="shared" si="229"/>
        <v>0</v>
      </c>
      <c r="AG234" s="104">
        <f t="shared" si="230"/>
        <v>0</v>
      </c>
      <c r="AH234" s="173">
        <f t="shared" si="231"/>
        <v>0</v>
      </c>
      <c r="AJ234" s="78"/>
      <c r="AK234" s="79"/>
      <c r="AL234" s="79"/>
      <c r="AM234" s="79"/>
      <c r="AN234" s="79"/>
      <c r="AO234" s="79"/>
      <c r="AP234" s="79"/>
      <c r="AQ234" s="79"/>
      <c r="AR234" s="79"/>
      <c r="AS234" s="79"/>
      <c r="AT234" s="79"/>
      <c r="AU234" s="79"/>
      <c r="AV234" s="30">
        <f t="shared" si="232"/>
        <v>0</v>
      </c>
      <c r="AW234" s="80"/>
      <c r="AX234" s="37"/>
    </row>
    <row r="235" spans="2:50" x14ac:dyDescent="0.35">
      <c r="B235" s="116">
        <v>615000</v>
      </c>
      <c r="C235" s="87" t="s">
        <v>758</v>
      </c>
      <c r="E235" s="99">
        <f t="shared" si="203"/>
        <v>0</v>
      </c>
      <c r="F235" s="100">
        <f t="shared" si="204"/>
        <v>0</v>
      </c>
      <c r="G235" s="100">
        <f t="shared" si="205"/>
        <v>0</v>
      </c>
      <c r="H235" s="100">
        <f t="shared" si="206"/>
        <v>0</v>
      </c>
      <c r="I235" s="100">
        <f t="shared" si="207"/>
        <v>0</v>
      </c>
      <c r="J235" s="100">
        <f t="shared" si="208"/>
        <v>0</v>
      </c>
      <c r="K235" s="100">
        <f t="shared" si="209"/>
        <v>0</v>
      </c>
      <c r="L235" s="100">
        <f t="shared" si="210"/>
        <v>0</v>
      </c>
      <c r="M235" s="100">
        <f t="shared" si="211"/>
        <v>0</v>
      </c>
      <c r="N235" s="100">
        <f t="shared" si="212"/>
        <v>0</v>
      </c>
      <c r="O235" s="100">
        <f t="shared" si="213"/>
        <v>0</v>
      </c>
      <c r="P235" s="100">
        <f t="shared" si="214"/>
        <v>0</v>
      </c>
      <c r="Q235" s="104">
        <f t="shared" si="215"/>
        <v>0</v>
      </c>
      <c r="S235" s="99">
        <f t="shared" si="216"/>
        <v>0</v>
      </c>
      <c r="T235" s="100">
        <f t="shared" si="217"/>
        <v>0</v>
      </c>
      <c r="U235" s="100">
        <f t="shared" si="218"/>
        <v>0</v>
      </c>
      <c r="V235" s="100">
        <f t="shared" si="219"/>
        <v>0</v>
      </c>
      <c r="W235" s="100">
        <f t="shared" si="220"/>
        <v>0</v>
      </c>
      <c r="X235" s="100">
        <f t="shared" si="221"/>
        <v>0</v>
      </c>
      <c r="Y235" s="100">
        <f t="shared" si="222"/>
        <v>0</v>
      </c>
      <c r="Z235" s="100">
        <f t="shared" si="223"/>
        <v>0</v>
      </c>
      <c r="AA235" s="100">
        <f t="shared" si="224"/>
        <v>0</v>
      </c>
      <c r="AB235" s="100">
        <f t="shared" si="225"/>
        <v>0</v>
      </c>
      <c r="AC235" s="100">
        <f t="shared" si="226"/>
        <v>0</v>
      </c>
      <c r="AD235" s="100">
        <f t="shared" si="227"/>
        <v>0</v>
      </c>
      <c r="AE235" s="104">
        <f t="shared" si="228"/>
        <v>0</v>
      </c>
      <c r="AF235" s="104">
        <f t="shared" si="229"/>
        <v>0</v>
      </c>
      <c r="AG235" s="104">
        <f t="shared" si="230"/>
        <v>0</v>
      </c>
      <c r="AH235" s="173">
        <f t="shared" si="231"/>
        <v>0</v>
      </c>
      <c r="AJ235" s="78"/>
      <c r="AK235" s="79"/>
      <c r="AL235" s="79"/>
      <c r="AM235" s="79"/>
      <c r="AN235" s="79"/>
      <c r="AO235" s="79"/>
      <c r="AP235" s="79"/>
      <c r="AQ235" s="79"/>
      <c r="AR235" s="79"/>
      <c r="AS235" s="79"/>
      <c r="AT235" s="79"/>
      <c r="AU235" s="79"/>
      <c r="AV235" s="30">
        <f t="shared" si="232"/>
        <v>0</v>
      </c>
      <c r="AW235" s="80"/>
      <c r="AX235" s="37"/>
    </row>
    <row r="236" spans="2:50" x14ac:dyDescent="0.35">
      <c r="B236" s="116">
        <v>615010</v>
      </c>
      <c r="C236" s="87" t="s">
        <v>759</v>
      </c>
      <c r="E236" s="99">
        <f t="shared" si="203"/>
        <v>0</v>
      </c>
      <c r="F236" s="100">
        <f t="shared" si="204"/>
        <v>0</v>
      </c>
      <c r="G236" s="100">
        <f t="shared" si="205"/>
        <v>0</v>
      </c>
      <c r="H236" s="100">
        <f t="shared" si="206"/>
        <v>0</v>
      </c>
      <c r="I236" s="100">
        <f t="shared" si="207"/>
        <v>0</v>
      </c>
      <c r="J236" s="100">
        <f t="shared" si="208"/>
        <v>0</v>
      </c>
      <c r="K236" s="100">
        <f t="shared" si="209"/>
        <v>0</v>
      </c>
      <c r="L236" s="100">
        <f t="shared" si="210"/>
        <v>0</v>
      </c>
      <c r="M236" s="100">
        <f t="shared" si="211"/>
        <v>0</v>
      </c>
      <c r="N236" s="100">
        <f t="shared" si="212"/>
        <v>0</v>
      </c>
      <c r="O236" s="100">
        <f t="shared" si="213"/>
        <v>0</v>
      </c>
      <c r="P236" s="100">
        <f t="shared" si="214"/>
        <v>0</v>
      </c>
      <c r="Q236" s="104">
        <f t="shared" si="215"/>
        <v>0</v>
      </c>
      <c r="S236" s="99">
        <f t="shared" si="216"/>
        <v>0</v>
      </c>
      <c r="T236" s="100">
        <f t="shared" si="217"/>
        <v>0</v>
      </c>
      <c r="U236" s="100">
        <f t="shared" si="218"/>
        <v>0</v>
      </c>
      <c r="V236" s="100">
        <f t="shared" si="219"/>
        <v>0</v>
      </c>
      <c r="W236" s="100">
        <f t="shared" si="220"/>
        <v>0</v>
      </c>
      <c r="X236" s="100">
        <f t="shared" si="221"/>
        <v>0</v>
      </c>
      <c r="Y236" s="100">
        <f t="shared" si="222"/>
        <v>0</v>
      </c>
      <c r="Z236" s="100">
        <f t="shared" si="223"/>
        <v>0</v>
      </c>
      <c r="AA236" s="100">
        <f t="shared" si="224"/>
        <v>0</v>
      </c>
      <c r="AB236" s="100">
        <f t="shared" si="225"/>
        <v>0</v>
      </c>
      <c r="AC236" s="100">
        <f t="shared" si="226"/>
        <v>0</v>
      </c>
      <c r="AD236" s="100">
        <f t="shared" si="227"/>
        <v>0</v>
      </c>
      <c r="AE236" s="104">
        <f t="shared" si="228"/>
        <v>0</v>
      </c>
      <c r="AF236" s="104">
        <f t="shared" si="229"/>
        <v>0</v>
      </c>
      <c r="AG236" s="104">
        <f t="shared" si="230"/>
        <v>0</v>
      </c>
      <c r="AH236" s="173">
        <f t="shared" si="231"/>
        <v>0</v>
      </c>
      <c r="AJ236" s="78"/>
      <c r="AK236" s="79"/>
      <c r="AL236" s="79"/>
      <c r="AM236" s="79"/>
      <c r="AN236" s="79"/>
      <c r="AO236" s="79"/>
      <c r="AP236" s="79"/>
      <c r="AQ236" s="79"/>
      <c r="AR236" s="79"/>
      <c r="AS236" s="79"/>
      <c r="AT236" s="79"/>
      <c r="AU236" s="79"/>
      <c r="AV236" s="30">
        <f t="shared" si="232"/>
        <v>0</v>
      </c>
      <c r="AW236" s="80"/>
      <c r="AX236" s="37"/>
    </row>
    <row r="237" spans="2:50" x14ac:dyDescent="0.35">
      <c r="B237" s="116">
        <v>615011</v>
      </c>
      <c r="C237" s="87" t="s">
        <v>760</v>
      </c>
      <c r="E237" s="99">
        <f t="shared" ref="E237:E254" si="233">IF(E$6="Actuals",_xlfn.IFNA(VLOOKUP($B237,PYRSV,5,FALSE),0),_xlfn.IFNA(VLOOKUP($B237,CYBUDRSV,5,FALSE),0))</f>
        <v>0</v>
      </c>
      <c r="F237" s="100">
        <f t="shared" ref="F237:F254" si="234">IF(F$6="Actuals",_xlfn.IFNA(VLOOKUP($B237,PYRSV,6,FALSE),0),_xlfn.IFNA(VLOOKUP($B237,CYBUDRSV,6,FALSE),0))</f>
        <v>0</v>
      </c>
      <c r="G237" s="100">
        <f t="shared" ref="G237:G254" si="235">IF(G$6="Actuals",_xlfn.IFNA(VLOOKUP($B237,PYRSV,7,FALSE),0),_xlfn.IFNA(VLOOKUP($B237,CYBUDRSV,7,FALSE),0))</f>
        <v>0</v>
      </c>
      <c r="H237" s="100">
        <f t="shared" ref="H237:H254" si="236">IF(H$6="Actuals",_xlfn.IFNA(VLOOKUP($B237,PYRSV,8,FALSE),0),_xlfn.IFNA(VLOOKUP($B237,CYBUDRSV,8,FALSE),0))</f>
        <v>0</v>
      </c>
      <c r="I237" s="100">
        <f t="shared" ref="I237:I254" si="237">IF(I$6="Actuals",_xlfn.IFNA(VLOOKUP($B237,PYRSV,9,FALSE),0),_xlfn.IFNA(VLOOKUP($B237,CYBUDRSV,9,FALSE),0))</f>
        <v>0</v>
      </c>
      <c r="J237" s="100">
        <f t="shared" ref="J237:J254" si="238">IF(J$6="Actuals",_xlfn.IFNA(VLOOKUP($B237,PYRSV,10,FALSE),0),_xlfn.IFNA(VLOOKUP($B237,CYBUDRSV,10,FALSE),0))</f>
        <v>0</v>
      </c>
      <c r="K237" s="100">
        <f t="shared" ref="K237:K254" si="239">IF(K$6="Actuals",_xlfn.IFNA(VLOOKUP($B237,PYRSV,11,FALSE),0),_xlfn.IFNA(VLOOKUP($B237,CYBUDRSV,11,FALSE),0))</f>
        <v>0</v>
      </c>
      <c r="L237" s="100">
        <f t="shared" ref="L237:L254" si="240">IF(L$6="Actuals",_xlfn.IFNA(VLOOKUP($B237,PYRSV,12,FALSE),0),_xlfn.IFNA(VLOOKUP($B237,CYBUDRSV,12,FALSE),0))</f>
        <v>0</v>
      </c>
      <c r="M237" s="100">
        <f t="shared" ref="M237:M254" si="241">IF(M$6="Actuals",_xlfn.IFNA(VLOOKUP($B237,PYRSV,13,FALSE),0),_xlfn.IFNA(VLOOKUP($B237,CYBUDRSV,13,FALSE),0))</f>
        <v>0</v>
      </c>
      <c r="N237" s="100">
        <f t="shared" ref="N237:N254" si="242">IF(N$6="Actuals",_xlfn.IFNA(VLOOKUP($B237,PYRSV,14,FALSE),0),_xlfn.IFNA(VLOOKUP($B237,CYBUDRSV,14,FALSE),0))</f>
        <v>0</v>
      </c>
      <c r="O237" s="100">
        <f t="shared" ref="O237:O254" si="243">IF(O$6="Actuals",_xlfn.IFNA(VLOOKUP($B237,PYRSV,15,FALSE),0),_xlfn.IFNA(VLOOKUP($B237,CYBUDRSV,15,FALSE),0))</f>
        <v>0</v>
      </c>
      <c r="P237" s="100">
        <f t="shared" ref="P237:P254" si="244">IF(P$6="Actuals",_xlfn.IFNA(VLOOKUP($B237,PYRSV,16,FALSE),0),_xlfn.IFNA(VLOOKUP($B237,CYBUDRSV,16,FALSE),0))</f>
        <v>0</v>
      </c>
      <c r="Q237" s="104">
        <f t="shared" ref="Q237:Q254" si="245">SUM(E237:P237)</f>
        <v>0</v>
      </c>
      <c r="S237" s="99">
        <f t="shared" ref="S237:S254" si="246">IF(S$6="Actuals",_xlfn.IFNA(VLOOKUP($B237,CYRSV,5,FALSE),0),_xlfn.IFNA(VLOOKUP($B237,CYBUDRSV,9,FALSE),0))</f>
        <v>0</v>
      </c>
      <c r="T237" s="100">
        <f t="shared" ref="T237:T254" si="247">IF(T$6="Actuals",_xlfn.IFNA(VLOOKUP($B237,CYRSV,6,FALSE),0),_xlfn.IFNA(VLOOKUP($B237,CYBUDRSV,10,FALSE),0))</f>
        <v>0</v>
      </c>
      <c r="U237" s="100">
        <f t="shared" ref="U237:U254" si="248">IF(U$6="Actuals",_xlfn.IFNA(VLOOKUP($B237,CYRSV,7,FALSE),0),_xlfn.IFNA(VLOOKUP($B237,CYBUDRSV,11,FALSE),0))</f>
        <v>0</v>
      </c>
      <c r="V237" s="100">
        <f t="shared" ref="V237:V254" si="249">IF(V$6="Actuals",_xlfn.IFNA(VLOOKUP($B237,CYRSV,8,FALSE),0),_xlfn.IFNA(VLOOKUP($B237,CYBUDRSV,12,FALSE),0))</f>
        <v>0</v>
      </c>
      <c r="W237" s="100">
        <f t="shared" ref="W237:W254" si="250">IF(W$6="Actuals",_xlfn.IFNA(VLOOKUP($B237,CYRSV,9,FALSE),0),_xlfn.IFNA(VLOOKUP($B237,CYBUDRSV,13,FALSE),0))</f>
        <v>0</v>
      </c>
      <c r="X237" s="100">
        <f t="shared" ref="X237:X254" si="251">IF(X$6="Actuals",_xlfn.IFNA(VLOOKUP($B237,CYRSV,10,FALSE),0),_xlfn.IFNA(VLOOKUP($B237,CYBUDRSV,14,FALSE),0))</f>
        <v>0</v>
      </c>
      <c r="Y237" s="100">
        <f t="shared" ref="Y237:Y254" si="252">IF(Y$6="Actuals",_xlfn.IFNA(VLOOKUP($B237,CYRSV,11,FALSE),0),_xlfn.IFNA(VLOOKUP($B237,CYBUDRSV,15,FALSE),0))</f>
        <v>0</v>
      </c>
      <c r="Z237" s="100">
        <f t="shared" ref="Z237:Z254" si="253">IF(Z$6="Actuals",_xlfn.IFNA(VLOOKUP($B237,CYRSV,12,FALSE),0),_xlfn.IFNA(VLOOKUP($B237,CYBUDRSV,16,FALSE),0))</f>
        <v>0</v>
      </c>
      <c r="AA237" s="100">
        <f t="shared" ref="AA237:AA254" si="254">IF(AA$6="Actuals",_xlfn.IFNA(VLOOKUP($B237,CYRSV,13,FALSE),0),_xlfn.IFNA(VLOOKUP($B237,CYBUDRSV,17,FALSE),0))</f>
        <v>0</v>
      </c>
      <c r="AB237" s="100">
        <f t="shared" ref="AB237:AB254" si="255">IF(AB$6="Actuals",_xlfn.IFNA(VLOOKUP($B237,CYRSV,14,FALSE),0),_xlfn.IFNA(VLOOKUP($B237,CYBUDRSV,18,FALSE),0))</f>
        <v>0</v>
      </c>
      <c r="AC237" s="100">
        <f t="shared" ref="AC237:AC254" si="256">IF(AC$6="Actuals",_xlfn.IFNA(VLOOKUP($B237,CYRSV,15,FALSE),0),_xlfn.IFNA(VLOOKUP($B237,CYBUDRSV,19,FALSE),0))</f>
        <v>0</v>
      </c>
      <c r="AD237" s="100">
        <f t="shared" ref="AD237:AD254" si="257">IF(AD$6="Actuals",_xlfn.IFNA(VLOOKUP($B237,CYRSV,16,FALSE),0),_xlfn.IFNA(VLOOKUP($B237,CYBUDRSV,20,FALSE),0))</f>
        <v>0</v>
      </c>
      <c r="AE237" s="104">
        <f t="shared" ref="AE237:AE254" si="258">SUM(S237:AD237)</f>
        <v>0</v>
      </c>
      <c r="AF237" s="104">
        <f t="shared" ref="AF237:AF254" si="259">IF(AF$6="Actuals",_xlfn.IFNA(VLOOKUP($B237,CYRSV,17,FALSE),0),_xlfn.IFNA(VLOOKUP($B237,CYBUDRSV,6,FALSE),0))</f>
        <v>0</v>
      </c>
      <c r="AG237" s="104">
        <f t="shared" ref="AG237:AG254" si="260">+AE237-AF237</f>
        <v>0</v>
      </c>
      <c r="AH237" s="173">
        <f t="shared" ref="AH237:AH255" si="261">IF(AF237=0,0,AG237/AF237)</f>
        <v>0</v>
      </c>
      <c r="AJ237" s="78"/>
      <c r="AK237" s="79"/>
      <c r="AL237" s="79"/>
      <c r="AM237" s="79"/>
      <c r="AN237" s="79"/>
      <c r="AO237" s="79"/>
      <c r="AP237" s="79"/>
      <c r="AQ237" s="79"/>
      <c r="AR237" s="79"/>
      <c r="AS237" s="79"/>
      <c r="AT237" s="79"/>
      <c r="AU237" s="79"/>
      <c r="AV237" s="30">
        <f t="shared" ref="AV237:AV254" si="262">SUM(AJ237:AU237)</f>
        <v>0</v>
      </c>
      <c r="AW237" s="80"/>
      <c r="AX237" s="37"/>
    </row>
    <row r="238" spans="2:50" x14ac:dyDescent="0.35">
      <c r="B238" s="116">
        <v>615012</v>
      </c>
      <c r="C238" s="87" t="s">
        <v>761</v>
      </c>
      <c r="E238" s="99">
        <f t="shared" si="233"/>
        <v>0</v>
      </c>
      <c r="F238" s="100">
        <f t="shared" si="234"/>
        <v>0</v>
      </c>
      <c r="G238" s="100">
        <f t="shared" si="235"/>
        <v>0</v>
      </c>
      <c r="H238" s="100">
        <f t="shared" si="236"/>
        <v>0</v>
      </c>
      <c r="I238" s="100">
        <f t="shared" si="237"/>
        <v>0</v>
      </c>
      <c r="J238" s="100">
        <f t="shared" si="238"/>
        <v>0</v>
      </c>
      <c r="K238" s="100">
        <f t="shared" si="239"/>
        <v>0</v>
      </c>
      <c r="L238" s="100">
        <f t="shared" si="240"/>
        <v>0</v>
      </c>
      <c r="M238" s="100">
        <f t="shared" si="241"/>
        <v>0</v>
      </c>
      <c r="N238" s="100">
        <f t="shared" si="242"/>
        <v>0</v>
      </c>
      <c r="O238" s="100">
        <f t="shared" si="243"/>
        <v>0</v>
      </c>
      <c r="P238" s="100">
        <f t="shared" si="244"/>
        <v>0</v>
      </c>
      <c r="Q238" s="104">
        <f t="shared" si="245"/>
        <v>0</v>
      </c>
      <c r="S238" s="99">
        <f t="shared" si="246"/>
        <v>0</v>
      </c>
      <c r="T238" s="100">
        <f t="shared" si="247"/>
        <v>0</v>
      </c>
      <c r="U238" s="100">
        <f t="shared" si="248"/>
        <v>0</v>
      </c>
      <c r="V238" s="100">
        <f t="shared" si="249"/>
        <v>0</v>
      </c>
      <c r="W238" s="100">
        <f t="shared" si="250"/>
        <v>0</v>
      </c>
      <c r="X238" s="100">
        <f t="shared" si="251"/>
        <v>0</v>
      </c>
      <c r="Y238" s="100">
        <f t="shared" si="252"/>
        <v>0</v>
      </c>
      <c r="Z238" s="100">
        <f t="shared" si="253"/>
        <v>0</v>
      </c>
      <c r="AA238" s="100">
        <f t="shared" si="254"/>
        <v>0</v>
      </c>
      <c r="AB238" s="100">
        <f t="shared" si="255"/>
        <v>0</v>
      </c>
      <c r="AC238" s="100">
        <f t="shared" si="256"/>
        <v>0</v>
      </c>
      <c r="AD238" s="100">
        <f t="shared" si="257"/>
        <v>0</v>
      </c>
      <c r="AE238" s="104">
        <f t="shared" si="258"/>
        <v>0</v>
      </c>
      <c r="AF238" s="104">
        <f t="shared" si="259"/>
        <v>0</v>
      </c>
      <c r="AG238" s="104">
        <f t="shared" si="260"/>
        <v>0</v>
      </c>
      <c r="AH238" s="173">
        <f t="shared" si="261"/>
        <v>0</v>
      </c>
      <c r="AJ238" s="78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30">
        <f t="shared" si="262"/>
        <v>0</v>
      </c>
      <c r="AW238" s="80"/>
      <c r="AX238" s="37"/>
    </row>
    <row r="239" spans="2:50" x14ac:dyDescent="0.35">
      <c r="B239" s="116">
        <v>615013</v>
      </c>
      <c r="C239" s="87" t="s">
        <v>762</v>
      </c>
      <c r="E239" s="99">
        <f t="shared" si="233"/>
        <v>0</v>
      </c>
      <c r="F239" s="100">
        <f t="shared" si="234"/>
        <v>0</v>
      </c>
      <c r="G239" s="100">
        <f t="shared" si="235"/>
        <v>0</v>
      </c>
      <c r="H239" s="100">
        <f t="shared" si="236"/>
        <v>0</v>
      </c>
      <c r="I239" s="100">
        <f t="shared" si="237"/>
        <v>0</v>
      </c>
      <c r="J239" s="100">
        <f t="shared" si="238"/>
        <v>0</v>
      </c>
      <c r="K239" s="100">
        <f t="shared" si="239"/>
        <v>0</v>
      </c>
      <c r="L239" s="100">
        <f t="shared" si="240"/>
        <v>0</v>
      </c>
      <c r="M239" s="100">
        <f t="shared" si="241"/>
        <v>0</v>
      </c>
      <c r="N239" s="100">
        <f t="shared" si="242"/>
        <v>0</v>
      </c>
      <c r="O239" s="100">
        <f t="shared" si="243"/>
        <v>0</v>
      </c>
      <c r="P239" s="100">
        <f t="shared" si="244"/>
        <v>0</v>
      </c>
      <c r="Q239" s="104">
        <f t="shared" si="245"/>
        <v>0</v>
      </c>
      <c r="S239" s="99">
        <f t="shared" si="246"/>
        <v>0</v>
      </c>
      <c r="T239" s="100">
        <f t="shared" si="247"/>
        <v>0</v>
      </c>
      <c r="U239" s="100">
        <f t="shared" si="248"/>
        <v>0</v>
      </c>
      <c r="V239" s="100">
        <f t="shared" si="249"/>
        <v>0</v>
      </c>
      <c r="W239" s="100">
        <f t="shared" si="250"/>
        <v>0</v>
      </c>
      <c r="X239" s="100">
        <f t="shared" si="251"/>
        <v>0</v>
      </c>
      <c r="Y239" s="100">
        <f t="shared" si="252"/>
        <v>0</v>
      </c>
      <c r="Z239" s="100">
        <f t="shared" si="253"/>
        <v>0</v>
      </c>
      <c r="AA239" s="100">
        <f t="shared" si="254"/>
        <v>0</v>
      </c>
      <c r="AB239" s="100">
        <f t="shared" si="255"/>
        <v>0</v>
      </c>
      <c r="AC239" s="100">
        <f t="shared" si="256"/>
        <v>0</v>
      </c>
      <c r="AD239" s="100">
        <f t="shared" si="257"/>
        <v>0</v>
      </c>
      <c r="AE239" s="104">
        <f t="shared" si="258"/>
        <v>0</v>
      </c>
      <c r="AF239" s="104">
        <f t="shared" si="259"/>
        <v>0</v>
      </c>
      <c r="AG239" s="104">
        <f t="shared" si="260"/>
        <v>0</v>
      </c>
      <c r="AH239" s="173">
        <f t="shared" si="261"/>
        <v>0</v>
      </c>
      <c r="AJ239" s="78"/>
      <c r="AK239" s="79"/>
      <c r="AL239" s="79"/>
      <c r="AM239" s="79"/>
      <c r="AN239" s="79"/>
      <c r="AO239" s="79"/>
      <c r="AP239" s="79"/>
      <c r="AQ239" s="79"/>
      <c r="AR239" s="79"/>
      <c r="AS239" s="79"/>
      <c r="AT239" s="79"/>
      <c r="AU239" s="79"/>
      <c r="AV239" s="30">
        <f t="shared" si="262"/>
        <v>0</v>
      </c>
      <c r="AW239" s="80"/>
      <c r="AX239" s="37"/>
    </row>
    <row r="240" spans="2:50" x14ac:dyDescent="0.35">
      <c r="B240" s="116">
        <v>615014</v>
      </c>
      <c r="C240" s="87" t="s">
        <v>763</v>
      </c>
      <c r="E240" s="99">
        <f t="shared" si="233"/>
        <v>0</v>
      </c>
      <c r="F240" s="100">
        <f t="shared" si="234"/>
        <v>0</v>
      </c>
      <c r="G240" s="100">
        <f t="shared" si="235"/>
        <v>0</v>
      </c>
      <c r="H240" s="100">
        <f t="shared" si="236"/>
        <v>0</v>
      </c>
      <c r="I240" s="100">
        <f t="shared" si="237"/>
        <v>0</v>
      </c>
      <c r="J240" s="100">
        <f t="shared" si="238"/>
        <v>0</v>
      </c>
      <c r="K240" s="100">
        <f t="shared" si="239"/>
        <v>0</v>
      </c>
      <c r="L240" s="100">
        <f t="shared" si="240"/>
        <v>0</v>
      </c>
      <c r="M240" s="100">
        <f t="shared" si="241"/>
        <v>0</v>
      </c>
      <c r="N240" s="100">
        <f t="shared" si="242"/>
        <v>0</v>
      </c>
      <c r="O240" s="100">
        <f t="shared" si="243"/>
        <v>0</v>
      </c>
      <c r="P240" s="100">
        <f t="shared" si="244"/>
        <v>0</v>
      </c>
      <c r="Q240" s="104">
        <f t="shared" si="245"/>
        <v>0</v>
      </c>
      <c r="S240" s="99">
        <f t="shared" si="246"/>
        <v>0</v>
      </c>
      <c r="T240" s="100">
        <f t="shared" si="247"/>
        <v>0</v>
      </c>
      <c r="U240" s="100">
        <f t="shared" si="248"/>
        <v>0</v>
      </c>
      <c r="V240" s="100">
        <f t="shared" si="249"/>
        <v>0</v>
      </c>
      <c r="W240" s="100">
        <f t="shared" si="250"/>
        <v>0</v>
      </c>
      <c r="X240" s="100">
        <f t="shared" si="251"/>
        <v>0</v>
      </c>
      <c r="Y240" s="100">
        <f t="shared" si="252"/>
        <v>0</v>
      </c>
      <c r="Z240" s="100">
        <f t="shared" si="253"/>
        <v>0</v>
      </c>
      <c r="AA240" s="100">
        <f t="shared" si="254"/>
        <v>0</v>
      </c>
      <c r="AB240" s="100">
        <f t="shared" si="255"/>
        <v>0</v>
      </c>
      <c r="AC240" s="100">
        <f t="shared" si="256"/>
        <v>0</v>
      </c>
      <c r="AD240" s="100">
        <f t="shared" si="257"/>
        <v>0</v>
      </c>
      <c r="AE240" s="104">
        <f t="shared" si="258"/>
        <v>0</v>
      </c>
      <c r="AF240" s="104">
        <f t="shared" si="259"/>
        <v>0</v>
      </c>
      <c r="AG240" s="104">
        <f t="shared" si="260"/>
        <v>0</v>
      </c>
      <c r="AH240" s="173">
        <f t="shared" si="261"/>
        <v>0</v>
      </c>
      <c r="AJ240" s="78"/>
      <c r="AK240" s="79"/>
      <c r="AL240" s="79"/>
      <c r="AM240" s="79"/>
      <c r="AN240" s="79"/>
      <c r="AO240" s="79"/>
      <c r="AP240" s="79"/>
      <c r="AQ240" s="79"/>
      <c r="AR240" s="79"/>
      <c r="AS240" s="79"/>
      <c r="AT240" s="79"/>
      <c r="AU240" s="79"/>
      <c r="AV240" s="30">
        <f t="shared" si="262"/>
        <v>0</v>
      </c>
      <c r="AW240" s="80"/>
      <c r="AX240" s="37"/>
    </row>
    <row r="241" spans="1:50" x14ac:dyDescent="0.35">
      <c r="B241" s="116">
        <v>615015</v>
      </c>
      <c r="C241" s="87" t="s">
        <v>764</v>
      </c>
      <c r="E241" s="99">
        <f t="shared" si="233"/>
        <v>0</v>
      </c>
      <c r="F241" s="100">
        <f t="shared" si="234"/>
        <v>0</v>
      </c>
      <c r="G241" s="100">
        <f t="shared" si="235"/>
        <v>0</v>
      </c>
      <c r="H241" s="100">
        <f t="shared" si="236"/>
        <v>0</v>
      </c>
      <c r="I241" s="100">
        <f t="shared" si="237"/>
        <v>0</v>
      </c>
      <c r="J241" s="100">
        <f t="shared" si="238"/>
        <v>0</v>
      </c>
      <c r="K241" s="100">
        <f t="shared" si="239"/>
        <v>0</v>
      </c>
      <c r="L241" s="100">
        <f t="shared" si="240"/>
        <v>0</v>
      </c>
      <c r="M241" s="100">
        <f t="shared" si="241"/>
        <v>0</v>
      </c>
      <c r="N241" s="100">
        <f t="shared" si="242"/>
        <v>0</v>
      </c>
      <c r="O241" s="100">
        <f t="shared" si="243"/>
        <v>0</v>
      </c>
      <c r="P241" s="100">
        <f t="shared" si="244"/>
        <v>0</v>
      </c>
      <c r="Q241" s="104">
        <f t="shared" si="245"/>
        <v>0</v>
      </c>
      <c r="S241" s="99">
        <f t="shared" si="246"/>
        <v>0</v>
      </c>
      <c r="T241" s="100">
        <f t="shared" si="247"/>
        <v>0</v>
      </c>
      <c r="U241" s="100">
        <f t="shared" si="248"/>
        <v>0</v>
      </c>
      <c r="V241" s="100">
        <f t="shared" si="249"/>
        <v>0</v>
      </c>
      <c r="W241" s="100">
        <f t="shared" si="250"/>
        <v>0</v>
      </c>
      <c r="X241" s="100">
        <f t="shared" si="251"/>
        <v>0</v>
      </c>
      <c r="Y241" s="100">
        <f t="shared" si="252"/>
        <v>0</v>
      </c>
      <c r="Z241" s="100">
        <f t="shared" si="253"/>
        <v>0</v>
      </c>
      <c r="AA241" s="100">
        <f t="shared" si="254"/>
        <v>0</v>
      </c>
      <c r="AB241" s="100">
        <f t="shared" si="255"/>
        <v>0</v>
      </c>
      <c r="AC241" s="100">
        <f t="shared" si="256"/>
        <v>0</v>
      </c>
      <c r="AD241" s="100">
        <f t="shared" si="257"/>
        <v>0</v>
      </c>
      <c r="AE241" s="104">
        <f t="shared" si="258"/>
        <v>0</v>
      </c>
      <c r="AF241" s="104">
        <f t="shared" si="259"/>
        <v>0</v>
      </c>
      <c r="AG241" s="104">
        <f t="shared" si="260"/>
        <v>0</v>
      </c>
      <c r="AH241" s="173">
        <f t="shared" si="261"/>
        <v>0</v>
      </c>
      <c r="AJ241" s="78"/>
      <c r="AK241" s="79"/>
      <c r="AL241" s="79"/>
      <c r="AM241" s="79"/>
      <c r="AN241" s="79"/>
      <c r="AO241" s="79"/>
      <c r="AP241" s="79"/>
      <c r="AQ241" s="79"/>
      <c r="AR241" s="79"/>
      <c r="AS241" s="79"/>
      <c r="AT241" s="79"/>
      <c r="AU241" s="79"/>
      <c r="AV241" s="30">
        <f t="shared" si="262"/>
        <v>0</v>
      </c>
      <c r="AW241" s="80"/>
      <c r="AX241" s="37"/>
    </row>
    <row r="242" spans="1:50" x14ac:dyDescent="0.35">
      <c r="B242" s="116">
        <v>616000</v>
      </c>
      <c r="C242" s="87" t="s">
        <v>765</v>
      </c>
      <c r="E242" s="99">
        <f t="shared" si="233"/>
        <v>0</v>
      </c>
      <c r="F242" s="100">
        <f t="shared" si="234"/>
        <v>0</v>
      </c>
      <c r="G242" s="100">
        <f t="shared" si="235"/>
        <v>0</v>
      </c>
      <c r="H242" s="100">
        <f t="shared" si="236"/>
        <v>0</v>
      </c>
      <c r="I242" s="100">
        <f t="shared" si="237"/>
        <v>0</v>
      </c>
      <c r="J242" s="100">
        <f t="shared" si="238"/>
        <v>0</v>
      </c>
      <c r="K242" s="100">
        <f t="shared" si="239"/>
        <v>0</v>
      </c>
      <c r="L242" s="100">
        <f t="shared" si="240"/>
        <v>0</v>
      </c>
      <c r="M242" s="100">
        <f t="shared" si="241"/>
        <v>0</v>
      </c>
      <c r="N242" s="100">
        <f t="shared" si="242"/>
        <v>0</v>
      </c>
      <c r="O242" s="100">
        <f t="shared" si="243"/>
        <v>0</v>
      </c>
      <c r="P242" s="100">
        <f t="shared" si="244"/>
        <v>0</v>
      </c>
      <c r="Q242" s="104">
        <f t="shared" si="245"/>
        <v>0</v>
      </c>
      <c r="S242" s="99">
        <f t="shared" si="246"/>
        <v>0</v>
      </c>
      <c r="T242" s="100">
        <f t="shared" si="247"/>
        <v>0</v>
      </c>
      <c r="U242" s="100">
        <f t="shared" si="248"/>
        <v>0</v>
      </c>
      <c r="V242" s="100">
        <f t="shared" si="249"/>
        <v>0</v>
      </c>
      <c r="W242" s="100">
        <f t="shared" si="250"/>
        <v>0</v>
      </c>
      <c r="X242" s="100">
        <f t="shared" si="251"/>
        <v>0</v>
      </c>
      <c r="Y242" s="100">
        <f t="shared" si="252"/>
        <v>0</v>
      </c>
      <c r="Z242" s="100">
        <f t="shared" si="253"/>
        <v>0</v>
      </c>
      <c r="AA242" s="100">
        <f t="shared" si="254"/>
        <v>0</v>
      </c>
      <c r="AB242" s="100">
        <f t="shared" si="255"/>
        <v>0</v>
      </c>
      <c r="AC242" s="100">
        <f t="shared" si="256"/>
        <v>0</v>
      </c>
      <c r="AD242" s="100">
        <f t="shared" si="257"/>
        <v>0</v>
      </c>
      <c r="AE242" s="104">
        <f t="shared" si="258"/>
        <v>0</v>
      </c>
      <c r="AF242" s="104">
        <f t="shared" si="259"/>
        <v>0</v>
      </c>
      <c r="AG242" s="104">
        <f t="shared" si="260"/>
        <v>0</v>
      </c>
      <c r="AH242" s="173">
        <f t="shared" si="261"/>
        <v>0</v>
      </c>
      <c r="AJ242" s="78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30">
        <f t="shared" si="262"/>
        <v>0</v>
      </c>
      <c r="AW242" s="80"/>
      <c r="AX242" s="37"/>
    </row>
    <row r="243" spans="1:50" x14ac:dyDescent="0.35">
      <c r="B243" s="116">
        <v>616010</v>
      </c>
      <c r="C243" s="87" t="s">
        <v>766</v>
      </c>
      <c r="E243" s="99">
        <f t="shared" si="233"/>
        <v>0</v>
      </c>
      <c r="F243" s="100">
        <f t="shared" si="234"/>
        <v>0</v>
      </c>
      <c r="G243" s="100">
        <f t="shared" si="235"/>
        <v>0</v>
      </c>
      <c r="H243" s="100">
        <f t="shared" si="236"/>
        <v>0</v>
      </c>
      <c r="I243" s="100">
        <f t="shared" si="237"/>
        <v>0</v>
      </c>
      <c r="J243" s="100">
        <f t="shared" si="238"/>
        <v>0</v>
      </c>
      <c r="K243" s="100">
        <f t="shared" si="239"/>
        <v>0</v>
      </c>
      <c r="L243" s="100">
        <f t="shared" si="240"/>
        <v>0</v>
      </c>
      <c r="M243" s="100">
        <f t="shared" si="241"/>
        <v>0</v>
      </c>
      <c r="N243" s="100">
        <f t="shared" si="242"/>
        <v>0</v>
      </c>
      <c r="O243" s="100">
        <f t="shared" si="243"/>
        <v>0</v>
      </c>
      <c r="P243" s="100">
        <f t="shared" si="244"/>
        <v>0</v>
      </c>
      <c r="Q243" s="104">
        <f t="shared" si="245"/>
        <v>0</v>
      </c>
      <c r="S243" s="99">
        <f t="shared" si="246"/>
        <v>0</v>
      </c>
      <c r="T243" s="100">
        <f t="shared" si="247"/>
        <v>0</v>
      </c>
      <c r="U243" s="100">
        <f t="shared" si="248"/>
        <v>0</v>
      </c>
      <c r="V243" s="100">
        <f t="shared" si="249"/>
        <v>0</v>
      </c>
      <c r="W243" s="100">
        <f t="shared" si="250"/>
        <v>0</v>
      </c>
      <c r="X243" s="100">
        <f t="shared" si="251"/>
        <v>0</v>
      </c>
      <c r="Y243" s="100">
        <f t="shared" si="252"/>
        <v>0</v>
      </c>
      <c r="Z243" s="100">
        <f t="shared" si="253"/>
        <v>0</v>
      </c>
      <c r="AA243" s="100">
        <f t="shared" si="254"/>
        <v>0</v>
      </c>
      <c r="AB243" s="100">
        <f t="shared" si="255"/>
        <v>0</v>
      </c>
      <c r="AC243" s="100">
        <f t="shared" si="256"/>
        <v>0</v>
      </c>
      <c r="AD243" s="100">
        <f t="shared" si="257"/>
        <v>0</v>
      </c>
      <c r="AE243" s="104">
        <f t="shared" si="258"/>
        <v>0</v>
      </c>
      <c r="AF243" s="104">
        <f t="shared" si="259"/>
        <v>0</v>
      </c>
      <c r="AG243" s="104">
        <f t="shared" si="260"/>
        <v>0</v>
      </c>
      <c r="AH243" s="173">
        <f t="shared" si="261"/>
        <v>0</v>
      </c>
      <c r="AJ243" s="78"/>
      <c r="AK243" s="79"/>
      <c r="AL243" s="79"/>
      <c r="AM243" s="79"/>
      <c r="AN243" s="79"/>
      <c r="AO243" s="79"/>
      <c r="AP243" s="79"/>
      <c r="AQ243" s="79"/>
      <c r="AR243" s="79"/>
      <c r="AS243" s="79"/>
      <c r="AT243" s="79"/>
      <c r="AU243" s="79"/>
      <c r="AV243" s="30">
        <f t="shared" si="262"/>
        <v>0</v>
      </c>
      <c r="AW243" s="80"/>
      <c r="AX243" s="37"/>
    </row>
    <row r="244" spans="1:50" x14ac:dyDescent="0.35">
      <c r="B244" s="116">
        <v>616011</v>
      </c>
      <c r="C244" s="87" t="s">
        <v>767</v>
      </c>
      <c r="E244" s="99">
        <f t="shared" si="233"/>
        <v>0</v>
      </c>
      <c r="F244" s="100">
        <f t="shared" si="234"/>
        <v>0</v>
      </c>
      <c r="G244" s="100">
        <f t="shared" si="235"/>
        <v>0</v>
      </c>
      <c r="H244" s="100">
        <f t="shared" si="236"/>
        <v>0</v>
      </c>
      <c r="I244" s="100">
        <f t="shared" si="237"/>
        <v>0</v>
      </c>
      <c r="J244" s="100">
        <f t="shared" si="238"/>
        <v>0</v>
      </c>
      <c r="K244" s="100">
        <f t="shared" si="239"/>
        <v>0</v>
      </c>
      <c r="L244" s="100">
        <f t="shared" si="240"/>
        <v>0</v>
      </c>
      <c r="M244" s="100">
        <f t="shared" si="241"/>
        <v>0</v>
      </c>
      <c r="N244" s="100">
        <f t="shared" si="242"/>
        <v>0</v>
      </c>
      <c r="O244" s="100">
        <f t="shared" si="243"/>
        <v>0</v>
      </c>
      <c r="P244" s="100">
        <f t="shared" si="244"/>
        <v>0</v>
      </c>
      <c r="Q244" s="104">
        <f t="shared" si="245"/>
        <v>0</v>
      </c>
      <c r="S244" s="99">
        <f t="shared" si="246"/>
        <v>0</v>
      </c>
      <c r="T244" s="100">
        <f t="shared" si="247"/>
        <v>0</v>
      </c>
      <c r="U244" s="100">
        <f t="shared" si="248"/>
        <v>0</v>
      </c>
      <c r="V244" s="100">
        <f t="shared" si="249"/>
        <v>0</v>
      </c>
      <c r="W244" s="100">
        <f t="shared" si="250"/>
        <v>0</v>
      </c>
      <c r="X244" s="100">
        <f t="shared" si="251"/>
        <v>0</v>
      </c>
      <c r="Y244" s="100">
        <f t="shared" si="252"/>
        <v>0</v>
      </c>
      <c r="Z244" s="100">
        <f t="shared" si="253"/>
        <v>0</v>
      </c>
      <c r="AA244" s="100">
        <f t="shared" si="254"/>
        <v>0</v>
      </c>
      <c r="AB244" s="100">
        <f t="shared" si="255"/>
        <v>0</v>
      </c>
      <c r="AC244" s="100">
        <f t="shared" si="256"/>
        <v>0</v>
      </c>
      <c r="AD244" s="100">
        <f t="shared" si="257"/>
        <v>0</v>
      </c>
      <c r="AE244" s="104">
        <f t="shared" si="258"/>
        <v>0</v>
      </c>
      <c r="AF244" s="104">
        <f t="shared" si="259"/>
        <v>0</v>
      </c>
      <c r="AG244" s="104">
        <f t="shared" si="260"/>
        <v>0</v>
      </c>
      <c r="AH244" s="173">
        <f t="shared" si="261"/>
        <v>0</v>
      </c>
      <c r="AJ244" s="78"/>
      <c r="AK244" s="79"/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30">
        <f t="shared" si="262"/>
        <v>0</v>
      </c>
      <c r="AW244" s="80"/>
      <c r="AX244" s="37"/>
    </row>
    <row r="245" spans="1:50" x14ac:dyDescent="0.35">
      <c r="B245" s="116">
        <v>616012</v>
      </c>
      <c r="C245" s="87" t="s">
        <v>768</v>
      </c>
      <c r="E245" s="99">
        <f t="shared" si="233"/>
        <v>0</v>
      </c>
      <c r="F245" s="100">
        <f t="shared" si="234"/>
        <v>0</v>
      </c>
      <c r="G245" s="100">
        <f t="shared" si="235"/>
        <v>0</v>
      </c>
      <c r="H245" s="100">
        <f t="shared" si="236"/>
        <v>0</v>
      </c>
      <c r="I245" s="100">
        <f t="shared" si="237"/>
        <v>0</v>
      </c>
      <c r="J245" s="100">
        <f t="shared" si="238"/>
        <v>0</v>
      </c>
      <c r="K245" s="100">
        <f t="shared" si="239"/>
        <v>0</v>
      </c>
      <c r="L245" s="100">
        <f t="shared" si="240"/>
        <v>0</v>
      </c>
      <c r="M245" s="100">
        <f t="shared" si="241"/>
        <v>0</v>
      </c>
      <c r="N245" s="100">
        <f t="shared" si="242"/>
        <v>0</v>
      </c>
      <c r="O245" s="100">
        <f t="shared" si="243"/>
        <v>0</v>
      </c>
      <c r="P245" s="100">
        <f t="shared" si="244"/>
        <v>0</v>
      </c>
      <c r="Q245" s="104">
        <f t="shared" si="245"/>
        <v>0</v>
      </c>
      <c r="S245" s="99">
        <f t="shared" si="246"/>
        <v>0</v>
      </c>
      <c r="T245" s="100">
        <f t="shared" si="247"/>
        <v>0</v>
      </c>
      <c r="U245" s="100">
        <f t="shared" si="248"/>
        <v>0</v>
      </c>
      <c r="V245" s="100">
        <f t="shared" si="249"/>
        <v>0</v>
      </c>
      <c r="W245" s="100">
        <f t="shared" si="250"/>
        <v>0</v>
      </c>
      <c r="X245" s="100">
        <f t="shared" si="251"/>
        <v>0</v>
      </c>
      <c r="Y245" s="100">
        <f t="shared" si="252"/>
        <v>0</v>
      </c>
      <c r="Z245" s="100">
        <f t="shared" si="253"/>
        <v>0</v>
      </c>
      <c r="AA245" s="100">
        <f t="shared" si="254"/>
        <v>0</v>
      </c>
      <c r="AB245" s="100">
        <f t="shared" si="255"/>
        <v>0</v>
      </c>
      <c r="AC245" s="100">
        <f t="shared" si="256"/>
        <v>0</v>
      </c>
      <c r="AD245" s="100">
        <f t="shared" si="257"/>
        <v>0</v>
      </c>
      <c r="AE245" s="104">
        <f t="shared" si="258"/>
        <v>0</v>
      </c>
      <c r="AF245" s="104">
        <f t="shared" si="259"/>
        <v>0</v>
      </c>
      <c r="AG245" s="104">
        <f t="shared" si="260"/>
        <v>0</v>
      </c>
      <c r="AH245" s="173">
        <f t="shared" si="261"/>
        <v>0</v>
      </c>
      <c r="AJ245" s="78"/>
      <c r="AK245" s="79"/>
      <c r="AL245" s="79"/>
      <c r="AM245" s="79"/>
      <c r="AN245" s="79"/>
      <c r="AO245" s="79"/>
      <c r="AP245" s="79"/>
      <c r="AQ245" s="79"/>
      <c r="AR245" s="79"/>
      <c r="AS245" s="79"/>
      <c r="AT245" s="79"/>
      <c r="AU245" s="79"/>
      <c r="AV245" s="30">
        <f t="shared" si="262"/>
        <v>0</v>
      </c>
      <c r="AW245" s="80"/>
      <c r="AX245" s="37"/>
    </row>
    <row r="246" spans="1:50" x14ac:dyDescent="0.35">
      <c r="B246" s="116">
        <v>616013</v>
      </c>
      <c r="C246" s="87" t="s">
        <v>769</v>
      </c>
      <c r="E246" s="99">
        <f t="shared" si="233"/>
        <v>0</v>
      </c>
      <c r="F246" s="100">
        <f t="shared" si="234"/>
        <v>0</v>
      </c>
      <c r="G246" s="100">
        <f t="shared" si="235"/>
        <v>0</v>
      </c>
      <c r="H246" s="100">
        <f t="shared" si="236"/>
        <v>0</v>
      </c>
      <c r="I246" s="100">
        <f t="shared" si="237"/>
        <v>0</v>
      </c>
      <c r="J246" s="100">
        <f t="shared" si="238"/>
        <v>0</v>
      </c>
      <c r="K246" s="100">
        <f t="shared" si="239"/>
        <v>0</v>
      </c>
      <c r="L246" s="100">
        <f t="shared" si="240"/>
        <v>0</v>
      </c>
      <c r="M246" s="100">
        <f t="shared" si="241"/>
        <v>0</v>
      </c>
      <c r="N246" s="100">
        <f t="shared" si="242"/>
        <v>0</v>
      </c>
      <c r="O246" s="100">
        <f t="shared" si="243"/>
        <v>0</v>
      </c>
      <c r="P246" s="100">
        <f t="shared" si="244"/>
        <v>0</v>
      </c>
      <c r="Q246" s="104">
        <f t="shared" si="245"/>
        <v>0</v>
      </c>
      <c r="S246" s="99">
        <f t="shared" si="246"/>
        <v>0</v>
      </c>
      <c r="T246" s="100">
        <f t="shared" si="247"/>
        <v>0</v>
      </c>
      <c r="U246" s="100">
        <f t="shared" si="248"/>
        <v>0</v>
      </c>
      <c r="V246" s="100">
        <f t="shared" si="249"/>
        <v>0</v>
      </c>
      <c r="W246" s="100">
        <f t="shared" si="250"/>
        <v>0</v>
      </c>
      <c r="X246" s="100">
        <f t="shared" si="251"/>
        <v>0</v>
      </c>
      <c r="Y246" s="100">
        <f t="shared" si="252"/>
        <v>0</v>
      </c>
      <c r="Z246" s="100">
        <f t="shared" si="253"/>
        <v>0</v>
      </c>
      <c r="AA246" s="100">
        <f t="shared" si="254"/>
        <v>0</v>
      </c>
      <c r="AB246" s="100">
        <f t="shared" si="255"/>
        <v>0</v>
      </c>
      <c r="AC246" s="100">
        <f t="shared" si="256"/>
        <v>0</v>
      </c>
      <c r="AD246" s="100">
        <f t="shared" si="257"/>
        <v>0</v>
      </c>
      <c r="AE246" s="104">
        <f t="shared" si="258"/>
        <v>0</v>
      </c>
      <c r="AF246" s="104">
        <f t="shared" si="259"/>
        <v>0</v>
      </c>
      <c r="AG246" s="104">
        <f t="shared" si="260"/>
        <v>0</v>
      </c>
      <c r="AH246" s="173">
        <f t="shared" si="261"/>
        <v>0</v>
      </c>
      <c r="AJ246" s="78"/>
      <c r="AK246" s="79"/>
      <c r="AL246" s="79"/>
      <c r="AM246" s="79"/>
      <c r="AN246" s="79"/>
      <c r="AO246" s="79"/>
      <c r="AP246" s="79"/>
      <c r="AQ246" s="79"/>
      <c r="AR246" s="79"/>
      <c r="AS246" s="79"/>
      <c r="AT246" s="79"/>
      <c r="AU246" s="79"/>
      <c r="AV246" s="30">
        <f t="shared" si="262"/>
        <v>0</v>
      </c>
      <c r="AW246" s="80"/>
      <c r="AX246" s="37"/>
    </row>
    <row r="247" spans="1:50" x14ac:dyDescent="0.35">
      <c r="B247" s="116">
        <v>616014</v>
      </c>
      <c r="C247" s="87" t="s">
        <v>770</v>
      </c>
      <c r="E247" s="99">
        <f t="shared" si="233"/>
        <v>0</v>
      </c>
      <c r="F247" s="100">
        <f t="shared" si="234"/>
        <v>0</v>
      </c>
      <c r="G247" s="100">
        <f t="shared" si="235"/>
        <v>0</v>
      </c>
      <c r="H247" s="100">
        <f t="shared" si="236"/>
        <v>0</v>
      </c>
      <c r="I247" s="100">
        <f t="shared" si="237"/>
        <v>0</v>
      </c>
      <c r="J247" s="100">
        <f t="shared" si="238"/>
        <v>0</v>
      </c>
      <c r="K247" s="100">
        <f t="shared" si="239"/>
        <v>0</v>
      </c>
      <c r="L247" s="100">
        <f t="shared" si="240"/>
        <v>0</v>
      </c>
      <c r="M247" s="100">
        <f t="shared" si="241"/>
        <v>0</v>
      </c>
      <c r="N247" s="100">
        <f t="shared" si="242"/>
        <v>0</v>
      </c>
      <c r="O247" s="100">
        <f t="shared" si="243"/>
        <v>0</v>
      </c>
      <c r="P247" s="100">
        <f t="shared" si="244"/>
        <v>0</v>
      </c>
      <c r="Q247" s="104">
        <f t="shared" si="245"/>
        <v>0</v>
      </c>
      <c r="S247" s="99">
        <f t="shared" si="246"/>
        <v>0</v>
      </c>
      <c r="T247" s="100">
        <f t="shared" si="247"/>
        <v>0</v>
      </c>
      <c r="U247" s="100">
        <f t="shared" si="248"/>
        <v>0</v>
      </c>
      <c r="V247" s="100">
        <f t="shared" si="249"/>
        <v>0</v>
      </c>
      <c r="W247" s="100">
        <f t="shared" si="250"/>
        <v>0</v>
      </c>
      <c r="X247" s="100">
        <f t="shared" si="251"/>
        <v>0</v>
      </c>
      <c r="Y247" s="100">
        <f t="shared" si="252"/>
        <v>0</v>
      </c>
      <c r="Z247" s="100">
        <f t="shared" si="253"/>
        <v>0</v>
      </c>
      <c r="AA247" s="100">
        <f t="shared" si="254"/>
        <v>0</v>
      </c>
      <c r="AB247" s="100">
        <f t="shared" si="255"/>
        <v>0</v>
      </c>
      <c r="AC247" s="100">
        <f t="shared" si="256"/>
        <v>0</v>
      </c>
      <c r="AD247" s="100">
        <f t="shared" si="257"/>
        <v>0</v>
      </c>
      <c r="AE247" s="104">
        <f t="shared" si="258"/>
        <v>0</v>
      </c>
      <c r="AF247" s="104">
        <f t="shared" si="259"/>
        <v>0</v>
      </c>
      <c r="AG247" s="104">
        <f t="shared" si="260"/>
        <v>0</v>
      </c>
      <c r="AH247" s="173">
        <f t="shared" si="261"/>
        <v>0</v>
      </c>
      <c r="AJ247" s="78"/>
      <c r="AK247" s="79"/>
      <c r="AL247" s="79"/>
      <c r="AM247" s="79"/>
      <c r="AN247" s="79"/>
      <c r="AO247" s="79"/>
      <c r="AP247" s="79"/>
      <c r="AQ247" s="79"/>
      <c r="AR247" s="79"/>
      <c r="AS247" s="79"/>
      <c r="AT247" s="79"/>
      <c r="AU247" s="79"/>
      <c r="AV247" s="30">
        <f t="shared" si="262"/>
        <v>0</v>
      </c>
      <c r="AW247" s="80"/>
      <c r="AX247" s="37"/>
    </row>
    <row r="248" spans="1:50" x14ac:dyDescent="0.35">
      <c r="B248" s="116">
        <v>616015</v>
      </c>
      <c r="C248" s="87" t="s">
        <v>771</v>
      </c>
      <c r="E248" s="99">
        <f t="shared" si="233"/>
        <v>0</v>
      </c>
      <c r="F248" s="100">
        <f t="shared" si="234"/>
        <v>0</v>
      </c>
      <c r="G248" s="100">
        <f t="shared" si="235"/>
        <v>0</v>
      </c>
      <c r="H248" s="100">
        <f t="shared" si="236"/>
        <v>0</v>
      </c>
      <c r="I248" s="100">
        <f t="shared" si="237"/>
        <v>0</v>
      </c>
      <c r="J248" s="100">
        <f t="shared" si="238"/>
        <v>0</v>
      </c>
      <c r="K248" s="100">
        <f t="shared" si="239"/>
        <v>0</v>
      </c>
      <c r="L248" s="100">
        <f t="shared" si="240"/>
        <v>0</v>
      </c>
      <c r="M248" s="100">
        <f t="shared" si="241"/>
        <v>0</v>
      </c>
      <c r="N248" s="100">
        <f t="shared" si="242"/>
        <v>0</v>
      </c>
      <c r="O248" s="100">
        <f t="shared" si="243"/>
        <v>0</v>
      </c>
      <c r="P248" s="100">
        <f t="shared" si="244"/>
        <v>0</v>
      </c>
      <c r="Q248" s="104">
        <f t="shared" si="245"/>
        <v>0</v>
      </c>
      <c r="S248" s="99">
        <f t="shared" si="246"/>
        <v>0</v>
      </c>
      <c r="T248" s="100">
        <f t="shared" si="247"/>
        <v>0</v>
      </c>
      <c r="U248" s="100">
        <f t="shared" si="248"/>
        <v>0</v>
      </c>
      <c r="V248" s="100">
        <f t="shared" si="249"/>
        <v>0</v>
      </c>
      <c r="W248" s="100">
        <f t="shared" si="250"/>
        <v>0</v>
      </c>
      <c r="X248" s="100">
        <f t="shared" si="251"/>
        <v>0</v>
      </c>
      <c r="Y248" s="100">
        <f t="shared" si="252"/>
        <v>0</v>
      </c>
      <c r="Z248" s="100">
        <f t="shared" si="253"/>
        <v>0</v>
      </c>
      <c r="AA248" s="100">
        <f t="shared" si="254"/>
        <v>0</v>
      </c>
      <c r="AB248" s="100">
        <f t="shared" si="255"/>
        <v>0</v>
      </c>
      <c r="AC248" s="100">
        <f t="shared" si="256"/>
        <v>0</v>
      </c>
      <c r="AD248" s="100">
        <f t="shared" si="257"/>
        <v>0</v>
      </c>
      <c r="AE248" s="104">
        <f t="shared" si="258"/>
        <v>0</v>
      </c>
      <c r="AF248" s="104">
        <f t="shared" si="259"/>
        <v>0</v>
      </c>
      <c r="AG248" s="104">
        <f t="shared" si="260"/>
        <v>0</v>
      </c>
      <c r="AH248" s="173">
        <f t="shared" si="261"/>
        <v>0</v>
      </c>
      <c r="AJ248" s="78"/>
      <c r="AK248" s="79"/>
      <c r="AL248" s="79"/>
      <c r="AM248" s="79"/>
      <c r="AN248" s="79"/>
      <c r="AO248" s="79"/>
      <c r="AP248" s="79"/>
      <c r="AQ248" s="79"/>
      <c r="AR248" s="79"/>
      <c r="AS248" s="79"/>
      <c r="AT248" s="79"/>
      <c r="AU248" s="79"/>
      <c r="AV248" s="30">
        <f t="shared" si="262"/>
        <v>0</v>
      </c>
      <c r="AW248" s="80"/>
      <c r="AX248" s="37"/>
    </row>
    <row r="249" spans="1:50" x14ac:dyDescent="0.35">
      <c r="B249" s="116">
        <v>619000</v>
      </c>
      <c r="C249" s="87" t="s">
        <v>772</v>
      </c>
      <c r="E249" s="99">
        <f t="shared" si="233"/>
        <v>0</v>
      </c>
      <c r="F249" s="100">
        <f t="shared" si="234"/>
        <v>0</v>
      </c>
      <c r="G249" s="100">
        <f t="shared" si="235"/>
        <v>0</v>
      </c>
      <c r="H249" s="100">
        <f t="shared" si="236"/>
        <v>0</v>
      </c>
      <c r="I249" s="100">
        <f t="shared" si="237"/>
        <v>0</v>
      </c>
      <c r="J249" s="100">
        <f t="shared" si="238"/>
        <v>0</v>
      </c>
      <c r="K249" s="100">
        <f t="shared" si="239"/>
        <v>0</v>
      </c>
      <c r="L249" s="100">
        <f t="shared" si="240"/>
        <v>0</v>
      </c>
      <c r="M249" s="100">
        <f t="shared" si="241"/>
        <v>0</v>
      </c>
      <c r="N249" s="100">
        <f t="shared" si="242"/>
        <v>0</v>
      </c>
      <c r="O249" s="100">
        <f t="shared" si="243"/>
        <v>0</v>
      </c>
      <c r="P249" s="100">
        <f t="shared" si="244"/>
        <v>0</v>
      </c>
      <c r="Q249" s="104">
        <f t="shared" si="245"/>
        <v>0</v>
      </c>
      <c r="S249" s="99">
        <f t="shared" si="246"/>
        <v>0</v>
      </c>
      <c r="T249" s="100">
        <f t="shared" si="247"/>
        <v>0</v>
      </c>
      <c r="U249" s="100">
        <f t="shared" si="248"/>
        <v>0</v>
      </c>
      <c r="V249" s="100">
        <f t="shared" si="249"/>
        <v>0</v>
      </c>
      <c r="W249" s="100">
        <f t="shared" si="250"/>
        <v>0</v>
      </c>
      <c r="X249" s="100">
        <f t="shared" si="251"/>
        <v>0</v>
      </c>
      <c r="Y249" s="100">
        <f t="shared" si="252"/>
        <v>0</v>
      </c>
      <c r="Z249" s="100">
        <f t="shared" si="253"/>
        <v>0</v>
      </c>
      <c r="AA249" s="100">
        <f t="shared" si="254"/>
        <v>0</v>
      </c>
      <c r="AB249" s="100">
        <f t="shared" si="255"/>
        <v>0</v>
      </c>
      <c r="AC249" s="100">
        <f t="shared" si="256"/>
        <v>0</v>
      </c>
      <c r="AD249" s="100">
        <f t="shared" si="257"/>
        <v>0</v>
      </c>
      <c r="AE249" s="104">
        <f t="shared" si="258"/>
        <v>0</v>
      </c>
      <c r="AF249" s="104">
        <f t="shared" si="259"/>
        <v>0</v>
      </c>
      <c r="AG249" s="104">
        <f t="shared" si="260"/>
        <v>0</v>
      </c>
      <c r="AH249" s="173">
        <f t="shared" si="261"/>
        <v>0</v>
      </c>
      <c r="AJ249" s="78"/>
      <c r="AK249" s="79"/>
      <c r="AL249" s="79"/>
      <c r="AM249" s="79"/>
      <c r="AN249" s="79"/>
      <c r="AO249" s="79"/>
      <c r="AP249" s="79"/>
      <c r="AQ249" s="79"/>
      <c r="AR249" s="79"/>
      <c r="AS249" s="79"/>
      <c r="AT249" s="79"/>
      <c r="AU249" s="79"/>
      <c r="AV249" s="30">
        <f t="shared" si="262"/>
        <v>0</v>
      </c>
      <c r="AW249" s="80"/>
      <c r="AX249" s="37"/>
    </row>
    <row r="250" spans="1:50" x14ac:dyDescent="0.35">
      <c r="B250" s="116">
        <v>619001</v>
      </c>
      <c r="C250" s="87" t="s">
        <v>773</v>
      </c>
      <c r="E250" s="99">
        <f t="shared" si="233"/>
        <v>0</v>
      </c>
      <c r="F250" s="100">
        <f t="shared" si="234"/>
        <v>0</v>
      </c>
      <c r="G250" s="100">
        <f t="shared" si="235"/>
        <v>0</v>
      </c>
      <c r="H250" s="100">
        <f t="shared" si="236"/>
        <v>0</v>
      </c>
      <c r="I250" s="100">
        <f t="shared" si="237"/>
        <v>0</v>
      </c>
      <c r="J250" s="100">
        <f t="shared" si="238"/>
        <v>0</v>
      </c>
      <c r="K250" s="100">
        <f t="shared" si="239"/>
        <v>0</v>
      </c>
      <c r="L250" s="100">
        <f t="shared" si="240"/>
        <v>0</v>
      </c>
      <c r="M250" s="100">
        <f t="shared" si="241"/>
        <v>0</v>
      </c>
      <c r="N250" s="100">
        <f t="shared" si="242"/>
        <v>0</v>
      </c>
      <c r="O250" s="100">
        <f t="shared" si="243"/>
        <v>0</v>
      </c>
      <c r="P250" s="100">
        <f t="shared" si="244"/>
        <v>0</v>
      </c>
      <c r="Q250" s="104">
        <f t="shared" si="245"/>
        <v>0</v>
      </c>
      <c r="S250" s="99">
        <f t="shared" si="246"/>
        <v>0</v>
      </c>
      <c r="T250" s="100">
        <f t="shared" si="247"/>
        <v>0</v>
      </c>
      <c r="U250" s="100">
        <f t="shared" si="248"/>
        <v>0</v>
      </c>
      <c r="V250" s="100">
        <f t="shared" si="249"/>
        <v>0</v>
      </c>
      <c r="W250" s="100">
        <f t="shared" si="250"/>
        <v>0</v>
      </c>
      <c r="X250" s="100">
        <f t="shared" si="251"/>
        <v>0</v>
      </c>
      <c r="Y250" s="100">
        <f t="shared" si="252"/>
        <v>0</v>
      </c>
      <c r="Z250" s="100">
        <f t="shared" si="253"/>
        <v>0</v>
      </c>
      <c r="AA250" s="100">
        <f t="shared" si="254"/>
        <v>0</v>
      </c>
      <c r="AB250" s="100">
        <f t="shared" si="255"/>
        <v>0</v>
      </c>
      <c r="AC250" s="100">
        <f t="shared" si="256"/>
        <v>0</v>
      </c>
      <c r="AD250" s="100">
        <f t="shared" si="257"/>
        <v>0</v>
      </c>
      <c r="AE250" s="104">
        <f t="shared" si="258"/>
        <v>0</v>
      </c>
      <c r="AF250" s="104">
        <f t="shared" si="259"/>
        <v>0</v>
      </c>
      <c r="AG250" s="104">
        <f t="shared" si="260"/>
        <v>0</v>
      </c>
      <c r="AH250" s="173">
        <f t="shared" si="261"/>
        <v>0</v>
      </c>
      <c r="AJ250" s="78"/>
      <c r="AK250" s="79"/>
      <c r="AL250" s="79"/>
      <c r="AM250" s="79"/>
      <c r="AN250" s="79"/>
      <c r="AO250" s="79"/>
      <c r="AP250" s="79"/>
      <c r="AQ250" s="79"/>
      <c r="AR250" s="79"/>
      <c r="AS250" s="79"/>
      <c r="AT250" s="79"/>
      <c r="AU250" s="79"/>
      <c r="AV250" s="30">
        <f t="shared" si="262"/>
        <v>0</v>
      </c>
      <c r="AW250" s="80"/>
      <c r="AX250" s="37"/>
    </row>
    <row r="251" spans="1:50" x14ac:dyDescent="0.35">
      <c r="B251" s="116">
        <v>619002</v>
      </c>
      <c r="C251" s="87" t="s">
        <v>774</v>
      </c>
      <c r="E251" s="99">
        <f t="shared" si="233"/>
        <v>0</v>
      </c>
      <c r="F251" s="100">
        <f t="shared" si="234"/>
        <v>0</v>
      </c>
      <c r="G251" s="100">
        <f t="shared" si="235"/>
        <v>0</v>
      </c>
      <c r="H251" s="100">
        <f t="shared" si="236"/>
        <v>0</v>
      </c>
      <c r="I251" s="100">
        <f t="shared" si="237"/>
        <v>0</v>
      </c>
      <c r="J251" s="100">
        <f t="shared" si="238"/>
        <v>0</v>
      </c>
      <c r="K251" s="100">
        <f t="shared" si="239"/>
        <v>0</v>
      </c>
      <c r="L251" s="100">
        <f t="shared" si="240"/>
        <v>0</v>
      </c>
      <c r="M251" s="100">
        <f t="shared" si="241"/>
        <v>0</v>
      </c>
      <c r="N251" s="100">
        <f t="shared" si="242"/>
        <v>0</v>
      </c>
      <c r="O251" s="100">
        <f t="shared" si="243"/>
        <v>0</v>
      </c>
      <c r="P251" s="100">
        <f t="shared" si="244"/>
        <v>0</v>
      </c>
      <c r="Q251" s="104">
        <f t="shared" si="245"/>
        <v>0</v>
      </c>
      <c r="S251" s="99">
        <f t="shared" si="246"/>
        <v>0</v>
      </c>
      <c r="T251" s="100">
        <f t="shared" si="247"/>
        <v>0</v>
      </c>
      <c r="U251" s="100">
        <f t="shared" si="248"/>
        <v>0</v>
      </c>
      <c r="V251" s="100">
        <f t="shared" si="249"/>
        <v>0</v>
      </c>
      <c r="W251" s="100">
        <f t="shared" si="250"/>
        <v>0</v>
      </c>
      <c r="X251" s="100">
        <f t="shared" si="251"/>
        <v>0</v>
      </c>
      <c r="Y251" s="100">
        <f t="shared" si="252"/>
        <v>0</v>
      </c>
      <c r="Z251" s="100">
        <f t="shared" si="253"/>
        <v>0</v>
      </c>
      <c r="AA251" s="100">
        <f t="shared" si="254"/>
        <v>0</v>
      </c>
      <c r="AB251" s="100">
        <f t="shared" si="255"/>
        <v>0</v>
      </c>
      <c r="AC251" s="100">
        <f t="shared" si="256"/>
        <v>0</v>
      </c>
      <c r="AD251" s="100">
        <f t="shared" si="257"/>
        <v>0</v>
      </c>
      <c r="AE251" s="104">
        <f t="shared" si="258"/>
        <v>0</v>
      </c>
      <c r="AF251" s="104">
        <f t="shared" si="259"/>
        <v>0</v>
      </c>
      <c r="AG251" s="104">
        <f t="shared" si="260"/>
        <v>0</v>
      </c>
      <c r="AH251" s="173">
        <f t="shared" si="261"/>
        <v>0</v>
      </c>
      <c r="AJ251" s="78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30">
        <f t="shared" si="262"/>
        <v>0</v>
      </c>
      <c r="AW251" s="80"/>
      <c r="AX251" s="37"/>
    </row>
    <row r="252" spans="1:50" x14ac:dyDescent="0.35">
      <c r="B252" s="116">
        <v>619010</v>
      </c>
      <c r="C252" s="87" t="s">
        <v>775</v>
      </c>
      <c r="E252" s="99">
        <f t="shared" si="233"/>
        <v>0</v>
      </c>
      <c r="F252" s="100">
        <f t="shared" si="234"/>
        <v>0</v>
      </c>
      <c r="G252" s="100">
        <f t="shared" si="235"/>
        <v>0</v>
      </c>
      <c r="H252" s="100">
        <f t="shared" si="236"/>
        <v>0</v>
      </c>
      <c r="I252" s="100">
        <f t="shared" si="237"/>
        <v>0</v>
      </c>
      <c r="J252" s="100">
        <f t="shared" si="238"/>
        <v>0</v>
      </c>
      <c r="K252" s="100">
        <f t="shared" si="239"/>
        <v>0</v>
      </c>
      <c r="L252" s="100">
        <f t="shared" si="240"/>
        <v>0</v>
      </c>
      <c r="M252" s="100">
        <f t="shared" si="241"/>
        <v>0</v>
      </c>
      <c r="N252" s="100">
        <f t="shared" si="242"/>
        <v>0</v>
      </c>
      <c r="O252" s="100">
        <f t="shared" si="243"/>
        <v>0</v>
      </c>
      <c r="P252" s="100">
        <f t="shared" si="244"/>
        <v>0</v>
      </c>
      <c r="Q252" s="104">
        <f t="shared" si="245"/>
        <v>0</v>
      </c>
      <c r="S252" s="99">
        <f t="shared" si="246"/>
        <v>0</v>
      </c>
      <c r="T252" s="100">
        <f t="shared" si="247"/>
        <v>0</v>
      </c>
      <c r="U252" s="100">
        <f t="shared" si="248"/>
        <v>0</v>
      </c>
      <c r="V252" s="100">
        <f t="shared" si="249"/>
        <v>0</v>
      </c>
      <c r="W252" s="100">
        <f t="shared" si="250"/>
        <v>0</v>
      </c>
      <c r="X252" s="100">
        <f t="shared" si="251"/>
        <v>0</v>
      </c>
      <c r="Y252" s="100">
        <f t="shared" si="252"/>
        <v>0</v>
      </c>
      <c r="Z252" s="100">
        <f t="shared" si="253"/>
        <v>0</v>
      </c>
      <c r="AA252" s="100">
        <f t="shared" si="254"/>
        <v>0</v>
      </c>
      <c r="AB252" s="100">
        <f t="shared" si="255"/>
        <v>0</v>
      </c>
      <c r="AC252" s="100">
        <f t="shared" si="256"/>
        <v>0</v>
      </c>
      <c r="AD252" s="100">
        <f t="shared" si="257"/>
        <v>0</v>
      </c>
      <c r="AE252" s="104">
        <f t="shared" si="258"/>
        <v>0</v>
      </c>
      <c r="AF252" s="104">
        <f t="shared" si="259"/>
        <v>0</v>
      </c>
      <c r="AG252" s="104">
        <f t="shared" si="260"/>
        <v>0</v>
      </c>
      <c r="AH252" s="173">
        <f t="shared" si="261"/>
        <v>0</v>
      </c>
      <c r="AJ252" s="78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30">
        <f t="shared" si="262"/>
        <v>0</v>
      </c>
      <c r="AW252" s="80"/>
      <c r="AX252" s="37"/>
    </row>
    <row r="253" spans="1:50" x14ac:dyDescent="0.35">
      <c r="B253" s="116">
        <v>619011</v>
      </c>
      <c r="C253" s="87" t="s">
        <v>776</v>
      </c>
      <c r="E253" s="99">
        <f t="shared" si="233"/>
        <v>0</v>
      </c>
      <c r="F253" s="100">
        <f t="shared" si="234"/>
        <v>0</v>
      </c>
      <c r="G253" s="100">
        <f t="shared" si="235"/>
        <v>0</v>
      </c>
      <c r="H253" s="100">
        <f t="shared" si="236"/>
        <v>0</v>
      </c>
      <c r="I253" s="100">
        <f t="shared" si="237"/>
        <v>0</v>
      </c>
      <c r="J253" s="100">
        <f t="shared" si="238"/>
        <v>0</v>
      </c>
      <c r="K253" s="100">
        <f t="shared" si="239"/>
        <v>0</v>
      </c>
      <c r="L253" s="100">
        <f t="shared" si="240"/>
        <v>0</v>
      </c>
      <c r="M253" s="100">
        <f t="shared" si="241"/>
        <v>0</v>
      </c>
      <c r="N253" s="100">
        <f t="shared" si="242"/>
        <v>0</v>
      </c>
      <c r="O253" s="100">
        <f t="shared" si="243"/>
        <v>0</v>
      </c>
      <c r="P253" s="100">
        <f t="shared" si="244"/>
        <v>0</v>
      </c>
      <c r="Q253" s="104">
        <f t="shared" si="245"/>
        <v>0</v>
      </c>
      <c r="S253" s="99">
        <f t="shared" si="246"/>
        <v>0</v>
      </c>
      <c r="T253" s="100">
        <f t="shared" si="247"/>
        <v>0</v>
      </c>
      <c r="U253" s="100">
        <f t="shared" si="248"/>
        <v>0</v>
      </c>
      <c r="V253" s="100">
        <f t="shared" si="249"/>
        <v>0</v>
      </c>
      <c r="W253" s="100">
        <f t="shared" si="250"/>
        <v>0</v>
      </c>
      <c r="X253" s="100">
        <f t="shared" si="251"/>
        <v>0</v>
      </c>
      <c r="Y253" s="100">
        <f t="shared" si="252"/>
        <v>0</v>
      </c>
      <c r="Z253" s="100">
        <f t="shared" si="253"/>
        <v>0</v>
      </c>
      <c r="AA253" s="100">
        <f t="shared" si="254"/>
        <v>0</v>
      </c>
      <c r="AB253" s="100">
        <f t="shared" si="255"/>
        <v>0</v>
      </c>
      <c r="AC253" s="100">
        <f t="shared" si="256"/>
        <v>0</v>
      </c>
      <c r="AD253" s="100">
        <f t="shared" si="257"/>
        <v>0</v>
      </c>
      <c r="AE253" s="104">
        <f t="shared" si="258"/>
        <v>0</v>
      </c>
      <c r="AF253" s="104">
        <f t="shared" si="259"/>
        <v>0</v>
      </c>
      <c r="AG253" s="104">
        <f t="shared" si="260"/>
        <v>0</v>
      </c>
      <c r="AH253" s="173">
        <f t="shared" si="261"/>
        <v>0</v>
      </c>
      <c r="AJ253" s="78"/>
      <c r="AK253" s="79"/>
      <c r="AL253" s="79"/>
      <c r="AM253" s="79"/>
      <c r="AN253" s="79"/>
      <c r="AO253" s="79"/>
      <c r="AP253" s="79"/>
      <c r="AQ253" s="79"/>
      <c r="AR253" s="79"/>
      <c r="AS253" s="79"/>
      <c r="AT253" s="79"/>
      <c r="AU253" s="79"/>
      <c r="AV253" s="30">
        <f t="shared" si="262"/>
        <v>0</v>
      </c>
      <c r="AW253" s="80"/>
      <c r="AX253" s="37"/>
    </row>
    <row r="254" spans="1:50" x14ac:dyDescent="0.35">
      <c r="B254" s="116">
        <v>619012</v>
      </c>
      <c r="C254" s="87" t="s">
        <v>777</v>
      </c>
      <c r="E254" s="99">
        <f t="shared" si="233"/>
        <v>0</v>
      </c>
      <c r="F254" s="100">
        <f t="shared" si="234"/>
        <v>0</v>
      </c>
      <c r="G254" s="100">
        <f t="shared" si="235"/>
        <v>0</v>
      </c>
      <c r="H254" s="100">
        <f t="shared" si="236"/>
        <v>0</v>
      </c>
      <c r="I254" s="100">
        <f t="shared" si="237"/>
        <v>0</v>
      </c>
      <c r="J254" s="100">
        <f t="shared" si="238"/>
        <v>0</v>
      </c>
      <c r="K254" s="100">
        <f t="shared" si="239"/>
        <v>0</v>
      </c>
      <c r="L254" s="100">
        <f t="shared" si="240"/>
        <v>0</v>
      </c>
      <c r="M254" s="100">
        <f t="shared" si="241"/>
        <v>0</v>
      </c>
      <c r="N254" s="100">
        <f t="shared" si="242"/>
        <v>0</v>
      </c>
      <c r="O254" s="100">
        <f t="shared" si="243"/>
        <v>0</v>
      </c>
      <c r="P254" s="100">
        <f t="shared" si="244"/>
        <v>0</v>
      </c>
      <c r="Q254" s="104">
        <f t="shared" si="245"/>
        <v>0</v>
      </c>
      <c r="S254" s="99">
        <f t="shared" si="246"/>
        <v>0</v>
      </c>
      <c r="T254" s="100">
        <f t="shared" si="247"/>
        <v>0</v>
      </c>
      <c r="U254" s="100">
        <f t="shared" si="248"/>
        <v>0</v>
      </c>
      <c r="V254" s="100">
        <f t="shared" si="249"/>
        <v>0</v>
      </c>
      <c r="W254" s="100">
        <f t="shared" si="250"/>
        <v>0</v>
      </c>
      <c r="X254" s="100">
        <f t="shared" si="251"/>
        <v>0</v>
      </c>
      <c r="Y254" s="100">
        <f t="shared" si="252"/>
        <v>0</v>
      </c>
      <c r="Z254" s="100">
        <f t="shared" si="253"/>
        <v>0</v>
      </c>
      <c r="AA254" s="100">
        <f t="shared" si="254"/>
        <v>0</v>
      </c>
      <c r="AB254" s="100">
        <f t="shared" si="255"/>
        <v>0</v>
      </c>
      <c r="AC254" s="100">
        <f t="shared" si="256"/>
        <v>0</v>
      </c>
      <c r="AD254" s="100">
        <f t="shared" si="257"/>
        <v>0</v>
      </c>
      <c r="AE254" s="104">
        <f t="shared" si="258"/>
        <v>0</v>
      </c>
      <c r="AF254" s="104">
        <f t="shared" si="259"/>
        <v>0</v>
      </c>
      <c r="AG254" s="104">
        <f t="shared" si="260"/>
        <v>0</v>
      </c>
      <c r="AH254" s="173">
        <f t="shared" si="261"/>
        <v>0</v>
      </c>
      <c r="AJ254" s="78"/>
      <c r="AK254" s="79"/>
      <c r="AL254" s="79"/>
      <c r="AM254" s="79"/>
      <c r="AN254" s="79"/>
      <c r="AO254" s="79"/>
      <c r="AP254" s="79"/>
      <c r="AQ254" s="79"/>
      <c r="AR254" s="79"/>
      <c r="AS254" s="79"/>
      <c r="AT254" s="79"/>
      <c r="AU254" s="79"/>
      <c r="AV254" s="30">
        <f t="shared" si="262"/>
        <v>0</v>
      </c>
      <c r="AW254" s="80"/>
      <c r="AX254" s="37"/>
    </row>
    <row r="255" spans="1:50" x14ac:dyDescent="0.35">
      <c r="A255" s="22"/>
      <c r="B255" s="127"/>
      <c r="C255" s="128" t="str">
        <f>+"Total "&amp;PROPER(C204)</f>
        <v>Total Rsv - Mechanical</v>
      </c>
      <c r="D255" s="96"/>
      <c r="E255" s="174">
        <f t="shared" ref="E255:Q255" si="263">SUM(E205:E254)</f>
        <v>0</v>
      </c>
      <c r="F255" s="175">
        <f t="shared" si="263"/>
        <v>0</v>
      </c>
      <c r="G255" s="175">
        <f t="shared" si="263"/>
        <v>0</v>
      </c>
      <c r="H255" s="175">
        <f t="shared" si="263"/>
        <v>0</v>
      </c>
      <c r="I255" s="175">
        <f t="shared" si="263"/>
        <v>0</v>
      </c>
      <c r="J255" s="175">
        <f t="shared" si="263"/>
        <v>0</v>
      </c>
      <c r="K255" s="175">
        <f t="shared" si="263"/>
        <v>15525</v>
      </c>
      <c r="L255" s="175">
        <f t="shared" si="263"/>
        <v>0</v>
      </c>
      <c r="M255" s="175">
        <f t="shared" si="263"/>
        <v>0</v>
      </c>
      <c r="N255" s="175">
        <f t="shared" si="263"/>
        <v>15525</v>
      </c>
      <c r="O255" s="175">
        <f t="shared" si="263"/>
        <v>0</v>
      </c>
      <c r="P255" s="175">
        <f t="shared" si="263"/>
        <v>0</v>
      </c>
      <c r="Q255" s="176">
        <f t="shared" si="263"/>
        <v>31050</v>
      </c>
      <c r="R255" s="96"/>
      <c r="S255" s="174">
        <f t="shared" ref="S255:AG255" si="264">SUM(S205:S254)</f>
        <v>0</v>
      </c>
      <c r="T255" s="175">
        <f t="shared" si="264"/>
        <v>0</v>
      </c>
      <c r="U255" s="175">
        <f t="shared" si="264"/>
        <v>0</v>
      </c>
      <c r="V255" s="175">
        <f t="shared" si="264"/>
        <v>0</v>
      </c>
      <c r="W255" s="175">
        <f t="shared" si="264"/>
        <v>0</v>
      </c>
      <c r="X255" s="175">
        <f t="shared" si="264"/>
        <v>4834</v>
      </c>
      <c r="Y255" s="175">
        <f t="shared" si="264"/>
        <v>0</v>
      </c>
      <c r="Z255" s="175">
        <f t="shared" si="264"/>
        <v>0</v>
      </c>
      <c r="AA255" s="175">
        <f t="shared" si="264"/>
        <v>0</v>
      </c>
      <c r="AB255" s="175">
        <f t="shared" si="264"/>
        <v>0</v>
      </c>
      <c r="AC255" s="175">
        <f t="shared" si="264"/>
        <v>0</v>
      </c>
      <c r="AD255" s="175">
        <f t="shared" si="264"/>
        <v>0</v>
      </c>
      <c r="AE255" s="176">
        <f t="shared" si="264"/>
        <v>4834</v>
      </c>
      <c r="AF255" s="176">
        <f t="shared" si="264"/>
        <v>14702</v>
      </c>
      <c r="AG255" s="176">
        <f t="shared" si="264"/>
        <v>-9868</v>
      </c>
      <c r="AH255" s="177">
        <f t="shared" si="261"/>
        <v>-0.67120119711603865</v>
      </c>
      <c r="AI255" s="96"/>
      <c r="AJ255" s="66">
        <f t="shared" ref="AJ255:AV255" si="265">SUM(AJ205:AJ254)</f>
        <v>0</v>
      </c>
      <c r="AK255" s="67">
        <f t="shared" si="265"/>
        <v>0</v>
      </c>
      <c r="AL255" s="67">
        <f t="shared" si="265"/>
        <v>0</v>
      </c>
      <c r="AM255" s="67">
        <f t="shared" si="265"/>
        <v>0</v>
      </c>
      <c r="AN255" s="67">
        <f t="shared" si="265"/>
        <v>0</v>
      </c>
      <c r="AO255" s="67">
        <f t="shared" si="265"/>
        <v>0</v>
      </c>
      <c r="AP255" s="67">
        <f t="shared" si="265"/>
        <v>0</v>
      </c>
      <c r="AQ255" s="67">
        <f t="shared" si="265"/>
        <v>0</v>
      </c>
      <c r="AR255" s="67">
        <f t="shared" si="265"/>
        <v>0</v>
      </c>
      <c r="AS255" s="67">
        <f t="shared" si="265"/>
        <v>0</v>
      </c>
      <c r="AT255" s="67">
        <f t="shared" si="265"/>
        <v>0</v>
      </c>
      <c r="AU255" s="67">
        <f t="shared" si="265"/>
        <v>0</v>
      </c>
      <c r="AV255" s="27">
        <f t="shared" si="265"/>
        <v>0</v>
      </c>
      <c r="AW255" s="55"/>
      <c r="AX255" s="22"/>
    </row>
    <row r="256" spans="1:50" s="46" customFormat="1" ht="11.65" customHeight="1" x14ac:dyDescent="0.3">
      <c r="A256" s="44"/>
      <c r="B256" s="129"/>
      <c r="C256" s="130" t="s">
        <v>175</v>
      </c>
      <c r="D256" s="130"/>
      <c r="E256" s="178">
        <f t="shared" ref="E256:Q256" si="266">IF(E$201=0,0,E255/E$201)</f>
        <v>0</v>
      </c>
      <c r="F256" s="179">
        <f t="shared" si="266"/>
        <v>0</v>
      </c>
      <c r="G256" s="179">
        <f t="shared" si="266"/>
        <v>0</v>
      </c>
      <c r="H256" s="179">
        <f t="shared" si="266"/>
        <v>0</v>
      </c>
      <c r="I256" s="179">
        <f t="shared" si="266"/>
        <v>0</v>
      </c>
      <c r="J256" s="179">
        <f t="shared" si="266"/>
        <v>0</v>
      </c>
      <c r="K256" s="179">
        <f t="shared" si="266"/>
        <v>0.38503681224736996</v>
      </c>
      <c r="L256" s="179">
        <f t="shared" si="266"/>
        <v>0</v>
      </c>
      <c r="M256" s="179">
        <f t="shared" si="266"/>
        <v>0</v>
      </c>
      <c r="N256" s="179">
        <f t="shared" si="266"/>
        <v>0.38528688051639609</v>
      </c>
      <c r="O256" s="179">
        <f t="shared" si="266"/>
        <v>0</v>
      </c>
      <c r="P256" s="179">
        <f t="shared" si="266"/>
        <v>0</v>
      </c>
      <c r="Q256" s="180">
        <f t="shared" si="266"/>
        <v>6.4188974988481626E-2</v>
      </c>
      <c r="R256" s="130"/>
      <c r="S256" s="178">
        <f t="shared" ref="S256:AF256" si="267">IF(S$201=0,0,S255/S$201)</f>
        <v>0</v>
      </c>
      <c r="T256" s="179">
        <f t="shared" si="267"/>
        <v>0</v>
      </c>
      <c r="U256" s="179">
        <f t="shared" si="267"/>
        <v>0</v>
      </c>
      <c r="V256" s="179">
        <f t="shared" si="267"/>
        <v>0</v>
      </c>
      <c r="W256" s="179">
        <f t="shared" si="267"/>
        <v>0</v>
      </c>
      <c r="X256" s="179">
        <f t="shared" si="267"/>
        <v>0.12556718233892644</v>
      </c>
      <c r="Y256" s="179">
        <f t="shared" si="267"/>
        <v>0</v>
      </c>
      <c r="Z256" s="179">
        <f t="shared" si="267"/>
        <v>0</v>
      </c>
      <c r="AA256" s="179">
        <f t="shared" si="267"/>
        <v>0</v>
      </c>
      <c r="AB256" s="179">
        <f t="shared" si="267"/>
        <v>0</v>
      </c>
      <c r="AC256" s="179">
        <f t="shared" si="267"/>
        <v>0</v>
      </c>
      <c r="AD256" s="179">
        <f t="shared" si="267"/>
        <v>0</v>
      </c>
      <c r="AE256" s="180">
        <f t="shared" si="267"/>
        <v>1.055141558131948E-2</v>
      </c>
      <c r="AF256" s="180">
        <f t="shared" si="267"/>
        <v>3.2165892164841996E-2</v>
      </c>
      <c r="AG256" s="180"/>
      <c r="AH256" s="180"/>
      <c r="AI256" s="130"/>
      <c r="AJ256" s="68">
        <f t="shared" ref="AJ256:AV256" si="268">IF(AJ$201=0,0,AJ255/AJ$201)</f>
        <v>0</v>
      </c>
      <c r="AK256" s="69">
        <f t="shared" si="268"/>
        <v>0</v>
      </c>
      <c r="AL256" s="69">
        <f t="shared" si="268"/>
        <v>0</v>
      </c>
      <c r="AM256" s="69">
        <f t="shared" si="268"/>
        <v>0</v>
      </c>
      <c r="AN256" s="69">
        <f t="shared" si="268"/>
        <v>0</v>
      </c>
      <c r="AO256" s="69">
        <f t="shared" si="268"/>
        <v>0</v>
      </c>
      <c r="AP256" s="69">
        <f t="shared" si="268"/>
        <v>0</v>
      </c>
      <c r="AQ256" s="69">
        <f t="shared" si="268"/>
        <v>0</v>
      </c>
      <c r="AR256" s="69">
        <f t="shared" si="268"/>
        <v>0</v>
      </c>
      <c r="AS256" s="69">
        <f t="shared" si="268"/>
        <v>0</v>
      </c>
      <c r="AT256" s="69">
        <f t="shared" si="268"/>
        <v>0</v>
      </c>
      <c r="AU256" s="69">
        <f t="shared" si="268"/>
        <v>0</v>
      </c>
      <c r="AV256" s="45">
        <f t="shared" si="268"/>
        <v>0</v>
      </c>
      <c r="AW256" s="56"/>
      <c r="AX256" s="44"/>
    </row>
    <row r="257" spans="1:50" x14ac:dyDescent="0.35">
      <c r="A257" s="11"/>
      <c r="B257" s="125"/>
      <c r="C257" s="97"/>
      <c r="D257" s="97"/>
      <c r="E257" s="181"/>
      <c r="F257" s="182"/>
      <c r="G257" s="182"/>
      <c r="H257" s="182"/>
      <c r="I257" s="182"/>
      <c r="J257" s="182"/>
      <c r="K257" s="182"/>
      <c r="L257" s="182"/>
      <c r="M257" s="182"/>
      <c r="N257" s="182"/>
      <c r="O257" s="182"/>
      <c r="P257" s="182"/>
      <c r="Q257" s="183"/>
      <c r="R257" s="97"/>
      <c r="S257" s="181"/>
      <c r="T257" s="182"/>
      <c r="U257" s="182"/>
      <c r="V257" s="182"/>
      <c r="W257" s="182"/>
      <c r="X257" s="182"/>
      <c r="Y257" s="182"/>
      <c r="Z257" s="182"/>
      <c r="AA257" s="182"/>
      <c r="AB257" s="182"/>
      <c r="AC257" s="182"/>
      <c r="AD257" s="182"/>
      <c r="AE257" s="183"/>
      <c r="AF257" s="183"/>
      <c r="AG257" s="183"/>
      <c r="AH257" s="183"/>
      <c r="AI257" s="97"/>
      <c r="AJ257" s="57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9"/>
      <c r="AW257" s="58"/>
      <c r="AX257" s="11"/>
    </row>
    <row r="258" spans="1:50" x14ac:dyDescent="0.35">
      <c r="B258" s="116"/>
      <c r="C258" s="126" t="s">
        <v>778</v>
      </c>
      <c r="E258" s="105"/>
      <c r="F258" s="106"/>
      <c r="G258" s="106"/>
      <c r="H258" s="106"/>
      <c r="I258" s="106"/>
      <c r="J258" s="106"/>
      <c r="K258" s="106"/>
      <c r="L258" s="106"/>
      <c r="M258" s="106"/>
      <c r="N258" s="106"/>
      <c r="O258" s="106"/>
      <c r="P258" s="106"/>
      <c r="Q258" s="184"/>
      <c r="S258" s="105"/>
      <c r="T258" s="106"/>
      <c r="U258" s="106"/>
      <c r="V258" s="106"/>
      <c r="W258" s="106"/>
      <c r="X258" s="106"/>
      <c r="Y258" s="106"/>
      <c r="Z258" s="106"/>
      <c r="AA258" s="106"/>
      <c r="AB258" s="106"/>
      <c r="AC258" s="106"/>
      <c r="AD258" s="106"/>
      <c r="AE258" s="184"/>
      <c r="AF258" s="184"/>
      <c r="AG258" s="184"/>
      <c r="AH258" s="172"/>
      <c r="AJ258" s="59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30"/>
      <c r="AW258" s="49"/>
    </row>
    <row r="259" spans="1:50" x14ac:dyDescent="0.35">
      <c r="B259" s="116">
        <v>620000</v>
      </c>
      <c r="C259" s="87" t="s">
        <v>779</v>
      </c>
      <c r="E259" s="99">
        <f t="shared" ref="E259:E290" si="269">IF(E$6="Actuals",_xlfn.IFNA(VLOOKUP($B259,PYRSV,5,FALSE),0),_xlfn.IFNA(VLOOKUP($B259,CYBUDRSV,5,FALSE),0))</f>
        <v>0</v>
      </c>
      <c r="F259" s="100">
        <f t="shared" ref="F259:F290" si="270">IF(F$6="Actuals",_xlfn.IFNA(VLOOKUP($B259,PYRSV,6,FALSE),0),_xlfn.IFNA(VLOOKUP($B259,CYBUDRSV,6,FALSE),0))</f>
        <v>0</v>
      </c>
      <c r="G259" s="100">
        <f t="shared" ref="G259:G290" si="271">IF(G$6="Actuals",_xlfn.IFNA(VLOOKUP($B259,PYRSV,7,FALSE),0),_xlfn.IFNA(VLOOKUP($B259,CYBUDRSV,7,FALSE),0))</f>
        <v>0</v>
      </c>
      <c r="H259" s="100">
        <f t="shared" ref="H259:H290" si="272">IF(H$6="Actuals",_xlfn.IFNA(VLOOKUP($B259,PYRSV,8,FALSE),0),_xlfn.IFNA(VLOOKUP($B259,CYBUDRSV,8,FALSE),0))</f>
        <v>0</v>
      </c>
      <c r="I259" s="100">
        <f t="shared" ref="I259:I290" si="273">IF(I$6="Actuals",_xlfn.IFNA(VLOOKUP($B259,PYRSV,9,FALSE),0),_xlfn.IFNA(VLOOKUP($B259,CYBUDRSV,9,FALSE),0))</f>
        <v>0</v>
      </c>
      <c r="J259" s="100">
        <f t="shared" ref="J259:J290" si="274">IF(J$6="Actuals",_xlfn.IFNA(VLOOKUP($B259,PYRSV,10,FALSE),0),_xlfn.IFNA(VLOOKUP($B259,CYBUDRSV,10,FALSE),0))</f>
        <v>0</v>
      </c>
      <c r="K259" s="100">
        <f t="shared" ref="K259:K290" si="275">IF(K$6="Actuals",_xlfn.IFNA(VLOOKUP($B259,PYRSV,11,FALSE),0),_xlfn.IFNA(VLOOKUP($B259,CYBUDRSV,11,FALSE),0))</f>
        <v>0</v>
      </c>
      <c r="L259" s="100">
        <f t="shared" ref="L259:L290" si="276">IF(L$6="Actuals",_xlfn.IFNA(VLOOKUP($B259,PYRSV,12,FALSE),0),_xlfn.IFNA(VLOOKUP($B259,CYBUDRSV,12,FALSE),0))</f>
        <v>0</v>
      </c>
      <c r="M259" s="100">
        <f t="shared" ref="M259:M290" si="277">IF(M$6="Actuals",_xlfn.IFNA(VLOOKUP($B259,PYRSV,13,FALSE),0),_xlfn.IFNA(VLOOKUP($B259,CYBUDRSV,13,FALSE),0))</f>
        <v>0</v>
      </c>
      <c r="N259" s="100">
        <f t="shared" ref="N259:N290" si="278">IF(N$6="Actuals",_xlfn.IFNA(VLOOKUP($B259,PYRSV,14,FALSE),0),_xlfn.IFNA(VLOOKUP($B259,CYBUDRSV,14,FALSE),0))</f>
        <v>0</v>
      </c>
      <c r="O259" s="100">
        <f t="shared" ref="O259:O290" si="279">IF(O$6="Actuals",_xlfn.IFNA(VLOOKUP($B259,PYRSV,15,FALSE),0),_xlfn.IFNA(VLOOKUP($B259,CYBUDRSV,15,FALSE),0))</f>
        <v>0</v>
      </c>
      <c r="P259" s="100">
        <f t="shared" ref="P259:P290" si="280">IF(P$6="Actuals",_xlfn.IFNA(VLOOKUP($B259,PYRSV,16,FALSE),0),_xlfn.IFNA(VLOOKUP($B259,CYBUDRSV,16,FALSE),0))</f>
        <v>0</v>
      </c>
      <c r="Q259" s="104">
        <f t="shared" ref="Q259:Q290" si="281">SUM(E259:P259)</f>
        <v>0</v>
      </c>
      <c r="S259" s="99">
        <f t="shared" ref="S259:S290" si="282">IF(S$6="Actuals",_xlfn.IFNA(VLOOKUP($B259,CYRSV,5,FALSE),0),_xlfn.IFNA(VLOOKUP($B259,CYBUDRSV,9,FALSE),0))</f>
        <v>0</v>
      </c>
      <c r="T259" s="100">
        <f t="shared" ref="T259:T290" si="283">IF(T$6="Actuals",_xlfn.IFNA(VLOOKUP($B259,CYRSV,6,FALSE),0),_xlfn.IFNA(VLOOKUP($B259,CYBUDRSV,10,FALSE),0))</f>
        <v>0</v>
      </c>
      <c r="U259" s="100">
        <f t="shared" ref="U259:U290" si="284">IF(U$6="Actuals",_xlfn.IFNA(VLOOKUP($B259,CYRSV,7,FALSE),0),_xlfn.IFNA(VLOOKUP($B259,CYBUDRSV,11,FALSE),0))</f>
        <v>0</v>
      </c>
      <c r="V259" s="100">
        <f t="shared" ref="V259:V290" si="285">IF(V$6="Actuals",_xlfn.IFNA(VLOOKUP($B259,CYRSV,8,FALSE),0),_xlfn.IFNA(VLOOKUP($B259,CYBUDRSV,12,FALSE),0))</f>
        <v>0</v>
      </c>
      <c r="W259" s="100">
        <f t="shared" ref="W259:W290" si="286">IF(W$6="Actuals",_xlfn.IFNA(VLOOKUP($B259,CYRSV,9,FALSE),0),_xlfn.IFNA(VLOOKUP($B259,CYBUDRSV,13,FALSE),0))</f>
        <v>0</v>
      </c>
      <c r="X259" s="100">
        <f t="shared" ref="X259:X290" si="287">IF(X$6="Actuals",_xlfn.IFNA(VLOOKUP($B259,CYRSV,10,FALSE),0),_xlfn.IFNA(VLOOKUP($B259,CYBUDRSV,14,FALSE),0))</f>
        <v>0</v>
      </c>
      <c r="Y259" s="100">
        <f t="shared" ref="Y259:Y290" si="288">IF(Y$6="Actuals",_xlfn.IFNA(VLOOKUP($B259,CYRSV,11,FALSE),0),_xlfn.IFNA(VLOOKUP($B259,CYBUDRSV,15,FALSE),0))</f>
        <v>0</v>
      </c>
      <c r="Z259" s="100">
        <f t="shared" ref="Z259:Z290" si="289">IF(Z$6="Actuals",_xlfn.IFNA(VLOOKUP($B259,CYRSV,12,FALSE),0),_xlfn.IFNA(VLOOKUP($B259,CYBUDRSV,16,FALSE),0))</f>
        <v>0</v>
      </c>
      <c r="AA259" s="100">
        <f t="shared" ref="AA259:AA290" si="290">IF(AA$6="Actuals",_xlfn.IFNA(VLOOKUP($B259,CYRSV,13,FALSE),0),_xlfn.IFNA(VLOOKUP($B259,CYBUDRSV,17,FALSE),0))</f>
        <v>0</v>
      </c>
      <c r="AB259" s="100">
        <f t="shared" ref="AB259:AB290" si="291">IF(AB$6="Actuals",_xlfn.IFNA(VLOOKUP($B259,CYRSV,14,FALSE),0),_xlfn.IFNA(VLOOKUP($B259,CYBUDRSV,18,FALSE),0))</f>
        <v>0</v>
      </c>
      <c r="AC259" s="100">
        <f t="shared" ref="AC259:AC290" si="292">IF(AC$6="Actuals",_xlfn.IFNA(VLOOKUP($B259,CYRSV,15,FALSE),0),_xlfn.IFNA(VLOOKUP($B259,CYBUDRSV,19,FALSE),0))</f>
        <v>0</v>
      </c>
      <c r="AD259" s="100">
        <f t="shared" ref="AD259:AD290" si="293">IF(AD$6="Actuals",_xlfn.IFNA(VLOOKUP($B259,CYRSV,16,FALSE),0),_xlfn.IFNA(VLOOKUP($B259,CYBUDRSV,20,FALSE),0))</f>
        <v>0</v>
      </c>
      <c r="AE259" s="104">
        <f t="shared" ref="AE259:AE290" si="294">SUM(S259:AD259)</f>
        <v>0</v>
      </c>
      <c r="AF259" s="104">
        <f t="shared" ref="AF259:AF290" si="295">IF(AF$6="Actuals",_xlfn.IFNA(VLOOKUP($B259,CYRSV,17,FALSE),0),_xlfn.IFNA(VLOOKUP($B259,CYBUDRSV,6,FALSE),0))</f>
        <v>0</v>
      </c>
      <c r="AG259" s="104">
        <f t="shared" ref="AG259:AG290" si="296">+AE259-AF259</f>
        <v>0</v>
      </c>
      <c r="AH259" s="173">
        <f t="shared" ref="AH259:AH290" si="297">IF(AF259=0,0,AG259/AF259)</f>
        <v>0</v>
      </c>
      <c r="AJ259" s="78"/>
      <c r="AK259" s="79"/>
      <c r="AL259" s="79"/>
      <c r="AM259" s="79"/>
      <c r="AN259" s="79"/>
      <c r="AO259" s="79"/>
      <c r="AP259" s="79"/>
      <c r="AQ259" s="79"/>
      <c r="AR259" s="79"/>
      <c r="AS259" s="79"/>
      <c r="AT259" s="79"/>
      <c r="AU259" s="79"/>
      <c r="AV259" s="30">
        <f t="shared" ref="AV259:AV290" si="298">SUM(AJ259:AU259)</f>
        <v>0</v>
      </c>
      <c r="AW259" s="80"/>
      <c r="AX259" s="37"/>
    </row>
    <row r="260" spans="1:50" x14ac:dyDescent="0.35">
      <c r="B260" s="116">
        <v>620001</v>
      </c>
      <c r="C260" s="87" t="s">
        <v>780</v>
      </c>
      <c r="E260" s="99">
        <f t="shared" si="269"/>
        <v>0</v>
      </c>
      <c r="F260" s="100">
        <f t="shared" si="270"/>
        <v>0</v>
      </c>
      <c r="G260" s="100">
        <f t="shared" si="271"/>
        <v>0</v>
      </c>
      <c r="H260" s="100">
        <f t="shared" si="272"/>
        <v>0</v>
      </c>
      <c r="I260" s="100">
        <f t="shared" si="273"/>
        <v>0</v>
      </c>
      <c r="J260" s="100">
        <f t="shared" si="274"/>
        <v>0</v>
      </c>
      <c r="K260" s="100">
        <f t="shared" si="275"/>
        <v>0</v>
      </c>
      <c r="L260" s="100">
        <f t="shared" si="276"/>
        <v>0</v>
      </c>
      <c r="M260" s="100">
        <f t="shared" si="277"/>
        <v>0</v>
      </c>
      <c r="N260" s="100">
        <f t="shared" si="278"/>
        <v>0</v>
      </c>
      <c r="O260" s="100">
        <f t="shared" si="279"/>
        <v>0</v>
      </c>
      <c r="P260" s="100">
        <f t="shared" si="280"/>
        <v>0</v>
      </c>
      <c r="Q260" s="104">
        <f t="shared" si="281"/>
        <v>0</v>
      </c>
      <c r="S260" s="99">
        <f t="shared" si="282"/>
        <v>0</v>
      </c>
      <c r="T260" s="100">
        <f t="shared" si="283"/>
        <v>0</v>
      </c>
      <c r="U260" s="100">
        <f t="shared" si="284"/>
        <v>0</v>
      </c>
      <c r="V260" s="100">
        <f t="shared" si="285"/>
        <v>0</v>
      </c>
      <c r="W260" s="100">
        <f t="shared" si="286"/>
        <v>0</v>
      </c>
      <c r="X260" s="100">
        <f t="shared" si="287"/>
        <v>0</v>
      </c>
      <c r="Y260" s="100">
        <f t="shared" si="288"/>
        <v>0</v>
      </c>
      <c r="Z260" s="100">
        <f t="shared" si="289"/>
        <v>0</v>
      </c>
      <c r="AA260" s="100">
        <f t="shared" si="290"/>
        <v>0</v>
      </c>
      <c r="AB260" s="100">
        <f t="shared" si="291"/>
        <v>0</v>
      </c>
      <c r="AC260" s="100">
        <f t="shared" si="292"/>
        <v>0</v>
      </c>
      <c r="AD260" s="100">
        <f t="shared" si="293"/>
        <v>0</v>
      </c>
      <c r="AE260" s="104">
        <f t="shared" si="294"/>
        <v>0</v>
      </c>
      <c r="AF260" s="104">
        <f t="shared" si="295"/>
        <v>0</v>
      </c>
      <c r="AG260" s="104">
        <f t="shared" si="296"/>
        <v>0</v>
      </c>
      <c r="AH260" s="173">
        <f t="shared" si="297"/>
        <v>0</v>
      </c>
      <c r="AJ260" s="78"/>
      <c r="AK260" s="79"/>
      <c r="AL260" s="79"/>
      <c r="AM260" s="79"/>
      <c r="AN260" s="79"/>
      <c r="AO260" s="79"/>
      <c r="AP260" s="79"/>
      <c r="AQ260" s="79"/>
      <c r="AR260" s="79"/>
      <c r="AS260" s="79"/>
      <c r="AT260" s="79"/>
      <c r="AU260" s="79"/>
      <c r="AV260" s="30">
        <f t="shared" si="298"/>
        <v>0</v>
      </c>
      <c r="AW260" s="80"/>
      <c r="AX260" s="37"/>
    </row>
    <row r="261" spans="1:50" x14ac:dyDescent="0.35">
      <c r="B261" s="116">
        <v>620002</v>
      </c>
      <c r="C261" s="87" t="s">
        <v>781</v>
      </c>
      <c r="E261" s="99">
        <f t="shared" si="269"/>
        <v>0</v>
      </c>
      <c r="F261" s="100">
        <f t="shared" si="270"/>
        <v>0</v>
      </c>
      <c r="G261" s="100">
        <f t="shared" si="271"/>
        <v>0</v>
      </c>
      <c r="H261" s="100">
        <f t="shared" si="272"/>
        <v>0</v>
      </c>
      <c r="I261" s="100">
        <f t="shared" si="273"/>
        <v>0</v>
      </c>
      <c r="J261" s="100">
        <f t="shared" si="274"/>
        <v>0</v>
      </c>
      <c r="K261" s="100">
        <f t="shared" si="275"/>
        <v>0</v>
      </c>
      <c r="L261" s="100">
        <f t="shared" si="276"/>
        <v>0</v>
      </c>
      <c r="M261" s="100">
        <f t="shared" si="277"/>
        <v>0</v>
      </c>
      <c r="N261" s="100">
        <f t="shared" si="278"/>
        <v>0</v>
      </c>
      <c r="O261" s="100">
        <f t="shared" si="279"/>
        <v>0</v>
      </c>
      <c r="P261" s="100">
        <f t="shared" si="280"/>
        <v>0</v>
      </c>
      <c r="Q261" s="104">
        <f t="shared" si="281"/>
        <v>0</v>
      </c>
      <c r="S261" s="99">
        <f t="shared" si="282"/>
        <v>0</v>
      </c>
      <c r="T261" s="100">
        <f t="shared" si="283"/>
        <v>0</v>
      </c>
      <c r="U261" s="100">
        <f t="shared" si="284"/>
        <v>0</v>
      </c>
      <c r="V261" s="100">
        <f t="shared" si="285"/>
        <v>0</v>
      </c>
      <c r="W261" s="100">
        <f t="shared" si="286"/>
        <v>0</v>
      </c>
      <c r="X261" s="100">
        <f t="shared" si="287"/>
        <v>0</v>
      </c>
      <c r="Y261" s="100">
        <f t="shared" si="288"/>
        <v>0</v>
      </c>
      <c r="Z261" s="100">
        <f t="shared" si="289"/>
        <v>0</v>
      </c>
      <c r="AA261" s="100">
        <f t="shared" si="290"/>
        <v>0</v>
      </c>
      <c r="AB261" s="100">
        <f t="shared" si="291"/>
        <v>0</v>
      </c>
      <c r="AC261" s="100">
        <f t="shared" si="292"/>
        <v>0</v>
      </c>
      <c r="AD261" s="100">
        <f t="shared" si="293"/>
        <v>0</v>
      </c>
      <c r="AE261" s="104">
        <f t="shared" si="294"/>
        <v>0</v>
      </c>
      <c r="AF261" s="104">
        <f t="shared" si="295"/>
        <v>0</v>
      </c>
      <c r="AG261" s="104">
        <f t="shared" si="296"/>
        <v>0</v>
      </c>
      <c r="AH261" s="173">
        <f t="shared" si="297"/>
        <v>0</v>
      </c>
      <c r="AJ261" s="78"/>
      <c r="AK261" s="79"/>
      <c r="AL261" s="79"/>
      <c r="AM261" s="79"/>
      <c r="AN261" s="79"/>
      <c r="AO261" s="79"/>
      <c r="AP261" s="79"/>
      <c r="AQ261" s="79"/>
      <c r="AR261" s="79"/>
      <c r="AS261" s="79"/>
      <c r="AT261" s="79"/>
      <c r="AU261" s="79"/>
      <c r="AV261" s="30">
        <f t="shared" si="298"/>
        <v>0</v>
      </c>
      <c r="AW261" s="80"/>
      <c r="AX261" s="37"/>
    </row>
    <row r="262" spans="1:50" x14ac:dyDescent="0.35">
      <c r="B262" s="116">
        <v>620003</v>
      </c>
      <c r="C262" s="87" t="s">
        <v>782</v>
      </c>
      <c r="E262" s="99">
        <f t="shared" si="269"/>
        <v>0</v>
      </c>
      <c r="F262" s="100">
        <f t="shared" si="270"/>
        <v>0</v>
      </c>
      <c r="G262" s="100">
        <f t="shared" si="271"/>
        <v>0</v>
      </c>
      <c r="H262" s="100">
        <f t="shared" si="272"/>
        <v>0</v>
      </c>
      <c r="I262" s="100">
        <f t="shared" si="273"/>
        <v>0</v>
      </c>
      <c r="J262" s="100">
        <f t="shared" si="274"/>
        <v>0</v>
      </c>
      <c r="K262" s="100">
        <f t="shared" si="275"/>
        <v>0</v>
      </c>
      <c r="L262" s="100">
        <f t="shared" si="276"/>
        <v>0</v>
      </c>
      <c r="M262" s="100">
        <f t="shared" si="277"/>
        <v>0</v>
      </c>
      <c r="N262" s="100">
        <f t="shared" si="278"/>
        <v>0</v>
      </c>
      <c r="O262" s="100">
        <f t="shared" si="279"/>
        <v>0</v>
      </c>
      <c r="P262" s="100">
        <f t="shared" si="280"/>
        <v>0</v>
      </c>
      <c r="Q262" s="104">
        <f t="shared" si="281"/>
        <v>0</v>
      </c>
      <c r="S262" s="99">
        <f t="shared" si="282"/>
        <v>0</v>
      </c>
      <c r="T262" s="100">
        <f t="shared" si="283"/>
        <v>0</v>
      </c>
      <c r="U262" s="100">
        <f t="shared" si="284"/>
        <v>0</v>
      </c>
      <c r="V262" s="100">
        <f t="shared" si="285"/>
        <v>0</v>
      </c>
      <c r="W262" s="100">
        <f t="shared" si="286"/>
        <v>0</v>
      </c>
      <c r="X262" s="100">
        <f t="shared" si="287"/>
        <v>0</v>
      </c>
      <c r="Y262" s="100">
        <f t="shared" si="288"/>
        <v>0</v>
      </c>
      <c r="Z262" s="100">
        <f t="shared" si="289"/>
        <v>0</v>
      </c>
      <c r="AA262" s="100">
        <f t="shared" si="290"/>
        <v>0</v>
      </c>
      <c r="AB262" s="100">
        <f t="shared" si="291"/>
        <v>0</v>
      </c>
      <c r="AC262" s="100">
        <f t="shared" si="292"/>
        <v>0</v>
      </c>
      <c r="AD262" s="100">
        <f t="shared" si="293"/>
        <v>0</v>
      </c>
      <c r="AE262" s="104">
        <f t="shared" si="294"/>
        <v>0</v>
      </c>
      <c r="AF262" s="104">
        <f t="shared" si="295"/>
        <v>0</v>
      </c>
      <c r="AG262" s="104">
        <f t="shared" si="296"/>
        <v>0</v>
      </c>
      <c r="AH262" s="173">
        <f t="shared" si="297"/>
        <v>0</v>
      </c>
      <c r="AJ262" s="78"/>
      <c r="AK262" s="79"/>
      <c r="AL262" s="79"/>
      <c r="AM262" s="79"/>
      <c r="AN262" s="79"/>
      <c r="AO262" s="79"/>
      <c r="AP262" s="79"/>
      <c r="AQ262" s="79"/>
      <c r="AR262" s="79"/>
      <c r="AS262" s="79"/>
      <c r="AT262" s="79"/>
      <c r="AU262" s="79"/>
      <c r="AV262" s="30">
        <f t="shared" si="298"/>
        <v>0</v>
      </c>
      <c r="AW262" s="80"/>
      <c r="AX262" s="37"/>
    </row>
    <row r="263" spans="1:50" x14ac:dyDescent="0.35">
      <c r="B263" s="116">
        <v>620004</v>
      </c>
      <c r="C263" s="87" t="s">
        <v>783</v>
      </c>
      <c r="E263" s="99">
        <f t="shared" si="269"/>
        <v>0</v>
      </c>
      <c r="F263" s="100">
        <f t="shared" si="270"/>
        <v>0</v>
      </c>
      <c r="G263" s="100">
        <f t="shared" si="271"/>
        <v>0</v>
      </c>
      <c r="H263" s="100">
        <f t="shared" si="272"/>
        <v>0</v>
      </c>
      <c r="I263" s="100">
        <f t="shared" si="273"/>
        <v>0</v>
      </c>
      <c r="J263" s="100">
        <f t="shared" si="274"/>
        <v>0</v>
      </c>
      <c r="K263" s="100">
        <f t="shared" si="275"/>
        <v>0</v>
      </c>
      <c r="L263" s="100">
        <f t="shared" si="276"/>
        <v>0</v>
      </c>
      <c r="M263" s="100">
        <f t="shared" si="277"/>
        <v>0</v>
      </c>
      <c r="N263" s="100">
        <f t="shared" si="278"/>
        <v>0</v>
      </c>
      <c r="O263" s="100">
        <f t="shared" si="279"/>
        <v>0</v>
      </c>
      <c r="P263" s="100">
        <f t="shared" si="280"/>
        <v>0</v>
      </c>
      <c r="Q263" s="104">
        <f t="shared" si="281"/>
        <v>0</v>
      </c>
      <c r="S263" s="99">
        <f t="shared" si="282"/>
        <v>0</v>
      </c>
      <c r="T263" s="100">
        <f t="shared" si="283"/>
        <v>0</v>
      </c>
      <c r="U263" s="100">
        <f t="shared" si="284"/>
        <v>0</v>
      </c>
      <c r="V263" s="100">
        <f t="shared" si="285"/>
        <v>0</v>
      </c>
      <c r="W263" s="100">
        <f t="shared" si="286"/>
        <v>0</v>
      </c>
      <c r="X263" s="100">
        <f t="shared" si="287"/>
        <v>0</v>
      </c>
      <c r="Y263" s="100">
        <f t="shared" si="288"/>
        <v>0</v>
      </c>
      <c r="Z263" s="100">
        <f t="shared" si="289"/>
        <v>0</v>
      </c>
      <c r="AA263" s="100">
        <f t="shared" si="290"/>
        <v>0</v>
      </c>
      <c r="AB263" s="100">
        <f t="shared" si="291"/>
        <v>0</v>
      </c>
      <c r="AC263" s="100">
        <f t="shared" si="292"/>
        <v>0</v>
      </c>
      <c r="AD263" s="100">
        <f t="shared" si="293"/>
        <v>0</v>
      </c>
      <c r="AE263" s="104">
        <f t="shared" si="294"/>
        <v>0</v>
      </c>
      <c r="AF263" s="104">
        <f t="shared" si="295"/>
        <v>0</v>
      </c>
      <c r="AG263" s="104">
        <f t="shared" si="296"/>
        <v>0</v>
      </c>
      <c r="AH263" s="173">
        <f t="shared" si="297"/>
        <v>0</v>
      </c>
      <c r="AJ263" s="78"/>
      <c r="AK263" s="79"/>
      <c r="AL263" s="79"/>
      <c r="AM263" s="79"/>
      <c r="AN263" s="79"/>
      <c r="AO263" s="79"/>
      <c r="AP263" s="79"/>
      <c r="AQ263" s="79"/>
      <c r="AR263" s="79"/>
      <c r="AS263" s="79"/>
      <c r="AT263" s="79"/>
      <c r="AU263" s="79"/>
      <c r="AV263" s="30">
        <f t="shared" si="298"/>
        <v>0</v>
      </c>
      <c r="AW263" s="80"/>
      <c r="AX263" s="37"/>
    </row>
    <row r="264" spans="1:50" x14ac:dyDescent="0.35">
      <c r="B264" s="116">
        <v>620005</v>
      </c>
      <c r="C264" s="87" t="s">
        <v>784</v>
      </c>
      <c r="E264" s="99">
        <f t="shared" si="269"/>
        <v>0</v>
      </c>
      <c r="F264" s="100">
        <f t="shared" si="270"/>
        <v>0</v>
      </c>
      <c r="G264" s="100">
        <f t="shared" si="271"/>
        <v>0</v>
      </c>
      <c r="H264" s="100">
        <f t="shared" si="272"/>
        <v>0</v>
      </c>
      <c r="I264" s="100">
        <f t="shared" si="273"/>
        <v>0</v>
      </c>
      <c r="J264" s="100">
        <f t="shared" si="274"/>
        <v>0</v>
      </c>
      <c r="K264" s="100">
        <f t="shared" si="275"/>
        <v>0</v>
      </c>
      <c r="L264" s="100">
        <f t="shared" si="276"/>
        <v>0</v>
      </c>
      <c r="M264" s="100">
        <f t="shared" si="277"/>
        <v>0</v>
      </c>
      <c r="N264" s="100">
        <f t="shared" si="278"/>
        <v>0</v>
      </c>
      <c r="O264" s="100">
        <f t="shared" si="279"/>
        <v>0</v>
      </c>
      <c r="P264" s="100">
        <f t="shared" si="280"/>
        <v>0</v>
      </c>
      <c r="Q264" s="104">
        <f t="shared" si="281"/>
        <v>0</v>
      </c>
      <c r="S264" s="99">
        <f t="shared" si="282"/>
        <v>0</v>
      </c>
      <c r="T264" s="100">
        <f t="shared" si="283"/>
        <v>0</v>
      </c>
      <c r="U264" s="100">
        <f t="shared" si="284"/>
        <v>0</v>
      </c>
      <c r="V264" s="100">
        <f t="shared" si="285"/>
        <v>0</v>
      </c>
      <c r="W264" s="100">
        <f t="shared" si="286"/>
        <v>0</v>
      </c>
      <c r="X264" s="100">
        <f t="shared" si="287"/>
        <v>0</v>
      </c>
      <c r="Y264" s="100">
        <f t="shared" si="288"/>
        <v>0</v>
      </c>
      <c r="Z264" s="100">
        <f t="shared" si="289"/>
        <v>0</v>
      </c>
      <c r="AA264" s="100">
        <f t="shared" si="290"/>
        <v>0</v>
      </c>
      <c r="AB264" s="100">
        <f t="shared" si="291"/>
        <v>0</v>
      </c>
      <c r="AC264" s="100">
        <f t="shared" si="292"/>
        <v>0</v>
      </c>
      <c r="AD264" s="100">
        <f t="shared" si="293"/>
        <v>0</v>
      </c>
      <c r="AE264" s="104">
        <f t="shared" si="294"/>
        <v>0</v>
      </c>
      <c r="AF264" s="104">
        <f t="shared" si="295"/>
        <v>0</v>
      </c>
      <c r="AG264" s="104">
        <f t="shared" si="296"/>
        <v>0</v>
      </c>
      <c r="AH264" s="173">
        <f t="shared" si="297"/>
        <v>0</v>
      </c>
      <c r="AJ264" s="78"/>
      <c r="AK264" s="79"/>
      <c r="AL264" s="79"/>
      <c r="AM264" s="79"/>
      <c r="AN264" s="79"/>
      <c r="AO264" s="79"/>
      <c r="AP264" s="79"/>
      <c r="AQ264" s="79"/>
      <c r="AR264" s="79"/>
      <c r="AS264" s="79"/>
      <c r="AT264" s="79"/>
      <c r="AU264" s="79"/>
      <c r="AV264" s="30">
        <f t="shared" si="298"/>
        <v>0</v>
      </c>
      <c r="AW264" s="80"/>
      <c r="AX264" s="37"/>
    </row>
    <row r="265" spans="1:50" x14ac:dyDescent="0.35">
      <c r="B265" s="116">
        <v>621000</v>
      </c>
      <c r="C265" s="87" t="s">
        <v>785</v>
      </c>
      <c r="E265" s="99">
        <f t="shared" si="269"/>
        <v>0</v>
      </c>
      <c r="F265" s="100">
        <f t="shared" si="270"/>
        <v>0</v>
      </c>
      <c r="G265" s="100">
        <f t="shared" si="271"/>
        <v>0</v>
      </c>
      <c r="H265" s="100">
        <f t="shared" si="272"/>
        <v>0</v>
      </c>
      <c r="I265" s="100">
        <f t="shared" si="273"/>
        <v>0</v>
      </c>
      <c r="J265" s="100">
        <f t="shared" si="274"/>
        <v>0</v>
      </c>
      <c r="K265" s="100">
        <f t="shared" si="275"/>
        <v>0</v>
      </c>
      <c r="L265" s="100">
        <f t="shared" si="276"/>
        <v>0</v>
      </c>
      <c r="M265" s="100">
        <f t="shared" si="277"/>
        <v>0</v>
      </c>
      <c r="N265" s="100">
        <f t="shared" si="278"/>
        <v>0</v>
      </c>
      <c r="O265" s="100">
        <f t="shared" si="279"/>
        <v>0</v>
      </c>
      <c r="P265" s="100">
        <f t="shared" si="280"/>
        <v>0</v>
      </c>
      <c r="Q265" s="104">
        <f t="shared" si="281"/>
        <v>0</v>
      </c>
      <c r="S265" s="99">
        <f t="shared" si="282"/>
        <v>0</v>
      </c>
      <c r="T265" s="100">
        <f t="shared" si="283"/>
        <v>0</v>
      </c>
      <c r="U265" s="100">
        <f t="shared" si="284"/>
        <v>0</v>
      </c>
      <c r="V265" s="100">
        <f t="shared" si="285"/>
        <v>0</v>
      </c>
      <c r="W265" s="100">
        <f t="shared" si="286"/>
        <v>0</v>
      </c>
      <c r="X265" s="100">
        <f t="shared" si="287"/>
        <v>0</v>
      </c>
      <c r="Y265" s="100">
        <f t="shared" si="288"/>
        <v>0</v>
      </c>
      <c r="Z265" s="100">
        <f t="shared" si="289"/>
        <v>0</v>
      </c>
      <c r="AA265" s="100">
        <f t="shared" si="290"/>
        <v>0</v>
      </c>
      <c r="AB265" s="100">
        <f t="shared" si="291"/>
        <v>0</v>
      </c>
      <c r="AC265" s="100">
        <f t="shared" si="292"/>
        <v>0</v>
      </c>
      <c r="AD265" s="100">
        <f t="shared" si="293"/>
        <v>0</v>
      </c>
      <c r="AE265" s="104">
        <f t="shared" si="294"/>
        <v>0</v>
      </c>
      <c r="AF265" s="104">
        <f t="shared" si="295"/>
        <v>0</v>
      </c>
      <c r="AG265" s="104">
        <f t="shared" si="296"/>
        <v>0</v>
      </c>
      <c r="AH265" s="173">
        <f t="shared" si="297"/>
        <v>0</v>
      </c>
      <c r="AJ265" s="78"/>
      <c r="AK265" s="79"/>
      <c r="AL265" s="79"/>
      <c r="AM265" s="79"/>
      <c r="AN265" s="79"/>
      <c r="AO265" s="79"/>
      <c r="AP265" s="79"/>
      <c r="AQ265" s="79"/>
      <c r="AR265" s="79"/>
      <c r="AS265" s="79"/>
      <c r="AT265" s="79"/>
      <c r="AU265" s="79"/>
      <c r="AV265" s="30">
        <f t="shared" si="298"/>
        <v>0</v>
      </c>
      <c r="AW265" s="80"/>
      <c r="AX265" s="37"/>
    </row>
    <row r="266" spans="1:50" x14ac:dyDescent="0.35">
      <c r="B266" s="116">
        <v>621010</v>
      </c>
      <c r="C266" s="87" t="s">
        <v>786</v>
      </c>
      <c r="E266" s="99">
        <f t="shared" si="269"/>
        <v>0</v>
      </c>
      <c r="F266" s="100">
        <f t="shared" si="270"/>
        <v>0</v>
      </c>
      <c r="G266" s="100">
        <f t="shared" si="271"/>
        <v>0</v>
      </c>
      <c r="H266" s="100">
        <f t="shared" si="272"/>
        <v>0</v>
      </c>
      <c r="I266" s="100">
        <f t="shared" si="273"/>
        <v>0</v>
      </c>
      <c r="J266" s="100">
        <f t="shared" si="274"/>
        <v>0</v>
      </c>
      <c r="K266" s="100">
        <f t="shared" si="275"/>
        <v>0</v>
      </c>
      <c r="L266" s="100">
        <f t="shared" si="276"/>
        <v>0</v>
      </c>
      <c r="M266" s="100">
        <f t="shared" si="277"/>
        <v>0</v>
      </c>
      <c r="N266" s="100">
        <f t="shared" si="278"/>
        <v>0</v>
      </c>
      <c r="O266" s="100">
        <f t="shared" si="279"/>
        <v>0</v>
      </c>
      <c r="P266" s="100">
        <f t="shared" si="280"/>
        <v>0</v>
      </c>
      <c r="Q266" s="104">
        <f t="shared" si="281"/>
        <v>0</v>
      </c>
      <c r="S266" s="99">
        <f t="shared" si="282"/>
        <v>0</v>
      </c>
      <c r="T266" s="100">
        <f t="shared" si="283"/>
        <v>0</v>
      </c>
      <c r="U266" s="100">
        <f t="shared" si="284"/>
        <v>0</v>
      </c>
      <c r="V266" s="100">
        <f t="shared" si="285"/>
        <v>0</v>
      </c>
      <c r="W266" s="100">
        <f t="shared" si="286"/>
        <v>0</v>
      </c>
      <c r="X266" s="100">
        <f t="shared" si="287"/>
        <v>0</v>
      </c>
      <c r="Y266" s="100">
        <f t="shared" si="288"/>
        <v>0</v>
      </c>
      <c r="Z266" s="100">
        <f t="shared" si="289"/>
        <v>0</v>
      </c>
      <c r="AA266" s="100">
        <f t="shared" si="290"/>
        <v>0</v>
      </c>
      <c r="AB266" s="100">
        <f t="shared" si="291"/>
        <v>0</v>
      </c>
      <c r="AC266" s="100">
        <f t="shared" si="292"/>
        <v>0</v>
      </c>
      <c r="AD266" s="100">
        <f t="shared" si="293"/>
        <v>0</v>
      </c>
      <c r="AE266" s="104">
        <f t="shared" si="294"/>
        <v>0</v>
      </c>
      <c r="AF266" s="104">
        <f t="shared" si="295"/>
        <v>0</v>
      </c>
      <c r="AG266" s="104">
        <f t="shared" si="296"/>
        <v>0</v>
      </c>
      <c r="AH266" s="173">
        <f t="shared" si="297"/>
        <v>0</v>
      </c>
      <c r="AJ266" s="78"/>
      <c r="AK266" s="79"/>
      <c r="AL266" s="79"/>
      <c r="AM266" s="79"/>
      <c r="AN266" s="79"/>
      <c r="AO266" s="79"/>
      <c r="AP266" s="79"/>
      <c r="AQ266" s="79"/>
      <c r="AR266" s="79"/>
      <c r="AS266" s="79"/>
      <c r="AT266" s="79"/>
      <c r="AU266" s="79"/>
      <c r="AV266" s="30">
        <f t="shared" si="298"/>
        <v>0</v>
      </c>
      <c r="AW266" s="80"/>
      <c r="AX266" s="37"/>
    </row>
    <row r="267" spans="1:50" x14ac:dyDescent="0.35">
      <c r="B267" s="116">
        <v>621011</v>
      </c>
      <c r="C267" s="87" t="s">
        <v>787</v>
      </c>
      <c r="E267" s="99">
        <f t="shared" si="269"/>
        <v>0</v>
      </c>
      <c r="F267" s="100">
        <f t="shared" si="270"/>
        <v>0</v>
      </c>
      <c r="G267" s="100">
        <f t="shared" si="271"/>
        <v>0</v>
      </c>
      <c r="H267" s="100">
        <f t="shared" si="272"/>
        <v>0</v>
      </c>
      <c r="I267" s="100">
        <f t="shared" si="273"/>
        <v>0</v>
      </c>
      <c r="J267" s="100">
        <f t="shared" si="274"/>
        <v>0</v>
      </c>
      <c r="K267" s="100">
        <f t="shared" si="275"/>
        <v>0</v>
      </c>
      <c r="L267" s="100">
        <f t="shared" si="276"/>
        <v>0</v>
      </c>
      <c r="M267" s="100">
        <f t="shared" si="277"/>
        <v>0</v>
      </c>
      <c r="N267" s="100">
        <f t="shared" si="278"/>
        <v>0</v>
      </c>
      <c r="O267" s="100">
        <f t="shared" si="279"/>
        <v>0</v>
      </c>
      <c r="P267" s="100">
        <f t="shared" si="280"/>
        <v>0</v>
      </c>
      <c r="Q267" s="104">
        <f t="shared" si="281"/>
        <v>0</v>
      </c>
      <c r="S267" s="99">
        <f t="shared" si="282"/>
        <v>0</v>
      </c>
      <c r="T267" s="100">
        <f t="shared" si="283"/>
        <v>0</v>
      </c>
      <c r="U267" s="100">
        <f t="shared" si="284"/>
        <v>0</v>
      </c>
      <c r="V267" s="100">
        <f t="shared" si="285"/>
        <v>0</v>
      </c>
      <c r="W267" s="100">
        <f t="shared" si="286"/>
        <v>0</v>
      </c>
      <c r="X267" s="100">
        <f t="shared" si="287"/>
        <v>0</v>
      </c>
      <c r="Y267" s="100">
        <f t="shared" si="288"/>
        <v>0</v>
      </c>
      <c r="Z267" s="100">
        <f t="shared" si="289"/>
        <v>0</v>
      </c>
      <c r="AA267" s="100">
        <f t="shared" si="290"/>
        <v>0</v>
      </c>
      <c r="AB267" s="100">
        <f t="shared" si="291"/>
        <v>0</v>
      </c>
      <c r="AC267" s="100">
        <f t="shared" si="292"/>
        <v>0</v>
      </c>
      <c r="AD267" s="100">
        <f t="shared" si="293"/>
        <v>0</v>
      </c>
      <c r="AE267" s="104">
        <f t="shared" si="294"/>
        <v>0</v>
      </c>
      <c r="AF267" s="104">
        <f t="shared" si="295"/>
        <v>0</v>
      </c>
      <c r="AG267" s="104">
        <f t="shared" si="296"/>
        <v>0</v>
      </c>
      <c r="AH267" s="173">
        <f t="shared" si="297"/>
        <v>0</v>
      </c>
      <c r="AJ267" s="78"/>
      <c r="AK267" s="79"/>
      <c r="AL267" s="79"/>
      <c r="AM267" s="79"/>
      <c r="AN267" s="79"/>
      <c r="AO267" s="79"/>
      <c r="AP267" s="79"/>
      <c r="AQ267" s="79"/>
      <c r="AR267" s="79"/>
      <c r="AS267" s="79"/>
      <c r="AT267" s="79"/>
      <c r="AU267" s="79"/>
      <c r="AV267" s="30">
        <f t="shared" si="298"/>
        <v>0</v>
      </c>
      <c r="AW267" s="80"/>
      <c r="AX267" s="37"/>
    </row>
    <row r="268" spans="1:50" x14ac:dyDescent="0.35">
      <c r="B268" s="116">
        <v>621012</v>
      </c>
      <c r="C268" s="87" t="s">
        <v>788</v>
      </c>
      <c r="E268" s="99">
        <f t="shared" si="269"/>
        <v>0</v>
      </c>
      <c r="F268" s="100">
        <f t="shared" si="270"/>
        <v>0</v>
      </c>
      <c r="G268" s="100">
        <f t="shared" si="271"/>
        <v>0</v>
      </c>
      <c r="H268" s="100">
        <f t="shared" si="272"/>
        <v>0</v>
      </c>
      <c r="I268" s="100">
        <f t="shared" si="273"/>
        <v>0</v>
      </c>
      <c r="J268" s="100">
        <f t="shared" si="274"/>
        <v>0</v>
      </c>
      <c r="K268" s="100">
        <f t="shared" si="275"/>
        <v>0</v>
      </c>
      <c r="L268" s="100">
        <f t="shared" si="276"/>
        <v>0</v>
      </c>
      <c r="M268" s="100">
        <f t="shared" si="277"/>
        <v>0</v>
      </c>
      <c r="N268" s="100">
        <f t="shared" si="278"/>
        <v>0</v>
      </c>
      <c r="O268" s="100">
        <f t="shared" si="279"/>
        <v>0</v>
      </c>
      <c r="P268" s="100">
        <f t="shared" si="280"/>
        <v>0</v>
      </c>
      <c r="Q268" s="104">
        <f t="shared" si="281"/>
        <v>0</v>
      </c>
      <c r="S268" s="99" t="str">
        <f t="shared" si="282"/>
        <v>-</v>
      </c>
      <c r="T268" s="100" t="str">
        <f t="shared" si="283"/>
        <v>-</v>
      </c>
      <c r="U268" s="100" t="str">
        <f t="shared" si="284"/>
        <v>-</v>
      </c>
      <c r="V268" s="100" t="str">
        <f t="shared" si="285"/>
        <v>-</v>
      </c>
      <c r="W268" s="100">
        <f t="shared" si="286"/>
        <v>4437</v>
      </c>
      <c r="X268" s="100">
        <f t="shared" si="287"/>
        <v>4247.7</v>
      </c>
      <c r="Y268" s="100">
        <f t="shared" si="288"/>
        <v>19783</v>
      </c>
      <c r="Z268" s="100">
        <f t="shared" si="289"/>
        <v>0</v>
      </c>
      <c r="AA268" s="100">
        <f t="shared" si="290"/>
        <v>0</v>
      </c>
      <c r="AB268" s="100">
        <f t="shared" si="291"/>
        <v>0</v>
      </c>
      <c r="AC268" s="100">
        <f t="shared" si="292"/>
        <v>0</v>
      </c>
      <c r="AD268" s="100">
        <f t="shared" si="293"/>
        <v>0</v>
      </c>
      <c r="AE268" s="104">
        <f t="shared" si="294"/>
        <v>28467.7</v>
      </c>
      <c r="AF268" s="104">
        <f t="shared" si="295"/>
        <v>19783</v>
      </c>
      <c r="AG268" s="104">
        <f t="shared" si="296"/>
        <v>8684.7000000000007</v>
      </c>
      <c r="AH268" s="173">
        <f t="shared" si="297"/>
        <v>0.43899812970732449</v>
      </c>
      <c r="AJ268" s="78"/>
      <c r="AK268" s="79"/>
      <c r="AL268" s="79"/>
      <c r="AM268" s="79"/>
      <c r="AN268" s="79"/>
      <c r="AO268" s="79"/>
      <c r="AP268" s="79"/>
      <c r="AQ268" s="79"/>
      <c r="AR268" s="79"/>
      <c r="AS268" s="79"/>
      <c r="AT268" s="79"/>
      <c r="AU268" s="79"/>
      <c r="AV268" s="30">
        <f t="shared" si="298"/>
        <v>0</v>
      </c>
      <c r="AW268" s="80"/>
      <c r="AX268" s="37"/>
    </row>
    <row r="269" spans="1:50" x14ac:dyDescent="0.35">
      <c r="B269" s="116">
        <v>621013</v>
      </c>
      <c r="C269" s="87" t="s">
        <v>789</v>
      </c>
      <c r="E269" s="99">
        <f t="shared" si="269"/>
        <v>0</v>
      </c>
      <c r="F269" s="100">
        <f t="shared" si="270"/>
        <v>0</v>
      </c>
      <c r="G269" s="100">
        <f t="shared" si="271"/>
        <v>0</v>
      </c>
      <c r="H269" s="100">
        <f t="shared" si="272"/>
        <v>0</v>
      </c>
      <c r="I269" s="100">
        <f t="shared" si="273"/>
        <v>0</v>
      </c>
      <c r="J269" s="100">
        <f t="shared" si="274"/>
        <v>0</v>
      </c>
      <c r="K269" s="100">
        <f t="shared" si="275"/>
        <v>0</v>
      </c>
      <c r="L269" s="100">
        <f t="shared" si="276"/>
        <v>0</v>
      </c>
      <c r="M269" s="100">
        <f t="shared" si="277"/>
        <v>0</v>
      </c>
      <c r="N269" s="100">
        <f t="shared" si="278"/>
        <v>0</v>
      </c>
      <c r="O269" s="100">
        <f t="shared" si="279"/>
        <v>0</v>
      </c>
      <c r="P269" s="100">
        <f t="shared" si="280"/>
        <v>0</v>
      </c>
      <c r="Q269" s="104">
        <f t="shared" si="281"/>
        <v>0</v>
      </c>
      <c r="S269" s="99">
        <f t="shared" si="282"/>
        <v>0</v>
      </c>
      <c r="T269" s="100">
        <f t="shared" si="283"/>
        <v>0</v>
      </c>
      <c r="U269" s="100">
        <f t="shared" si="284"/>
        <v>0</v>
      </c>
      <c r="V269" s="100">
        <f t="shared" si="285"/>
        <v>0</v>
      </c>
      <c r="W269" s="100">
        <f t="shared" si="286"/>
        <v>0</v>
      </c>
      <c r="X269" s="100">
        <f t="shared" si="287"/>
        <v>0</v>
      </c>
      <c r="Y269" s="100">
        <f t="shared" si="288"/>
        <v>0</v>
      </c>
      <c r="Z269" s="100">
        <f t="shared" si="289"/>
        <v>0</v>
      </c>
      <c r="AA269" s="100">
        <f t="shared" si="290"/>
        <v>0</v>
      </c>
      <c r="AB269" s="100">
        <f t="shared" si="291"/>
        <v>0</v>
      </c>
      <c r="AC269" s="100">
        <f t="shared" si="292"/>
        <v>0</v>
      </c>
      <c r="AD269" s="100">
        <f t="shared" si="293"/>
        <v>0</v>
      </c>
      <c r="AE269" s="104">
        <f t="shared" si="294"/>
        <v>0</v>
      </c>
      <c r="AF269" s="104">
        <f t="shared" si="295"/>
        <v>0</v>
      </c>
      <c r="AG269" s="104">
        <f t="shared" si="296"/>
        <v>0</v>
      </c>
      <c r="AH269" s="173">
        <f t="shared" si="297"/>
        <v>0</v>
      </c>
      <c r="AJ269" s="78"/>
      <c r="AK269" s="79"/>
      <c r="AL269" s="79"/>
      <c r="AM269" s="79"/>
      <c r="AN269" s="79"/>
      <c r="AO269" s="79"/>
      <c r="AP269" s="79"/>
      <c r="AQ269" s="79"/>
      <c r="AR269" s="79"/>
      <c r="AS269" s="79"/>
      <c r="AT269" s="79"/>
      <c r="AU269" s="79"/>
      <c r="AV269" s="30">
        <f t="shared" si="298"/>
        <v>0</v>
      </c>
      <c r="AW269" s="80"/>
      <c r="AX269" s="37"/>
    </row>
    <row r="270" spans="1:50" x14ac:dyDescent="0.35">
      <c r="B270" s="116">
        <v>622000</v>
      </c>
      <c r="C270" s="87" t="s">
        <v>790</v>
      </c>
      <c r="E270" s="99">
        <f t="shared" si="269"/>
        <v>0</v>
      </c>
      <c r="F270" s="100">
        <f t="shared" si="270"/>
        <v>0</v>
      </c>
      <c r="G270" s="100">
        <f t="shared" si="271"/>
        <v>0</v>
      </c>
      <c r="H270" s="100">
        <f t="shared" si="272"/>
        <v>0</v>
      </c>
      <c r="I270" s="100">
        <f t="shared" si="273"/>
        <v>0</v>
      </c>
      <c r="J270" s="100">
        <f t="shared" si="274"/>
        <v>0</v>
      </c>
      <c r="K270" s="100">
        <f t="shared" si="275"/>
        <v>0</v>
      </c>
      <c r="L270" s="100">
        <f t="shared" si="276"/>
        <v>0</v>
      </c>
      <c r="M270" s="100">
        <f t="shared" si="277"/>
        <v>0</v>
      </c>
      <c r="N270" s="100">
        <f t="shared" si="278"/>
        <v>0</v>
      </c>
      <c r="O270" s="100">
        <f t="shared" si="279"/>
        <v>0</v>
      </c>
      <c r="P270" s="100">
        <f t="shared" si="280"/>
        <v>0</v>
      </c>
      <c r="Q270" s="104">
        <f t="shared" si="281"/>
        <v>0</v>
      </c>
      <c r="S270" s="99">
        <f t="shared" si="282"/>
        <v>0</v>
      </c>
      <c r="T270" s="100">
        <f t="shared" si="283"/>
        <v>0</v>
      </c>
      <c r="U270" s="100">
        <f t="shared" si="284"/>
        <v>0</v>
      </c>
      <c r="V270" s="100">
        <f t="shared" si="285"/>
        <v>0</v>
      </c>
      <c r="W270" s="100">
        <f t="shared" si="286"/>
        <v>0</v>
      </c>
      <c r="X270" s="100">
        <f t="shared" si="287"/>
        <v>0</v>
      </c>
      <c r="Y270" s="100">
        <f t="shared" si="288"/>
        <v>0</v>
      </c>
      <c r="Z270" s="100">
        <f t="shared" si="289"/>
        <v>0</v>
      </c>
      <c r="AA270" s="100">
        <f t="shared" si="290"/>
        <v>0</v>
      </c>
      <c r="AB270" s="100">
        <f t="shared" si="291"/>
        <v>0</v>
      </c>
      <c r="AC270" s="100">
        <f t="shared" si="292"/>
        <v>0</v>
      </c>
      <c r="AD270" s="100">
        <f t="shared" si="293"/>
        <v>0</v>
      </c>
      <c r="AE270" s="104">
        <f t="shared" si="294"/>
        <v>0</v>
      </c>
      <c r="AF270" s="104">
        <f t="shared" si="295"/>
        <v>861</v>
      </c>
      <c r="AG270" s="104">
        <f t="shared" si="296"/>
        <v>-861</v>
      </c>
      <c r="AH270" s="173">
        <f t="shared" si="297"/>
        <v>-1</v>
      </c>
      <c r="AJ270" s="78"/>
      <c r="AK270" s="79"/>
      <c r="AL270" s="79"/>
      <c r="AM270" s="79"/>
      <c r="AN270" s="79"/>
      <c r="AO270" s="79"/>
      <c r="AP270" s="79"/>
      <c r="AQ270" s="79"/>
      <c r="AR270" s="79"/>
      <c r="AS270" s="79"/>
      <c r="AT270" s="79"/>
      <c r="AU270" s="79"/>
      <c r="AV270" s="30">
        <f t="shared" si="298"/>
        <v>0</v>
      </c>
      <c r="AW270" s="80"/>
      <c r="AX270" s="37"/>
    </row>
    <row r="271" spans="1:50" x14ac:dyDescent="0.35">
      <c r="B271" s="116">
        <v>622001</v>
      </c>
      <c r="C271" s="87" t="s">
        <v>791</v>
      </c>
      <c r="E271" s="99">
        <f t="shared" si="269"/>
        <v>0</v>
      </c>
      <c r="F271" s="100">
        <f t="shared" si="270"/>
        <v>0</v>
      </c>
      <c r="G271" s="100">
        <f t="shared" si="271"/>
        <v>0</v>
      </c>
      <c r="H271" s="100">
        <f t="shared" si="272"/>
        <v>0</v>
      </c>
      <c r="I271" s="100">
        <f t="shared" si="273"/>
        <v>0</v>
      </c>
      <c r="J271" s="100">
        <f t="shared" si="274"/>
        <v>0</v>
      </c>
      <c r="K271" s="100">
        <f t="shared" si="275"/>
        <v>0</v>
      </c>
      <c r="L271" s="100">
        <f t="shared" si="276"/>
        <v>0</v>
      </c>
      <c r="M271" s="100">
        <f t="shared" si="277"/>
        <v>0</v>
      </c>
      <c r="N271" s="100">
        <f t="shared" si="278"/>
        <v>0</v>
      </c>
      <c r="O271" s="100">
        <f t="shared" si="279"/>
        <v>0</v>
      </c>
      <c r="P271" s="100">
        <f t="shared" si="280"/>
        <v>0</v>
      </c>
      <c r="Q271" s="104">
        <f t="shared" si="281"/>
        <v>0</v>
      </c>
      <c r="S271" s="99">
        <f t="shared" si="282"/>
        <v>0</v>
      </c>
      <c r="T271" s="100">
        <f t="shared" si="283"/>
        <v>0</v>
      </c>
      <c r="U271" s="100">
        <f t="shared" si="284"/>
        <v>0</v>
      </c>
      <c r="V271" s="100">
        <f t="shared" si="285"/>
        <v>0</v>
      </c>
      <c r="W271" s="100">
        <f t="shared" si="286"/>
        <v>0</v>
      </c>
      <c r="X271" s="100">
        <f t="shared" si="287"/>
        <v>0</v>
      </c>
      <c r="Y271" s="100">
        <f t="shared" si="288"/>
        <v>0</v>
      </c>
      <c r="Z271" s="100">
        <f t="shared" si="289"/>
        <v>0</v>
      </c>
      <c r="AA271" s="100">
        <f t="shared" si="290"/>
        <v>0</v>
      </c>
      <c r="AB271" s="100">
        <f t="shared" si="291"/>
        <v>0</v>
      </c>
      <c r="AC271" s="100">
        <f t="shared" si="292"/>
        <v>0</v>
      </c>
      <c r="AD271" s="100">
        <f t="shared" si="293"/>
        <v>0</v>
      </c>
      <c r="AE271" s="104">
        <f t="shared" si="294"/>
        <v>0</v>
      </c>
      <c r="AF271" s="104">
        <f t="shared" si="295"/>
        <v>0</v>
      </c>
      <c r="AG271" s="104">
        <f t="shared" si="296"/>
        <v>0</v>
      </c>
      <c r="AH271" s="173">
        <f t="shared" si="297"/>
        <v>0</v>
      </c>
      <c r="AJ271" s="78"/>
      <c r="AK271" s="79"/>
      <c r="AL271" s="79"/>
      <c r="AM271" s="79"/>
      <c r="AN271" s="79"/>
      <c r="AO271" s="79"/>
      <c r="AP271" s="79"/>
      <c r="AQ271" s="79"/>
      <c r="AR271" s="79"/>
      <c r="AS271" s="79"/>
      <c r="AT271" s="79"/>
      <c r="AU271" s="79"/>
      <c r="AV271" s="30">
        <f t="shared" si="298"/>
        <v>0</v>
      </c>
      <c r="AW271" s="80"/>
      <c r="AX271" s="37"/>
    </row>
    <row r="272" spans="1:50" x14ac:dyDescent="0.35">
      <c r="B272" s="116">
        <v>622002</v>
      </c>
      <c r="C272" s="87" t="s">
        <v>792</v>
      </c>
      <c r="E272" s="99">
        <f t="shared" si="269"/>
        <v>0</v>
      </c>
      <c r="F272" s="100">
        <f t="shared" si="270"/>
        <v>0</v>
      </c>
      <c r="G272" s="100">
        <f t="shared" si="271"/>
        <v>0</v>
      </c>
      <c r="H272" s="100">
        <f t="shared" si="272"/>
        <v>0</v>
      </c>
      <c r="I272" s="100">
        <f t="shared" si="273"/>
        <v>0</v>
      </c>
      <c r="J272" s="100">
        <f t="shared" si="274"/>
        <v>0</v>
      </c>
      <c r="K272" s="100">
        <f t="shared" si="275"/>
        <v>0</v>
      </c>
      <c r="L272" s="100">
        <f t="shared" si="276"/>
        <v>0</v>
      </c>
      <c r="M272" s="100">
        <f t="shared" si="277"/>
        <v>0</v>
      </c>
      <c r="N272" s="100">
        <f t="shared" si="278"/>
        <v>0</v>
      </c>
      <c r="O272" s="100">
        <f t="shared" si="279"/>
        <v>0</v>
      </c>
      <c r="P272" s="100">
        <f t="shared" si="280"/>
        <v>0</v>
      </c>
      <c r="Q272" s="104">
        <f t="shared" si="281"/>
        <v>0</v>
      </c>
      <c r="S272" s="99">
        <f t="shared" si="282"/>
        <v>0</v>
      </c>
      <c r="T272" s="100">
        <f t="shared" si="283"/>
        <v>0</v>
      </c>
      <c r="U272" s="100">
        <f t="shared" si="284"/>
        <v>0</v>
      </c>
      <c r="V272" s="100">
        <f t="shared" si="285"/>
        <v>0</v>
      </c>
      <c r="W272" s="100">
        <f t="shared" si="286"/>
        <v>0</v>
      </c>
      <c r="X272" s="100">
        <f t="shared" si="287"/>
        <v>0</v>
      </c>
      <c r="Y272" s="100">
        <f t="shared" si="288"/>
        <v>0</v>
      </c>
      <c r="Z272" s="100">
        <f t="shared" si="289"/>
        <v>0</v>
      </c>
      <c r="AA272" s="100">
        <f t="shared" si="290"/>
        <v>0</v>
      </c>
      <c r="AB272" s="100">
        <f t="shared" si="291"/>
        <v>0</v>
      </c>
      <c r="AC272" s="100">
        <f t="shared" si="292"/>
        <v>0</v>
      </c>
      <c r="AD272" s="100">
        <f t="shared" si="293"/>
        <v>0</v>
      </c>
      <c r="AE272" s="104">
        <f t="shared" si="294"/>
        <v>0</v>
      </c>
      <c r="AF272" s="104">
        <f t="shared" si="295"/>
        <v>0</v>
      </c>
      <c r="AG272" s="104">
        <f t="shared" si="296"/>
        <v>0</v>
      </c>
      <c r="AH272" s="173">
        <f t="shared" si="297"/>
        <v>0</v>
      </c>
      <c r="AJ272" s="78"/>
      <c r="AK272" s="79"/>
      <c r="AL272" s="79"/>
      <c r="AM272" s="79"/>
      <c r="AN272" s="79"/>
      <c r="AO272" s="79"/>
      <c r="AP272" s="79"/>
      <c r="AQ272" s="79"/>
      <c r="AR272" s="79"/>
      <c r="AS272" s="79"/>
      <c r="AT272" s="79"/>
      <c r="AU272" s="79"/>
      <c r="AV272" s="30">
        <f t="shared" si="298"/>
        <v>0</v>
      </c>
      <c r="AW272" s="80"/>
      <c r="AX272" s="37"/>
    </row>
    <row r="273" spans="2:50" x14ac:dyDescent="0.35">
      <c r="B273" s="116">
        <v>622003</v>
      </c>
      <c r="C273" s="87" t="s">
        <v>793</v>
      </c>
      <c r="E273" s="99">
        <f t="shared" si="269"/>
        <v>0</v>
      </c>
      <c r="F273" s="100">
        <f t="shared" si="270"/>
        <v>0</v>
      </c>
      <c r="G273" s="100">
        <f t="shared" si="271"/>
        <v>0</v>
      </c>
      <c r="H273" s="100">
        <f t="shared" si="272"/>
        <v>0</v>
      </c>
      <c r="I273" s="100">
        <f t="shared" si="273"/>
        <v>0</v>
      </c>
      <c r="J273" s="100">
        <f t="shared" si="274"/>
        <v>0</v>
      </c>
      <c r="K273" s="100">
        <f t="shared" si="275"/>
        <v>0</v>
      </c>
      <c r="L273" s="100">
        <f t="shared" si="276"/>
        <v>0</v>
      </c>
      <c r="M273" s="100">
        <f t="shared" si="277"/>
        <v>0</v>
      </c>
      <c r="N273" s="100">
        <f t="shared" si="278"/>
        <v>0</v>
      </c>
      <c r="O273" s="100">
        <f t="shared" si="279"/>
        <v>0</v>
      </c>
      <c r="P273" s="100">
        <f t="shared" si="280"/>
        <v>0</v>
      </c>
      <c r="Q273" s="104">
        <f t="shared" si="281"/>
        <v>0</v>
      </c>
      <c r="S273" s="99">
        <f t="shared" si="282"/>
        <v>0</v>
      </c>
      <c r="T273" s="100">
        <f t="shared" si="283"/>
        <v>0</v>
      </c>
      <c r="U273" s="100">
        <f t="shared" si="284"/>
        <v>0</v>
      </c>
      <c r="V273" s="100">
        <f t="shared" si="285"/>
        <v>0</v>
      </c>
      <c r="W273" s="100">
        <f t="shared" si="286"/>
        <v>0</v>
      </c>
      <c r="X273" s="100">
        <f t="shared" si="287"/>
        <v>0</v>
      </c>
      <c r="Y273" s="100">
        <f t="shared" si="288"/>
        <v>0</v>
      </c>
      <c r="Z273" s="100">
        <f t="shared" si="289"/>
        <v>0</v>
      </c>
      <c r="AA273" s="100">
        <f t="shared" si="290"/>
        <v>0</v>
      </c>
      <c r="AB273" s="100">
        <f t="shared" si="291"/>
        <v>0</v>
      </c>
      <c r="AC273" s="100">
        <f t="shared" si="292"/>
        <v>0</v>
      </c>
      <c r="AD273" s="100">
        <f t="shared" si="293"/>
        <v>0</v>
      </c>
      <c r="AE273" s="104">
        <f t="shared" si="294"/>
        <v>0</v>
      </c>
      <c r="AF273" s="104">
        <f t="shared" si="295"/>
        <v>0</v>
      </c>
      <c r="AG273" s="104">
        <f t="shared" si="296"/>
        <v>0</v>
      </c>
      <c r="AH273" s="173">
        <f t="shared" si="297"/>
        <v>0</v>
      </c>
      <c r="AJ273" s="78"/>
      <c r="AK273" s="79"/>
      <c r="AL273" s="79"/>
      <c r="AM273" s="79"/>
      <c r="AN273" s="79"/>
      <c r="AO273" s="79"/>
      <c r="AP273" s="79"/>
      <c r="AQ273" s="79"/>
      <c r="AR273" s="79"/>
      <c r="AS273" s="79"/>
      <c r="AT273" s="79"/>
      <c r="AU273" s="79"/>
      <c r="AV273" s="30">
        <f t="shared" si="298"/>
        <v>0</v>
      </c>
      <c r="AW273" s="80"/>
      <c r="AX273" s="37"/>
    </row>
    <row r="274" spans="2:50" x14ac:dyDescent="0.35">
      <c r="B274" s="116">
        <v>622004</v>
      </c>
      <c r="C274" s="87" t="s">
        <v>794</v>
      </c>
      <c r="E274" s="99">
        <f t="shared" si="269"/>
        <v>0</v>
      </c>
      <c r="F274" s="100">
        <f t="shared" si="270"/>
        <v>0</v>
      </c>
      <c r="G274" s="100">
        <f t="shared" si="271"/>
        <v>0</v>
      </c>
      <c r="H274" s="100">
        <f t="shared" si="272"/>
        <v>0</v>
      </c>
      <c r="I274" s="100">
        <f t="shared" si="273"/>
        <v>0</v>
      </c>
      <c r="J274" s="100">
        <f t="shared" si="274"/>
        <v>0</v>
      </c>
      <c r="K274" s="100">
        <f t="shared" si="275"/>
        <v>0</v>
      </c>
      <c r="L274" s="100">
        <f t="shared" si="276"/>
        <v>0</v>
      </c>
      <c r="M274" s="100">
        <f t="shared" si="277"/>
        <v>0</v>
      </c>
      <c r="N274" s="100">
        <f t="shared" si="278"/>
        <v>0</v>
      </c>
      <c r="O274" s="100">
        <f t="shared" si="279"/>
        <v>0</v>
      </c>
      <c r="P274" s="100">
        <f t="shared" si="280"/>
        <v>0</v>
      </c>
      <c r="Q274" s="104">
        <f t="shared" si="281"/>
        <v>0</v>
      </c>
      <c r="S274" s="99">
        <f t="shared" si="282"/>
        <v>0</v>
      </c>
      <c r="T274" s="100">
        <f t="shared" si="283"/>
        <v>0</v>
      </c>
      <c r="U274" s="100">
        <f t="shared" si="284"/>
        <v>0</v>
      </c>
      <c r="V274" s="100">
        <f t="shared" si="285"/>
        <v>0</v>
      </c>
      <c r="W274" s="100">
        <f t="shared" si="286"/>
        <v>0</v>
      </c>
      <c r="X274" s="100">
        <f t="shared" si="287"/>
        <v>0</v>
      </c>
      <c r="Y274" s="100">
        <f t="shared" si="288"/>
        <v>0</v>
      </c>
      <c r="Z274" s="100">
        <f t="shared" si="289"/>
        <v>0</v>
      </c>
      <c r="AA274" s="100">
        <f t="shared" si="290"/>
        <v>0</v>
      </c>
      <c r="AB274" s="100">
        <f t="shared" si="291"/>
        <v>0</v>
      </c>
      <c r="AC274" s="100">
        <f t="shared" si="292"/>
        <v>0</v>
      </c>
      <c r="AD274" s="100">
        <f t="shared" si="293"/>
        <v>0</v>
      </c>
      <c r="AE274" s="104">
        <f t="shared" si="294"/>
        <v>0</v>
      </c>
      <c r="AF274" s="104">
        <f t="shared" si="295"/>
        <v>0</v>
      </c>
      <c r="AG274" s="104">
        <f t="shared" si="296"/>
        <v>0</v>
      </c>
      <c r="AH274" s="173">
        <f t="shared" si="297"/>
        <v>0</v>
      </c>
      <c r="AJ274" s="78"/>
      <c r="AK274" s="79"/>
      <c r="AL274" s="79"/>
      <c r="AM274" s="79"/>
      <c r="AN274" s="79"/>
      <c r="AO274" s="79"/>
      <c r="AP274" s="79"/>
      <c r="AQ274" s="79"/>
      <c r="AR274" s="79"/>
      <c r="AS274" s="79"/>
      <c r="AT274" s="79"/>
      <c r="AU274" s="79"/>
      <c r="AV274" s="30">
        <f t="shared" si="298"/>
        <v>0</v>
      </c>
      <c r="AW274" s="80"/>
      <c r="AX274" s="37"/>
    </row>
    <row r="275" spans="2:50" x14ac:dyDescent="0.35">
      <c r="B275" s="116">
        <v>622010</v>
      </c>
      <c r="C275" s="87" t="s">
        <v>795</v>
      </c>
      <c r="E275" s="99">
        <f t="shared" si="269"/>
        <v>0</v>
      </c>
      <c r="F275" s="100">
        <f t="shared" si="270"/>
        <v>0</v>
      </c>
      <c r="G275" s="100">
        <f t="shared" si="271"/>
        <v>0</v>
      </c>
      <c r="H275" s="100">
        <f t="shared" si="272"/>
        <v>0</v>
      </c>
      <c r="I275" s="100">
        <f t="shared" si="273"/>
        <v>0</v>
      </c>
      <c r="J275" s="100">
        <f t="shared" si="274"/>
        <v>0</v>
      </c>
      <c r="K275" s="100">
        <f t="shared" si="275"/>
        <v>0</v>
      </c>
      <c r="L275" s="100">
        <f t="shared" si="276"/>
        <v>0</v>
      </c>
      <c r="M275" s="100">
        <f t="shared" si="277"/>
        <v>0</v>
      </c>
      <c r="N275" s="100">
        <f t="shared" si="278"/>
        <v>0</v>
      </c>
      <c r="O275" s="100">
        <f t="shared" si="279"/>
        <v>0</v>
      </c>
      <c r="P275" s="100">
        <f t="shared" si="280"/>
        <v>0</v>
      </c>
      <c r="Q275" s="104">
        <f t="shared" si="281"/>
        <v>0</v>
      </c>
      <c r="S275" s="99">
        <f t="shared" si="282"/>
        <v>0</v>
      </c>
      <c r="T275" s="100">
        <f t="shared" si="283"/>
        <v>0</v>
      </c>
      <c r="U275" s="100">
        <f t="shared" si="284"/>
        <v>0</v>
      </c>
      <c r="V275" s="100">
        <f t="shared" si="285"/>
        <v>0</v>
      </c>
      <c r="W275" s="100">
        <f t="shared" si="286"/>
        <v>0</v>
      </c>
      <c r="X275" s="100">
        <f t="shared" si="287"/>
        <v>0</v>
      </c>
      <c r="Y275" s="100">
        <f t="shared" si="288"/>
        <v>0</v>
      </c>
      <c r="Z275" s="100">
        <f t="shared" si="289"/>
        <v>0</v>
      </c>
      <c r="AA275" s="100">
        <f t="shared" si="290"/>
        <v>0</v>
      </c>
      <c r="AB275" s="100">
        <f t="shared" si="291"/>
        <v>0</v>
      </c>
      <c r="AC275" s="100">
        <f t="shared" si="292"/>
        <v>0</v>
      </c>
      <c r="AD275" s="100">
        <f t="shared" si="293"/>
        <v>0</v>
      </c>
      <c r="AE275" s="104">
        <f t="shared" si="294"/>
        <v>0</v>
      </c>
      <c r="AF275" s="104">
        <f t="shared" si="295"/>
        <v>0</v>
      </c>
      <c r="AG275" s="104">
        <f t="shared" si="296"/>
        <v>0</v>
      </c>
      <c r="AH275" s="173">
        <f t="shared" si="297"/>
        <v>0</v>
      </c>
      <c r="AJ275" s="78"/>
      <c r="AK275" s="79"/>
      <c r="AL275" s="79"/>
      <c r="AM275" s="79"/>
      <c r="AN275" s="79"/>
      <c r="AO275" s="79"/>
      <c r="AP275" s="79"/>
      <c r="AQ275" s="79"/>
      <c r="AR275" s="79"/>
      <c r="AS275" s="79"/>
      <c r="AT275" s="79"/>
      <c r="AU275" s="79"/>
      <c r="AV275" s="30">
        <f t="shared" si="298"/>
        <v>0</v>
      </c>
      <c r="AW275" s="80"/>
      <c r="AX275" s="37"/>
    </row>
    <row r="276" spans="2:50" x14ac:dyDescent="0.35">
      <c r="B276" s="116">
        <v>622011</v>
      </c>
      <c r="C276" s="87" t="s">
        <v>796</v>
      </c>
      <c r="E276" s="99">
        <f t="shared" si="269"/>
        <v>0</v>
      </c>
      <c r="F276" s="100">
        <f t="shared" si="270"/>
        <v>0</v>
      </c>
      <c r="G276" s="100">
        <f t="shared" si="271"/>
        <v>0</v>
      </c>
      <c r="H276" s="100">
        <f t="shared" si="272"/>
        <v>0</v>
      </c>
      <c r="I276" s="100">
        <f t="shared" si="273"/>
        <v>0</v>
      </c>
      <c r="J276" s="100">
        <f t="shared" si="274"/>
        <v>0</v>
      </c>
      <c r="K276" s="100">
        <f t="shared" si="275"/>
        <v>0</v>
      </c>
      <c r="L276" s="100">
        <f t="shared" si="276"/>
        <v>0</v>
      </c>
      <c r="M276" s="100">
        <f t="shared" si="277"/>
        <v>0</v>
      </c>
      <c r="N276" s="100">
        <f t="shared" si="278"/>
        <v>0</v>
      </c>
      <c r="O276" s="100">
        <f t="shared" si="279"/>
        <v>0</v>
      </c>
      <c r="P276" s="100">
        <f t="shared" si="280"/>
        <v>0</v>
      </c>
      <c r="Q276" s="104">
        <f t="shared" si="281"/>
        <v>0</v>
      </c>
      <c r="S276" s="99">
        <f t="shared" si="282"/>
        <v>0</v>
      </c>
      <c r="T276" s="100">
        <f t="shared" si="283"/>
        <v>0</v>
      </c>
      <c r="U276" s="100">
        <f t="shared" si="284"/>
        <v>0</v>
      </c>
      <c r="V276" s="100">
        <f t="shared" si="285"/>
        <v>0</v>
      </c>
      <c r="W276" s="100">
        <f t="shared" si="286"/>
        <v>0</v>
      </c>
      <c r="X276" s="100">
        <f t="shared" si="287"/>
        <v>0</v>
      </c>
      <c r="Y276" s="100">
        <f t="shared" si="288"/>
        <v>0</v>
      </c>
      <c r="Z276" s="100">
        <f t="shared" si="289"/>
        <v>0</v>
      </c>
      <c r="AA276" s="100">
        <f t="shared" si="290"/>
        <v>0</v>
      </c>
      <c r="AB276" s="100">
        <f t="shared" si="291"/>
        <v>0</v>
      </c>
      <c r="AC276" s="100">
        <f t="shared" si="292"/>
        <v>0</v>
      </c>
      <c r="AD276" s="100">
        <f t="shared" si="293"/>
        <v>0</v>
      </c>
      <c r="AE276" s="104">
        <f t="shared" si="294"/>
        <v>0</v>
      </c>
      <c r="AF276" s="104">
        <f t="shared" si="295"/>
        <v>0</v>
      </c>
      <c r="AG276" s="104">
        <f t="shared" si="296"/>
        <v>0</v>
      </c>
      <c r="AH276" s="173">
        <f t="shared" si="297"/>
        <v>0</v>
      </c>
      <c r="AJ276" s="78"/>
      <c r="AK276" s="79"/>
      <c r="AL276" s="79"/>
      <c r="AM276" s="79"/>
      <c r="AN276" s="79"/>
      <c r="AO276" s="79"/>
      <c r="AP276" s="79"/>
      <c r="AQ276" s="79"/>
      <c r="AR276" s="79"/>
      <c r="AS276" s="79"/>
      <c r="AT276" s="79"/>
      <c r="AU276" s="79"/>
      <c r="AV276" s="30">
        <f t="shared" si="298"/>
        <v>0</v>
      </c>
      <c r="AW276" s="80"/>
      <c r="AX276" s="37"/>
    </row>
    <row r="277" spans="2:50" x14ac:dyDescent="0.35">
      <c r="B277" s="116">
        <v>623000</v>
      </c>
      <c r="C277" s="87" t="s">
        <v>797</v>
      </c>
      <c r="E277" s="99">
        <f t="shared" si="269"/>
        <v>0</v>
      </c>
      <c r="F277" s="100">
        <f t="shared" si="270"/>
        <v>0</v>
      </c>
      <c r="G277" s="100">
        <f t="shared" si="271"/>
        <v>0</v>
      </c>
      <c r="H277" s="100">
        <f t="shared" si="272"/>
        <v>0</v>
      </c>
      <c r="I277" s="100">
        <f t="shared" si="273"/>
        <v>0</v>
      </c>
      <c r="J277" s="100">
        <f t="shared" si="274"/>
        <v>0</v>
      </c>
      <c r="K277" s="100">
        <f t="shared" si="275"/>
        <v>0</v>
      </c>
      <c r="L277" s="100">
        <f t="shared" si="276"/>
        <v>0</v>
      </c>
      <c r="M277" s="100">
        <f t="shared" si="277"/>
        <v>0</v>
      </c>
      <c r="N277" s="100">
        <f t="shared" si="278"/>
        <v>0</v>
      </c>
      <c r="O277" s="100">
        <f t="shared" si="279"/>
        <v>0</v>
      </c>
      <c r="P277" s="100">
        <f t="shared" si="280"/>
        <v>0</v>
      </c>
      <c r="Q277" s="104">
        <f t="shared" si="281"/>
        <v>0</v>
      </c>
      <c r="S277" s="99">
        <f t="shared" si="282"/>
        <v>0</v>
      </c>
      <c r="T277" s="100">
        <f t="shared" si="283"/>
        <v>0</v>
      </c>
      <c r="U277" s="100">
        <f t="shared" si="284"/>
        <v>0</v>
      </c>
      <c r="V277" s="100">
        <f t="shared" si="285"/>
        <v>0</v>
      </c>
      <c r="W277" s="100">
        <f t="shared" si="286"/>
        <v>0</v>
      </c>
      <c r="X277" s="100">
        <f t="shared" si="287"/>
        <v>0</v>
      </c>
      <c r="Y277" s="100">
        <f t="shared" si="288"/>
        <v>0</v>
      </c>
      <c r="Z277" s="100">
        <f t="shared" si="289"/>
        <v>0</v>
      </c>
      <c r="AA277" s="100">
        <f t="shared" si="290"/>
        <v>0</v>
      </c>
      <c r="AB277" s="100">
        <f t="shared" si="291"/>
        <v>0</v>
      </c>
      <c r="AC277" s="100">
        <f t="shared" si="292"/>
        <v>0</v>
      </c>
      <c r="AD277" s="100">
        <f t="shared" si="293"/>
        <v>0</v>
      </c>
      <c r="AE277" s="104">
        <f t="shared" si="294"/>
        <v>0</v>
      </c>
      <c r="AF277" s="104">
        <f t="shared" si="295"/>
        <v>0</v>
      </c>
      <c r="AG277" s="104">
        <f t="shared" si="296"/>
        <v>0</v>
      </c>
      <c r="AH277" s="173">
        <f t="shared" si="297"/>
        <v>0</v>
      </c>
      <c r="AJ277" s="78"/>
      <c r="AK277" s="79"/>
      <c r="AL277" s="79"/>
      <c r="AM277" s="79"/>
      <c r="AN277" s="79"/>
      <c r="AO277" s="79"/>
      <c r="AP277" s="79"/>
      <c r="AQ277" s="79"/>
      <c r="AR277" s="79"/>
      <c r="AS277" s="79"/>
      <c r="AT277" s="79"/>
      <c r="AU277" s="79"/>
      <c r="AV277" s="30">
        <f t="shared" si="298"/>
        <v>0</v>
      </c>
      <c r="AW277" s="80"/>
      <c r="AX277" s="37"/>
    </row>
    <row r="278" spans="2:50" x14ac:dyDescent="0.35">
      <c r="B278" s="116">
        <v>623010</v>
      </c>
      <c r="C278" s="87" t="s">
        <v>798</v>
      </c>
      <c r="E278" s="99">
        <f t="shared" si="269"/>
        <v>0</v>
      </c>
      <c r="F278" s="100">
        <f t="shared" si="270"/>
        <v>0</v>
      </c>
      <c r="G278" s="100">
        <f t="shared" si="271"/>
        <v>0</v>
      </c>
      <c r="H278" s="100">
        <f t="shared" si="272"/>
        <v>0</v>
      </c>
      <c r="I278" s="100">
        <f t="shared" si="273"/>
        <v>0</v>
      </c>
      <c r="J278" s="100">
        <f t="shared" si="274"/>
        <v>0</v>
      </c>
      <c r="K278" s="100">
        <f t="shared" si="275"/>
        <v>0</v>
      </c>
      <c r="L278" s="100">
        <f t="shared" si="276"/>
        <v>0</v>
      </c>
      <c r="M278" s="100">
        <f t="shared" si="277"/>
        <v>0</v>
      </c>
      <c r="N278" s="100">
        <f t="shared" si="278"/>
        <v>0</v>
      </c>
      <c r="O278" s="100">
        <f t="shared" si="279"/>
        <v>0</v>
      </c>
      <c r="P278" s="100">
        <f t="shared" si="280"/>
        <v>0</v>
      </c>
      <c r="Q278" s="104">
        <f t="shared" si="281"/>
        <v>0</v>
      </c>
      <c r="S278" s="99">
        <f t="shared" si="282"/>
        <v>0</v>
      </c>
      <c r="T278" s="100">
        <f t="shared" si="283"/>
        <v>0</v>
      </c>
      <c r="U278" s="100">
        <f t="shared" si="284"/>
        <v>0</v>
      </c>
      <c r="V278" s="100">
        <f t="shared" si="285"/>
        <v>0</v>
      </c>
      <c r="W278" s="100">
        <f t="shared" si="286"/>
        <v>0</v>
      </c>
      <c r="X278" s="100">
        <f t="shared" si="287"/>
        <v>0</v>
      </c>
      <c r="Y278" s="100">
        <f t="shared" si="288"/>
        <v>0</v>
      </c>
      <c r="Z278" s="100">
        <f t="shared" si="289"/>
        <v>0</v>
      </c>
      <c r="AA278" s="100">
        <f t="shared" si="290"/>
        <v>0</v>
      </c>
      <c r="AB278" s="100">
        <f t="shared" si="291"/>
        <v>0</v>
      </c>
      <c r="AC278" s="100">
        <f t="shared" si="292"/>
        <v>0</v>
      </c>
      <c r="AD278" s="100">
        <f t="shared" si="293"/>
        <v>0</v>
      </c>
      <c r="AE278" s="104">
        <f t="shared" si="294"/>
        <v>0</v>
      </c>
      <c r="AF278" s="104">
        <f t="shared" si="295"/>
        <v>0</v>
      </c>
      <c r="AG278" s="104">
        <f t="shared" si="296"/>
        <v>0</v>
      </c>
      <c r="AH278" s="173">
        <f t="shared" si="297"/>
        <v>0</v>
      </c>
      <c r="AJ278" s="78"/>
      <c r="AK278" s="79"/>
      <c r="AL278" s="79"/>
      <c r="AM278" s="79"/>
      <c r="AN278" s="79"/>
      <c r="AO278" s="79"/>
      <c r="AP278" s="79"/>
      <c r="AQ278" s="79"/>
      <c r="AR278" s="79"/>
      <c r="AS278" s="79"/>
      <c r="AT278" s="79"/>
      <c r="AU278" s="79"/>
      <c r="AV278" s="30">
        <f t="shared" si="298"/>
        <v>0</v>
      </c>
      <c r="AW278" s="80"/>
      <c r="AX278" s="37"/>
    </row>
    <row r="279" spans="2:50" x14ac:dyDescent="0.35">
      <c r="B279" s="116">
        <v>623011</v>
      </c>
      <c r="C279" s="87" t="s">
        <v>799</v>
      </c>
      <c r="E279" s="99">
        <f t="shared" si="269"/>
        <v>0</v>
      </c>
      <c r="F279" s="100">
        <f t="shared" si="270"/>
        <v>0</v>
      </c>
      <c r="G279" s="100">
        <f t="shared" si="271"/>
        <v>0</v>
      </c>
      <c r="H279" s="100">
        <f t="shared" si="272"/>
        <v>0</v>
      </c>
      <c r="I279" s="100">
        <f t="shared" si="273"/>
        <v>0</v>
      </c>
      <c r="J279" s="100">
        <f t="shared" si="274"/>
        <v>0</v>
      </c>
      <c r="K279" s="100">
        <f t="shared" si="275"/>
        <v>0</v>
      </c>
      <c r="L279" s="100">
        <f t="shared" si="276"/>
        <v>0</v>
      </c>
      <c r="M279" s="100">
        <f t="shared" si="277"/>
        <v>0</v>
      </c>
      <c r="N279" s="100">
        <f t="shared" si="278"/>
        <v>0</v>
      </c>
      <c r="O279" s="100">
        <f t="shared" si="279"/>
        <v>0</v>
      </c>
      <c r="P279" s="100">
        <f t="shared" si="280"/>
        <v>0</v>
      </c>
      <c r="Q279" s="104">
        <f t="shared" si="281"/>
        <v>0</v>
      </c>
      <c r="S279" s="99">
        <f t="shared" si="282"/>
        <v>0</v>
      </c>
      <c r="T279" s="100">
        <f t="shared" si="283"/>
        <v>0</v>
      </c>
      <c r="U279" s="100">
        <f t="shared" si="284"/>
        <v>0</v>
      </c>
      <c r="V279" s="100">
        <f t="shared" si="285"/>
        <v>0</v>
      </c>
      <c r="W279" s="100">
        <f t="shared" si="286"/>
        <v>0</v>
      </c>
      <c r="X279" s="100">
        <f t="shared" si="287"/>
        <v>0</v>
      </c>
      <c r="Y279" s="100">
        <f t="shared" si="288"/>
        <v>0</v>
      </c>
      <c r="Z279" s="100">
        <f t="shared" si="289"/>
        <v>0</v>
      </c>
      <c r="AA279" s="100">
        <f t="shared" si="290"/>
        <v>0</v>
      </c>
      <c r="AB279" s="100">
        <f t="shared" si="291"/>
        <v>0</v>
      </c>
      <c r="AC279" s="100">
        <f t="shared" si="292"/>
        <v>0</v>
      </c>
      <c r="AD279" s="100">
        <f t="shared" si="293"/>
        <v>0</v>
      </c>
      <c r="AE279" s="104">
        <f t="shared" si="294"/>
        <v>0</v>
      </c>
      <c r="AF279" s="104">
        <f t="shared" si="295"/>
        <v>0</v>
      </c>
      <c r="AG279" s="104">
        <f t="shared" si="296"/>
        <v>0</v>
      </c>
      <c r="AH279" s="173">
        <f t="shared" si="297"/>
        <v>0</v>
      </c>
      <c r="AJ279" s="78"/>
      <c r="AK279" s="79"/>
      <c r="AL279" s="79"/>
      <c r="AM279" s="79"/>
      <c r="AN279" s="79"/>
      <c r="AO279" s="79"/>
      <c r="AP279" s="79"/>
      <c r="AQ279" s="79"/>
      <c r="AR279" s="79"/>
      <c r="AS279" s="79"/>
      <c r="AT279" s="79"/>
      <c r="AU279" s="79"/>
      <c r="AV279" s="30">
        <f t="shared" si="298"/>
        <v>0</v>
      </c>
      <c r="AW279" s="80"/>
      <c r="AX279" s="37"/>
    </row>
    <row r="280" spans="2:50" x14ac:dyDescent="0.35">
      <c r="B280" s="116">
        <v>623012</v>
      </c>
      <c r="C280" s="87" t="s">
        <v>800</v>
      </c>
      <c r="E280" s="99">
        <f t="shared" si="269"/>
        <v>0</v>
      </c>
      <c r="F280" s="100">
        <f t="shared" si="270"/>
        <v>0</v>
      </c>
      <c r="G280" s="100">
        <f t="shared" si="271"/>
        <v>0</v>
      </c>
      <c r="H280" s="100">
        <f t="shared" si="272"/>
        <v>0</v>
      </c>
      <c r="I280" s="100">
        <f t="shared" si="273"/>
        <v>0</v>
      </c>
      <c r="J280" s="100">
        <f t="shared" si="274"/>
        <v>0</v>
      </c>
      <c r="K280" s="100">
        <f t="shared" si="275"/>
        <v>0</v>
      </c>
      <c r="L280" s="100">
        <f t="shared" si="276"/>
        <v>0</v>
      </c>
      <c r="M280" s="100">
        <f t="shared" si="277"/>
        <v>0</v>
      </c>
      <c r="N280" s="100">
        <f t="shared" si="278"/>
        <v>0</v>
      </c>
      <c r="O280" s="100">
        <f t="shared" si="279"/>
        <v>0</v>
      </c>
      <c r="P280" s="100">
        <f t="shared" si="280"/>
        <v>0</v>
      </c>
      <c r="Q280" s="104">
        <f t="shared" si="281"/>
        <v>0</v>
      </c>
      <c r="S280" s="99">
        <f t="shared" si="282"/>
        <v>0</v>
      </c>
      <c r="T280" s="100">
        <f t="shared" si="283"/>
        <v>0</v>
      </c>
      <c r="U280" s="100">
        <f t="shared" si="284"/>
        <v>0</v>
      </c>
      <c r="V280" s="100">
        <f t="shared" si="285"/>
        <v>0</v>
      </c>
      <c r="W280" s="100">
        <f t="shared" si="286"/>
        <v>0</v>
      </c>
      <c r="X280" s="100">
        <f t="shared" si="287"/>
        <v>0</v>
      </c>
      <c r="Y280" s="100">
        <f t="shared" si="288"/>
        <v>0</v>
      </c>
      <c r="Z280" s="100">
        <f t="shared" si="289"/>
        <v>0</v>
      </c>
      <c r="AA280" s="100">
        <f t="shared" si="290"/>
        <v>0</v>
      </c>
      <c r="AB280" s="100">
        <f t="shared" si="291"/>
        <v>0</v>
      </c>
      <c r="AC280" s="100">
        <f t="shared" si="292"/>
        <v>0</v>
      </c>
      <c r="AD280" s="100">
        <f t="shared" si="293"/>
        <v>0</v>
      </c>
      <c r="AE280" s="104">
        <f t="shared" si="294"/>
        <v>0</v>
      </c>
      <c r="AF280" s="104">
        <f t="shared" si="295"/>
        <v>0</v>
      </c>
      <c r="AG280" s="104">
        <f t="shared" si="296"/>
        <v>0</v>
      </c>
      <c r="AH280" s="173">
        <f t="shared" si="297"/>
        <v>0</v>
      </c>
      <c r="AJ280" s="78"/>
      <c r="AK280" s="79"/>
      <c r="AL280" s="79"/>
      <c r="AM280" s="79"/>
      <c r="AN280" s="79"/>
      <c r="AO280" s="79"/>
      <c r="AP280" s="79"/>
      <c r="AQ280" s="79"/>
      <c r="AR280" s="79"/>
      <c r="AS280" s="79"/>
      <c r="AT280" s="79"/>
      <c r="AU280" s="79"/>
      <c r="AV280" s="30">
        <f t="shared" si="298"/>
        <v>0</v>
      </c>
      <c r="AW280" s="80"/>
      <c r="AX280" s="37"/>
    </row>
    <row r="281" spans="2:50" x14ac:dyDescent="0.35">
      <c r="B281" s="116">
        <v>623013</v>
      </c>
      <c r="C281" s="87" t="s">
        <v>801</v>
      </c>
      <c r="E281" s="99">
        <f t="shared" si="269"/>
        <v>0</v>
      </c>
      <c r="F281" s="100">
        <f t="shared" si="270"/>
        <v>0</v>
      </c>
      <c r="G281" s="100">
        <f t="shared" si="271"/>
        <v>0</v>
      </c>
      <c r="H281" s="100">
        <f t="shared" si="272"/>
        <v>0</v>
      </c>
      <c r="I281" s="100">
        <f t="shared" si="273"/>
        <v>0</v>
      </c>
      <c r="J281" s="100">
        <f t="shared" si="274"/>
        <v>0</v>
      </c>
      <c r="K281" s="100">
        <f t="shared" si="275"/>
        <v>0</v>
      </c>
      <c r="L281" s="100">
        <f t="shared" si="276"/>
        <v>0</v>
      </c>
      <c r="M281" s="100">
        <f t="shared" si="277"/>
        <v>0</v>
      </c>
      <c r="N281" s="100">
        <f t="shared" si="278"/>
        <v>0</v>
      </c>
      <c r="O281" s="100">
        <f t="shared" si="279"/>
        <v>0</v>
      </c>
      <c r="P281" s="100">
        <f t="shared" si="280"/>
        <v>0</v>
      </c>
      <c r="Q281" s="104">
        <f t="shared" si="281"/>
        <v>0</v>
      </c>
      <c r="S281" s="99">
        <f t="shared" si="282"/>
        <v>0</v>
      </c>
      <c r="T281" s="100">
        <f t="shared" si="283"/>
        <v>0</v>
      </c>
      <c r="U281" s="100">
        <f t="shared" si="284"/>
        <v>0</v>
      </c>
      <c r="V281" s="100">
        <f t="shared" si="285"/>
        <v>0</v>
      </c>
      <c r="W281" s="100">
        <f t="shared" si="286"/>
        <v>0</v>
      </c>
      <c r="X281" s="100">
        <f t="shared" si="287"/>
        <v>0</v>
      </c>
      <c r="Y281" s="100">
        <f t="shared" si="288"/>
        <v>0</v>
      </c>
      <c r="Z281" s="100">
        <f t="shared" si="289"/>
        <v>0</v>
      </c>
      <c r="AA281" s="100">
        <f t="shared" si="290"/>
        <v>0</v>
      </c>
      <c r="AB281" s="100">
        <f t="shared" si="291"/>
        <v>0</v>
      </c>
      <c r="AC281" s="100">
        <f t="shared" si="292"/>
        <v>0</v>
      </c>
      <c r="AD281" s="100">
        <f t="shared" si="293"/>
        <v>0</v>
      </c>
      <c r="AE281" s="104">
        <f t="shared" si="294"/>
        <v>0</v>
      </c>
      <c r="AF281" s="104">
        <f t="shared" si="295"/>
        <v>0</v>
      </c>
      <c r="AG281" s="104">
        <f t="shared" si="296"/>
        <v>0</v>
      </c>
      <c r="AH281" s="173">
        <f t="shared" si="297"/>
        <v>0</v>
      </c>
      <c r="AJ281" s="78"/>
      <c r="AK281" s="79"/>
      <c r="AL281" s="79"/>
      <c r="AM281" s="79"/>
      <c r="AN281" s="79"/>
      <c r="AO281" s="79"/>
      <c r="AP281" s="79"/>
      <c r="AQ281" s="79"/>
      <c r="AR281" s="79"/>
      <c r="AS281" s="79"/>
      <c r="AT281" s="79"/>
      <c r="AU281" s="79"/>
      <c r="AV281" s="30">
        <f t="shared" si="298"/>
        <v>0</v>
      </c>
      <c r="AW281" s="80"/>
      <c r="AX281" s="37"/>
    </row>
    <row r="282" spans="2:50" x14ac:dyDescent="0.35">
      <c r="B282" s="116">
        <v>623500</v>
      </c>
      <c r="C282" s="87" t="s">
        <v>802</v>
      </c>
      <c r="E282" s="99">
        <f t="shared" si="269"/>
        <v>0</v>
      </c>
      <c r="F282" s="100">
        <f t="shared" si="270"/>
        <v>0</v>
      </c>
      <c r="G282" s="100">
        <f t="shared" si="271"/>
        <v>0</v>
      </c>
      <c r="H282" s="100">
        <f t="shared" si="272"/>
        <v>0</v>
      </c>
      <c r="I282" s="100">
        <f t="shared" si="273"/>
        <v>0</v>
      </c>
      <c r="J282" s="100">
        <f t="shared" si="274"/>
        <v>0</v>
      </c>
      <c r="K282" s="100">
        <f t="shared" si="275"/>
        <v>0</v>
      </c>
      <c r="L282" s="100">
        <f t="shared" si="276"/>
        <v>0</v>
      </c>
      <c r="M282" s="100">
        <f t="shared" si="277"/>
        <v>0</v>
      </c>
      <c r="N282" s="100">
        <f t="shared" si="278"/>
        <v>0</v>
      </c>
      <c r="O282" s="100">
        <f t="shared" si="279"/>
        <v>0</v>
      </c>
      <c r="P282" s="100">
        <f t="shared" si="280"/>
        <v>0</v>
      </c>
      <c r="Q282" s="104">
        <f t="shared" si="281"/>
        <v>0</v>
      </c>
      <c r="S282" s="99">
        <f t="shared" si="282"/>
        <v>0</v>
      </c>
      <c r="T282" s="100">
        <f t="shared" si="283"/>
        <v>0</v>
      </c>
      <c r="U282" s="100">
        <f t="shared" si="284"/>
        <v>0</v>
      </c>
      <c r="V282" s="100">
        <f t="shared" si="285"/>
        <v>0</v>
      </c>
      <c r="W282" s="100">
        <f t="shared" si="286"/>
        <v>0</v>
      </c>
      <c r="X282" s="100">
        <f t="shared" si="287"/>
        <v>0</v>
      </c>
      <c r="Y282" s="100">
        <f t="shared" si="288"/>
        <v>0</v>
      </c>
      <c r="Z282" s="100">
        <f t="shared" si="289"/>
        <v>0</v>
      </c>
      <c r="AA282" s="100">
        <f t="shared" si="290"/>
        <v>0</v>
      </c>
      <c r="AB282" s="100">
        <f t="shared" si="291"/>
        <v>0</v>
      </c>
      <c r="AC282" s="100">
        <f t="shared" si="292"/>
        <v>0</v>
      </c>
      <c r="AD282" s="100">
        <f t="shared" si="293"/>
        <v>0</v>
      </c>
      <c r="AE282" s="104">
        <f t="shared" si="294"/>
        <v>0</v>
      </c>
      <c r="AF282" s="104">
        <f t="shared" si="295"/>
        <v>0</v>
      </c>
      <c r="AG282" s="104">
        <f t="shared" si="296"/>
        <v>0</v>
      </c>
      <c r="AH282" s="173">
        <f t="shared" si="297"/>
        <v>0</v>
      </c>
      <c r="AJ282" s="78"/>
      <c r="AK282" s="79"/>
      <c r="AL282" s="79"/>
      <c r="AM282" s="79"/>
      <c r="AN282" s="79"/>
      <c r="AO282" s="79"/>
      <c r="AP282" s="79"/>
      <c r="AQ282" s="79"/>
      <c r="AR282" s="79"/>
      <c r="AS282" s="79"/>
      <c r="AT282" s="79"/>
      <c r="AU282" s="79"/>
      <c r="AV282" s="30">
        <f t="shared" si="298"/>
        <v>0</v>
      </c>
      <c r="AW282" s="80"/>
      <c r="AX282" s="37"/>
    </row>
    <row r="283" spans="2:50" x14ac:dyDescent="0.35">
      <c r="B283" s="116">
        <v>623501</v>
      </c>
      <c r="C283" s="87" t="s">
        <v>803</v>
      </c>
      <c r="E283" s="99">
        <f t="shared" si="269"/>
        <v>0</v>
      </c>
      <c r="F283" s="100">
        <f t="shared" si="270"/>
        <v>0</v>
      </c>
      <c r="G283" s="100">
        <f t="shared" si="271"/>
        <v>0</v>
      </c>
      <c r="H283" s="100">
        <f t="shared" si="272"/>
        <v>0</v>
      </c>
      <c r="I283" s="100">
        <f t="shared" si="273"/>
        <v>0</v>
      </c>
      <c r="J283" s="100">
        <f t="shared" si="274"/>
        <v>0</v>
      </c>
      <c r="K283" s="100">
        <f t="shared" si="275"/>
        <v>0</v>
      </c>
      <c r="L283" s="100">
        <f t="shared" si="276"/>
        <v>0</v>
      </c>
      <c r="M283" s="100">
        <f t="shared" si="277"/>
        <v>0</v>
      </c>
      <c r="N283" s="100">
        <f t="shared" si="278"/>
        <v>0</v>
      </c>
      <c r="O283" s="100">
        <f t="shared" si="279"/>
        <v>0</v>
      </c>
      <c r="P283" s="100">
        <f t="shared" si="280"/>
        <v>0</v>
      </c>
      <c r="Q283" s="104">
        <f t="shared" si="281"/>
        <v>0</v>
      </c>
      <c r="S283" s="99">
        <f t="shared" si="282"/>
        <v>0</v>
      </c>
      <c r="T283" s="100">
        <f t="shared" si="283"/>
        <v>0</v>
      </c>
      <c r="U283" s="100">
        <f t="shared" si="284"/>
        <v>0</v>
      </c>
      <c r="V283" s="100">
        <f t="shared" si="285"/>
        <v>0</v>
      </c>
      <c r="W283" s="100">
        <f t="shared" si="286"/>
        <v>0</v>
      </c>
      <c r="X283" s="100">
        <f t="shared" si="287"/>
        <v>0</v>
      </c>
      <c r="Y283" s="100">
        <f t="shared" si="288"/>
        <v>0</v>
      </c>
      <c r="Z283" s="100">
        <f t="shared" si="289"/>
        <v>0</v>
      </c>
      <c r="AA283" s="100">
        <f t="shared" si="290"/>
        <v>0</v>
      </c>
      <c r="AB283" s="100">
        <f t="shared" si="291"/>
        <v>0</v>
      </c>
      <c r="AC283" s="100">
        <f t="shared" si="292"/>
        <v>0</v>
      </c>
      <c r="AD283" s="100">
        <f t="shared" si="293"/>
        <v>0</v>
      </c>
      <c r="AE283" s="104">
        <f t="shared" si="294"/>
        <v>0</v>
      </c>
      <c r="AF283" s="104">
        <f t="shared" si="295"/>
        <v>0</v>
      </c>
      <c r="AG283" s="104">
        <f t="shared" si="296"/>
        <v>0</v>
      </c>
      <c r="AH283" s="173">
        <f t="shared" si="297"/>
        <v>0</v>
      </c>
      <c r="AJ283" s="78"/>
      <c r="AK283" s="79"/>
      <c r="AL283" s="79"/>
      <c r="AM283" s="79"/>
      <c r="AN283" s="79"/>
      <c r="AO283" s="79"/>
      <c r="AP283" s="79"/>
      <c r="AQ283" s="79"/>
      <c r="AR283" s="79"/>
      <c r="AS283" s="79"/>
      <c r="AT283" s="79"/>
      <c r="AU283" s="79"/>
      <c r="AV283" s="30">
        <f t="shared" si="298"/>
        <v>0</v>
      </c>
      <c r="AW283" s="80"/>
      <c r="AX283" s="37"/>
    </row>
    <row r="284" spans="2:50" x14ac:dyDescent="0.35">
      <c r="B284" s="116">
        <v>623510</v>
      </c>
      <c r="C284" s="87" t="s">
        <v>804</v>
      </c>
      <c r="E284" s="99">
        <f t="shared" si="269"/>
        <v>0</v>
      </c>
      <c r="F284" s="100">
        <f t="shared" si="270"/>
        <v>0</v>
      </c>
      <c r="G284" s="100">
        <f t="shared" si="271"/>
        <v>0</v>
      </c>
      <c r="H284" s="100">
        <f t="shared" si="272"/>
        <v>0</v>
      </c>
      <c r="I284" s="100">
        <f t="shared" si="273"/>
        <v>0</v>
      </c>
      <c r="J284" s="100">
        <f t="shared" si="274"/>
        <v>0</v>
      </c>
      <c r="K284" s="100">
        <f t="shared" si="275"/>
        <v>0</v>
      </c>
      <c r="L284" s="100">
        <f t="shared" si="276"/>
        <v>0</v>
      </c>
      <c r="M284" s="100">
        <f t="shared" si="277"/>
        <v>0</v>
      </c>
      <c r="N284" s="100">
        <f t="shared" si="278"/>
        <v>0</v>
      </c>
      <c r="O284" s="100">
        <f t="shared" si="279"/>
        <v>0</v>
      </c>
      <c r="P284" s="100">
        <f t="shared" si="280"/>
        <v>0</v>
      </c>
      <c r="Q284" s="104">
        <f t="shared" si="281"/>
        <v>0</v>
      </c>
      <c r="S284" s="99">
        <f t="shared" si="282"/>
        <v>0</v>
      </c>
      <c r="T284" s="100">
        <f t="shared" si="283"/>
        <v>0</v>
      </c>
      <c r="U284" s="100">
        <f t="shared" si="284"/>
        <v>0</v>
      </c>
      <c r="V284" s="100">
        <f t="shared" si="285"/>
        <v>0</v>
      </c>
      <c r="W284" s="100">
        <f t="shared" si="286"/>
        <v>0</v>
      </c>
      <c r="X284" s="100">
        <f t="shared" si="287"/>
        <v>0</v>
      </c>
      <c r="Y284" s="100">
        <f t="shared" si="288"/>
        <v>0</v>
      </c>
      <c r="Z284" s="100">
        <f t="shared" si="289"/>
        <v>0</v>
      </c>
      <c r="AA284" s="100">
        <f t="shared" si="290"/>
        <v>0</v>
      </c>
      <c r="AB284" s="100">
        <f t="shared" si="291"/>
        <v>0</v>
      </c>
      <c r="AC284" s="100">
        <f t="shared" si="292"/>
        <v>0</v>
      </c>
      <c r="AD284" s="100">
        <f t="shared" si="293"/>
        <v>0</v>
      </c>
      <c r="AE284" s="104">
        <f t="shared" si="294"/>
        <v>0</v>
      </c>
      <c r="AF284" s="104">
        <f t="shared" si="295"/>
        <v>0</v>
      </c>
      <c r="AG284" s="104">
        <f t="shared" si="296"/>
        <v>0</v>
      </c>
      <c r="AH284" s="173">
        <f t="shared" si="297"/>
        <v>0</v>
      </c>
      <c r="AJ284" s="78"/>
      <c r="AK284" s="79"/>
      <c r="AL284" s="79"/>
      <c r="AM284" s="79"/>
      <c r="AN284" s="79"/>
      <c r="AO284" s="79"/>
      <c r="AP284" s="79"/>
      <c r="AQ284" s="79"/>
      <c r="AR284" s="79"/>
      <c r="AS284" s="79"/>
      <c r="AT284" s="79"/>
      <c r="AU284" s="79"/>
      <c r="AV284" s="30">
        <f t="shared" si="298"/>
        <v>0</v>
      </c>
      <c r="AW284" s="80"/>
      <c r="AX284" s="37"/>
    </row>
    <row r="285" spans="2:50" x14ac:dyDescent="0.35">
      <c r="B285" s="116">
        <v>623511</v>
      </c>
      <c r="C285" s="87" t="s">
        <v>805</v>
      </c>
      <c r="E285" s="99">
        <f t="shared" si="269"/>
        <v>0</v>
      </c>
      <c r="F285" s="100">
        <f t="shared" si="270"/>
        <v>0</v>
      </c>
      <c r="G285" s="100">
        <f t="shared" si="271"/>
        <v>0</v>
      </c>
      <c r="H285" s="100">
        <f t="shared" si="272"/>
        <v>0</v>
      </c>
      <c r="I285" s="100">
        <f t="shared" si="273"/>
        <v>0</v>
      </c>
      <c r="J285" s="100">
        <f t="shared" si="274"/>
        <v>0</v>
      </c>
      <c r="K285" s="100">
        <f t="shared" si="275"/>
        <v>0</v>
      </c>
      <c r="L285" s="100">
        <f t="shared" si="276"/>
        <v>0</v>
      </c>
      <c r="M285" s="100">
        <f t="shared" si="277"/>
        <v>0</v>
      </c>
      <c r="N285" s="100">
        <f t="shared" si="278"/>
        <v>0</v>
      </c>
      <c r="O285" s="100">
        <f t="shared" si="279"/>
        <v>0</v>
      </c>
      <c r="P285" s="100">
        <f t="shared" si="280"/>
        <v>0</v>
      </c>
      <c r="Q285" s="104">
        <f t="shared" si="281"/>
        <v>0</v>
      </c>
      <c r="S285" s="99">
        <f t="shared" si="282"/>
        <v>0</v>
      </c>
      <c r="T285" s="100">
        <f t="shared" si="283"/>
        <v>0</v>
      </c>
      <c r="U285" s="100">
        <f t="shared" si="284"/>
        <v>0</v>
      </c>
      <c r="V285" s="100">
        <f t="shared" si="285"/>
        <v>0</v>
      </c>
      <c r="W285" s="100">
        <f t="shared" si="286"/>
        <v>0</v>
      </c>
      <c r="X285" s="100">
        <f t="shared" si="287"/>
        <v>0</v>
      </c>
      <c r="Y285" s="100">
        <f t="shared" si="288"/>
        <v>0</v>
      </c>
      <c r="Z285" s="100">
        <f t="shared" si="289"/>
        <v>0</v>
      </c>
      <c r="AA285" s="100">
        <f t="shared" si="290"/>
        <v>0</v>
      </c>
      <c r="AB285" s="100">
        <f t="shared" si="291"/>
        <v>0</v>
      </c>
      <c r="AC285" s="100">
        <f t="shared" si="292"/>
        <v>0</v>
      </c>
      <c r="AD285" s="100">
        <f t="shared" si="293"/>
        <v>0</v>
      </c>
      <c r="AE285" s="104">
        <f t="shared" si="294"/>
        <v>0</v>
      </c>
      <c r="AF285" s="104">
        <f t="shared" si="295"/>
        <v>0</v>
      </c>
      <c r="AG285" s="104">
        <f t="shared" si="296"/>
        <v>0</v>
      </c>
      <c r="AH285" s="173">
        <f t="shared" si="297"/>
        <v>0</v>
      </c>
      <c r="AJ285" s="78"/>
      <c r="AK285" s="79"/>
      <c r="AL285" s="79"/>
      <c r="AM285" s="79"/>
      <c r="AN285" s="79"/>
      <c r="AO285" s="79"/>
      <c r="AP285" s="79"/>
      <c r="AQ285" s="79"/>
      <c r="AR285" s="79"/>
      <c r="AS285" s="79"/>
      <c r="AT285" s="79"/>
      <c r="AU285" s="79"/>
      <c r="AV285" s="30">
        <f t="shared" si="298"/>
        <v>0</v>
      </c>
      <c r="AW285" s="80"/>
      <c r="AX285" s="37"/>
    </row>
    <row r="286" spans="2:50" x14ac:dyDescent="0.35">
      <c r="B286" s="116">
        <v>624000</v>
      </c>
      <c r="C286" s="87" t="s">
        <v>806</v>
      </c>
      <c r="E286" s="99">
        <f t="shared" si="269"/>
        <v>0</v>
      </c>
      <c r="F286" s="100">
        <f t="shared" si="270"/>
        <v>0</v>
      </c>
      <c r="G286" s="100">
        <f t="shared" si="271"/>
        <v>0</v>
      </c>
      <c r="H286" s="100">
        <f t="shared" si="272"/>
        <v>0</v>
      </c>
      <c r="I286" s="100">
        <f t="shared" si="273"/>
        <v>0</v>
      </c>
      <c r="J286" s="100">
        <f t="shared" si="274"/>
        <v>0</v>
      </c>
      <c r="K286" s="100">
        <f t="shared" si="275"/>
        <v>0</v>
      </c>
      <c r="L286" s="100">
        <f t="shared" si="276"/>
        <v>0</v>
      </c>
      <c r="M286" s="100">
        <f t="shared" si="277"/>
        <v>0</v>
      </c>
      <c r="N286" s="100">
        <f t="shared" si="278"/>
        <v>0</v>
      </c>
      <c r="O286" s="100">
        <f t="shared" si="279"/>
        <v>0</v>
      </c>
      <c r="P286" s="100">
        <f t="shared" si="280"/>
        <v>0</v>
      </c>
      <c r="Q286" s="104">
        <f t="shared" si="281"/>
        <v>0</v>
      </c>
      <c r="S286" s="99">
        <f t="shared" si="282"/>
        <v>0</v>
      </c>
      <c r="T286" s="100">
        <f t="shared" si="283"/>
        <v>0</v>
      </c>
      <c r="U286" s="100">
        <f t="shared" si="284"/>
        <v>0</v>
      </c>
      <c r="V286" s="100">
        <f t="shared" si="285"/>
        <v>0</v>
      </c>
      <c r="W286" s="100">
        <f t="shared" si="286"/>
        <v>0</v>
      </c>
      <c r="X286" s="100">
        <f t="shared" si="287"/>
        <v>0</v>
      </c>
      <c r="Y286" s="100">
        <f t="shared" si="288"/>
        <v>0</v>
      </c>
      <c r="Z286" s="100">
        <f t="shared" si="289"/>
        <v>0</v>
      </c>
      <c r="AA286" s="100">
        <f t="shared" si="290"/>
        <v>0</v>
      </c>
      <c r="AB286" s="100">
        <f t="shared" si="291"/>
        <v>0</v>
      </c>
      <c r="AC286" s="100">
        <f t="shared" si="292"/>
        <v>0</v>
      </c>
      <c r="AD286" s="100">
        <f t="shared" si="293"/>
        <v>0</v>
      </c>
      <c r="AE286" s="104">
        <f t="shared" si="294"/>
        <v>0</v>
      </c>
      <c r="AF286" s="104">
        <f t="shared" si="295"/>
        <v>0</v>
      </c>
      <c r="AG286" s="104">
        <f t="shared" si="296"/>
        <v>0</v>
      </c>
      <c r="AH286" s="173">
        <f t="shared" si="297"/>
        <v>0</v>
      </c>
      <c r="AJ286" s="78"/>
      <c r="AK286" s="79"/>
      <c r="AL286" s="79"/>
      <c r="AM286" s="79"/>
      <c r="AN286" s="79"/>
      <c r="AO286" s="79"/>
      <c r="AP286" s="79"/>
      <c r="AQ286" s="79"/>
      <c r="AR286" s="79"/>
      <c r="AS286" s="79"/>
      <c r="AT286" s="79"/>
      <c r="AU286" s="79"/>
      <c r="AV286" s="30">
        <f t="shared" si="298"/>
        <v>0</v>
      </c>
      <c r="AW286" s="80"/>
      <c r="AX286" s="37"/>
    </row>
    <row r="287" spans="2:50" x14ac:dyDescent="0.35">
      <c r="B287" s="116">
        <v>624010</v>
      </c>
      <c r="C287" s="87" t="s">
        <v>807</v>
      </c>
      <c r="E287" s="99">
        <f t="shared" si="269"/>
        <v>0</v>
      </c>
      <c r="F287" s="100">
        <f t="shared" si="270"/>
        <v>0</v>
      </c>
      <c r="G287" s="100">
        <f t="shared" si="271"/>
        <v>0</v>
      </c>
      <c r="H287" s="100">
        <f t="shared" si="272"/>
        <v>0</v>
      </c>
      <c r="I287" s="100">
        <f t="shared" si="273"/>
        <v>0</v>
      </c>
      <c r="J287" s="100">
        <f t="shared" si="274"/>
        <v>0</v>
      </c>
      <c r="K287" s="100">
        <f t="shared" si="275"/>
        <v>0</v>
      </c>
      <c r="L287" s="100">
        <f t="shared" si="276"/>
        <v>0</v>
      </c>
      <c r="M287" s="100">
        <f t="shared" si="277"/>
        <v>0</v>
      </c>
      <c r="N287" s="100">
        <f t="shared" si="278"/>
        <v>0</v>
      </c>
      <c r="O287" s="100">
        <f t="shared" si="279"/>
        <v>0</v>
      </c>
      <c r="P287" s="100">
        <f t="shared" si="280"/>
        <v>0</v>
      </c>
      <c r="Q287" s="104">
        <f t="shared" si="281"/>
        <v>0</v>
      </c>
      <c r="S287" s="99">
        <f t="shared" si="282"/>
        <v>0</v>
      </c>
      <c r="T287" s="100">
        <f t="shared" si="283"/>
        <v>0</v>
      </c>
      <c r="U287" s="100">
        <f t="shared" si="284"/>
        <v>0</v>
      </c>
      <c r="V287" s="100">
        <f t="shared" si="285"/>
        <v>0</v>
      </c>
      <c r="W287" s="100">
        <f t="shared" si="286"/>
        <v>0</v>
      </c>
      <c r="X287" s="100">
        <f t="shared" si="287"/>
        <v>0</v>
      </c>
      <c r="Y287" s="100">
        <f t="shared" si="288"/>
        <v>0</v>
      </c>
      <c r="Z287" s="100">
        <f t="shared" si="289"/>
        <v>0</v>
      </c>
      <c r="AA287" s="100">
        <f t="shared" si="290"/>
        <v>0</v>
      </c>
      <c r="AB287" s="100">
        <f t="shared" si="291"/>
        <v>0</v>
      </c>
      <c r="AC287" s="100">
        <f t="shared" si="292"/>
        <v>0</v>
      </c>
      <c r="AD287" s="100">
        <f t="shared" si="293"/>
        <v>0</v>
      </c>
      <c r="AE287" s="104">
        <f t="shared" si="294"/>
        <v>0</v>
      </c>
      <c r="AF287" s="104">
        <f t="shared" si="295"/>
        <v>0</v>
      </c>
      <c r="AG287" s="104">
        <f t="shared" si="296"/>
        <v>0</v>
      </c>
      <c r="AH287" s="173">
        <f t="shared" si="297"/>
        <v>0</v>
      </c>
      <c r="AJ287" s="78"/>
      <c r="AK287" s="79"/>
      <c r="AL287" s="79"/>
      <c r="AM287" s="79"/>
      <c r="AN287" s="79"/>
      <c r="AO287" s="79"/>
      <c r="AP287" s="79"/>
      <c r="AQ287" s="79"/>
      <c r="AR287" s="79"/>
      <c r="AS287" s="79"/>
      <c r="AT287" s="79"/>
      <c r="AU287" s="79"/>
      <c r="AV287" s="30">
        <f t="shared" si="298"/>
        <v>0</v>
      </c>
      <c r="AW287" s="80"/>
      <c r="AX287" s="37"/>
    </row>
    <row r="288" spans="2:50" x14ac:dyDescent="0.35">
      <c r="B288" s="116">
        <v>624100</v>
      </c>
      <c r="C288" s="87" t="s">
        <v>808</v>
      </c>
      <c r="E288" s="99" t="str">
        <f t="shared" si="269"/>
        <v>-</v>
      </c>
      <c r="F288" s="100" t="str">
        <f t="shared" si="270"/>
        <v>-</v>
      </c>
      <c r="G288" s="100" t="str">
        <f t="shared" si="271"/>
        <v>-</v>
      </c>
      <c r="H288" s="100" t="str">
        <f t="shared" si="272"/>
        <v>-</v>
      </c>
      <c r="I288" s="100" t="str">
        <f t="shared" si="273"/>
        <v>-</v>
      </c>
      <c r="J288" s="100" t="str">
        <f t="shared" si="274"/>
        <v>-</v>
      </c>
      <c r="K288" s="100">
        <f t="shared" si="275"/>
        <v>12000</v>
      </c>
      <c r="L288" s="100" t="str">
        <f t="shared" si="276"/>
        <v>-</v>
      </c>
      <c r="M288" s="100" t="str">
        <f t="shared" si="277"/>
        <v>-</v>
      </c>
      <c r="N288" s="100" t="str">
        <f t="shared" si="278"/>
        <v>-</v>
      </c>
      <c r="O288" s="100">
        <f t="shared" si="279"/>
        <v>-36580.959999999999</v>
      </c>
      <c r="P288" s="100" t="str">
        <f t="shared" si="280"/>
        <v>-</v>
      </c>
      <c r="Q288" s="104">
        <f t="shared" si="281"/>
        <v>-24580.959999999999</v>
      </c>
      <c r="S288" s="99">
        <f t="shared" si="282"/>
        <v>0</v>
      </c>
      <c r="T288" s="100">
        <f t="shared" si="283"/>
        <v>0</v>
      </c>
      <c r="U288" s="100">
        <f t="shared" si="284"/>
        <v>0</v>
      </c>
      <c r="V288" s="100">
        <f t="shared" si="285"/>
        <v>0</v>
      </c>
      <c r="W288" s="100">
        <f t="shared" si="286"/>
        <v>0</v>
      </c>
      <c r="X288" s="100">
        <f t="shared" si="287"/>
        <v>0</v>
      </c>
      <c r="Y288" s="100">
        <f t="shared" si="288"/>
        <v>0</v>
      </c>
      <c r="Z288" s="100">
        <f t="shared" si="289"/>
        <v>0</v>
      </c>
      <c r="AA288" s="100">
        <f t="shared" si="290"/>
        <v>0</v>
      </c>
      <c r="AB288" s="100">
        <f t="shared" si="291"/>
        <v>0</v>
      </c>
      <c r="AC288" s="100">
        <f t="shared" si="292"/>
        <v>0</v>
      </c>
      <c r="AD288" s="100">
        <f t="shared" si="293"/>
        <v>0</v>
      </c>
      <c r="AE288" s="104">
        <f t="shared" si="294"/>
        <v>0</v>
      </c>
      <c r="AF288" s="104">
        <f t="shared" si="295"/>
        <v>0</v>
      </c>
      <c r="AG288" s="104">
        <f t="shared" si="296"/>
        <v>0</v>
      </c>
      <c r="AH288" s="173">
        <f t="shared" si="297"/>
        <v>0</v>
      </c>
      <c r="AJ288" s="78"/>
      <c r="AK288" s="79"/>
      <c r="AL288" s="79"/>
      <c r="AM288" s="79"/>
      <c r="AN288" s="79"/>
      <c r="AO288" s="79"/>
      <c r="AP288" s="79"/>
      <c r="AQ288" s="79"/>
      <c r="AR288" s="79"/>
      <c r="AS288" s="79"/>
      <c r="AT288" s="79"/>
      <c r="AU288" s="79"/>
      <c r="AV288" s="30">
        <f t="shared" si="298"/>
        <v>0</v>
      </c>
      <c r="AW288" s="80"/>
      <c r="AX288" s="37"/>
    </row>
    <row r="289" spans="2:50" x14ac:dyDescent="0.35">
      <c r="B289" s="116">
        <v>624200</v>
      </c>
      <c r="C289" s="87" t="s">
        <v>809</v>
      </c>
      <c r="E289" s="99">
        <f t="shared" si="269"/>
        <v>0</v>
      </c>
      <c r="F289" s="100">
        <f t="shared" si="270"/>
        <v>0</v>
      </c>
      <c r="G289" s="100">
        <f t="shared" si="271"/>
        <v>0</v>
      </c>
      <c r="H289" s="100">
        <f t="shared" si="272"/>
        <v>0</v>
      </c>
      <c r="I289" s="100">
        <f t="shared" si="273"/>
        <v>0</v>
      </c>
      <c r="J289" s="100">
        <f t="shared" si="274"/>
        <v>0</v>
      </c>
      <c r="K289" s="100">
        <f t="shared" si="275"/>
        <v>0</v>
      </c>
      <c r="L289" s="100">
        <f t="shared" si="276"/>
        <v>0</v>
      </c>
      <c r="M289" s="100">
        <f t="shared" si="277"/>
        <v>0</v>
      </c>
      <c r="N289" s="100">
        <f t="shared" si="278"/>
        <v>0</v>
      </c>
      <c r="O289" s="100">
        <f t="shared" si="279"/>
        <v>0</v>
      </c>
      <c r="P289" s="100">
        <f t="shared" si="280"/>
        <v>0</v>
      </c>
      <c r="Q289" s="104">
        <f t="shared" si="281"/>
        <v>0</v>
      </c>
      <c r="S289" s="99">
        <f t="shared" si="282"/>
        <v>0</v>
      </c>
      <c r="T289" s="100">
        <f t="shared" si="283"/>
        <v>0</v>
      </c>
      <c r="U289" s="100">
        <f t="shared" si="284"/>
        <v>0</v>
      </c>
      <c r="V289" s="100">
        <f t="shared" si="285"/>
        <v>0</v>
      </c>
      <c r="W289" s="100">
        <f t="shared" si="286"/>
        <v>0</v>
      </c>
      <c r="X289" s="100">
        <f t="shared" si="287"/>
        <v>0</v>
      </c>
      <c r="Y289" s="100">
        <f t="shared" si="288"/>
        <v>0</v>
      </c>
      <c r="Z289" s="100">
        <f t="shared" si="289"/>
        <v>0</v>
      </c>
      <c r="AA289" s="100">
        <f t="shared" si="290"/>
        <v>0</v>
      </c>
      <c r="AB289" s="100">
        <f t="shared" si="291"/>
        <v>0</v>
      </c>
      <c r="AC289" s="100">
        <f t="shared" si="292"/>
        <v>0</v>
      </c>
      <c r="AD289" s="100">
        <f t="shared" si="293"/>
        <v>0</v>
      </c>
      <c r="AE289" s="104">
        <f t="shared" si="294"/>
        <v>0</v>
      </c>
      <c r="AF289" s="104">
        <f t="shared" si="295"/>
        <v>0</v>
      </c>
      <c r="AG289" s="104">
        <f t="shared" si="296"/>
        <v>0</v>
      </c>
      <c r="AH289" s="173">
        <f t="shared" si="297"/>
        <v>0</v>
      </c>
      <c r="AJ289" s="78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30">
        <f t="shared" si="298"/>
        <v>0</v>
      </c>
      <c r="AW289" s="80"/>
      <c r="AX289" s="37"/>
    </row>
    <row r="290" spans="2:50" x14ac:dyDescent="0.35">
      <c r="B290" s="116">
        <v>624201</v>
      </c>
      <c r="C290" s="87" t="s">
        <v>810</v>
      </c>
      <c r="E290" s="99">
        <f t="shared" si="269"/>
        <v>0</v>
      </c>
      <c r="F290" s="100">
        <f t="shared" si="270"/>
        <v>0</v>
      </c>
      <c r="G290" s="100">
        <f t="shared" si="271"/>
        <v>0</v>
      </c>
      <c r="H290" s="100">
        <f t="shared" si="272"/>
        <v>0</v>
      </c>
      <c r="I290" s="100">
        <f t="shared" si="273"/>
        <v>0</v>
      </c>
      <c r="J290" s="100">
        <f t="shared" si="274"/>
        <v>0</v>
      </c>
      <c r="K290" s="100">
        <f t="shared" si="275"/>
        <v>0</v>
      </c>
      <c r="L290" s="100">
        <f t="shared" si="276"/>
        <v>0</v>
      </c>
      <c r="M290" s="100">
        <f t="shared" si="277"/>
        <v>0</v>
      </c>
      <c r="N290" s="100">
        <f t="shared" si="278"/>
        <v>0</v>
      </c>
      <c r="O290" s="100">
        <f t="shared" si="279"/>
        <v>0</v>
      </c>
      <c r="P290" s="100">
        <f t="shared" si="280"/>
        <v>0</v>
      </c>
      <c r="Q290" s="104">
        <f t="shared" si="281"/>
        <v>0</v>
      </c>
      <c r="S290" s="99">
        <f t="shared" si="282"/>
        <v>0</v>
      </c>
      <c r="T290" s="100">
        <f t="shared" si="283"/>
        <v>0</v>
      </c>
      <c r="U290" s="100">
        <f t="shared" si="284"/>
        <v>0</v>
      </c>
      <c r="V290" s="100">
        <f t="shared" si="285"/>
        <v>0</v>
      </c>
      <c r="W290" s="100">
        <f t="shared" si="286"/>
        <v>0</v>
      </c>
      <c r="X290" s="100">
        <f t="shared" si="287"/>
        <v>0</v>
      </c>
      <c r="Y290" s="100">
        <f t="shared" si="288"/>
        <v>0</v>
      </c>
      <c r="Z290" s="100">
        <f t="shared" si="289"/>
        <v>0</v>
      </c>
      <c r="AA290" s="100">
        <f t="shared" si="290"/>
        <v>0</v>
      </c>
      <c r="AB290" s="100">
        <f t="shared" si="291"/>
        <v>0</v>
      </c>
      <c r="AC290" s="100">
        <f t="shared" si="292"/>
        <v>0</v>
      </c>
      <c r="AD290" s="100">
        <f t="shared" si="293"/>
        <v>0</v>
      </c>
      <c r="AE290" s="104">
        <f t="shared" si="294"/>
        <v>0</v>
      </c>
      <c r="AF290" s="104">
        <f t="shared" si="295"/>
        <v>0</v>
      </c>
      <c r="AG290" s="104">
        <f t="shared" si="296"/>
        <v>0</v>
      </c>
      <c r="AH290" s="173">
        <f t="shared" si="297"/>
        <v>0</v>
      </c>
      <c r="AJ290" s="78"/>
      <c r="AK290" s="79"/>
      <c r="AL290" s="79"/>
      <c r="AM290" s="79"/>
      <c r="AN290" s="79"/>
      <c r="AO290" s="79"/>
      <c r="AP290" s="79"/>
      <c r="AQ290" s="79"/>
      <c r="AR290" s="79"/>
      <c r="AS290" s="79"/>
      <c r="AT290" s="79"/>
      <c r="AU290" s="79"/>
      <c r="AV290" s="30">
        <f t="shared" si="298"/>
        <v>0</v>
      </c>
      <c r="AW290" s="80"/>
      <c r="AX290" s="37"/>
    </row>
    <row r="291" spans="2:50" x14ac:dyDescent="0.35">
      <c r="B291" s="116">
        <v>624202</v>
      </c>
      <c r="C291" s="87" t="s">
        <v>811</v>
      </c>
      <c r="E291" s="99">
        <f t="shared" ref="E291:E322" si="299">IF(E$6="Actuals",_xlfn.IFNA(VLOOKUP($B291,PYRSV,5,FALSE),0),_xlfn.IFNA(VLOOKUP($B291,CYBUDRSV,5,FALSE),0))</f>
        <v>0</v>
      </c>
      <c r="F291" s="100">
        <f t="shared" ref="F291:F322" si="300">IF(F$6="Actuals",_xlfn.IFNA(VLOOKUP($B291,PYRSV,6,FALSE),0),_xlfn.IFNA(VLOOKUP($B291,CYBUDRSV,6,FALSE),0))</f>
        <v>0</v>
      </c>
      <c r="G291" s="100">
        <f t="shared" ref="G291:G322" si="301">IF(G$6="Actuals",_xlfn.IFNA(VLOOKUP($B291,PYRSV,7,FALSE),0),_xlfn.IFNA(VLOOKUP($B291,CYBUDRSV,7,FALSE),0))</f>
        <v>0</v>
      </c>
      <c r="H291" s="100">
        <f t="shared" ref="H291:H322" si="302">IF(H$6="Actuals",_xlfn.IFNA(VLOOKUP($B291,PYRSV,8,FALSE),0),_xlfn.IFNA(VLOOKUP($B291,CYBUDRSV,8,FALSE),0))</f>
        <v>0</v>
      </c>
      <c r="I291" s="100">
        <f t="shared" ref="I291:I322" si="303">IF(I$6="Actuals",_xlfn.IFNA(VLOOKUP($B291,PYRSV,9,FALSE),0),_xlfn.IFNA(VLOOKUP($B291,CYBUDRSV,9,FALSE),0))</f>
        <v>0</v>
      </c>
      <c r="J291" s="100">
        <f t="shared" ref="J291:J322" si="304">IF(J$6="Actuals",_xlfn.IFNA(VLOOKUP($B291,PYRSV,10,FALSE),0),_xlfn.IFNA(VLOOKUP($B291,CYBUDRSV,10,FALSE),0))</f>
        <v>0</v>
      </c>
      <c r="K291" s="100">
        <f t="shared" ref="K291:K322" si="305">IF(K$6="Actuals",_xlfn.IFNA(VLOOKUP($B291,PYRSV,11,FALSE),0),_xlfn.IFNA(VLOOKUP($B291,CYBUDRSV,11,FALSE),0))</f>
        <v>0</v>
      </c>
      <c r="L291" s="100">
        <f t="shared" ref="L291:L322" si="306">IF(L$6="Actuals",_xlfn.IFNA(VLOOKUP($B291,PYRSV,12,FALSE),0),_xlfn.IFNA(VLOOKUP($B291,CYBUDRSV,12,FALSE),0))</f>
        <v>0</v>
      </c>
      <c r="M291" s="100">
        <f t="shared" ref="M291:M322" si="307">IF(M$6="Actuals",_xlfn.IFNA(VLOOKUP($B291,PYRSV,13,FALSE),0),_xlfn.IFNA(VLOOKUP($B291,CYBUDRSV,13,FALSE),0))</f>
        <v>0</v>
      </c>
      <c r="N291" s="100">
        <f t="shared" ref="N291:N322" si="308">IF(N$6="Actuals",_xlfn.IFNA(VLOOKUP($B291,PYRSV,14,FALSE),0),_xlfn.IFNA(VLOOKUP($B291,CYBUDRSV,14,FALSE),0))</f>
        <v>0</v>
      </c>
      <c r="O291" s="100">
        <f t="shared" ref="O291:O322" si="309">IF(O$6="Actuals",_xlfn.IFNA(VLOOKUP($B291,PYRSV,15,FALSE),0),_xlfn.IFNA(VLOOKUP($B291,CYBUDRSV,15,FALSE),0))</f>
        <v>0</v>
      </c>
      <c r="P291" s="100">
        <f t="shared" ref="P291:P322" si="310">IF(P$6="Actuals",_xlfn.IFNA(VLOOKUP($B291,PYRSV,16,FALSE),0),_xlfn.IFNA(VLOOKUP($B291,CYBUDRSV,16,FALSE),0))</f>
        <v>0</v>
      </c>
      <c r="Q291" s="104">
        <f t="shared" ref="Q291:Q322" si="311">SUM(E291:P291)</f>
        <v>0</v>
      </c>
      <c r="S291" s="99">
        <f t="shared" ref="S291:S322" si="312">IF(S$6="Actuals",_xlfn.IFNA(VLOOKUP($B291,CYRSV,5,FALSE),0),_xlfn.IFNA(VLOOKUP($B291,CYBUDRSV,9,FALSE),0))</f>
        <v>0</v>
      </c>
      <c r="T291" s="100">
        <f t="shared" ref="T291:T322" si="313">IF(T$6="Actuals",_xlfn.IFNA(VLOOKUP($B291,CYRSV,6,FALSE),0),_xlfn.IFNA(VLOOKUP($B291,CYBUDRSV,10,FALSE),0))</f>
        <v>0</v>
      </c>
      <c r="U291" s="100">
        <f t="shared" ref="U291:U322" si="314">IF(U$6="Actuals",_xlfn.IFNA(VLOOKUP($B291,CYRSV,7,FALSE),0),_xlfn.IFNA(VLOOKUP($B291,CYBUDRSV,11,FALSE),0))</f>
        <v>0</v>
      </c>
      <c r="V291" s="100">
        <f t="shared" ref="V291:V322" si="315">IF(V$6="Actuals",_xlfn.IFNA(VLOOKUP($B291,CYRSV,8,FALSE),0),_xlfn.IFNA(VLOOKUP($B291,CYBUDRSV,12,FALSE),0))</f>
        <v>0</v>
      </c>
      <c r="W291" s="100">
        <f t="shared" ref="W291:W322" si="316">IF(W$6="Actuals",_xlfn.IFNA(VLOOKUP($B291,CYRSV,9,FALSE),0),_xlfn.IFNA(VLOOKUP($B291,CYBUDRSV,13,FALSE),0))</f>
        <v>0</v>
      </c>
      <c r="X291" s="100">
        <f t="shared" ref="X291:X322" si="317">IF(X$6="Actuals",_xlfn.IFNA(VLOOKUP($B291,CYRSV,10,FALSE),0),_xlfn.IFNA(VLOOKUP($B291,CYBUDRSV,14,FALSE),0))</f>
        <v>0</v>
      </c>
      <c r="Y291" s="100">
        <f t="shared" ref="Y291:Y322" si="318">IF(Y$6="Actuals",_xlfn.IFNA(VLOOKUP($B291,CYRSV,11,FALSE),0),_xlfn.IFNA(VLOOKUP($B291,CYBUDRSV,15,FALSE),0))</f>
        <v>0</v>
      </c>
      <c r="Z291" s="100">
        <f t="shared" ref="Z291:Z322" si="319">IF(Z$6="Actuals",_xlfn.IFNA(VLOOKUP($B291,CYRSV,12,FALSE),0),_xlfn.IFNA(VLOOKUP($B291,CYBUDRSV,16,FALSE),0))</f>
        <v>0</v>
      </c>
      <c r="AA291" s="100">
        <f t="shared" ref="AA291:AA322" si="320">IF(AA$6="Actuals",_xlfn.IFNA(VLOOKUP($B291,CYRSV,13,FALSE),0),_xlfn.IFNA(VLOOKUP($B291,CYBUDRSV,17,FALSE),0))</f>
        <v>0</v>
      </c>
      <c r="AB291" s="100">
        <f t="shared" ref="AB291:AB322" si="321">IF(AB$6="Actuals",_xlfn.IFNA(VLOOKUP($B291,CYRSV,14,FALSE),0),_xlfn.IFNA(VLOOKUP($B291,CYBUDRSV,18,FALSE),0))</f>
        <v>0</v>
      </c>
      <c r="AC291" s="100">
        <f t="shared" ref="AC291:AC322" si="322">IF(AC$6="Actuals",_xlfn.IFNA(VLOOKUP($B291,CYRSV,15,FALSE),0),_xlfn.IFNA(VLOOKUP($B291,CYBUDRSV,19,FALSE),0))</f>
        <v>0</v>
      </c>
      <c r="AD291" s="100">
        <f t="shared" ref="AD291:AD322" si="323">IF(AD$6="Actuals",_xlfn.IFNA(VLOOKUP($B291,CYRSV,16,FALSE),0),_xlfn.IFNA(VLOOKUP($B291,CYBUDRSV,20,FALSE),0))</f>
        <v>0</v>
      </c>
      <c r="AE291" s="104">
        <f t="shared" ref="AE291:AE322" si="324">SUM(S291:AD291)</f>
        <v>0</v>
      </c>
      <c r="AF291" s="104">
        <f t="shared" ref="AF291:AF322" si="325">IF(AF$6="Actuals",_xlfn.IFNA(VLOOKUP($B291,CYRSV,17,FALSE),0),_xlfn.IFNA(VLOOKUP($B291,CYBUDRSV,6,FALSE),0))</f>
        <v>0</v>
      </c>
      <c r="AG291" s="104">
        <f t="shared" ref="AG291:AG322" si="326">+AE291-AF291</f>
        <v>0</v>
      </c>
      <c r="AH291" s="173">
        <f t="shared" ref="AH291:AH322" si="327">IF(AF291=0,0,AG291/AF291)</f>
        <v>0</v>
      </c>
      <c r="AJ291" s="78"/>
      <c r="AK291" s="7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30">
        <f t="shared" ref="AV291:AV322" si="328">SUM(AJ291:AU291)</f>
        <v>0</v>
      </c>
      <c r="AW291" s="80"/>
      <c r="AX291" s="37"/>
    </row>
    <row r="292" spans="2:50" x14ac:dyDescent="0.35">
      <c r="B292" s="116">
        <v>624203</v>
      </c>
      <c r="C292" s="87" t="s">
        <v>812</v>
      </c>
      <c r="E292" s="99">
        <f t="shared" si="299"/>
        <v>0</v>
      </c>
      <c r="F292" s="100">
        <f t="shared" si="300"/>
        <v>0</v>
      </c>
      <c r="G292" s="100">
        <f t="shared" si="301"/>
        <v>0</v>
      </c>
      <c r="H292" s="100">
        <f t="shared" si="302"/>
        <v>0</v>
      </c>
      <c r="I292" s="100">
        <f t="shared" si="303"/>
        <v>0</v>
      </c>
      <c r="J292" s="100">
        <f t="shared" si="304"/>
        <v>0</v>
      </c>
      <c r="K292" s="100">
        <f t="shared" si="305"/>
        <v>0</v>
      </c>
      <c r="L292" s="100">
        <f t="shared" si="306"/>
        <v>0</v>
      </c>
      <c r="M292" s="100">
        <f t="shared" si="307"/>
        <v>0</v>
      </c>
      <c r="N292" s="100">
        <f t="shared" si="308"/>
        <v>0</v>
      </c>
      <c r="O292" s="100">
        <f t="shared" si="309"/>
        <v>0</v>
      </c>
      <c r="P292" s="100">
        <f t="shared" si="310"/>
        <v>0</v>
      </c>
      <c r="Q292" s="104">
        <f t="shared" si="311"/>
        <v>0</v>
      </c>
      <c r="S292" s="99">
        <f t="shared" si="312"/>
        <v>0</v>
      </c>
      <c r="T292" s="100">
        <f t="shared" si="313"/>
        <v>0</v>
      </c>
      <c r="U292" s="100">
        <f t="shared" si="314"/>
        <v>0</v>
      </c>
      <c r="V292" s="100">
        <f t="shared" si="315"/>
        <v>0</v>
      </c>
      <c r="W292" s="100">
        <f t="shared" si="316"/>
        <v>0</v>
      </c>
      <c r="X292" s="100">
        <f t="shared" si="317"/>
        <v>0</v>
      </c>
      <c r="Y292" s="100">
        <f t="shared" si="318"/>
        <v>0</v>
      </c>
      <c r="Z292" s="100">
        <f t="shared" si="319"/>
        <v>0</v>
      </c>
      <c r="AA292" s="100">
        <f t="shared" si="320"/>
        <v>0</v>
      </c>
      <c r="AB292" s="100">
        <f t="shared" si="321"/>
        <v>0</v>
      </c>
      <c r="AC292" s="100">
        <f t="shared" si="322"/>
        <v>0</v>
      </c>
      <c r="AD292" s="100">
        <f t="shared" si="323"/>
        <v>0</v>
      </c>
      <c r="AE292" s="104">
        <f t="shared" si="324"/>
        <v>0</v>
      </c>
      <c r="AF292" s="104">
        <f t="shared" si="325"/>
        <v>0</v>
      </c>
      <c r="AG292" s="104">
        <f t="shared" si="326"/>
        <v>0</v>
      </c>
      <c r="AH292" s="173">
        <f t="shared" si="327"/>
        <v>0</v>
      </c>
      <c r="AJ292" s="78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30">
        <f t="shared" si="328"/>
        <v>0</v>
      </c>
      <c r="AW292" s="80"/>
      <c r="AX292" s="37"/>
    </row>
    <row r="293" spans="2:50" x14ac:dyDescent="0.35">
      <c r="B293" s="116">
        <v>624300</v>
      </c>
      <c r="C293" s="87" t="s">
        <v>813</v>
      </c>
      <c r="E293" s="99">
        <f t="shared" si="299"/>
        <v>0</v>
      </c>
      <c r="F293" s="100">
        <f t="shared" si="300"/>
        <v>0</v>
      </c>
      <c r="G293" s="100">
        <f t="shared" si="301"/>
        <v>0</v>
      </c>
      <c r="H293" s="100">
        <f t="shared" si="302"/>
        <v>0</v>
      </c>
      <c r="I293" s="100">
        <f t="shared" si="303"/>
        <v>0</v>
      </c>
      <c r="J293" s="100">
        <f t="shared" si="304"/>
        <v>0</v>
      </c>
      <c r="K293" s="100">
        <f t="shared" si="305"/>
        <v>0</v>
      </c>
      <c r="L293" s="100">
        <f t="shared" si="306"/>
        <v>0</v>
      </c>
      <c r="M293" s="100">
        <f t="shared" si="307"/>
        <v>0</v>
      </c>
      <c r="N293" s="100">
        <f t="shared" si="308"/>
        <v>0</v>
      </c>
      <c r="O293" s="100">
        <f t="shared" si="309"/>
        <v>0</v>
      </c>
      <c r="P293" s="100">
        <f t="shared" si="310"/>
        <v>0</v>
      </c>
      <c r="Q293" s="104">
        <f t="shared" si="311"/>
        <v>0</v>
      </c>
      <c r="S293" s="99">
        <f t="shared" si="312"/>
        <v>0</v>
      </c>
      <c r="T293" s="100">
        <f t="shared" si="313"/>
        <v>0</v>
      </c>
      <c r="U293" s="100">
        <f t="shared" si="314"/>
        <v>0</v>
      </c>
      <c r="V293" s="100">
        <f t="shared" si="315"/>
        <v>0</v>
      </c>
      <c r="W293" s="100">
        <f t="shared" si="316"/>
        <v>0</v>
      </c>
      <c r="X293" s="100">
        <f t="shared" si="317"/>
        <v>0</v>
      </c>
      <c r="Y293" s="100">
        <f t="shared" si="318"/>
        <v>0</v>
      </c>
      <c r="Z293" s="100">
        <f t="shared" si="319"/>
        <v>0</v>
      </c>
      <c r="AA293" s="100">
        <f t="shared" si="320"/>
        <v>0</v>
      </c>
      <c r="AB293" s="100">
        <f t="shared" si="321"/>
        <v>0</v>
      </c>
      <c r="AC293" s="100">
        <f t="shared" si="322"/>
        <v>0</v>
      </c>
      <c r="AD293" s="100">
        <f t="shared" si="323"/>
        <v>0</v>
      </c>
      <c r="AE293" s="104">
        <f t="shared" si="324"/>
        <v>0</v>
      </c>
      <c r="AF293" s="104">
        <f t="shared" si="325"/>
        <v>0</v>
      </c>
      <c r="AG293" s="104">
        <f t="shared" si="326"/>
        <v>0</v>
      </c>
      <c r="AH293" s="173">
        <f t="shared" si="327"/>
        <v>0</v>
      </c>
      <c r="AJ293" s="78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30">
        <f t="shared" si="328"/>
        <v>0</v>
      </c>
      <c r="AW293" s="80"/>
      <c r="AX293" s="37"/>
    </row>
    <row r="294" spans="2:50" x14ac:dyDescent="0.35">
      <c r="B294" s="116">
        <v>624301</v>
      </c>
      <c r="C294" s="87" t="s">
        <v>814</v>
      </c>
      <c r="E294" s="99">
        <f t="shared" si="299"/>
        <v>0</v>
      </c>
      <c r="F294" s="100">
        <f t="shared" si="300"/>
        <v>0</v>
      </c>
      <c r="G294" s="100">
        <f t="shared" si="301"/>
        <v>0</v>
      </c>
      <c r="H294" s="100">
        <f t="shared" si="302"/>
        <v>0</v>
      </c>
      <c r="I294" s="100">
        <f t="shared" si="303"/>
        <v>0</v>
      </c>
      <c r="J294" s="100">
        <f t="shared" si="304"/>
        <v>0</v>
      </c>
      <c r="K294" s="100">
        <f t="shared" si="305"/>
        <v>0</v>
      </c>
      <c r="L294" s="100">
        <f t="shared" si="306"/>
        <v>0</v>
      </c>
      <c r="M294" s="100">
        <f t="shared" si="307"/>
        <v>0</v>
      </c>
      <c r="N294" s="100">
        <f t="shared" si="308"/>
        <v>0</v>
      </c>
      <c r="O294" s="100">
        <f t="shared" si="309"/>
        <v>0</v>
      </c>
      <c r="P294" s="100">
        <f t="shared" si="310"/>
        <v>0</v>
      </c>
      <c r="Q294" s="104">
        <f t="shared" si="311"/>
        <v>0</v>
      </c>
      <c r="S294" s="99">
        <f t="shared" si="312"/>
        <v>0</v>
      </c>
      <c r="T294" s="100">
        <f t="shared" si="313"/>
        <v>0</v>
      </c>
      <c r="U294" s="100">
        <f t="shared" si="314"/>
        <v>0</v>
      </c>
      <c r="V294" s="100">
        <f t="shared" si="315"/>
        <v>0</v>
      </c>
      <c r="W294" s="100">
        <f t="shared" si="316"/>
        <v>0</v>
      </c>
      <c r="X294" s="100">
        <f t="shared" si="317"/>
        <v>0</v>
      </c>
      <c r="Y294" s="100">
        <f t="shared" si="318"/>
        <v>0</v>
      </c>
      <c r="Z294" s="100">
        <f t="shared" si="319"/>
        <v>0</v>
      </c>
      <c r="AA294" s="100">
        <f t="shared" si="320"/>
        <v>0</v>
      </c>
      <c r="AB294" s="100">
        <f t="shared" si="321"/>
        <v>0</v>
      </c>
      <c r="AC294" s="100">
        <f t="shared" si="322"/>
        <v>0</v>
      </c>
      <c r="AD294" s="100">
        <f t="shared" si="323"/>
        <v>0</v>
      </c>
      <c r="AE294" s="104">
        <f t="shared" si="324"/>
        <v>0</v>
      </c>
      <c r="AF294" s="104">
        <f t="shared" si="325"/>
        <v>0</v>
      </c>
      <c r="AG294" s="104">
        <f t="shared" si="326"/>
        <v>0</v>
      </c>
      <c r="AH294" s="173">
        <f t="shared" si="327"/>
        <v>0</v>
      </c>
      <c r="AJ294" s="78"/>
      <c r="AK294" s="79"/>
      <c r="AL294" s="79"/>
      <c r="AM294" s="79"/>
      <c r="AN294" s="79"/>
      <c r="AO294" s="79"/>
      <c r="AP294" s="79"/>
      <c r="AQ294" s="79"/>
      <c r="AR294" s="79"/>
      <c r="AS294" s="79"/>
      <c r="AT294" s="79"/>
      <c r="AU294" s="79"/>
      <c r="AV294" s="30">
        <f t="shared" si="328"/>
        <v>0</v>
      </c>
      <c r="AW294" s="80"/>
      <c r="AX294" s="37"/>
    </row>
    <row r="295" spans="2:50" x14ac:dyDescent="0.35">
      <c r="B295" s="116">
        <v>624302</v>
      </c>
      <c r="C295" s="87" t="s">
        <v>815</v>
      </c>
      <c r="E295" s="99">
        <f t="shared" si="299"/>
        <v>0</v>
      </c>
      <c r="F295" s="100">
        <f t="shared" si="300"/>
        <v>0</v>
      </c>
      <c r="G295" s="100">
        <f t="shared" si="301"/>
        <v>0</v>
      </c>
      <c r="H295" s="100">
        <f t="shared" si="302"/>
        <v>0</v>
      </c>
      <c r="I295" s="100">
        <f t="shared" si="303"/>
        <v>0</v>
      </c>
      <c r="J295" s="100">
        <f t="shared" si="304"/>
        <v>0</v>
      </c>
      <c r="K295" s="100">
        <f t="shared" si="305"/>
        <v>0</v>
      </c>
      <c r="L295" s="100">
        <f t="shared" si="306"/>
        <v>0</v>
      </c>
      <c r="M295" s="100">
        <f t="shared" si="307"/>
        <v>0</v>
      </c>
      <c r="N295" s="100">
        <f t="shared" si="308"/>
        <v>0</v>
      </c>
      <c r="O295" s="100">
        <f t="shared" si="309"/>
        <v>0</v>
      </c>
      <c r="P295" s="100">
        <f t="shared" si="310"/>
        <v>0</v>
      </c>
      <c r="Q295" s="104">
        <f t="shared" si="311"/>
        <v>0</v>
      </c>
      <c r="S295" s="99">
        <f t="shared" si="312"/>
        <v>0</v>
      </c>
      <c r="T295" s="100">
        <f t="shared" si="313"/>
        <v>0</v>
      </c>
      <c r="U295" s="100">
        <f t="shared" si="314"/>
        <v>0</v>
      </c>
      <c r="V295" s="100">
        <f t="shared" si="315"/>
        <v>0</v>
      </c>
      <c r="W295" s="100">
        <f t="shared" si="316"/>
        <v>0</v>
      </c>
      <c r="X295" s="100">
        <f t="shared" si="317"/>
        <v>0</v>
      </c>
      <c r="Y295" s="100">
        <f t="shared" si="318"/>
        <v>0</v>
      </c>
      <c r="Z295" s="100">
        <f t="shared" si="319"/>
        <v>0</v>
      </c>
      <c r="AA295" s="100">
        <f t="shared" si="320"/>
        <v>0</v>
      </c>
      <c r="AB295" s="100">
        <f t="shared" si="321"/>
        <v>0</v>
      </c>
      <c r="AC295" s="100">
        <f t="shared" si="322"/>
        <v>0</v>
      </c>
      <c r="AD295" s="100">
        <f t="shared" si="323"/>
        <v>0</v>
      </c>
      <c r="AE295" s="104">
        <f t="shared" si="324"/>
        <v>0</v>
      </c>
      <c r="AF295" s="104">
        <f t="shared" si="325"/>
        <v>0</v>
      </c>
      <c r="AG295" s="104">
        <f t="shared" si="326"/>
        <v>0</v>
      </c>
      <c r="AH295" s="173">
        <f t="shared" si="327"/>
        <v>0</v>
      </c>
      <c r="AJ295" s="78"/>
      <c r="AK295" s="79"/>
      <c r="AL295" s="79"/>
      <c r="AM295" s="79"/>
      <c r="AN295" s="79"/>
      <c r="AO295" s="79"/>
      <c r="AP295" s="79"/>
      <c r="AQ295" s="79"/>
      <c r="AR295" s="79"/>
      <c r="AS295" s="79"/>
      <c r="AT295" s="79"/>
      <c r="AU295" s="79"/>
      <c r="AV295" s="30">
        <f t="shared" si="328"/>
        <v>0</v>
      </c>
      <c r="AW295" s="80"/>
      <c r="AX295" s="37"/>
    </row>
    <row r="296" spans="2:50" x14ac:dyDescent="0.35">
      <c r="B296" s="116">
        <v>624303</v>
      </c>
      <c r="C296" s="87" t="s">
        <v>816</v>
      </c>
      <c r="E296" s="99">
        <f t="shared" si="299"/>
        <v>0</v>
      </c>
      <c r="F296" s="100">
        <f t="shared" si="300"/>
        <v>0</v>
      </c>
      <c r="G296" s="100">
        <f t="shared" si="301"/>
        <v>0</v>
      </c>
      <c r="H296" s="100">
        <f t="shared" si="302"/>
        <v>0</v>
      </c>
      <c r="I296" s="100">
        <f t="shared" si="303"/>
        <v>0</v>
      </c>
      <c r="J296" s="100">
        <f t="shared" si="304"/>
        <v>0</v>
      </c>
      <c r="K296" s="100">
        <f t="shared" si="305"/>
        <v>0</v>
      </c>
      <c r="L296" s="100">
        <f t="shared" si="306"/>
        <v>0</v>
      </c>
      <c r="M296" s="100">
        <f t="shared" si="307"/>
        <v>0</v>
      </c>
      <c r="N296" s="100">
        <f t="shared" si="308"/>
        <v>0</v>
      </c>
      <c r="O296" s="100">
        <f t="shared" si="309"/>
        <v>0</v>
      </c>
      <c r="P296" s="100">
        <f t="shared" si="310"/>
        <v>0</v>
      </c>
      <c r="Q296" s="104">
        <f t="shared" si="311"/>
        <v>0</v>
      </c>
      <c r="S296" s="99">
        <f t="shared" si="312"/>
        <v>0</v>
      </c>
      <c r="T296" s="100">
        <f t="shared" si="313"/>
        <v>0</v>
      </c>
      <c r="U296" s="100">
        <f t="shared" si="314"/>
        <v>0</v>
      </c>
      <c r="V296" s="100">
        <f t="shared" si="315"/>
        <v>0</v>
      </c>
      <c r="W296" s="100">
        <f t="shared" si="316"/>
        <v>0</v>
      </c>
      <c r="X296" s="100">
        <f t="shared" si="317"/>
        <v>0</v>
      </c>
      <c r="Y296" s="100">
        <f t="shared" si="318"/>
        <v>0</v>
      </c>
      <c r="Z296" s="100">
        <f t="shared" si="319"/>
        <v>0</v>
      </c>
      <c r="AA296" s="100">
        <f t="shared" si="320"/>
        <v>0</v>
      </c>
      <c r="AB296" s="100">
        <f t="shared" si="321"/>
        <v>0</v>
      </c>
      <c r="AC296" s="100">
        <f t="shared" si="322"/>
        <v>0</v>
      </c>
      <c r="AD296" s="100">
        <f t="shared" si="323"/>
        <v>0</v>
      </c>
      <c r="AE296" s="104">
        <f t="shared" si="324"/>
        <v>0</v>
      </c>
      <c r="AF296" s="104">
        <f t="shared" si="325"/>
        <v>0</v>
      </c>
      <c r="AG296" s="104">
        <f t="shared" si="326"/>
        <v>0</v>
      </c>
      <c r="AH296" s="173">
        <f t="shared" si="327"/>
        <v>0</v>
      </c>
      <c r="AJ296" s="78"/>
      <c r="AK296" s="79"/>
      <c r="AL296" s="79"/>
      <c r="AM296" s="79"/>
      <c r="AN296" s="79"/>
      <c r="AO296" s="79"/>
      <c r="AP296" s="79"/>
      <c r="AQ296" s="79"/>
      <c r="AR296" s="79"/>
      <c r="AS296" s="79"/>
      <c r="AT296" s="79"/>
      <c r="AU296" s="79"/>
      <c r="AV296" s="30">
        <f t="shared" si="328"/>
        <v>0</v>
      </c>
      <c r="AW296" s="80"/>
      <c r="AX296" s="37"/>
    </row>
    <row r="297" spans="2:50" x14ac:dyDescent="0.35">
      <c r="B297" s="116">
        <v>624400</v>
      </c>
      <c r="C297" s="87" t="s">
        <v>817</v>
      </c>
      <c r="E297" s="99">
        <f t="shared" si="299"/>
        <v>0</v>
      </c>
      <c r="F297" s="100">
        <f t="shared" si="300"/>
        <v>0</v>
      </c>
      <c r="G297" s="100">
        <f t="shared" si="301"/>
        <v>0</v>
      </c>
      <c r="H297" s="100">
        <f t="shared" si="302"/>
        <v>0</v>
      </c>
      <c r="I297" s="100">
        <f t="shared" si="303"/>
        <v>0</v>
      </c>
      <c r="J297" s="100">
        <f t="shared" si="304"/>
        <v>0</v>
      </c>
      <c r="K297" s="100">
        <f t="shared" si="305"/>
        <v>0</v>
      </c>
      <c r="L297" s="100">
        <f t="shared" si="306"/>
        <v>0</v>
      </c>
      <c r="M297" s="100">
        <f t="shared" si="307"/>
        <v>0</v>
      </c>
      <c r="N297" s="100">
        <f t="shared" si="308"/>
        <v>0</v>
      </c>
      <c r="O297" s="100">
        <f t="shared" si="309"/>
        <v>0</v>
      </c>
      <c r="P297" s="100">
        <f t="shared" si="310"/>
        <v>0</v>
      </c>
      <c r="Q297" s="104">
        <f t="shared" si="311"/>
        <v>0</v>
      </c>
      <c r="S297" s="99">
        <f t="shared" si="312"/>
        <v>0</v>
      </c>
      <c r="T297" s="100">
        <f t="shared" si="313"/>
        <v>0</v>
      </c>
      <c r="U297" s="100">
        <f t="shared" si="314"/>
        <v>0</v>
      </c>
      <c r="V297" s="100">
        <f t="shared" si="315"/>
        <v>0</v>
      </c>
      <c r="W297" s="100">
        <f t="shared" si="316"/>
        <v>0</v>
      </c>
      <c r="X297" s="100">
        <f t="shared" si="317"/>
        <v>0</v>
      </c>
      <c r="Y297" s="100">
        <f t="shared" si="318"/>
        <v>0</v>
      </c>
      <c r="Z297" s="100">
        <f t="shared" si="319"/>
        <v>0</v>
      </c>
      <c r="AA297" s="100">
        <f t="shared" si="320"/>
        <v>0</v>
      </c>
      <c r="AB297" s="100">
        <f t="shared" si="321"/>
        <v>0</v>
      </c>
      <c r="AC297" s="100">
        <f t="shared" si="322"/>
        <v>0</v>
      </c>
      <c r="AD297" s="100">
        <f t="shared" si="323"/>
        <v>0</v>
      </c>
      <c r="AE297" s="104">
        <f t="shared" si="324"/>
        <v>0</v>
      </c>
      <c r="AF297" s="104">
        <f t="shared" si="325"/>
        <v>0</v>
      </c>
      <c r="AG297" s="104">
        <f t="shared" si="326"/>
        <v>0</v>
      </c>
      <c r="AH297" s="173">
        <f t="shared" si="327"/>
        <v>0</v>
      </c>
      <c r="AJ297" s="78"/>
      <c r="AK297" s="79"/>
      <c r="AL297" s="79"/>
      <c r="AM297" s="79"/>
      <c r="AN297" s="79"/>
      <c r="AO297" s="79"/>
      <c r="AP297" s="79"/>
      <c r="AQ297" s="79"/>
      <c r="AR297" s="79"/>
      <c r="AS297" s="79"/>
      <c r="AT297" s="79"/>
      <c r="AU297" s="79"/>
      <c r="AV297" s="30">
        <f t="shared" si="328"/>
        <v>0</v>
      </c>
      <c r="AW297" s="80"/>
      <c r="AX297" s="37"/>
    </row>
    <row r="298" spans="2:50" x14ac:dyDescent="0.35">
      <c r="B298" s="116">
        <v>624410</v>
      </c>
      <c r="C298" s="87" t="s">
        <v>818</v>
      </c>
      <c r="E298" s="99">
        <f t="shared" si="299"/>
        <v>0</v>
      </c>
      <c r="F298" s="100">
        <f t="shared" si="300"/>
        <v>0</v>
      </c>
      <c r="G298" s="100">
        <f t="shared" si="301"/>
        <v>0</v>
      </c>
      <c r="H298" s="100">
        <f t="shared" si="302"/>
        <v>0</v>
      </c>
      <c r="I298" s="100">
        <f t="shared" si="303"/>
        <v>0</v>
      </c>
      <c r="J298" s="100">
        <f t="shared" si="304"/>
        <v>0</v>
      </c>
      <c r="K298" s="100">
        <f t="shared" si="305"/>
        <v>0</v>
      </c>
      <c r="L298" s="100">
        <f t="shared" si="306"/>
        <v>0</v>
      </c>
      <c r="M298" s="100">
        <f t="shared" si="307"/>
        <v>0</v>
      </c>
      <c r="N298" s="100">
        <f t="shared" si="308"/>
        <v>0</v>
      </c>
      <c r="O298" s="100">
        <f t="shared" si="309"/>
        <v>0</v>
      </c>
      <c r="P298" s="100">
        <f t="shared" si="310"/>
        <v>0</v>
      </c>
      <c r="Q298" s="104">
        <f t="shared" si="311"/>
        <v>0</v>
      </c>
      <c r="S298" s="99">
        <f t="shared" si="312"/>
        <v>0</v>
      </c>
      <c r="T298" s="100">
        <f t="shared" si="313"/>
        <v>0</v>
      </c>
      <c r="U298" s="100">
        <f t="shared" si="314"/>
        <v>0</v>
      </c>
      <c r="V298" s="100">
        <f t="shared" si="315"/>
        <v>0</v>
      </c>
      <c r="W298" s="100">
        <f t="shared" si="316"/>
        <v>0</v>
      </c>
      <c r="X298" s="100">
        <f t="shared" si="317"/>
        <v>0</v>
      </c>
      <c r="Y298" s="100">
        <f t="shared" si="318"/>
        <v>0</v>
      </c>
      <c r="Z298" s="100">
        <f t="shared" si="319"/>
        <v>0</v>
      </c>
      <c r="AA298" s="100">
        <f t="shared" si="320"/>
        <v>0</v>
      </c>
      <c r="AB298" s="100">
        <f t="shared" si="321"/>
        <v>0</v>
      </c>
      <c r="AC298" s="100">
        <f t="shared" si="322"/>
        <v>0</v>
      </c>
      <c r="AD298" s="100">
        <f t="shared" si="323"/>
        <v>0</v>
      </c>
      <c r="AE298" s="104">
        <f t="shared" si="324"/>
        <v>0</v>
      </c>
      <c r="AF298" s="104">
        <f t="shared" si="325"/>
        <v>0</v>
      </c>
      <c r="AG298" s="104">
        <f t="shared" si="326"/>
        <v>0</v>
      </c>
      <c r="AH298" s="173">
        <f t="shared" si="327"/>
        <v>0</v>
      </c>
      <c r="AJ298" s="78"/>
      <c r="AK298" s="79"/>
      <c r="AL298" s="79"/>
      <c r="AM298" s="79"/>
      <c r="AN298" s="79"/>
      <c r="AO298" s="79"/>
      <c r="AP298" s="79"/>
      <c r="AQ298" s="79"/>
      <c r="AR298" s="79"/>
      <c r="AS298" s="79"/>
      <c r="AT298" s="79"/>
      <c r="AU298" s="79"/>
      <c r="AV298" s="30">
        <f t="shared" si="328"/>
        <v>0</v>
      </c>
      <c r="AW298" s="80"/>
      <c r="AX298" s="37"/>
    </row>
    <row r="299" spans="2:50" x14ac:dyDescent="0.35">
      <c r="B299" s="116">
        <v>625000</v>
      </c>
      <c r="C299" s="87" t="s">
        <v>819</v>
      </c>
      <c r="E299" s="99">
        <f t="shared" si="299"/>
        <v>0</v>
      </c>
      <c r="F299" s="100">
        <f t="shared" si="300"/>
        <v>0</v>
      </c>
      <c r="G299" s="100">
        <f t="shared" si="301"/>
        <v>0</v>
      </c>
      <c r="H299" s="100">
        <f t="shared" si="302"/>
        <v>0</v>
      </c>
      <c r="I299" s="100">
        <f t="shared" si="303"/>
        <v>0</v>
      </c>
      <c r="J299" s="100">
        <f t="shared" si="304"/>
        <v>0</v>
      </c>
      <c r="K299" s="100">
        <f t="shared" si="305"/>
        <v>0</v>
      </c>
      <c r="L299" s="100">
        <f t="shared" si="306"/>
        <v>0</v>
      </c>
      <c r="M299" s="100">
        <f t="shared" si="307"/>
        <v>0</v>
      </c>
      <c r="N299" s="100">
        <f t="shared" si="308"/>
        <v>0</v>
      </c>
      <c r="O299" s="100">
        <f t="shared" si="309"/>
        <v>0</v>
      </c>
      <c r="P299" s="100">
        <f t="shared" si="310"/>
        <v>0</v>
      </c>
      <c r="Q299" s="104">
        <f t="shared" si="311"/>
        <v>0</v>
      </c>
      <c r="S299" s="99">
        <f t="shared" si="312"/>
        <v>0</v>
      </c>
      <c r="T299" s="100">
        <f t="shared" si="313"/>
        <v>0</v>
      </c>
      <c r="U299" s="100">
        <f t="shared" si="314"/>
        <v>0</v>
      </c>
      <c r="V299" s="100">
        <f t="shared" si="315"/>
        <v>0</v>
      </c>
      <c r="W299" s="100">
        <f t="shared" si="316"/>
        <v>0</v>
      </c>
      <c r="X299" s="100">
        <f t="shared" si="317"/>
        <v>0</v>
      </c>
      <c r="Y299" s="100">
        <f t="shared" si="318"/>
        <v>0</v>
      </c>
      <c r="Z299" s="100">
        <f t="shared" si="319"/>
        <v>0</v>
      </c>
      <c r="AA299" s="100">
        <f t="shared" si="320"/>
        <v>0</v>
      </c>
      <c r="AB299" s="100">
        <f t="shared" si="321"/>
        <v>0</v>
      </c>
      <c r="AC299" s="100">
        <f t="shared" si="322"/>
        <v>0</v>
      </c>
      <c r="AD299" s="100">
        <f t="shared" si="323"/>
        <v>0</v>
      </c>
      <c r="AE299" s="104">
        <f t="shared" si="324"/>
        <v>0</v>
      </c>
      <c r="AF299" s="104">
        <f t="shared" si="325"/>
        <v>0</v>
      </c>
      <c r="AG299" s="104">
        <f t="shared" si="326"/>
        <v>0</v>
      </c>
      <c r="AH299" s="173">
        <f t="shared" si="327"/>
        <v>0</v>
      </c>
      <c r="AJ299" s="78"/>
      <c r="AK299" s="79"/>
      <c r="AL299" s="79"/>
      <c r="AM299" s="79"/>
      <c r="AN299" s="79"/>
      <c r="AO299" s="79"/>
      <c r="AP299" s="79"/>
      <c r="AQ299" s="79"/>
      <c r="AR299" s="79"/>
      <c r="AS299" s="79"/>
      <c r="AT299" s="79"/>
      <c r="AU299" s="79"/>
      <c r="AV299" s="30">
        <f t="shared" si="328"/>
        <v>0</v>
      </c>
      <c r="AW299" s="80"/>
      <c r="AX299" s="37"/>
    </row>
    <row r="300" spans="2:50" x14ac:dyDescent="0.35">
      <c r="B300" s="116">
        <v>625010</v>
      </c>
      <c r="C300" s="87" t="s">
        <v>820</v>
      </c>
      <c r="E300" s="99">
        <f t="shared" si="299"/>
        <v>0</v>
      </c>
      <c r="F300" s="100">
        <f t="shared" si="300"/>
        <v>0</v>
      </c>
      <c r="G300" s="100">
        <f t="shared" si="301"/>
        <v>0</v>
      </c>
      <c r="H300" s="100">
        <f t="shared" si="302"/>
        <v>0</v>
      </c>
      <c r="I300" s="100">
        <f t="shared" si="303"/>
        <v>0</v>
      </c>
      <c r="J300" s="100">
        <f t="shared" si="304"/>
        <v>0</v>
      </c>
      <c r="K300" s="100">
        <f t="shared" si="305"/>
        <v>0</v>
      </c>
      <c r="L300" s="100">
        <f t="shared" si="306"/>
        <v>0</v>
      </c>
      <c r="M300" s="100">
        <f t="shared" si="307"/>
        <v>0</v>
      </c>
      <c r="N300" s="100">
        <f t="shared" si="308"/>
        <v>0</v>
      </c>
      <c r="O300" s="100">
        <f t="shared" si="309"/>
        <v>0</v>
      </c>
      <c r="P300" s="100">
        <f t="shared" si="310"/>
        <v>0</v>
      </c>
      <c r="Q300" s="104">
        <f t="shared" si="311"/>
        <v>0</v>
      </c>
      <c r="S300" s="99" t="str">
        <f t="shared" si="312"/>
        <v>-</v>
      </c>
      <c r="T300" s="100" t="str">
        <f t="shared" si="313"/>
        <v>-</v>
      </c>
      <c r="U300" s="100">
        <f t="shared" si="314"/>
        <v>6246</v>
      </c>
      <c r="V300" s="100" t="str">
        <f t="shared" si="315"/>
        <v>-</v>
      </c>
      <c r="W300" s="100" t="str">
        <f t="shared" si="316"/>
        <v>-</v>
      </c>
      <c r="X300" s="100" t="str">
        <f t="shared" si="317"/>
        <v>-</v>
      </c>
      <c r="Y300" s="100">
        <f t="shared" si="318"/>
        <v>0</v>
      </c>
      <c r="Z300" s="100">
        <f t="shared" si="319"/>
        <v>0</v>
      </c>
      <c r="AA300" s="100">
        <f t="shared" si="320"/>
        <v>0</v>
      </c>
      <c r="AB300" s="100">
        <f t="shared" si="321"/>
        <v>0</v>
      </c>
      <c r="AC300" s="100">
        <f t="shared" si="322"/>
        <v>0</v>
      </c>
      <c r="AD300" s="100">
        <f t="shared" si="323"/>
        <v>0</v>
      </c>
      <c r="AE300" s="104">
        <f t="shared" si="324"/>
        <v>6246</v>
      </c>
      <c r="AF300" s="104">
        <f t="shared" si="325"/>
        <v>10350</v>
      </c>
      <c r="AG300" s="104">
        <f t="shared" si="326"/>
        <v>-4104</v>
      </c>
      <c r="AH300" s="173">
        <f t="shared" si="327"/>
        <v>-0.39652173913043476</v>
      </c>
      <c r="AJ300" s="78"/>
      <c r="AK300" s="79"/>
      <c r="AL300" s="79"/>
      <c r="AM300" s="79"/>
      <c r="AN300" s="79"/>
      <c r="AO300" s="79"/>
      <c r="AP300" s="79"/>
      <c r="AQ300" s="79"/>
      <c r="AR300" s="79"/>
      <c r="AS300" s="79"/>
      <c r="AT300" s="79"/>
      <c r="AU300" s="79"/>
      <c r="AV300" s="30">
        <f t="shared" si="328"/>
        <v>0</v>
      </c>
      <c r="AW300" s="80"/>
      <c r="AX300" s="37"/>
    </row>
    <row r="301" spans="2:50" x14ac:dyDescent="0.35">
      <c r="B301" s="116">
        <v>625011</v>
      </c>
      <c r="C301" s="87" t="s">
        <v>821</v>
      </c>
      <c r="E301" s="99">
        <f t="shared" si="299"/>
        <v>0</v>
      </c>
      <c r="F301" s="100">
        <f t="shared" si="300"/>
        <v>0</v>
      </c>
      <c r="G301" s="100">
        <f t="shared" si="301"/>
        <v>0</v>
      </c>
      <c r="H301" s="100">
        <f t="shared" si="302"/>
        <v>0</v>
      </c>
      <c r="I301" s="100">
        <f t="shared" si="303"/>
        <v>0</v>
      </c>
      <c r="J301" s="100">
        <f t="shared" si="304"/>
        <v>0</v>
      </c>
      <c r="K301" s="100">
        <f t="shared" si="305"/>
        <v>0</v>
      </c>
      <c r="L301" s="100">
        <f t="shared" si="306"/>
        <v>0</v>
      </c>
      <c r="M301" s="100">
        <f t="shared" si="307"/>
        <v>0</v>
      </c>
      <c r="N301" s="100">
        <f t="shared" si="308"/>
        <v>0</v>
      </c>
      <c r="O301" s="100">
        <f t="shared" si="309"/>
        <v>0</v>
      </c>
      <c r="P301" s="100">
        <f t="shared" si="310"/>
        <v>0</v>
      </c>
      <c r="Q301" s="104">
        <f t="shared" si="311"/>
        <v>0</v>
      </c>
      <c r="S301" s="99">
        <f t="shared" si="312"/>
        <v>0</v>
      </c>
      <c r="T301" s="100">
        <f t="shared" si="313"/>
        <v>0</v>
      </c>
      <c r="U301" s="100">
        <f t="shared" si="314"/>
        <v>0</v>
      </c>
      <c r="V301" s="100">
        <f t="shared" si="315"/>
        <v>0</v>
      </c>
      <c r="W301" s="100">
        <f t="shared" si="316"/>
        <v>0</v>
      </c>
      <c r="X301" s="100">
        <f t="shared" si="317"/>
        <v>0</v>
      </c>
      <c r="Y301" s="100">
        <f t="shared" si="318"/>
        <v>0</v>
      </c>
      <c r="Z301" s="100">
        <f t="shared" si="319"/>
        <v>0</v>
      </c>
      <c r="AA301" s="100">
        <f t="shared" si="320"/>
        <v>0</v>
      </c>
      <c r="AB301" s="100">
        <f t="shared" si="321"/>
        <v>0</v>
      </c>
      <c r="AC301" s="100">
        <f t="shared" si="322"/>
        <v>0</v>
      </c>
      <c r="AD301" s="100">
        <f t="shared" si="323"/>
        <v>0</v>
      </c>
      <c r="AE301" s="104">
        <f t="shared" si="324"/>
        <v>0</v>
      </c>
      <c r="AF301" s="104">
        <f t="shared" si="325"/>
        <v>0</v>
      </c>
      <c r="AG301" s="104">
        <f t="shared" si="326"/>
        <v>0</v>
      </c>
      <c r="AH301" s="173">
        <f t="shared" si="327"/>
        <v>0</v>
      </c>
      <c r="AJ301" s="78"/>
      <c r="AK301" s="79"/>
      <c r="AL301" s="79"/>
      <c r="AM301" s="79"/>
      <c r="AN301" s="79"/>
      <c r="AO301" s="79"/>
      <c r="AP301" s="79"/>
      <c r="AQ301" s="79"/>
      <c r="AR301" s="79"/>
      <c r="AS301" s="79"/>
      <c r="AT301" s="79"/>
      <c r="AU301" s="79"/>
      <c r="AV301" s="30">
        <f t="shared" si="328"/>
        <v>0</v>
      </c>
      <c r="AW301" s="80"/>
      <c r="AX301" s="37"/>
    </row>
    <row r="302" spans="2:50" x14ac:dyDescent="0.35">
      <c r="B302" s="116">
        <v>625100</v>
      </c>
      <c r="C302" s="87" t="s">
        <v>822</v>
      </c>
      <c r="E302" s="99">
        <f t="shared" si="299"/>
        <v>0</v>
      </c>
      <c r="F302" s="100">
        <f t="shared" si="300"/>
        <v>0</v>
      </c>
      <c r="G302" s="100">
        <f t="shared" si="301"/>
        <v>0</v>
      </c>
      <c r="H302" s="100">
        <f t="shared" si="302"/>
        <v>0</v>
      </c>
      <c r="I302" s="100">
        <f t="shared" si="303"/>
        <v>0</v>
      </c>
      <c r="J302" s="100">
        <f t="shared" si="304"/>
        <v>0</v>
      </c>
      <c r="K302" s="100">
        <f t="shared" si="305"/>
        <v>0</v>
      </c>
      <c r="L302" s="100">
        <f t="shared" si="306"/>
        <v>0</v>
      </c>
      <c r="M302" s="100">
        <f t="shared" si="307"/>
        <v>0</v>
      </c>
      <c r="N302" s="100">
        <f t="shared" si="308"/>
        <v>0</v>
      </c>
      <c r="O302" s="100">
        <f t="shared" si="309"/>
        <v>0</v>
      </c>
      <c r="P302" s="100">
        <f t="shared" si="310"/>
        <v>0</v>
      </c>
      <c r="Q302" s="104">
        <f t="shared" si="311"/>
        <v>0</v>
      </c>
      <c r="S302" s="99">
        <f t="shared" si="312"/>
        <v>0</v>
      </c>
      <c r="T302" s="100">
        <f t="shared" si="313"/>
        <v>0</v>
      </c>
      <c r="U302" s="100">
        <f t="shared" si="314"/>
        <v>0</v>
      </c>
      <c r="V302" s="100">
        <f t="shared" si="315"/>
        <v>0</v>
      </c>
      <c r="W302" s="100">
        <f t="shared" si="316"/>
        <v>0</v>
      </c>
      <c r="X302" s="100">
        <f t="shared" si="317"/>
        <v>0</v>
      </c>
      <c r="Y302" s="100">
        <f t="shared" si="318"/>
        <v>0</v>
      </c>
      <c r="Z302" s="100">
        <f t="shared" si="319"/>
        <v>0</v>
      </c>
      <c r="AA302" s="100">
        <f t="shared" si="320"/>
        <v>0</v>
      </c>
      <c r="AB302" s="100">
        <f t="shared" si="321"/>
        <v>0</v>
      </c>
      <c r="AC302" s="100">
        <f t="shared" si="322"/>
        <v>0</v>
      </c>
      <c r="AD302" s="100">
        <f t="shared" si="323"/>
        <v>0</v>
      </c>
      <c r="AE302" s="104">
        <f t="shared" si="324"/>
        <v>0</v>
      </c>
      <c r="AF302" s="104">
        <f t="shared" si="325"/>
        <v>0</v>
      </c>
      <c r="AG302" s="104">
        <f t="shared" si="326"/>
        <v>0</v>
      </c>
      <c r="AH302" s="173">
        <f t="shared" si="327"/>
        <v>0</v>
      </c>
      <c r="AJ302" s="78"/>
      <c r="AK302" s="79"/>
      <c r="AL302" s="79"/>
      <c r="AM302" s="79"/>
      <c r="AN302" s="79"/>
      <c r="AO302" s="79"/>
      <c r="AP302" s="79"/>
      <c r="AQ302" s="79"/>
      <c r="AR302" s="79"/>
      <c r="AS302" s="79"/>
      <c r="AT302" s="79"/>
      <c r="AU302" s="79"/>
      <c r="AV302" s="30">
        <f t="shared" si="328"/>
        <v>0</v>
      </c>
      <c r="AW302" s="80"/>
      <c r="AX302" s="37"/>
    </row>
    <row r="303" spans="2:50" x14ac:dyDescent="0.35">
      <c r="B303" s="116">
        <v>625110</v>
      </c>
      <c r="C303" s="87" t="s">
        <v>823</v>
      </c>
      <c r="E303" s="99">
        <f t="shared" si="299"/>
        <v>0</v>
      </c>
      <c r="F303" s="100">
        <f t="shared" si="300"/>
        <v>0</v>
      </c>
      <c r="G303" s="100">
        <f t="shared" si="301"/>
        <v>0</v>
      </c>
      <c r="H303" s="100">
        <f t="shared" si="302"/>
        <v>0</v>
      </c>
      <c r="I303" s="100">
        <f t="shared" si="303"/>
        <v>0</v>
      </c>
      <c r="J303" s="100">
        <f t="shared" si="304"/>
        <v>0</v>
      </c>
      <c r="K303" s="100">
        <f t="shared" si="305"/>
        <v>0</v>
      </c>
      <c r="L303" s="100">
        <f t="shared" si="306"/>
        <v>0</v>
      </c>
      <c r="M303" s="100">
        <f t="shared" si="307"/>
        <v>0</v>
      </c>
      <c r="N303" s="100">
        <f t="shared" si="308"/>
        <v>0</v>
      </c>
      <c r="O303" s="100">
        <f t="shared" si="309"/>
        <v>0</v>
      </c>
      <c r="P303" s="100">
        <f t="shared" si="310"/>
        <v>0</v>
      </c>
      <c r="Q303" s="104">
        <f t="shared" si="311"/>
        <v>0</v>
      </c>
      <c r="S303" s="99">
        <f t="shared" si="312"/>
        <v>0</v>
      </c>
      <c r="T303" s="100">
        <f t="shared" si="313"/>
        <v>0</v>
      </c>
      <c r="U303" s="100">
        <f t="shared" si="314"/>
        <v>0</v>
      </c>
      <c r="V303" s="100">
        <f t="shared" si="315"/>
        <v>0</v>
      </c>
      <c r="W303" s="100">
        <f t="shared" si="316"/>
        <v>0</v>
      </c>
      <c r="X303" s="100">
        <f t="shared" si="317"/>
        <v>0</v>
      </c>
      <c r="Y303" s="100">
        <f t="shared" si="318"/>
        <v>0</v>
      </c>
      <c r="Z303" s="100">
        <f t="shared" si="319"/>
        <v>0</v>
      </c>
      <c r="AA303" s="100">
        <f t="shared" si="320"/>
        <v>0</v>
      </c>
      <c r="AB303" s="100">
        <f t="shared" si="321"/>
        <v>0</v>
      </c>
      <c r="AC303" s="100">
        <f t="shared" si="322"/>
        <v>0</v>
      </c>
      <c r="AD303" s="100">
        <f t="shared" si="323"/>
        <v>0</v>
      </c>
      <c r="AE303" s="104">
        <f t="shared" si="324"/>
        <v>0</v>
      </c>
      <c r="AF303" s="104">
        <f t="shared" si="325"/>
        <v>0</v>
      </c>
      <c r="AG303" s="104">
        <f t="shared" si="326"/>
        <v>0</v>
      </c>
      <c r="AH303" s="173">
        <f t="shared" si="327"/>
        <v>0</v>
      </c>
      <c r="AJ303" s="78"/>
      <c r="AK303" s="79"/>
      <c r="AL303" s="79"/>
      <c r="AM303" s="79"/>
      <c r="AN303" s="79"/>
      <c r="AO303" s="79"/>
      <c r="AP303" s="79"/>
      <c r="AQ303" s="79"/>
      <c r="AR303" s="79"/>
      <c r="AS303" s="79"/>
      <c r="AT303" s="79"/>
      <c r="AU303" s="79"/>
      <c r="AV303" s="30">
        <f t="shared" si="328"/>
        <v>0</v>
      </c>
      <c r="AW303" s="80"/>
      <c r="AX303" s="37"/>
    </row>
    <row r="304" spans="2:50" x14ac:dyDescent="0.35">
      <c r="B304" s="116">
        <v>625200</v>
      </c>
      <c r="C304" s="87" t="s">
        <v>824</v>
      </c>
      <c r="E304" s="99">
        <f t="shared" si="299"/>
        <v>0</v>
      </c>
      <c r="F304" s="100">
        <f t="shared" si="300"/>
        <v>0</v>
      </c>
      <c r="G304" s="100">
        <f t="shared" si="301"/>
        <v>0</v>
      </c>
      <c r="H304" s="100">
        <f t="shared" si="302"/>
        <v>0</v>
      </c>
      <c r="I304" s="100">
        <f t="shared" si="303"/>
        <v>0</v>
      </c>
      <c r="J304" s="100">
        <f t="shared" si="304"/>
        <v>0</v>
      </c>
      <c r="K304" s="100">
        <f t="shared" si="305"/>
        <v>0</v>
      </c>
      <c r="L304" s="100">
        <f t="shared" si="306"/>
        <v>0</v>
      </c>
      <c r="M304" s="100">
        <f t="shared" si="307"/>
        <v>0</v>
      </c>
      <c r="N304" s="100">
        <f t="shared" si="308"/>
        <v>0</v>
      </c>
      <c r="O304" s="100">
        <f t="shared" si="309"/>
        <v>0</v>
      </c>
      <c r="P304" s="100">
        <f t="shared" si="310"/>
        <v>0</v>
      </c>
      <c r="Q304" s="104">
        <f t="shared" si="311"/>
        <v>0</v>
      </c>
      <c r="S304" s="99">
        <f t="shared" si="312"/>
        <v>0</v>
      </c>
      <c r="T304" s="100">
        <f t="shared" si="313"/>
        <v>0</v>
      </c>
      <c r="U304" s="100">
        <f t="shared" si="314"/>
        <v>0</v>
      </c>
      <c r="V304" s="100">
        <f t="shared" si="315"/>
        <v>0</v>
      </c>
      <c r="W304" s="100">
        <f t="shared" si="316"/>
        <v>0</v>
      </c>
      <c r="X304" s="100">
        <f t="shared" si="317"/>
        <v>0</v>
      </c>
      <c r="Y304" s="100">
        <f t="shared" si="318"/>
        <v>0</v>
      </c>
      <c r="Z304" s="100">
        <f t="shared" si="319"/>
        <v>0</v>
      </c>
      <c r="AA304" s="100">
        <f t="shared" si="320"/>
        <v>0</v>
      </c>
      <c r="AB304" s="100">
        <f t="shared" si="321"/>
        <v>0</v>
      </c>
      <c r="AC304" s="100">
        <f t="shared" si="322"/>
        <v>0</v>
      </c>
      <c r="AD304" s="100">
        <f t="shared" si="323"/>
        <v>0</v>
      </c>
      <c r="AE304" s="104">
        <f t="shared" si="324"/>
        <v>0</v>
      </c>
      <c r="AF304" s="104">
        <f t="shared" si="325"/>
        <v>0</v>
      </c>
      <c r="AG304" s="104">
        <f t="shared" si="326"/>
        <v>0</v>
      </c>
      <c r="AH304" s="173">
        <f t="shared" si="327"/>
        <v>0</v>
      </c>
      <c r="AJ304" s="78"/>
      <c r="AK304" s="79"/>
      <c r="AL304" s="79"/>
      <c r="AM304" s="79"/>
      <c r="AN304" s="79"/>
      <c r="AO304" s="79"/>
      <c r="AP304" s="79"/>
      <c r="AQ304" s="79"/>
      <c r="AR304" s="79"/>
      <c r="AS304" s="79"/>
      <c r="AT304" s="79"/>
      <c r="AU304" s="79"/>
      <c r="AV304" s="30">
        <f t="shared" si="328"/>
        <v>0</v>
      </c>
      <c r="AW304" s="80"/>
      <c r="AX304" s="37"/>
    </row>
    <row r="305" spans="2:50" x14ac:dyDescent="0.35">
      <c r="B305" s="116">
        <v>625300</v>
      </c>
      <c r="C305" s="87" t="s">
        <v>825</v>
      </c>
      <c r="E305" s="99">
        <f t="shared" si="299"/>
        <v>0</v>
      </c>
      <c r="F305" s="100">
        <f t="shared" si="300"/>
        <v>0</v>
      </c>
      <c r="G305" s="100">
        <f t="shared" si="301"/>
        <v>0</v>
      </c>
      <c r="H305" s="100">
        <f t="shared" si="302"/>
        <v>0</v>
      </c>
      <c r="I305" s="100">
        <f t="shared" si="303"/>
        <v>0</v>
      </c>
      <c r="J305" s="100">
        <f t="shared" si="304"/>
        <v>0</v>
      </c>
      <c r="K305" s="100">
        <f t="shared" si="305"/>
        <v>0</v>
      </c>
      <c r="L305" s="100">
        <f t="shared" si="306"/>
        <v>0</v>
      </c>
      <c r="M305" s="100">
        <f t="shared" si="307"/>
        <v>0</v>
      </c>
      <c r="N305" s="100">
        <f t="shared" si="308"/>
        <v>0</v>
      </c>
      <c r="O305" s="100">
        <f t="shared" si="309"/>
        <v>0</v>
      </c>
      <c r="P305" s="100">
        <f t="shared" si="310"/>
        <v>0</v>
      </c>
      <c r="Q305" s="104">
        <f t="shared" si="311"/>
        <v>0</v>
      </c>
      <c r="S305" s="99">
        <f t="shared" si="312"/>
        <v>0</v>
      </c>
      <c r="T305" s="100">
        <f t="shared" si="313"/>
        <v>0</v>
      </c>
      <c r="U305" s="100">
        <f t="shared" si="314"/>
        <v>0</v>
      </c>
      <c r="V305" s="100">
        <f t="shared" si="315"/>
        <v>0</v>
      </c>
      <c r="W305" s="100">
        <f t="shared" si="316"/>
        <v>0</v>
      </c>
      <c r="X305" s="100">
        <f t="shared" si="317"/>
        <v>0</v>
      </c>
      <c r="Y305" s="100">
        <f t="shared" si="318"/>
        <v>0</v>
      </c>
      <c r="Z305" s="100">
        <f t="shared" si="319"/>
        <v>0</v>
      </c>
      <c r="AA305" s="100">
        <f t="shared" si="320"/>
        <v>0</v>
      </c>
      <c r="AB305" s="100">
        <f t="shared" si="321"/>
        <v>0</v>
      </c>
      <c r="AC305" s="100">
        <f t="shared" si="322"/>
        <v>0</v>
      </c>
      <c r="AD305" s="100">
        <f t="shared" si="323"/>
        <v>0</v>
      </c>
      <c r="AE305" s="104">
        <f t="shared" si="324"/>
        <v>0</v>
      </c>
      <c r="AF305" s="104">
        <f t="shared" si="325"/>
        <v>0</v>
      </c>
      <c r="AG305" s="104">
        <f t="shared" si="326"/>
        <v>0</v>
      </c>
      <c r="AH305" s="173">
        <f t="shared" si="327"/>
        <v>0</v>
      </c>
      <c r="AJ305" s="78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30">
        <f t="shared" si="328"/>
        <v>0</v>
      </c>
      <c r="AW305" s="80"/>
      <c r="AX305" s="37"/>
    </row>
    <row r="306" spans="2:50" x14ac:dyDescent="0.35">
      <c r="B306" s="116">
        <v>625310</v>
      </c>
      <c r="C306" s="87" t="s">
        <v>826</v>
      </c>
      <c r="E306" s="99">
        <f t="shared" si="299"/>
        <v>0</v>
      </c>
      <c r="F306" s="100">
        <f t="shared" si="300"/>
        <v>0</v>
      </c>
      <c r="G306" s="100">
        <f t="shared" si="301"/>
        <v>0</v>
      </c>
      <c r="H306" s="100">
        <f t="shared" si="302"/>
        <v>0</v>
      </c>
      <c r="I306" s="100">
        <f t="shared" si="303"/>
        <v>0</v>
      </c>
      <c r="J306" s="100">
        <f t="shared" si="304"/>
        <v>0</v>
      </c>
      <c r="K306" s="100">
        <f t="shared" si="305"/>
        <v>0</v>
      </c>
      <c r="L306" s="100">
        <f t="shared" si="306"/>
        <v>0</v>
      </c>
      <c r="M306" s="100">
        <f t="shared" si="307"/>
        <v>0</v>
      </c>
      <c r="N306" s="100">
        <f t="shared" si="308"/>
        <v>0</v>
      </c>
      <c r="O306" s="100">
        <f t="shared" si="309"/>
        <v>0</v>
      </c>
      <c r="P306" s="100">
        <f t="shared" si="310"/>
        <v>0</v>
      </c>
      <c r="Q306" s="104">
        <f t="shared" si="311"/>
        <v>0</v>
      </c>
      <c r="S306" s="99">
        <f t="shared" si="312"/>
        <v>0</v>
      </c>
      <c r="T306" s="100">
        <f t="shared" si="313"/>
        <v>0</v>
      </c>
      <c r="U306" s="100">
        <f t="shared" si="314"/>
        <v>0</v>
      </c>
      <c r="V306" s="100">
        <f t="shared" si="315"/>
        <v>0</v>
      </c>
      <c r="W306" s="100">
        <f t="shared" si="316"/>
        <v>0</v>
      </c>
      <c r="X306" s="100">
        <f t="shared" si="317"/>
        <v>0</v>
      </c>
      <c r="Y306" s="100">
        <f t="shared" si="318"/>
        <v>0</v>
      </c>
      <c r="Z306" s="100">
        <f t="shared" si="319"/>
        <v>0</v>
      </c>
      <c r="AA306" s="100">
        <f t="shared" si="320"/>
        <v>0</v>
      </c>
      <c r="AB306" s="100">
        <f t="shared" si="321"/>
        <v>0</v>
      </c>
      <c r="AC306" s="100">
        <f t="shared" si="322"/>
        <v>0</v>
      </c>
      <c r="AD306" s="100">
        <f t="shared" si="323"/>
        <v>0</v>
      </c>
      <c r="AE306" s="104">
        <f t="shared" si="324"/>
        <v>0</v>
      </c>
      <c r="AF306" s="104">
        <f t="shared" si="325"/>
        <v>0</v>
      </c>
      <c r="AG306" s="104">
        <f t="shared" si="326"/>
        <v>0</v>
      </c>
      <c r="AH306" s="173">
        <f t="shared" si="327"/>
        <v>0</v>
      </c>
      <c r="AJ306" s="78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30">
        <f t="shared" si="328"/>
        <v>0</v>
      </c>
      <c r="AW306" s="80"/>
      <c r="AX306" s="37"/>
    </row>
    <row r="307" spans="2:50" x14ac:dyDescent="0.35">
      <c r="B307" s="116">
        <v>625311</v>
      </c>
      <c r="C307" s="87" t="s">
        <v>827</v>
      </c>
      <c r="E307" s="99">
        <f t="shared" si="299"/>
        <v>0</v>
      </c>
      <c r="F307" s="100">
        <f t="shared" si="300"/>
        <v>0</v>
      </c>
      <c r="G307" s="100">
        <f t="shared" si="301"/>
        <v>0</v>
      </c>
      <c r="H307" s="100">
        <f t="shared" si="302"/>
        <v>0</v>
      </c>
      <c r="I307" s="100">
        <f t="shared" si="303"/>
        <v>0</v>
      </c>
      <c r="J307" s="100">
        <f t="shared" si="304"/>
        <v>0</v>
      </c>
      <c r="K307" s="100">
        <f t="shared" si="305"/>
        <v>0</v>
      </c>
      <c r="L307" s="100">
        <f t="shared" si="306"/>
        <v>0</v>
      </c>
      <c r="M307" s="100">
        <f t="shared" si="307"/>
        <v>0</v>
      </c>
      <c r="N307" s="100">
        <f t="shared" si="308"/>
        <v>0</v>
      </c>
      <c r="O307" s="100">
        <f t="shared" si="309"/>
        <v>0</v>
      </c>
      <c r="P307" s="100">
        <f t="shared" si="310"/>
        <v>0</v>
      </c>
      <c r="Q307" s="104">
        <f t="shared" si="311"/>
        <v>0</v>
      </c>
      <c r="S307" s="99">
        <f t="shared" si="312"/>
        <v>0</v>
      </c>
      <c r="T307" s="100">
        <f t="shared" si="313"/>
        <v>0</v>
      </c>
      <c r="U307" s="100">
        <f t="shared" si="314"/>
        <v>0</v>
      </c>
      <c r="V307" s="100">
        <f t="shared" si="315"/>
        <v>0</v>
      </c>
      <c r="W307" s="100">
        <f t="shared" si="316"/>
        <v>0</v>
      </c>
      <c r="X307" s="100">
        <f t="shared" si="317"/>
        <v>0</v>
      </c>
      <c r="Y307" s="100">
        <f t="shared" si="318"/>
        <v>0</v>
      </c>
      <c r="Z307" s="100">
        <f t="shared" si="319"/>
        <v>0</v>
      </c>
      <c r="AA307" s="100">
        <f t="shared" si="320"/>
        <v>0</v>
      </c>
      <c r="AB307" s="100">
        <f t="shared" si="321"/>
        <v>0</v>
      </c>
      <c r="AC307" s="100">
        <f t="shared" si="322"/>
        <v>0</v>
      </c>
      <c r="AD307" s="100">
        <f t="shared" si="323"/>
        <v>0</v>
      </c>
      <c r="AE307" s="104">
        <f t="shared" si="324"/>
        <v>0</v>
      </c>
      <c r="AF307" s="104">
        <f t="shared" si="325"/>
        <v>0</v>
      </c>
      <c r="AG307" s="104">
        <f t="shared" si="326"/>
        <v>0</v>
      </c>
      <c r="AH307" s="173">
        <f t="shared" si="327"/>
        <v>0</v>
      </c>
      <c r="AJ307" s="78"/>
      <c r="AK307" s="79"/>
      <c r="AL307" s="79"/>
      <c r="AM307" s="79"/>
      <c r="AN307" s="79"/>
      <c r="AO307" s="79"/>
      <c r="AP307" s="79"/>
      <c r="AQ307" s="79"/>
      <c r="AR307" s="79"/>
      <c r="AS307" s="79"/>
      <c r="AT307" s="79"/>
      <c r="AU307" s="79"/>
      <c r="AV307" s="30">
        <f t="shared" si="328"/>
        <v>0</v>
      </c>
      <c r="AW307" s="80"/>
      <c r="AX307" s="37"/>
    </row>
    <row r="308" spans="2:50" x14ac:dyDescent="0.35">
      <c r="B308" s="116">
        <v>625312</v>
      </c>
      <c r="C308" s="87" t="s">
        <v>828</v>
      </c>
      <c r="E308" s="99">
        <f t="shared" si="299"/>
        <v>0</v>
      </c>
      <c r="F308" s="100">
        <f t="shared" si="300"/>
        <v>0</v>
      </c>
      <c r="G308" s="100">
        <f t="shared" si="301"/>
        <v>0</v>
      </c>
      <c r="H308" s="100">
        <f t="shared" si="302"/>
        <v>0</v>
      </c>
      <c r="I308" s="100">
        <f t="shared" si="303"/>
        <v>0</v>
      </c>
      <c r="J308" s="100">
        <f t="shared" si="304"/>
        <v>0</v>
      </c>
      <c r="K308" s="100">
        <f t="shared" si="305"/>
        <v>0</v>
      </c>
      <c r="L308" s="100">
        <f t="shared" si="306"/>
        <v>0</v>
      </c>
      <c r="M308" s="100">
        <f t="shared" si="307"/>
        <v>0</v>
      </c>
      <c r="N308" s="100">
        <f t="shared" si="308"/>
        <v>0</v>
      </c>
      <c r="O308" s="100">
        <f t="shared" si="309"/>
        <v>0</v>
      </c>
      <c r="P308" s="100">
        <f t="shared" si="310"/>
        <v>0</v>
      </c>
      <c r="Q308" s="104">
        <f t="shared" si="311"/>
        <v>0</v>
      </c>
      <c r="S308" s="99">
        <f t="shared" si="312"/>
        <v>0</v>
      </c>
      <c r="T308" s="100">
        <f t="shared" si="313"/>
        <v>0</v>
      </c>
      <c r="U308" s="100">
        <f t="shared" si="314"/>
        <v>0</v>
      </c>
      <c r="V308" s="100">
        <f t="shared" si="315"/>
        <v>0</v>
      </c>
      <c r="W308" s="100">
        <f t="shared" si="316"/>
        <v>0</v>
      </c>
      <c r="X308" s="100">
        <f t="shared" si="317"/>
        <v>0</v>
      </c>
      <c r="Y308" s="100">
        <f t="shared" si="318"/>
        <v>0</v>
      </c>
      <c r="Z308" s="100">
        <f t="shared" si="319"/>
        <v>0</v>
      </c>
      <c r="AA308" s="100">
        <f t="shared" si="320"/>
        <v>0</v>
      </c>
      <c r="AB308" s="100">
        <f t="shared" si="321"/>
        <v>0</v>
      </c>
      <c r="AC308" s="100">
        <f t="shared" si="322"/>
        <v>0</v>
      </c>
      <c r="AD308" s="100">
        <f t="shared" si="323"/>
        <v>0</v>
      </c>
      <c r="AE308" s="104">
        <f t="shared" si="324"/>
        <v>0</v>
      </c>
      <c r="AF308" s="104">
        <f t="shared" si="325"/>
        <v>0</v>
      </c>
      <c r="AG308" s="104">
        <f t="shared" si="326"/>
        <v>0</v>
      </c>
      <c r="AH308" s="173">
        <f t="shared" si="327"/>
        <v>0</v>
      </c>
      <c r="AJ308" s="78"/>
      <c r="AK308" s="79"/>
      <c r="AL308" s="79"/>
      <c r="AM308" s="79"/>
      <c r="AN308" s="79"/>
      <c r="AO308" s="79"/>
      <c r="AP308" s="79"/>
      <c r="AQ308" s="79"/>
      <c r="AR308" s="79"/>
      <c r="AS308" s="79"/>
      <c r="AT308" s="79"/>
      <c r="AU308" s="79"/>
      <c r="AV308" s="30">
        <f t="shared" si="328"/>
        <v>0</v>
      </c>
      <c r="AW308" s="80"/>
      <c r="AX308" s="37"/>
    </row>
    <row r="309" spans="2:50" x14ac:dyDescent="0.35">
      <c r="B309" s="116">
        <v>625400</v>
      </c>
      <c r="C309" s="87" t="s">
        <v>829</v>
      </c>
      <c r="E309" s="99">
        <f t="shared" si="299"/>
        <v>0</v>
      </c>
      <c r="F309" s="100">
        <f t="shared" si="300"/>
        <v>0</v>
      </c>
      <c r="G309" s="100">
        <f t="shared" si="301"/>
        <v>0</v>
      </c>
      <c r="H309" s="100">
        <f t="shared" si="302"/>
        <v>0</v>
      </c>
      <c r="I309" s="100">
        <f t="shared" si="303"/>
        <v>0</v>
      </c>
      <c r="J309" s="100">
        <f t="shared" si="304"/>
        <v>0</v>
      </c>
      <c r="K309" s="100">
        <f t="shared" si="305"/>
        <v>0</v>
      </c>
      <c r="L309" s="100">
        <f t="shared" si="306"/>
        <v>0</v>
      </c>
      <c r="M309" s="100">
        <f t="shared" si="307"/>
        <v>0</v>
      </c>
      <c r="N309" s="100">
        <f t="shared" si="308"/>
        <v>0</v>
      </c>
      <c r="O309" s="100">
        <f t="shared" si="309"/>
        <v>0</v>
      </c>
      <c r="P309" s="100">
        <f t="shared" si="310"/>
        <v>0</v>
      </c>
      <c r="Q309" s="104">
        <f t="shared" si="311"/>
        <v>0</v>
      </c>
      <c r="S309" s="99">
        <f t="shared" si="312"/>
        <v>0</v>
      </c>
      <c r="T309" s="100">
        <f t="shared" si="313"/>
        <v>0</v>
      </c>
      <c r="U309" s="100">
        <f t="shared" si="314"/>
        <v>0</v>
      </c>
      <c r="V309" s="100">
        <f t="shared" si="315"/>
        <v>0</v>
      </c>
      <c r="W309" s="100">
        <f t="shared" si="316"/>
        <v>0</v>
      </c>
      <c r="X309" s="100">
        <f t="shared" si="317"/>
        <v>0</v>
      </c>
      <c r="Y309" s="100">
        <f t="shared" si="318"/>
        <v>0</v>
      </c>
      <c r="Z309" s="100">
        <f t="shared" si="319"/>
        <v>0</v>
      </c>
      <c r="AA309" s="100">
        <f t="shared" si="320"/>
        <v>0</v>
      </c>
      <c r="AB309" s="100">
        <f t="shared" si="321"/>
        <v>0</v>
      </c>
      <c r="AC309" s="100">
        <f t="shared" si="322"/>
        <v>0</v>
      </c>
      <c r="AD309" s="100">
        <f t="shared" si="323"/>
        <v>0</v>
      </c>
      <c r="AE309" s="104">
        <f t="shared" si="324"/>
        <v>0</v>
      </c>
      <c r="AF309" s="104">
        <f t="shared" si="325"/>
        <v>0</v>
      </c>
      <c r="AG309" s="104">
        <f t="shared" si="326"/>
        <v>0</v>
      </c>
      <c r="AH309" s="173">
        <f t="shared" si="327"/>
        <v>0</v>
      </c>
      <c r="AJ309" s="78"/>
      <c r="AK309" s="79"/>
      <c r="AL309" s="79"/>
      <c r="AM309" s="79"/>
      <c r="AN309" s="79"/>
      <c r="AO309" s="79"/>
      <c r="AP309" s="79"/>
      <c r="AQ309" s="79"/>
      <c r="AR309" s="79"/>
      <c r="AS309" s="79"/>
      <c r="AT309" s="79"/>
      <c r="AU309" s="79"/>
      <c r="AV309" s="30">
        <f t="shared" si="328"/>
        <v>0</v>
      </c>
      <c r="AW309" s="80"/>
      <c r="AX309" s="37"/>
    </row>
    <row r="310" spans="2:50" x14ac:dyDescent="0.35">
      <c r="B310" s="116">
        <v>625500</v>
      </c>
      <c r="C310" s="87" t="s">
        <v>830</v>
      </c>
      <c r="E310" s="99">
        <f t="shared" si="299"/>
        <v>0</v>
      </c>
      <c r="F310" s="100">
        <f t="shared" si="300"/>
        <v>0</v>
      </c>
      <c r="G310" s="100">
        <f t="shared" si="301"/>
        <v>0</v>
      </c>
      <c r="H310" s="100">
        <f t="shared" si="302"/>
        <v>0</v>
      </c>
      <c r="I310" s="100">
        <f t="shared" si="303"/>
        <v>0</v>
      </c>
      <c r="J310" s="100">
        <f t="shared" si="304"/>
        <v>0</v>
      </c>
      <c r="K310" s="100">
        <f t="shared" si="305"/>
        <v>0</v>
      </c>
      <c r="L310" s="100">
        <f t="shared" si="306"/>
        <v>0</v>
      </c>
      <c r="M310" s="100">
        <f t="shared" si="307"/>
        <v>0</v>
      </c>
      <c r="N310" s="100">
        <f t="shared" si="308"/>
        <v>0</v>
      </c>
      <c r="O310" s="100">
        <f t="shared" si="309"/>
        <v>0</v>
      </c>
      <c r="P310" s="100">
        <f t="shared" si="310"/>
        <v>0</v>
      </c>
      <c r="Q310" s="104">
        <f t="shared" si="311"/>
        <v>0</v>
      </c>
      <c r="S310" s="99">
        <f t="shared" si="312"/>
        <v>0</v>
      </c>
      <c r="T310" s="100">
        <f t="shared" si="313"/>
        <v>0</v>
      </c>
      <c r="U310" s="100">
        <f t="shared" si="314"/>
        <v>0</v>
      </c>
      <c r="V310" s="100">
        <f t="shared" si="315"/>
        <v>0</v>
      </c>
      <c r="W310" s="100">
        <f t="shared" si="316"/>
        <v>0</v>
      </c>
      <c r="X310" s="100">
        <f t="shared" si="317"/>
        <v>0</v>
      </c>
      <c r="Y310" s="100">
        <f t="shared" si="318"/>
        <v>0</v>
      </c>
      <c r="Z310" s="100">
        <f t="shared" si="319"/>
        <v>0</v>
      </c>
      <c r="AA310" s="100">
        <f t="shared" si="320"/>
        <v>0</v>
      </c>
      <c r="AB310" s="100">
        <f t="shared" si="321"/>
        <v>0</v>
      </c>
      <c r="AC310" s="100">
        <f t="shared" si="322"/>
        <v>0</v>
      </c>
      <c r="AD310" s="100">
        <f t="shared" si="323"/>
        <v>0</v>
      </c>
      <c r="AE310" s="104">
        <f t="shared" si="324"/>
        <v>0</v>
      </c>
      <c r="AF310" s="104">
        <f t="shared" si="325"/>
        <v>0</v>
      </c>
      <c r="AG310" s="104">
        <f t="shared" si="326"/>
        <v>0</v>
      </c>
      <c r="AH310" s="173">
        <f t="shared" si="327"/>
        <v>0</v>
      </c>
      <c r="AJ310" s="78"/>
      <c r="AK310" s="79"/>
      <c r="AL310" s="79"/>
      <c r="AM310" s="79"/>
      <c r="AN310" s="79"/>
      <c r="AO310" s="79"/>
      <c r="AP310" s="79"/>
      <c r="AQ310" s="79"/>
      <c r="AR310" s="79"/>
      <c r="AS310" s="79"/>
      <c r="AT310" s="79"/>
      <c r="AU310" s="79"/>
      <c r="AV310" s="30">
        <f t="shared" si="328"/>
        <v>0</v>
      </c>
      <c r="AW310" s="80"/>
      <c r="AX310" s="37"/>
    </row>
    <row r="311" spans="2:50" x14ac:dyDescent="0.35">
      <c r="B311" s="116">
        <v>625510</v>
      </c>
      <c r="C311" s="87" t="s">
        <v>831</v>
      </c>
      <c r="E311" s="99">
        <f t="shared" si="299"/>
        <v>0</v>
      </c>
      <c r="F311" s="100">
        <f t="shared" si="300"/>
        <v>0</v>
      </c>
      <c r="G311" s="100">
        <f t="shared" si="301"/>
        <v>0</v>
      </c>
      <c r="H311" s="100">
        <f t="shared" si="302"/>
        <v>0</v>
      </c>
      <c r="I311" s="100">
        <f t="shared" si="303"/>
        <v>0</v>
      </c>
      <c r="J311" s="100">
        <f t="shared" si="304"/>
        <v>0</v>
      </c>
      <c r="K311" s="100">
        <f t="shared" si="305"/>
        <v>0</v>
      </c>
      <c r="L311" s="100">
        <f t="shared" si="306"/>
        <v>0</v>
      </c>
      <c r="M311" s="100">
        <f t="shared" si="307"/>
        <v>0</v>
      </c>
      <c r="N311" s="100">
        <f t="shared" si="308"/>
        <v>0</v>
      </c>
      <c r="O311" s="100">
        <f t="shared" si="309"/>
        <v>0</v>
      </c>
      <c r="P311" s="100">
        <f t="shared" si="310"/>
        <v>0</v>
      </c>
      <c r="Q311" s="104">
        <f t="shared" si="311"/>
        <v>0</v>
      </c>
      <c r="S311" s="99">
        <f t="shared" si="312"/>
        <v>0</v>
      </c>
      <c r="T311" s="100">
        <f t="shared" si="313"/>
        <v>0</v>
      </c>
      <c r="U311" s="100">
        <f t="shared" si="314"/>
        <v>0</v>
      </c>
      <c r="V311" s="100">
        <f t="shared" si="315"/>
        <v>0</v>
      </c>
      <c r="W311" s="100">
        <f t="shared" si="316"/>
        <v>0</v>
      </c>
      <c r="X311" s="100">
        <f t="shared" si="317"/>
        <v>0</v>
      </c>
      <c r="Y311" s="100">
        <f t="shared" si="318"/>
        <v>0</v>
      </c>
      <c r="Z311" s="100">
        <f t="shared" si="319"/>
        <v>0</v>
      </c>
      <c r="AA311" s="100">
        <f t="shared" si="320"/>
        <v>0</v>
      </c>
      <c r="AB311" s="100">
        <f t="shared" si="321"/>
        <v>0</v>
      </c>
      <c r="AC311" s="100">
        <f t="shared" si="322"/>
        <v>0</v>
      </c>
      <c r="AD311" s="100">
        <f t="shared" si="323"/>
        <v>0</v>
      </c>
      <c r="AE311" s="104">
        <f t="shared" si="324"/>
        <v>0</v>
      </c>
      <c r="AF311" s="104">
        <f t="shared" si="325"/>
        <v>0</v>
      </c>
      <c r="AG311" s="104">
        <f t="shared" si="326"/>
        <v>0</v>
      </c>
      <c r="AH311" s="173">
        <f t="shared" si="327"/>
        <v>0</v>
      </c>
      <c r="AJ311" s="78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30">
        <f t="shared" si="328"/>
        <v>0</v>
      </c>
      <c r="AW311" s="80"/>
      <c r="AX311" s="37"/>
    </row>
    <row r="312" spans="2:50" x14ac:dyDescent="0.35">
      <c r="B312" s="116">
        <v>626000</v>
      </c>
      <c r="C312" s="87" t="s">
        <v>832</v>
      </c>
      <c r="E312" s="99">
        <f t="shared" si="299"/>
        <v>0</v>
      </c>
      <c r="F312" s="100">
        <f t="shared" si="300"/>
        <v>0</v>
      </c>
      <c r="G312" s="100">
        <f t="shared" si="301"/>
        <v>0</v>
      </c>
      <c r="H312" s="100">
        <f t="shared" si="302"/>
        <v>0</v>
      </c>
      <c r="I312" s="100">
        <f t="shared" si="303"/>
        <v>0</v>
      </c>
      <c r="J312" s="100">
        <f t="shared" si="304"/>
        <v>0</v>
      </c>
      <c r="K312" s="100">
        <f t="shared" si="305"/>
        <v>0</v>
      </c>
      <c r="L312" s="100">
        <f t="shared" si="306"/>
        <v>0</v>
      </c>
      <c r="M312" s="100">
        <f t="shared" si="307"/>
        <v>0</v>
      </c>
      <c r="N312" s="100">
        <f t="shared" si="308"/>
        <v>0</v>
      </c>
      <c r="O312" s="100">
        <f t="shared" si="309"/>
        <v>0</v>
      </c>
      <c r="P312" s="100">
        <f t="shared" si="310"/>
        <v>0</v>
      </c>
      <c r="Q312" s="104">
        <f t="shared" si="311"/>
        <v>0</v>
      </c>
      <c r="S312" s="99">
        <f t="shared" si="312"/>
        <v>0</v>
      </c>
      <c r="T312" s="100">
        <f t="shared" si="313"/>
        <v>0</v>
      </c>
      <c r="U312" s="100">
        <f t="shared" si="314"/>
        <v>0</v>
      </c>
      <c r="V312" s="100">
        <f t="shared" si="315"/>
        <v>0</v>
      </c>
      <c r="W312" s="100">
        <f t="shared" si="316"/>
        <v>0</v>
      </c>
      <c r="X312" s="100">
        <f t="shared" si="317"/>
        <v>0</v>
      </c>
      <c r="Y312" s="100">
        <f t="shared" si="318"/>
        <v>0</v>
      </c>
      <c r="Z312" s="100">
        <f t="shared" si="319"/>
        <v>0</v>
      </c>
      <c r="AA312" s="100">
        <f t="shared" si="320"/>
        <v>0</v>
      </c>
      <c r="AB312" s="100">
        <f t="shared" si="321"/>
        <v>0</v>
      </c>
      <c r="AC312" s="100">
        <f t="shared" si="322"/>
        <v>0</v>
      </c>
      <c r="AD312" s="100">
        <f t="shared" si="323"/>
        <v>0</v>
      </c>
      <c r="AE312" s="104">
        <f t="shared" si="324"/>
        <v>0</v>
      </c>
      <c r="AF312" s="104">
        <f t="shared" si="325"/>
        <v>0</v>
      </c>
      <c r="AG312" s="104">
        <f t="shared" si="326"/>
        <v>0</v>
      </c>
      <c r="AH312" s="173">
        <f t="shared" si="327"/>
        <v>0</v>
      </c>
      <c r="AJ312" s="78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30">
        <f t="shared" si="328"/>
        <v>0</v>
      </c>
      <c r="AW312" s="80"/>
      <c r="AX312" s="37"/>
    </row>
    <row r="313" spans="2:50" x14ac:dyDescent="0.35">
      <c r="B313" s="116">
        <v>626100</v>
      </c>
      <c r="C313" s="87" t="s">
        <v>833</v>
      </c>
      <c r="E313" s="99">
        <f t="shared" si="299"/>
        <v>0</v>
      </c>
      <c r="F313" s="100">
        <f t="shared" si="300"/>
        <v>0</v>
      </c>
      <c r="G313" s="100">
        <f t="shared" si="301"/>
        <v>0</v>
      </c>
      <c r="H313" s="100">
        <f t="shared" si="302"/>
        <v>0</v>
      </c>
      <c r="I313" s="100">
        <f t="shared" si="303"/>
        <v>0</v>
      </c>
      <c r="J313" s="100">
        <f t="shared" si="304"/>
        <v>0</v>
      </c>
      <c r="K313" s="100">
        <f t="shared" si="305"/>
        <v>0</v>
      </c>
      <c r="L313" s="100">
        <f t="shared" si="306"/>
        <v>0</v>
      </c>
      <c r="M313" s="100">
        <f t="shared" si="307"/>
        <v>0</v>
      </c>
      <c r="N313" s="100">
        <f t="shared" si="308"/>
        <v>0</v>
      </c>
      <c r="O313" s="100">
        <f t="shared" si="309"/>
        <v>0</v>
      </c>
      <c r="P313" s="100">
        <f t="shared" si="310"/>
        <v>0</v>
      </c>
      <c r="Q313" s="104">
        <f t="shared" si="311"/>
        <v>0</v>
      </c>
      <c r="S313" s="99">
        <f t="shared" si="312"/>
        <v>0</v>
      </c>
      <c r="T313" s="100">
        <f t="shared" si="313"/>
        <v>0</v>
      </c>
      <c r="U313" s="100">
        <f t="shared" si="314"/>
        <v>0</v>
      </c>
      <c r="V313" s="100">
        <f t="shared" si="315"/>
        <v>0</v>
      </c>
      <c r="W313" s="100">
        <f t="shared" si="316"/>
        <v>0</v>
      </c>
      <c r="X313" s="100">
        <f t="shared" si="317"/>
        <v>0</v>
      </c>
      <c r="Y313" s="100">
        <f t="shared" si="318"/>
        <v>0</v>
      </c>
      <c r="Z313" s="100">
        <f t="shared" si="319"/>
        <v>0</v>
      </c>
      <c r="AA313" s="100">
        <f t="shared" si="320"/>
        <v>0</v>
      </c>
      <c r="AB313" s="100">
        <f t="shared" si="321"/>
        <v>0</v>
      </c>
      <c r="AC313" s="100">
        <f t="shared" si="322"/>
        <v>0</v>
      </c>
      <c r="AD313" s="100">
        <f t="shared" si="323"/>
        <v>0</v>
      </c>
      <c r="AE313" s="104">
        <f t="shared" si="324"/>
        <v>0</v>
      </c>
      <c r="AF313" s="104">
        <f t="shared" si="325"/>
        <v>0</v>
      </c>
      <c r="AG313" s="104">
        <f t="shared" si="326"/>
        <v>0</v>
      </c>
      <c r="AH313" s="173">
        <f t="shared" si="327"/>
        <v>0</v>
      </c>
      <c r="AJ313" s="78"/>
      <c r="AK313" s="79"/>
      <c r="AL313" s="79"/>
      <c r="AM313" s="79"/>
      <c r="AN313" s="79"/>
      <c r="AO313" s="79"/>
      <c r="AP313" s="79"/>
      <c r="AQ313" s="79"/>
      <c r="AR313" s="79"/>
      <c r="AS313" s="79"/>
      <c r="AT313" s="79"/>
      <c r="AU313" s="79"/>
      <c r="AV313" s="30">
        <f t="shared" si="328"/>
        <v>0</v>
      </c>
      <c r="AW313" s="80"/>
      <c r="AX313" s="37"/>
    </row>
    <row r="314" spans="2:50" x14ac:dyDescent="0.35">
      <c r="B314" s="116">
        <v>626110</v>
      </c>
      <c r="C314" s="87" t="s">
        <v>834</v>
      </c>
      <c r="E314" s="99">
        <f t="shared" si="299"/>
        <v>0</v>
      </c>
      <c r="F314" s="100">
        <f t="shared" si="300"/>
        <v>0</v>
      </c>
      <c r="G314" s="100">
        <f t="shared" si="301"/>
        <v>0</v>
      </c>
      <c r="H314" s="100">
        <f t="shared" si="302"/>
        <v>0</v>
      </c>
      <c r="I314" s="100">
        <f t="shared" si="303"/>
        <v>0</v>
      </c>
      <c r="J314" s="100">
        <f t="shared" si="304"/>
        <v>0</v>
      </c>
      <c r="K314" s="100">
        <f t="shared" si="305"/>
        <v>0</v>
      </c>
      <c r="L314" s="100">
        <f t="shared" si="306"/>
        <v>0</v>
      </c>
      <c r="M314" s="100">
        <f t="shared" si="307"/>
        <v>0</v>
      </c>
      <c r="N314" s="100">
        <f t="shared" si="308"/>
        <v>0</v>
      </c>
      <c r="O314" s="100">
        <f t="shared" si="309"/>
        <v>0</v>
      </c>
      <c r="P314" s="100">
        <f t="shared" si="310"/>
        <v>0</v>
      </c>
      <c r="Q314" s="104">
        <f t="shared" si="311"/>
        <v>0</v>
      </c>
      <c r="S314" s="99">
        <f t="shared" si="312"/>
        <v>0</v>
      </c>
      <c r="T314" s="100">
        <f t="shared" si="313"/>
        <v>0</v>
      </c>
      <c r="U314" s="100">
        <f t="shared" si="314"/>
        <v>0</v>
      </c>
      <c r="V314" s="100">
        <f t="shared" si="315"/>
        <v>0</v>
      </c>
      <c r="W314" s="100">
        <f t="shared" si="316"/>
        <v>0</v>
      </c>
      <c r="X314" s="100">
        <f t="shared" si="317"/>
        <v>0</v>
      </c>
      <c r="Y314" s="100">
        <f t="shared" si="318"/>
        <v>0</v>
      </c>
      <c r="Z314" s="100">
        <f t="shared" si="319"/>
        <v>0</v>
      </c>
      <c r="AA314" s="100">
        <f t="shared" si="320"/>
        <v>0</v>
      </c>
      <c r="AB314" s="100">
        <f t="shared" si="321"/>
        <v>0</v>
      </c>
      <c r="AC314" s="100">
        <f t="shared" si="322"/>
        <v>0</v>
      </c>
      <c r="AD314" s="100">
        <f t="shared" si="323"/>
        <v>0</v>
      </c>
      <c r="AE314" s="104">
        <f t="shared" si="324"/>
        <v>0</v>
      </c>
      <c r="AF314" s="104">
        <f t="shared" si="325"/>
        <v>0</v>
      </c>
      <c r="AG314" s="104">
        <f t="shared" si="326"/>
        <v>0</v>
      </c>
      <c r="AH314" s="173">
        <f t="shared" si="327"/>
        <v>0</v>
      </c>
      <c r="AJ314" s="78"/>
      <c r="AK314" s="79"/>
      <c r="AL314" s="79"/>
      <c r="AM314" s="79"/>
      <c r="AN314" s="79"/>
      <c r="AO314" s="79"/>
      <c r="AP314" s="79"/>
      <c r="AQ314" s="79"/>
      <c r="AR314" s="79"/>
      <c r="AS314" s="79"/>
      <c r="AT314" s="79"/>
      <c r="AU314" s="79"/>
      <c r="AV314" s="30">
        <f t="shared" si="328"/>
        <v>0</v>
      </c>
      <c r="AW314" s="80"/>
      <c r="AX314" s="37"/>
    </row>
    <row r="315" spans="2:50" x14ac:dyDescent="0.35">
      <c r="B315" s="116">
        <v>626200</v>
      </c>
      <c r="C315" s="87" t="s">
        <v>835</v>
      </c>
      <c r="E315" s="99">
        <f t="shared" si="299"/>
        <v>0</v>
      </c>
      <c r="F315" s="100">
        <f t="shared" si="300"/>
        <v>0</v>
      </c>
      <c r="G315" s="100">
        <f t="shared" si="301"/>
        <v>0</v>
      </c>
      <c r="H315" s="100">
        <f t="shared" si="302"/>
        <v>0</v>
      </c>
      <c r="I315" s="100">
        <f t="shared" si="303"/>
        <v>0</v>
      </c>
      <c r="J315" s="100">
        <f t="shared" si="304"/>
        <v>0</v>
      </c>
      <c r="K315" s="100">
        <f t="shared" si="305"/>
        <v>0</v>
      </c>
      <c r="L315" s="100">
        <f t="shared" si="306"/>
        <v>0</v>
      </c>
      <c r="M315" s="100">
        <f t="shared" si="307"/>
        <v>0</v>
      </c>
      <c r="N315" s="100">
        <f t="shared" si="308"/>
        <v>0</v>
      </c>
      <c r="O315" s="100">
        <f t="shared" si="309"/>
        <v>0</v>
      </c>
      <c r="P315" s="100">
        <f t="shared" si="310"/>
        <v>0</v>
      </c>
      <c r="Q315" s="104">
        <f t="shared" si="311"/>
        <v>0</v>
      </c>
      <c r="S315" s="99">
        <f t="shared" si="312"/>
        <v>0</v>
      </c>
      <c r="T315" s="100">
        <f t="shared" si="313"/>
        <v>0</v>
      </c>
      <c r="U315" s="100">
        <f t="shared" si="314"/>
        <v>0</v>
      </c>
      <c r="V315" s="100">
        <f t="shared" si="315"/>
        <v>0</v>
      </c>
      <c r="W315" s="100">
        <f t="shared" si="316"/>
        <v>0</v>
      </c>
      <c r="X315" s="100">
        <f t="shared" si="317"/>
        <v>0</v>
      </c>
      <c r="Y315" s="100">
        <f t="shared" si="318"/>
        <v>0</v>
      </c>
      <c r="Z315" s="100">
        <f t="shared" si="319"/>
        <v>0</v>
      </c>
      <c r="AA315" s="100">
        <f t="shared" si="320"/>
        <v>0</v>
      </c>
      <c r="AB315" s="100">
        <f t="shared" si="321"/>
        <v>0</v>
      </c>
      <c r="AC315" s="100">
        <f t="shared" si="322"/>
        <v>0</v>
      </c>
      <c r="AD315" s="100">
        <f t="shared" si="323"/>
        <v>0</v>
      </c>
      <c r="AE315" s="104">
        <f t="shared" si="324"/>
        <v>0</v>
      </c>
      <c r="AF315" s="104">
        <f t="shared" si="325"/>
        <v>0</v>
      </c>
      <c r="AG315" s="104">
        <f t="shared" si="326"/>
        <v>0</v>
      </c>
      <c r="AH315" s="173">
        <f t="shared" si="327"/>
        <v>0</v>
      </c>
      <c r="AJ315" s="78"/>
      <c r="AK315" s="79"/>
      <c r="AL315" s="79"/>
      <c r="AM315" s="79"/>
      <c r="AN315" s="79"/>
      <c r="AO315" s="79"/>
      <c r="AP315" s="79"/>
      <c r="AQ315" s="79"/>
      <c r="AR315" s="79"/>
      <c r="AS315" s="79"/>
      <c r="AT315" s="79"/>
      <c r="AU315" s="79"/>
      <c r="AV315" s="30">
        <f t="shared" si="328"/>
        <v>0</v>
      </c>
      <c r="AW315" s="80"/>
      <c r="AX315" s="37"/>
    </row>
    <row r="316" spans="2:50" x14ac:dyDescent="0.35">
      <c r="B316" s="116">
        <v>626210</v>
      </c>
      <c r="C316" s="87" t="s">
        <v>836</v>
      </c>
      <c r="E316" s="99">
        <f t="shared" si="299"/>
        <v>0</v>
      </c>
      <c r="F316" s="100">
        <f t="shared" si="300"/>
        <v>0</v>
      </c>
      <c r="G316" s="100">
        <f t="shared" si="301"/>
        <v>0</v>
      </c>
      <c r="H316" s="100">
        <f t="shared" si="302"/>
        <v>0</v>
      </c>
      <c r="I316" s="100">
        <f t="shared" si="303"/>
        <v>0</v>
      </c>
      <c r="J316" s="100">
        <f t="shared" si="304"/>
        <v>0</v>
      </c>
      <c r="K316" s="100">
        <f t="shared" si="305"/>
        <v>0</v>
      </c>
      <c r="L316" s="100">
        <f t="shared" si="306"/>
        <v>0</v>
      </c>
      <c r="M316" s="100">
        <f t="shared" si="307"/>
        <v>0</v>
      </c>
      <c r="N316" s="100">
        <f t="shared" si="308"/>
        <v>0</v>
      </c>
      <c r="O316" s="100">
        <f t="shared" si="309"/>
        <v>0</v>
      </c>
      <c r="P316" s="100">
        <f t="shared" si="310"/>
        <v>0</v>
      </c>
      <c r="Q316" s="104">
        <f t="shared" si="311"/>
        <v>0</v>
      </c>
      <c r="S316" s="99">
        <f t="shared" si="312"/>
        <v>0</v>
      </c>
      <c r="T316" s="100">
        <f t="shared" si="313"/>
        <v>0</v>
      </c>
      <c r="U316" s="100">
        <f t="shared" si="314"/>
        <v>0</v>
      </c>
      <c r="V316" s="100">
        <f t="shared" si="315"/>
        <v>0</v>
      </c>
      <c r="W316" s="100">
        <f t="shared" si="316"/>
        <v>0</v>
      </c>
      <c r="X316" s="100">
        <f t="shared" si="317"/>
        <v>0</v>
      </c>
      <c r="Y316" s="100">
        <f t="shared" si="318"/>
        <v>0</v>
      </c>
      <c r="Z316" s="100">
        <f t="shared" si="319"/>
        <v>0</v>
      </c>
      <c r="AA316" s="100">
        <f t="shared" si="320"/>
        <v>0</v>
      </c>
      <c r="AB316" s="100">
        <f t="shared" si="321"/>
        <v>0</v>
      </c>
      <c r="AC316" s="100">
        <f t="shared" si="322"/>
        <v>0</v>
      </c>
      <c r="AD316" s="100">
        <f t="shared" si="323"/>
        <v>0</v>
      </c>
      <c r="AE316" s="104">
        <f t="shared" si="324"/>
        <v>0</v>
      </c>
      <c r="AF316" s="104">
        <f t="shared" si="325"/>
        <v>0</v>
      </c>
      <c r="AG316" s="104">
        <f t="shared" si="326"/>
        <v>0</v>
      </c>
      <c r="AH316" s="173">
        <f t="shared" si="327"/>
        <v>0</v>
      </c>
      <c r="AJ316" s="78"/>
      <c r="AK316" s="79"/>
      <c r="AL316" s="79"/>
      <c r="AM316" s="79"/>
      <c r="AN316" s="79"/>
      <c r="AO316" s="79"/>
      <c r="AP316" s="79"/>
      <c r="AQ316" s="79"/>
      <c r="AR316" s="79"/>
      <c r="AS316" s="79"/>
      <c r="AT316" s="79"/>
      <c r="AU316" s="79"/>
      <c r="AV316" s="30">
        <f t="shared" si="328"/>
        <v>0</v>
      </c>
      <c r="AW316" s="80"/>
      <c r="AX316" s="37"/>
    </row>
    <row r="317" spans="2:50" x14ac:dyDescent="0.35">
      <c r="B317" s="116">
        <v>627000</v>
      </c>
      <c r="C317" s="87" t="s">
        <v>837</v>
      </c>
      <c r="E317" s="99">
        <f t="shared" si="299"/>
        <v>0</v>
      </c>
      <c r="F317" s="100">
        <f t="shared" si="300"/>
        <v>0</v>
      </c>
      <c r="G317" s="100">
        <f t="shared" si="301"/>
        <v>0</v>
      </c>
      <c r="H317" s="100">
        <f t="shared" si="302"/>
        <v>0</v>
      </c>
      <c r="I317" s="100">
        <f t="shared" si="303"/>
        <v>0</v>
      </c>
      <c r="J317" s="100">
        <f t="shared" si="304"/>
        <v>0</v>
      </c>
      <c r="K317" s="100">
        <f t="shared" si="305"/>
        <v>0</v>
      </c>
      <c r="L317" s="100">
        <f t="shared" si="306"/>
        <v>0</v>
      </c>
      <c r="M317" s="100">
        <f t="shared" si="307"/>
        <v>0</v>
      </c>
      <c r="N317" s="100">
        <f t="shared" si="308"/>
        <v>0</v>
      </c>
      <c r="O317" s="100">
        <f t="shared" si="309"/>
        <v>0</v>
      </c>
      <c r="P317" s="100">
        <f t="shared" si="310"/>
        <v>0</v>
      </c>
      <c r="Q317" s="104">
        <f t="shared" si="311"/>
        <v>0</v>
      </c>
      <c r="S317" s="99">
        <f t="shared" si="312"/>
        <v>0</v>
      </c>
      <c r="T317" s="100">
        <f t="shared" si="313"/>
        <v>0</v>
      </c>
      <c r="U317" s="100">
        <f t="shared" si="314"/>
        <v>0</v>
      </c>
      <c r="V317" s="100">
        <f t="shared" si="315"/>
        <v>0</v>
      </c>
      <c r="W317" s="100">
        <f t="shared" si="316"/>
        <v>0</v>
      </c>
      <c r="X317" s="100">
        <f t="shared" si="317"/>
        <v>0</v>
      </c>
      <c r="Y317" s="100">
        <f t="shared" si="318"/>
        <v>0</v>
      </c>
      <c r="Z317" s="100">
        <f t="shared" si="319"/>
        <v>0</v>
      </c>
      <c r="AA317" s="100">
        <f t="shared" si="320"/>
        <v>0</v>
      </c>
      <c r="AB317" s="100">
        <f t="shared" si="321"/>
        <v>0</v>
      </c>
      <c r="AC317" s="100">
        <f t="shared" si="322"/>
        <v>0</v>
      </c>
      <c r="AD317" s="100">
        <f t="shared" si="323"/>
        <v>0</v>
      </c>
      <c r="AE317" s="104">
        <f t="shared" si="324"/>
        <v>0</v>
      </c>
      <c r="AF317" s="104">
        <f t="shared" si="325"/>
        <v>0</v>
      </c>
      <c r="AG317" s="104">
        <f t="shared" si="326"/>
        <v>0</v>
      </c>
      <c r="AH317" s="173">
        <f t="shared" si="327"/>
        <v>0</v>
      </c>
      <c r="AJ317" s="78"/>
      <c r="AK317" s="79"/>
      <c r="AL317" s="79"/>
      <c r="AM317" s="79"/>
      <c r="AN317" s="79"/>
      <c r="AO317" s="79"/>
      <c r="AP317" s="79"/>
      <c r="AQ317" s="79"/>
      <c r="AR317" s="79"/>
      <c r="AS317" s="79"/>
      <c r="AT317" s="79"/>
      <c r="AU317" s="79"/>
      <c r="AV317" s="30">
        <f t="shared" si="328"/>
        <v>0</v>
      </c>
      <c r="AW317" s="80"/>
      <c r="AX317" s="37"/>
    </row>
    <row r="318" spans="2:50" x14ac:dyDescent="0.35">
      <c r="B318" s="116">
        <v>627010</v>
      </c>
      <c r="C318" s="87" t="s">
        <v>838</v>
      </c>
      <c r="E318" s="99">
        <f t="shared" si="299"/>
        <v>0</v>
      </c>
      <c r="F318" s="100">
        <f t="shared" si="300"/>
        <v>0</v>
      </c>
      <c r="G318" s="100">
        <f t="shared" si="301"/>
        <v>0</v>
      </c>
      <c r="H318" s="100">
        <f t="shared" si="302"/>
        <v>0</v>
      </c>
      <c r="I318" s="100">
        <f t="shared" si="303"/>
        <v>0</v>
      </c>
      <c r="J318" s="100">
        <f t="shared" si="304"/>
        <v>0</v>
      </c>
      <c r="K318" s="100">
        <f t="shared" si="305"/>
        <v>0</v>
      </c>
      <c r="L318" s="100">
        <f t="shared" si="306"/>
        <v>0</v>
      </c>
      <c r="M318" s="100">
        <f t="shared" si="307"/>
        <v>0</v>
      </c>
      <c r="N318" s="100">
        <f t="shared" si="308"/>
        <v>0</v>
      </c>
      <c r="O318" s="100">
        <f t="shared" si="309"/>
        <v>0</v>
      </c>
      <c r="P318" s="100">
        <f t="shared" si="310"/>
        <v>0</v>
      </c>
      <c r="Q318" s="104">
        <f t="shared" si="311"/>
        <v>0</v>
      </c>
      <c r="S318" s="99">
        <f t="shared" si="312"/>
        <v>0</v>
      </c>
      <c r="T318" s="100">
        <f t="shared" si="313"/>
        <v>0</v>
      </c>
      <c r="U318" s="100">
        <f t="shared" si="314"/>
        <v>0</v>
      </c>
      <c r="V318" s="100">
        <f t="shared" si="315"/>
        <v>0</v>
      </c>
      <c r="W318" s="100">
        <f t="shared" si="316"/>
        <v>0</v>
      </c>
      <c r="X318" s="100">
        <f t="shared" si="317"/>
        <v>0</v>
      </c>
      <c r="Y318" s="100">
        <f t="shared" si="318"/>
        <v>0</v>
      </c>
      <c r="Z318" s="100">
        <f t="shared" si="319"/>
        <v>0</v>
      </c>
      <c r="AA318" s="100">
        <f t="shared" si="320"/>
        <v>0</v>
      </c>
      <c r="AB318" s="100">
        <f t="shared" si="321"/>
        <v>0</v>
      </c>
      <c r="AC318" s="100">
        <f t="shared" si="322"/>
        <v>0</v>
      </c>
      <c r="AD318" s="100">
        <f t="shared" si="323"/>
        <v>0</v>
      </c>
      <c r="AE318" s="104">
        <f t="shared" si="324"/>
        <v>0</v>
      </c>
      <c r="AF318" s="104">
        <f t="shared" si="325"/>
        <v>0</v>
      </c>
      <c r="AG318" s="104">
        <f t="shared" si="326"/>
        <v>0</v>
      </c>
      <c r="AH318" s="173">
        <f t="shared" si="327"/>
        <v>0</v>
      </c>
      <c r="AJ318" s="78"/>
      <c r="AK318" s="79"/>
      <c r="AL318" s="79"/>
      <c r="AM318" s="79"/>
      <c r="AN318" s="79"/>
      <c r="AO318" s="79"/>
      <c r="AP318" s="79"/>
      <c r="AQ318" s="79"/>
      <c r="AR318" s="79"/>
      <c r="AS318" s="79"/>
      <c r="AT318" s="79"/>
      <c r="AU318" s="79"/>
      <c r="AV318" s="30">
        <f t="shared" si="328"/>
        <v>0</v>
      </c>
      <c r="AW318" s="80"/>
      <c r="AX318" s="37"/>
    </row>
    <row r="319" spans="2:50" x14ac:dyDescent="0.35">
      <c r="B319" s="116">
        <v>627011</v>
      </c>
      <c r="C319" s="87" t="s">
        <v>839</v>
      </c>
      <c r="E319" s="99">
        <f t="shared" si="299"/>
        <v>0</v>
      </c>
      <c r="F319" s="100">
        <f t="shared" si="300"/>
        <v>0</v>
      </c>
      <c r="G319" s="100">
        <f t="shared" si="301"/>
        <v>0</v>
      </c>
      <c r="H319" s="100">
        <f t="shared" si="302"/>
        <v>0</v>
      </c>
      <c r="I319" s="100">
        <f t="shared" si="303"/>
        <v>0</v>
      </c>
      <c r="J319" s="100">
        <f t="shared" si="304"/>
        <v>0</v>
      </c>
      <c r="K319" s="100">
        <f t="shared" si="305"/>
        <v>0</v>
      </c>
      <c r="L319" s="100">
        <f t="shared" si="306"/>
        <v>0</v>
      </c>
      <c r="M319" s="100">
        <f t="shared" si="307"/>
        <v>0</v>
      </c>
      <c r="N319" s="100">
        <f t="shared" si="308"/>
        <v>0</v>
      </c>
      <c r="O319" s="100">
        <f t="shared" si="309"/>
        <v>0</v>
      </c>
      <c r="P319" s="100">
        <f t="shared" si="310"/>
        <v>0</v>
      </c>
      <c r="Q319" s="104">
        <f t="shared" si="311"/>
        <v>0</v>
      </c>
      <c r="S319" s="99">
        <f t="shared" si="312"/>
        <v>0</v>
      </c>
      <c r="T319" s="100">
        <f t="shared" si="313"/>
        <v>0</v>
      </c>
      <c r="U319" s="100">
        <f t="shared" si="314"/>
        <v>0</v>
      </c>
      <c r="V319" s="100">
        <f t="shared" si="315"/>
        <v>0</v>
      </c>
      <c r="W319" s="100">
        <f t="shared" si="316"/>
        <v>0</v>
      </c>
      <c r="X319" s="100">
        <f t="shared" si="317"/>
        <v>0</v>
      </c>
      <c r="Y319" s="100">
        <f t="shared" si="318"/>
        <v>0</v>
      </c>
      <c r="Z319" s="100">
        <f t="shared" si="319"/>
        <v>0</v>
      </c>
      <c r="AA319" s="100">
        <f t="shared" si="320"/>
        <v>0</v>
      </c>
      <c r="AB319" s="100">
        <f t="shared" si="321"/>
        <v>0</v>
      </c>
      <c r="AC319" s="100">
        <f t="shared" si="322"/>
        <v>0</v>
      </c>
      <c r="AD319" s="100">
        <f t="shared" si="323"/>
        <v>0</v>
      </c>
      <c r="AE319" s="104">
        <f t="shared" si="324"/>
        <v>0</v>
      </c>
      <c r="AF319" s="104">
        <f t="shared" si="325"/>
        <v>0</v>
      </c>
      <c r="AG319" s="104">
        <f t="shared" si="326"/>
        <v>0</v>
      </c>
      <c r="AH319" s="173">
        <f t="shared" si="327"/>
        <v>0</v>
      </c>
      <c r="AJ319" s="78"/>
      <c r="AK319" s="79"/>
      <c r="AL319" s="79"/>
      <c r="AM319" s="79"/>
      <c r="AN319" s="79"/>
      <c r="AO319" s="79"/>
      <c r="AP319" s="79"/>
      <c r="AQ319" s="79"/>
      <c r="AR319" s="79"/>
      <c r="AS319" s="79"/>
      <c r="AT319" s="79"/>
      <c r="AU319" s="79"/>
      <c r="AV319" s="30">
        <f t="shared" si="328"/>
        <v>0</v>
      </c>
      <c r="AW319" s="80"/>
      <c r="AX319" s="37"/>
    </row>
    <row r="320" spans="2:50" x14ac:dyDescent="0.35">
      <c r="B320" s="116">
        <v>627012</v>
      </c>
      <c r="C320" s="87" t="s">
        <v>840</v>
      </c>
      <c r="E320" s="99">
        <f t="shared" si="299"/>
        <v>0</v>
      </c>
      <c r="F320" s="100">
        <f t="shared" si="300"/>
        <v>0</v>
      </c>
      <c r="G320" s="100">
        <f t="shared" si="301"/>
        <v>0</v>
      </c>
      <c r="H320" s="100">
        <f t="shared" si="302"/>
        <v>0</v>
      </c>
      <c r="I320" s="100">
        <f t="shared" si="303"/>
        <v>0</v>
      </c>
      <c r="J320" s="100">
        <f t="shared" si="304"/>
        <v>0</v>
      </c>
      <c r="K320" s="100">
        <f t="shared" si="305"/>
        <v>0</v>
      </c>
      <c r="L320" s="100">
        <f t="shared" si="306"/>
        <v>0</v>
      </c>
      <c r="M320" s="100">
        <f t="shared" si="307"/>
        <v>0</v>
      </c>
      <c r="N320" s="100">
        <f t="shared" si="308"/>
        <v>0</v>
      </c>
      <c r="O320" s="100">
        <f t="shared" si="309"/>
        <v>0</v>
      </c>
      <c r="P320" s="100">
        <f t="shared" si="310"/>
        <v>0</v>
      </c>
      <c r="Q320" s="104">
        <f t="shared" si="311"/>
        <v>0</v>
      </c>
      <c r="S320" s="99">
        <f t="shared" si="312"/>
        <v>0</v>
      </c>
      <c r="T320" s="100">
        <f t="shared" si="313"/>
        <v>0</v>
      </c>
      <c r="U320" s="100">
        <f t="shared" si="314"/>
        <v>0</v>
      </c>
      <c r="V320" s="100">
        <f t="shared" si="315"/>
        <v>0</v>
      </c>
      <c r="W320" s="100">
        <f t="shared" si="316"/>
        <v>0</v>
      </c>
      <c r="X320" s="100">
        <f t="shared" si="317"/>
        <v>0</v>
      </c>
      <c r="Y320" s="100">
        <f t="shared" si="318"/>
        <v>0</v>
      </c>
      <c r="Z320" s="100">
        <f t="shared" si="319"/>
        <v>0</v>
      </c>
      <c r="AA320" s="100">
        <f t="shared" si="320"/>
        <v>0</v>
      </c>
      <c r="AB320" s="100">
        <f t="shared" si="321"/>
        <v>0</v>
      </c>
      <c r="AC320" s="100">
        <f t="shared" si="322"/>
        <v>0</v>
      </c>
      <c r="AD320" s="100">
        <f t="shared" si="323"/>
        <v>0</v>
      </c>
      <c r="AE320" s="104">
        <f t="shared" si="324"/>
        <v>0</v>
      </c>
      <c r="AF320" s="104">
        <f t="shared" si="325"/>
        <v>0</v>
      </c>
      <c r="AG320" s="104">
        <f t="shared" si="326"/>
        <v>0</v>
      </c>
      <c r="AH320" s="173">
        <f t="shared" si="327"/>
        <v>0</v>
      </c>
      <c r="AJ320" s="78"/>
      <c r="AK320" s="79"/>
      <c r="AL320" s="79"/>
      <c r="AM320" s="79"/>
      <c r="AN320" s="79"/>
      <c r="AO320" s="79"/>
      <c r="AP320" s="79"/>
      <c r="AQ320" s="79"/>
      <c r="AR320" s="79"/>
      <c r="AS320" s="79"/>
      <c r="AT320" s="79"/>
      <c r="AU320" s="79"/>
      <c r="AV320" s="30">
        <f t="shared" si="328"/>
        <v>0</v>
      </c>
      <c r="AW320" s="80"/>
      <c r="AX320" s="37"/>
    </row>
    <row r="321" spans="2:50" x14ac:dyDescent="0.35">
      <c r="B321" s="116">
        <v>627013</v>
      </c>
      <c r="C321" s="87" t="s">
        <v>841</v>
      </c>
      <c r="E321" s="99">
        <f t="shared" si="299"/>
        <v>0</v>
      </c>
      <c r="F321" s="100">
        <f t="shared" si="300"/>
        <v>0</v>
      </c>
      <c r="G321" s="100">
        <f t="shared" si="301"/>
        <v>0</v>
      </c>
      <c r="H321" s="100">
        <f t="shared" si="302"/>
        <v>0</v>
      </c>
      <c r="I321" s="100">
        <f t="shared" si="303"/>
        <v>0</v>
      </c>
      <c r="J321" s="100">
        <f t="shared" si="304"/>
        <v>0</v>
      </c>
      <c r="K321" s="100">
        <f t="shared" si="305"/>
        <v>0</v>
      </c>
      <c r="L321" s="100">
        <f t="shared" si="306"/>
        <v>0</v>
      </c>
      <c r="M321" s="100">
        <f t="shared" si="307"/>
        <v>0</v>
      </c>
      <c r="N321" s="100">
        <f t="shared" si="308"/>
        <v>0</v>
      </c>
      <c r="O321" s="100">
        <f t="shared" si="309"/>
        <v>0</v>
      </c>
      <c r="P321" s="100">
        <f t="shared" si="310"/>
        <v>0</v>
      </c>
      <c r="Q321" s="104">
        <f t="shared" si="311"/>
        <v>0</v>
      </c>
      <c r="S321" s="99">
        <f t="shared" si="312"/>
        <v>0</v>
      </c>
      <c r="T321" s="100">
        <f t="shared" si="313"/>
        <v>0</v>
      </c>
      <c r="U321" s="100">
        <f t="shared" si="314"/>
        <v>0</v>
      </c>
      <c r="V321" s="100">
        <f t="shared" si="315"/>
        <v>0</v>
      </c>
      <c r="W321" s="100">
        <f t="shared" si="316"/>
        <v>0</v>
      </c>
      <c r="X321" s="100">
        <f t="shared" si="317"/>
        <v>0</v>
      </c>
      <c r="Y321" s="100">
        <f t="shared" si="318"/>
        <v>0</v>
      </c>
      <c r="Z321" s="100">
        <f t="shared" si="319"/>
        <v>0</v>
      </c>
      <c r="AA321" s="100">
        <f t="shared" si="320"/>
        <v>0</v>
      </c>
      <c r="AB321" s="100">
        <f t="shared" si="321"/>
        <v>0</v>
      </c>
      <c r="AC321" s="100">
        <f t="shared" si="322"/>
        <v>0</v>
      </c>
      <c r="AD321" s="100">
        <f t="shared" si="323"/>
        <v>0</v>
      </c>
      <c r="AE321" s="104">
        <f t="shared" si="324"/>
        <v>0</v>
      </c>
      <c r="AF321" s="104">
        <f t="shared" si="325"/>
        <v>0</v>
      </c>
      <c r="AG321" s="104">
        <f t="shared" si="326"/>
        <v>0</v>
      </c>
      <c r="AH321" s="173">
        <f t="shared" si="327"/>
        <v>0</v>
      </c>
      <c r="AJ321" s="78"/>
      <c r="AK321" s="79"/>
      <c r="AL321" s="79"/>
      <c r="AM321" s="79"/>
      <c r="AN321" s="79"/>
      <c r="AO321" s="79"/>
      <c r="AP321" s="79"/>
      <c r="AQ321" s="79"/>
      <c r="AR321" s="79"/>
      <c r="AS321" s="79"/>
      <c r="AT321" s="79"/>
      <c r="AU321" s="79"/>
      <c r="AV321" s="30">
        <f t="shared" si="328"/>
        <v>0</v>
      </c>
      <c r="AW321" s="80"/>
      <c r="AX321" s="37"/>
    </row>
    <row r="322" spans="2:50" x14ac:dyDescent="0.35">
      <c r="B322" s="116">
        <v>627014</v>
      </c>
      <c r="C322" s="87" t="s">
        <v>842</v>
      </c>
      <c r="E322" s="99">
        <f t="shared" si="299"/>
        <v>0</v>
      </c>
      <c r="F322" s="100">
        <f t="shared" si="300"/>
        <v>0</v>
      </c>
      <c r="G322" s="100">
        <f t="shared" si="301"/>
        <v>0</v>
      </c>
      <c r="H322" s="100">
        <f t="shared" si="302"/>
        <v>0</v>
      </c>
      <c r="I322" s="100">
        <f t="shared" si="303"/>
        <v>0</v>
      </c>
      <c r="J322" s="100">
        <f t="shared" si="304"/>
        <v>0</v>
      </c>
      <c r="K322" s="100">
        <f t="shared" si="305"/>
        <v>0</v>
      </c>
      <c r="L322" s="100">
        <f t="shared" si="306"/>
        <v>0</v>
      </c>
      <c r="M322" s="100">
        <f t="shared" si="307"/>
        <v>0</v>
      </c>
      <c r="N322" s="100">
        <f t="shared" si="308"/>
        <v>0</v>
      </c>
      <c r="O322" s="100">
        <f t="shared" si="309"/>
        <v>0</v>
      </c>
      <c r="P322" s="100">
        <f t="shared" si="310"/>
        <v>0</v>
      </c>
      <c r="Q322" s="104">
        <f t="shared" si="311"/>
        <v>0</v>
      </c>
      <c r="S322" s="99">
        <f t="shared" si="312"/>
        <v>0</v>
      </c>
      <c r="T322" s="100">
        <f t="shared" si="313"/>
        <v>0</v>
      </c>
      <c r="U322" s="100">
        <f t="shared" si="314"/>
        <v>0</v>
      </c>
      <c r="V322" s="100">
        <f t="shared" si="315"/>
        <v>0</v>
      </c>
      <c r="W322" s="100">
        <f t="shared" si="316"/>
        <v>0</v>
      </c>
      <c r="X322" s="100">
        <f t="shared" si="317"/>
        <v>0</v>
      </c>
      <c r="Y322" s="100">
        <f t="shared" si="318"/>
        <v>0</v>
      </c>
      <c r="Z322" s="100">
        <f t="shared" si="319"/>
        <v>0</v>
      </c>
      <c r="AA322" s="100">
        <f t="shared" si="320"/>
        <v>0</v>
      </c>
      <c r="AB322" s="100">
        <f t="shared" si="321"/>
        <v>0</v>
      </c>
      <c r="AC322" s="100">
        <f t="shared" si="322"/>
        <v>0</v>
      </c>
      <c r="AD322" s="100">
        <f t="shared" si="323"/>
        <v>0</v>
      </c>
      <c r="AE322" s="104">
        <f t="shared" si="324"/>
        <v>0</v>
      </c>
      <c r="AF322" s="104">
        <f t="shared" si="325"/>
        <v>0</v>
      </c>
      <c r="AG322" s="104">
        <f t="shared" si="326"/>
        <v>0</v>
      </c>
      <c r="AH322" s="173">
        <f t="shared" si="327"/>
        <v>0</v>
      </c>
      <c r="AJ322" s="78"/>
      <c r="AK322" s="79"/>
      <c r="AL322" s="79"/>
      <c r="AM322" s="79"/>
      <c r="AN322" s="79"/>
      <c r="AO322" s="79"/>
      <c r="AP322" s="79"/>
      <c r="AQ322" s="79"/>
      <c r="AR322" s="79"/>
      <c r="AS322" s="79"/>
      <c r="AT322" s="79"/>
      <c r="AU322" s="79"/>
      <c r="AV322" s="30">
        <f t="shared" si="328"/>
        <v>0</v>
      </c>
      <c r="AW322" s="80"/>
      <c r="AX322" s="37"/>
    </row>
    <row r="323" spans="2:50" x14ac:dyDescent="0.35">
      <c r="B323" s="116">
        <v>627015</v>
      </c>
      <c r="C323" s="87" t="s">
        <v>843</v>
      </c>
      <c r="E323" s="99">
        <f t="shared" ref="E323:E345" si="329">IF(E$6="Actuals",_xlfn.IFNA(VLOOKUP($B323,PYRSV,5,FALSE),0),_xlfn.IFNA(VLOOKUP($B323,CYBUDRSV,5,FALSE),0))</f>
        <v>0</v>
      </c>
      <c r="F323" s="100">
        <f t="shared" ref="F323:F345" si="330">IF(F$6="Actuals",_xlfn.IFNA(VLOOKUP($B323,PYRSV,6,FALSE),0),_xlfn.IFNA(VLOOKUP($B323,CYBUDRSV,6,FALSE),0))</f>
        <v>0</v>
      </c>
      <c r="G323" s="100">
        <f t="shared" ref="G323:G345" si="331">IF(G$6="Actuals",_xlfn.IFNA(VLOOKUP($B323,PYRSV,7,FALSE),0),_xlfn.IFNA(VLOOKUP($B323,CYBUDRSV,7,FALSE),0))</f>
        <v>0</v>
      </c>
      <c r="H323" s="100">
        <f t="shared" ref="H323:H345" si="332">IF(H$6="Actuals",_xlfn.IFNA(VLOOKUP($B323,PYRSV,8,FALSE),0),_xlfn.IFNA(VLOOKUP($B323,CYBUDRSV,8,FALSE),0))</f>
        <v>0</v>
      </c>
      <c r="I323" s="100">
        <f t="shared" ref="I323:I345" si="333">IF(I$6="Actuals",_xlfn.IFNA(VLOOKUP($B323,PYRSV,9,FALSE),0),_xlfn.IFNA(VLOOKUP($B323,CYBUDRSV,9,FALSE),0))</f>
        <v>0</v>
      </c>
      <c r="J323" s="100">
        <f t="shared" ref="J323:J345" si="334">IF(J$6="Actuals",_xlfn.IFNA(VLOOKUP($B323,PYRSV,10,FALSE),0),_xlfn.IFNA(VLOOKUP($B323,CYBUDRSV,10,FALSE),0))</f>
        <v>0</v>
      </c>
      <c r="K323" s="100">
        <f t="shared" ref="K323:K345" si="335">IF(K$6="Actuals",_xlfn.IFNA(VLOOKUP($B323,PYRSV,11,FALSE),0),_xlfn.IFNA(VLOOKUP($B323,CYBUDRSV,11,FALSE),0))</f>
        <v>0</v>
      </c>
      <c r="L323" s="100">
        <f t="shared" ref="L323:L345" si="336">IF(L$6="Actuals",_xlfn.IFNA(VLOOKUP($B323,PYRSV,12,FALSE),0),_xlfn.IFNA(VLOOKUP($B323,CYBUDRSV,12,FALSE),0))</f>
        <v>0</v>
      </c>
      <c r="M323" s="100">
        <f t="shared" ref="M323:M345" si="337">IF(M$6="Actuals",_xlfn.IFNA(VLOOKUP($B323,PYRSV,13,FALSE),0),_xlfn.IFNA(VLOOKUP($B323,CYBUDRSV,13,FALSE),0))</f>
        <v>0</v>
      </c>
      <c r="N323" s="100">
        <f t="shared" ref="N323:N345" si="338">IF(N$6="Actuals",_xlfn.IFNA(VLOOKUP($B323,PYRSV,14,FALSE),0),_xlfn.IFNA(VLOOKUP($B323,CYBUDRSV,14,FALSE),0))</f>
        <v>0</v>
      </c>
      <c r="O323" s="100">
        <f t="shared" ref="O323:O345" si="339">IF(O$6="Actuals",_xlfn.IFNA(VLOOKUP($B323,PYRSV,15,FALSE),0),_xlfn.IFNA(VLOOKUP($B323,CYBUDRSV,15,FALSE),0))</f>
        <v>0</v>
      </c>
      <c r="P323" s="100">
        <f t="shared" ref="P323:P345" si="340">IF(P$6="Actuals",_xlfn.IFNA(VLOOKUP($B323,PYRSV,16,FALSE),0),_xlfn.IFNA(VLOOKUP($B323,CYBUDRSV,16,FALSE),0))</f>
        <v>0</v>
      </c>
      <c r="Q323" s="104">
        <f t="shared" ref="Q323:Q345" si="341">SUM(E323:P323)</f>
        <v>0</v>
      </c>
      <c r="S323" s="99">
        <f t="shared" ref="S323:S345" si="342">IF(S$6="Actuals",_xlfn.IFNA(VLOOKUP($B323,CYRSV,5,FALSE),0),_xlfn.IFNA(VLOOKUP($B323,CYBUDRSV,9,FALSE),0))</f>
        <v>0</v>
      </c>
      <c r="T323" s="100">
        <f t="shared" ref="T323:T345" si="343">IF(T$6="Actuals",_xlfn.IFNA(VLOOKUP($B323,CYRSV,6,FALSE),0),_xlfn.IFNA(VLOOKUP($B323,CYBUDRSV,10,FALSE),0))</f>
        <v>0</v>
      </c>
      <c r="U323" s="100">
        <f t="shared" ref="U323:U345" si="344">IF(U$6="Actuals",_xlfn.IFNA(VLOOKUP($B323,CYRSV,7,FALSE),0),_xlfn.IFNA(VLOOKUP($B323,CYBUDRSV,11,FALSE),0))</f>
        <v>0</v>
      </c>
      <c r="V323" s="100">
        <f t="shared" ref="V323:V345" si="345">IF(V$6="Actuals",_xlfn.IFNA(VLOOKUP($B323,CYRSV,8,FALSE),0),_xlfn.IFNA(VLOOKUP($B323,CYBUDRSV,12,FALSE),0))</f>
        <v>0</v>
      </c>
      <c r="W323" s="100">
        <f t="shared" ref="W323:W345" si="346">IF(W$6="Actuals",_xlfn.IFNA(VLOOKUP($B323,CYRSV,9,FALSE),0),_xlfn.IFNA(VLOOKUP($B323,CYBUDRSV,13,FALSE),0))</f>
        <v>0</v>
      </c>
      <c r="X323" s="100">
        <f t="shared" ref="X323:X345" si="347">IF(X$6="Actuals",_xlfn.IFNA(VLOOKUP($B323,CYRSV,10,FALSE),0),_xlfn.IFNA(VLOOKUP($B323,CYBUDRSV,14,FALSE),0))</f>
        <v>0</v>
      </c>
      <c r="Y323" s="100">
        <f t="shared" ref="Y323:Y345" si="348">IF(Y$6="Actuals",_xlfn.IFNA(VLOOKUP($B323,CYRSV,11,FALSE),0),_xlfn.IFNA(VLOOKUP($B323,CYBUDRSV,15,FALSE),0))</f>
        <v>0</v>
      </c>
      <c r="Z323" s="100">
        <f t="shared" ref="Z323:Z345" si="349">IF(Z$6="Actuals",_xlfn.IFNA(VLOOKUP($B323,CYRSV,12,FALSE),0),_xlfn.IFNA(VLOOKUP($B323,CYBUDRSV,16,FALSE),0))</f>
        <v>0</v>
      </c>
      <c r="AA323" s="100">
        <f t="shared" ref="AA323:AA345" si="350">IF(AA$6="Actuals",_xlfn.IFNA(VLOOKUP($B323,CYRSV,13,FALSE),0),_xlfn.IFNA(VLOOKUP($B323,CYBUDRSV,17,FALSE),0))</f>
        <v>0</v>
      </c>
      <c r="AB323" s="100">
        <f t="shared" ref="AB323:AB345" si="351">IF(AB$6="Actuals",_xlfn.IFNA(VLOOKUP($B323,CYRSV,14,FALSE),0),_xlfn.IFNA(VLOOKUP($B323,CYBUDRSV,18,FALSE),0))</f>
        <v>0</v>
      </c>
      <c r="AC323" s="100">
        <f t="shared" ref="AC323:AC345" si="352">IF(AC$6="Actuals",_xlfn.IFNA(VLOOKUP($B323,CYRSV,15,FALSE),0),_xlfn.IFNA(VLOOKUP($B323,CYBUDRSV,19,FALSE),0))</f>
        <v>0</v>
      </c>
      <c r="AD323" s="100">
        <f t="shared" ref="AD323:AD345" si="353">IF(AD$6="Actuals",_xlfn.IFNA(VLOOKUP($B323,CYRSV,16,FALSE),0),_xlfn.IFNA(VLOOKUP($B323,CYBUDRSV,20,FALSE),0))</f>
        <v>0</v>
      </c>
      <c r="AE323" s="104">
        <f t="shared" ref="AE323:AE345" si="354">SUM(S323:AD323)</f>
        <v>0</v>
      </c>
      <c r="AF323" s="104">
        <f t="shared" ref="AF323:AF345" si="355">IF(AF$6="Actuals",_xlfn.IFNA(VLOOKUP($B323,CYRSV,17,FALSE),0),_xlfn.IFNA(VLOOKUP($B323,CYBUDRSV,6,FALSE),0))</f>
        <v>0</v>
      </c>
      <c r="AG323" s="104">
        <f t="shared" ref="AG323:AG345" si="356">+AE323-AF323</f>
        <v>0</v>
      </c>
      <c r="AH323" s="173">
        <f t="shared" ref="AH323:AH346" si="357">IF(AF323=0,0,AG323/AF323)</f>
        <v>0</v>
      </c>
      <c r="AJ323" s="78"/>
      <c r="AK323" s="79"/>
      <c r="AL323" s="79"/>
      <c r="AM323" s="79"/>
      <c r="AN323" s="79"/>
      <c r="AO323" s="79"/>
      <c r="AP323" s="79"/>
      <c r="AQ323" s="79"/>
      <c r="AR323" s="79"/>
      <c r="AS323" s="79"/>
      <c r="AT323" s="79"/>
      <c r="AU323" s="79"/>
      <c r="AV323" s="30">
        <f t="shared" ref="AV323:AV345" si="358">SUM(AJ323:AU323)</f>
        <v>0</v>
      </c>
      <c r="AW323" s="80"/>
      <c r="AX323" s="37"/>
    </row>
    <row r="324" spans="2:50" x14ac:dyDescent="0.35">
      <c r="B324" s="116">
        <v>627100</v>
      </c>
      <c r="C324" s="87" t="s">
        <v>844</v>
      </c>
      <c r="E324" s="99">
        <f t="shared" si="329"/>
        <v>0</v>
      </c>
      <c r="F324" s="100">
        <f t="shared" si="330"/>
        <v>0</v>
      </c>
      <c r="G324" s="100">
        <f t="shared" si="331"/>
        <v>0</v>
      </c>
      <c r="H324" s="100">
        <f t="shared" si="332"/>
        <v>0</v>
      </c>
      <c r="I324" s="100">
        <f t="shared" si="333"/>
        <v>0</v>
      </c>
      <c r="J324" s="100">
        <f t="shared" si="334"/>
        <v>0</v>
      </c>
      <c r="K324" s="100">
        <f t="shared" si="335"/>
        <v>0</v>
      </c>
      <c r="L324" s="100">
        <f t="shared" si="336"/>
        <v>0</v>
      </c>
      <c r="M324" s="100">
        <f t="shared" si="337"/>
        <v>0</v>
      </c>
      <c r="N324" s="100">
        <f t="shared" si="338"/>
        <v>0</v>
      </c>
      <c r="O324" s="100">
        <f t="shared" si="339"/>
        <v>0</v>
      </c>
      <c r="P324" s="100">
        <f t="shared" si="340"/>
        <v>0</v>
      </c>
      <c r="Q324" s="104">
        <f t="shared" si="341"/>
        <v>0</v>
      </c>
      <c r="S324" s="99">
        <f t="shared" si="342"/>
        <v>0</v>
      </c>
      <c r="T324" s="100">
        <f t="shared" si="343"/>
        <v>0</v>
      </c>
      <c r="U324" s="100">
        <f t="shared" si="344"/>
        <v>0</v>
      </c>
      <c r="V324" s="100">
        <f t="shared" si="345"/>
        <v>0</v>
      </c>
      <c r="W324" s="100">
        <f t="shared" si="346"/>
        <v>0</v>
      </c>
      <c r="X324" s="100">
        <f t="shared" si="347"/>
        <v>0</v>
      </c>
      <c r="Y324" s="100">
        <f t="shared" si="348"/>
        <v>0</v>
      </c>
      <c r="Z324" s="100">
        <f t="shared" si="349"/>
        <v>0</v>
      </c>
      <c r="AA324" s="100">
        <f t="shared" si="350"/>
        <v>0</v>
      </c>
      <c r="AB324" s="100">
        <f t="shared" si="351"/>
        <v>0</v>
      </c>
      <c r="AC324" s="100">
        <f t="shared" si="352"/>
        <v>0</v>
      </c>
      <c r="AD324" s="100">
        <f t="shared" si="353"/>
        <v>0</v>
      </c>
      <c r="AE324" s="104">
        <f t="shared" si="354"/>
        <v>0</v>
      </c>
      <c r="AF324" s="104">
        <f t="shared" si="355"/>
        <v>0</v>
      </c>
      <c r="AG324" s="104">
        <f t="shared" si="356"/>
        <v>0</v>
      </c>
      <c r="AH324" s="173">
        <f t="shared" si="357"/>
        <v>0</v>
      </c>
      <c r="AJ324" s="78"/>
      <c r="AK324" s="79"/>
      <c r="AL324" s="79"/>
      <c r="AM324" s="79"/>
      <c r="AN324" s="79"/>
      <c r="AO324" s="79"/>
      <c r="AP324" s="79"/>
      <c r="AQ324" s="79"/>
      <c r="AR324" s="79"/>
      <c r="AS324" s="79"/>
      <c r="AT324" s="79"/>
      <c r="AU324" s="79"/>
      <c r="AV324" s="30">
        <f t="shared" si="358"/>
        <v>0</v>
      </c>
      <c r="AW324" s="80"/>
      <c r="AX324" s="37"/>
    </row>
    <row r="325" spans="2:50" x14ac:dyDescent="0.35">
      <c r="B325" s="116">
        <v>627101</v>
      </c>
      <c r="C325" s="87" t="s">
        <v>845</v>
      </c>
      <c r="E325" s="99">
        <f t="shared" si="329"/>
        <v>0</v>
      </c>
      <c r="F325" s="100">
        <f t="shared" si="330"/>
        <v>0</v>
      </c>
      <c r="G325" s="100">
        <f t="shared" si="331"/>
        <v>0</v>
      </c>
      <c r="H325" s="100">
        <f t="shared" si="332"/>
        <v>0</v>
      </c>
      <c r="I325" s="100">
        <f t="shared" si="333"/>
        <v>0</v>
      </c>
      <c r="J325" s="100">
        <f t="shared" si="334"/>
        <v>0</v>
      </c>
      <c r="K325" s="100">
        <f t="shared" si="335"/>
        <v>0</v>
      </c>
      <c r="L325" s="100">
        <f t="shared" si="336"/>
        <v>0</v>
      </c>
      <c r="M325" s="100">
        <f t="shared" si="337"/>
        <v>0</v>
      </c>
      <c r="N325" s="100">
        <f t="shared" si="338"/>
        <v>0</v>
      </c>
      <c r="O325" s="100">
        <f t="shared" si="339"/>
        <v>0</v>
      </c>
      <c r="P325" s="100">
        <f t="shared" si="340"/>
        <v>0</v>
      </c>
      <c r="Q325" s="104">
        <f t="shared" si="341"/>
        <v>0</v>
      </c>
      <c r="S325" s="99">
        <f t="shared" si="342"/>
        <v>0</v>
      </c>
      <c r="T325" s="100">
        <f t="shared" si="343"/>
        <v>0</v>
      </c>
      <c r="U325" s="100">
        <f t="shared" si="344"/>
        <v>0</v>
      </c>
      <c r="V325" s="100">
        <f t="shared" si="345"/>
        <v>0</v>
      </c>
      <c r="W325" s="100">
        <f t="shared" si="346"/>
        <v>0</v>
      </c>
      <c r="X325" s="100">
        <f t="shared" si="347"/>
        <v>0</v>
      </c>
      <c r="Y325" s="100">
        <f t="shared" si="348"/>
        <v>0</v>
      </c>
      <c r="Z325" s="100">
        <f t="shared" si="349"/>
        <v>0</v>
      </c>
      <c r="AA325" s="100">
        <f t="shared" si="350"/>
        <v>0</v>
      </c>
      <c r="AB325" s="100">
        <f t="shared" si="351"/>
        <v>0</v>
      </c>
      <c r="AC325" s="100">
        <f t="shared" si="352"/>
        <v>0</v>
      </c>
      <c r="AD325" s="100">
        <f t="shared" si="353"/>
        <v>0</v>
      </c>
      <c r="AE325" s="104">
        <f t="shared" si="354"/>
        <v>0</v>
      </c>
      <c r="AF325" s="104">
        <f t="shared" si="355"/>
        <v>0</v>
      </c>
      <c r="AG325" s="104">
        <f t="shared" si="356"/>
        <v>0</v>
      </c>
      <c r="AH325" s="173">
        <f t="shared" si="357"/>
        <v>0</v>
      </c>
      <c r="AJ325" s="78"/>
      <c r="AK325" s="79"/>
      <c r="AL325" s="79"/>
      <c r="AM325" s="79"/>
      <c r="AN325" s="79"/>
      <c r="AO325" s="79"/>
      <c r="AP325" s="79"/>
      <c r="AQ325" s="79"/>
      <c r="AR325" s="79"/>
      <c r="AS325" s="79"/>
      <c r="AT325" s="79"/>
      <c r="AU325" s="79"/>
      <c r="AV325" s="30">
        <f t="shared" si="358"/>
        <v>0</v>
      </c>
      <c r="AW325" s="80"/>
      <c r="AX325" s="37"/>
    </row>
    <row r="326" spans="2:50" x14ac:dyDescent="0.35">
      <c r="B326" s="116">
        <v>627102</v>
      </c>
      <c r="C326" s="87" t="s">
        <v>846</v>
      </c>
      <c r="E326" s="99">
        <f t="shared" si="329"/>
        <v>0</v>
      </c>
      <c r="F326" s="100">
        <f t="shared" si="330"/>
        <v>0</v>
      </c>
      <c r="G326" s="100">
        <f t="shared" si="331"/>
        <v>0</v>
      </c>
      <c r="H326" s="100">
        <f t="shared" si="332"/>
        <v>0</v>
      </c>
      <c r="I326" s="100">
        <f t="shared" si="333"/>
        <v>0</v>
      </c>
      <c r="J326" s="100">
        <f t="shared" si="334"/>
        <v>0</v>
      </c>
      <c r="K326" s="100">
        <f t="shared" si="335"/>
        <v>0</v>
      </c>
      <c r="L326" s="100">
        <f t="shared" si="336"/>
        <v>0</v>
      </c>
      <c r="M326" s="100">
        <f t="shared" si="337"/>
        <v>0</v>
      </c>
      <c r="N326" s="100">
        <f t="shared" si="338"/>
        <v>0</v>
      </c>
      <c r="O326" s="100">
        <f t="shared" si="339"/>
        <v>0</v>
      </c>
      <c r="P326" s="100">
        <f t="shared" si="340"/>
        <v>0</v>
      </c>
      <c r="Q326" s="104">
        <f t="shared" si="341"/>
        <v>0</v>
      </c>
      <c r="S326" s="99">
        <f t="shared" si="342"/>
        <v>0</v>
      </c>
      <c r="T326" s="100">
        <f t="shared" si="343"/>
        <v>0</v>
      </c>
      <c r="U326" s="100">
        <f t="shared" si="344"/>
        <v>0</v>
      </c>
      <c r="V326" s="100">
        <f t="shared" si="345"/>
        <v>0</v>
      </c>
      <c r="W326" s="100">
        <f t="shared" si="346"/>
        <v>0</v>
      </c>
      <c r="X326" s="100">
        <f t="shared" si="347"/>
        <v>0</v>
      </c>
      <c r="Y326" s="100">
        <f t="shared" si="348"/>
        <v>0</v>
      </c>
      <c r="Z326" s="100">
        <f t="shared" si="349"/>
        <v>0</v>
      </c>
      <c r="AA326" s="100">
        <f t="shared" si="350"/>
        <v>0</v>
      </c>
      <c r="AB326" s="100">
        <f t="shared" si="351"/>
        <v>0</v>
      </c>
      <c r="AC326" s="100">
        <f t="shared" si="352"/>
        <v>0</v>
      </c>
      <c r="AD326" s="100">
        <f t="shared" si="353"/>
        <v>0</v>
      </c>
      <c r="AE326" s="104">
        <f t="shared" si="354"/>
        <v>0</v>
      </c>
      <c r="AF326" s="104">
        <f t="shared" si="355"/>
        <v>0</v>
      </c>
      <c r="AG326" s="104">
        <f t="shared" si="356"/>
        <v>0</v>
      </c>
      <c r="AH326" s="173">
        <f t="shared" si="357"/>
        <v>0</v>
      </c>
      <c r="AJ326" s="78"/>
      <c r="AK326" s="79"/>
      <c r="AL326" s="79"/>
      <c r="AM326" s="79"/>
      <c r="AN326" s="79"/>
      <c r="AO326" s="79"/>
      <c r="AP326" s="79"/>
      <c r="AQ326" s="79"/>
      <c r="AR326" s="79"/>
      <c r="AS326" s="79"/>
      <c r="AT326" s="79"/>
      <c r="AU326" s="79"/>
      <c r="AV326" s="30">
        <f t="shared" si="358"/>
        <v>0</v>
      </c>
      <c r="AW326" s="80"/>
      <c r="AX326" s="37"/>
    </row>
    <row r="327" spans="2:50" x14ac:dyDescent="0.35">
      <c r="B327" s="116">
        <v>627103</v>
      </c>
      <c r="C327" s="87" t="s">
        <v>847</v>
      </c>
      <c r="E327" s="99">
        <f t="shared" si="329"/>
        <v>0</v>
      </c>
      <c r="F327" s="100">
        <f t="shared" si="330"/>
        <v>0</v>
      </c>
      <c r="G327" s="100">
        <f t="shared" si="331"/>
        <v>0</v>
      </c>
      <c r="H327" s="100">
        <f t="shared" si="332"/>
        <v>0</v>
      </c>
      <c r="I327" s="100">
        <f t="shared" si="333"/>
        <v>0</v>
      </c>
      <c r="J327" s="100">
        <f t="shared" si="334"/>
        <v>0</v>
      </c>
      <c r="K327" s="100">
        <f t="shared" si="335"/>
        <v>0</v>
      </c>
      <c r="L327" s="100">
        <f t="shared" si="336"/>
        <v>0</v>
      </c>
      <c r="M327" s="100">
        <f t="shared" si="337"/>
        <v>0</v>
      </c>
      <c r="N327" s="100">
        <f t="shared" si="338"/>
        <v>0</v>
      </c>
      <c r="O327" s="100">
        <f t="shared" si="339"/>
        <v>0</v>
      </c>
      <c r="P327" s="100">
        <f t="shared" si="340"/>
        <v>0</v>
      </c>
      <c r="Q327" s="104">
        <f t="shared" si="341"/>
        <v>0</v>
      </c>
      <c r="S327" s="99">
        <f t="shared" si="342"/>
        <v>0</v>
      </c>
      <c r="T327" s="100">
        <f t="shared" si="343"/>
        <v>0</v>
      </c>
      <c r="U327" s="100">
        <f t="shared" si="344"/>
        <v>0</v>
      </c>
      <c r="V327" s="100">
        <f t="shared" si="345"/>
        <v>0</v>
      </c>
      <c r="W327" s="100">
        <f t="shared" si="346"/>
        <v>0</v>
      </c>
      <c r="X327" s="100">
        <f t="shared" si="347"/>
        <v>0</v>
      </c>
      <c r="Y327" s="100">
        <f t="shared" si="348"/>
        <v>0</v>
      </c>
      <c r="Z327" s="100">
        <f t="shared" si="349"/>
        <v>0</v>
      </c>
      <c r="AA327" s="100">
        <f t="shared" si="350"/>
        <v>0</v>
      </c>
      <c r="AB327" s="100">
        <f t="shared" si="351"/>
        <v>0</v>
      </c>
      <c r="AC327" s="100">
        <f t="shared" si="352"/>
        <v>0</v>
      </c>
      <c r="AD327" s="100">
        <f t="shared" si="353"/>
        <v>0</v>
      </c>
      <c r="AE327" s="104">
        <f t="shared" si="354"/>
        <v>0</v>
      </c>
      <c r="AF327" s="104">
        <f t="shared" si="355"/>
        <v>0</v>
      </c>
      <c r="AG327" s="104">
        <f t="shared" si="356"/>
        <v>0</v>
      </c>
      <c r="AH327" s="173">
        <f t="shared" si="357"/>
        <v>0</v>
      </c>
      <c r="AJ327" s="78"/>
      <c r="AK327" s="79"/>
      <c r="AL327" s="79"/>
      <c r="AM327" s="79"/>
      <c r="AN327" s="79"/>
      <c r="AO327" s="79"/>
      <c r="AP327" s="79"/>
      <c r="AQ327" s="79"/>
      <c r="AR327" s="79"/>
      <c r="AS327" s="79"/>
      <c r="AT327" s="79"/>
      <c r="AU327" s="79"/>
      <c r="AV327" s="30">
        <f t="shared" si="358"/>
        <v>0</v>
      </c>
      <c r="AW327" s="80"/>
      <c r="AX327" s="37"/>
    </row>
    <row r="328" spans="2:50" x14ac:dyDescent="0.35">
      <c r="B328" s="116">
        <v>627200</v>
      </c>
      <c r="C328" s="87" t="s">
        <v>848</v>
      </c>
      <c r="E328" s="99">
        <f t="shared" si="329"/>
        <v>0</v>
      </c>
      <c r="F328" s="100">
        <f t="shared" si="330"/>
        <v>0</v>
      </c>
      <c r="G328" s="100">
        <f t="shared" si="331"/>
        <v>0</v>
      </c>
      <c r="H328" s="100">
        <f t="shared" si="332"/>
        <v>0</v>
      </c>
      <c r="I328" s="100">
        <f t="shared" si="333"/>
        <v>0</v>
      </c>
      <c r="J328" s="100">
        <f t="shared" si="334"/>
        <v>0</v>
      </c>
      <c r="K328" s="100">
        <f t="shared" si="335"/>
        <v>0</v>
      </c>
      <c r="L328" s="100">
        <f t="shared" si="336"/>
        <v>0</v>
      </c>
      <c r="M328" s="100">
        <f t="shared" si="337"/>
        <v>0</v>
      </c>
      <c r="N328" s="100">
        <f t="shared" si="338"/>
        <v>0</v>
      </c>
      <c r="O328" s="100">
        <f t="shared" si="339"/>
        <v>0</v>
      </c>
      <c r="P328" s="100">
        <f t="shared" si="340"/>
        <v>0</v>
      </c>
      <c r="Q328" s="104">
        <f t="shared" si="341"/>
        <v>0</v>
      </c>
      <c r="S328" s="99">
        <f t="shared" si="342"/>
        <v>0</v>
      </c>
      <c r="T328" s="100">
        <f t="shared" si="343"/>
        <v>0</v>
      </c>
      <c r="U328" s="100">
        <f t="shared" si="344"/>
        <v>0</v>
      </c>
      <c r="V328" s="100">
        <f t="shared" si="345"/>
        <v>0</v>
      </c>
      <c r="W328" s="100">
        <f t="shared" si="346"/>
        <v>0</v>
      </c>
      <c r="X328" s="100">
        <f t="shared" si="347"/>
        <v>0</v>
      </c>
      <c r="Y328" s="100">
        <f t="shared" si="348"/>
        <v>0</v>
      </c>
      <c r="Z328" s="100">
        <f t="shared" si="349"/>
        <v>0</v>
      </c>
      <c r="AA328" s="100">
        <f t="shared" si="350"/>
        <v>0</v>
      </c>
      <c r="AB328" s="100">
        <f t="shared" si="351"/>
        <v>0</v>
      </c>
      <c r="AC328" s="100">
        <f t="shared" si="352"/>
        <v>0</v>
      </c>
      <c r="AD328" s="100">
        <f t="shared" si="353"/>
        <v>0</v>
      </c>
      <c r="AE328" s="104">
        <f t="shared" si="354"/>
        <v>0</v>
      </c>
      <c r="AF328" s="104">
        <f t="shared" si="355"/>
        <v>0</v>
      </c>
      <c r="AG328" s="104">
        <f t="shared" si="356"/>
        <v>0</v>
      </c>
      <c r="AH328" s="173">
        <f t="shared" si="357"/>
        <v>0</v>
      </c>
      <c r="AJ328" s="78"/>
      <c r="AK328" s="79"/>
      <c r="AL328" s="79"/>
      <c r="AM328" s="79"/>
      <c r="AN328" s="79"/>
      <c r="AO328" s="79"/>
      <c r="AP328" s="79"/>
      <c r="AQ328" s="79"/>
      <c r="AR328" s="79"/>
      <c r="AS328" s="79"/>
      <c r="AT328" s="79"/>
      <c r="AU328" s="79"/>
      <c r="AV328" s="30">
        <f t="shared" si="358"/>
        <v>0</v>
      </c>
      <c r="AW328" s="80"/>
      <c r="AX328" s="37"/>
    </row>
    <row r="329" spans="2:50" x14ac:dyDescent="0.35">
      <c r="B329" s="116">
        <v>627201</v>
      </c>
      <c r="C329" s="87" t="s">
        <v>849</v>
      </c>
      <c r="E329" s="99">
        <f t="shared" si="329"/>
        <v>0</v>
      </c>
      <c r="F329" s="100">
        <f t="shared" si="330"/>
        <v>0</v>
      </c>
      <c r="G329" s="100">
        <f t="shared" si="331"/>
        <v>0</v>
      </c>
      <c r="H329" s="100">
        <f t="shared" si="332"/>
        <v>0</v>
      </c>
      <c r="I329" s="100">
        <f t="shared" si="333"/>
        <v>0</v>
      </c>
      <c r="J329" s="100">
        <f t="shared" si="334"/>
        <v>0</v>
      </c>
      <c r="K329" s="100">
        <f t="shared" si="335"/>
        <v>0</v>
      </c>
      <c r="L329" s="100">
        <f t="shared" si="336"/>
        <v>0</v>
      </c>
      <c r="M329" s="100">
        <f t="shared" si="337"/>
        <v>0</v>
      </c>
      <c r="N329" s="100">
        <f t="shared" si="338"/>
        <v>0</v>
      </c>
      <c r="O329" s="100">
        <f t="shared" si="339"/>
        <v>0</v>
      </c>
      <c r="P329" s="100">
        <f t="shared" si="340"/>
        <v>0</v>
      </c>
      <c r="Q329" s="104">
        <f t="shared" si="341"/>
        <v>0</v>
      </c>
      <c r="S329" s="99">
        <f t="shared" si="342"/>
        <v>0</v>
      </c>
      <c r="T329" s="100">
        <f t="shared" si="343"/>
        <v>0</v>
      </c>
      <c r="U329" s="100">
        <f t="shared" si="344"/>
        <v>0</v>
      </c>
      <c r="V329" s="100">
        <f t="shared" si="345"/>
        <v>0</v>
      </c>
      <c r="W329" s="100">
        <f t="shared" si="346"/>
        <v>0</v>
      </c>
      <c r="X329" s="100">
        <f t="shared" si="347"/>
        <v>0</v>
      </c>
      <c r="Y329" s="100">
        <f t="shared" si="348"/>
        <v>0</v>
      </c>
      <c r="Z329" s="100">
        <f t="shared" si="349"/>
        <v>0</v>
      </c>
      <c r="AA329" s="100">
        <f t="shared" si="350"/>
        <v>0</v>
      </c>
      <c r="AB329" s="100">
        <f t="shared" si="351"/>
        <v>0</v>
      </c>
      <c r="AC329" s="100">
        <f t="shared" si="352"/>
        <v>0</v>
      </c>
      <c r="AD329" s="100">
        <f t="shared" si="353"/>
        <v>0</v>
      </c>
      <c r="AE329" s="104">
        <f t="shared" si="354"/>
        <v>0</v>
      </c>
      <c r="AF329" s="104">
        <f t="shared" si="355"/>
        <v>0</v>
      </c>
      <c r="AG329" s="104">
        <f t="shared" si="356"/>
        <v>0</v>
      </c>
      <c r="AH329" s="173">
        <f t="shared" si="357"/>
        <v>0</v>
      </c>
      <c r="AJ329" s="78"/>
      <c r="AK329" s="79"/>
      <c r="AL329" s="79"/>
      <c r="AM329" s="79"/>
      <c r="AN329" s="79"/>
      <c r="AO329" s="79"/>
      <c r="AP329" s="79"/>
      <c r="AQ329" s="79"/>
      <c r="AR329" s="79"/>
      <c r="AS329" s="79"/>
      <c r="AT329" s="79"/>
      <c r="AU329" s="79"/>
      <c r="AV329" s="30">
        <f t="shared" si="358"/>
        <v>0</v>
      </c>
      <c r="AW329" s="80"/>
      <c r="AX329" s="37"/>
    </row>
    <row r="330" spans="2:50" x14ac:dyDescent="0.35">
      <c r="B330" s="116">
        <v>627202</v>
      </c>
      <c r="C330" s="87" t="s">
        <v>850</v>
      </c>
      <c r="E330" s="99">
        <f t="shared" si="329"/>
        <v>0</v>
      </c>
      <c r="F330" s="100">
        <f t="shared" si="330"/>
        <v>0</v>
      </c>
      <c r="G330" s="100">
        <f t="shared" si="331"/>
        <v>0</v>
      </c>
      <c r="H330" s="100">
        <f t="shared" si="332"/>
        <v>0</v>
      </c>
      <c r="I330" s="100">
        <f t="shared" si="333"/>
        <v>0</v>
      </c>
      <c r="J330" s="100">
        <f t="shared" si="334"/>
        <v>0</v>
      </c>
      <c r="K330" s="100">
        <f t="shared" si="335"/>
        <v>0</v>
      </c>
      <c r="L330" s="100">
        <f t="shared" si="336"/>
        <v>0</v>
      </c>
      <c r="M330" s="100">
        <f t="shared" si="337"/>
        <v>0</v>
      </c>
      <c r="N330" s="100">
        <f t="shared" si="338"/>
        <v>0</v>
      </c>
      <c r="O330" s="100">
        <f t="shared" si="339"/>
        <v>0</v>
      </c>
      <c r="P330" s="100">
        <f t="shared" si="340"/>
        <v>0</v>
      </c>
      <c r="Q330" s="104">
        <f t="shared" si="341"/>
        <v>0</v>
      </c>
      <c r="S330" s="99">
        <f t="shared" si="342"/>
        <v>0</v>
      </c>
      <c r="T330" s="100">
        <f t="shared" si="343"/>
        <v>0</v>
      </c>
      <c r="U330" s="100">
        <f t="shared" si="344"/>
        <v>0</v>
      </c>
      <c r="V330" s="100">
        <f t="shared" si="345"/>
        <v>0</v>
      </c>
      <c r="W330" s="100">
        <f t="shared" si="346"/>
        <v>0</v>
      </c>
      <c r="X330" s="100">
        <f t="shared" si="347"/>
        <v>0</v>
      </c>
      <c r="Y330" s="100">
        <f t="shared" si="348"/>
        <v>0</v>
      </c>
      <c r="Z330" s="100">
        <f t="shared" si="349"/>
        <v>0</v>
      </c>
      <c r="AA330" s="100">
        <f t="shared" si="350"/>
        <v>0</v>
      </c>
      <c r="AB330" s="100">
        <f t="shared" si="351"/>
        <v>0</v>
      </c>
      <c r="AC330" s="100">
        <f t="shared" si="352"/>
        <v>0</v>
      </c>
      <c r="AD330" s="100">
        <f t="shared" si="353"/>
        <v>0</v>
      </c>
      <c r="AE330" s="104">
        <f t="shared" si="354"/>
        <v>0</v>
      </c>
      <c r="AF330" s="104">
        <f t="shared" si="355"/>
        <v>0</v>
      </c>
      <c r="AG330" s="104">
        <f t="shared" si="356"/>
        <v>0</v>
      </c>
      <c r="AH330" s="173">
        <f t="shared" si="357"/>
        <v>0</v>
      </c>
      <c r="AJ330" s="78"/>
      <c r="AK330" s="79"/>
      <c r="AL330" s="79"/>
      <c r="AM330" s="79"/>
      <c r="AN330" s="79"/>
      <c r="AO330" s="79"/>
      <c r="AP330" s="79"/>
      <c r="AQ330" s="79"/>
      <c r="AR330" s="79"/>
      <c r="AS330" s="79"/>
      <c r="AT330" s="79"/>
      <c r="AU330" s="79"/>
      <c r="AV330" s="30">
        <f t="shared" si="358"/>
        <v>0</v>
      </c>
      <c r="AW330" s="80"/>
      <c r="AX330" s="37"/>
    </row>
    <row r="331" spans="2:50" x14ac:dyDescent="0.35">
      <c r="B331" s="116">
        <v>627203</v>
      </c>
      <c r="C331" s="87" t="s">
        <v>851</v>
      </c>
      <c r="E331" s="99">
        <f t="shared" si="329"/>
        <v>0</v>
      </c>
      <c r="F331" s="100">
        <f t="shared" si="330"/>
        <v>0</v>
      </c>
      <c r="G331" s="100">
        <f t="shared" si="331"/>
        <v>0</v>
      </c>
      <c r="H331" s="100">
        <f t="shared" si="332"/>
        <v>0</v>
      </c>
      <c r="I331" s="100">
        <f t="shared" si="333"/>
        <v>0</v>
      </c>
      <c r="J331" s="100">
        <f t="shared" si="334"/>
        <v>0</v>
      </c>
      <c r="K331" s="100">
        <f t="shared" si="335"/>
        <v>0</v>
      </c>
      <c r="L331" s="100">
        <f t="shared" si="336"/>
        <v>0</v>
      </c>
      <c r="M331" s="100">
        <f t="shared" si="337"/>
        <v>0</v>
      </c>
      <c r="N331" s="100">
        <f t="shared" si="338"/>
        <v>0</v>
      </c>
      <c r="O331" s="100">
        <f t="shared" si="339"/>
        <v>0</v>
      </c>
      <c r="P331" s="100">
        <f t="shared" si="340"/>
        <v>0</v>
      </c>
      <c r="Q331" s="104">
        <f t="shared" si="341"/>
        <v>0</v>
      </c>
      <c r="S331" s="99">
        <f t="shared" si="342"/>
        <v>0</v>
      </c>
      <c r="T331" s="100">
        <f t="shared" si="343"/>
        <v>0</v>
      </c>
      <c r="U331" s="100">
        <f t="shared" si="344"/>
        <v>0</v>
      </c>
      <c r="V331" s="100">
        <f t="shared" si="345"/>
        <v>0</v>
      </c>
      <c r="W331" s="100">
        <f t="shared" si="346"/>
        <v>0</v>
      </c>
      <c r="X331" s="100">
        <f t="shared" si="347"/>
        <v>0</v>
      </c>
      <c r="Y331" s="100">
        <f t="shared" si="348"/>
        <v>0</v>
      </c>
      <c r="Z331" s="100">
        <f t="shared" si="349"/>
        <v>0</v>
      </c>
      <c r="AA331" s="100">
        <f t="shared" si="350"/>
        <v>0</v>
      </c>
      <c r="AB331" s="100">
        <f t="shared" si="351"/>
        <v>0</v>
      </c>
      <c r="AC331" s="100">
        <f t="shared" si="352"/>
        <v>0</v>
      </c>
      <c r="AD331" s="100">
        <f t="shared" si="353"/>
        <v>0</v>
      </c>
      <c r="AE331" s="104">
        <f t="shared" si="354"/>
        <v>0</v>
      </c>
      <c r="AF331" s="104">
        <f t="shared" si="355"/>
        <v>0</v>
      </c>
      <c r="AG331" s="104">
        <f t="shared" si="356"/>
        <v>0</v>
      </c>
      <c r="AH331" s="173">
        <f t="shared" si="357"/>
        <v>0</v>
      </c>
      <c r="AJ331" s="78"/>
      <c r="AK331" s="79"/>
      <c r="AL331" s="79"/>
      <c r="AM331" s="79"/>
      <c r="AN331" s="79"/>
      <c r="AO331" s="79"/>
      <c r="AP331" s="79"/>
      <c r="AQ331" s="79"/>
      <c r="AR331" s="79"/>
      <c r="AS331" s="79"/>
      <c r="AT331" s="79"/>
      <c r="AU331" s="79"/>
      <c r="AV331" s="30">
        <f t="shared" si="358"/>
        <v>0</v>
      </c>
      <c r="AW331" s="80"/>
      <c r="AX331" s="37"/>
    </row>
    <row r="332" spans="2:50" x14ac:dyDescent="0.35">
      <c r="B332" s="116">
        <v>627204</v>
      </c>
      <c r="C332" s="87" t="s">
        <v>852</v>
      </c>
      <c r="E332" s="99">
        <f t="shared" si="329"/>
        <v>0</v>
      </c>
      <c r="F332" s="100">
        <f t="shared" si="330"/>
        <v>0</v>
      </c>
      <c r="G332" s="100">
        <f t="shared" si="331"/>
        <v>0</v>
      </c>
      <c r="H332" s="100">
        <f t="shared" si="332"/>
        <v>0</v>
      </c>
      <c r="I332" s="100">
        <f t="shared" si="333"/>
        <v>0</v>
      </c>
      <c r="J332" s="100">
        <f t="shared" si="334"/>
        <v>0</v>
      </c>
      <c r="K332" s="100">
        <f t="shared" si="335"/>
        <v>0</v>
      </c>
      <c r="L332" s="100">
        <f t="shared" si="336"/>
        <v>0</v>
      </c>
      <c r="M332" s="100">
        <f t="shared" si="337"/>
        <v>0</v>
      </c>
      <c r="N332" s="100">
        <f t="shared" si="338"/>
        <v>0</v>
      </c>
      <c r="O332" s="100">
        <f t="shared" si="339"/>
        <v>0</v>
      </c>
      <c r="P332" s="100">
        <f t="shared" si="340"/>
        <v>0</v>
      </c>
      <c r="Q332" s="104">
        <f t="shared" si="341"/>
        <v>0</v>
      </c>
      <c r="S332" s="99">
        <f t="shared" si="342"/>
        <v>0</v>
      </c>
      <c r="T332" s="100">
        <f t="shared" si="343"/>
        <v>0</v>
      </c>
      <c r="U332" s="100">
        <f t="shared" si="344"/>
        <v>0</v>
      </c>
      <c r="V332" s="100">
        <f t="shared" si="345"/>
        <v>0</v>
      </c>
      <c r="W332" s="100">
        <f t="shared" si="346"/>
        <v>0</v>
      </c>
      <c r="X332" s="100">
        <f t="shared" si="347"/>
        <v>0</v>
      </c>
      <c r="Y332" s="100">
        <f t="shared" si="348"/>
        <v>0</v>
      </c>
      <c r="Z332" s="100">
        <f t="shared" si="349"/>
        <v>0</v>
      </c>
      <c r="AA332" s="100">
        <f t="shared" si="350"/>
        <v>0</v>
      </c>
      <c r="AB332" s="100">
        <f t="shared" si="351"/>
        <v>0</v>
      </c>
      <c r="AC332" s="100">
        <f t="shared" si="352"/>
        <v>0</v>
      </c>
      <c r="AD332" s="100">
        <f t="shared" si="353"/>
        <v>0</v>
      </c>
      <c r="AE332" s="104">
        <f t="shared" si="354"/>
        <v>0</v>
      </c>
      <c r="AF332" s="104">
        <f t="shared" si="355"/>
        <v>0</v>
      </c>
      <c r="AG332" s="104">
        <f t="shared" si="356"/>
        <v>0</v>
      </c>
      <c r="AH332" s="173">
        <f t="shared" si="357"/>
        <v>0</v>
      </c>
      <c r="AJ332" s="78"/>
      <c r="AK332" s="79"/>
      <c r="AL332" s="79"/>
      <c r="AM332" s="79"/>
      <c r="AN332" s="79"/>
      <c r="AO332" s="79"/>
      <c r="AP332" s="79"/>
      <c r="AQ332" s="79"/>
      <c r="AR332" s="79"/>
      <c r="AS332" s="79"/>
      <c r="AT332" s="79"/>
      <c r="AU332" s="79"/>
      <c r="AV332" s="30">
        <f t="shared" si="358"/>
        <v>0</v>
      </c>
      <c r="AW332" s="80"/>
      <c r="AX332" s="37"/>
    </row>
    <row r="333" spans="2:50" x14ac:dyDescent="0.35">
      <c r="B333" s="116">
        <v>627300</v>
      </c>
      <c r="C333" s="87" t="s">
        <v>853</v>
      </c>
      <c r="E333" s="99">
        <f t="shared" si="329"/>
        <v>0</v>
      </c>
      <c r="F333" s="100">
        <f t="shared" si="330"/>
        <v>0</v>
      </c>
      <c r="G333" s="100">
        <f t="shared" si="331"/>
        <v>0</v>
      </c>
      <c r="H333" s="100">
        <f t="shared" si="332"/>
        <v>0</v>
      </c>
      <c r="I333" s="100">
        <f t="shared" si="333"/>
        <v>0</v>
      </c>
      <c r="J333" s="100">
        <f t="shared" si="334"/>
        <v>0</v>
      </c>
      <c r="K333" s="100">
        <f t="shared" si="335"/>
        <v>0</v>
      </c>
      <c r="L333" s="100">
        <f t="shared" si="336"/>
        <v>0</v>
      </c>
      <c r="M333" s="100">
        <f t="shared" si="337"/>
        <v>0</v>
      </c>
      <c r="N333" s="100">
        <f t="shared" si="338"/>
        <v>0</v>
      </c>
      <c r="O333" s="100">
        <f t="shared" si="339"/>
        <v>0</v>
      </c>
      <c r="P333" s="100">
        <f t="shared" si="340"/>
        <v>0</v>
      </c>
      <c r="Q333" s="104">
        <f t="shared" si="341"/>
        <v>0</v>
      </c>
      <c r="S333" s="99">
        <f t="shared" si="342"/>
        <v>0</v>
      </c>
      <c r="T333" s="100">
        <f t="shared" si="343"/>
        <v>0</v>
      </c>
      <c r="U333" s="100">
        <f t="shared" si="344"/>
        <v>0</v>
      </c>
      <c r="V333" s="100">
        <f t="shared" si="345"/>
        <v>0</v>
      </c>
      <c r="W333" s="100">
        <f t="shared" si="346"/>
        <v>0</v>
      </c>
      <c r="X333" s="100">
        <f t="shared" si="347"/>
        <v>0</v>
      </c>
      <c r="Y333" s="100">
        <f t="shared" si="348"/>
        <v>0</v>
      </c>
      <c r="Z333" s="100">
        <f t="shared" si="349"/>
        <v>0</v>
      </c>
      <c r="AA333" s="100">
        <f t="shared" si="350"/>
        <v>0</v>
      </c>
      <c r="AB333" s="100">
        <f t="shared" si="351"/>
        <v>0</v>
      </c>
      <c r="AC333" s="100">
        <f t="shared" si="352"/>
        <v>0</v>
      </c>
      <c r="AD333" s="100">
        <f t="shared" si="353"/>
        <v>0</v>
      </c>
      <c r="AE333" s="104">
        <f t="shared" si="354"/>
        <v>0</v>
      </c>
      <c r="AF333" s="104">
        <f t="shared" si="355"/>
        <v>0</v>
      </c>
      <c r="AG333" s="104">
        <f t="shared" si="356"/>
        <v>0</v>
      </c>
      <c r="AH333" s="173">
        <f t="shared" si="357"/>
        <v>0</v>
      </c>
      <c r="AJ333" s="78"/>
      <c r="AK333" s="79"/>
      <c r="AL333" s="79"/>
      <c r="AM333" s="79"/>
      <c r="AN333" s="79"/>
      <c r="AO333" s="79"/>
      <c r="AP333" s="79"/>
      <c r="AQ333" s="79"/>
      <c r="AR333" s="79"/>
      <c r="AS333" s="79"/>
      <c r="AT333" s="79"/>
      <c r="AU333" s="79"/>
      <c r="AV333" s="30">
        <f t="shared" si="358"/>
        <v>0</v>
      </c>
      <c r="AW333" s="80"/>
      <c r="AX333" s="37"/>
    </row>
    <row r="334" spans="2:50" x14ac:dyDescent="0.35">
      <c r="B334" s="116">
        <v>627301</v>
      </c>
      <c r="C334" s="87" t="s">
        <v>854</v>
      </c>
      <c r="E334" s="99">
        <f t="shared" si="329"/>
        <v>0</v>
      </c>
      <c r="F334" s="100">
        <f t="shared" si="330"/>
        <v>0</v>
      </c>
      <c r="G334" s="100">
        <f t="shared" si="331"/>
        <v>0</v>
      </c>
      <c r="H334" s="100">
        <f t="shared" si="332"/>
        <v>0</v>
      </c>
      <c r="I334" s="100">
        <f t="shared" si="333"/>
        <v>0</v>
      </c>
      <c r="J334" s="100">
        <f t="shared" si="334"/>
        <v>0</v>
      </c>
      <c r="K334" s="100">
        <f t="shared" si="335"/>
        <v>0</v>
      </c>
      <c r="L334" s="100">
        <f t="shared" si="336"/>
        <v>0</v>
      </c>
      <c r="M334" s="100">
        <f t="shared" si="337"/>
        <v>0</v>
      </c>
      <c r="N334" s="100">
        <f t="shared" si="338"/>
        <v>0</v>
      </c>
      <c r="O334" s="100">
        <f t="shared" si="339"/>
        <v>0</v>
      </c>
      <c r="P334" s="100">
        <f t="shared" si="340"/>
        <v>0</v>
      </c>
      <c r="Q334" s="104">
        <f t="shared" si="341"/>
        <v>0</v>
      </c>
      <c r="S334" s="99">
        <f t="shared" si="342"/>
        <v>0</v>
      </c>
      <c r="T334" s="100">
        <f t="shared" si="343"/>
        <v>0</v>
      </c>
      <c r="U334" s="100">
        <f t="shared" si="344"/>
        <v>0</v>
      </c>
      <c r="V334" s="100">
        <f t="shared" si="345"/>
        <v>0</v>
      </c>
      <c r="W334" s="100">
        <f t="shared" si="346"/>
        <v>0</v>
      </c>
      <c r="X334" s="100">
        <f t="shared" si="347"/>
        <v>0</v>
      </c>
      <c r="Y334" s="100">
        <f t="shared" si="348"/>
        <v>0</v>
      </c>
      <c r="Z334" s="100">
        <f t="shared" si="349"/>
        <v>0</v>
      </c>
      <c r="AA334" s="100">
        <f t="shared" si="350"/>
        <v>0</v>
      </c>
      <c r="AB334" s="100">
        <f t="shared" si="351"/>
        <v>0</v>
      </c>
      <c r="AC334" s="100">
        <f t="shared" si="352"/>
        <v>0</v>
      </c>
      <c r="AD334" s="100">
        <f t="shared" si="353"/>
        <v>0</v>
      </c>
      <c r="AE334" s="104">
        <f t="shared" si="354"/>
        <v>0</v>
      </c>
      <c r="AF334" s="104">
        <f t="shared" si="355"/>
        <v>0</v>
      </c>
      <c r="AG334" s="104">
        <f t="shared" si="356"/>
        <v>0</v>
      </c>
      <c r="AH334" s="173">
        <f t="shared" si="357"/>
        <v>0</v>
      </c>
      <c r="AJ334" s="78"/>
      <c r="AK334" s="79"/>
      <c r="AL334" s="79"/>
      <c r="AM334" s="79"/>
      <c r="AN334" s="79"/>
      <c r="AO334" s="79"/>
      <c r="AP334" s="79"/>
      <c r="AQ334" s="79"/>
      <c r="AR334" s="79"/>
      <c r="AS334" s="79"/>
      <c r="AT334" s="79"/>
      <c r="AU334" s="79"/>
      <c r="AV334" s="30">
        <f t="shared" si="358"/>
        <v>0</v>
      </c>
      <c r="AW334" s="80"/>
      <c r="AX334" s="37"/>
    </row>
    <row r="335" spans="2:50" x14ac:dyDescent="0.35">
      <c r="B335" s="116">
        <v>627302</v>
      </c>
      <c r="C335" s="87" t="s">
        <v>855</v>
      </c>
      <c r="E335" s="99">
        <f t="shared" si="329"/>
        <v>0</v>
      </c>
      <c r="F335" s="100">
        <f t="shared" si="330"/>
        <v>0</v>
      </c>
      <c r="G335" s="100">
        <f t="shared" si="331"/>
        <v>0</v>
      </c>
      <c r="H335" s="100">
        <f t="shared" si="332"/>
        <v>0</v>
      </c>
      <c r="I335" s="100">
        <f t="shared" si="333"/>
        <v>0</v>
      </c>
      <c r="J335" s="100">
        <f t="shared" si="334"/>
        <v>0</v>
      </c>
      <c r="K335" s="100">
        <f t="shared" si="335"/>
        <v>0</v>
      </c>
      <c r="L335" s="100">
        <f t="shared" si="336"/>
        <v>0</v>
      </c>
      <c r="M335" s="100">
        <f t="shared" si="337"/>
        <v>0</v>
      </c>
      <c r="N335" s="100">
        <f t="shared" si="338"/>
        <v>0</v>
      </c>
      <c r="O335" s="100">
        <f t="shared" si="339"/>
        <v>0</v>
      </c>
      <c r="P335" s="100">
        <f t="shared" si="340"/>
        <v>0</v>
      </c>
      <c r="Q335" s="104">
        <f t="shared" si="341"/>
        <v>0</v>
      </c>
      <c r="S335" s="99">
        <f t="shared" si="342"/>
        <v>0</v>
      </c>
      <c r="T335" s="100">
        <f t="shared" si="343"/>
        <v>0</v>
      </c>
      <c r="U335" s="100">
        <f t="shared" si="344"/>
        <v>0</v>
      </c>
      <c r="V335" s="100">
        <f t="shared" si="345"/>
        <v>0</v>
      </c>
      <c r="W335" s="100">
        <f t="shared" si="346"/>
        <v>0</v>
      </c>
      <c r="X335" s="100">
        <f t="shared" si="347"/>
        <v>0</v>
      </c>
      <c r="Y335" s="100">
        <f t="shared" si="348"/>
        <v>0</v>
      </c>
      <c r="Z335" s="100">
        <f t="shared" si="349"/>
        <v>0</v>
      </c>
      <c r="AA335" s="100">
        <f t="shared" si="350"/>
        <v>0</v>
      </c>
      <c r="AB335" s="100">
        <f t="shared" si="351"/>
        <v>0</v>
      </c>
      <c r="AC335" s="100">
        <f t="shared" si="352"/>
        <v>0</v>
      </c>
      <c r="AD335" s="100">
        <f t="shared" si="353"/>
        <v>0</v>
      </c>
      <c r="AE335" s="104">
        <f t="shared" si="354"/>
        <v>0</v>
      </c>
      <c r="AF335" s="104">
        <f t="shared" si="355"/>
        <v>0</v>
      </c>
      <c r="AG335" s="104">
        <f t="shared" si="356"/>
        <v>0</v>
      </c>
      <c r="AH335" s="173">
        <f t="shared" si="357"/>
        <v>0</v>
      </c>
      <c r="AJ335" s="78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30">
        <f t="shared" si="358"/>
        <v>0</v>
      </c>
      <c r="AW335" s="80"/>
      <c r="AX335" s="37"/>
    </row>
    <row r="336" spans="2:50" x14ac:dyDescent="0.35">
      <c r="B336" s="116">
        <v>628000</v>
      </c>
      <c r="C336" s="87" t="s">
        <v>856</v>
      </c>
      <c r="E336" s="99">
        <f t="shared" si="329"/>
        <v>0</v>
      </c>
      <c r="F336" s="100">
        <f t="shared" si="330"/>
        <v>0</v>
      </c>
      <c r="G336" s="100">
        <f t="shared" si="331"/>
        <v>0</v>
      </c>
      <c r="H336" s="100">
        <f t="shared" si="332"/>
        <v>0</v>
      </c>
      <c r="I336" s="100">
        <f t="shared" si="333"/>
        <v>0</v>
      </c>
      <c r="J336" s="100">
        <f t="shared" si="334"/>
        <v>0</v>
      </c>
      <c r="K336" s="100">
        <f t="shared" si="335"/>
        <v>0</v>
      </c>
      <c r="L336" s="100">
        <f t="shared" si="336"/>
        <v>0</v>
      </c>
      <c r="M336" s="100">
        <f t="shared" si="337"/>
        <v>0</v>
      </c>
      <c r="N336" s="100">
        <f t="shared" si="338"/>
        <v>0</v>
      </c>
      <c r="O336" s="100">
        <f t="shared" si="339"/>
        <v>0</v>
      </c>
      <c r="P336" s="100">
        <f t="shared" si="340"/>
        <v>0</v>
      </c>
      <c r="Q336" s="104">
        <f t="shared" si="341"/>
        <v>0</v>
      </c>
      <c r="S336" s="99">
        <f t="shared" si="342"/>
        <v>0</v>
      </c>
      <c r="T336" s="100">
        <f t="shared" si="343"/>
        <v>0</v>
      </c>
      <c r="U336" s="100">
        <f t="shared" si="344"/>
        <v>0</v>
      </c>
      <c r="V336" s="100">
        <f t="shared" si="345"/>
        <v>0</v>
      </c>
      <c r="W336" s="100">
        <f t="shared" si="346"/>
        <v>0</v>
      </c>
      <c r="X336" s="100">
        <f t="shared" si="347"/>
        <v>0</v>
      </c>
      <c r="Y336" s="100">
        <f t="shared" si="348"/>
        <v>0</v>
      </c>
      <c r="Z336" s="100">
        <f t="shared" si="349"/>
        <v>0</v>
      </c>
      <c r="AA336" s="100">
        <f t="shared" si="350"/>
        <v>0</v>
      </c>
      <c r="AB336" s="100">
        <f t="shared" si="351"/>
        <v>0</v>
      </c>
      <c r="AC336" s="100">
        <f t="shared" si="352"/>
        <v>0</v>
      </c>
      <c r="AD336" s="100">
        <f t="shared" si="353"/>
        <v>0</v>
      </c>
      <c r="AE336" s="104">
        <f t="shared" si="354"/>
        <v>0</v>
      </c>
      <c r="AF336" s="104">
        <f t="shared" si="355"/>
        <v>0</v>
      </c>
      <c r="AG336" s="104">
        <f t="shared" si="356"/>
        <v>0</v>
      </c>
      <c r="AH336" s="173">
        <f t="shared" si="357"/>
        <v>0</v>
      </c>
      <c r="AJ336" s="78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30">
        <f t="shared" si="358"/>
        <v>0</v>
      </c>
      <c r="AW336" s="80"/>
      <c r="AX336" s="37"/>
    </row>
    <row r="337" spans="1:50" x14ac:dyDescent="0.35">
      <c r="B337" s="116">
        <v>628100</v>
      </c>
      <c r="C337" s="87" t="s">
        <v>857</v>
      </c>
      <c r="E337" s="99">
        <f t="shared" si="329"/>
        <v>0</v>
      </c>
      <c r="F337" s="100">
        <f t="shared" si="330"/>
        <v>0</v>
      </c>
      <c r="G337" s="100">
        <f t="shared" si="331"/>
        <v>0</v>
      </c>
      <c r="H337" s="100">
        <f t="shared" si="332"/>
        <v>0</v>
      </c>
      <c r="I337" s="100">
        <f t="shared" si="333"/>
        <v>0</v>
      </c>
      <c r="J337" s="100">
        <f t="shared" si="334"/>
        <v>0</v>
      </c>
      <c r="K337" s="100">
        <f t="shared" si="335"/>
        <v>0</v>
      </c>
      <c r="L337" s="100">
        <f t="shared" si="336"/>
        <v>0</v>
      </c>
      <c r="M337" s="100">
        <f t="shared" si="337"/>
        <v>0</v>
      </c>
      <c r="N337" s="100">
        <f t="shared" si="338"/>
        <v>0</v>
      </c>
      <c r="O337" s="100">
        <f t="shared" si="339"/>
        <v>0</v>
      </c>
      <c r="P337" s="100">
        <f t="shared" si="340"/>
        <v>0</v>
      </c>
      <c r="Q337" s="104">
        <f t="shared" si="341"/>
        <v>0</v>
      </c>
      <c r="S337" s="99">
        <f t="shared" si="342"/>
        <v>0</v>
      </c>
      <c r="T337" s="100">
        <f t="shared" si="343"/>
        <v>0</v>
      </c>
      <c r="U337" s="100">
        <f t="shared" si="344"/>
        <v>0</v>
      </c>
      <c r="V337" s="100">
        <f t="shared" si="345"/>
        <v>0</v>
      </c>
      <c r="W337" s="100">
        <f t="shared" si="346"/>
        <v>0</v>
      </c>
      <c r="X337" s="100">
        <f t="shared" si="347"/>
        <v>0</v>
      </c>
      <c r="Y337" s="100">
        <f t="shared" si="348"/>
        <v>0</v>
      </c>
      <c r="Z337" s="100">
        <f t="shared" si="349"/>
        <v>0</v>
      </c>
      <c r="AA337" s="100">
        <f t="shared" si="350"/>
        <v>0</v>
      </c>
      <c r="AB337" s="100">
        <f t="shared" si="351"/>
        <v>0</v>
      </c>
      <c r="AC337" s="100">
        <f t="shared" si="352"/>
        <v>0</v>
      </c>
      <c r="AD337" s="100">
        <f t="shared" si="353"/>
        <v>0</v>
      </c>
      <c r="AE337" s="104">
        <f t="shared" si="354"/>
        <v>0</v>
      </c>
      <c r="AF337" s="104">
        <f t="shared" si="355"/>
        <v>0</v>
      </c>
      <c r="AG337" s="104">
        <f t="shared" si="356"/>
        <v>0</v>
      </c>
      <c r="AH337" s="173">
        <f t="shared" si="357"/>
        <v>0</v>
      </c>
      <c r="AJ337" s="78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30">
        <f t="shared" si="358"/>
        <v>0</v>
      </c>
      <c r="AW337" s="80"/>
      <c r="AX337" s="37"/>
    </row>
    <row r="338" spans="1:50" x14ac:dyDescent="0.35">
      <c r="B338" s="116">
        <v>628101</v>
      </c>
      <c r="C338" s="87" t="s">
        <v>858</v>
      </c>
      <c r="E338" s="99">
        <f t="shared" si="329"/>
        <v>0</v>
      </c>
      <c r="F338" s="100">
        <f t="shared" si="330"/>
        <v>0</v>
      </c>
      <c r="G338" s="100">
        <f t="shared" si="331"/>
        <v>0</v>
      </c>
      <c r="H338" s="100">
        <f t="shared" si="332"/>
        <v>0</v>
      </c>
      <c r="I338" s="100">
        <f t="shared" si="333"/>
        <v>0</v>
      </c>
      <c r="J338" s="100">
        <f t="shared" si="334"/>
        <v>0</v>
      </c>
      <c r="K338" s="100">
        <f t="shared" si="335"/>
        <v>0</v>
      </c>
      <c r="L338" s="100">
        <f t="shared" si="336"/>
        <v>0</v>
      </c>
      <c r="M338" s="100">
        <f t="shared" si="337"/>
        <v>0</v>
      </c>
      <c r="N338" s="100">
        <f t="shared" si="338"/>
        <v>0</v>
      </c>
      <c r="O338" s="100">
        <f t="shared" si="339"/>
        <v>0</v>
      </c>
      <c r="P338" s="100">
        <f t="shared" si="340"/>
        <v>0</v>
      </c>
      <c r="Q338" s="104">
        <f t="shared" si="341"/>
        <v>0</v>
      </c>
      <c r="S338" s="99">
        <f t="shared" si="342"/>
        <v>0</v>
      </c>
      <c r="T338" s="100">
        <f t="shared" si="343"/>
        <v>0</v>
      </c>
      <c r="U338" s="100">
        <f t="shared" si="344"/>
        <v>0</v>
      </c>
      <c r="V338" s="100">
        <f t="shared" si="345"/>
        <v>0</v>
      </c>
      <c r="W338" s="100">
        <f t="shared" si="346"/>
        <v>0</v>
      </c>
      <c r="X338" s="100">
        <f t="shared" si="347"/>
        <v>0</v>
      </c>
      <c r="Y338" s="100">
        <f t="shared" si="348"/>
        <v>0</v>
      </c>
      <c r="Z338" s="100">
        <f t="shared" si="349"/>
        <v>0</v>
      </c>
      <c r="AA338" s="100">
        <f t="shared" si="350"/>
        <v>0</v>
      </c>
      <c r="AB338" s="100">
        <f t="shared" si="351"/>
        <v>0</v>
      </c>
      <c r="AC338" s="100">
        <f t="shared" si="352"/>
        <v>0</v>
      </c>
      <c r="AD338" s="100">
        <f t="shared" si="353"/>
        <v>0</v>
      </c>
      <c r="AE338" s="104">
        <f t="shared" si="354"/>
        <v>0</v>
      </c>
      <c r="AF338" s="104">
        <f t="shared" si="355"/>
        <v>0</v>
      </c>
      <c r="AG338" s="104">
        <f t="shared" si="356"/>
        <v>0</v>
      </c>
      <c r="AH338" s="173">
        <f t="shared" si="357"/>
        <v>0</v>
      </c>
      <c r="AJ338" s="78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30">
        <f t="shared" si="358"/>
        <v>0</v>
      </c>
      <c r="AW338" s="80"/>
      <c r="AX338" s="37"/>
    </row>
    <row r="339" spans="1:50" x14ac:dyDescent="0.35">
      <c r="B339" s="116">
        <v>628102</v>
      </c>
      <c r="C339" s="87" t="s">
        <v>859</v>
      </c>
      <c r="E339" s="99">
        <f t="shared" si="329"/>
        <v>0</v>
      </c>
      <c r="F339" s="100">
        <f t="shared" si="330"/>
        <v>0</v>
      </c>
      <c r="G339" s="100">
        <f t="shared" si="331"/>
        <v>0</v>
      </c>
      <c r="H339" s="100">
        <f t="shared" si="332"/>
        <v>0</v>
      </c>
      <c r="I339" s="100">
        <f t="shared" si="333"/>
        <v>0</v>
      </c>
      <c r="J339" s="100">
        <f t="shared" si="334"/>
        <v>0</v>
      </c>
      <c r="K339" s="100">
        <f t="shared" si="335"/>
        <v>0</v>
      </c>
      <c r="L339" s="100">
        <f t="shared" si="336"/>
        <v>0</v>
      </c>
      <c r="M339" s="100">
        <f t="shared" si="337"/>
        <v>0</v>
      </c>
      <c r="N339" s="100">
        <f t="shared" si="338"/>
        <v>0</v>
      </c>
      <c r="O339" s="100">
        <f t="shared" si="339"/>
        <v>0</v>
      </c>
      <c r="P339" s="100">
        <f t="shared" si="340"/>
        <v>0</v>
      </c>
      <c r="Q339" s="104">
        <f t="shared" si="341"/>
        <v>0</v>
      </c>
      <c r="S339" s="99">
        <f t="shared" si="342"/>
        <v>0</v>
      </c>
      <c r="T339" s="100">
        <f t="shared" si="343"/>
        <v>0</v>
      </c>
      <c r="U339" s="100">
        <f t="shared" si="344"/>
        <v>0</v>
      </c>
      <c r="V339" s="100">
        <f t="shared" si="345"/>
        <v>0</v>
      </c>
      <c r="W339" s="100">
        <f t="shared" si="346"/>
        <v>0</v>
      </c>
      <c r="X339" s="100">
        <f t="shared" si="347"/>
        <v>0</v>
      </c>
      <c r="Y339" s="100">
        <f t="shared" si="348"/>
        <v>0</v>
      </c>
      <c r="Z339" s="100">
        <f t="shared" si="349"/>
        <v>0</v>
      </c>
      <c r="AA339" s="100">
        <f t="shared" si="350"/>
        <v>0</v>
      </c>
      <c r="AB339" s="100">
        <f t="shared" si="351"/>
        <v>0</v>
      </c>
      <c r="AC339" s="100">
        <f t="shared" si="352"/>
        <v>0</v>
      </c>
      <c r="AD339" s="100">
        <f t="shared" si="353"/>
        <v>0</v>
      </c>
      <c r="AE339" s="104">
        <f t="shared" si="354"/>
        <v>0</v>
      </c>
      <c r="AF339" s="104">
        <f t="shared" si="355"/>
        <v>0</v>
      </c>
      <c r="AG339" s="104">
        <f t="shared" si="356"/>
        <v>0</v>
      </c>
      <c r="AH339" s="173">
        <f t="shared" si="357"/>
        <v>0</v>
      </c>
      <c r="AJ339" s="78"/>
      <c r="AK339" s="79"/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30">
        <f t="shared" si="358"/>
        <v>0</v>
      </c>
      <c r="AW339" s="80"/>
      <c r="AX339" s="37"/>
    </row>
    <row r="340" spans="1:50" x14ac:dyDescent="0.35">
      <c r="B340" s="116">
        <v>628103</v>
      </c>
      <c r="C340" s="87" t="s">
        <v>860</v>
      </c>
      <c r="E340" s="99">
        <f t="shared" si="329"/>
        <v>0</v>
      </c>
      <c r="F340" s="100">
        <f t="shared" si="330"/>
        <v>0</v>
      </c>
      <c r="G340" s="100">
        <f t="shared" si="331"/>
        <v>0</v>
      </c>
      <c r="H340" s="100">
        <f t="shared" si="332"/>
        <v>0</v>
      </c>
      <c r="I340" s="100">
        <f t="shared" si="333"/>
        <v>0</v>
      </c>
      <c r="J340" s="100">
        <f t="shared" si="334"/>
        <v>0</v>
      </c>
      <c r="K340" s="100">
        <f t="shared" si="335"/>
        <v>0</v>
      </c>
      <c r="L340" s="100">
        <f t="shared" si="336"/>
        <v>0</v>
      </c>
      <c r="M340" s="100">
        <f t="shared" si="337"/>
        <v>0</v>
      </c>
      <c r="N340" s="100">
        <f t="shared" si="338"/>
        <v>0</v>
      </c>
      <c r="O340" s="100">
        <f t="shared" si="339"/>
        <v>0</v>
      </c>
      <c r="P340" s="100">
        <f t="shared" si="340"/>
        <v>0</v>
      </c>
      <c r="Q340" s="104">
        <f t="shared" si="341"/>
        <v>0</v>
      </c>
      <c r="S340" s="99">
        <f t="shared" si="342"/>
        <v>0</v>
      </c>
      <c r="T340" s="100">
        <f t="shared" si="343"/>
        <v>0</v>
      </c>
      <c r="U340" s="100">
        <f t="shared" si="344"/>
        <v>0</v>
      </c>
      <c r="V340" s="100">
        <f t="shared" si="345"/>
        <v>0</v>
      </c>
      <c r="W340" s="100">
        <f t="shared" si="346"/>
        <v>0</v>
      </c>
      <c r="X340" s="100">
        <f t="shared" si="347"/>
        <v>0</v>
      </c>
      <c r="Y340" s="100">
        <f t="shared" si="348"/>
        <v>0</v>
      </c>
      <c r="Z340" s="100">
        <f t="shared" si="349"/>
        <v>0</v>
      </c>
      <c r="AA340" s="100">
        <f t="shared" si="350"/>
        <v>0</v>
      </c>
      <c r="AB340" s="100">
        <f t="shared" si="351"/>
        <v>0</v>
      </c>
      <c r="AC340" s="100">
        <f t="shared" si="352"/>
        <v>0</v>
      </c>
      <c r="AD340" s="100">
        <f t="shared" si="353"/>
        <v>0</v>
      </c>
      <c r="AE340" s="104">
        <f t="shared" si="354"/>
        <v>0</v>
      </c>
      <c r="AF340" s="104">
        <f t="shared" si="355"/>
        <v>0</v>
      </c>
      <c r="AG340" s="104">
        <f t="shared" si="356"/>
        <v>0</v>
      </c>
      <c r="AH340" s="173">
        <f t="shared" si="357"/>
        <v>0</v>
      </c>
      <c r="AJ340" s="78"/>
      <c r="AK340" s="79"/>
      <c r="AL340" s="79"/>
      <c r="AM340" s="79"/>
      <c r="AN340" s="79"/>
      <c r="AO340" s="79"/>
      <c r="AP340" s="79"/>
      <c r="AQ340" s="79"/>
      <c r="AR340" s="79"/>
      <c r="AS340" s="79"/>
      <c r="AT340" s="79"/>
      <c r="AU340" s="79"/>
      <c r="AV340" s="30">
        <f t="shared" si="358"/>
        <v>0</v>
      </c>
      <c r="AW340" s="80"/>
      <c r="AX340" s="37"/>
    </row>
    <row r="341" spans="1:50" x14ac:dyDescent="0.35">
      <c r="B341" s="116">
        <v>628104</v>
      </c>
      <c r="C341" s="87" t="s">
        <v>861</v>
      </c>
      <c r="E341" s="99">
        <f t="shared" si="329"/>
        <v>0</v>
      </c>
      <c r="F341" s="100">
        <f t="shared" si="330"/>
        <v>0</v>
      </c>
      <c r="G341" s="100">
        <f t="shared" si="331"/>
        <v>0</v>
      </c>
      <c r="H341" s="100">
        <f t="shared" si="332"/>
        <v>0</v>
      </c>
      <c r="I341" s="100">
        <f t="shared" si="333"/>
        <v>0</v>
      </c>
      <c r="J341" s="100">
        <f t="shared" si="334"/>
        <v>0</v>
      </c>
      <c r="K341" s="100">
        <f t="shared" si="335"/>
        <v>0</v>
      </c>
      <c r="L341" s="100">
        <f t="shared" si="336"/>
        <v>0</v>
      </c>
      <c r="M341" s="100">
        <f t="shared" si="337"/>
        <v>0</v>
      </c>
      <c r="N341" s="100">
        <f t="shared" si="338"/>
        <v>0</v>
      </c>
      <c r="O341" s="100">
        <f t="shared" si="339"/>
        <v>0</v>
      </c>
      <c r="P341" s="100">
        <f t="shared" si="340"/>
        <v>0</v>
      </c>
      <c r="Q341" s="104">
        <f t="shared" si="341"/>
        <v>0</v>
      </c>
      <c r="S341" s="99">
        <f t="shared" si="342"/>
        <v>0</v>
      </c>
      <c r="T341" s="100">
        <f t="shared" si="343"/>
        <v>0</v>
      </c>
      <c r="U341" s="100">
        <f t="shared" si="344"/>
        <v>0</v>
      </c>
      <c r="V341" s="100">
        <f t="shared" si="345"/>
        <v>0</v>
      </c>
      <c r="W341" s="100">
        <f t="shared" si="346"/>
        <v>0</v>
      </c>
      <c r="X341" s="100">
        <f t="shared" si="347"/>
        <v>0</v>
      </c>
      <c r="Y341" s="100">
        <f t="shared" si="348"/>
        <v>0</v>
      </c>
      <c r="Z341" s="100">
        <f t="shared" si="349"/>
        <v>0</v>
      </c>
      <c r="AA341" s="100">
        <f t="shared" si="350"/>
        <v>0</v>
      </c>
      <c r="AB341" s="100">
        <f t="shared" si="351"/>
        <v>0</v>
      </c>
      <c r="AC341" s="100">
        <f t="shared" si="352"/>
        <v>0</v>
      </c>
      <c r="AD341" s="100">
        <f t="shared" si="353"/>
        <v>0</v>
      </c>
      <c r="AE341" s="104">
        <f t="shared" si="354"/>
        <v>0</v>
      </c>
      <c r="AF341" s="104">
        <f t="shared" si="355"/>
        <v>0</v>
      </c>
      <c r="AG341" s="104">
        <f t="shared" si="356"/>
        <v>0</v>
      </c>
      <c r="AH341" s="173">
        <f t="shared" si="357"/>
        <v>0</v>
      </c>
      <c r="AJ341" s="78"/>
      <c r="AK341" s="79"/>
      <c r="AL341" s="79"/>
      <c r="AM341" s="79"/>
      <c r="AN341" s="79"/>
      <c r="AO341" s="79"/>
      <c r="AP341" s="79"/>
      <c r="AQ341" s="79"/>
      <c r="AR341" s="79"/>
      <c r="AS341" s="79"/>
      <c r="AT341" s="79"/>
      <c r="AU341" s="79"/>
      <c r="AV341" s="30">
        <f t="shared" si="358"/>
        <v>0</v>
      </c>
      <c r="AW341" s="80"/>
      <c r="AX341" s="37"/>
    </row>
    <row r="342" spans="1:50" x14ac:dyDescent="0.35">
      <c r="B342" s="116">
        <v>628105</v>
      </c>
      <c r="C342" s="87" t="s">
        <v>862</v>
      </c>
      <c r="E342" s="99">
        <f t="shared" si="329"/>
        <v>0</v>
      </c>
      <c r="F342" s="100">
        <f t="shared" si="330"/>
        <v>0</v>
      </c>
      <c r="G342" s="100">
        <f t="shared" si="331"/>
        <v>0</v>
      </c>
      <c r="H342" s="100">
        <f t="shared" si="332"/>
        <v>0</v>
      </c>
      <c r="I342" s="100">
        <f t="shared" si="333"/>
        <v>0</v>
      </c>
      <c r="J342" s="100">
        <f t="shared" si="334"/>
        <v>0</v>
      </c>
      <c r="K342" s="100">
        <f t="shared" si="335"/>
        <v>0</v>
      </c>
      <c r="L342" s="100">
        <f t="shared" si="336"/>
        <v>0</v>
      </c>
      <c r="M342" s="100">
        <f t="shared" si="337"/>
        <v>0</v>
      </c>
      <c r="N342" s="100">
        <f t="shared" si="338"/>
        <v>0</v>
      </c>
      <c r="O342" s="100">
        <f t="shared" si="339"/>
        <v>0</v>
      </c>
      <c r="P342" s="100">
        <f t="shared" si="340"/>
        <v>0</v>
      </c>
      <c r="Q342" s="104">
        <f t="shared" si="341"/>
        <v>0</v>
      </c>
      <c r="S342" s="99">
        <f t="shared" si="342"/>
        <v>0</v>
      </c>
      <c r="T342" s="100">
        <f t="shared" si="343"/>
        <v>0</v>
      </c>
      <c r="U342" s="100">
        <f t="shared" si="344"/>
        <v>0</v>
      </c>
      <c r="V342" s="100">
        <f t="shared" si="345"/>
        <v>0</v>
      </c>
      <c r="W342" s="100">
        <f t="shared" si="346"/>
        <v>0</v>
      </c>
      <c r="X342" s="100">
        <f t="shared" si="347"/>
        <v>0</v>
      </c>
      <c r="Y342" s="100">
        <f t="shared" si="348"/>
        <v>0</v>
      </c>
      <c r="Z342" s="100">
        <f t="shared" si="349"/>
        <v>0</v>
      </c>
      <c r="AA342" s="100">
        <f t="shared" si="350"/>
        <v>0</v>
      </c>
      <c r="AB342" s="100">
        <f t="shared" si="351"/>
        <v>0</v>
      </c>
      <c r="AC342" s="100">
        <f t="shared" si="352"/>
        <v>0</v>
      </c>
      <c r="AD342" s="100">
        <f t="shared" si="353"/>
        <v>0</v>
      </c>
      <c r="AE342" s="104">
        <f t="shared" si="354"/>
        <v>0</v>
      </c>
      <c r="AF342" s="104">
        <f t="shared" si="355"/>
        <v>0</v>
      </c>
      <c r="AG342" s="104">
        <f t="shared" si="356"/>
        <v>0</v>
      </c>
      <c r="AH342" s="173">
        <f t="shared" si="357"/>
        <v>0</v>
      </c>
      <c r="AJ342" s="78"/>
      <c r="AK342" s="79"/>
      <c r="AL342" s="79"/>
      <c r="AM342" s="79"/>
      <c r="AN342" s="79"/>
      <c r="AO342" s="79"/>
      <c r="AP342" s="79"/>
      <c r="AQ342" s="79"/>
      <c r="AR342" s="79"/>
      <c r="AS342" s="79"/>
      <c r="AT342" s="79"/>
      <c r="AU342" s="79"/>
      <c r="AV342" s="30">
        <f t="shared" si="358"/>
        <v>0</v>
      </c>
      <c r="AW342" s="80"/>
      <c r="AX342" s="37"/>
    </row>
    <row r="343" spans="1:50" x14ac:dyDescent="0.35">
      <c r="B343" s="116">
        <v>628106</v>
      </c>
      <c r="C343" s="87" t="s">
        <v>863</v>
      </c>
      <c r="E343" s="99">
        <f t="shared" si="329"/>
        <v>0</v>
      </c>
      <c r="F343" s="100">
        <f t="shared" si="330"/>
        <v>0</v>
      </c>
      <c r="G343" s="100">
        <f t="shared" si="331"/>
        <v>0</v>
      </c>
      <c r="H343" s="100">
        <f t="shared" si="332"/>
        <v>0</v>
      </c>
      <c r="I343" s="100">
        <f t="shared" si="333"/>
        <v>0</v>
      </c>
      <c r="J343" s="100">
        <f t="shared" si="334"/>
        <v>0</v>
      </c>
      <c r="K343" s="100">
        <f t="shared" si="335"/>
        <v>0</v>
      </c>
      <c r="L343" s="100">
        <f t="shared" si="336"/>
        <v>0</v>
      </c>
      <c r="M343" s="100">
        <f t="shared" si="337"/>
        <v>0</v>
      </c>
      <c r="N343" s="100">
        <f t="shared" si="338"/>
        <v>0</v>
      </c>
      <c r="O343" s="100">
        <f t="shared" si="339"/>
        <v>0</v>
      </c>
      <c r="P343" s="100">
        <f t="shared" si="340"/>
        <v>0</v>
      </c>
      <c r="Q343" s="104">
        <f t="shared" si="341"/>
        <v>0</v>
      </c>
      <c r="S343" s="99">
        <f t="shared" si="342"/>
        <v>0</v>
      </c>
      <c r="T343" s="100">
        <f t="shared" si="343"/>
        <v>0</v>
      </c>
      <c r="U343" s="100">
        <f t="shared" si="344"/>
        <v>0</v>
      </c>
      <c r="V343" s="100">
        <f t="shared" si="345"/>
        <v>0</v>
      </c>
      <c r="W343" s="100">
        <f t="shared" si="346"/>
        <v>0</v>
      </c>
      <c r="X343" s="100">
        <f t="shared" si="347"/>
        <v>0</v>
      </c>
      <c r="Y343" s="100">
        <f t="shared" si="348"/>
        <v>0</v>
      </c>
      <c r="Z343" s="100">
        <f t="shared" si="349"/>
        <v>0</v>
      </c>
      <c r="AA343" s="100">
        <f t="shared" si="350"/>
        <v>0</v>
      </c>
      <c r="AB343" s="100">
        <f t="shared" si="351"/>
        <v>0</v>
      </c>
      <c r="AC343" s="100">
        <f t="shared" si="352"/>
        <v>0</v>
      </c>
      <c r="AD343" s="100">
        <f t="shared" si="353"/>
        <v>0</v>
      </c>
      <c r="AE343" s="104">
        <f t="shared" si="354"/>
        <v>0</v>
      </c>
      <c r="AF343" s="104">
        <f t="shared" si="355"/>
        <v>0</v>
      </c>
      <c r="AG343" s="104">
        <f t="shared" si="356"/>
        <v>0</v>
      </c>
      <c r="AH343" s="173">
        <f t="shared" si="357"/>
        <v>0</v>
      </c>
      <c r="AJ343" s="78"/>
      <c r="AK343" s="79"/>
      <c r="AL343" s="79"/>
      <c r="AM343" s="79"/>
      <c r="AN343" s="79"/>
      <c r="AO343" s="79"/>
      <c r="AP343" s="79"/>
      <c r="AQ343" s="79"/>
      <c r="AR343" s="79"/>
      <c r="AS343" s="79"/>
      <c r="AT343" s="79"/>
      <c r="AU343" s="79"/>
      <c r="AV343" s="30">
        <f t="shared" si="358"/>
        <v>0</v>
      </c>
      <c r="AW343" s="80"/>
      <c r="AX343" s="37"/>
    </row>
    <row r="344" spans="1:50" x14ac:dyDescent="0.35">
      <c r="B344" s="116">
        <v>628107</v>
      </c>
      <c r="C344" s="87" t="s">
        <v>864</v>
      </c>
      <c r="E344" s="99">
        <f t="shared" si="329"/>
        <v>0</v>
      </c>
      <c r="F344" s="100">
        <f t="shared" si="330"/>
        <v>0</v>
      </c>
      <c r="G344" s="100">
        <f t="shared" si="331"/>
        <v>0</v>
      </c>
      <c r="H344" s="100">
        <f t="shared" si="332"/>
        <v>0</v>
      </c>
      <c r="I344" s="100">
        <f t="shared" si="333"/>
        <v>0</v>
      </c>
      <c r="J344" s="100">
        <f t="shared" si="334"/>
        <v>0</v>
      </c>
      <c r="K344" s="100">
        <f t="shared" si="335"/>
        <v>0</v>
      </c>
      <c r="L344" s="100">
        <f t="shared" si="336"/>
        <v>0</v>
      </c>
      <c r="M344" s="100">
        <f t="shared" si="337"/>
        <v>0</v>
      </c>
      <c r="N344" s="100">
        <f t="shared" si="338"/>
        <v>0</v>
      </c>
      <c r="O344" s="100">
        <f t="shared" si="339"/>
        <v>0</v>
      </c>
      <c r="P344" s="100">
        <f t="shared" si="340"/>
        <v>0</v>
      </c>
      <c r="Q344" s="104">
        <f t="shared" si="341"/>
        <v>0</v>
      </c>
      <c r="S344" s="99">
        <f t="shared" si="342"/>
        <v>0</v>
      </c>
      <c r="T344" s="100">
        <f t="shared" si="343"/>
        <v>0</v>
      </c>
      <c r="U344" s="100">
        <f t="shared" si="344"/>
        <v>0</v>
      </c>
      <c r="V344" s="100">
        <f t="shared" si="345"/>
        <v>0</v>
      </c>
      <c r="W344" s="100">
        <f t="shared" si="346"/>
        <v>0</v>
      </c>
      <c r="X344" s="100">
        <f t="shared" si="347"/>
        <v>0</v>
      </c>
      <c r="Y344" s="100">
        <f t="shared" si="348"/>
        <v>0</v>
      </c>
      <c r="Z344" s="100">
        <f t="shared" si="349"/>
        <v>0</v>
      </c>
      <c r="AA344" s="100">
        <f t="shared" si="350"/>
        <v>0</v>
      </c>
      <c r="AB344" s="100">
        <f t="shared" si="351"/>
        <v>0</v>
      </c>
      <c r="AC344" s="100">
        <f t="shared" si="352"/>
        <v>0</v>
      </c>
      <c r="AD344" s="100">
        <f t="shared" si="353"/>
        <v>0</v>
      </c>
      <c r="AE344" s="104">
        <f t="shared" si="354"/>
        <v>0</v>
      </c>
      <c r="AF344" s="104">
        <f t="shared" si="355"/>
        <v>0</v>
      </c>
      <c r="AG344" s="104">
        <f t="shared" si="356"/>
        <v>0</v>
      </c>
      <c r="AH344" s="173">
        <f t="shared" si="357"/>
        <v>0</v>
      </c>
      <c r="AJ344" s="78"/>
      <c r="AK344" s="79"/>
      <c r="AL344" s="79"/>
      <c r="AM344" s="79"/>
      <c r="AN344" s="79"/>
      <c r="AO344" s="79"/>
      <c r="AP344" s="79"/>
      <c r="AQ344" s="79"/>
      <c r="AR344" s="79"/>
      <c r="AS344" s="79"/>
      <c r="AT344" s="79"/>
      <c r="AU344" s="79"/>
      <c r="AV344" s="30">
        <f t="shared" si="358"/>
        <v>0</v>
      </c>
      <c r="AW344" s="80"/>
      <c r="AX344" s="37"/>
    </row>
    <row r="345" spans="1:50" x14ac:dyDescent="0.35">
      <c r="B345" s="116">
        <v>628108</v>
      </c>
      <c r="C345" s="87" t="s">
        <v>865</v>
      </c>
      <c r="E345" s="99">
        <f t="shared" si="329"/>
        <v>0</v>
      </c>
      <c r="F345" s="100">
        <f t="shared" si="330"/>
        <v>0</v>
      </c>
      <c r="G345" s="100">
        <f t="shared" si="331"/>
        <v>0</v>
      </c>
      <c r="H345" s="100">
        <f t="shared" si="332"/>
        <v>0</v>
      </c>
      <c r="I345" s="100">
        <f t="shared" si="333"/>
        <v>0</v>
      </c>
      <c r="J345" s="100">
        <f t="shared" si="334"/>
        <v>0</v>
      </c>
      <c r="K345" s="100">
        <f t="shared" si="335"/>
        <v>0</v>
      </c>
      <c r="L345" s="100">
        <f t="shared" si="336"/>
        <v>0</v>
      </c>
      <c r="M345" s="100">
        <f t="shared" si="337"/>
        <v>0</v>
      </c>
      <c r="N345" s="100">
        <f t="shared" si="338"/>
        <v>0</v>
      </c>
      <c r="O345" s="100">
        <f t="shared" si="339"/>
        <v>0</v>
      </c>
      <c r="P345" s="100">
        <f t="shared" si="340"/>
        <v>0</v>
      </c>
      <c r="Q345" s="104">
        <f t="shared" si="341"/>
        <v>0</v>
      </c>
      <c r="S345" s="99">
        <f t="shared" si="342"/>
        <v>0</v>
      </c>
      <c r="T345" s="100">
        <f t="shared" si="343"/>
        <v>0</v>
      </c>
      <c r="U345" s="100">
        <f t="shared" si="344"/>
        <v>0</v>
      </c>
      <c r="V345" s="100">
        <f t="shared" si="345"/>
        <v>0</v>
      </c>
      <c r="W345" s="100">
        <f t="shared" si="346"/>
        <v>0</v>
      </c>
      <c r="X345" s="100">
        <f t="shared" si="347"/>
        <v>0</v>
      </c>
      <c r="Y345" s="100">
        <f t="shared" si="348"/>
        <v>0</v>
      </c>
      <c r="Z345" s="100">
        <f t="shared" si="349"/>
        <v>0</v>
      </c>
      <c r="AA345" s="100">
        <f t="shared" si="350"/>
        <v>0</v>
      </c>
      <c r="AB345" s="100">
        <f t="shared" si="351"/>
        <v>0</v>
      </c>
      <c r="AC345" s="100">
        <f t="shared" si="352"/>
        <v>0</v>
      </c>
      <c r="AD345" s="100">
        <f t="shared" si="353"/>
        <v>0</v>
      </c>
      <c r="AE345" s="104">
        <f t="shared" si="354"/>
        <v>0</v>
      </c>
      <c r="AF345" s="104">
        <f t="shared" si="355"/>
        <v>0</v>
      </c>
      <c r="AG345" s="104">
        <f t="shared" si="356"/>
        <v>0</v>
      </c>
      <c r="AH345" s="173">
        <f t="shared" si="357"/>
        <v>0</v>
      </c>
      <c r="AJ345" s="78"/>
      <c r="AK345" s="79"/>
      <c r="AL345" s="79"/>
      <c r="AM345" s="79"/>
      <c r="AN345" s="79"/>
      <c r="AO345" s="79"/>
      <c r="AP345" s="79"/>
      <c r="AQ345" s="79"/>
      <c r="AR345" s="79"/>
      <c r="AS345" s="79"/>
      <c r="AT345" s="79"/>
      <c r="AU345" s="79"/>
      <c r="AV345" s="30">
        <f t="shared" si="358"/>
        <v>0</v>
      </c>
      <c r="AW345" s="80"/>
      <c r="AX345" s="37"/>
    </row>
    <row r="346" spans="1:50" x14ac:dyDescent="0.35">
      <c r="A346" s="22"/>
      <c r="B346" s="127"/>
      <c r="C346" s="128" t="str">
        <f>+"Total "&amp;PROPER(C258)</f>
        <v>Total Rsv - Building</v>
      </c>
      <c r="D346" s="96"/>
      <c r="E346" s="174">
        <f t="shared" ref="E346:Q346" si="359">SUM(E259:E345)</f>
        <v>0</v>
      </c>
      <c r="F346" s="175">
        <f t="shared" si="359"/>
        <v>0</v>
      </c>
      <c r="G346" s="175">
        <f t="shared" si="359"/>
        <v>0</v>
      </c>
      <c r="H346" s="175">
        <f t="shared" si="359"/>
        <v>0</v>
      </c>
      <c r="I346" s="175">
        <f t="shared" si="359"/>
        <v>0</v>
      </c>
      <c r="J346" s="175">
        <f t="shared" si="359"/>
        <v>0</v>
      </c>
      <c r="K346" s="175">
        <f t="shared" si="359"/>
        <v>12000</v>
      </c>
      <c r="L346" s="175">
        <f t="shared" si="359"/>
        <v>0</v>
      </c>
      <c r="M346" s="175">
        <f t="shared" si="359"/>
        <v>0</v>
      </c>
      <c r="N346" s="175">
        <f t="shared" si="359"/>
        <v>0</v>
      </c>
      <c r="O346" s="175">
        <f t="shared" si="359"/>
        <v>-36580.959999999999</v>
      </c>
      <c r="P346" s="175">
        <f t="shared" si="359"/>
        <v>0</v>
      </c>
      <c r="Q346" s="176">
        <f t="shared" si="359"/>
        <v>-24580.959999999999</v>
      </c>
      <c r="R346" s="96"/>
      <c r="S346" s="174">
        <f t="shared" ref="S346:AG346" si="360">SUM(S259:S345)</f>
        <v>0</v>
      </c>
      <c r="T346" s="175">
        <f t="shared" si="360"/>
        <v>0</v>
      </c>
      <c r="U346" s="175">
        <f t="shared" si="360"/>
        <v>6246</v>
      </c>
      <c r="V346" s="175">
        <f t="shared" si="360"/>
        <v>0</v>
      </c>
      <c r="W346" s="175">
        <f t="shared" si="360"/>
        <v>4437</v>
      </c>
      <c r="X346" s="175">
        <f t="shared" si="360"/>
        <v>4247.7</v>
      </c>
      <c r="Y346" s="175">
        <f t="shared" si="360"/>
        <v>19783</v>
      </c>
      <c r="Z346" s="175">
        <f t="shared" si="360"/>
        <v>0</v>
      </c>
      <c r="AA346" s="175">
        <f t="shared" si="360"/>
        <v>0</v>
      </c>
      <c r="AB346" s="175">
        <f t="shared" si="360"/>
        <v>0</v>
      </c>
      <c r="AC346" s="175">
        <f t="shared" si="360"/>
        <v>0</v>
      </c>
      <c r="AD346" s="175">
        <f t="shared" si="360"/>
        <v>0</v>
      </c>
      <c r="AE346" s="176">
        <f t="shared" si="360"/>
        <v>34713.699999999997</v>
      </c>
      <c r="AF346" s="176">
        <f t="shared" si="360"/>
        <v>30994</v>
      </c>
      <c r="AG346" s="176">
        <f t="shared" si="360"/>
        <v>3719.7000000000007</v>
      </c>
      <c r="AH346" s="177">
        <f t="shared" si="357"/>
        <v>0.1200135510098729</v>
      </c>
      <c r="AI346" s="96"/>
      <c r="AJ346" s="66">
        <f t="shared" ref="AJ346:AV346" si="361">SUM(AJ259:AJ345)</f>
        <v>0</v>
      </c>
      <c r="AK346" s="67">
        <f t="shared" si="361"/>
        <v>0</v>
      </c>
      <c r="AL346" s="67">
        <f t="shared" si="361"/>
        <v>0</v>
      </c>
      <c r="AM346" s="67">
        <f t="shared" si="361"/>
        <v>0</v>
      </c>
      <c r="AN346" s="67">
        <f t="shared" si="361"/>
        <v>0</v>
      </c>
      <c r="AO346" s="67">
        <f t="shared" si="361"/>
        <v>0</v>
      </c>
      <c r="AP346" s="67">
        <f t="shared" si="361"/>
        <v>0</v>
      </c>
      <c r="AQ346" s="67">
        <f t="shared" si="361"/>
        <v>0</v>
      </c>
      <c r="AR346" s="67">
        <f t="shared" si="361"/>
        <v>0</v>
      </c>
      <c r="AS346" s="67">
        <f t="shared" si="361"/>
        <v>0</v>
      </c>
      <c r="AT346" s="67">
        <f t="shared" si="361"/>
        <v>0</v>
      </c>
      <c r="AU346" s="67">
        <f t="shared" si="361"/>
        <v>0</v>
      </c>
      <c r="AV346" s="27">
        <f t="shared" si="361"/>
        <v>0</v>
      </c>
      <c r="AW346" s="55"/>
      <c r="AX346" s="22"/>
    </row>
    <row r="347" spans="1:50" s="46" customFormat="1" ht="11.65" customHeight="1" x14ac:dyDescent="0.3">
      <c r="A347" s="44"/>
      <c r="B347" s="129"/>
      <c r="C347" s="130" t="s">
        <v>175</v>
      </c>
      <c r="D347" s="130"/>
      <c r="E347" s="178">
        <f t="shared" ref="E347:Q347" si="362">IF(E$201=0,0,E346/E$201)</f>
        <v>0</v>
      </c>
      <c r="F347" s="179">
        <f t="shared" si="362"/>
        <v>0</v>
      </c>
      <c r="G347" s="179">
        <f t="shared" si="362"/>
        <v>0</v>
      </c>
      <c r="H347" s="179">
        <f t="shared" si="362"/>
        <v>0</v>
      </c>
      <c r="I347" s="179">
        <f t="shared" si="362"/>
        <v>0</v>
      </c>
      <c r="J347" s="179">
        <f t="shared" si="362"/>
        <v>0</v>
      </c>
      <c r="K347" s="179">
        <f t="shared" si="362"/>
        <v>0.29761299497381255</v>
      </c>
      <c r="L347" s="179">
        <f t="shared" si="362"/>
        <v>0</v>
      </c>
      <c r="M347" s="179">
        <f t="shared" si="362"/>
        <v>0</v>
      </c>
      <c r="N347" s="179">
        <f t="shared" si="362"/>
        <v>0</v>
      </c>
      <c r="O347" s="179">
        <f t="shared" si="362"/>
        <v>-0.90801083825718121</v>
      </c>
      <c r="P347" s="179">
        <f t="shared" si="362"/>
        <v>0</v>
      </c>
      <c r="Q347" s="180">
        <f t="shared" si="362"/>
        <v>-5.0815672355325844E-2</v>
      </c>
      <c r="R347" s="130"/>
      <c r="S347" s="178">
        <f t="shared" ref="S347:AF347" si="363">IF(S$201=0,0,S346/S$201)</f>
        <v>0</v>
      </c>
      <c r="T347" s="179">
        <f t="shared" si="363"/>
        <v>0</v>
      </c>
      <c r="U347" s="179">
        <f t="shared" si="363"/>
        <v>0.16385310304355957</v>
      </c>
      <c r="V347" s="179">
        <f t="shared" si="363"/>
        <v>0</v>
      </c>
      <c r="W347" s="179">
        <f t="shared" si="363"/>
        <v>0.11537225428596093</v>
      </c>
      <c r="X347" s="179">
        <f t="shared" si="363"/>
        <v>0.11033755076976787</v>
      </c>
      <c r="Y347" s="179">
        <f t="shared" si="363"/>
        <v>0.51938879991598619</v>
      </c>
      <c r="Z347" s="179">
        <f t="shared" si="363"/>
        <v>0</v>
      </c>
      <c r="AA347" s="179">
        <f t="shared" si="363"/>
        <v>0</v>
      </c>
      <c r="AB347" s="179">
        <f t="shared" si="363"/>
        <v>0</v>
      </c>
      <c r="AC347" s="179">
        <f t="shared" si="363"/>
        <v>0</v>
      </c>
      <c r="AD347" s="179">
        <f t="shared" si="363"/>
        <v>0</v>
      </c>
      <c r="AE347" s="180">
        <f t="shared" si="363"/>
        <v>7.5771343621276382E-2</v>
      </c>
      <c r="AF347" s="180">
        <f t="shared" si="363"/>
        <v>6.7810478965930676E-2</v>
      </c>
      <c r="AG347" s="180"/>
      <c r="AH347" s="180"/>
      <c r="AI347" s="130"/>
      <c r="AJ347" s="68">
        <f t="shared" ref="AJ347:AV347" si="364">IF(AJ$201=0,0,AJ346/AJ$201)</f>
        <v>0</v>
      </c>
      <c r="AK347" s="69">
        <f t="shared" si="364"/>
        <v>0</v>
      </c>
      <c r="AL347" s="69">
        <f t="shared" si="364"/>
        <v>0</v>
      </c>
      <c r="AM347" s="69">
        <f t="shared" si="364"/>
        <v>0</v>
      </c>
      <c r="AN347" s="69">
        <f t="shared" si="364"/>
        <v>0</v>
      </c>
      <c r="AO347" s="69">
        <f t="shared" si="364"/>
        <v>0</v>
      </c>
      <c r="AP347" s="69">
        <f t="shared" si="364"/>
        <v>0</v>
      </c>
      <c r="AQ347" s="69">
        <f t="shared" si="364"/>
        <v>0</v>
      </c>
      <c r="AR347" s="69">
        <f t="shared" si="364"/>
        <v>0</v>
      </c>
      <c r="AS347" s="69">
        <f t="shared" si="364"/>
        <v>0</v>
      </c>
      <c r="AT347" s="69">
        <f t="shared" si="364"/>
        <v>0</v>
      </c>
      <c r="AU347" s="69">
        <f t="shared" si="364"/>
        <v>0</v>
      </c>
      <c r="AV347" s="45">
        <f t="shared" si="364"/>
        <v>0</v>
      </c>
      <c r="AW347" s="56"/>
      <c r="AX347" s="44"/>
    </row>
    <row r="348" spans="1:50" x14ac:dyDescent="0.35">
      <c r="A348" s="11"/>
      <c r="B348" s="125"/>
      <c r="C348" s="97"/>
      <c r="D348" s="97"/>
      <c r="E348" s="181"/>
      <c r="F348" s="182"/>
      <c r="G348" s="182"/>
      <c r="H348" s="182"/>
      <c r="I348" s="182"/>
      <c r="J348" s="182"/>
      <c r="K348" s="182"/>
      <c r="L348" s="182"/>
      <c r="M348" s="182"/>
      <c r="N348" s="182"/>
      <c r="O348" s="182"/>
      <c r="P348" s="182"/>
      <c r="Q348" s="183"/>
      <c r="R348" s="97"/>
      <c r="S348" s="181"/>
      <c r="T348" s="182"/>
      <c r="U348" s="182"/>
      <c r="V348" s="182"/>
      <c r="W348" s="182"/>
      <c r="X348" s="182"/>
      <c r="Y348" s="182"/>
      <c r="Z348" s="182"/>
      <c r="AA348" s="182"/>
      <c r="AB348" s="182"/>
      <c r="AC348" s="182"/>
      <c r="AD348" s="182"/>
      <c r="AE348" s="183"/>
      <c r="AF348" s="183"/>
      <c r="AG348" s="183"/>
      <c r="AH348" s="183"/>
      <c r="AI348" s="97"/>
      <c r="AJ348" s="57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9"/>
      <c r="AW348" s="58"/>
      <c r="AX348" s="11"/>
    </row>
    <row r="349" spans="1:50" x14ac:dyDescent="0.35">
      <c r="B349" s="116"/>
      <c r="C349" s="126" t="s">
        <v>866</v>
      </c>
      <c r="E349" s="105"/>
      <c r="F349" s="106"/>
      <c r="G349" s="106"/>
      <c r="H349" s="106"/>
      <c r="I349" s="106"/>
      <c r="J349" s="106"/>
      <c r="K349" s="106"/>
      <c r="L349" s="106"/>
      <c r="M349" s="106"/>
      <c r="N349" s="106"/>
      <c r="O349" s="106"/>
      <c r="P349" s="106"/>
      <c r="Q349" s="184"/>
      <c r="S349" s="105"/>
      <c r="T349" s="106"/>
      <c r="U349" s="106"/>
      <c r="V349" s="106"/>
      <c r="W349" s="106"/>
      <c r="X349" s="106"/>
      <c r="Y349" s="106"/>
      <c r="Z349" s="106"/>
      <c r="AA349" s="106"/>
      <c r="AB349" s="106"/>
      <c r="AC349" s="106"/>
      <c r="AD349" s="106"/>
      <c r="AE349" s="184"/>
      <c r="AF349" s="184"/>
      <c r="AG349" s="184"/>
      <c r="AH349" s="172"/>
      <c r="AJ349" s="59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30"/>
      <c r="AW349" s="49"/>
    </row>
    <row r="350" spans="1:50" x14ac:dyDescent="0.35">
      <c r="B350" s="116">
        <v>630000</v>
      </c>
      <c r="C350" s="87" t="s">
        <v>867</v>
      </c>
      <c r="E350" s="99">
        <f t="shared" ref="E350:E387" si="365">IF(E$6="Actuals",_xlfn.IFNA(VLOOKUP($B350,PYRSV,5,FALSE),0),_xlfn.IFNA(VLOOKUP($B350,CYBUDRSV,5,FALSE),0))</f>
        <v>0</v>
      </c>
      <c r="F350" s="100">
        <f t="shared" ref="F350:F387" si="366">IF(F$6="Actuals",_xlfn.IFNA(VLOOKUP($B350,PYRSV,6,FALSE),0),_xlfn.IFNA(VLOOKUP($B350,CYBUDRSV,6,FALSE),0))</f>
        <v>0</v>
      </c>
      <c r="G350" s="100">
        <f t="shared" ref="G350:G387" si="367">IF(G$6="Actuals",_xlfn.IFNA(VLOOKUP($B350,PYRSV,7,FALSE),0),_xlfn.IFNA(VLOOKUP($B350,CYBUDRSV,7,FALSE),0))</f>
        <v>0</v>
      </c>
      <c r="H350" s="100">
        <f t="shared" ref="H350:H387" si="368">IF(H$6="Actuals",_xlfn.IFNA(VLOOKUP($B350,PYRSV,8,FALSE),0),_xlfn.IFNA(VLOOKUP($B350,CYBUDRSV,8,FALSE),0))</f>
        <v>0</v>
      </c>
      <c r="I350" s="100">
        <f t="shared" ref="I350:I387" si="369">IF(I$6="Actuals",_xlfn.IFNA(VLOOKUP($B350,PYRSV,9,FALSE),0),_xlfn.IFNA(VLOOKUP($B350,CYBUDRSV,9,FALSE),0))</f>
        <v>0</v>
      </c>
      <c r="J350" s="100">
        <f t="shared" ref="J350:J387" si="370">IF(J$6="Actuals",_xlfn.IFNA(VLOOKUP($B350,PYRSV,10,FALSE),0),_xlfn.IFNA(VLOOKUP($B350,CYBUDRSV,10,FALSE),0))</f>
        <v>0</v>
      </c>
      <c r="K350" s="100">
        <f t="shared" ref="K350:K387" si="371">IF(K$6="Actuals",_xlfn.IFNA(VLOOKUP($B350,PYRSV,11,FALSE),0),_xlfn.IFNA(VLOOKUP($B350,CYBUDRSV,11,FALSE),0))</f>
        <v>0</v>
      </c>
      <c r="L350" s="100">
        <f t="shared" ref="L350:L387" si="372">IF(L$6="Actuals",_xlfn.IFNA(VLOOKUP($B350,PYRSV,12,FALSE),0),_xlfn.IFNA(VLOOKUP($B350,CYBUDRSV,12,FALSE),0))</f>
        <v>0</v>
      </c>
      <c r="M350" s="100">
        <f t="shared" ref="M350:M387" si="373">IF(M$6="Actuals",_xlfn.IFNA(VLOOKUP($B350,PYRSV,13,FALSE),0),_xlfn.IFNA(VLOOKUP($B350,CYBUDRSV,13,FALSE),0))</f>
        <v>0</v>
      </c>
      <c r="N350" s="100">
        <f t="shared" ref="N350:N387" si="374">IF(N$6="Actuals",_xlfn.IFNA(VLOOKUP($B350,PYRSV,14,FALSE),0),_xlfn.IFNA(VLOOKUP($B350,CYBUDRSV,14,FALSE),0))</f>
        <v>0</v>
      </c>
      <c r="O350" s="100">
        <f t="shared" ref="O350:O387" si="375">IF(O$6="Actuals",_xlfn.IFNA(VLOOKUP($B350,PYRSV,15,FALSE),0),_xlfn.IFNA(VLOOKUP($B350,CYBUDRSV,15,FALSE),0))</f>
        <v>0</v>
      </c>
      <c r="P350" s="100">
        <f t="shared" ref="P350:P387" si="376">IF(P$6="Actuals",_xlfn.IFNA(VLOOKUP($B350,PYRSV,16,FALSE),0),_xlfn.IFNA(VLOOKUP($B350,CYBUDRSV,16,FALSE),0))</f>
        <v>0</v>
      </c>
      <c r="Q350" s="104">
        <f t="shared" ref="Q350:Q387" si="377">SUM(E350:P350)</f>
        <v>0</v>
      </c>
      <c r="S350" s="99">
        <f t="shared" ref="S350:S387" si="378">IF(S$6="Actuals",_xlfn.IFNA(VLOOKUP($B350,CYRSV,5,FALSE),0),_xlfn.IFNA(VLOOKUP($B350,CYBUDRSV,9,FALSE),0))</f>
        <v>0</v>
      </c>
      <c r="T350" s="100">
        <f t="shared" ref="T350:T387" si="379">IF(T$6="Actuals",_xlfn.IFNA(VLOOKUP($B350,CYRSV,6,FALSE),0),_xlfn.IFNA(VLOOKUP($B350,CYBUDRSV,10,FALSE),0))</f>
        <v>0</v>
      </c>
      <c r="U350" s="100">
        <f t="shared" ref="U350:U387" si="380">IF(U$6="Actuals",_xlfn.IFNA(VLOOKUP($B350,CYRSV,7,FALSE),0),_xlfn.IFNA(VLOOKUP($B350,CYBUDRSV,11,FALSE),0))</f>
        <v>0</v>
      </c>
      <c r="V350" s="100">
        <f t="shared" ref="V350:V387" si="381">IF(V$6="Actuals",_xlfn.IFNA(VLOOKUP($B350,CYRSV,8,FALSE),0),_xlfn.IFNA(VLOOKUP($B350,CYBUDRSV,12,FALSE),0))</f>
        <v>0</v>
      </c>
      <c r="W350" s="100">
        <f t="shared" ref="W350:W387" si="382">IF(W$6="Actuals",_xlfn.IFNA(VLOOKUP($B350,CYRSV,9,FALSE),0),_xlfn.IFNA(VLOOKUP($B350,CYBUDRSV,13,FALSE),0))</f>
        <v>0</v>
      </c>
      <c r="X350" s="100">
        <f t="shared" ref="X350:X387" si="383">IF(X$6="Actuals",_xlfn.IFNA(VLOOKUP($B350,CYRSV,10,FALSE),0),_xlfn.IFNA(VLOOKUP($B350,CYBUDRSV,14,FALSE),0))</f>
        <v>0</v>
      </c>
      <c r="Y350" s="100">
        <f t="shared" ref="Y350:Y387" si="384">IF(Y$6="Actuals",_xlfn.IFNA(VLOOKUP($B350,CYRSV,11,FALSE),0),_xlfn.IFNA(VLOOKUP($B350,CYBUDRSV,15,FALSE),0))</f>
        <v>0</v>
      </c>
      <c r="Z350" s="100">
        <f t="shared" ref="Z350:Z387" si="385">IF(Z$6="Actuals",_xlfn.IFNA(VLOOKUP($B350,CYRSV,12,FALSE),0),_xlfn.IFNA(VLOOKUP($B350,CYBUDRSV,16,FALSE),0))</f>
        <v>0</v>
      </c>
      <c r="AA350" s="100">
        <f t="shared" ref="AA350:AA387" si="386">IF(AA$6="Actuals",_xlfn.IFNA(VLOOKUP($B350,CYRSV,13,FALSE),0),_xlfn.IFNA(VLOOKUP($B350,CYBUDRSV,17,FALSE),0))</f>
        <v>0</v>
      </c>
      <c r="AB350" s="100">
        <f t="shared" ref="AB350:AB387" si="387">IF(AB$6="Actuals",_xlfn.IFNA(VLOOKUP($B350,CYRSV,14,FALSE),0),_xlfn.IFNA(VLOOKUP($B350,CYBUDRSV,18,FALSE),0))</f>
        <v>0</v>
      </c>
      <c r="AC350" s="100">
        <f t="shared" ref="AC350:AC387" si="388">IF(AC$6="Actuals",_xlfn.IFNA(VLOOKUP($B350,CYRSV,15,FALSE),0),_xlfn.IFNA(VLOOKUP($B350,CYBUDRSV,19,FALSE),0))</f>
        <v>0</v>
      </c>
      <c r="AD350" s="100">
        <f t="shared" ref="AD350:AD387" si="389">IF(AD$6="Actuals",_xlfn.IFNA(VLOOKUP($B350,CYRSV,16,FALSE),0),_xlfn.IFNA(VLOOKUP($B350,CYBUDRSV,20,FALSE),0))</f>
        <v>0</v>
      </c>
      <c r="AE350" s="104">
        <f t="shared" ref="AE350:AE387" si="390">SUM(S350:AD350)</f>
        <v>0</v>
      </c>
      <c r="AF350" s="104">
        <f t="shared" ref="AF350:AF387" si="391">IF(AF$6="Actuals",_xlfn.IFNA(VLOOKUP($B350,CYRSV,17,FALSE),0),_xlfn.IFNA(VLOOKUP($B350,CYBUDRSV,6,FALSE),0))</f>
        <v>0</v>
      </c>
      <c r="AG350" s="104">
        <f t="shared" ref="AG350:AG387" si="392">+AE350-AF350</f>
        <v>0</v>
      </c>
      <c r="AH350" s="173">
        <f t="shared" ref="AH350:AH388" si="393">IF(AF350=0,0,AG350/AF350)</f>
        <v>0</v>
      </c>
      <c r="AJ350" s="78"/>
      <c r="AK350" s="79"/>
      <c r="AL350" s="79"/>
      <c r="AM350" s="79"/>
      <c r="AN350" s="79"/>
      <c r="AO350" s="79"/>
      <c r="AP350" s="79"/>
      <c r="AQ350" s="79"/>
      <c r="AR350" s="79"/>
      <c r="AS350" s="79"/>
      <c r="AT350" s="79"/>
      <c r="AU350" s="79"/>
      <c r="AV350" s="30">
        <f t="shared" ref="AV350:AV387" si="394">SUM(AJ350:AU350)</f>
        <v>0</v>
      </c>
      <c r="AW350" s="80"/>
      <c r="AX350" s="37"/>
    </row>
    <row r="351" spans="1:50" x14ac:dyDescent="0.35">
      <c r="B351" s="116">
        <v>631000</v>
      </c>
      <c r="C351" s="87" t="s">
        <v>868</v>
      </c>
      <c r="E351" s="99">
        <f t="shared" si="365"/>
        <v>0</v>
      </c>
      <c r="F351" s="100">
        <f t="shared" si="366"/>
        <v>0</v>
      </c>
      <c r="G351" s="100">
        <f t="shared" si="367"/>
        <v>0</v>
      </c>
      <c r="H351" s="100">
        <f t="shared" si="368"/>
        <v>0</v>
      </c>
      <c r="I351" s="100">
        <f t="shared" si="369"/>
        <v>0</v>
      </c>
      <c r="J351" s="100">
        <f t="shared" si="370"/>
        <v>0</v>
      </c>
      <c r="K351" s="100">
        <f t="shared" si="371"/>
        <v>0</v>
      </c>
      <c r="L351" s="100">
        <f t="shared" si="372"/>
        <v>0</v>
      </c>
      <c r="M351" s="100">
        <f t="shared" si="373"/>
        <v>0</v>
      </c>
      <c r="N351" s="100">
        <f t="shared" si="374"/>
        <v>0</v>
      </c>
      <c r="O351" s="100">
        <f t="shared" si="375"/>
        <v>0</v>
      </c>
      <c r="P351" s="100">
        <f t="shared" si="376"/>
        <v>0</v>
      </c>
      <c r="Q351" s="104">
        <f t="shared" si="377"/>
        <v>0</v>
      </c>
      <c r="S351" s="99">
        <f t="shared" si="378"/>
        <v>0</v>
      </c>
      <c r="T351" s="100">
        <f t="shared" si="379"/>
        <v>0</v>
      </c>
      <c r="U351" s="100">
        <f t="shared" si="380"/>
        <v>0</v>
      </c>
      <c r="V351" s="100">
        <f t="shared" si="381"/>
        <v>0</v>
      </c>
      <c r="W351" s="100">
        <f t="shared" si="382"/>
        <v>0</v>
      </c>
      <c r="X351" s="100">
        <f t="shared" si="383"/>
        <v>0</v>
      </c>
      <c r="Y351" s="100">
        <f t="shared" si="384"/>
        <v>0</v>
      </c>
      <c r="Z351" s="100">
        <f t="shared" si="385"/>
        <v>0</v>
      </c>
      <c r="AA351" s="100">
        <f t="shared" si="386"/>
        <v>0</v>
      </c>
      <c r="AB351" s="100">
        <f t="shared" si="387"/>
        <v>0</v>
      </c>
      <c r="AC351" s="100">
        <f t="shared" si="388"/>
        <v>0</v>
      </c>
      <c r="AD351" s="100">
        <f t="shared" si="389"/>
        <v>0</v>
      </c>
      <c r="AE351" s="104">
        <f t="shared" si="390"/>
        <v>0</v>
      </c>
      <c r="AF351" s="104">
        <f t="shared" si="391"/>
        <v>0</v>
      </c>
      <c r="AG351" s="104">
        <f t="shared" si="392"/>
        <v>0</v>
      </c>
      <c r="AH351" s="173">
        <f t="shared" si="393"/>
        <v>0</v>
      </c>
      <c r="AJ351" s="78"/>
      <c r="AK351" s="79"/>
      <c r="AL351" s="79"/>
      <c r="AM351" s="79"/>
      <c r="AN351" s="79"/>
      <c r="AO351" s="79"/>
      <c r="AP351" s="79"/>
      <c r="AQ351" s="79"/>
      <c r="AR351" s="79"/>
      <c r="AS351" s="79"/>
      <c r="AT351" s="79"/>
      <c r="AU351" s="79"/>
      <c r="AV351" s="30">
        <f t="shared" si="394"/>
        <v>0</v>
      </c>
      <c r="AW351" s="80"/>
      <c r="AX351" s="37"/>
    </row>
    <row r="352" spans="1:50" x14ac:dyDescent="0.35">
      <c r="B352" s="116">
        <v>631010</v>
      </c>
      <c r="C352" s="87" t="s">
        <v>869</v>
      </c>
      <c r="E352" s="99">
        <f t="shared" si="365"/>
        <v>0</v>
      </c>
      <c r="F352" s="100">
        <f t="shared" si="366"/>
        <v>0</v>
      </c>
      <c r="G352" s="100">
        <f t="shared" si="367"/>
        <v>0</v>
      </c>
      <c r="H352" s="100">
        <f t="shared" si="368"/>
        <v>0</v>
      </c>
      <c r="I352" s="100">
        <f t="shared" si="369"/>
        <v>0</v>
      </c>
      <c r="J352" s="100">
        <f t="shared" si="370"/>
        <v>0</v>
      </c>
      <c r="K352" s="100">
        <f t="shared" si="371"/>
        <v>0</v>
      </c>
      <c r="L352" s="100">
        <f t="shared" si="372"/>
        <v>0</v>
      </c>
      <c r="M352" s="100">
        <f t="shared" si="373"/>
        <v>0</v>
      </c>
      <c r="N352" s="100">
        <f t="shared" si="374"/>
        <v>0</v>
      </c>
      <c r="O352" s="100">
        <f t="shared" si="375"/>
        <v>0</v>
      </c>
      <c r="P352" s="100">
        <f t="shared" si="376"/>
        <v>0</v>
      </c>
      <c r="Q352" s="104">
        <f t="shared" si="377"/>
        <v>0</v>
      </c>
      <c r="S352" s="99">
        <f t="shared" si="378"/>
        <v>0</v>
      </c>
      <c r="T352" s="100">
        <f t="shared" si="379"/>
        <v>0</v>
      </c>
      <c r="U352" s="100">
        <f t="shared" si="380"/>
        <v>0</v>
      </c>
      <c r="V352" s="100">
        <f t="shared" si="381"/>
        <v>0</v>
      </c>
      <c r="W352" s="100">
        <f t="shared" si="382"/>
        <v>0</v>
      </c>
      <c r="X352" s="100">
        <f t="shared" si="383"/>
        <v>0</v>
      </c>
      <c r="Y352" s="100">
        <f t="shared" si="384"/>
        <v>0</v>
      </c>
      <c r="Z352" s="100">
        <f t="shared" si="385"/>
        <v>0</v>
      </c>
      <c r="AA352" s="100">
        <f t="shared" si="386"/>
        <v>0</v>
      </c>
      <c r="AB352" s="100">
        <f t="shared" si="387"/>
        <v>0</v>
      </c>
      <c r="AC352" s="100">
        <f t="shared" si="388"/>
        <v>0</v>
      </c>
      <c r="AD352" s="100">
        <f t="shared" si="389"/>
        <v>0</v>
      </c>
      <c r="AE352" s="104">
        <f t="shared" si="390"/>
        <v>0</v>
      </c>
      <c r="AF352" s="104">
        <f t="shared" si="391"/>
        <v>0</v>
      </c>
      <c r="AG352" s="104">
        <f t="shared" si="392"/>
        <v>0</v>
      </c>
      <c r="AH352" s="173">
        <f t="shared" si="393"/>
        <v>0</v>
      </c>
      <c r="AJ352" s="78"/>
      <c r="AK352" s="79"/>
      <c r="AL352" s="79"/>
      <c r="AM352" s="79"/>
      <c r="AN352" s="79"/>
      <c r="AO352" s="79"/>
      <c r="AP352" s="79"/>
      <c r="AQ352" s="79"/>
      <c r="AR352" s="79"/>
      <c r="AS352" s="79"/>
      <c r="AT352" s="79"/>
      <c r="AU352" s="79"/>
      <c r="AV352" s="30">
        <f t="shared" si="394"/>
        <v>0</v>
      </c>
      <c r="AW352" s="80"/>
      <c r="AX352" s="37"/>
    </row>
    <row r="353" spans="2:50" x14ac:dyDescent="0.35">
      <c r="B353" s="116">
        <v>631011</v>
      </c>
      <c r="C353" s="87" t="s">
        <v>870</v>
      </c>
      <c r="E353" s="99">
        <f t="shared" si="365"/>
        <v>0</v>
      </c>
      <c r="F353" s="100">
        <f t="shared" si="366"/>
        <v>0</v>
      </c>
      <c r="G353" s="100">
        <f t="shared" si="367"/>
        <v>0</v>
      </c>
      <c r="H353" s="100">
        <f t="shared" si="368"/>
        <v>0</v>
      </c>
      <c r="I353" s="100">
        <f t="shared" si="369"/>
        <v>0</v>
      </c>
      <c r="J353" s="100">
        <f t="shared" si="370"/>
        <v>0</v>
      </c>
      <c r="K353" s="100">
        <f t="shared" si="371"/>
        <v>0</v>
      </c>
      <c r="L353" s="100">
        <f t="shared" si="372"/>
        <v>0</v>
      </c>
      <c r="M353" s="100">
        <f t="shared" si="373"/>
        <v>0</v>
      </c>
      <c r="N353" s="100">
        <f t="shared" si="374"/>
        <v>0</v>
      </c>
      <c r="O353" s="100">
        <f t="shared" si="375"/>
        <v>0</v>
      </c>
      <c r="P353" s="100">
        <f t="shared" si="376"/>
        <v>0</v>
      </c>
      <c r="Q353" s="104">
        <f t="shared" si="377"/>
        <v>0</v>
      </c>
      <c r="S353" s="99">
        <f t="shared" si="378"/>
        <v>0</v>
      </c>
      <c r="T353" s="100">
        <f t="shared" si="379"/>
        <v>0</v>
      </c>
      <c r="U353" s="100">
        <f t="shared" si="380"/>
        <v>0</v>
      </c>
      <c r="V353" s="100">
        <f t="shared" si="381"/>
        <v>0</v>
      </c>
      <c r="W353" s="100">
        <f t="shared" si="382"/>
        <v>0</v>
      </c>
      <c r="X353" s="100">
        <f t="shared" si="383"/>
        <v>0</v>
      </c>
      <c r="Y353" s="100">
        <f t="shared" si="384"/>
        <v>0</v>
      </c>
      <c r="Z353" s="100">
        <f t="shared" si="385"/>
        <v>0</v>
      </c>
      <c r="AA353" s="100">
        <f t="shared" si="386"/>
        <v>0</v>
      </c>
      <c r="AB353" s="100">
        <f t="shared" si="387"/>
        <v>0</v>
      </c>
      <c r="AC353" s="100">
        <f t="shared" si="388"/>
        <v>0</v>
      </c>
      <c r="AD353" s="100">
        <f t="shared" si="389"/>
        <v>0</v>
      </c>
      <c r="AE353" s="104">
        <f t="shared" si="390"/>
        <v>0</v>
      </c>
      <c r="AF353" s="104">
        <f t="shared" si="391"/>
        <v>0</v>
      </c>
      <c r="AG353" s="104">
        <f t="shared" si="392"/>
        <v>0</v>
      </c>
      <c r="AH353" s="173">
        <f t="shared" si="393"/>
        <v>0</v>
      </c>
      <c r="AJ353" s="78"/>
      <c r="AK353" s="79"/>
      <c r="AL353" s="79"/>
      <c r="AM353" s="79"/>
      <c r="AN353" s="79"/>
      <c r="AO353" s="79"/>
      <c r="AP353" s="79"/>
      <c r="AQ353" s="79"/>
      <c r="AR353" s="79"/>
      <c r="AS353" s="79"/>
      <c r="AT353" s="79"/>
      <c r="AU353" s="79"/>
      <c r="AV353" s="30">
        <f t="shared" si="394"/>
        <v>0</v>
      </c>
      <c r="AW353" s="80"/>
      <c r="AX353" s="37"/>
    </row>
    <row r="354" spans="2:50" x14ac:dyDescent="0.35">
      <c r="B354" s="116">
        <v>631012</v>
      </c>
      <c r="C354" s="87" t="s">
        <v>871</v>
      </c>
      <c r="E354" s="99">
        <f t="shared" si="365"/>
        <v>0</v>
      </c>
      <c r="F354" s="100">
        <f t="shared" si="366"/>
        <v>0</v>
      </c>
      <c r="G354" s="100">
        <f t="shared" si="367"/>
        <v>0</v>
      </c>
      <c r="H354" s="100">
        <f t="shared" si="368"/>
        <v>0</v>
      </c>
      <c r="I354" s="100">
        <f t="shared" si="369"/>
        <v>0</v>
      </c>
      <c r="J354" s="100">
        <f t="shared" si="370"/>
        <v>0</v>
      </c>
      <c r="K354" s="100">
        <f t="shared" si="371"/>
        <v>0</v>
      </c>
      <c r="L354" s="100">
        <f t="shared" si="372"/>
        <v>0</v>
      </c>
      <c r="M354" s="100">
        <f t="shared" si="373"/>
        <v>0</v>
      </c>
      <c r="N354" s="100">
        <f t="shared" si="374"/>
        <v>0</v>
      </c>
      <c r="O354" s="100">
        <f t="shared" si="375"/>
        <v>0</v>
      </c>
      <c r="P354" s="100">
        <f t="shared" si="376"/>
        <v>0</v>
      </c>
      <c r="Q354" s="104">
        <f t="shared" si="377"/>
        <v>0</v>
      </c>
      <c r="S354" s="99">
        <f t="shared" si="378"/>
        <v>0</v>
      </c>
      <c r="T354" s="100">
        <f t="shared" si="379"/>
        <v>0</v>
      </c>
      <c r="U354" s="100">
        <f t="shared" si="380"/>
        <v>0</v>
      </c>
      <c r="V354" s="100">
        <f t="shared" si="381"/>
        <v>0</v>
      </c>
      <c r="W354" s="100">
        <f t="shared" si="382"/>
        <v>0</v>
      </c>
      <c r="X354" s="100">
        <f t="shared" si="383"/>
        <v>0</v>
      </c>
      <c r="Y354" s="100">
        <f t="shared" si="384"/>
        <v>0</v>
      </c>
      <c r="Z354" s="100">
        <f t="shared" si="385"/>
        <v>0</v>
      </c>
      <c r="AA354" s="100">
        <f t="shared" si="386"/>
        <v>0</v>
      </c>
      <c r="AB354" s="100">
        <f t="shared" si="387"/>
        <v>0</v>
      </c>
      <c r="AC354" s="100">
        <f t="shared" si="388"/>
        <v>0</v>
      </c>
      <c r="AD354" s="100">
        <f t="shared" si="389"/>
        <v>0</v>
      </c>
      <c r="AE354" s="104">
        <f t="shared" si="390"/>
        <v>0</v>
      </c>
      <c r="AF354" s="104">
        <f t="shared" si="391"/>
        <v>0</v>
      </c>
      <c r="AG354" s="104">
        <f t="shared" si="392"/>
        <v>0</v>
      </c>
      <c r="AH354" s="173">
        <f t="shared" si="393"/>
        <v>0</v>
      </c>
      <c r="AJ354" s="78"/>
      <c r="AK354" s="79"/>
      <c r="AL354" s="79"/>
      <c r="AM354" s="79"/>
      <c r="AN354" s="79"/>
      <c r="AO354" s="79"/>
      <c r="AP354" s="79"/>
      <c r="AQ354" s="79"/>
      <c r="AR354" s="79"/>
      <c r="AS354" s="79"/>
      <c r="AT354" s="79"/>
      <c r="AU354" s="79"/>
      <c r="AV354" s="30">
        <f t="shared" si="394"/>
        <v>0</v>
      </c>
      <c r="AW354" s="80"/>
      <c r="AX354" s="37"/>
    </row>
    <row r="355" spans="2:50" x14ac:dyDescent="0.35">
      <c r="B355" s="116">
        <v>631013</v>
      </c>
      <c r="C355" s="87" t="s">
        <v>872</v>
      </c>
      <c r="E355" s="99">
        <f t="shared" si="365"/>
        <v>0</v>
      </c>
      <c r="F355" s="100">
        <f t="shared" si="366"/>
        <v>0</v>
      </c>
      <c r="G355" s="100">
        <f t="shared" si="367"/>
        <v>0</v>
      </c>
      <c r="H355" s="100">
        <f t="shared" si="368"/>
        <v>0</v>
      </c>
      <c r="I355" s="100">
        <f t="shared" si="369"/>
        <v>0</v>
      </c>
      <c r="J355" s="100">
        <f t="shared" si="370"/>
        <v>0</v>
      </c>
      <c r="K355" s="100">
        <f t="shared" si="371"/>
        <v>0</v>
      </c>
      <c r="L355" s="100">
        <f t="shared" si="372"/>
        <v>0</v>
      </c>
      <c r="M355" s="100">
        <f t="shared" si="373"/>
        <v>0</v>
      </c>
      <c r="N355" s="100">
        <f t="shared" si="374"/>
        <v>0</v>
      </c>
      <c r="O355" s="100">
        <f t="shared" si="375"/>
        <v>0</v>
      </c>
      <c r="P355" s="100">
        <f t="shared" si="376"/>
        <v>0</v>
      </c>
      <c r="Q355" s="104">
        <f t="shared" si="377"/>
        <v>0</v>
      </c>
      <c r="S355" s="99">
        <f t="shared" si="378"/>
        <v>0</v>
      </c>
      <c r="T355" s="100">
        <f t="shared" si="379"/>
        <v>0</v>
      </c>
      <c r="U355" s="100">
        <f t="shared" si="380"/>
        <v>0</v>
      </c>
      <c r="V355" s="100">
        <f t="shared" si="381"/>
        <v>0</v>
      </c>
      <c r="W355" s="100">
        <f t="shared" si="382"/>
        <v>0</v>
      </c>
      <c r="X355" s="100">
        <f t="shared" si="383"/>
        <v>0</v>
      </c>
      <c r="Y355" s="100">
        <f t="shared" si="384"/>
        <v>0</v>
      </c>
      <c r="Z355" s="100">
        <f t="shared" si="385"/>
        <v>0</v>
      </c>
      <c r="AA355" s="100">
        <f t="shared" si="386"/>
        <v>0</v>
      </c>
      <c r="AB355" s="100">
        <f t="shared" si="387"/>
        <v>0</v>
      </c>
      <c r="AC355" s="100">
        <f t="shared" si="388"/>
        <v>0</v>
      </c>
      <c r="AD355" s="100">
        <f t="shared" si="389"/>
        <v>0</v>
      </c>
      <c r="AE355" s="104">
        <f t="shared" si="390"/>
        <v>0</v>
      </c>
      <c r="AF355" s="104">
        <f t="shared" si="391"/>
        <v>0</v>
      </c>
      <c r="AG355" s="104">
        <f t="shared" si="392"/>
        <v>0</v>
      </c>
      <c r="AH355" s="173">
        <f t="shared" si="393"/>
        <v>0</v>
      </c>
      <c r="AJ355" s="78"/>
      <c r="AK355" s="79"/>
      <c r="AL355" s="79"/>
      <c r="AM355" s="79"/>
      <c r="AN355" s="79"/>
      <c r="AO355" s="79"/>
      <c r="AP355" s="79"/>
      <c r="AQ355" s="79"/>
      <c r="AR355" s="79"/>
      <c r="AS355" s="79"/>
      <c r="AT355" s="79"/>
      <c r="AU355" s="79"/>
      <c r="AV355" s="30">
        <f t="shared" si="394"/>
        <v>0</v>
      </c>
      <c r="AW355" s="80"/>
      <c r="AX355" s="37"/>
    </row>
    <row r="356" spans="2:50" x14ac:dyDescent="0.35">
      <c r="B356" s="116">
        <v>631014</v>
      </c>
      <c r="C356" s="87" t="s">
        <v>873</v>
      </c>
      <c r="E356" s="99">
        <f t="shared" si="365"/>
        <v>0</v>
      </c>
      <c r="F356" s="100">
        <f t="shared" si="366"/>
        <v>0</v>
      </c>
      <c r="G356" s="100">
        <f t="shared" si="367"/>
        <v>0</v>
      </c>
      <c r="H356" s="100">
        <f t="shared" si="368"/>
        <v>0</v>
      </c>
      <c r="I356" s="100">
        <f t="shared" si="369"/>
        <v>0</v>
      </c>
      <c r="J356" s="100">
        <f t="shared" si="370"/>
        <v>0</v>
      </c>
      <c r="K356" s="100">
        <f t="shared" si="371"/>
        <v>0</v>
      </c>
      <c r="L356" s="100">
        <f t="shared" si="372"/>
        <v>0</v>
      </c>
      <c r="M356" s="100">
        <f t="shared" si="373"/>
        <v>0</v>
      </c>
      <c r="N356" s="100">
        <f t="shared" si="374"/>
        <v>0</v>
      </c>
      <c r="O356" s="100">
        <f t="shared" si="375"/>
        <v>0</v>
      </c>
      <c r="P356" s="100">
        <f t="shared" si="376"/>
        <v>0</v>
      </c>
      <c r="Q356" s="104">
        <f t="shared" si="377"/>
        <v>0</v>
      </c>
      <c r="S356" s="99">
        <f t="shared" si="378"/>
        <v>0</v>
      </c>
      <c r="T356" s="100">
        <f t="shared" si="379"/>
        <v>0</v>
      </c>
      <c r="U356" s="100">
        <f t="shared" si="380"/>
        <v>0</v>
      </c>
      <c r="V356" s="100">
        <f t="shared" si="381"/>
        <v>0</v>
      </c>
      <c r="W356" s="100">
        <f t="shared" si="382"/>
        <v>0</v>
      </c>
      <c r="X356" s="100">
        <f t="shared" si="383"/>
        <v>0</v>
      </c>
      <c r="Y356" s="100">
        <f t="shared" si="384"/>
        <v>0</v>
      </c>
      <c r="Z356" s="100">
        <f t="shared" si="385"/>
        <v>0</v>
      </c>
      <c r="AA356" s="100">
        <f t="shared" si="386"/>
        <v>0</v>
      </c>
      <c r="AB356" s="100">
        <f t="shared" si="387"/>
        <v>0</v>
      </c>
      <c r="AC356" s="100">
        <f t="shared" si="388"/>
        <v>0</v>
      </c>
      <c r="AD356" s="100">
        <f t="shared" si="389"/>
        <v>0</v>
      </c>
      <c r="AE356" s="104">
        <f t="shared" si="390"/>
        <v>0</v>
      </c>
      <c r="AF356" s="104">
        <f t="shared" si="391"/>
        <v>0</v>
      </c>
      <c r="AG356" s="104">
        <f t="shared" si="392"/>
        <v>0</v>
      </c>
      <c r="AH356" s="173">
        <f t="shared" si="393"/>
        <v>0</v>
      </c>
      <c r="AJ356" s="78"/>
      <c r="AK356" s="79"/>
      <c r="AL356" s="79"/>
      <c r="AM356" s="79"/>
      <c r="AN356" s="79"/>
      <c r="AO356" s="79"/>
      <c r="AP356" s="79"/>
      <c r="AQ356" s="79"/>
      <c r="AR356" s="79"/>
      <c r="AS356" s="79"/>
      <c r="AT356" s="79"/>
      <c r="AU356" s="79"/>
      <c r="AV356" s="30">
        <f t="shared" si="394"/>
        <v>0</v>
      </c>
      <c r="AW356" s="80"/>
      <c r="AX356" s="37"/>
    </row>
    <row r="357" spans="2:50" x14ac:dyDescent="0.35">
      <c r="B357" s="116">
        <v>631015</v>
      </c>
      <c r="C357" s="87" t="s">
        <v>874</v>
      </c>
      <c r="E357" s="99">
        <f t="shared" si="365"/>
        <v>0</v>
      </c>
      <c r="F357" s="100">
        <f t="shared" si="366"/>
        <v>0</v>
      </c>
      <c r="G357" s="100">
        <f t="shared" si="367"/>
        <v>0</v>
      </c>
      <c r="H357" s="100">
        <f t="shared" si="368"/>
        <v>0</v>
      </c>
      <c r="I357" s="100">
        <f t="shared" si="369"/>
        <v>0</v>
      </c>
      <c r="J357" s="100">
        <f t="shared" si="370"/>
        <v>0</v>
      </c>
      <c r="K357" s="100">
        <f t="shared" si="371"/>
        <v>0</v>
      </c>
      <c r="L357" s="100">
        <f t="shared" si="372"/>
        <v>0</v>
      </c>
      <c r="M357" s="100">
        <f t="shared" si="373"/>
        <v>0</v>
      </c>
      <c r="N357" s="100">
        <f t="shared" si="374"/>
        <v>0</v>
      </c>
      <c r="O357" s="100">
        <f t="shared" si="375"/>
        <v>0</v>
      </c>
      <c r="P357" s="100">
        <f t="shared" si="376"/>
        <v>0</v>
      </c>
      <c r="Q357" s="104">
        <f t="shared" si="377"/>
        <v>0</v>
      </c>
      <c r="S357" s="99">
        <f t="shared" si="378"/>
        <v>0</v>
      </c>
      <c r="T357" s="100">
        <f t="shared" si="379"/>
        <v>0</v>
      </c>
      <c r="U357" s="100">
        <f t="shared" si="380"/>
        <v>0</v>
      </c>
      <c r="V357" s="100">
        <f t="shared" si="381"/>
        <v>0</v>
      </c>
      <c r="W357" s="100">
        <f t="shared" si="382"/>
        <v>0</v>
      </c>
      <c r="X357" s="100">
        <f t="shared" si="383"/>
        <v>0</v>
      </c>
      <c r="Y357" s="100">
        <f t="shared" si="384"/>
        <v>0</v>
      </c>
      <c r="Z357" s="100">
        <f t="shared" si="385"/>
        <v>0</v>
      </c>
      <c r="AA357" s="100">
        <f t="shared" si="386"/>
        <v>0</v>
      </c>
      <c r="AB357" s="100">
        <f t="shared" si="387"/>
        <v>0</v>
      </c>
      <c r="AC357" s="100">
        <f t="shared" si="388"/>
        <v>0</v>
      </c>
      <c r="AD357" s="100">
        <f t="shared" si="389"/>
        <v>0</v>
      </c>
      <c r="AE357" s="104">
        <f t="shared" si="390"/>
        <v>0</v>
      </c>
      <c r="AF357" s="104">
        <f t="shared" si="391"/>
        <v>0</v>
      </c>
      <c r="AG357" s="104">
        <f t="shared" si="392"/>
        <v>0</v>
      </c>
      <c r="AH357" s="173">
        <f t="shared" si="393"/>
        <v>0</v>
      </c>
      <c r="AJ357" s="78"/>
      <c r="AK357" s="79"/>
      <c r="AL357" s="79"/>
      <c r="AM357" s="79"/>
      <c r="AN357" s="79"/>
      <c r="AO357" s="79"/>
      <c r="AP357" s="79"/>
      <c r="AQ357" s="79"/>
      <c r="AR357" s="79"/>
      <c r="AS357" s="79"/>
      <c r="AT357" s="79"/>
      <c r="AU357" s="79"/>
      <c r="AV357" s="30">
        <f t="shared" si="394"/>
        <v>0</v>
      </c>
      <c r="AW357" s="80"/>
      <c r="AX357" s="37"/>
    </row>
    <row r="358" spans="2:50" x14ac:dyDescent="0.35">
      <c r="B358" s="116">
        <v>631016</v>
      </c>
      <c r="C358" s="87" t="s">
        <v>875</v>
      </c>
      <c r="E358" s="99">
        <f t="shared" si="365"/>
        <v>0</v>
      </c>
      <c r="F358" s="100">
        <f t="shared" si="366"/>
        <v>0</v>
      </c>
      <c r="G358" s="100">
        <f t="shared" si="367"/>
        <v>0</v>
      </c>
      <c r="H358" s="100">
        <f t="shared" si="368"/>
        <v>0</v>
      </c>
      <c r="I358" s="100">
        <f t="shared" si="369"/>
        <v>0</v>
      </c>
      <c r="J358" s="100">
        <f t="shared" si="370"/>
        <v>0</v>
      </c>
      <c r="K358" s="100">
        <f t="shared" si="371"/>
        <v>0</v>
      </c>
      <c r="L358" s="100">
        <f t="shared" si="372"/>
        <v>0</v>
      </c>
      <c r="M358" s="100">
        <f t="shared" si="373"/>
        <v>0</v>
      </c>
      <c r="N358" s="100">
        <f t="shared" si="374"/>
        <v>0</v>
      </c>
      <c r="O358" s="100">
        <f t="shared" si="375"/>
        <v>0</v>
      </c>
      <c r="P358" s="100">
        <f t="shared" si="376"/>
        <v>0</v>
      </c>
      <c r="Q358" s="104">
        <f t="shared" si="377"/>
        <v>0</v>
      </c>
      <c r="S358" s="99">
        <f t="shared" si="378"/>
        <v>0</v>
      </c>
      <c r="T358" s="100">
        <f t="shared" si="379"/>
        <v>0</v>
      </c>
      <c r="U358" s="100">
        <f t="shared" si="380"/>
        <v>0</v>
      </c>
      <c r="V358" s="100">
        <f t="shared" si="381"/>
        <v>0</v>
      </c>
      <c r="W358" s="100">
        <f t="shared" si="382"/>
        <v>0</v>
      </c>
      <c r="X358" s="100">
        <f t="shared" si="383"/>
        <v>0</v>
      </c>
      <c r="Y358" s="100">
        <f t="shared" si="384"/>
        <v>0</v>
      </c>
      <c r="Z358" s="100">
        <f t="shared" si="385"/>
        <v>0</v>
      </c>
      <c r="AA358" s="100">
        <f t="shared" si="386"/>
        <v>0</v>
      </c>
      <c r="AB358" s="100">
        <f t="shared" si="387"/>
        <v>0</v>
      </c>
      <c r="AC358" s="100">
        <f t="shared" si="388"/>
        <v>0</v>
      </c>
      <c r="AD358" s="100">
        <f t="shared" si="389"/>
        <v>0</v>
      </c>
      <c r="AE358" s="104">
        <f t="shared" si="390"/>
        <v>0</v>
      </c>
      <c r="AF358" s="104">
        <f t="shared" si="391"/>
        <v>0</v>
      </c>
      <c r="AG358" s="104">
        <f t="shared" si="392"/>
        <v>0</v>
      </c>
      <c r="AH358" s="173">
        <f t="shared" si="393"/>
        <v>0</v>
      </c>
      <c r="AJ358" s="78"/>
      <c r="AK358" s="79"/>
      <c r="AL358" s="79"/>
      <c r="AM358" s="79"/>
      <c r="AN358" s="79"/>
      <c r="AO358" s="79"/>
      <c r="AP358" s="79"/>
      <c r="AQ358" s="79"/>
      <c r="AR358" s="79"/>
      <c r="AS358" s="79"/>
      <c r="AT358" s="79"/>
      <c r="AU358" s="79"/>
      <c r="AV358" s="30">
        <f t="shared" si="394"/>
        <v>0</v>
      </c>
      <c r="AW358" s="80"/>
      <c r="AX358" s="37"/>
    </row>
    <row r="359" spans="2:50" x14ac:dyDescent="0.35">
      <c r="B359" s="116">
        <v>631017</v>
      </c>
      <c r="C359" s="87" t="s">
        <v>876</v>
      </c>
      <c r="E359" s="99">
        <f t="shared" si="365"/>
        <v>0</v>
      </c>
      <c r="F359" s="100">
        <f t="shared" si="366"/>
        <v>0</v>
      </c>
      <c r="G359" s="100">
        <f t="shared" si="367"/>
        <v>0</v>
      </c>
      <c r="H359" s="100">
        <f t="shared" si="368"/>
        <v>0</v>
      </c>
      <c r="I359" s="100">
        <f t="shared" si="369"/>
        <v>0</v>
      </c>
      <c r="J359" s="100">
        <f t="shared" si="370"/>
        <v>0</v>
      </c>
      <c r="K359" s="100">
        <f t="shared" si="371"/>
        <v>0</v>
      </c>
      <c r="L359" s="100">
        <f t="shared" si="372"/>
        <v>0</v>
      </c>
      <c r="M359" s="100">
        <f t="shared" si="373"/>
        <v>0</v>
      </c>
      <c r="N359" s="100">
        <f t="shared" si="374"/>
        <v>0</v>
      </c>
      <c r="O359" s="100">
        <f t="shared" si="375"/>
        <v>0</v>
      </c>
      <c r="P359" s="100">
        <f t="shared" si="376"/>
        <v>0</v>
      </c>
      <c r="Q359" s="104">
        <f t="shared" si="377"/>
        <v>0</v>
      </c>
      <c r="S359" s="99">
        <f t="shared" si="378"/>
        <v>0</v>
      </c>
      <c r="T359" s="100">
        <f t="shared" si="379"/>
        <v>0</v>
      </c>
      <c r="U359" s="100">
        <f t="shared" si="380"/>
        <v>0</v>
      </c>
      <c r="V359" s="100">
        <f t="shared" si="381"/>
        <v>0</v>
      </c>
      <c r="W359" s="100">
        <f t="shared" si="382"/>
        <v>0</v>
      </c>
      <c r="X359" s="100">
        <f t="shared" si="383"/>
        <v>0</v>
      </c>
      <c r="Y359" s="100">
        <f t="shared" si="384"/>
        <v>0</v>
      </c>
      <c r="Z359" s="100">
        <f t="shared" si="385"/>
        <v>0</v>
      </c>
      <c r="AA359" s="100">
        <f t="shared" si="386"/>
        <v>0</v>
      </c>
      <c r="AB359" s="100">
        <f t="shared" si="387"/>
        <v>0</v>
      </c>
      <c r="AC359" s="100">
        <f t="shared" si="388"/>
        <v>0</v>
      </c>
      <c r="AD359" s="100">
        <f t="shared" si="389"/>
        <v>0</v>
      </c>
      <c r="AE359" s="104">
        <f t="shared" si="390"/>
        <v>0</v>
      </c>
      <c r="AF359" s="104">
        <f t="shared" si="391"/>
        <v>0</v>
      </c>
      <c r="AG359" s="104">
        <f t="shared" si="392"/>
        <v>0</v>
      </c>
      <c r="AH359" s="173">
        <f t="shared" si="393"/>
        <v>0</v>
      </c>
      <c r="AJ359" s="78"/>
      <c r="AK359" s="79"/>
      <c r="AL359" s="79"/>
      <c r="AM359" s="79"/>
      <c r="AN359" s="79"/>
      <c r="AO359" s="79"/>
      <c r="AP359" s="79"/>
      <c r="AQ359" s="79"/>
      <c r="AR359" s="79"/>
      <c r="AS359" s="79"/>
      <c r="AT359" s="79"/>
      <c r="AU359" s="79"/>
      <c r="AV359" s="30">
        <f t="shared" si="394"/>
        <v>0</v>
      </c>
      <c r="AW359" s="80"/>
      <c r="AX359" s="37"/>
    </row>
    <row r="360" spans="2:50" x14ac:dyDescent="0.35">
      <c r="B360" s="116">
        <v>631018</v>
      </c>
      <c r="C360" s="87" t="s">
        <v>877</v>
      </c>
      <c r="E360" s="99">
        <f t="shared" si="365"/>
        <v>0</v>
      </c>
      <c r="F360" s="100">
        <f t="shared" si="366"/>
        <v>0</v>
      </c>
      <c r="G360" s="100">
        <f t="shared" si="367"/>
        <v>0</v>
      </c>
      <c r="H360" s="100">
        <f t="shared" si="368"/>
        <v>0</v>
      </c>
      <c r="I360" s="100">
        <f t="shared" si="369"/>
        <v>0</v>
      </c>
      <c r="J360" s="100">
        <f t="shared" si="370"/>
        <v>0</v>
      </c>
      <c r="K360" s="100">
        <f t="shared" si="371"/>
        <v>0</v>
      </c>
      <c r="L360" s="100">
        <f t="shared" si="372"/>
        <v>0</v>
      </c>
      <c r="M360" s="100">
        <f t="shared" si="373"/>
        <v>0</v>
      </c>
      <c r="N360" s="100">
        <f t="shared" si="374"/>
        <v>0</v>
      </c>
      <c r="O360" s="100">
        <f t="shared" si="375"/>
        <v>0</v>
      </c>
      <c r="P360" s="100">
        <f t="shared" si="376"/>
        <v>0</v>
      </c>
      <c r="Q360" s="104">
        <f t="shared" si="377"/>
        <v>0</v>
      </c>
      <c r="S360" s="99">
        <f t="shared" si="378"/>
        <v>0</v>
      </c>
      <c r="T360" s="100">
        <f t="shared" si="379"/>
        <v>0</v>
      </c>
      <c r="U360" s="100">
        <f t="shared" si="380"/>
        <v>0</v>
      </c>
      <c r="V360" s="100">
        <f t="shared" si="381"/>
        <v>0</v>
      </c>
      <c r="W360" s="100">
        <f t="shared" si="382"/>
        <v>0</v>
      </c>
      <c r="X360" s="100">
        <f t="shared" si="383"/>
        <v>0</v>
      </c>
      <c r="Y360" s="100">
        <f t="shared" si="384"/>
        <v>0</v>
      </c>
      <c r="Z360" s="100">
        <f t="shared" si="385"/>
        <v>0</v>
      </c>
      <c r="AA360" s="100">
        <f t="shared" si="386"/>
        <v>0</v>
      </c>
      <c r="AB360" s="100">
        <f t="shared" si="387"/>
        <v>0</v>
      </c>
      <c r="AC360" s="100">
        <f t="shared" si="388"/>
        <v>0</v>
      </c>
      <c r="AD360" s="100">
        <f t="shared" si="389"/>
        <v>0</v>
      </c>
      <c r="AE360" s="104">
        <f t="shared" si="390"/>
        <v>0</v>
      </c>
      <c r="AF360" s="104">
        <f t="shared" si="391"/>
        <v>0</v>
      </c>
      <c r="AG360" s="104">
        <f t="shared" si="392"/>
        <v>0</v>
      </c>
      <c r="AH360" s="173">
        <f t="shared" si="393"/>
        <v>0</v>
      </c>
      <c r="AJ360" s="78"/>
      <c r="AK360" s="79"/>
      <c r="AL360" s="79"/>
      <c r="AM360" s="79"/>
      <c r="AN360" s="79"/>
      <c r="AO360" s="79"/>
      <c r="AP360" s="79"/>
      <c r="AQ360" s="79"/>
      <c r="AR360" s="79"/>
      <c r="AS360" s="79"/>
      <c r="AT360" s="79"/>
      <c r="AU360" s="79"/>
      <c r="AV360" s="30">
        <f t="shared" si="394"/>
        <v>0</v>
      </c>
      <c r="AW360" s="80"/>
      <c r="AX360" s="37"/>
    </row>
    <row r="361" spans="2:50" x14ac:dyDescent="0.35">
      <c r="B361" s="116">
        <v>631019</v>
      </c>
      <c r="C361" s="87" t="s">
        <v>878</v>
      </c>
      <c r="E361" s="99">
        <f t="shared" si="365"/>
        <v>0</v>
      </c>
      <c r="F361" s="100">
        <f t="shared" si="366"/>
        <v>0</v>
      </c>
      <c r="G361" s="100">
        <f t="shared" si="367"/>
        <v>0</v>
      </c>
      <c r="H361" s="100">
        <f t="shared" si="368"/>
        <v>0</v>
      </c>
      <c r="I361" s="100">
        <f t="shared" si="369"/>
        <v>0</v>
      </c>
      <c r="J361" s="100">
        <f t="shared" si="370"/>
        <v>0</v>
      </c>
      <c r="K361" s="100">
        <f t="shared" si="371"/>
        <v>0</v>
      </c>
      <c r="L361" s="100">
        <f t="shared" si="372"/>
        <v>0</v>
      </c>
      <c r="M361" s="100">
        <f t="shared" si="373"/>
        <v>0</v>
      </c>
      <c r="N361" s="100">
        <f t="shared" si="374"/>
        <v>0</v>
      </c>
      <c r="O361" s="100">
        <f t="shared" si="375"/>
        <v>0</v>
      </c>
      <c r="P361" s="100">
        <f t="shared" si="376"/>
        <v>0</v>
      </c>
      <c r="Q361" s="104">
        <f t="shared" si="377"/>
        <v>0</v>
      </c>
      <c r="S361" s="99">
        <f t="shared" si="378"/>
        <v>0</v>
      </c>
      <c r="T361" s="100">
        <f t="shared" si="379"/>
        <v>0</v>
      </c>
      <c r="U361" s="100">
        <f t="shared" si="380"/>
        <v>0</v>
      </c>
      <c r="V361" s="100">
        <f t="shared" si="381"/>
        <v>0</v>
      </c>
      <c r="W361" s="100">
        <f t="shared" si="382"/>
        <v>0</v>
      </c>
      <c r="X361" s="100">
        <f t="shared" si="383"/>
        <v>0</v>
      </c>
      <c r="Y361" s="100">
        <f t="shared" si="384"/>
        <v>0</v>
      </c>
      <c r="Z361" s="100">
        <f t="shared" si="385"/>
        <v>0</v>
      </c>
      <c r="AA361" s="100">
        <f t="shared" si="386"/>
        <v>0</v>
      </c>
      <c r="AB361" s="100">
        <f t="shared" si="387"/>
        <v>0</v>
      </c>
      <c r="AC361" s="100">
        <f t="shared" si="388"/>
        <v>0</v>
      </c>
      <c r="AD361" s="100">
        <f t="shared" si="389"/>
        <v>0</v>
      </c>
      <c r="AE361" s="104">
        <f t="shared" si="390"/>
        <v>0</v>
      </c>
      <c r="AF361" s="104">
        <f t="shared" si="391"/>
        <v>0</v>
      </c>
      <c r="AG361" s="104">
        <f t="shared" si="392"/>
        <v>0</v>
      </c>
      <c r="AH361" s="173">
        <f t="shared" si="393"/>
        <v>0</v>
      </c>
      <c r="AJ361" s="78"/>
      <c r="AK361" s="79"/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30">
        <f t="shared" si="394"/>
        <v>0</v>
      </c>
      <c r="AW361" s="80"/>
      <c r="AX361" s="37"/>
    </row>
    <row r="362" spans="2:50" x14ac:dyDescent="0.35">
      <c r="B362" s="116">
        <v>631020</v>
      </c>
      <c r="C362" s="87" t="s">
        <v>879</v>
      </c>
      <c r="E362" s="99">
        <f t="shared" si="365"/>
        <v>0</v>
      </c>
      <c r="F362" s="100">
        <f t="shared" si="366"/>
        <v>0</v>
      </c>
      <c r="G362" s="100">
        <f t="shared" si="367"/>
        <v>0</v>
      </c>
      <c r="H362" s="100">
        <f t="shared" si="368"/>
        <v>0</v>
      </c>
      <c r="I362" s="100">
        <f t="shared" si="369"/>
        <v>0</v>
      </c>
      <c r="J362" s="100">
        <f t="shared" si="370"/>
        <v>0</v>
      </c>
      <c r="K362" s="100">
        <f t="shared" si="371"/>
        <v>0</v>
      </c>
      <c r="L362" s="100">
        <f t="shared" si="372"/>
        <v>0</v>
      </c>
      <c r="M362" s="100">
        <f t="shared" si="373"/>
        <v>0</v>
      </c>
      <c r="N362" s="100">
        <f t="shared" si="374"/>
        <v>0</v>
      </c>
      <c r="O362" s="100">
        <f t="shared" si="375"/>
        <v>0</v>
      </c>
      <c r="P362" s="100">
        <f t="shared" si="376"/>
        <v>0</v>
      </c>
      <c r="Q362" s="104">
        <f t="shared" si="377"/>
        <v>0</v>
      </c>
      <c r="S362" s="99">
        <f t="shared" si="378"/>
        <v>0</v>
      </c>
      <c r="T362" s="100">
        <f t="shared" si="379"/>
        <v>0</v>
      </c>
      <c r="U362" s="100">
        <f t="shared" si="380"/>
        <v>0</v>
      </c>
      <c r="V362" s="100">
        <f t="shared" si="381"/>
        <v>0</v>
      </c>
      <c r="W362" s="100">
        <f t="shared" si="382"/>
        <v>0</v>
      </c>
      <c r="X362" s="100">
        <f t="shared" si="383"/>
        <v>0</v>
      </c>
      <c r="Y362" s="100">
        <f t="shared" si="384"/>
        <v>0</v>
      </c>
      <c r="Z362" s="100">
        <f t="shared" si="385"/>
        <v>0</v>
      </c>
      <c r="AA362" s="100">
        <f t="shared" si="386"/>
        <v>0</v>
      </c>
      <c r="AB362" s="100">
        <f t="shared" si="387"/>
        <v>0</v>
      </c>
      <c r="AC362" s="100">
        <f t="shared" si="388"/>
        <v>0</v>
      </c>
      <c r="AD362" s="100">
        <f t="shared" si="389"/>
        <v>0</v>
      </c>
      <c r="AE362" s="104">
        <f t="shared" si="390"/>
        <v>0</v>
      </c>
      <c r="AF362" s="104">
        <f t="shared" si="391"/>
        <v>0</v>
      </c>
      <c r="AG362" s="104">
        <f t="shared" si="392"/>
        <v>0</v>
      </c>
      <c r="AH362" s="173">
        <f t="shared" si="393"/>
        <v>0</v>
      </c>
      <c r="AJ362" s="78"/>
      <c r="AK362" s="79"/>
      <c r="AL362" s="79"/>
      <c r="AM362" s="79"/>
      <c r="AN362" s="79"/>
      <c r="AO362" s="79"/>
      <c r="AP362" s="79"/>
      <c r="AQ362" s="79"/>
      <c r="AR362" s="79"/>
      <c r="AS362" s="79"/>
      <c r="AT362" s="79"/>
      <c r="AU362" s="79"/>
      <c r="AV362" s="30">
        <f t="shared" si="394"/>
        <v>0</v>
      </c>
      <c r="AW362" s="80"/>
      <c r="AX362" s="37"/>
    </row>
    <row r="363" spans="2:50" x14ac:dyDescent="0.35">
      <c r="B363" s="116">
        <v>631021</v>
      </c>
      <c r="C363" s="87" t="s">
        <v>880</v>
      </c>
      <c r="E363" s="99">
        <f t="shared" si="365"/>
        <v>0</v>
      </c>
      <c r="F363" s="100">
        <f t="shared" si="366"/>
        <v>0</v>
      </c>
      <c r="G363" s="100">
        <f t="shared" si="367"/>
        <v>0</v>
      </c>
      <c r="H363" s="100">
        <f t="shared" si="368"/>
        <v>0</v>
      </c>
      <c r="I363" s="100">
        <f t="shared" si="369"/>
        <v>0</v>
      </c>
      <c r="J363" s="100">
        <f t="shared" si="370"/>
        <v>0</v>
      </c>
      <c r="K363" s="100">
        <f t="shared" si="371"/>
        <v>0</v>
      </c>
      <c r="L363" s="100">
        <f t="shared" si="372"/>
        <v>0</v>
      </c>
      <c r="M363" s="100">
        <f t="shared" si="373"/>
        <v>0</v>
      </c>
      <c r="N363" s="100">
        <f t="shared" si="374"/>
        <v>0</v>
      </c>
      <c r="O363" s="100">
        <f t="shared" si="375"/>
        <v>0</v>
      </c>
      <c r="P363" s="100">
        <f t="shared" si="376"/>
        <v>0</v>
      </c>
      <c r="Q363" s="104">
        <f t="shared" si="377"/>
        <v>0</v>
      </c>
      <c r="S363" s="99">
        <f t="shared" si="378"/>
        <v>0</v>
      </c>
      <c r="T363" s="100">
        <f t="shared" si="379"/>
        <v>0</v>
      </c>
      <c r="U363" s="100">
        <f t="shared" si="380"/>
        <v>0</v>
      </c>
      <c r="V363" s="100">
        <f t="shared" si="381"/>
        <v>0</v>
      </c>
      <c r="W363" s="100">
        <f t="shared" si="382"/>
        <v>0</v>
      </c>
      <c r="X363" s="100">
        <f t="shared" si="383"/>
        <v>0</v>
      </c>
      <c r="Y363" s="100">
        <f t="shared" si="384"/>
        <v>0</v>
      </c>
      <c r="Z363" s="100">
        <f t="shared" si="385"/>
        <v>0</v>
      </c>
      <c r="AA363" s="100">
        <f t="shared" si="386"/>
        <v>0</v>
      </c>
      <c r="AB363" s="100">
        <f t="shared" si="387"/>
        <v>0</v>
      </c>
      <c r="AC363" s="100">
        <f t="shared" si="388"/>
        <v>0</v>
      </c>
      <c r="AD363" s="100">
        <f t="shared" si="389"/>
        <v>0</v>
      </c>
      <c r="AE363" s="104">
        <f t="shared" si="390"/>
        <v>0</v>
      </c>
      <c r="AF363" s="104">
        <f t="shared" si="391"/>
        <v>0</v>
      </c>
      <c r="AG363" s="104">
        <f t="shared" si="392"/>
        <v>0</v>
      </c>
      <c r="AH363" s="173">
        <f t="shared" si="393"/>
        <v>0</v>
      </c>
      <c r="AJ363" s="78"/>
      <c r="AK363" s="79"/>
      <c r="AL363" s="79"/>
      <c r="AM363" s="79"/>
      <c r="AN363" s="79"/>
      <c r="AO363" s="79"/>
      <c r="AP363" s="79"/>
      <c r="AQ363" s="79"/>
      <c r="AR363" s="79"/>
      <c r="AS363" s="79"/>
      <c r="AT363" s="79"/>
      <c r="AU363" s="79"/>
      <c r="AV363" s="30">
        <f t="shared" si="394"/>
        <v>0</v>
      </c>
      <c r="AW363" s="80"/>
      <c r="AX363" s="37"/>
    </row>
    <row r="364" spans="2:50" x14ac:dyDescent="0.35">
      <c r="B364" s="116">
        <v>631022</v>
      </c>
      <c r="C364" s="87" t="s">
        <v>881</v>
      </c>
      <c r="E364" s="99">
        <f t="shared" si="365"/>
        <v>0</v>
      </c>
      <c r="F364" s="100">
        <f t="shared" si="366"/>
        <v>0</v>
      </c>
      <c r="G364" s="100">
        <f t="shared" si="367"/>
        <v>0</v>
      </c>
      <c r="H364" s="100">
        <f t="shared" si="368"/>
        <v>0</v>
      </c>
      <c r="I364" s="100">
        <f t="shared" si="369"/>
        <v>0</v>
      </c>
      <c r="J364" s="100">
        <f t="shared" si="370"/>
        <v>0</v>
      </c>
      <c r="K364" s="100">
        <f t="shared" si="371"/>
        <v>0</v>
      </c>
      <c r="L364" s="100">
        <f t="shared" si="372"/>
        <v>0</v>
      </c>
      <c r="M364" s="100">
        <f t="shared" si="373"/>
        <v>0</v>
      </c>
      <c r="N364" s="100">
        <f t="shared" si="374"/>
        <v>0</v>
      </c>
      <c r="O364" s="100">
        <f t="shared" si="375"/>
        <v>0</v>
      </c>
      <c r="P364" s="100">
        <f t="shared" si="376"/>
        <v>0</v>
      </c>
      <c r="Q364" s="104">
        <f t="shared" si="377"/>
        <v>0</v>
      </c>
      <c r="S364" s="99">
        <f t="shared" si="378"/>
        <v>0</v>
      </c>
      <c r="T364" s="100">
        <f t="shared" si="379"/>
        <v>0</v>
      </c>
      <c r="U364" s="100">
        <f t="shared" si="380"/>
        <v>0</v>
      </c>
      <c r="V364" s="100">
        <f t="shared" si="381"/>
        <v>0</v>
      </c>
      <c r="W364" s="100">
        <f t="shared" si="382"/>
        <v>0</v>
      </c>
      <c r="X364" s="100">
        <f t="shared" si="383"/>
        <v>0</v>
      </c>
      <c r="Y364" s="100">
        <f t="shared" si="384"/>
        <v>0</v>
      </c>
      <c r="Z364" s="100">
        <f t="shared" si="385"/>
        <v>0</v>
      </c>
      <c r="AA364" s="100">
        <f t="shared" si="386"/>
        <v>0</v>
      </c>
      <c r="AB364" s="100">
        <f t="shared" si="387"/>
        <v>0</v>
      </c>
      <c r="AC364" s="100">
        <f t="shared" si="388"/>
        <v>0</v>
      </c>
      <c r="AD364" s="100">
        <f t="shared" si="389"/>
        <v>0</v>
      </c>
      <c r="AE364" s="104">
        <f t="shared" si="390"/>
        <v>0</v>
      </c>
      <c r="AF364" s="104">
        <f t="shared" si="391"/>
        <v>0</v>
      </c>
      <c r="AG364" s="104">
        <f t="shared" si="392"/>
        <v>0</v>
      </c>
      <c r="AH364" s="173">
        <f t="shared" si="393"/>
        <v>0</v>
      </c>
      <c r="AJ364" s="78"/>
      <c r="AK364" s="79"/>
      <c r="AL364" s="79"/>
      <c r="AM364" s="79"/>
      <c r="AN364" s="79"/>
      <c r="AO364" s="79"/>
      <c r="AP364" s="79"/>
      <c r="AQ364" s="79"/>
      <c r="AR364" s="79"/>
      <c r="AS364" s="79"/>
      <c r="AT364" s="79"/>
      <c r="AU364" s="79"/>
      <c r="AV364" s="30">
        <f t="shared" si="394"/>
        <v>0</v>
      </c>
      <c r="AW364" s="80"/>
      <c r="AX364" s="37"/>
    </row>
    <row r="365" spans="2:50" x14ac:dyDescent="0.35">
      <c r="B365" s="116">
        <v>631023</v>
      </c>
      <c r="C365" s="87" t="s">
        <v>882</v>
      </c>
      <c r="E365" s="99">
        <f t="shared" si="365"/>
        <v>0</v>
      </c>
      <c r="F365" s="100">
        <f t="shared" si="366"/>
        <v>0</v>
      </c>
      <c r="G365" s="100">
        <f t="shared" si="367"/>
        <v>0</v>
      </c>
      <c r="H365" s="100">
        <f t="shared" si="368"/>
        <v>0</v>
      </c>
      <c r="I365" s="100">
        <f t="shared" si="369"/>
        <v>0</v>
      </c>
      <c r="J365" s="100">
        <f t="shared" si="370"/>
        <v>0</v>
      </c>
      <c r="K365" s="100">
        <f t="shared" si="371"/>
        <v>0</v>
      </c>
      <c r="L365" s="100">
        <f t="shared" si="372"/>
        <v>0</v>
      </c>
      <c r="M365" s="100">
        <f t="shared" si="373"/>
        <v>0</v>
      </c>
      <c r="N365" s="100">
        <f t="shared" si="374"/>
        <v>0</v>
      </c>
      <c r="O365" s="100">
        <f t="shared" si="375"/>
        <v>0</v>
      </c>
      <c r="P365" s="100">
        <f t="shared" si="376"/>
        <v>0</v>
      </c>
      <c r="Q365" s="104">
        <f t="shared" si="377"/>
        <v>0</v>
      </c>
      <c r="S365" s="99">
        <f t="shared" si="378"/>
        <v>0</v>
      </c>
      <c r="T365" s="100">
        <f t="shared" si="379"/>
        <v>0</v>
      </c>
      <c r="U365" s="100">
        <f t="shared" si="380"/>
        <v>0</v>
      </c>
      <c r="V365" s="100">
        <f t="shared" si="381"/>
        <v>0</v>
      </c>
      <c r="W365" s="100">
        <f t="shared" si="382"/>
        <v>0</v>
      </c>
      <c r="X365" s="100">
        <f t="shared" si="383"/>
        <v>0</v>
      </c>
      <c r="Y365" s="100">
        <f t="shared" si="384"/>
        <v>0</v>
      </c>
      <c r="Z365" s="100">
        <f t="shared" si="385"/>
        <v>0</v>
      </c>
      <c r="AA365" s="100">
        <f t="shared" si="386"/>
        <v>0</v>
      </c>
      <c r="AB365" s="100">
        <f t="shared" si="387"/>
        <v>0</v>
      </c>
      <c r="AC365" s="100">
        <f t="shared" si="388"/>
        <v>0</v>
      </c>
      <c r="AD365" s="100">
        <f t="shared" si="389"/>
        <v>0</v>
      </c>
      <c r="AE365" s="104">
        <f t="shared" si="390"/>
        <v>0</v>
      </c>
      <c r="AF365" s="104">
        <f t="shared" si="391"/>
        <v>0</v>
      </c>
      <c r="AG365" s="104">
        <f t="shared" si="392"/>
        <v>0</v>
      </c>
      <c r="AH365" s="173">
        <f t="shared" si="393"/>
        <v>0</v>
      </c>
      <c r="AJ365" s="78"/>
      <c r="AK365" s="79"/>
      <c r="AL365" s="79"/>
      <c r="AM365" s="79"/>
      <c r="AN365" s="79"/>
      <c r="AO365" s="79"/>
      <c r="AP365" s="79"/>
      <c r="AQ365" s="79"/>
      <c r="AR365" s="79"/>
      <c r="AS365" s="79"/>
      <c r="AT365" s="79"/>
      <c r="AU365" s="79"/>
      <c r="AV365" s="30">
        <f t="shared" si="394"/>
        <v>0</v>
      </c>
      <c r="AW365" s="80"/>
      <c r="AX365" s="37"/>
    </row>
    <row r="366" spans="2:50" x14ac:dyDescent="0.35">
      <c r="B366" s="116">
        <v>632000</v>
      </c>
      <c r="C366" s="87" t="s">
        <v>742</v>
      </c>
      <c r="E366" s="99">
        <f t="shared" si="365"/>
        <v>0</v>
      </c>
      <c r="F366" s="100">
        <f t="shared" si="366"/>
        <v>0</v>
      </c>
      <c r="G366" s="100">
        <f t="shared" si="367"/>
        <v>0</v>
      </c>
      <c r="H366" s="100">
        <f t="shared" si="368"/>
        <v>0</v>
      </c>
      <c r="I366" s="100">
        <f t="shared" si="369"/>
        <v>0</v>
      </c>
      <c r="J366" s="100">
        <f t="shared" si="370"/>
        <v>0</v>
      </c>
      <c r="K366" s="100">
        <f t="shared" si="371"/>
        <v>0</v>
      </c>
      <c r="L366" s="100">
        <f t="shared" si="372"/>
        <v>0</v>
      </c>
      <c r="M366" s="100">
        <f t="shared" si="373"/>
        <v>0</v>
      </c>
      <c r="N366" s="100">
        <f t="shared" si="374"/>
        <v>0</v>
      </c>
      <c r="O366" s="100">
        <f t="shared" si="375"/>
        <v>0</v>
      </c>
      <c r="P366" s="100">
        <f t="shared" si="376"/>
        <v>0</v>
      </c>
      <c r="Q366" s="104">
        <f t="shared" si="377"/>
        <v>0</v>
      </c>
      <c r="S366" s="99">
        <f t="shared" si="378"/>
        <v>0</v>
      </c>
      <c r="T366" s="100">
        <f t="shared" si="379"/>
        <v>0</v>
      </c>
      <c r="U366" s="100">
        <f t="shared" si="380"/>
        <v>0</v>
      </c>
      <c r="V366" s="100">
        <f t="shared" si="381"/>
        <v>0</v>
      </c>
      <c r="W366" s="100">
        <f t="shared" si="382"/>
        <v>0</v>
      </c>
      <c r="X366" s="100">
        <f t="shared" si="383"/>
        <v>0</v>
      </c>
      <c r="Y366" s="100">
        <f t="shared" si="384"/>
        <v>0</v>
      </c>
      <c r="Z366" s="100">
        <f t="shared" si="385"/>
        <v>0</v>
      </c>
      <c r="AA366" s="100">
        <f t="shared" si="386"/>
        <v>0</v>
      </c>
      <c r="AB366" s="100">
        <f t="shared" si="387"/>
        <v>0</v>
      </c>
      <c r="AC366" s="100">
        <f t="shared" si="388"/>
        <v>0</v>
      </c>
      <c r="AD366" s="100">
        <f t="shared" si="389"/>
        <v>0</v>
      </c>
      <c r="AE366" s="104">
        <f t="shared" si="390"/>
        <v>0</v>
      </c>
      <c r="AF366" s="104">
        <f t="shared" si="391"/>
        <v>0</v>
      </c>
      <c r="AG366" s="104">
        <f t="shared" si="392"/>
        <v>0</v>
      </c>
      <c r="AH366" s="173">
        <f t="shared" si="393"/>
        <v>0</v>
      </c>
      <c r="AJ366" s="78"/>
      <c r="AK366" s="79"/>
      <c r="AL366" s="79"/>
      <c r="AM366" s="79"/>
      <c r="AN366" s="79"/>
      <c r="AO366" s="79"/>
      <c r="AP366" s="79"/>
      <c r="AQ366" s="79"/>
      <c r="AR366" s="79"/>
      <c r="AS366" s="79"/>
      <c r="AT366" s="79"/>
      <c r="AU366" s="79"/>
      <c r="AV366" s="30">
        <f t="shared" si="394"/>
        <v>0</v>
      </c>
      <c r="AW366" s="80"/>
      <c r="AX366" s="37"/>
    </row>
    <row r="367" spans="2:50" x14ac:dyDescent="0.35">
      <c r="B367" s="116">
        <v>632010</v>
      </c>
      <c r="C367" s="87" t="s">
        <v>1113</v>
      </c>
      <c r="E367" s="99">
        <f t="shared" si="365"/>
        <v>0</v>
      </c>
      <c r="F367" s="100">
        <f t="shared" si="366"/>
        <v>0</v>
      </c>
      <c r="G367" s="100">
        <f t="shared" si="367"/>
        <v>0</v>
      </c>
      <c r="H367" s="100">
        <f t="shared" si="368"/>
        <v>0</v>
      </c>
      <c r="I367" s="100">
        <f t="shared" si="369"/>
        <v>0</v>
      </c>
      <c r="J367" s="100">
        <f t="shared" si="370"/>
        <v>0</v>
      </c>
      <c r="K367" s="100">
        <f t="shared" si="371"/>
        <v>0</v>
      </c>
      <c r="L367" s="100">
        <f t="shared" si="372"/>
        <v>0</v>
      </c>
      <c r="M367" s="100">
        <f t="shared" si="373"/>
        <v>0</v>
      </c>
      <c r="N367" s="100">
        <f t="shared" si="374"/>
        <v>0</v>
      </c>
      <c r="O367" s="100">
        <f t="shared" si="375"/>
        <v>0</v>
      </c>
      <c r="P367" s="100">
        <f t="shared" si="376"/>
        <v>0</v>
      </c>
      <c r="Q367" s="104">
        <f t="shared" si="377"/>
        <v>0</v>
      </c>
      <c r="S367" s="99">
        <f t="shared" si="378"/>
        <v>0</v>
      </c>
      <c r="T367" s="100">
        <f t="shared" si="379"/>
        <v>0</v>
      </c>
      <c r="U367" s="100">
        <f t="shared" si="380"/>
        <v>0</v>
      </c>
      <c r="V367" s="100">
        <f t="shared" si="381"/>
        <v>0</v>
      </c>
      <c r="W367" s="100">
        <f t="shared" si="382"/>
        <v>0</v>
      </c>
      <c r="X367" s="100">
        <f t="shared" si="383"/>
        <v>0</v>
      </c>
      <c r="Y367" s="100">
        <f t="shared" si="384"/>
        <v>0</v>
      </c>
      <c r="Z367" s="100">
        <f t="shared" si="385"/>
        <v>0</v>
      </c>
      <c r="AA367" s="100">
        <f t="shared" si="386"/>
        <v>0</v>
      </c>
      <c r="AB367" s="100">
        <f t="shared" si="387"/>
        <v>0</v>
      </c>
      <c r="AC367" s="100">
        <f t="shared" si="388"/>
        <v>0</v>
      </c>
      <c r="AD367" s="100">
        <f t="shared" si="389"/>
        <v>0</v>
      </c>
      <c r="AE367" s="104">
        <f t="shared" si="390"/>
        <v>0</v>
      </c>
      <c r="AF367" s="104">
        <f t="shared" si="391"/>
        <v>0</v>
      </c>
      <c r="AG367" s="104">
        <f t="shared" si="392"/>
        <v>0</v>
      </c>
      <c r="AH367" s="173">
        <f t="shared" si="393"/>
        <v>0</v>
      </c>
      <c r="AJ367" s="78"/>
      <c r="AK367" s="79"/>
      <c r="AL367" s="79"/>
      <c r="AM367" s="79"/>
      <c r="AN367" s="79"/>
      <c r="AO367" s="79"/>
      <c r="AP367" s="79"/>
      <c r="AQ367" s="79"/>
      <c r="AR367" s="79"/>
      <c r="AS367" s="79"/>
      <c r="AT367" s="79"/>
      <c r="AU367" s="79"/>
      <c r="AV367" s="30">
        <f t="shared" si="394"/>
        <v>0</v>
      </c>
      <c r="AW367" s="80"/>
      <c r="AX367" s="37"/>
    </row>
    <row r="368" spans="2:50" x14ac:dyDescent="0.35">
      <c r="B368" s="116">
        <v>632020</v>
      </c>
      <c r="C368" s="87" t="s">
        <v>884</v>
      </c>
      <c r="E368" s="99">
        <f t="shared" si="365"/>
        <v>0</v>
      </c>
      <c r="F368" s="100">
        <f t="shared" si="366"/>
        <v>0</v>
      </c>
      <c r="G368" s="100">
        <f t="shared" si="367"/>
        <v>0</v>
      </c>
      <c r="H368" s="100">
        <f t="shared" si="368"/>
        <v>0</v>
      </c>
      <c r="I368" s="100">
        <f t="shared" si="369"/>
        <v>0</v>
      </c>
      <c r="J368" s="100">
        <f t="shared" si="370"/>
        <v>0</v>
      </c>
      <c r="K368" s="100">
        <f t="shared" si="371"/>
        <v>0</v>
      </c>
      <c r="L368" s="100">
        <f t="shared" si="372"/>
        <v>0</v>
      </c>
      <c r="M368" s="100">
        <f t="shared" si="373"/>
        <v>0</v>
      </c>
      <c r="N368" s="100">
        <f t="shared" si="374"/>
        <v>0</v>
      </c>
      <c r="O368" s="100">
        <f t="shared" si="375"/>
        <v>0</v>
      </c>
      <c r="P368" s="100">
        <f t="shared" si="376"/>
        <v>0</v>
      </c>
      <c r="Q368" s="104">
        <f t="shared" si="377"/>
        <v>0</v>
      </c>
      <c r="S368" s="99">
        <f t="shared" si="378"/>
        <v>0</v>
      </c>
      <c r="T368" s="100">
        <f t="shared" si="379"/>
        <v>0</v>
      </c>
      <c r="U368" s="100">
        <f t="shared" si="380"/>
        <v>0</v>
      </c>
      <c r="V368" s="100">
        <f t="shared" si="381"/>
        <v>0</v>
      </c>
      <c r="W368" s="100">
        <f t="shared" si="382"/>
        <v>0</v>
      </c>
      <c r="X368" s="100">
        <f t="shared" si="383"/>
        <v>0</v>
      </c>
      <c r="Y368" s="100">
        <f t="shared" si="384"/>
        <v>0</v>
      </c>
      <c r="Z368" s="100">
        <f t="shared" si="385"/>
        <v>0</v>
      </c>
      <c r="AA368" s="100">
        <f t="shared" si="386"/>
        <v>0</v>
      </c>
      <c r="AB368" s="100">
        <f t="shared" si="387"/>
        <v>0</v>
      </c>
      <c r="AC368" s="100">
        <f t="shared" si="388"/>
        <v>0</v>
      </c>
      <c r="AD368" s="100">
        <f t="shared" si="389"/>
        <v>0</v>
      </c>
      <c r="AE368" s="104">
        <f t="shared" si="390"/>
        <v>0</v>
      </c>
      <c r="AF368" s="104">
        <f t="shared" si="391"/>
        <v>0</v>
      </c>
      <c r="AG368" s="104">
        <f t="shared" si="392"/>
        <v>0</v>
      </c>
      <c r="AH368" s="173">
        <f t="shared" si="393"/>
        <v>0</v>
      </c>
      <c r="AJ368" s="78"/>
      <c r="AK368" s="79"/>
      <c r="AL368" s="79"/>
      <c r="AM368" s="79"/>
      <c r="AN368" s="79"/>
      <c r="AO368" s="79"/>
      <c r="AP368" s="79"/>
      <c r="AQ368" s="79"/>
      <c r="AR368" s="79"/>
      <c r="AS368" s="79"/>
      <c r="AT368" s="79"/>
      <c r="AU368" s="79"/>
      <c r="AV368" s="30">
        <f t="shared" si="394"/>
        <v>0</v>
      </c>
      <c r="AW368" s="80"/>
      <c r="AX368" s="37"/>
    </row>
    <row r="369" spans="2:50" x14ac:dyDescent="0.35">
      <c r="B369" s="116">
        <v>633000</v>
      </c>
      <c r="C369" s="87" t="s">
        <v>885</v>
      </c>
      <c r="E369" s="99">
        <f t="shared" si="365"/>
        <v>0</v>
      </c>
      <c r="F369" s="100">
        <f t="shared" si="366"/>
        <v>0</v>
      </c>
      <c r="G369" s="100">
        <f t="shared" si="367"/>
        <v>0</v>
      </c>
      <c r="H369" s="100">
        <f t="shared" si="368"/>
        <v>0</v>
      </c>
      <c r="I369" s="100">
        <f t="shared" si="369"/>
        <v>0</v>
      </c>
      <c r="J369" s="100">
        <f t="shared" si="370"/>
        <v>0</v>
      </c>
      <c r="K369" s="100">
        <f t="shared" si="371"/>
        <v>0</v>
      </c>
      <c r="L369" s="100">
        <f t="shared" si="372"/>
        <v>0</v>
      </c>
      <c r="M369" s="100">
        <f t="shared" si="373"/>
        <v>0</v>
      </c>
      <c r="N369" s="100">
        <f t="shared" si="374"/>
        <v>0</v>
      </c>
      <c r="O369" s="100">
        <f t="shared" si="375"/>
        <v>0</v>
      </c>
      <c r="P369" s="100">
        <f t="shared" si="376"/>
        <v>0</v>
      </c>
      <c r="Q369" s="104">
        <f t="shared" si="377"/>
        <v>0</v>
      </c>
      <c r="S369" s="99">
        <f t="shared" si="378"/>
        <v>0</v>
      </c>
      <c r="T369" s="100">
        <f t="shared" si="379"/>
        <v>0</v>
      </c>
      <c r="U369" s="100">
        <f t="shared" si="380"/>
        <v>0</v>
      </c>
      <c r="V369" s="100">
        <f t="shared" si="381"/>
        <v>0</v>
      </c>
      <c r="W369" s="100">
        <f t="shared" si="382"/>
        <v>0</v>
      </c>
      <c r="X369" s="100">
        <f t="shared" si="383"/>
        <v>0</v>
      </c>
      <c r="Y369" s="100">
        <f t="shared" si="384"/>
        <v>0</v>
      </c>
      <c r="Z369" s="100">
        <f t="shared" si="385"/>
        <v>0</v>
      </c>
      <c r="AA369" s="100">
        <f t="shared" si="386"/>
        <v>0</v>
      </c>
      <c r="AB369" s="100">
        <f t="shared" si="387"/>
        <v>0</v>
      </c>
      <c r="AC369" s="100">
        <f t="shared" si="388"/>
        <v>0</v>
      </c>
      <c r="AD369" s="100">
        <f t="shared" si="389"/>
        <v>0</v>
      </c>
      <c r="AE369" s="104">
        <f t="shared" si="390"/>
        <v>0</v>
      </c>
      <c r="AF369" s="104">
        <f t="shared" si="391"/>
        <v>0</v>
      </c>
      <c r="AG369" s="104">
        <f t="shared" si="392"/>
        <v>0</v>
      </c>
      <c r="AH369" s="173">
        <f t="shared" si="393"/>
        <v>0</v>
      </c>
      <c r="AJ369" s="78"/>
      <c r="AK369" s="79"/>
      <c r="AL369" s="79"/>
      <c r="AM369" s="79"/>
      <c r="AN369" s="79"/>
      <c r="AO369" s="79"/>
      <c r="AP369" s="79"/>
      <c r="AQ369" s="79"/>
      <c r="AR369" s="79"/>
      <c r="AS369" s="79"/>
      <c r="AT369" s="79"/>
      <c r="AU369" s="79"/>
      <c r="AV369" s="30">
        <f t="shared" si="394"/>
        <v>0</v>
      </c>
      <c r="AW369" s="80"/>
      <c r="AX369" s="37"/>
    </row>
    <row r="370" spans="2:50" x14ac:dyDescent="0.35">
      <c r="B370" s="116">
        <v>633010</v>
      </c>
      <c r="C370" s="87" t="s">
        <v>886</v>
      </c>
      <c r="E370" s="99">
        <f t="shared" si="365"/>
        <v>0</v>
      </c>
      <c r="F370" s="100">
        <f t="shared" si="366"/>
        <v>0</v>
      </c>
      <c r="G370" s="100">
        <f t="shared" si="367"/>
        <v>0</v>
      </c>
      <c r="H370" s="100">
        <f t="shared" si="368"/>
        <v>0</v>
      </c>
      <c r="I370" s="100">
        <f t="shared" si="369"/>
        <v>0</v>
      </c>
      <c r="J370" s="100">
        <f t="shared" si="370"/>
        <v>0</v>
      </c>
      <c r="K370" s="100">
        <f t="shared" si="371"/>
        <v>0</v>
      </c>
      <c r="L370" s="100">
        <f t="shared" si="372"/>
        <v>0</v>
      </c>
      <c r="M370" s="100">
        <f t="shared" si="373"/>
        <v>0</v>
      </c>
      <c r="N370" s="100">
        <f t="shared" si="374"/>
        <v>0</v>
      </c>
      <c r="O370" s="100">
        <f t="shared" si="375"/>
        <v>0</v>
      </c>
      <c r="P370" s="100">
        <f t="shared" si="376"/>
        <v>0</v>
      </c>
      <c r="Q370" s="104">
        <f t="shared" si="377"/>
        <v>0</v>
      </c>
      <c r="S370" s="99">
        <f t="shared" si="378"/>
        <v>0</v>
      </c>
      <c r="T370" s="100">
        <f t="shared" si="379"/>
        <v>0</v>
      </c>
      <c r="U370" s="100">
        <f t="shared" si="380"/>
        <v>0</v>
      </c>
      <c r="V370" s="100">
        <f t="shared" si="381"/>
        <v>0</v>
      </c>
      <c r="W370" s="100">
        <f t="shared" si="382"/>
        <v>0</v>
      </c>
      <c r="X370" s="100">
        <f t="shared" si="383"/>
        <v>0</v>
      </c>
      <c r="Y370" s="100">
        <f t="shared" si="384"/>
        <v>0</v>
      </c>
      <c r="Z370" s="100">
        <f t="shared" si="385"/>
        <v>0</v>
      </c>
      <c r="AA370" s="100">
        <f t="shared" si="386"/>
        <v>0</v>
      </c>
      <c r="AB370" s="100">
        <f t="shared" si="387"/>
        <v>0</v>
      </c>
      <c r="AC370" s="100">
        <f t="shared" si="388"/>
        <v>0</v>
      </c>
      <c r="AD370" s="100">
        <f t="shared" si="389"/>
        <v>0</v>
      </c>
      <c r="AE370" s="104">
        <f t="shared" si="390"/>
        <v>0</v>
      </c>
      <c r="AF370" s="104">
        <f t="shared" si="391"/>
        <v>0</v>
      </c>
      <c r="AG370" s="104">
        <f t="shared" si="392"/>
        <v>0</v>
      </c>
      <c r="AH370" s="173">
        <f t="shared" si="393"/>
        <v>0</v>
      </c>
      <c r="AJ370" s="78"/>
      <c r="AK370" s="79"/>
      <c r="AL370" s="79"/>
      <c r="AM370" s="79"/>
      <c r="AN370" s="79"/>
      <c r="AO370" s="79"/>
      <c r="AP370" s="79"/>
      <c r="AQ370" s="79"/>
      <c r="AR370" s="79"/>
      <c r="AS370" s="79"/>
      <c r="AT370" s="79"/>
      <c r="AU370" s="79"/>
      <c r="AV370" s="30">
        <f t="shared" si="394"/>
        <v>0</v>
      </c>
      <c r="AW370" s="80"/>
      <c r="AX370" s="37"/>
    </row>
    <row r="371" spans="2:50" x14ac:dyDescent="0.35">
      <c r="B371" s="116">
        <v>633011</v>
      </c>
      <c r="C371" s="87" t="s">
        <v>887</v>
      </c>
      <c r="E371" s="99">
        <f t="shared" si="365"/>
        <v>0</v>
      </c>
      <c r="F371" s="100">
        <f t="shared" si="366"/>
        <v>0</v>
      </c>
      <c r="G371" s="100">
        <f t="shared" si="367"/>
        <v>0</v>
      </c>
      <c r="H371" s="100">
        <f t="shared" si="368"/>
        <v>0</v>
      </c>
      <c r="I371" s="100">
        <f t="shared" si="369"/>
        <v>0</v>
      </c>
      <c r="J371" s="100">
        <f t="shared" si="370"/>
        <v>0</v>
      </c>
      <c r="K371" s="100">
        <f t="shared" si="371"/>
        <v>0</v>
      </c>
      <c r="L371" s="100">
        <f t="shared" si="372"/>
        <v>0</v>
      </c>
      <c r="M371" s="100">
        <f t="shared" si="373"/>
        <v>0</v>
      </c>
      <c r="N371" s="100">
        <f t="shared" si="374"/>
        <v>0</v>
      </c>
      <c r="O371" s="100">
        <f t="shared" si="375"/>
        <v>0</v>
      </c>
      <c r="P371" s="100">
        <f t="shared" si="376"/>
        <v>0</v>
      </c>
      <c r="Q371" s="104">
        <f t="shared" si="377"/>
        <v>0</v>
      </c>
      <c r="S371" s="99">
        <f t="shared" si="378"/>
        <v>0</v>
      </c>
      <c r="T371" s="100">
        <f t="shared" si="379"/>
        <v>0</v>
      </c>
      <c r="U371" s="100">
        <f t="shared" si="380"/>
        <v>0</v>
      </c>
      <c r="V371" s="100">
        <f t="shared" si="381"/>
        <v>0</v>
      </c>
      <c r="W371" s="100">
        <f t="shared" si="382"/>
        <v>0</v>
      </c>
      <c r="X371" s="100">
        <f t="shared" si="383"/>
        <v>0</v>
      </c>
      <c r="Y371" s="100">
        <f t="shared" si="384"/>
        <v>0</v>
      </c>
      <c r="Z371" s="100">
        <f t="shared" si="385"/>
        <v>0</v>
      </c>
      <c r="AA371" s="100">
        <f t="shared" si="386"/>
        <v>0</v>
      </c>
      <c r="AB371" s="100">
        <f t="shared" si="387"/>
        <v>0</v>
      </c>
      <c r="AC371" s="100">
        <f t="shared" si="388"/>
        <v>0</v>
      </c>
      <c r="AD371" s="100">
        <f t="shared" si="389"/>
        <v>0</v>
      </c>
      <c r="AE371" s="104">
        <f t="shared" si="390"/>
        <v>0</v>
      </c>
      <c r="AF371" s="104">
        <f t="shared" si="391"/>
        <v>0</v>
      </c>
      <c r="AG371" s="104">
        <f t="shared" si="392"/>
        <v>0</v>
      </c>
      <c r="AH371" s="173">
        <f t="shared" si="393"/>
        <v>0</v>
      </c>
      <c r="AJ371" s="78"/>
      <c r="AK371" s="79"/>
      <c r="AL371" s="79"/>
      <c r="AM371" s="79"/>
      <c r="AN371" s="79"/>
      <c r="AO371" s="79"/>
      <c r="AP371" s="79"/>
      <c r="AQ371" s="79"/>
      <c r="AR371" s="79"/>
      <c r="AS371" s="79"/>
      <c r="AT371" s="79"/>
      <c r="AU371" s="79"/>
      <c r="AV371" s="30">
        <f t="shared" si="394"/>
        <v>0</v>
      </c>
      <c r="AW371" s="80"/>
      <c r="AX371" s="37"/>
    </row>
    <row r="372" spans="2:50" x14ac:dyDescent="0.35">
      <c r="B372" s="116">
        <v>633012</v>
      </c>
      <c r="C372" s="87" t="s">
        <v>888</v>
      </c>
      <c r="E372" s="99">
        <f t="shared" si="365"/>
        <v>0</v>
      </c>
      <c r="F372" s="100">
        <f t="shared" si="366"/>
        <v>0</v>
      </c>
      <c r="G372" s="100">
        <f t="shared" si="367"/>
        <v>0</v>
      </c>
      <c r="H372" s="100">
        <f t="shared" si="368"/>
        <v>0</v>
      </c>
      <c r="I372" s="100">
        <f t="shared" si="369"/>
        <v>0</v>
      </c>
      <c r="J372" s="100">
        <f t="shared" si="370"/>
        <v>0</v>
      </c>
      <c r="K372" s="100">
        <f t="shared" si="371"/>
        <v>0</v>
      </c>
      <c r="L372" s="100">
        <f t="shared" si="372"/>
        <v>0</v>
      </c>
      <c r="M372" s="100">
        <f t="shared" si="373"/>
        <v>0</v>
      </c>
      <c r="N372" s="100">
        <f t="shared" si="374"/>
        <v>0</v>
      </c>
      <c r="O372" s="100">
        <f t="shared" si="375"/>
        <v>0</v>
      </c>
      <c r="P372" s="100">
        <f t="shared" si="376"/>
        <v>0</v>
      </c>
      <c r="Q372" s="104">
        <f t="shared" si="377"/>
        <v>0</v>
      </c>
      <c r="S372" s="99">
        <f t="shared" si="378"/>
        <v>0</v>
      </c>
      <c r="T372" s="100">
        <f t="shared" si="379"/>
        <v>0</v>
      </c>
      <c r="U372" s="100">
        <f t="shared" si="380"/>
        <v>0</v>
      </c>
      <c r="V372" s="100">
        <f t="shared" si="381"/>
        <v>0</v>
      </c>
      <c r="W372" s="100">
        <f t="shared" si="382"/>
        <v>0</v>
      </c>
      <c r="X372" s="100">
        <f t="shared" si="383"/>
        <v>0</v>
      </c>
      <c r="Y372" s="100">
        <f t="shared" si="384"/>
        <v>0</v>
      </c>
      <c r="Z372" s="100">
        <f t="shared" si="385"/>
        <v>0</v>
      </c>
      <c r="AA372" s="100">
        <f t="shared" si="386"/>
        <v>0</v>
      </c>
      <c r="AB372" s="100">
        <f t="shared" si="387"/>
        <v>0</v>
      </c>
      <c r="AC372" s="100">
        <f t="shared" si="388"/>
        <v>0</v>
      </c>
      <c r="AD372" s="100">
        <f t="shared" si="389"/>
        <v>0</v>
      </c>
      <c r="AE372" s="104">
        <f t="shared" si="390"/>
        <v>0</v>
      </c>
      <c r="AF372" s="104">
        <f t="shared" si="391"/>
        <v>0</v>
      </c>
      <c r="AG372" s="104">
        <f t="shared" si="392"/>
        <v>0</v>
      </c>
      <c r="AH372" s="173">
        <f t="shared" si="393"/>
        <v>0</v>
      </c>
      <c r="AJ372" s="78"/>
      <c r="AK372" s="79"/>
      <c r="AL372" s="79"/>
      <c r="AM372" s="79"/>
      <c r="AN372" s="79"/>
      <c r="AO372" s="79"/>
      <c r="AP372" s="79"/>
      <c r="AQ372" s="79"/>
      <c r="AR372" s="79"/>
      <c r="AS372" s="79"/>
      <c r="AT372" s="79"/>
      <c r="AU372" s="79"/>
      <c r="AV372" s="30">
        <f t="shared" si="394"/>
        <v>0</v>
      </c>
      <c r="AW372" s="80"/>
      <c r="AX372" s="37"/>
    </row>
    <row r="373" spans="2:50" x14ac:dyDescent="0.35">
      <c r="B373" s="116">
        <v>634000</v>
      </c>
      <c r="C373" s="87" t="s">
        <v>889</v>
      </c>
      <c r="E373" s="99">
        <f t="shared" si="365"/>
        <v>0</v>
      </c>
      <c r="F373" s="100">
        <f t="shared" si="366"/>
        <v>0</v>
      </c>
      <c r="G373" s="100">
        <f t="shared" si="367"/>
        <v>0</v>
      </c>
      <c r="H373" s="100">
        <f t="shared" si="368"/>
        <v>0</v>
      </c>
      <c r="I373" s="100">
        <f t="shared" si="369"/>
        <v>0</v>
      </c>
      <c r="J373" s="100">
        <f t="shared" si="370"/>
        <v>0</v>
      </c>
      <c r="K373" s="100">
        <f t="shared" si="371"/>
        <v>0</v>
      </c>
      <c r="L373" s="100">
        <f t="shared" si="372"/>
        <v>0</v>
      </c>
      <c r="M373" s="100">
        <f t="shared" si="373"/>
        <v>0</v>
      </c>
      <c r="N373" s="100">
        <f t="shared" si="374"/>
        <v>0</v>
      </c>
      <c r="O373" s="100">
        <f t="shared" si="375"/>
        <v>0</v>
      </c>
      <c r="P373" s="100">
        <f t="shared" si="376"/>
        <v>0</v>
      </c>
      <c r="Q373" s="104">
        <f t="shared" si="377"/>
        <v>0</v>
      </c>
      <c r="S373" s="99">
        <f t="shared" si="378"/>
        <v>0</v>
      </c>
      <c r="T373" s="100">
        <f t="shared" si="379"/>
        <v>0</v>
      </c>
      <c r="U373" s="100">
        <f t="shared" si="380"/>
        <v>0</v>
      </c>
      <c r="V373" s="100">
        <f t="shared" si="381"/>
        <v>0</v>
      </c>
      <c r="W373" s="100">
        <f t="shared" si="382"/>
        <v>0</v>
      </c>
      <c r="X373" s="100">
        <f t="shared" si="383"/>
        <v>0</v>
      </c>
      <c r="Y373" s="100">
        <f t="shared" si="384"/>
        <v>0</v>
      </c>
      <c r="Z373" s="100">
        <f t="shared" si="385"/>
        <v>0</v>
      </c>
      <c r="AA373" s="100">
        <f t="shared" si="386"/>
        <v>0</v>
      </c>
      <c r="AB373" s="100">
        <f t="shared" si="387"/>
        <v>0</v>
      </c>
      <c r="AC373" s="100">
        <f t="shared" si="388"/>
        <v>0</v>
      </c>
      <c r="AD373" s="100">
        <f t="shared" si="389"/>
        <v>0</v>
      </c>
      <c r="AE373" s="104">
        <f t="shared" si="390"/>
        <v>0</v>
      </c>
      <c r="AF373" s="104">
        <f t="shared" si="391"/>
        <v>0</v>
      </c>
      <c r="AG373" s="104">
        <f t="shared" si="392"/>
        <v>0</v>
      </c>
      <c r="AH373" s="173">
        <f t="shared" si="393"/>
        <v>0</v>
      </c>
      <c r="AJ373" s="78"/>
      <c r="AK373" s="79"/>
      <c r="AL373" s="79"/>
      <c r="AM373" s="79"/>
      <c r="AN373" s="79"/>
      <c r="AO373" s="79"/>
      <c r="AP373" s="79"/>
      <c r="AQ373" s="79"/>
      <c r="AR373" s="79"/>
      <c r="AS373" s="79"/>
      <c r="AT373" s="79"/>
      <c r="AU373" s="79"/>
      <c r="AV373" s="30">
        <f t="shared" si="394"/>
        <v>0</v>
      </c>
      <c r="AW373" s="80"/>
      <c r="AX373" s="37"/>
    </row>
    <row r="374" spans="2:50" x14ac:dyDescent="0.35">
      <c r="B374" s="116">
        <v>634010</v>
      </c>
      <c r="C374" s="87" t="s">
        <v>890</v>
      </c>
      <c r="E374" s="99">
        <f t="shared" si="365"/>
        <v>0</v>
      </c>
      <c r="F374" s="100">
        <f t="shared" si="366"/>
        <v>0</v>
      </c>
      <c r="G374" s="100">
        <f t="shared" si="367"/>
        <v>0</v>
      </c>
      <c r="H374" s="100">
        <f t="shared" si="368"/>
        <v>0</v>
      </c>
      <c r="I374" s="100">
        <f t="shared" si="369"/>
        <v>0</v>
      </c>
      <c r="J374" s="100">
        <f t="shared" si="370"/>
        <v>0</v>
      </c>
      <c r="K374" s="100">
        <f t="shared" si="371"/>
        <v>0</v>
      </c>
      <c r="L374" s="100">
        <f t="shared" si="372"/>
        <v>0</v>
      </c>
      <c r="M374" s="100">
        <f t="shared" si="373"/>
        <v>0</v>
      </c>
      <c r="N374" s="100">
        <f t="shared" si="374"/>
        <v>0</v>
      </c>
      <c r="O374" s="100">
        <f t="shared" si="375"/>
        <v>0</v>
      </c>
      <c r="P374" s="100">
        <f t="shared" si="376"/>
        <v>0</v>
      </c>
      <c r="Q374" s="104">
        <f t="shared" si="377"/>
        <v>0</v>
      </c>
      <c r="S374" s="99">
        <f t="shared" si="378"/>
        <v>0</v>
      </c>
      <c r="T374" s="100">
        <f t="shared" si="379"/>
        <v>0</v>
      </c>
      <c r="U374" s="100">
        <f t="shared" si="380"/>
        <v>0</v>
      </c>
      <c r="V374" s="100">
        <f t="shared" si="381"/>
        <v>0</v>
      </c>
      <c r="W374" s="100">
        <f t="shared" si="382"/>
        <v>0</v>
      </c>
      <c r="X374" s="100">
        <f t="shared" si="383"/>
        <v>0</v>
      </c>
      <c r="Y374" s="100">
        <f t="shared" si="384"/>
        <v>0</v>
      </c>
      <c r="Z374" s="100">
        <f t="shared" si="385"/>
        <v>0</v>
      </c>
      <c r="AA374" s="100">
        <f t="shared" si="386"/>
        <v>0</v>
      </c>
      <c r="AB374" s="100">
        <f t="shared" si="387"/>
        <v>0</v>
      </c>
      <c r="AC374" s="100">
        <f t="shared" si="388"/>
        <v>0</v>
      </c>
      <c r="AD374" s="100">
        <f t="shared" si="389"/>
        <v>0</v>
      </c>
      <c r="AE374" s="104">
        <f t="shared" si="390"/>
        <v>0</v>
      </c>
      <c r="AF374" s="104">
        <f t="shared" si="391"/>
        <v>0</v>
      </c>
      <c r="AG374" s="104">
        <f t="shared" si="392"/>
        <v>0</v>
      </c>
      <c r="AH374" s="173">
        <f t="shared" si="393"/>
        <v>0</v>
      </c>
      <c r="AJ374" s="78"/>
      <c r="AK374" s="79"/>
      <c r="AL374" s="79"/>
      <c r="AM374" s="79"/>
      <c r="AN374" s="79"/>
      <c r="AO374" s="79"/>
      <c r="AP374" s="79"/>
      <c r="AQ374" s="79"/>
      <c r="AR374" s="79"/>
      <c r="AS374" s="79"/>
      <c r="AT374" s="79"/>
      <c r="AU374" s="79"/>
      <c r="AV374" s="30">
        <f t="shared" si="394"/>
        <v>0</v>
      </c>
      <c r="AW374" s="80"/>
      <c r="AX374" s="37"/>
    </row>
    <row r="375" spans="2:50" x14ac:dyDescent="0.35">
      <c r="B375" s="116">
        <v>634011</v>
      </c>
      <c r="C375" s="87" t="s">
        <v>891</v>
      </c>
      <c r="E375" s="99">
        <f t="shared" si="365"/>
        <v>0</v>
      </c>
      <c r="F375" s="100">
        <f t="shared" si="366"/>
        <v>0</v>
      </c>
      <c r="G375" s="100">
        <f t="shared" si="367"/>
        <v>0</v>
      </c>
      <c r="H375" s="100">
        <f t="shared" si="368"/>
        <v>0</v>
      </c>
      <c r="I375" s="100">
        <f t="shared" si="369"/>
        <v>0</v>
      </c>
      <c r="J375" s="100">
        <f t="shared" si="370"/>
        <v>0</v>
      </c>
      <c r="K375" s="100">
        <f t="shared" si="371"/>
        <v>0</v>
      </c>
      <c r="L375" s="100">
        <f t="shared" si="372"/>
        <v>0</v>
      </c>
      <c r="M375" s="100">
        <f t="shared" si="373"/>
        <v>0</v>
      </c>
      <c r="N375" s="100">
        <f t="shared" si="374"/>
        <v>0</v>
      </c>
      <c r="O375" s="100">
        <f t="shared" si="375"/>
        <v>0</v>
      </c>
      <c r="P375" s="100">
        <f t="shared" si="376"/>
        <v>0</v>
      </c>
      <c r="Q375" s="104">
        <f t="shared" si="377"/>
        <v>0</v>
      </c>
      <c r="S375" s="99">
        <f t="shared" si="378"/>
        <v>0</v>
      </c>
      <c r="T375" s="100">
        <f t="shared" si="379"/>
        <v>0</v>
      </c>
      <c r="U375" s="100">
        <f t="shared" si="380"/>
        <v>0</v>
      </c>
      <c r="V375" s="100">
        <f t="shared" si="381"/>
        <v>0</v>
      </c>
      <c r="W375" s="100">
        <f t="shared" si="382"/>
        <v>0</v>
      </c>
      <c r="X375" s="100">
        <f t="shared" si="383"/>
        <v>0</v>
      </c>
      <c r="Y375" s="100">
        <f t="shared" si="384"/>
        <v>0</v>
      </c>
      <c r="Z375" s="100">
        <f t="shared" si="385"/>
        <v>0</v>
      </c>
      <c r="AA375" s="100">
        <f t="shared" si="386"/>
        <v>0</v>
      </c>
      <c r="AB375" s="100">
        <f t="shared" si="387"/>
        <v>0</v>
      </c>
      <c r="AC375" s="100">
        <f t="shared" si="388"/>
        <v>0</v>
      </c>
      <c r="AD375" s="100">
        <f t="shared" si="389"/>
        <v>0</v>
      </c>
      <c r="AE375" s="104">
        <f t="shared" si="390"/>
        <v>0</v>
      </c>
      <c r="AF375" s="104">
        <f t="shared" si="391"/>
        <v>0</v>
      </c>
      <c r="AG375" s="104">
        <f t="shared" si="392"/>
        <v>0</v>
      </c>
      <c r="AH375" s="173">
        <f t="shared" si="393"/>
        <v>0</v>
      </c>
      <c r="AJ375" s="78"/>
      <c r="AK375" s="79"/>
      <c r="AL375" s="79"/>
      <c r="AM375" s="79"/>
      <c r="AN375" s="79"/>
      <c r="AO375" s="79"/>
      <c r="AP375" s="79"/>
      <c r="AQ375" s="79"/>
      <c r="AR375" s="79"/>
      <c r="AS375" s="79"/>
      <c r="AT375" s="79"/>
      <c r="AU375" s="79"/>
      <c r="AV375" s="30">
        <f t="shared" si="394"/>
        <v>0</v>
      </c>
      <c r="AW375" s="80"/>
      <c r="AX375" s="37"/>
    </row>
    <row r="376" spans="2:50" x14ac:dyDescent="0.35">
      <c r="B376" s="116">
        <v>635000</v>
      </c>
      <c r="C376" s="87" t="s">
        <v>892</v>
      </c>
      <c r="E376" s="99">
        <f t="shared" si="365"/>
        <v>0</v>
      </c>
      <c r="F376" s="100">
        <f t="shared" si="366"/>
        <v>0</v>
      </c>
      <c r="G376" s="100">
        <f t="shared" si="367"/>
        <v>0</v>
      </c>
      <c r="H376" s="100">
        <f t="shared" si="368"/>
        <v>0</v>
      </c>
      <c r="I376" s="100">
        <f t="shared" si="369"/>
        <v>0</v>
      </c>
      <c r="J376" s="100">
        <f t="shared" si="370"/>
        <v>0</v>
      </c>
      <c r="K376" s="100">
        <f t="shared" si="371"/>
        <v>0</v>
      </c>
      <c r="L376" s="100">
        <f t="shared" si="372"/>
        <v>0</v>
      </c>
      <c r="M376" s="100">
        <f t="shared" si="373"/>
        <v>0</v>
      </c>
      <c r="N376" s="100">
        <f t="shared" si="374"/>
        <v>0</v>
      </c>
      <c r="O376" s="100">
        <f t="shared" si="375"/>
        <v>0</v>
      </c>
      <c r="P376" s="100">
        <f t="shared" si="376"/>
        <v>0</v>
      </c>
      <c r="Q376" s="104">
        <f t="shared" si="377"/>
        <v>0</v>
      </c>
      <c r="S376" s="99">
        <f t="shared" si="378"/>
        <v>0</v>
      </c>
      <c r="T376" s="100">
        <f t="shared" si="379"/>
        <v>0</v>
      </c>
      <c r="U376" s="100">
        <f t="shared" si="380"/>
        <v>0</v>
      </c>
      <c r="V376" s="100">
        <f t="shared" si="381"/>
        <v>0</v>
      </c>
      <c r="W376" s="100">
        <f t="shared" si="382"/>
        <v>0</v>
      </c>
      <c r="X376" s="100">
        <f t="shared" si="383"/>
        <v>0</v>
      </c>
      <c r="Y376" s="100">
        <f t="shared" si="384"/>
        <v>0</v>
      </c>
      <c r="Z376" s="100">
        <f t="shared" si="385"/>
        <v>0</v>
      </c>
      <c r="AA376" s="100">
        <f t="shared" si="386"/>
        <v>0</v>
      </c>
      <c r="AB376" s="100">
        <f t="shared" si="387"/>
        <v>0</v>
      </c>
      <c r="AC376" s="100">
        <f t="shared" si="388"/>
        <v>0</v>
      </c>
      <c r="AD376" s="100">
        <f t="shared" si="389"/>
        <v>0</v>
      </c>
      <c r="AE376" s="104">
        <f t="shared" si="390"/>
        <v>0</v>
      </c>
      <c r="AF376" s="104">
        <f t="shared" si="391"/>
        <v>0</v>
      </c>
      <c r="AG376" s="104">
        <f t="shared" si="392"/>
        <v>0</v>
      </c>
      <c r="AH376" s="173">
        <f t="shared" si="393"/>
        <v>0</v>
      </c>
      <c r="AJ376" s="78"/>
      <c r="AK376" s="79"/>
      <c r="AL376" s="79"/>
      <c r="AM376" s="79"/>
      <c r="AN376" s="79"/>
      <c r="AO376" s="79"/>
      <c r="AP376" s="79"/>
      <c r="AQ376" s="79"/>
      <c r="AR376" s="79"/>
      <c r="AS376" s="79"/>
      <c r="AT376" s="79"/>
      <c r="AU376" s="79"/>
      <c r="AV376" s="30">
        <f t="shared" si="394"/>
        <v>0</v>
      </c>
      <c r="AW376" s="80"/>
      <c r="AX376" s="37"/>
    </row>
    <row r="377" spans="2:50" x14ac:dyDescent="0.35">
      <c r="B377" s="116">
        <v>635010</v>
      </c>
      <c r="C377" s="87" t="s">
        <v>893</v>
      </c>
      <c r="E377" s="99">
        <f t="shared" si="365"/>
        <v>0</v>
      </c>
      <c r="F377" s="100">
        <f t="shared" si="366"/>
        <v>0</v>
      </c>
      <c r="G377" s="100">
        <f t="shared" si="367"/>
        <v>0</v>
      </c>
      <c r="H377" s="100">
        <f t="shared" si="368"/>
        <v>0</v>
      </c>
      <c r="I377" s="100">
        <f t="shared" si="369"/>
        <v>0</v>
      </c>
      <c r="J377" s="100">
        <f t="shared" si="370"/>
        <v>0</v>
      </c>
      <c r="K377" s="100">
        <f t="shared" si="371"/>
        <v>0</v>
      </c>
      <c r="L377" s="100">
        <f t="shared" si="372"/>
        <v>0</v>
      </c>
      <c r="M377" s="100">
        <f t="shared" si="373"/>
        <v>0</v>
      </c>
      <c r="N377" s="100">
        <f t="shared" si="374"/>
        <v>0</v>
      </c>
      <c r="O377" s="100">
        <f t="shared" si="375"/>
        <v>0</v>
      </c>
      <c r="P377" s="100">
        <f t="shared" si="376"/>
        <v>0</v>
      </c>
      <c r="Q377" s="104">
        <f t="shared" si="377"/>
        <v>0</v>
      </c>
      <c r="S377" s="99">
        <f t="shared" si="378"/>
        <v>0</v>
      </c>
      <c r="T377" s="100">
        <f t="shared" si="379"/>
        <v>0</v>
      </c>
      <c r="U377" s="100">
        <f t="shared" si="380"/>
        <v>0</v>
      </c>
      <c r="V377" s="100">
        <f t="shared" si="381"/>
        <v>0</v>
      </c>
      <c r="W377" s="100">
        <f t="shared" si="382"/>
        <v>0</v>
      </c>
      <c r="X377" s="100">
        <f t="shared" si="383"/>
        <v>0</v>
      </c>
      <c r="Y377" s="100">
        <f t="shared" si="384"/>
        <v>0</v>
      </c>
      <c r="Z377" s="100">
        <f t="shared" si="385"/>
        <v>0</v>
      </c>
      <c r="AA377" s="100">
        <f t="shared" si="386"/>
        <v>0</v>
      </c>
      <c r="AB377" s="100">
        <f t="shared" si="387"/>
        <v>0</v>
      </c>
      <c r="AC377" s="100">
        <f t="shared" si="388"/>
        <v>0</v>
      </c>
      <c r="AD377" s="100">
        <f t="shared" si="389"/>
        <v>0</v>
      </c>
      <c r="AE377" s="104">
        <f t="shared" si="390"/>
        <v>0</v>
      </c>
      <c r="AF377" s="104">
        <f t="shared" si="391"/>
        <v>0</v>
      </c>
      <c r="AG377" s="104">
        <f t="shared" si="392"/>
        <v>0</v>
      </c>
      <c r="AH377" s="173">
        <f t="shared" si="393"/>
        <v>0</v>
      </c>
      <c r="AJ377" s="78"/>
      <c r="AK377" s="79"/>
      <c r="AL377" s="79"/>
      <c r="AM377" s="79"/>
      <c r="AN377" s="79"/>
      <c r="AO377" s="79"/>
      <c r="AP377" s="79"/>
      <c r="AQ377" s="79"/>
      <c r="AR377" s="79"/>
      <c r="AS377" s="79"/>
      <c r="AT377" s="79"/>
      <c r="AU377" s="79"/>
      <c r="AV377" s="30">
        <f t="shared" si="394"/>
        <v>0</v>
      </c>
      <c r="AW377" s="80"/>
      <c r="AX377" s="37"/>
    </row>
    <row r="378" spans="2:50" x14ac:dyDescent="0.35">
      <c r="B378" s="116">
        <v>635011</v>
      </c>
      <c r="C378" s="87" t="s">
        <v>894</v>
      </c>
      <c r="E378" s="99">
        <f t="shared" si="365"/>
        <v>0</v>
      </c>
      <c r="F378" s="100">
        <f t="shared" si="366"/>
        <v>0</v>
      </c>
      <c r="G378" s="100">
        <f t="shared" si="367"/>
        <v>0</v>
      </c>
      <c r="H378" s="100">
        <f t="shared" si="368"/>
        <v>0</v>
      </c>
      <c r="I378" s="100">
        <f t="shared" si="369"/>
        <v>0</v>
      </c>
      <c r="J378" s="100">
        <f t="shared" si="370"/>
        <v>0</v>
      </c>
      <c r="K378" s="100">
        <f t="shared" si="371"/>
        <v>0</v>
      </c>
      <c r="L378" s="100">
        <f t="shared" si="372"/>
        <v>0</v>
      </c>
      <c r="M378" s="100">
        <f t="shared" si="373"/>
        <v>0</v>
      </c>
      <c r="N378" s="100">
        <f t="shared" si="374"/>
        <v>0</v>
      </c>
      <c r="O378" s="100">
        <f t="shared" si="375"/>
        <v>0</v>
      </c>
      <c r="P378" s="100">
        <f t="shared" si="376"/>
        <v>0</v>
      </c>
      <c r="Q378" s="104">
        <f t="shared" si="377"/>
        <v>0</v>
      </c>
      <c r="S378" s="99">
        <f t="shared" si="378"/>
        <v>0</v>
      </c>
      <c r="T378" s="100">
        <f t="shared" si="379"/>
        <v>0</v>
      </c>
      <c r="U378" s="100">
        <f t="shared" si="380"/>
        <v>0</v>
      </c>
      <c r="V378" s="100">
        <f t="shared" si="381"/>
        <v>0</v>
      </c>
      <c r="W378" s="100">
        <f t="shared" si="382"/>
        <v>0</v>
      </c>
      <c r="X378" s="100">
        <f t="shared" si="383"/>
        <v>0</v>
      </c>
      <c r="Y378" s="100">
        <f t="shared" si="384"/>
        <v>0</v>
      </c>
      <c r="Z378" s="100">
        <f t="shared" si="385"/>
        <v>0</v>
      </c>
      <c r="AA378" s="100">
        <f t="shared" si="386"/>
        <v>0</v>
      </c>
      <c r="AB378" s="100">
        <f t="shared" si="387"/>
        <v>0</v>
      </c>
      <c r="AC378" s="100">
        <f t="shared" si="388"/>
        <v>0</v>
      </c>
      <c r="AD378" s="100">
        <f t="shared" si="389"/>
        <v>0</v>
      </c>
      <c r="AE378" s="104">
        <f t="shared" si="390"/>
        <v>0</v>
      </c>
      <c r="AF378" s="104">
        <f t="shared" si="391"/>
        <v>0</v>
      </c>
      <c r="AG378" s="104">
        <f t="shared" si="392"/>
        <v>0</v>
      </c>
      <c r="AH378" s="173">
        <f t="shared" si="393"/>
        <v>0</v>
      </c>
      <c r="AJ378" s="78"/>
      <c r="AK378" s="79"/>
      <c r="AL378" s="79"/>
      <c r="AM378" s="79"/>
      <c r="AN378" s="79"/>
      <c r="AO378" s="79"/>
      <c r="AP378" s="79"/>
      <c r="AQ378" s="79"/>
      <c r="AR378" s="79"/>
      <c r="AS378" s="79"/>
      <c r="AT378" s="79"/>
      <c r="AU378" s="79"/>
      <c r="AV378" s="30">
        <f t="shared" si="394"/>
        <v>0</v>
      </c>
      <c r="AW378" s="80"/>
      <c r="AX378" s="37"/>
    </row>
    <row r="379" spans="2:50" x14ac:dyDescent="0.35">
      <c r="B379" s="116">
        <v>635012</v>
      </c>
      <c r="C379" s="87" t="s">
        <v>895</v>
      </c>
      <c r="E379" s="99">
        <f t="shared" si="365"/>
        <v>0</v>
      </c>
      <c r="F379" s="100">
        <f t="shared" si="366"/>
        <v>0</v>
      </c>
      <c r="G379" s="100">
        <f t="shared" si="367"/>
        <v>0</v>
      </c>
      <c r="H379" s="100">
        <f t="shared" si="368"/>
        <v>0</v>
      </c>
      <c r="I379" s="100">
        <f t="shared" si="369"/>
        <v>0</v>
      </c>
      <c r="J379" s="100">
        <f t="shared" si="370"/>
        <v>0</v>
      </c>
      <c r="K379" s="100">
        <f t="shared" si="371"/>
        <v>0</v>
      </c>
      <c r="L379" s="100">
        <f t="shared" si="372"/>
        <v>0</v>
      </c>
      <c r="M379" s="100">
        <f t="shared" si="373"/>
        <v>0</v>
      </c>
      <c r="N379" s="100">
        <f t="shared" si="374"/>
        <v>0</v>
      </c>
      <c r="O379" s="100">
        <f t="shared" si="375"/>
        <v>0</v>
      </c>
      <c r="P379" s="100">
        <f t="shared" si="376"/>
        <v>0</v>
      </c>
      <c r="Q379" s="104">
        <f t="shared" si="377"/>
        <v>0</v>
      </c>
      <c r="S379" s="99">
        <f t="shared" si="378"/>
        <v>0</v>
      </c>
      <c r="T379" s="100">
        <f t="shared" si="379"/>
        <v>0</v>
      </c>
      <c r="U379" s="100">
        <f t="shared" si="380"/>
        <v>0</v>
      </c>
      <c r="V379" s="100">
        <f t="shared" si="381"/>
        <v>0</v>
      </c>
      <c r="W379" s="100">
        <f t="shared" si="382"/>
        <v>0</v>
      </c>
      <c r="X379" s="100">
        <f t="shared" si="383"/>
        <v>0</v>
      </c>
      <c r="Y379" s="100">
        <f t="shared" si="384"/>
        <v>0</v>
      </c>
      <c r="Z379" s="100">
        <f t="shared" si="385"/>
        <v>0</v>
      </c>
      <c r="AA379" s="100">
        <f t="shared" si="386"/>
        <v>0</v>
      </c>
      <c r="AB379" s="100">
        <f t="shared" si="387"/>
        <v>0</v>
      </c>
      <c r="AC379" s="100">
        <f t="shared" si="388"/>
        <v>0</v>
      </c>
      <c r="AD379" s="100">
        <f t="shared" si="389"/>
        <v>0</v>
      </c>
      <c r="AE379" s="104">
        <f t="shared" si="390"/>
        <v>0</v>
      </c>
      <c r="AF379" s="104">
        <f t="shared" si="391"/>
        <v>0</v>
      </c>
      <c r="AG379" s="104">
        <f t="shared" si="392"/>
        <v>0</v>
      </c>
      <c r="AH379" s="173">
        <f t="shared" si="393"/>
        <v>0</v>
      </c>
      <c r="AJ379" s="78"/>
      <c r="AK379" s="79"/>
      <c r="AL379" s="79"/>
      <c r="AM379" s="79"/>
      <c r="AN379" s="79"/>
      <c r="AO379" s="79"/>
      <c r="AP379" s="79"/>
      <c r="AQ379" s="79"/>
      <c r="AR379" s="79"/>
      <c r="AS379" s="79"/>
      <c r="AT379" s="79"/>
      <c r="AU379" s="79"/>
      <c r="AV379" s="30">
        <f t="shared" si="394"/>
        <v>0</v>
      </c>
      <c r="AW379" s="80"/>
      <c r="AX379" s="37"/>
    </row>
    <row r="380" spans="2:50" x14ac:dyDescent="0.35">
      <c r="B380" s="116">
        <v>635013</v>
      </c>
      <c r="C380" s="87" t="s">
        <v>896</v>
      </c>
      <c r="E380" s="99">
        <f t="shared" si="365"/>
        <v>0</v>
      </c>
      <c r="F380" s="100">
        <f t="shared" si="366"/>
        <v>0</v>
      </c>
      <c r="G380" s="100">
        <f t="shared" si="367"/>
        <v>0</v>
      </c>
      <c r="H380" s="100">
        <f t="shared" si="368"/>
        <v>0</v>
      </c>
      <c r="I380" s="100">
        <f t="shared" si="369"/>
        <v>0</v>
      </c>
      <c r="J380" s="100">
        <f t="shared" si="370"/>
        <v>0</v>
      </c>
      <c r="K380" s="100">
        <f t="shared" si="371"/>
        <v>0</v>
      </c>
      <c r="L380" s="100">
        <f t="shared" si="372"/>
        <v>0</v>
      </c>
      <c r="M380" s="100">
        <f t="shared" si="373"/>
        <v>0</v>
      </c>
      <c r="N380" s="100">
        <f t="shared" si="374"/>
        <v>0</v>
      </c>
      <c r="O380" s="100">
        <f t="shared" si="375"/>
        <v>0</v>
      </c>
      <c r="P380" s="100">
        <f t="shared" si="376"/>
        <v>0</v>
      </c>
      <c r="Q380" s="104">
        <f t="shared" si="377"/>
        <v>0</v>
      </c>
      <c r="S380" s="99">
        <f t="shared" si="378"/>
        <v>0</v>
      </c>
      <c r="T380" s="100">
        <f t="shared" si="379"/>
        <v>0</v>
      </c>
      <c r="U380" s="100">
        <f t="shared" si="380"/>
        <v>0</v>
      </c>
      <c r="V380" s="100">
        <f t="shared" si="381"/>
        <v>0</v>
      </c>
      <c r="W380" s="100">
        <f t="shared" si="382"/>
        <v>0</v>
      </c>
      <c r="X380" s="100">
        <f t="shared" si="383"/>
        <v>0</v>
      </c>
      <c r="Y380" s="100">
        <f t="shared" si="384"/>
        <v>0</v>
      </c>
      <c r="Z380" s="100">
        <f t="shared" si="385"/>
        <v>0</v>
      </c>
      <c r="AA380" s="100">
        <f t="shared" si="386"/>
        <v>0</v>
      </c>
      <c r="AB380" s="100">
        <f t="shared" si="387"/>
        <v>0</v>
      </c>
      <c r="AC380" s="100">
        <f t="shared" si="388"/>
        <v>0</v>
      </c>
      <c r="AD380" s="100">
        <f t="shared" si="389"/>
        <v>0</v>
      </c>
      <c r="AE380" s="104">
        <f t="shared" si="390"/>
        <v>0</v>
      </c>
      <c r="AF380" s="104">
        <f t="shared" si="391"/>
        <v>0</v>
      </c>
      <c r="AG380" s="104">
        <f t="shared" si="392"/>
        <v>0</v>
      </c>
      <c r="AH380" s="173">
        <f t="shared" si="393"/>
        <v>0</v>
      </c>
      <c r="AJ380" s="78"/>
      <c r="AK380" s="79"/>
      <c r="AL380" s="79"/>
      <c r="AM380" s="79"/>
      <c r="AN380" s="79"/>
      <c r="AO380" s="79"/>
      <c r="AP380" s="79"/>
      <c r="AQ380" s="79"/>
      <c r="AR380" s="79"/>
      <c r="AS380" s="79"/>
      <c r="AT380" s="79"/>
      <c r="AU380" s="79"/>
      <c r="AV380" s="30">
        <f t="shared" si="394"/>
        <v>0</v>
      </c>
      <c r="AW380" s="80"/>
      <c r="AX380" s="37"/>
    </row>
    <row r="381" spans="2:50" x14ac:dyDescent="0.35">
      <c r="B381" s="116">
        <v>635014</v>
      </c>
      <c r="C381" s="87" t="s">
        <v>897</v>
      </c>
      <c r="E381" s="99">
        <f t="shared" si="365"/>
        <v>0</v>
      </c>
      <c r="F381" s="100">
        <f t="shared" si="366"/>
        <v>0</v>
      </c>
      <c r="G381" s="100">
        <f t="shared" si="367"/>
        <v>0</v>
      </c>
      <c r="H381" s="100">
        <f t="shared" si="368"/>
        <v>0</v>
      </c>
      <c r="I381" s="100">
        <f t="shared" si="369"/>
        <v>0</v>
      </c>
      <c r="J381" s="100">
        <f t="shared" si="370"/>
        <v>0</v>
      </c>
      <c r="K381" s="100">
        <f t="shared" si="371"/>
        <v>0</v>
      </c>
      <c r="L381" s="100">
        <f t="shared" si="372"/>
        <v>0</v>
      </c>
      <c r="M381" s="100">
        <f t="shared" si="373"/>
        <v>0</v>
      </c>
      <c r="N381" s="100">
        <f t="shared" si="374"/>
        <v>0</v>
      </c>
      <c r="O381" s="100">
        <f t="shared" si="375"/>
        <v>0</v>
      </c>
      <c r="P381" s="100">
        <f t="shared" si="376"/>
        <v>0</v>
      </c>
      <c r="Q381" s="104">
        <f t="shared" si="377"/>
        <v>0</v>
      </c>
      <c r="S381" s="99">
        <f t="shared" si="378"/>
        <v>0</v>
      </c>
      <c r="T381" s="100">
        <f t="shared" si="379"/>
        <v>0</v>
      </c>
      <c r="U381" s="100">
        <f t="shared" si="380"/>
        <v>0</v>
      </c>
      <c r="V381" s="100">
        <f t="shared" si="381"/>
        <v>0</v>
      </c>
      <c r="W381" s="100">
        <f t="shared" si="382"/>
        <v>0</v>
      </c>
      <c r="X381" s="100">
        <f t="shared" si="383"/>
        <v>0</v>
      </c>
      <c r="Y381" s="100">
        <f t="shared" si="384"/>
        <v>0</v>
      </c>
      <c r="Z381" s="100">
        <f t="shared" si="385"/>
        <v>0</v>
      </c>
      <c r="AA381" s="100">
        <f t="shared" si="386"/>
        <v>0</v>
      </c>
      <c r="AB381" s="100">
        <f t="shared" si="387"/>
        <v>0</v>
      </c>
      <c r="AC381" s="100">
        <f t="shared" si="388"/>
        <v>0</v>
      </c>
      <c r="AD381" s="100">
        <f t="shared" si="389"/>
        <v>0</v>
      </c>
      <c r="AE381" s="104">
        <f t="shared" si="390"/>
        <v>0</v>
      </c>
      <c r="AF381" s="104">
        <f t="shared" si="391"/>
        <v>0</v>
      </c>
      <c r="AG381" s="104">
        <f t="shared" si="392"/>
        <v>0</v>
      </c>
      <c r="AH381" s="173">
        <f t="shared" si="393"/>
        <v>0</v>
      </c>
      <c r="AJ381" s="78"/>
      <c r="AK381" s="79"/>
      <c r="AL381" s="79"/>
      <c r="AM381" s="79"/>
      <c r="AN381" s="79"/>
      <c r="AO381" s="79"/>
      <c r="AP381" s="79"/>
      <c r="AQ381" s="79"/>
      <c r="AR381" s="79"/>
      <c r="AS381" s="79"/>
      <c r="AT381" s="79"/>
      <c r="AU381" s="79"/>
      <c r="AV381" s="30">
        <f t="shared" si="394"/>
        <v>0</v>
      </c>
      <c r="AW381" s="80"/>
      <c r="AX381" s="37"/>
    </row>
    <row r="382" spans="2:50" x14ac:dyDescent="0.35">
      <c r="B382" s="116">
        <v>636000</v>
      </c>
      <c r="C382" s="87" t="s">
        <v>898</v>
      </c>
      <c r="E382" s="99">
        <f t="shared" si="365"/>
        <v>0</v>
      </c>
      <c r="F382" s="100">
        <f t="shared" si="366"/>
        <v>0</v>
      </c>
      <c r="G382" s="100">
        <f t="shared" si="367"/>
        <v>0</v>
      </c>
      <c r="H382" s="100">
        <f t="shared" si="368"/>
        <v>0</v>
      </c>
      <c r="I382" s="100">
        <f t="shared" si="369"/>
        <v>0</v>
      </c>
      <c r="J382" s="100">
        <f t="shared" si="370"/>
        <v>0</v>
      </c>
      <c r="K382" s="100">
        <f t="shared" si="371"/>
        <v>0</v>
      </c>
      <c r="L382" s="100">
        <f t="shared" si="372"/>
        <v>0</v>
      </c>
      <c r="M382" s="100">
        <f t="shared" si="373"/>
        <v>0</v>
      </c>
      <c r="N382" s="100">
        <f t="shared" si="374"/>
        <v>0</v>
      </c>
      <c r="O382" s="100">
        <f t="shared" si="375"/>
        <v>0</v>
      </c>
      <c r="P382" s="100">
        <f t="shared" si="376"/>
        <v>0</v>
      </c>
      <c r="Q382" s="104">
        <f t="shared" si="377"/>
        <v>0</v>
      </c>
      <c r="S382" s="99">
        <f t="shared" si="378"/>
        <v>0</v>
      </c>
      <c r="T382" s="100">
        <f t="shared" si="379"/>
        <v>0</v>
      </c>
      <c r="U382" s="100">
        <f t="shared" si="380"/>
        <v>0</v>
      </c>
      <c r="V382" s="100">
        <f t="shared" si="381"/>
        <v>0</v>
      </c>
      <c r="W382" s="100">
        <f t="shared" si="382"/>
        <v>0</v>
      </c>
      <c r="X382" s="100">
        <f t="shared" si="383"/>
        <v>0</v>
      </c>
      <c r="Y382" s="100">
        <f t="shared" si="384"/>
        <v>0</v>
      </c>
      <c r="Z382" s="100">
        <f t="shared" si="385"/>
        <v>0</v>
      </c>
      <c r="AA382" s="100">
        <f t="shared" si="386"/>
        <v>0</v>
      </c>
      <c r="AB382" s="100">
        <f t="shared" si="387"/>
        <v>0</v>
      </c>
      <c r="AC382" s="100">
        <f t="shared" si="388"/>
        <v>0</v>
      </c>
      <c r="AD382" s="100">
        <f t="shared" si="389"/>
        <v>0</v>
      </c>
      <c r="AE382" s="104">
        <f t="shared" si="390"/>
        <v>0</v>
      </c>
      <c r="AF382" s="104">
        <f t="shared" si="391"/>
        <v>0</v>
      </c>
      <c r="AG382" s="104">
        <f t="shared" si="392"/>
        <v>0</v>
      </c>
      <c r="AH382" s="173">
        <f t="shared" si="393"/>
        <v>0</v>
      </c>
      <c r="AJ382" s="78"/>
      <c r="AK382" s="79"/>
      <c r="AL382" s="79"/>
      <c r="AM382" s="79"/>
      <c r="AN382" s="79"/>
      <c r="AO382" s="79"/>
      <c r="AP382" s="79"/>
      <c r="AQ382" s="79"/>
      <c r="AR382" s="79"/>
      <c r="AS382" s="79"/>
      <c r="AT382" s="79"/>
      <c r="AU382" s="79"/>
      <c r="AV382" s="30">
        <f t="shared" si="394"/>
        <v>0</v>
      </c>
      <c r="AW382" s="80"/>
      <c r="AX382" s="37"/>
    </row>
    <row r="383" spans="2:50" x14ac:dyDescent="0.35">
      <c r="B383" s="116">
        <v>636010</v>
      </c>
      <c r="C383" s="87" t="s">
        <v>899</v>
      </c>
      <c r="E383" s="99">
        <f t="shared" si="365"/>
        <v>0</v>
      </c>
      <c r="F383" s="100">
        <f t="shared" si="366"/>
        <v>0</v>
      </c>
      <c r="G383" s="100">
        <f t="shared" si="367"/>
        <v>0</v>
      </c>
      <c r="H383" s="100">
        <f t="shared" si="368"/>
        <v>0</v>
      </c>
      <c r="I383" s="100">
        <f t="shared" si="369"/>
        <v>0</v>
      </c>
      <c r="J383" s="100">
        <f t="shared" si="370"/>
        <v>0</v>
      </c>
      <c r="K383" s="100">
        <f t="shared" si="371"/>
        <v>0</v>
      </c>
      <c r="L383" s="100">
        <f t="shared" si="372"/>
        <v>0</v>
      </c>
      <c r="M383" s="100">
        <f t="shared" si="373"/>
        <v>0</v>
      </c>
      <c r="N383" s="100">
        <f t="shared" si="374"/>
        <v>0</v>
      </c>
      <c r="O383" s="100">
        <f t="shared" si="375"/>
        <v>0</v>
      </c>
      <c r="P383" s="100">
        <f t="shared" si="376"/>
        <v>0</v>
      </c>
      <c r="Q383" s="104">
        <f t="shared" si="377"/>
        <v>0</v>
      </c>
      <c r="S383" s="99">
        <f t="shared" si="378"/>
        <v>0</v>
      </c>
      <c r="T383" s="100">
        <f t="shared" si="379"/>
        <v>0</v>
      </c>
      <c r="U383" s="100">
        <f t="shared" si="380"/>
        <v>0</v>
      </c>
      <c r="V383" s="100">
        <f t="shared" si="381"/>
        <v>0</v>
      </c>
      <c r="W383" s="100">
        <f t="shared" si="382"/>
        <v>0</v>
      </c>
      <c r="X383" s="100">
        <f t="shared" si="383"/>
        <v>0</v>
      </c>
      <c r="Y383" s="100">
        <f t="shared" si="384"/>
        <v>0</v>
      </c>
      <c r="Z383" s="100">
        <f t="shared" si="385"/>
        <v>0</v>
      </c>
      <c r="AA383" s="100">
        <f t="shared" si="386"/>
        <v>0</v>
      </c>
      <c r="AB383" s="100">
        <f t="shared" si="387"/>
        <v>0</v>
      </c>
      <c r="AC383" s="100">
        <f t="shared" si="388"/>
        <v>0</v>
      </c>
      <c r="AD383" s="100">
        <f t="shared" si="389"/>
        <v>0</v>
      </c>
      <c r="AE383" s="104">
        <f t="shared" si="390"/>
        <v>0</v>
      </c>
      <c r="AF383" s="104">
        <f t="shared" si="391"/>
        <v>0</v>
      </c>
      <c r="AG383" s="104">
        <f t="shared" si="392"/>
        <v>0</v>
      </c>
      <c r="AH383" s="173">
        <f t="shared" si="393"/>
        <v>0</v>
      </c>
      <c r="AJ383" s="78"/>
      <c r="AK383" s="79"/>
      <c r="AL383" s="79"/>
      <c r="AM383" s="79"/>
      <c r="AN383" s="79"/>
      <c r="AO383" s="79"/>
      <c r="AP383" s="79"/>
      <c r="AQ383" s="79"/>
      <c r="AR383" s="79"/>
      <c r="AS383" s="79"/>
      <c r="AT383" s="79"/>
      <c r="AU383" s="79"/>
      <c r="AV383" s="30">
        <f t="shared" si="394"/>
        <v>0</v>
      </c>
      <c r="AW383" s="80"/>
      <c r="AX383" s="37"/>
    </row>
    <row r="384" spans="2:50" x14ac:dyDescent="0.35">
      <c r="B384" s="116">
        <v>637000</v>
      </c>
      <c r="C384" s="87" t="s">
        <v>900</v>
      </c>
      <c r="E384" s="99">
        <f t="shared" si="365"/>
        <v>0</v>
      </c>
      <c r="F384" s="100">
        <f t="shared" si="366"/>
        <v>0</v>
      </c>
      <c r="G384" s="100">
        <f t="shared" si="367"/>
        <v>0</v>
      </c>
      <c r="H384" s="100">
        <f t="shared" si="368"/>
        <v>0</v>
      </c>
      <c r="I384" s="100">
        <f t="shared" si="369"/>
        <v>0</v>
      </c>
      <c r="J384" s="100">
        <f t="shared" si="370"/>
        <v>0</v>
      </c>
      <c r="K384" s="100">
        <f t="shared" si="371"/>
        <v>0</v>
      </c>
      <c r="L384" s="100">
        <f t="shared" si="372"/>
        <v>0</v>
      </c>
      <c r="M384" s="100">
        <f t="shared" si="373"/>
        <v>0</v>
      </c>
      <c r="N384" s="100">
        <f t="shared" si="374"/>
        <v>0</v>
      </c>
      <c r="O384" s="100">
        <f t="shared" si="375"/>
        <v>0</v>
      </c>
      <c r="P384" s="100">
        <f t="shared" si="376"/>
        <v>0</v>
      </c>
      <c r="Q384" s="104">
        <f t="shared" si="377"/>
        <v>0</v>
      </c>
      <c r="S384" s="99">
        <f t="shared" si="378"/>
        <v>0</v>
      </c>
      <c r="T384" s="100">
        <f t="shared" si="379"/>
        <v>0</v>
      </c>
      <c r="U384" s="100">
        <f t="shared" si="380"/>
        <v>0</v>
      </c>
      <c r="V384" s="100">
        <f t="shared" si="381"/>
        <v>0</v>
      </c>
      <c r="W384" s="100">
        <f t="shared" si="382"/>
        <v>0</v>
      </c>
      <c r="X384" s="100">
        <f t="shared" si="383"/>
        <v>0</v>
      </c>
      <c r="Y384" s="100">
        <f t="shared" si="384"/>
        <v>0</v>
      </c>
      <c r="Z384" s="100">
        <f t="shared" si="385"/>
        <v>0</v>
      </c>
      <c r="AA384" s="100">
        <f t="shared" si="386"/>
        <v>0</v>
      </c>
      <c r="AB384" s="100">
        <f t="shared" si="387"/>
        <v>0</v>
      </c>
      <c r="AC384" s="100">
        <f t="shared" si="388"/>
        <v>0</v>
      </c>
      <c r="AD384" s="100">
        <f t="shared" si="389"/>
        <v>0</v>
      </c>
      <c r="AE384" s="104">
        <f t="shared" si="390"/>
        <v>0</v>
      </c>
      <c r="AF384" s="104">
        <f t="shared" si="391"/>
        <v>0</v>
      </c>
      <c r="AG384" s="104">
        <f t="shared" si="392"/>
        <v>0</v>
      </c>
      <c r="AH384" s="173">
        <f t="shared" si="393"/>
        <v>0</v>
      </c>
      <c r="AJ384" s="78"/>
      <c r="AK384" s="79"/>
      <c r="AL384" s="79"/>
      <c r="AM384" s="79"/>
      <c r="AN384" s="79"/>
      <c r="AO384" s="79"/>
      <c r="AP384" s="79"/>
      <c r="AQ384" s="79"/>
      <c r="AR384" s="79"/>
      <c r="AS384" s="79"/>
      <c r="AT384" s="79"/>
      <c r="AU384" s="79"/>
      <c r="AV384" s="30">
        <f t="shared" si="394"/>
        <v>0</v>
      </c>
      <c r="AW384" s="80"/>
      <c r="AX384" s="37"/>
    </row>
    <row r="385" spans="1:50" x14ac:dyDescent="0.35">
      <c r="B385" s="116">
        <v>637010</v>
      </c>
      <c r="C385" s="87" t="s">
        <v>901</v>
      </c>
      <c r="E385" s="99">
        <f t="shared" si="365"/>
        <v>0</v>
      </c>
      <c r="F385" s="100">
        <f t="shared" si="366"/>
        <v>0</v>
      </c>
      <c r="G385" s="100">
        <f t="shared" si="367"/>
        <v>0</v>
      </c>
      <c r="H385" s="100">
        <f t="shared" si="368"/>
        <v>0</v>
      </c>
      <c r="I385" s="100">
        <f t="shared" si="369"/>
        <v>0</v>
      </c>
      <c r="J385" s="100">
        <f t="shared" si="370"/>
        <v>0</v>
      </c>
      <c r="K385" s="100">
        <f t="shared" si="371"/>
        <v>0</v>
      </c>
      <c r="L385" s="100">
        <f t="shared" si="372"/>
        <v>0</v>
      </c>
      <c r="M385" s="100">
        <f t="shared" si="373"/>
        <v>0</v>
      </c>
      <c r="N385" s="100">
        <f t="shared" si="374"/>
        <v>0</v>
      </c>
      <c r="O385" s="100">
        <f t="shared" si="375"/>
        <v>0</v>
      </c>
      <c r="P385" s="100">
        <f t="shared" si="376"/>
        <v>0</v>
      </c>
      <c r="Q385" s="104">
        <f t="shared" si="377"/>
        <v>0</v>
      </c>
      <c r="S385" s="99">
        <f t="shared" si="378"/>
        <v>0</v>
      </c>
      <c r="T385" s="100">
        <f t="shared" si="379"/>
        <v>0</v>
      </c>
      <c r="U385" s="100">
        <f t="shared" si="380"/>
        <v>0</v>
      </c>
      <c r="V385" s="100">
        <f t="shared" si="381"/>
        <v>0</v>
      </c>
      <c r="W385" s="100">
        <f t="shared" si="382"/>
        <v>0</v>
      </c>
      <c r="X385" s="100">
        <f t="shared" si="383"/>
        <v>0</v>
      </c>
      <c r="Y385" s="100">
        <f t="shared" si="384"/>
        <v>0</v>
      </c>
      <c r="Z385" s="100">
        <f t="shared" si="385"/>
        <v>0</v>
      </c>
      <c r="AA385" s="100">
        <f t="shared" si="386"/>
        <v>0</v>
      </c>
      <c r="AB385" s="100">
        <f t="shared" si="387"/>
        <v>0</v>
      </c>
      <c r="AC385" s="100">
        <f t="shared" si="388"/>
        <v>0</v>
      </c>
      <c r="AD385" s="100">
        <f t="shared" si="389"/>
        <v>0</v>
      </c>
      <c r="AE385" s="104">
        <f t="shared" si="390"/>
        <v>0</v>
      </c>
      <c r="AF385" s="104">
        <f t="shared" si="391"/>
        <v>0</v>
      </c>
      <c r="AG385" s="104">
        <f t="shared" si="392"/>
        <v>0</v>
      </c>
      <c r="AH385" s="173">
        <f t="shared" si="393"/>
        <v>0</v>
      </c>
      <c r="AJ385" s="78"/>
      <c r="AK385" s="79"/>
      <c r="AL385" s="79"/>
      <c r="AM385" s="79"/>
      <c r="AN385" s="79"/>
      <c r="AO385" s="79"/>
      <c r="AP385" s="79"/>
      <c r="AQ385" s="79"/>
      <c r="AR385" s="79"/>
      <c r="AS385" s="79"/>
      <c r="AT385" s="79"/>
      <c r="AU385" s="79"/>
      <c r="AV385" s="30">
        <f t="shared" si="394"/>
        <v>0</v>
      </c>
      <c r="AW385" s="80"/>
      <c r="AX385" s="37"/>
    </row>
    <row r="386" spans="1:50" x14ac:dyDescent="0.35">
      <c r="B386" s="116">
        <v>637011</v>
      </c>
      <c r="C386" s="87" t="s">
        <v>902</v>
      </c>
      <c r="E386" s="99">
        <f t="shared" si="365"/>
        <v>0</v>
      </c>
      <c r="F386" s="100">
        <f t="shared" si="366"/>
        <v>0</v>
      </c>
      <c r="G386" s="100">
        <f t="shared" si="367"/>
        <v>0</v>
      </c>
      <c r="H386" s="100">
        <f t="shared" si="368"/>
        <v>0</v>
      </c>
      <c r="I386" s="100">
        <f t="shared" si="369"/>
        <v>0</v>
      </c>
      <c r="J386" s="100">
        <f t="shared" si="370"/>
        <v>0</v>
      </c>
      <c r="K386" s="100">
        <f t="shared" si="371"/>
        <v>0</v>
      </c>
      <c r="L386" s="100">
        <f t="shared" si="372"/>
        <v>0</v>
      </c>
      <c r="M386" s="100">
        <f t="shared" si="373"/>
        <v>0</v>
      </c>
      <c r="N386" s="100">
        <f t="shared" si="374"/>
        <v>0</v>
      </c>
      <c r="O386" s="100">
        <f t="shared" si="375"/>
        <v>0</v>
      </c>
      <c r="P386" s="100">
        <f t="shared" si="376"/>
        <v>0</v>
      </c>
      <c r="Q386" s="104">
        <f t="shared" si="377"/>
        <v>0</v>
      </c>
      <c r="S386" s="99">
        <f t="shared" si="378"/>
        <v>0</v>
      </c>
      <c r="T386" s="100">
        <f t="shared" si="379"/>
        <v>0</v>
      </c>
      <c r="U386" s="100">
        <f t="shared" si="380"/>
        <v>0</v>
      </c>
      <c r="V386" s="100">
        <f t="shared" si="381"/>
        <v>0</v>
      </c>
      <c r="W386" s="100">
        <f t="shared" si="382"/>
        <v>0</v>
      </c>
      <c r="X386" s="100">
        <f t="shared" si="383"/>
        <v>0</v>
      </c>
      <c r="Y386" s="100">
        <f t="shared" si="384"/>
        <v>0</v>
      </c>
      <c r="Z386" s="100">
        <f t="shared" si="385"/>
        <v>0</v>
      </c>
      <c r="AA386" s="100">
        <f t="shared" si="386"/>
        <v>0</v>
      </c>
      <c r="AB386" s="100">
        <f t="shared" si="387"/>
        <v>0</v>
      </c>
      <c r="AC386" s="100">
        <f t="shared" si="388"/>
        <v>0</v>
      </c>
      <c r="AD386" s="100">
        <f t="shared" si="389"/>
        <v>0</v>
      </c>
      <c r="AE386" s="104">
        <f t="shared" si="390"/>
        <v>0</v>
      </c>
      <c r="AF386" s="104">
        <f t="shared" si="391"/>
        <v>0</v>
      </c>
      <c r="AG386" s="104">
        <f t="shared" si="392"/>
        <v>0</v>
      </c>
      <c r="AH386" s="173">
        <f t="shared" si="393"/>
        <v>0</v>
      </c>
      <c r="AJ386" s="78"/>
      <c r="AK386" s="79"/>
      <c r="AL386" s="79"/>
      <c r="AM386" s="79"/>
      <c r="AN386" s="79"/>
      <c r="AO386" s="79"/>
      <c r="AP386" s="79"/>
      <c r="AQ386" s="79"/>
      <c r="AR386" s="79"/>
      <c r="AS386" s="79"/>
      <c r="AT386" s="79"/>
      <c r="AU386" s="79"/>
      <c r="AV386" s="30">
        <f t="shared" si="394"/>
        <v>0</v>
      </c>
      <c r="AW386" s="80"/>
      <c r="AX386" s="37"/>
    </row>
    <row r="387" spans="1:50" x14ac:dyDescent="0.35">
      <c r="B387" s="116">
        <v>637012</v>
      </c>
      <c r="C387" s="87" t="s">
        <v>903</v>
      </c>
      <c r="E387" s="99">
        <f t="shared" si="365"/>
        <v>0</v>
      </c>
      <c r="F387" s="100">
        <f t="shared" si="366"/>
        <v>0</v>
      </c>
      <c r="G387" s="100">
        <f t="shared" si="367"/>
        <v>0</v>
      </c>
      <c r="H387" s="100">
        <f t="shared" si="368"/>
        <v>0</v>
      </c>
      <c r="I387" s="100">
        <f t="shared" si="369"/>
        <v>0</v>
      </c>
      <c r="J387" s="100">
        <f t="shared" si="370"/>
        <v>0</v>
      </c>
      <c r="K387" s="100">
        <f t="shared" si="371"/>
        <v>0</v>
      </c>
      <c r="L387" s="100">
        <f t="shared" si="372"/>
        <v>0</v>
      </c>
      <c r="M387" s="100">
        <f t="shared" si="373"/>
        <v>0</v>
      </c>
      <c r="N387" s="100">
        <f t="shared" si="374"/>
        <v>0</v>
      </c>
      <c r="O387" s="100">
        <f t="shared" si="375"/>
        <v>0</v>
      </c>
      <c r="P387" s="100">
        <f t="shared" si="376"/>
        <v>0</v>
      </c>
      <c r="Q387" s="104">
        <f t="shared" si="377"/>
        <v>0</v>
      </c>
      <c r="S387" s="99">
        <f t="shared" si="378"/>
        <v>0</v>
      </c>
      <c r="T387" s="100">
        <f t="shared" si="379"/>
        <v>0</v>
      </c>
      <c r="U387" s="100">
        <f t="shared" si="380"/>
        <v>0</v>
      </c>
      <c r="V387" s="100">
        <f t="shared" si="381"/>
        <v>0</v>
      </c>
      <c r="W387" s="100">
        <f t="shared" si="382"/>
        <v>0</v>
      </c>
      <c r="X387" s="100">
        <f t="shared" si="383"/>
        <v>0</v>
      </c>
      <c r="Y387" s="100">
        <f t="shared" si="384"/>
        <v>0</v>
      </c>
      <c r="Z387" s="100">
        <f t="shared" si="385"/>
        <v>0</v>
      </c>
      <c r="AA387" s="100">
        <f t="shared" si="386"/>
        <v>0</v>
      </c>
      <c r="AB387" s="100">
        <f t="shared" si="387"/>
        <v>0</v>
      </c>
      <c r="AC387" s="100">
        <f t="shared" si="388"/>
        <v>0</v>
      </c>
      <c r="AD387" s="100">
        <f t="shared" si="389"/>
        <v>0</v>
      </c>
      <c r="AE387" s="104">
        <f t="shared" si="390"/>
        <v>0</v>
      </c>
      <c r="AF387" s="104">
        <f t="shared" si="391"/>
        <v>0</v>
      </c>
      <c r="AG387" s="104">
        <f t="shared" si="392"/>
        <v>0</v>
      </c>
      <c r="AH387" s="173">
        <f t="shared" si="393"/>
        <v>0</v>
      </c>
      <c r="AJ387" s="78"/>
      <c r="AK387" s="79"/>
      <c r="AL387" s="79"/>
      <c r="AM387" s="79"/>
      <c r="AN387" s="79"/>
      <c r="AO387" s="79"/>
      <c r="AP387" s="79"/>
      <c r="AQ387" s="79"/>
      <c r="AR387" s="79"/>
      <c r="AS387" s="79"/>
      <c r="AT387" s="79"/>
      <c r="AU387" s="79"/>
      <c r="AV387" s="30">
        <f t="shared" si="394"/>
        <v>0</v>
      </c>
      <c r="AW387" s="80"/>
      <c r="AX387" s="37"/>
    </row>
    <row r="388" spans="1:50" x14ac:dyDescent="0.35">
      <c r="A388" s="22"/>
      <c r="B388" s="127"/>
      <c r="C388" s="128" t="str">
        <f>+"Total "&amp;PROPER(C349)</f>
        <v>Total Rsv - Grounds</v>
      </c>
      <c r="D388" s="96"/>
      <c r="E388" s="174">
        <f t="shared" ref="E388:Q388" si="395">SUM(E350:E387)</f>
        <v>0</v>
      </c>
      <c r="F388" s="175">
        <f t="shared" si="395"/>
        <v>0</v>
      </c>
      <c r="G388" s="175">
        <f t="shared" si="395"/>
        <v>0</v>
      </c>
      <c r="H388" s="175">
        <f t="shared" si="395"/>
        <v>0</v>
      </c>
      <c r="I388" s="175">
        <f t="shared" si="395"/>
        <v>0</v>
      </c>
      <c r="J388" s="175">
        <f t="shared" si="395"/>
        <v>0</v>
      </c>
      <c r="K388" s="175">
        <f t="shared" si="395"/>
        <v>0</v>
      </c>
      <c r="L388" s="175">
        <f t="shared" si="395"/>
        <v>0</v>
      </c>
      <c r="M388" s="175">
        <f t="shared" si="395"/>
        <v>0</v>
      </c>
      <c r="N388" s="175">
        <f t="shared" si="395"/>
        <v>0</v>
      </c>
      <c r="O388" s="175">
        <f t="shared" si="395"/>
        <v>0</v>
      </c>
      <c r="P388" s="175">
        <f t="shared" si="395"/>
        <v>0</v>
      </c>
      <c r="Q388" s="176">
        <f t="shared" si="395"/>
        <v>0</v>
      </c>
      <c r="R388" s="96"/>
      <c r="S388" s="174">
        <f t="shared" ref="S388:AG388" si="396">SUM(S350:S387)</f>
        <v>0</v>
      </c>
      <c r="T388" s="175">
        <f t="shared" si="396"/>
        <v>0</v>
      </c>
      <c r="U388" s="175">
        <f t="shared" si="396"/>
        <v>0</v>
      </c>
      <c r="V388" s="175">
        <f t="shared" si="396"/>
        <v>0</v>
      </c>
      <c r="W388" s="175">
        <f t="shared" si="396"/>
        <v>0</v>
      </c>
      <c r="X388" s="175">
        <f t="shared" si="396"/>
        <v>0</v>
      </c>
      <c r="Y388" s="175">
        <f t="shared" si="396"/>
        <v>0</v>
      </c>
      <c r="Z388" s="175">
        <f t="shared" si="396"/>
        <v>0</v>
      </c>
      <c r="AA388" s="175">
        <f t="shared" si="396"/>
        <v>0</v>
      </c>
      <c r="AB388" s="175">
        <f t="shared" si="396"/>
        <v>0</v>
      </c>
      <c r="AC388" s="175">
        <f t="shared" si="396"/>
        <v>0</v>
      </c>
      <c r="AD388" s="175">
        <f t="shared" si="396"/>
        <v>0</v>
      </c>
      <c r="AE388" s="176">
        <f t="shared" si="396"/>
        <v>0</v>
      </c>
      <c r="AF388" s="176">
        <f t="shared" si="396"/>
        <v>0</v>
      </c>
      <c r="AG388" s="176">
        <f t="shared" si="396"/>
        <v>0</v>
      </c>
      <c r="AH388" s="177">
        <f t="shared" si="393"/>
        <v>0</v>
      </c>
      <c r="AI388" s="96"/>
      <c r="AJ388" s="66">
        <f t="shared" ref="AJ388:AV388" si="397">SUM(AJ350:AJ387)</f>
        <v>0</v>
      </c>
      <c r="AK388" s="67">
        <f t="shared" si="397"/>
        <v>0</v>
      </c>
      <c r="AL388" s="67">
        <f t="shared" si="397"/>
        <v>0</v>
      </c>
      <c r="AM388" s="67">
        <f t="shared" si="397"/>
        <v>0</v>
      </c>
      <c r="AN388" s="67">
        <f t="shared" si="397"/>
        <v>0</v>
      </c>
      <c r="AO388" s="67">
        <f t="shared" si="397"/>
        <v>0</v>
      </c>
      <c r="AP388" s="67">
        <f t="shared" si="397"/>
        <v>0</v>
      </c>
      <c r="AQ388" s="67">
        <f t="shared" si="397"/>
        <v>0</v>
      </c>
      <c r="AR388" s="67">
        <f t="shared" si="397"/>
        <v>0</v>
      </c>
      <c r="AS388" s="67">
        <f t="shared" si="397"/>
        <v>0</v>
      </c>
      <c r="AT388" s="67">
        <f t="shared" si="397"/>
        <v>0</v>
      </c>
      <c r="AU388" s="67">
        <f t="shared" si="397"/>
        <v>0</v>
      </c>
      <c r="AV388" s="27">
        <f t="shared" si="397"/>
        <v>0</v>
      </c>
      <c r="AW388" s="55"/>
      <c r="AX388" s="22"/>
    </row>
    <row r="389" spans="1:50" s="46" customFormat="1" ht="11.65" customHeight="1" x14ac:dyDescent="0.3">
      <c r="A389" s="44"/>
      <c r="B389" s="129"/>
      <c r="C389" s="130" t="s">
        <v>175</v>
      </c>
      <c r="D389" s="130"/>
      <c r="E389" s="178">
        <f t="shared" ref="E389:Q389" si="398">IF(E$201=0,0,E388/E$201)</f>
        <v>0</v>
      </c>
      <c r="F389" s="179">
        <f t="shared" si="398"/>
        <v>0</v>
      </c>
      <c r="G389" s="179">
        <f t="shared" si="398"/>
        <v>0</v>
      </c>
      <c r="H389" s="179">
        <f t="shared" si="398"/>
        <v>0</v>
      </c>
      <c r="I389" s="179">
        <f t="shared" si="398"/>
        <v>0</v>
      </c>
      <c r="J389" s="179">
        <f t="shared" si="398"/>
        <v>0</v>
      </c>
      <c r="K389" s="179">
        <f t="shared" si="398"/>
        <v>0</v>
      </c>
      <c r="L389" s="179">
        <f t="shared" si="398"/>
        <v>0</v>
      </c>
      <c r="M389" s="179">
        <f t="shared" si="398"/>
        <v>0</v>
      </c>
      <c r="N389" s="179">
        <f t="shared" si="398"/>
        <v>0</v>
      </c>
      <c r="O389" s="179">
        <f t="shared" si="398"/>
        <v>0</v>
      </c>
      <c r="P389" s="179">
        <f t="shared" si="398"/>
        <v>0</v>
      </c>
      <c r="Q389" s="180">
        <f t="shared" si="398"/>
        <v>0</v>
      </c>
      <c r="R389" s="130"/>
      <c r="S389" s="178">
        <f t="shared" ref="S389:AF389" si="399">IF(S$201=0,0,S388/S$201)</f>
        <v>0</v>
      </c>
      <c r="T389" s="179">
        <f t="shared" si="399"/>
        <v>0</v>
      </c>
      <c r="U389" s="179">
        <f t="shared" si="399"/>
        <v>0</v>
      </c>
      <c r="V389" s="179">
        <f t="shared" si="399"/>
        <v>0</v>
      </c>
      <c r="W389" s="179">
        <f t="shared" si="399"/>
        <v>0</v>
      </c>
      <c r="X389" s="179">
        <f t="shared" si="399"/>
        <v>0</v>
      </c>
      <c r="Y389" s="179">
        <f t="shared" si="399"/>
        <v>0</v>
      </c>
      <c r="Z389" s="179">
        <f t="shared" si="399"/>
        <v>0</v>
      </c>
      <c r="AA389" s="179">
        <f t="shared" si="399"/>
        <v>0</v>
      </c>
      <c r="AB389" s="179">
        <f t="shared" si="399"/>
        <v>0</v>
      </c>
      <c r="AC389" s="179">
        <f t="shared" si="399"/>
        <v>0</v>
      </c>
      <c r="AD389" s="179">
        <f t="shared" si="399"/>
        <v>0</v>
      </c>
      <c r="AE389" s="180">
        <f t="shared" si="399"/>
        <v>0</v>
      </c>
      <c r="AF389" s="180">
        <f t="shared" si="399"/>
        <v>0</v>
      </c>
      <c r="AG389" s="180"/>
      <c r="AH389" s="180"/>
      <c r="AI389" s="130"/>
      <c r="AJ389" s="68">
        <f t="shared" ref="AJ389:AV389" si="400">IF(AJ$201=0,0,AJ388/AJ$201)</f>
        <v>0</v>
      </c>
      <c r="AK389" s="69">
        <f t="shared" si="400"/>
        <v>0</v>
      </c>
      <c r="AL389" s="69">
        <f t="shared" si="400"/>
        <v>0</v>
      </c>
      <c r="AM389" s="69">
        <f t="shared" si="400"/>
        <v>0</v>
      </c>
      <c r="AN389" s="69">
        <f t="shared" si="400"/>
        <v>0</v>
      </c>
      <c r="AO389" s="69">
        <f t="shared" si="400"/>
        <v>0</v>
      </c>
      <c r="AP389" s="69">
        <f t="shared" si="400"/>
        <v>0</v>
      </c>
      <c r="AQ389" s="69">
        <f t="shared" si="400"/>
        <v>0</v>
      </c>
      <c r="AR389" s="69">
        <f t="shared" si="400"/>
        <v>0</v>
      </c>
      <c r="AS389" s="69">
        <f t="shared" si="400"/>
        <v>0</v>
      </c>
      <c r="AT389" s="69">
        <f t="shared" si="400"/>
        <v>0</v>
      </c>
      <c r="AU389" s="69">
        <f t="shared" si="400"/>
        <v>0</v>
      </c>
      <c r="AV389" s="45">
        <f t="shared" si="400"/>
        <v>0</v>
      </c>
      <c r="AW389" s="56"/>
      <c r="AX389" s="44"/>
    </row>
    <row r="390" spans="1:50" x14ac:dyDescent="0.35">
      <c r="A390" s="11"/>
      <c r="B390" s="125"/>
      <c r="C390" s="97"/>
      <c r="D390" s="97"/>
      <c r="E390" s="181"/>
      <c r="F390" s="182"/>
      <c r="G390" s="182"/>
      <c r="H390" s="182"/>
      <c r="I390" s="182"/>
      <c r="J390" s="182"/>
      <c r="K390" s="182"/>
      <c r="L390" s="182"/>
      <c r="M390" s="182"/>
      <c r="N390" s="182"/>
      <c r="O390" s="182"/>
      <c r="P390" s="182"/>
      <c r="Q390" s="183"/>
      <c r="R390" s="97"/>
      <c r="S390" s="181"/>
      <c r="T390" s="182"/>
      <c r="U390" s="182"/>
      <c r="V390" s="182"/>
      <c r="W390" s="182"/>
      <c r="X390" s="182"/>
      <c r="Y390" s="182"/>
      <c r="Z390" s="182"/>
      <c r="AA390" s="182"/>
      <c r="AB390" s="182"/>
      <c r="AC390" s="182"/>
      <c r="AD390" s="182"/>
      <c r="AE390" s="183"/>
      <c r="AF390" s="183"/>
      <c r="AG390" s="183"/>
      <c r="AH390" s="183"/>
      <c r="AI390" s="97"/>
      <c r="AJ390" s="57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9"/>
      <c r="AW390" s="58"/>
      <c r="AX390" s="11"/>
    </row>
    <row r="391" spans="1:50" x14ac:dyDescent="0.35">
      <c r="B391" s="116"/>
      <c r="C391" s="126" t="s">
        <v>904</v>
      </c>
      <c r="E391" s="105"/>
      <c r="F391" s="106"/>
      <c r="G391" s="106"/>
      <c r="H391" s="106"/>
      <c r="I391" s="106"/>
      <c r="J391" s="106"/>
      <c r="K391" s="106"/>
      <c r="L391" s="106"/>
      <c r="M391" s="106"/>
      <c r="N391" s="106"/>
      <c r="O391" s="106"/>
      <c r="P391" s="106"/>
      <c r="Q391" s="184"/>
      <c r="S391" s="105"/>
      <c r="T391" s="106"/>
      <c r="U391" s="106"/>
      <c r="V391" s="106"/>
      <c r="W391" s="106"/>
      <c r="X391" s="106"/>
      <c r="Y391" s="106"/>
      <c r="Z391" s="106"/>
      <c r="AA391" s="106"/>
      <c r="AB391" s="106"/>
      <c r="AC391" s="106"/>
      <c r="AD391" s="106"/>
      <c r="AE391" s="184"/>
      <c r="AF391" s="184"/>
      <c r="AG391" s="184"/>
      <c r="AH391" s="172"/>
      <c r="AJ391" s="59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30"/>
      <c r="AW391" s="49"/>
    </row>
    <row r="392" spans="1:50" x14ac:dyDescent="0.35">
      <c r="B392" s="116">
        <v>640000</v>
      </c>
      <c r="C392" s="87" t="s">
        <v>905</v>
      </c>
      <c r="E392" s="99">
        <f t="shared" ref="E392:E428" si="401">IF(E$6="Actuals",_xlfn.IFNA(VLOOKUP($B392,PYRSV,5,FALSE),0),_xlfn.IFNA(VLOOKUP($B392,CYBUDRSV,5,FALSE),0))</f>
        <v>0</v>
      </c>
      <c r="F392" s="100">
        <f t="shared" ref="F392:F428" si="402">IF(F$6="Actuals",_xlfn.IFNA(VLOOKUP($B392,PYRSV,6,FALSE),0),_xlfn.IFNA(VLOOKUP($B392,CYBUDRSV,6,FALSE),0))</f>
        <v>0</v>
      </c>
      <c r="G392" s="100">
        <f t="shared" ref="G392:G428" si="403">IF(G$6="Actuals",_xlfn.IFNA(VLOOKUP($B392,PYRSV,7,FALSE),0),_xlfn.IFNA(VLOOKUP($B392,CYBUDRSV,7,FALSE),0))</f>
        <v>0</v>
      </c>
      <c r="H392" s="100">
        <f t="shared" ref="H392:H428" si="404">IF(H$6="Actuals",_xlfn.IFNA(VLOOKUP($B392,PYRSV,8,FALSE),0),_xlfn.IFNA(VLOOKUP($B392,CYBUDRSV,8,FALSE),0))</f>
        <v>0</v>
      </c>
      <c r="I392" s="100">
        <f t="shared" ref="I392:I428" si="405">IF(I$6="Actuals",_xlfn.IFNA(VLOOKUP($B392,PYRSV,9,FALSE),0),_xlfn.IFNA(VLOOKUP($B392,CYBUDRSV,9,FALSE),0))</f>
        <v>0</v>
      </c>
      <c r="J392" s="100">
        <f t="shared" ref="J392:J428" si="406">IF(J$6="Actuals",_xlfn.IFNA(VLOOKUP($B392,PYRSV,10,FALSE),0),_xlfn.IFNA(VLOOKUP($B392,CYBUDRSV,10,FALSE),0))</f>
        <v>0</v>
      </c>
      <c r="K392" s="100">
        <f t="shared" ref="K392:K428" si="407">IF(K$6="Actuals",_xlfn.IFNA(VLOOKUP($B392,PYRSV,11,FALSE),0),_xlfn.IFNA(VLOOKUP($B392,CYBUDRSV,11,FALSE),0))</f>
        <v>0</v>
      </c>
      <c r="L392" s="100">
        <f t="shared" ref="L392:L428" si="408">IF(L$6="Actuals",_xlfn.IFNA(VLOOKUP($B392,PYRSV,12,FALSE),0),_xlfn.IFNA(VLOOKUP($B392,CYBUDRSV,12,FALSE),0))</f>
        <v>0</v>
      </c>
      <c r="M392" s="100">
        <f t="shared" ref="M392:M428" si="409">IF(M$6="Actuals",_xlfn.IFNA(VLOOKUP($B392,PYRSV,13,FALSE),0),_xlfn.IFNA(VLOOKUP($B392,CYBUDRSV,13,FALSE),0))</f>
        <v>0</v>
      </c>
      <c r="N392" s="100">
        <f t="shared" ref="N392:N428" si="410">IF(N$6="Actuals",_xlfn.IFNA(VLOOKUP($B392,PYRSV,14,FALSE),0),_xlfn.IFNA(VLOOKUP($B392,CYBUDRSV,14,FALSE),0))</f>
        <v>0</v>
      </c>
      <c r="O392" s="100">
        <f t="shared" ref="O392:O428" si="411">IF(O$6="Actuals",_xlfn.IFNA(VLOOKUP($B392,PYRSV,15,FALSE),0),_xlfn.IFNA(VLOOKUP($B392,CYBUDRSV,15,FALSE),0))</f>
        <v>0</v>
      </c>
      <c r="P392" s="100">
        <f t="shared" ref="P392:P428" si="412">IF(P$6="Actuals",_xlfn.IFNA(VLOOKUP($B392,PYRSV,16,FALSE),0),_xlfn.IFNA(VLOOKUP($B392,CYBUDRSV,16,FALSE),0))</f>
        <v>0</v>
      </c>
      <c r="Q392" s="104">
        <f t="shared" ref="Q392:Q428" si="413">SUM(E392:P392)</f>
        <v>0</v>
      </c>
      <c r="S392" s="99">
        <f t="shared" ref="S392:S428" si="414">IF(S$6="Actuals",_xlfn.IFNA(VLOOKUP($B392,CYRSV,5,FALSE),0),_xlfn.IFNA(VLOOKUP($B392,CYBUDRSV,9,FALSE),0))</f>
        <v>0</v>
      </c>
      <c r="T392" s="100">
        <f t="shared" ref="T392:T428" si="415">IF(T$6="Actuals",_xlfn.IFNA(VLOOKUP($B392,CYRSV,6,FALSE),0),_xlfn.IFNA(VLOOKUP($B392,CYBUDRSV,10,FALSE),0))</f>
        <v>0</v>
      </c>
      <c r="U392" s="100">
        <f t="shared" ref="U392:U428" si="416">IF(U$6="Actuals",_xlfn.IFNA(VLOOKUP($B392,CYRSV,7,FALSE),0),_xlfn.IFNA(VLOOKUP($B392,CYBUDRSV,11,FALSE),0))</f>
        <v>0</v>
      </c>
      <c r="V392" s="100">
        <f t="shared" ref="V392:V428" si="417">IF(V$6="Actuals",_xlfn.IFNA(VLOOKUP($B392,CYRSV,8,FALSE),0),_xlfn.IFNA(VLOOKUP($B392,CYBUDRSV,12,FALSE),0))</f>
        <v>0</v>
      </c>
      <c r="W392" s="100">
        <f t="shared" ref="W392:W428" si="418">IF(W$6="Actuals",_xlfn.IFNA(VLOOKUP($B392,CYRSV,9,FALSE),0),_xlfn.IFNA(VLOOKUP($B392,CYBUDRSV,13,FALSE),0))</f>
        <v>0</v>
      </c>
      <c r="X392" s="100">
        <f t="shared" ref="X392:X428" si="419">IF(X$6="Actuals",_xlfn.IFNA(VLOOKUP($B392,CYRSV,10,FALSE),0),_xlfn.IFNA(VLOOKUP($B392,CYBUDRSV,14,FALSE),0))</f>
        <v>0</v>
      </c>
      <c r="Y392" s="100">
        <f t="shared" ref="Y392:Y428" si="420">IF(Y$6="Actuals",_xlfn.IFNA(VLOOKUP($B392,CYRSV,11,FALSE),0),_xlfn.IFNA(VLOOKUP($B392,CYBUDRSV,15,FALSE),0))</f>
        <v>0</v>
      </c>
      <c r="Z392" s="100">
        <f t="shared" ref="Z392:Z428" si="421">IF(Z$6="Actuals",_xlfn.IFNA(VLOOKUP($B392,CYRSV,12,FALSE),0),_xlfn.IFNA(VLOOKUP($B392,CYBUDRSV,16,FALSE),0))</f>
        <v>0</v>
      </c>
      <c r="AA392" s="100">
        <f t="shared" ref="AA392:AA428" si="422">IF(AA$6="Actuals",_xlfn.IFNA(VLOOKUP($B392,CYRSV,13,FALSE),0),_xlfn.IFNA(VLOOKUP($B392,CYBUDRSV,17,FALSE),0))</f>
        <v>0</v>
      </c>
      <c r="AB392" s="100">
        <f t="shared" ref="AB392:AB428" si="423">IF(AB$6="Actuals",_xlfn.IFNA(VLOOKUP($B392,CYRSV,14,FALSE),0),_xlfn.IFNA(VLOOKUP($B392,CYBUDRSV,18,FALSE),0))</f>
        <v>0</v>
      </c>
      <c r="AC392" s="100">
        <f t="shared" ref="AC392:AC428" si="424">IF(AC$6="Actuals",_xlfn.IFNA(VLOOKUP($B392,CYRSV,15,FALSE),0),_xlfn.IFNA(VLOOKUP($B392,CYBUDRSV,19,FALSE),0))</f>
        <v>0</v>
      </c>
      <c r="AD392" s="100">
        <f t="shared" ref="AD392:AD428" si="425">IF(AD$6="Actuals",_xlfn.IFNA(VLOOKUP($B392,CYRSV,16,FALSE),0),_xlfn.IFNA(VLOOKUP($B392,CYBUDRSV,20,FALSE),0))</f>
        <v>0</v>
      </c>
      <c r="AE392" s="104">
        <f t="shared" ref="AE392:AE428" si="426">SUM(S392:AD392)</f>
        <v>0</v>
      </c>
      <c r="AF392" s="104">
        <f t="shared" ref="AF392:AF428" si="427">IF(AF$6="Actuals",_xlfn.IFNA(VLOOKUP($B392,CYRSV,17,FALSE),0),_xlfn.IFNA(VLOOKUP($B392,CYBUDRSV,6,FALSE),0))</f>
        <v>0</v>
      </c>
      <c r="AG392" s="104">
        <f t="shared" ref="AG392:AG428" si="428">+AE392-AF392</f>
        <v>0</v>
      </c>
      <c r="AH392" s="173">
        <f t="shared" ref="AH392:AH429" si="429">IF(AF392=0,0,AG392/AF392)</f>
        <v>0</v>
      </c>
      <c r="AJ392" s="78"/>
      <c r="AK392" s="79"/>
      <c r="AL392" s="79"/>
      <c r="AM392" s="79"/>
      <c r="AN392" s="79"/>
      <c r="AO392" s="79"/>
      <c r="AP392" s="79"/>
      <c r="AQ392" s="79"/>
      <c r="AR392" s="79"/>
      <c r="AS392" s="79"/>
      <c r="AT392" s="79"/>
      <c r="AU392" s="79"/>
      <c r="AV392" s="30">
        <f t="shared" ref="AV392:AV428" si="430">SUM(AJ392:AU392)</f>
        <v>0</v>
      </c>
      <c r="AW392" s="80"/>
      <c r="AX392" s="37"/>
    </row>
    <row r="393" spans="1:50" x14ac:dyDescent="0.35">
      <c r="B393" s="116">
        <v>640010</v>
      </c>
      <c r="C393" s="87" t="s">
        <v>906</v>
      </c>
      <c r="E393" s="99">
        <f t="shared" si="401"/>
        <v>0</v>
      </c>
      <c r="F393" s="100">
        <f t="shared" si="402"/>
        <v>0</v>
      </c>
      <c r="G393" s="100">
        <f t="shared" si="403"/>
        <v>0</v>
      </c>
      <c r="H393" s="100">
        <f t="shared" si="404"/>
        <v>0</v>
      </c>
      <c r="I393" s="100">
        <f t="shared" si="405"/>
        <v>0</v>
      </c>
      <c r="J393" s="100">
        <f t="shared" si="406"/>
        <v>0</v>
      </c>
      <c r="K393" s="100">
        <f t="shared" si="407"/>
        <v>0</v>
      </c>
      <c r="L393" s="100">
        <f t="shared" si="408"/>
        <v>0</v>
      </c>
      <c r="M393" s="100">
        <f t="shared" si="409"/>
        <v>0</v>
      </c>
      <c r="N393" s="100">
        <f t="shared" si="410"/>
        <v>0</v>
      </c>
      <c r="O393" s="100">
        <f t="shared" si="411"/>
        <v>0</v>
      </c>
      <c r="P393" s="100">
        <f t="shared" si="412"/>
        <v>0</v>
      </c>
      <c r="Q393" s="104">
        <f t="shared" si="413"/>
        <v>0</v>
      </c>
      <c r="S393" s="99">
        <f t="shared" si="414"/>
        <v>0</v>
      </c>
      <c r="T393" s="100">
        <f t="shared" si="415"/>
        <v>0</v>
      </c>
      <c r="U393" s="100">
        <f t="shared" si="416"/>
        <v>0</v>
      </c>
      <c r="V393" s="100">
        <f t="shared" si="417"/>
        <v>0</v>
      </c>
      <c r="W393" s="100">
        <f t="shared" si="418"/>
        <v>0</v>
      </c>
      <c r="X393" s="100">
        <f t="shared" si="419"/>
        <v>0</v>
      </c>
      <c r="Y393" s="100">
        <f t="shared" si="420"/>
        <v>0</v>
      </c>
      <c r="Z393" s="100">
        <f t="shared" si="421"/>
        <v>0</v>
      </c>
      <c r="AA393" s="100">
        <f t="shared" si="422"/>
        <v>0</v>
      </c>
      <c r="AB393" s="100">
        <f t="shared" si="423"/>
        <v>0</v>
      </c>
      <c r="AC393" s="100">
        <f t="shared" si="424"/>
        <v>0</v>
      </c>
      <c r="AD393" s="100">
        <f t="shared" si="425"/>
        <v>0</v>
      </c>
      <c r="AE393" s="104">
        <f t="shared" si="426"/>
        <v>0</v>
      </c>
      <c r="AF393" s="104">
        <f t="shared" si="427"/>
        <v>0</v>
      </c>
      <c r="AG393" s="104">
        <f t="shared" si="428"/>
        <v>0</v>
      </c>
      <c r="AH393" s="173">
        <f t="shared" si="429"/>
        <v>0</v>
      </c>
      <c r="AJ393" s="78"/>
      <c r="AK393" s="79"/>
      <c r="AL393" s="79"/>
      <c r="AM393" s="79"/>
      <c r="AN393" s="79"/>
      <c r="AO393" s="79"/>
      <c r="AP393" s="79"/>
      <c r="AQ393" s="79"/>
      <c r="AR393" s="79"/>
      <c r="AS393" s="79"/>
      <c r="AT393" s="79"/>
      <c r="AU393" s="79"/>
      <c r="AV393" s="30">
        <f t="shared" si="430"/>
        <v>0</v>
      </c>
      <c r="AW393" s="80"/>
      <c r="AX393" s="37"/>
    </row>
    <row r="394" spans="1:50" x14ac:dyDescent="0.35">
      <c r="B394" s="116">
        <v>640011</v>
      </c>
      <c r="C394" s="87" t="s">
        <v>907</v>
      </c>
      <c r="E394" s="99">
        <f t="shared" si="401"/>
        <v>0</v>
      </c>
      <c r="F394" s="100">
        <f t="shared" si="402"/>
        <v>0</v>
      </c>
      <c r="G394" s="100">
        <f t="shared" si="403"/>
        <v>0</v>
      </c>
      <c r="H394" s="100">
        <f t="shared" si="404"/>
        <v>0</v>
      </c>
      <c r="I394" s="100">
        <f t="shared" si="405"/>
        <v>0</v>
      </c>
      <c r="J394" s="100">
        <f t="shared" si="406"/>
        <v>0</v>
      </c>
      <c r="K394" s="100">
        <f t="shared" si="407"/>
        <v>0</v>
      </c>
      <c r="L394" s="100">
        <f t="shared" si="408"/>
        <v>0</v>
      </c>
      <c r="M394" s="100">
        <f t="shared" si="409"/>
        <v>0</v>
      </c>
      <c r="N394" s="100">
        <f t="shared" si="410"/>
        <v>0</v>
      </c>
      <c r="O394" s="100">
        <f t="shared" si="411"/>
        <v>0</v>
      </c>
      <c r="P394" s="100">
        <f t="shared" si="412"/>
        <v>0</v>
      </c>
      <c r="Q394" s="104">
        <f t="shared" si="413"/>
        <v>0</v>
      </c>
      <c r="S394" s="99">
        <f t="shared" si="414"/>
        <v>0</v>
      </c>
      <c r="T394" s="100">
        <f t="shared" si="415"/>
        <v>0</v>
      </c>
      <c r="U394" s="100">
        <f t="shared" si="416"/>
        <v>0</v>
      </c>
      <c r="V394" s="100">
        <f t="shared" si="417"/>
        <v>0</v>
      </c>
      <c r="W394" s="100">
        <f t="shared" si="418"/>
        <v>0</v>
      </c>
      <c r="X394" s="100">
        <f t="shared" si="419"/>
        <v>0</v>
      </c>
      <c r="Y394" s="100">
        <f t="shared" si="420"/>
        <v>0</v>
      </c>
      <c r="Z394" s="100">
        <f t="shared" si="421"/>
        <v>0</v>
      </c>
      <c r="AA394" s="100">
        <f t="shared" si="422"/>
        <v>0</v>
      </c>
      <c r="AB394" s="100">
        <f t="shared" si="423"/>
        <v>0</v>
      </c>
      <c r="AC394" s="100">
        <f t="shared" si="424"/>
        <v>0</v>
      </c>
      <c r="AD394" s="100">
        <f t="shared" si="425"/>
        <v>0</v>
      </c>
      <c r="AE394" s="104">
        <f t="shared" si="426"/>
        <v>0</v>
      </c>
      <c r="AF394" s="104">
        <f t="shared" si="427"/>
        <v>0</v>
      </c>
      <c r="AG394" s="104">
        <f t="shared" si="428"/>
        <v>0</v>
      </c>
      <c r="AH394" s="173">
        <f t="shared" si="429"/>
        <v>0</v>
      </c>
      <c r="AJ394" s="78"/>
      <c r="AK394" s="79"/>
      <c r="AL394" s="79"/>
      <c r="AM394" s="79"/>
      <c r="AN394" s="79"/>
      <c r="AO394" s="79"/>
      <c r="AP394" s="79"/>
      <c r="AQ394" s="79"/>
      <c r="AR394" s="79"/>
      <c r="AS394" s="79"/>
      <c r="AT394" s="79"/>
      <c r="AU394" s="79"/>
      <c r="AV394" s="30">
        <f t="shared" si="430"/>
        <v>0</v>
      </c>
      <c r="AW394" s="80"/>
      <c r="AX394" s="37"/>
    </row>
    <row r="395" spans="1:50" x14ac:dyDescent="0.35">
      <c r="B395" s="116">
        <v>640012</v>
      </c>
      <c r="C395" s="87" t="s">
        <v>908</v>
      </c>
      <c r="E395" s="99" t="str">
        <f t="shared" si="401"/>
        <v>-</v>
      </c>
      <c r="F395" s="100" t="str">
        <f t="shared" si="402"/>
        <v>-</v>
      </c>
      <c r="G395" s="100" t="str">
        <f t="shared" si="403"/>
        <v>-</v>
      </c>
      <c r="H395" s="100" t="str">
        <f t="shared" si="404"/>
        <v>-</v>
      </c>
      <c r="I395" s="100" t="str">
        <f t="shared" si="405"/>
        <v>-</v>
      </c>
      <c r="J395" s="100" t="str">
        <f t="shared" si="406"/>
        <v>-</v>
      </c>
      <c r="K395" s="100" t="str">
        <f t="shared" si="407"/>
        <v>-</v>
      </c>
      <c r="L395" s="100" t="str">
        <f t="shared" si="408"/>
        <v>-</v>
      </c>
      <c r="M395" s="100" t="str">
        <f t="shared" si="409"/>
        <v>-</v>
      </c>
      <c r="N395" s="100" t="str">
        <f t="shared" si="410"/>
        <v>-</v>
      </c>
      <c r="O395" s="100" t="str">
        <f t="shared" si="411"/>
        <v>-</v>
      </c>
      <c r="P395" s="100">
        <f t="shared" si="412"/>
        <v>19602</v>
      </c>
      <c r="Q395" s="104">
        <f t="shared" si="413"/>
        <v>19602</v>
      </c>
      <c r="S395" s="99" t="str">
        <f t="shared" si="414"/>
        <v>-</v>
      </c>
      <c r="T395" s="100" t="str">
        <f t="shared" si="415"/>
        <v>-</v>
      </c>
      <c r="U395" s="100">
        <f t="shared" si="416"/>
        <v>5880.6</v>
      </c>
      <c r="V395" s="100" t="str">
        <f t="shared" si="417"/>
        <v>-</v>
      </c>
      <c r="W395" s="100" t="str">
        <f t="shared" si="418"/>
        <v>-</v>
      </c>
      <c r="X395" s="100" t="str">
        <f t="shared" si="419"/>
        <v>-</v>
      </c>
      <c r="Y395" s="100">
        <f t="shared" si="420"/>
        <v>0</v>
      </c>
      <c r="Z395" s="100">
        <f t="shared" si="421"/>
        <v>0</v>
      </c>
      <c r="AA395" s="100">
        <f t="shared" si="422"/>
        <v>0</v>
      </c>
      <c r="AB395" s="100">
        <f t="shared" si="423"/>
        <v>0</v>
      </c>
      <c r="AC395" s="100">
        <f t="shared" si="424"/>
        <v>0</v>
      </c>
      <c r="AD395" s="100">
        <f t="shared" si="425"/>
        <v>0</v>
      </c>
      <c r="AE395" s="104">
        <f t="shared" si="426"/>
        <v>5880.6</v>
      </c>
      <c r="AF395" s="104">
        <f t="shared" si="427"/>
        <v>6765</v>
      </c>
      <c r="AG395" s="104">
        <f t="shared" si="428"/>
        <v>-884.39999999999964</v>
      </c>
      <c r="AH395" s="173">
        <f t="shared" si="429"/>
        <v>-0.13073170731707312</v>
      </c>
      <c r="AJ395" s="78"/>
      <c r="AK395" s="79"/>
      <c r="AL395" s="79"/>
      <c r="AM395" s="79"/>
      <c r="AN395" s="79"/>
      <c r="AO395" s="79"/>
      <c r="AP395" s="79"/>
      <c r="AQ395" s="79"/>
      <c r="AR395" s="79"/>
      <c r="AS395" s="79"/>
      <c r="AT395" s="79"/>
      <c r="AU395" s="79"/>
      <c r="AV395" s="30">
        <f t="shared" si="430"/>
        <v>0</v>
      </c>
      <c r="AW395" s="80"/>
      <c r="AX395" s="37"/>
    </row>
    <row r="396" spans="1:50" x14ac:dyDescent="0.35">
      <c r="B396" s="116">
        <v>641000</v>
      </c>
      <c r="C396" s="87" t="s">
        <v>909</v>
      </c>
      <c r="E396" s="99">
        <f t="shared" si="401"/>
        <v>0</v>
      </c>
      <c r="F396" s="100">
        <f t="shared" si="402"/>
        <v>0</v>
      </c>
      <c r="G396" s="100">
        <f t="shared" si="403"/>
        <v>0</v>
      </c>
      <c r="H396" s="100">
        <f t="shared" si="404"/>
        <v>0</v>
      </c>
      <c r="I396" s="100">
        <f t="shared" si="405"/>
        <v>0</v>
      </c>
      <c r="J396" s="100">
        <f t="shared" si="406"/>
        <v>0</v>
      </c>
      <c r="K396" s="100">
        <f t="shared" si="407"/>
        <v>0</v>
      </c>
      <c r="L396" s="100">
        <f t="shared" si="408"/>
        <v>0</v>
      </c>
      <c r="M396" s="100">
        <f t="shared" si="409"/>
        <v>0</v>
      </c>
      <c r="N396" s="100">
        <f t="shared" si="410"/>
        <v>0</v>
      </c>
      <c r="O396" s="100">
        <f t="shared" si="411"/>
        <v>0</v>
      </c>
      <c r="P396" s="100">
        <f t="shared" si="412"/>
        <v>0</v>
      </c>
      <c r="Q396" s="104">
        <f t="shared" si="413"/>
        <v>0</v>
      </c>
      <c r="S396" s="99">
        <f t="shared" si="414"/>
        <v>0</v>
      </c>
      <c r="T396" s="100">
        <f t="shared" si="415"/>
        <v>0</v>
      </c>
      <c r="U396" s="100">
        <f t="shared" si="416"/>
        <v>0</v>
      </c>
      <c r="V396" s="100">
        <f t="shared" si="417"/>
        <v>0</v>
      </c>
      <c r="W396" s="100">
        <f t="shared" si="418"/>
        <v>0</v>
      </c>
      <c r="X396" s="100">
        <f t="shared" si="419"/>
        <v>0</v>
      </c>
      <c r="Y396" s="100">
        <f t="shared" si="420"/>
        <v>0</v>
      </c>
      <c r="Z396" s="100">
        <f t="shared" si="421"/>
        <v>0</v>
      </c>
      <c r="AA396" s="100">
        <f t="shared" si="422"/>
        <v>0</v>
      </c>
      <c r="AB396" s="100">
        <f t="shared" si="423"/>
        <v>0</v>
      </c>
      <c r="AC396" s="100">
        <f t="shared" si="424"/>
        <v>0</v>
      </c>
      <c r="AD396" s="100">
        <f t="shared" si="425"/>
        <v>0</v>
      </c>
      <c r="AE396" s="104">
        <f t="shared" si="426"/>
        <v>0</v>
      </c>
      <c r="AF396" s="104">
        <f t="shared" si="427"/>
        <v>0</v>
      </c>
      <c r="AG396" s="104">
        <f t="shared" si="428"/>
        <v>0</v>
      </c>
      <c r="AH396" s="173">
        <f t="shared" si="429"/>
        <v>0</v>
      </c>
      <c r="AJ396" s="78"/>
      <c r="AK396" s="79"/>
      <c r="AL396" s="79"/>
      <c r="AM396" s="79"/>
      <c r="AN396" s="79"/>
      <c r="AO396" s="79"/>
      <c r="AP396" s="79"/>
      <c r="AQ396" s="79"/>
      <c r="AR396" s="79"/>
      <c r="AS396" s="79"/>
      <c r="AT396" s="79"/>
      <c r="AU396" s="79"/>
      <c r="AV396" s="30">
        <f t="shared" si="430"/>
        <v>0</v>
      </c>
      <c r="AW396" s="80"/>
      <c r="AX396" s="37"/>
    </row>
    <row r="397" spans="1:50" x14ac:dyDescent="0.35">
      <c r="B397" s="116">
        <v>641010</v>
      </c>
      <c r="C397" s="87" t="s">
        <v>910</v>
      </c>
      <c r="E397" s="99">
        <f t="shared" si="401"/>
        <v>0</v>
      </c>
      <c r="F397" s="100">
        <f t="shared" si="402"/>
        <v>0</v>
      </c>
      <c r="G397" s="100">
        <f t="shared" si="403"/>
        <v>0</v>
      </c>
      <c r="H397" s="100">
        <f t="shared" si="404"/>
        <v>0</v>
      </c>
      <c r="I397" s="100">
        <f t="shared" si="405"/>
        <v>0</v>
      </c>
      <c r="J397" s="100">
        <f t="shared" si="406"/>
        <v>0</v>
      </c>
      <c r="K397" s="100">
        <f t="shared" si="407"/>
        <v>0</v>
      </c>
      <c r="L397" s="100">
        <f t="shared" si="408"/>
        <v>0</v>
      </c>
      <c r="M397" s="100">
        <f t="shared" si="409"/>
        <v>0</v>
      </c>
      <c r="N397" s="100">
        <f t="shared" si="410"/>
        <v>0</v>
      </c>
      <c r="O397" s="100">
        <f t="shared" si="411"/>
        <v>0</v>
      </c>
      <c r="P397" s="100">
        <f t="shared" si="412"/>
        <v>0</v>
      </c>
      <c r="Q397" s="104">
        <f t="shared" si="413"/>
        <v>0</v>
      </c>
      <c r="S397" s="99">
        <f t="shared" si="414"/>
        <v>0</v>
      </c>
      <c r="T397" s="100">
        <f t="shared" si="415"/>
        <v>0</v>
      </c>
      <c r="U397" s="100">
        <f t="shared" si="416"/>
        <v>0</v>
      </c>
      <c r="V397" s="100">
        <f t="shared" si="417"/>
        <v>0</v>
      </c>
      <c r="W397" s="100">
        <f t="shared" si="418"/>
        <v>0</v>
      </c>
      <c r="X397" s="100">
        <f t="shared" si="419"/>
        <v>0</v>
      </c>
      <c r="Y397" s="100">
        <f t="shared" si="420"/>
        <v>0</v>
      </c>
      <c r="Z397" s="100">
        <f t="shared" si="421"/>
        <v>0</v>
      </c>
      <c r="AA397" s="100">
        <f t="shared" si="422"/>
        <v>0</v>
      </c>
      <c r="AB397" s="100">
        <f t="shared" si="423"/>
        <v>0</v>
      </c>
      <c r="AC397" s="100">
        <f t="shared" si="424"/>
        <v>0</v>
      </c>
      <c r="AD397" s="100">
        <f t="shared" si="425"/>
        <v>0</v>
      </c>
      <c r="AE397" s="104">
        <f t="shared" si="426"/>
        <v>0</v>
      </c>
      <c r="AF397" s="104">
        <f t="shared" si="427"/>
        <v>0</v>
      </c>
      <c r="AG397" s="104">
        <f t="shared" si="428"/>
        <v>0</v>
      </c>
      <c r="AH397" s="173">
        <f t="shared" si="429"/>
        <v>0</v>
      </c>
      <c r="AJ397" s="78"/>
      <c r="AK397" s="79"/>
      <c r="AL397" s="79"/>
      <c r="AM397" s="79"/>
      <c r="AN397" s="79"/>
      <c r="AO397" s="79"/>
      <c r="AP397" s="79"/>
      <c r="AQ397" s="79"/>
      <c r="AR397" s="79"/>
      <c r="AS397" s="79"/>
      <c r="AT397" s="79"/>
      <c r="AU397" s="79"/>
      <c r="AV397" s="30">
        <f t="shared" si="430"/>
        <v>0</v>
      </c>
      <c r="AW397" s="80"/>
      <c r="AX397" s="37"/>
    </row>
    <row r="398" spans="1:50" x14ac:dyDescent="0.35">
      <c r="B398" s="116">
        <v>641011</v>
      </c>
      <c r="C398" s="87" t="s">
        <v>911</v>
      </c>
      <c r="E398" s="99">
        <f t="shared" si="401"/>
        <v>0</v>
      </c>
      <c r="F398" s="100">
        <f t="shared" si="402"/>
        <v>0</v>
      </c>
      <c r="G398" s="100">
        <f t="shared" si="403"/>
        <v>0</v>
      </c>
      <c r="H398" s="100">
        <f t="shared" si="404"/>
        <v>0</v>
      </c>
      <c r="I398" s="100">
        <f t="shared" si="405"/>
        <v>0</v>
      </c>
      <c r="J398" s="100">
        <f t="shared" si="406"/>
        <v>0</v>
      </c>
      <c r="K398" s="100">
        <f t="shared" si="407"/>
        <v>0</v>
      </c>
      <c r="L398" s="100">
        <f t="shared" si="408"/>
        <v>0</v>
      </c>
      <c r="M398" s="100">
        <f t="shared" si="409"/>
        <v>0</v>
      </c>
      <c r="N398" s="100">
        <f t="shared" si="410"/>
        <v>0</v>
      </c>
      <c r="O398" s="100">
        <f t="shared" si="411"/>
        <v>0</v>
      </c>
      <c r="P398" s="100">
        <f t="shared" si="412"/>
        <v>0</v>
      </c>
      <c r="Q398" s="104">
        <f t="shared" si="413"/>
        <v>0</v>
      </c>
      <c r="S398" s="99">
        <f t="shared" si="414"/>
        <v>0</v>
      </c>
      <c r="T398" s="100">
        <f t="shared" si="415"/>
        <v>0</v>
      </c>
      <c r="U398" s="100">
        <f t="shared" si="416"/>
        <v>0</v>
      </c>
      <c r="V398" s="100">
        <f t="shared" si="417"/>
        <v>0</v>
      </c>
      <c r="W398" s="100">
        <f t="shared" si="418"/>
        <v>0</v>
      </c>
      <c r="X398" s="100">
        <f t="shared" si="419"/>
        <v>0</v>
      </c>
      <c r="Y398" s="100">
        <f t="shared" si="420"/>
        <v>0</v>
      </c>
      <c r="Z398" s="100">
        <f t="shared" si="421"/>
        <v>0</v>
      </c>
      <c r="AA398" s="100">
        <f t="shared" si="422"/>
        <v>0</v>
      </c>
      <c r="AB398" s="100">
        <f t="shared" si="423"/>
        <v>0</v>
      </c>
      <c r="AC398" s="100">
        <f t="shared" si="424"/>
        <v>0</v>
      </c>
      <c r="AD398" s="100">
        <f t="shared" si="425"/>
        <v>0</v>
      </c>
      <c r="AE398" s="104">
        <f t="shared" si="426"/>
        <v>0</v>
      </c>
      <c r="AF398" s="104">
        <f t="shared" si="427"/>
        <v>0</v>
      </c>
      <c r="AG398" s="104">
        <f t="shared" si="428"/>
        <v>0</v>
      </c>
      <c r="AH398" s="173">
        <f t="shared" si="429"/>
        <v>0</v>
      </c>
      <c r="AJ398" s="78"/>
      <c r="AK398" s="79"/>
      <c r="AL398" s="79"/>
      <c r="AM398" s="79"/>
      <c r="AN398" s="79"/>
      <c r="AO398" s="79"/>
      <c r="AP398" s="79"/>
      <c r="AQ398" s="79"/>
      <c r="AR398" s="79"/>
      <c r="AS398" s="79"/>
      <c r="AT398" s="79"/>
      <c r="AU398" s="79"/>
      <c r="AV398" s="30">
        <f t="shared" si="430"/>
        <v>0</v>
      </c>
      <c r="AW398" s="80"/>
      <c r="AX398" s="37"/>
    </row>
    <row r="399" spans="1:50" x14ac:dyDescent="0.35">
      <c r="B399" s="116">
        <v>641012</v>
      </c>
      <c r="C399" s="87" t="s">
        <v>912</v>
      </c>
      <c r="E399" s="99">
        <f t="shared" si="401"/>
        <v>0</v>
      </c>
      <c r="F399" s="100">
        <f t="shared" si="402"/>
        <v>0</v>
      </c>
      <c r="G399" s="100">
        <f t="shared" si="403"/>
        <v>0</v>
      </c>
      <c r="H399" s="100">
        <f t="shared" si="404"/>
        <v>0</v>
      </c>
      <c r="I399" s="100">
        <f t="shared" si="405"/>
        <v>0</v>
      </c>
      <c r="J399" s="100">
        <f t="shared" si="406"/>
        <v>0</v>
      </c>
      <c r="K399" s="100">
        <f t="shared" si="407"/>
        <v>0</v>
      </c>
      <c r="L399" s="100">
        <f t="shared" si="408"/>
        <v>0</v>
      </c>
      <c r="M399" s="100">
        <f t="shared" si="409"/>
        <v>0</v>
      </c>
      <c r="N399" s="100">
        <f t="shared" si="410"/>
        <v>0</v>
      </c>
      <c r="O399" s="100">
        <f t="shared" si="411"/>
        <v>0</v>
      </c>
      <c r="P399" s="100">
        <f t="shared" si="412"/>
        <v>0</v>
      </c>
      <c r="Q399" s="104">
        <f t="shared" si="413"/>
        <v>0</v>
      </c>
      <c r="S399" s="99">
        <f t="shared" si="414"/>
        <v>0</v>
      </c>
      <c r="T399" s="100">
        <f t="shared" si="415"/>
        <v>0</v>
      </c>
      <c r="U399" s="100">
        <f t="shared" si="416"/>
        <v>0</v>
      </c>
      <c r="V399" s="100">
        <f t="shared" si="417"/>
        <v>0</v>
      </c>
      <c r="W399" s="100">
        <f t="shared" si="418"/>
        <v>0</v>
      </c>
      <c r="X399" s="100">
        <f t="shared" si="419"/>
        <v>0</v>
      </c>
      <c r="Y399" s="100">
        <f t="shared" si="420"/>
        <v>0</v>
      </c>
      <c r="Z399" s="100">
        <f t="shared" si="421"/>
        <v>0</v>
      </c>
      <c r="AA399" s="100">
        <f t="shared" si="422"/>
        <v>0</v>
      </c>
      <c r="AB399" s="100">
        <f t="shared" si="423"/>
        <v>0</v>
      </c>
      <c r="AC399" s="100">
        <f t="shared" si="424"/>
        <v>0</v>
      </c>
      <c r="AD399" s="100">
        <f t="shared" si="425"/>
        <v>0</v>
      </c>
      <c r="AE399" s="104">
        <f t="shared" si="426"/>
        <v>0</v>
      </c>
      <c r="AF399" s="104">
        <f t="shared" si="427"/>
        <v>0</v>
      </c>
      <c r="AG399" s="104">
        <f t="shared" si="428"/>
        <v>0</v>
      </c>
      <c r="AH399" s="173">
        <f t="shared" si="429"/>
        <v>0</v>
      </c>
      <c r="AJ399" s="78"/>
      <c r="AK399" s="79"/>
      <c r="AL399" s="79"/>
      <c r="AM399" s="79"/>
      <c r="AN399" s="79"/>
      <c r="AO399" s="79"/>
      <c r="AP399" s="79"/>
      <c r="AQ399" s="79"/>
      <c r="AR399" s="79"/>
      <c r="AS399" s="79"/>
      <c r="AT399" s="79"/>
      <c r="AU399" s="79"/>
      <c r="AV399" s="30">
        <f t="shared" si="430"/>
        <v>0</v>
      </c>
      <c r="AW399" s="80"/>
      <c r="AX399" s="37"/>
    </row>
    <row r="400" spans="1:50" x14ac:dyDescent="0.35">
      <c r="B400" s="116">
        <v>642000</v>
      </c>
      <c r="C400" s="87" t="s">
        <v>913</v>
      </c>
      <c r="E400" s="99">
        <f t="shared" si="401"/>
        <v>0</v>
      </c>
      <c r="F400" s="100">
        <f t="shared" si="402"/>
        <v>0</v>
      </c>
      <c r="G400" s="100">
        <f t="shared" si="403"/>
        <v>0</v>
      </c>
      <c r="H400" s="100">
        <f t="shared" si="404"/>
        <v>0</v>
      </c>
      <c r="I400" s="100">
        <f t="shared" si="405"/>
        <v>0</v>
      </c>
      <c r="J400" s="100">
        <f t="shared" si="406"/>
        <v>0</v>
      </c>
      <c r="K400" s="100">
        <f t="shared" si="407"/>
        <v>0</v>
      </c>
      <c r="L400" s="100">
        <f t="shared" si="408"/>
        <v>0</v>
      </c>
      <c r="M400" s="100">
        <f t="shared" si="409"/>
        <v>0</v>
      </c>
      <c r="N400" s="100">
        <f t="shared" si="410"/>
        <v>0</v>
      </c>
      <c r="O400" s="100">
        <f t="shared" si="411"/>
        <v>0</v>
      </c>
      <c r="P400" s="100">
        <f t="shared" si="412"/>
        <v>0</v>
      </c>
      <c r="Q400" s="104">
        <f t="shared" si="413"/>
        <v>0</v>
      </c>
      <c r="S400" s="99">
        <f t="shared" si="414"/>
        <v>0</v>
      </c>
      <c r="T400" s="100">
        <f t="shared" si="415"/>
        <v>0</v>
      </c>
      <c r="U400" s="100">
        <f t="shared" si="416"/>
        <v>0</v>
      </c>
      <c r="V400" s="100">
        <f t="shared" si="417"/>
        <v>0</v>
      </c>
      <c r="W400" s="100">
        <f t="shared" si="418"/>
        <v>0</v>
      </c>
      <c r="X400" s="100">
        <f t="shared" si="419"/>
        <v>0</v>
      </c>
      <c r="Y400" s="100">
        <f t="shared" si="420"/>
        <v>0</v>
      </c>
      <c r="Z400" s="100">
        <f t="shared" si="421"/>
        <v>0</v>
      </c>
      <c r="AA400" s="100">
        <f t="shared" si="422"/>
        <v>0</v>
      </c>
      <c r="AB400" s="100">
        <f t="shared" si="423"/>
        <v>0</v>
      </c>
      <c r="AC400" s="100">
        <f t="shared" si="424"/>
        <v>0</v>
      </c>
      <c r="AD400" s="100">
        <f t="shared" si="425"/>
        <v>0</v>
      </c>
      <c r="AE400" s="104">
        <f t="shared" si="426"/>
        <v>0</v>
      </c>
      <c r="AF400" s="104">
        <f t="shared" si="427"/>
        <v>0</v>
      </c>
      <c r="AG400" s="104">
        <f t="shared" si="428"/>
        <v>0</v>
      </c>
      <c r="AH400" s="173">
        <f t="shared" si="429"/>
        <v>0</v>
      </c>
      <c r="AJ400" s="78"/>
      <c r="AK400" s="79"/>
      <c r="AL400" s="79"/>
      <c r="AM400" s="79"/>
      <c r="AN400" s="79"/>
      <c r="AO400" s="79"/>
      <c r="AP400" s="79"/>
      <c r="AQ400" s="79"/>
      <c r="AR400" s="79"/>
      <c r="AS400" s="79"/>
      <c r="AT400" s="79"/>
      <c r="AU400" s="79"/>
      <c r="AV400" s="30">
        <f t="shared" si="430"/>
        <v>0</v>
      </c>
      <c r="AW400" s="80"/>
      <c r="AX400" s="37"/>
    </row>
    <row r="401" spans="2:50" x14ac:dyDescent="0.35">
      <c r="B401" s="116">
        <v>642010</v>
      </c>
      <c r="C401" s="87" t="s">
        <v>914</v>
      </c>
      <c r="E401" s="99">
        <f t="shared" si="401"/>
        <v>0</v>
      </c>
      <c r="F401" s="100">
        <f t="shared" si="402"/>
        <v>0</v>
      </c>
      <c r="G401" s="100">
        <f t="shared" si="403"/>
        <v>0</v>
      </c>
      <c r="H401" s="100">
        <f t="shared" si="404"/>
        <v>0</v>
      </c>
      <c r="I401" s="100">
        <f t="shared" si="405"/>
        <v>0</v>
      </c>
      <c r="J401" s="100">
        <f t="shared" si="406"/>
        <v>0</v>
      </c>
      <c r="K401" s="100">
        <f t="shared" si="407"/>
        <v>0</v>
      </c>
      <c r="L401" s="100">
        <f t="shared" si="408"/>
        <v>0</v>
      </c>
      <c r="M401" s="100">
        <f t="shared" si="409"/>
        <v>0</v>
      </c>
      <c r="N401" s="100">
        <f t="shared" si="410"/>
        <v>0</v>
      </c>
      <c r="O401" s="100">
        <f t="shared" si="411"/>
        <v>0</v>
      </c>
      <c r="P401" s="100">
        <f t="shared" si="412"/>
        <v>0</v>
      </c>
      <c r="Q401" s="104">
        <f t="shared" si="413"/>
        <v>0</v>
      </c>
      <c r="S401" s="99">
        <f t="shared" si="414"/>
        <v>0</v>
      </c>
      <c r="T401" s="100">
        <f t="shared" si="415"/>
        <v>0</v>
      </c>
      <c r="U401" s="100">
        <f t="shared" si="416"/>
        <v>0</v>
      </c>
      <c r="V401" s="100">
        <f t="shared" si="417"/>
        <v>0</v>
      </c>
      <c r="W401" s="100">
        <f t="shared" si="418"/>
        <v>0</v>
      </c>
      <c r="X401" s="100">
        <f t="shared" si="419"/>
        <v>0</v>
      </c>
      <c r="Y401" s="100">
        <f t="shared" si="420"/>
        <v>0</v>
      </c>
      <c r="Z401" s="100">
        <f t="shared" si="421"/>
        <v>0</v>
      </c>
      <c r="AA401" s="100">
        <f t="shared" si="422"/>
        <v>0</v>
      </c>
      <c r="AB401" s="100">
        <f t="shared" si="423"/>
        <v>0</v>
      </c>
      <c r="AC401" s="100">
        <f t="shared" si="424"/>
        <v>0</v>
      </c>
      <c r="AD401" s="100">
        <f t="shared" si="425"/>
        <v>0</v>
      </c>
      <c r="AE401" s="104">
        <f t="shared" si="426"/>
        <v>0</v>
      </c>
      <c r="AF401" s="104">
        <f t="shared" si="427"/>
        <v>0</v>
      </c>
      <c r="AG401" s="104">
        <f t="shared" si="428"/>
        <v>0</v>
      </c>
      <c r="AH401" s="173">
        <f t="shared" si="429"/>
        <v>0</v>
      </c>
      <c r="AJ401" s="78"/>
      <c r="AK401" s="79"/>
      <c r="AL401" s="79"/>
      <c r="AM401" s="79"/>
      <c r="AN401" s="79"/>
      <c r="AO401" s="79"/>
      <c r="AP401" s="79"/>
      <c r="AQ401" s="79"/>
      <c r="AR401" s="79"/>
      <c r="AS401" s="79"/>
      <c r="AT401" s="79"/>
      <c r="AU401" s="79"/>
      <c r="AV401" s="30">
        <f t="shared" si="430"/>
        <v>0</v>
      </c>
      <c r="AW401" s="80"/>
      <c r="AX401" s="37"/>
    </row>
    <row r="402" spans="2:50" x14ac:dyDescent="0.35">
      <c r="B402" s="116">
        <v>642011</v>
      </c>
      <c r="C402" s="87" t="s">
        <v>915</v>
      </c>
      <c r="E402" s="99">
        <f t="shared" si="401"/>
        <v>0</v>
      </c>
      <c r="F402" s="100">
        <f t="shared" si="402"/>
        <v>0</v>
      </c>
      <c r="G402" s="100">
        <f t="shared" si="403"/>
        <v>0</v>
      </c>
      <c r="H402" s="100">
        <f t="shared" si="404"/>
        <v>0</v>
      </c>
      <c r="I402" s="100">
        <f t="shared" si="405"/>
        <v>0</v>
      </c>
      <c r="J402" s="100">
        <f t="shared" si="406"/>
        <v>0</v>
      </c>
      <c r="K402" s="100">
        <f t="shared" si="407"/>
        <v>0</v>
      </c>
      <c r="L402" s="100">
        <f t="shared" si="408"/>
        <v>0</v>
      </c>
      <c r="M402" s="100">
        <f t="shared" si="409"/>
        <v>0</v>
      </c>
      <c r="N402" s="100">
        <f t="shared" si="410"/>
        <v>0</v>
      </c>
      <c r="O402" s="100">
        <f t="shared" si="411"/>
        <v>0</v>
      </c>
      <c r="P402" s="100">
        <f t="shared" si="412"/>
        <v>0</v>
      </c>
      <c r="Q402" s="104">
        <f t="shared" si="413"/>
        <v>0</v>
      </c>
      <c r="S402" s="99">
        <f t="shared" si="414"/>
        <v>0</v>
      </c>
      <c r="T402" s="100">
        <f t="shared" si="415"/>
        <v>0</v>
      </c>
      <c r="U402" s="100">
        <f t="shared" si="416"/>
        <v>0</v>
      </c>
      <c r="V402" s="100">
        <f t="shared" si="417"/>
        <v>0</v>
      </c>
      <c r="W402" s="100">
        <f t="shared" si="418"/>
        <v>0</v>
      </c>
      <c r="X402" s="100">
        <f t="shared" si="419"/>
        <v>0</v>
      </c>
      <c r="Y402" s="100">
        <f t="shared" si="420"/>
        <v>0</v>
      </c>
      <c r="Z402" s="100">
        <f t="shared" si="421"/>
        <v>0</v>
      </c>
      <c r="AA402" s="100">
        <f t="shared" si="422"/>
        <v>0</v>
      </c>
      <c r="AB402" s="100">
        <f t="shared" si="423"/>
        <v>0</v>
      </c>
      <c r="AC402" s="100">
        <f t="shared" si="424"/>
        <v>0</v>
      </c>
      <c r="AD402" s="100">
        <f t="shared" si="425"/>
        <v>0</v>
      </c>
      <c r="AE402" s="104">
        <f t="shared" si="426"/>
        <v>0</v>
      </c>
      <c r="AF402" s="104">
        <f t="shared" si="427"/>
        <v>0</v>
      </c>
      <c r="AG402" s="104">
        <f t="shared" si="428"/>
        <v>0</v>
      </c>
      <c r="AH402" s="173">
        <f t="shared" si="429"/>
        <v>0</v>
      </c>
      <c r="AJ402" s="78"/>
      <c r="AK402" s="79"/>
      <c r="AL402" s="79"/>
      <c r="AM402" s="79"/>
      <c r="AN402" s="79"/>
      <c r="AO402" s="79"/>
      <c r="AP402" s="79"/>
      <c r="AQ402" s="79"/>
      <c r="AR402" s="79"/>
      <c r="AS402" s="79"/>
      <c r="AT402" s="79"/>
      <c r="AU402" s="79"/>
      <c r="AV402" s="30">
        <f t="shared" si="430"/>
        <v>0</v>
      </c>
      <c r="AW402" s="80"/>
      <c r="AX402" s="37"/>
    </row>
    <row r="403" spans="2:50" x14ac:dyDescent="0.35">
      <c r="B403" s="116">
        <v>642012</v>
      </c>
      <c r="C403" s="87" t="s">
        <v>916</v>
      </c>
      <c r="E403" s="99" t="str">
        <f t="shared" si="401"/>
        <v>-</v>
      </c>
      <c r="F403" s="100" t="str">
        <f t="shared" si="402"/>
        <v>-</v>
      </c>
      <c r="G403" s="100" t="str">
        <f t="shared" si="403"/>
        <v>-</v>
      </c>
      <c r="H403" s="100">
        <f t="shared" si="404"/>
        <v>49002.31</v>
      </c>
      <c r="I403" s="100" t="str">
        <f t="shared" si="405"/>
        <v>-</v>
      </c>
      <c r="J403" s="100" t="str">
        <f t="shared" si="406"/>
        <v>-</v>
      </c>
      <c r="K403" s="100">
        <f t="shared" si="407"/>
        <v>16334.11</v>
      </c>
      <c r="L403" s="100" t="str">
        <f t="shared" si="408"/>
        <v>-</v>
      </c>
      <c r="M403" s="100" t="str">
        <f t="shared" si="409"/>
        <v>-</v>
      </c>
      <c r="N403" s="100" t="str">
        <f t="shared" si="410"/>
        <v>-</v>
      </c>
      <c r="O403" s="100" t="str">
        <f t="shared" si="411"/>
        <v>-</v>
      </c>
      <c r="P403" s="100" t="str">
        <f t="shared" si="412"/>
        <v>-</v>
      </c>
      <c r="Q403" s="104">
        <f t="shared" si="413"/>
        <v>65336.42</v>
      </c>
      <c r="S403" s="99">
        <f t="shared" si="414"/>
        <v>0</v>
      </c>
      <c r="T403" s="100">
        <f t="shared" si="415"/>
        <v>0</v>
      </c>
      <c r="U403" s="100">
        <f t="shared" si="416"/>
        <v>0</v>
      </c>
      <c r="V403" s="100">
        <f t="shared" si="417"/>
        <v>0</v>
      </c>
      <c r="W403" s="100">
        <f t="shared" si="418"/>
        <v>0</v>
      </c>
      <c r="X403" s="100">
        <f t="shared" si="419"/>
        <v>0</v>
      </c>
      <c r="Y403" s="100">
        <f t="shared" si="420"/>
        <v>0</v>
      </c>
      <c r="Z403" s="100">
        <f t="shared" si="421"/>
        <v>0</v>
      </c>
      <c r="AA403" s="100">
        <f t="shared" si="422"/>
        <v>0</v>
      </c>
      <c r="AB403" s="100">
        <f t="shared" si="423"/>
        <v>0</v>
      </c>
      <c r="AC403" s="100">
        <f t="shared" si="424"/>
        <v>0</v>
      </c>
      <c r="AD403" s="100">
        <f t="shared" si="425"/>
        <v>0</v>
      </c>
      <c r="AE403" s="104">
        <f t="shared" si="426"/>
        <v>0</v>
      </c>
      <c r="AF403" s="104">
        <f t="shared" si="427"/>
        <v>107381</v>
      </c>
      <c r="AG403" s="104">
        <f t="shared" si="428"/>
        <v>-107381</v>
      </c>
      <c r="AH403" s="173">
        <f t="shared" si="429"/>
        <v>-1</v>
      </c>
      <c r="AJ403" s="78"/>
      <c r="AK403" s="79"/>
      <c r="AL403" s="79"/>
      <c r="AM403" s="79"/>
      <c r="AN403" s="79"/>
      <c r="AO403" s="79"/>
      <c r="AP403" s="79"/>
      <c r="AQ403" s="79"/>
      <c r="AR403" s="79"/>
      <c r="AS403" s="79"/>
      <c r="AT403" s="79"/>
      <c r="AU403" s="79">
        <v>0</v>
      </c>
      <c r="AV403" s="30">
        <f t="shared" si="430"/>
        <v>0</v>
      </c>
      <c r="AW403" s="80"/>
      <c r="AX403" s="37"/>
    </row>
    <row r="404" spans="2:50" x14ac:dyDescent="0.35">
      <c r="B404" s="116">
        <v>642013</v>
      </c>
      <c r="C404" s="87" t="s">
        <v>917</v>
      </c>
      <c r="E404" s="99">
        <f t="shared" si="401"/>
        <v>0</v>
      </c>
      <c r="F404" s="100">
        <f t="shared" si="402"/>
        <v>0</v>
      </c>
      <c r="G404" s="100">
        <f t="shared" si="403"/>
        <v>0</v>
      </c>
      <c r="H404" s="100">
        <f t="shared" si="404"/>
        <v>0</v>
      </c>
      <c r="I404" s="100">
        <f t="shared" si="405"/>
        <v>0</v>
      </c>
      <c r="J404" s="100">
        <f t="shared" si="406"/>
        <v>0</v>
      </c>
      <c r="K404" s="100">
        <f t="shared" si="407"/>
        <v>0</v>
      </c>
      <c r="L404" s="100">
        <f t="shared" si="408"/>
        <v>0</v>
      </c>
      <c r="M404" s="100">
        <f t="shared" si="409"/>
        <v>0</v>
      </c>
      <c r="N404" s="100">
        <f t="shared" si="410"/>
        <v>0</v>
      </c>
      <c r="O404" s="100">
        <f t="shared" si="411"/>
        <v>0</v>
      </c>
      <c r="P404" s="100">
        <f t="shared" si="412"/>
        <v>0</v>
      </c>
      <c r="Q404" s="104">
        <f t="shared" si="413"/>
        <v>0</v>
      </c>
      <c r="S404" s="99">
        <f t="shared" si="414"/>
        <v>0</v>
      </c>
      <c r="T404" s="100">
        <f t="shared" si="415"/>
        <v>0</v>
      </c>
      <c r="U404" s="100">
        <f t="shared" si="416"/>
        <v>0</v>
      </c>
      <c r="V404" s="100">
        <f t="shared" si="417"/>
        <v>0</v>
      </c>
      <c r="W404" s="100">
        <f t="shared" si="418"/>
        <v>0</v>
      </c>
      <c r="X404" s="100">
        <f t="shared" si="419"/>
        <v>0</v>
      </c>
      <c r="Y404" s="100">
        <f t="shared" si="420"/>
        <v>0</v>
      </c>
      <c r="Z404" s="100">
        <f t="shared" si="421"/>
        <v>0</v>
      </c>
      <c r="AA404" s="100">
        <f t="shared" si="422"/>
        <v>0</v>
      </c>
      <c r="AB404" s="100">
        <f t="shared" si="423"/>
        <v>0</v>
      </c>
      <c r="AC404" s="100">
        <f t="shared" si="424"/>
        <v>0</v>
      </c>
      <c r="AD404" s="100">
        <f t="shared" si="425"/>
        <v>0</v>
      </c>
      <c r="AE404" s="104">
        <f t="shared" si="426"/>
        <v>0</v>
      </c>
      <c r="AF404" s="104">
        <f t="shared" si="427"/>
        <v>0</v>
      </c>
      <c r="AG404" s="104">
        <f t="shared" si="428"/>
        <v>0</v>
      </c>
      <c r="AH404" s="173">
        <f t="shared" si="429"/>
        <v>0</v>
      </c>
      <c r="AJ404" s="78"/>
      <c r="AK404" s="79"/>
      <c r="AL404" s="79"/>
      <c r="AM404" s="79"/>
      <c r="AN404" s="79"/>
      <c r="AO404" s="79"/>
      <c r="AP404" s="79"/>
      <c r="AQ404" s="79"/>
      <c r="AR404" s="79"/>
      <c r="AS404" s="79"/>
      <c r="AT404" s="79"/>
      <c r="AU404" s="79"/>
      <c r="AV404" s="30">
        <f t="shared" si="430"/>
        <v>0</v>
      </c>
      <c r="AW404" s="80"/>
      <c r="AX404" s="37"/>
    </row>
    <row r="405" spans="2:50" x14ac:dyDescent="0.35">
      <c r="B405" s="116">
        <v>642014</v>
      </c>
      <c r="C405" s="87" t="s">
        <v>918</v>
      </c>
      <c r="E405" s="99">
        <f t="shared" si="401"/>
        <v>0</v>
      </c>
      <c r="F405" s="100">
        <f t="shared" si="402"/>
        <v>0</v>
      </c>
      <c r="G405" s="100">
        <f t="shared" si="403"/>
        <v>0</v>
      </c>
      <c r="H405" s="100">
        <f t="shared" si="404"/>
        <v>0</v>
      </c>
      <c r="I405" s="100">
        <f t="shared" si="405"/>
        <v>0</v>
      </c>
      <c r="J405" s="100">
        <f t="shared" si="406"/>
        <v>0</v>
      </c>
      <c r="K405" s="100">
        <f t="shared" si="407"/>
        <v>0</v>
      </c>
      <c r="L405" s="100">
        <f t="shared" si="408"/>
        <v>0</v>
      </c>
      <c r="M405" s="100">
        <f t="shared" si="409"/>
        <v>0</v>
      </c>
      <c r="N405" s="100">
        <f t="shared" si="410"/>
        <v>0</v>
      </c>
      <c r="O405" s="100">
        <f t="shared" si="411"/>
        <v>0</v>
      </c>
      <c r="P405" s="100">
        <f t="shared" si="412"/>
        <v>0</v>
      </c>
      <c r="Q405" s="104">
        <f t="shared" si="413"/>
        <v>0</v>
      </c>
      <c r="S405" s="99">
        <f t="shared" si="414"/>
        <v>0</v>
      </c>
      <c r="T405" s="100">
        <f t="shared" si="415"/>
        <v>0</v>
      </c>
      <c r="U405" s="100">
        <f t="shared" si="416"/>
        <v>0</v>
      </c>
      <c r="V405" s="100">
        <f t="shared" si="417"/>
        <v>0</v>
      </c>
      <c r="W405" s="100">
        <f t="shared" si="418"/>
        <v>0</v>
      </c>
      <c r="X405" s="100">
        <f t="shared" si="419"/>
        <v>0</v>
      </c>
      <c r="Y405" s="100">
        <f t="shared" si="420"/>
        <v>0</v>
      </c>
      <c r="Z405" s="100">
        <f t="shared" si="421"/>
        <v>0</v>
      </c>
      <c r="AA405" s="100">
        <f t="shared" si="422"/>
        <v>0</v>
      </c>
      <c r="AB405" s="100">
        <f t="shared" si="423"/>
        <v>0</v>
      </c>
      <c r="AC405" s="100">
        <f t="shared" si="424"/>
        <v>0</v>
      </c>
      <c r="AD405" s="100">
        <f t="shared" si="425"/>
        <v>0</v>
      </c>
      <c r="AE405" s="104">
        <f t="shared" si="426"/>
        <v>0</v>
      </c>
      <c r="AF405" s="104">
        <f t="shared" si="427"/>
        <v>0</v>
      </c>
      <c r="AG405" s="104">
        <f t="shared" si="428"/>
        <v>0</v>
      </c>
      <c r="AH405" s="173">
        <f t="shared" si="429"/>
        <v>0</v>
      </c>
      <c r="AJ405" s="78"/>
      <c r="AK405" s="79"/>
      <c r="AL405" s="79"/>
      <c r="AM405" s="79"/>
      <c r="AN405" s="79"/>
      <c r="AO405" s="79"/>
      <c r="AP405" s="79"/>
      <c r="AQ405" s="79"/>
      <c r="AR405" s="79"/>
      <c r="AS405" s="79"/>
      <c r="AT405" s="79"/>
      <c r="AU405" s="79"/>
      <c r="AV405" s="30">
        <f t="shared" si="430"/>
        <v>0</v>
      </c>
      <c r="AW405" s="80"/>
      <c r="AX405" s="37"/>
    </row>
    <row r="406" spans="2:50" x14ac:dyDescent="0.35">
      <c r="B406" s="116">
        <v>642015</v>
      </c>
      <c r="C406" s="87" t="s">
        <v>919</v>
      </c>
      <c r="E406" s="99">
        <f t="shared" si="401"/>
        <v>0</v>
      </c>
      <c r="F406" s="100">
        <f t="shared" si="402"/>
        <v>0</v>
      </c>
      <c r="G406" s="100">
        <f t="shared" si="403"/>
        <v>0</v>
      </c>
      <c r="H406" s="100">
        <f t="shared" si="404"/>
        <v>0</v>
      </c>
      <c r="I406" s="100">
        <f t="shared" si="405"/>
        <v>0</v>
      </c>
      <c r="J406" s="100">
        <f t="shared" si="406"/>
        <v>0</v>
      </c>
      <c r="K406" s="100">
        <f t="shared" si="407"/>
        <v>0</v>
      </c>
      <c r="L406" s="100">
        <f t="shared" si="408"/>
        <v>0</v>
      </c>
      <c r="M406" s="100">
        <f t="shared" si="409"/>
        <v>0</v>
      </c>
      <c r="N406" s="100">
        <f t="shared" si="410"/>
        <v>0</v>
      </c>
      <c r="O406" s="100">
        <f t="shared" si="411"/>
        <v>0</v>
      </c>
      <c r="P406" s="100">
        <f t="shared" si="412"/>
        <v>0</v>
      </c>
      <c r="Q406" s="104">
        <f t="shared" si="413"/>
        <v>0</v>
      </c>
      <c r="S406" s="99">
        <f t="shared" si="414"/>
        <v>0</v>
      </c>
      <c r="T406" s="100">
        <f t="shared" si="415"/>
        <v>0</v>
      </c>
      <c r="U406" s="100">
        <f t="shared" si="416"/>
        <v>0</v>
      </c>
      <c r="V406" s="100">
        <f t="shared" si="417"/>
        <v>0</v>
      </c>
      <c r="W406" s="100">
        <f t="shared" si="418"/>
        <v>0</v>
      </c>
      <c r="X406" s="100">
        <f t="shared" si="419"/>
        <v>0</v>
      </c>
      <c r="Y406" s="100">
        <f t="shared" si="420"/>
        <v>0</v>
      </c>
      <c r="Z406" s="100">
        <f t="shared" si="421"/>
        <v>0</v>
      </c>
      <c r="AA406" s="100">
        <f t="shared" si="422"/>
        <v>0</v>
      </c>
      <c r="AB406" s="100">
        <f t="shared" si="423"/>
        <v>0</v>
      </c>
      <c r="AC406" s="100">
        <f t="shared" si="424"/>
        <v>0</v>
      </c>
      <c r="AD406" s="100">
        <f t="shared" si="425"/>
        <v>0</v>
      </c>
      <c r="AE406" s="104">
        <f t="shared" si="426"/>
        <v>0</v>
      </c>
      <c r="AF406" s="104">
        <f t="shared" si="427"/>
        <v>0</v>
      </c>
      <c r="AG406" s="104">
        <f t="shared" si="428"/>
        <v>0</v>
      </c>
      <c r="AH406" s="173">
        <f t="shared" si="429"/>
        <v>0</v>
      </c>
      <c r="AJ406" s="78"/>
      <c r="AK406" s="79"/>
      <c r="AL406" s="79"/>
      <c r="AM406" s="79"/>
      <c r="AN406" s="79"/>
      <c r="AO406" s="79"/>
      <c r="AP406" s="79"/>
      <c r="AQ406" s="79"/>
      <c r="AR406" s="79"/>
      <c r="AS406" s="79"/>
      <c r="AT406" s="79"/>
      <c r="AU406" s="79"/>
      <c r="AV406" s="30">
        <f t="shared" si="430"/>
        <v>0</v>
      </c>
      <c r="AW406" s="80"/>
      <c r="AX406" s="37"/>
    </row>
    <row r="407" spans="2:50" x14ac:dyDescent="0.35">
      <c r="B407" s="116">
        <v>642016</v>
      </c>
      <c r="C407" s="87" t="s">
        <v>920</v>
      </c>
      <c r="E407" s="99">
        <f t="shared" si="401"/>
        <v>0</v>
      </c>
      <c r="F407" s="100">
        <f t="shared" si="402"/>
        <v>0</v>
      </c>
      <c r="G407" s="100">
        <f t="shared" si="403"/>
        <v>0</v>
      </c>
      <c r="H407" s="100">
        <f t="shared" si="404"/>
        <v>0</v>
      </c>
      <c r="I407" s="100">
        <f t="shared" si="405"/>
        <v>0</v>
      </c>
      <c r="J407" s="100">
        <f t="shared" si="406"/>
        <v>0</v>
      </c>
      <c r="K407" s="100">
        <f t="shared" si="407"/>
        <v>0</v>
      </c>
      <c r="L407" s="100">
        <f t="shared" si="408"/>
        <v>0</v>
      </c>
      <c r="M407" s="100">
        <f t="shared" si="409"/>
        <v>0</v>
      </c>
      <c r="N407" s="100">
        <f t="shared" si="410"/>
        <v>0</v>
      </c>
      <c r="O407" s="100">
        <f t="shared" si="411"/>
        <v>0</v>
      </c>
      <c r="P407" s="100">
        <f t="shared" si="412"/>
        <v>0</v>
      </c>
      <c r="Q407" s="104">
        <f t="shared" si="413"/>
        <v>0</v>
      </c>
      <c r="S407" s="99">
        <f t="shared" si="414"/>
        <v>0</v>
      </c>
      <c r="T407" s="100">
        <f t="shared" si="415"/>
        <v>0</v>
      </c>
      <c r="U407" s="100">
        <f t="shared" si="416"/>
        <v>0</v>
      </c>
      <c r="V407" s="100">
        <f t="shared" si="417"/>
        <v>0</v>
      </c>
      <c r="W407" s="100">
        <f t="shared" si="418"/>
        <v>0</v>
      </c>
      <c r="X407" s="100">
        <f t="shared" si="419"/>
        <v>0</v>
      </c>
      <c r="Y407" s="100">
        <f t="shared" si="420"/>
        <v>0</v>
      </c>
      <c r="Z407" s="100">
        <f t="shared" si="421"/>
        <v>0</v>
      </c>
      <c r="AA407" s="100">
        <f t="shared" si="422"/>
        <v>0</v>
      </c>
      <c r="AB407" s="100">
        <f t="shared" si="423"/>
        <v>0</v>
      </c>
      <c r="AC407" s="100">
        <f t="shared" si="424"/>
        <v>0</v>
      </c>
      <c r="AD407" s="100">
        <f t="shared" si="425"/>
        <v>0</v>
      </c>
      <c r="AE407" s="104">
        <f t="shared" si="426"/>
        <v>0</v>
      </c>
      <c r="AF407" s="104">
        <f t="shared" si="427"/>
        <v>0</v>
      </c>
      <c r="AG407" s="104">
        <f t="shared" si="428"/>
        <v>0</v>
      </c>
      <c r="AH407" s="173">
        <f t="shared" si="429"/>
        <v>0</v>
      </c>
      <c r="AJ407" s="78"/>
      <c r="AK407" s="79"/>
      <c r="AL407" s="79"/>
      <c r="AM407" s="79"/>
      <c r="AN407" s="79"/>
      <c r="AO407" s="79"/>
      <c r="AP407" s="79"/>
      <c r="AQ407" s="79"/>
      <c r="AR407" s="79"/>
      <c r="AS407" s="79"/>
      <c r="AT407" s="79"/>
      <c r="AU407" s="79"/>
      <c r="AV407" s="30">
        <f t="shared" si="430"/>
        <v>0</v>
      </c>
      <c r="AW407" s="80"/>
      <c r="AX407" s="37"/>
    </row>
    <row r="408" spans="2:50" x14ac:dyDescent="0.35">
      <c r="B408" s="116">
        <v>642017</v>
      </c>
      <c r="C408" s="87" t="s">
        <v>921</v>
      </c>
      <c r="E408" s="99">
        <f t="shared" si="401"/>
        <v>0</v>
      </c>
      <c r="F408" s="100">
        <f t="shared" si="402"/>
        <v>0</v>
      </c>
      <c r="G408" s="100">
        <f t="shared" si="403"/>
        <v>0</v>
      </c>
      <c r="H408" s="100">
        <f t="shared" si="404"/>
        <v>0</v>
      </c>
      <c r="I408" s="100">
        <f t="shared" si="405"/>
        <v>0</v>
      </c>
      <c r="J408" s="100">
        <f t="shared" si="406"/>
        <v>0</v>
      </c>
      <c r="K408" s="100">
        <f t="shared" si="407"/>
        <v>0</v>
      </c>
      <c r="L408" s="100">
        <f t="shared" si="408"/>
        <v>0</v>
      </c>
      <c r="M408" s="100">
        <f t="shared" si="409"/>
        <v>0</v>
      </c>
      <c r="N408" s="100">
        <f t="shared" si="410"/>
        <v>0</v>
      </c>
      <c r="O408" s="100">
        <f t="shared" si="411"/>
        <v>0</v>
      </c>
      <c r="P408" s="100">
        <f t="shared" si="412"/>
        <v>0</v>
      </c>
      <c r="Q408" s="104">
        <f t="shared" si="413"/>
        <v>0</v>
      </c>
      <c r="S408" s="99">
        <f t="shared" si="414"/>
        <v>0</v>
      </c>
      <c r="T408" s="100">
        <f t="shared" si="415"/>
        <v>0</v>
      </c>
      <c r="U408" s="100">
        <f t="shared" si="416"/>
        <v>0</v>
      </c>
      <c r="V408" s="100">
        <f t="shared" si="417"/>
        <v>0</v>
      </c>
      <c r="W408" s="100">
        <f t="shared" si="418"/>
        <v>0</v>
      </c>
      <c r="X408" s="100">
        <f t="shared" si="419"/>
        <v>0</v>
      </c>
      <c r="Y408" s="100">
        <f t="shared" si="420"/>
        <v>0</v>
      </c>
      <c r="Z408" s="100">
        <f t="shared" si="421"/>
        <v>0</v>
      </c>
      <c r="AA408" s="100">
        <f t="shared" si="422"/>
        <v>0</v>
      </c>
      <c r="AB408" s="100">
        <f t="shared" si="423"/>
        <v>0</v>
      </c>
      <c r="AC408" s="100">
        <f t="shared" si="424"/>
        <v>0</v>
      </c>
      <c r="AD408" s="100">
        <f t="shared" si="425"/>
        <v>0</v>
      </c>
      <c r="AE408" s="104">
        <f t="shared" si="426"/>
        <v>0</v>
      </c>
      <c r="AF408" s="104">
        <f t="shared" si="427"/>
        <v>0</v>
      </c>
      <c r="AG408" s="104">
        <f t="shared" si="428"/>
        <v>0</v>
      </c>
      <c r="AH408" s="173">
        <f t="shared" si="429"/>
        <v>0</v>
      </c>
      <c r="AJ408" s="78"/>
      <c r="AK408" s="79"/>
      <c r="AL408" s="79"/>
      <c r="AM408" s="79"/>
      <c r="AN408" s="79"/>
      <c r="AO408" s="79"/>
      <c r="AP408" s="79"/>
      <c r="AQ408" s="79"/>
      <c r="AR408" s="79"/>
      <c r="AS408" s="79"/>
      <c r="AT408" s="79"/>
      <c r="AU408" s="79"/>
      <c r="AV408" s="30">
        <f t="shared" si="430"/>
        <v>0</v>
      </c>
      <c r="AW408" s="80"/>
      <c r="AX408" s="37"/>
    </row>
    <row r="409" spans="2:50" x14ac:dyDescent="0.35">
      <c r="B409" s="116">
        <v>643000</v>
      </c>
      <c r="C409" s="87" t="s">
        <v>922</v>
      </c>
      <c r="E409" s="99">
        <f t="shared" si="401"/>
        <v>0</v>
      </c>
      <c r="F409" s="100">
        <f t="shared" si="402"/>
        <v>0</v>
      </c>
      <c r="G409" s="100">
        <f t="shared" si="403"/>
        <v>0</v>
      </c>
      <c r="H409" s="100">
        <f t="shared" si="404"/>
        <v>0</v>
      </c>
      <c r="I409" s="100">
        <f t="shared" si="405"/>
        <v>0</v>
      </c>
      <c r="J409" s="100">
        <f t="shared" si="406"/>
        <v>0</v>
      </c>
      <c r="K409" s="100">
        <f t="shared" si="407"/>
        <v>0</v>
      </c>
      <c r="L409" s="100">
        <f t="shared" si="408"/>
        <v>0</v>
      </c>
      <c r="M409" s="100">
        <f t="shared" si="409"/>
        <v>0</v>
      </c>
      <c r="N409" s="100">
        <f t="shared" si="410"/>
        <v>0</v>
      </c>
      <c r="O409" s="100">
        <f t="shared" si="411"/>
        <v>0</v>
      </c>
      <c r="P409" s="100">
        <f t="shared" si="412"/>
        <v>0</v>
      </c>
      <c r="Q409" s="104">
        <f t="shared" si="413"/>
        <v>0</v>
      </c>
      <c r="S409" s="99">
        <f t="shared" si="414"/>
        <v>0</v>
      </c>
      <c r="T409" s="100">
        <f t="shared" si="415"/>
        <v>0</v>
      </c>
      <c r="U409" s="100">
        <f t="shared" si="416"/>
        <v>0</v>
      </c>
      <c r="V409" s="100">
        <f t="shared" si="417"/>
        <v>0</v>
      </c>
      <c r="W409" s="100">
        <f t="shared" si="418"/>
        <v>0</v>
      </c>
      <c r="X409" s="100">
        <f t="shared" si="419"/>
        <v>0</v>
      </c>
      <c r="Y409" s="100">
        <f t="shared" si="420"/>
        <v>0</v>
      </c>
      <c r="Z409" s="100">
        <f t="shared" si="421"/>
        <v>0</v>
      </c>
      <c r="AA409" s="100">
        <f t="shared" si="422"/>
        <v>0</v>
      </c>
      <c r="AB409" s="100">
        <f t="shared" si="423"/>
        <v>0</v>
      </c>
      <c r="AC409" s="100">
        <f t="shared" si="424"/>
        <v>0</v>
      </c>
      <c r="AD409" s="100">
        <f t="shared" si="425"/>
        <v>0</v>
      </c>
      <c r="AE409" s="104">
        <f t="shared" si="426"/>
        <v>0</v>
      </c>
      <c r="AF409" s="104">
        <f t="shared" si="427"/>
        <v>0</v>
      </c>
      <c r="AG409" s="104">
        <f t="shared" si="428"/>
        <v>0</v>
      </c>
      <c r="AH409" s="173">
        <f t="shared" si="429"/>
        <v>0</v>
      </c>
      <c r="AJ409" s="78"/>
      <c r="AK409" s="79"/>
      <c r="AL409" s="79"/>
      <c r="AM409" s="79"/>
      <c r="AN409" s="79"/>
      <c r="AO409" s="79"/>
      <c r="AP409" s="79"/>
      <c r="AQ409" s="79"/>
      <c r="AR409" s="79"/>
      <c r="AS409" s="79"/>
      <c r="AT409" s="79"/>
      <c r="AU409" s="79"/>
      <c r="AV409" s="30">
        <f t="shared" si="430"/>
        <v>0</v>
      </c>
      <c r="AW409" s="80"/>
      <c r="AX409" s="37"/>
    </row>
    <row r="410" spans="2:50" x14ac:dyDescent="0.35">
      <c r="B410" s="116">
        <v>643010</v>
      </c>
      <c r="C410" s="87" t="s">
        <v>923</v>
      </c>
      <c r="E410" s="99">
        <f t="shared" si="401"/>
        <v>0</v>
      </c>
      <c r="F410" s="100">
        <f t="shared" si="402"/>
        <v>0</v>
      </c>
      <c r="G410" s="100">
        <f t="shared" si="403"/>
        <v>0</v>
      </c>
      <c r="H410" s="100">
        <f t="shared" si="404"/>
        <v>0</v>
      </c>
      <c r="I410" s="100">
        <f t="shared" si="405"/>
        <v>0</v>
      </c>
      <c r="J410" s="100">
        <f t="shared" si="406"/>
        <v>0</v>
      </c>
      <c r="K410" s="100">
        <f t="shared" si="407"/>
        <v>0</v>
      </c>
      <c r="L410" s="100">
        <f t="shared" si="408"/>
        <v>0</v>
      </c>
      <c r="M410" s="100">
        <f t="shared" si="409"/>
        <v>0</v>
      </c>
      <c r="N410" s="100">
        <f t="shared" si="410"/>
        <v>0</v>
      </c>
      <c r="O410" s="100">
        <f t="shared" si="411"/>
        <v>0</v>
      </c>
      <c r="P410" s="100">
        <f t="shared" si="412"/>
        <v>0</v>
      </c>
      <c r="Q410" s="104">
        <f t="shared" si="413"/>
        <v>0</v>
      </c>
      <c r="S410" s="99">
        <f t="shared" si="414"/>
        <v>0</v>
      </c>
      <c r="T410" s="100">
        <f t="shared" si="415"/>
        <v>0</v>
      </c>
      <c r="U410" s="100">
        <f t="shared" si="416"/>
        <v>0</v>
      </c>
      <c r="V410" s="100">
        <f t="shared" si="417"/>
        <v>0</v>
      </c>
      <c r="W410" s="100">
        <f t="shared" si="418"/>
        <v>0</v>
      </c>
      <c r="X410" s="100">
        <f t="shared" si="419"/>
        <v>0</v>
      </c>
      <c r="Y410" s="100">
        <f t="shared" si="420"/>
        <v>0</v>
      </c>
      <c r="Z410" s="100">
        <f t="shared" si="421"/>
        <v>0</v>
      </c>
      <c r="AA410" s="100">
        <f t="shared" si="422"/>
        <v>0</v>
      </c>
      <c r="AB410" s="100">
        <f t="shared" si="423"/>
        <v>0</v>
      </c>
      <c r="AC410" s="100">
        <f t="shared" si="424"/>
        <v>0</v>
      </c>
      <c r="AD410" s="100">
        <f t="shared" si="425"/>
        <v>0</v>
      </c>
      <c r="AE410" s="104">
        <f t="shared" si="426"/>
        <v>0</v>
      </c>
      <c r="AF410" s="104">
        <f t="shared" si="427"/>
        <v>0</v>
      </c>
      <c r="AG410" s="104">
        <f t="shared" si="428"/>
        <v>0</v>
      </c>
      <c r="AH410" s="173">
        <f t="shared" si="429"/>
        <v>0</v>
      </c>
      <c r="AJ410" s="78"/>
      <c r="AK410" s="79"/>
      <c r="AL410" s="79"/>
      <c r="AM410" s="79"/>
      <c r="AN410" s="79"/>
      <c r="AO410" s="79"/>
      <c r="AP410" s="79"/>
      <c r="AQ410" s="79"/>
      <c r="AR410" s="79"/>
      <c r="AS410" s="79"/>
      <c r="AT410" s="79"/>
      <c r="AU410" s="79"/>
      <c r="AV410" s="30">
        <f t="shared" si="430"/>
        <v>0</v>
      </c>
      <c r="AW410" s="80"/>
      <c r="AX410" s="37"/>
    </row>
    <row r="411" spans="2:50" x14ac:dyDescent="0.35">
      <c r="B411" s="116">
        <v>643011</v>
      </c>
      <c r="C411" s="87" t="s">
        <v>924</v>
      </c>
      <c r="E411" s="99">
        <f t="shared" si="401"/>
        <v>0</v>
      </c>
      <c r="F411" s="100">
        <f t="shared" si="402"/>
        <v>0</v>
      </c>
      <c r="G411" s="100">
        <f t="shared" si="403"/>
        <v>0</v>
      </c>
      <c r="H411" s="100">
        <f t="shared" si="404"/>
        <v>0</v>
      </c>
      <c r="I411" s="100">
        <f t="shared" si="405"/>
        <v>0</v>
      </c>
      <c r="J411" s="100">
        <f t="shared" si="406"/>
        <v>0</v>
      </c>
      <c r="K411" s="100">
        <f t="shared" si="407"/>
        <v>0</v>
      </c>
      <c r="L411" s="100">
        <f t="shared" si="408"/>
        <v>0</v>
      </c>
      <c r="M411" s="100">
        <f t="shared" si="409"/>
        <v>0</v>
      </c>
      <c r="N411" s="100">
        <f t="shared" si="410"/>
        <v>0</v>
      </c>
      <c r="O411" s="100">
        <f t="shared" si="411"/>
        <v>0</v>
      </c>
      <c r="P411" s="100">
        <f t="shared" si="412"/>
        <v>0</v>
      </c>
      <c r="Q411" s="104">
        <f t="shared" si="413"/>
        <v>0</v>
      </c>
      <c r="S411" s="99">
        <f t="shared" si="414"/>
        <v>0</v>
      </c>
      <c r="T411" s="100">
        <f t="shared" si="415"/>
        <v>0</v>
      </c>
      <c r="U411" s="100">
        <f t="shared" si="416"/>
        <v>0</v>
      </c>
      <c r="V411" s="100">
        <f t="shared" si="417"/>
        <v>0</v>
      </c>
      <c r="W411" s="100">
        <f t="shared" si="418"/>
        <v>0</v>
      </c>
      <c r="X411" s="100">
        <f t="shared" si="419"/>
        <v>0</v>
      </c>
      <c r="Y411" s="100">
        <f t="shared" si="420"/>
        <v>0</v>
      </c>
      <c r="Z411" s="100">
        <f t="shared" si="421"/>
        <v>0</v>
      </c>
      <c r="AA411" s="100">
        <f t="shared" si="422"/>
        <v>0</v>
      </c>
      <c r="AB411" s="100">
        <f t="shared" si="423"/>
        <v>0</v>
      </c>
      <c r="AC411" s="100">
        <f t="shared" si="424"/>
        <v>0</v>
      </c>
      <c r="AD411" s="100">
        <f t="shared" si="425"/>
        <v>0</v>
      </c>
      <c r="AE411" s="104">
        <f t="shared" si="426"/>
        <v>0</v>
      </c>
      <c r="AF411" s="104">
        <f t="shared" si="427"/>
        <v>0</v>
      </c>
      <c r="AG411" s="104">
        <f t="shared" si="428"/>
        <v>0</v>
      </c>
      <c r="AH411" s="173">
        <f t="shared" si="429"/>
        <v>0</v>
      </c>
      <c r="AJ411" s="78"/>
      <c r="AK411" s="79"/>
      <c r="AL411" s="79"/>
      <c r="AM411" s="79"/>
      <c r="AN411" s="79"/>
      <c r="AO411" s="79"/>
      <c r="AP411" s="79"/>
      <c r="AQ411" s="79"/>
      <c r="AR411" s="79"/>
      <c r="AS411" s="79"/>
      <c r="AT411" s="79"/>
      <c r="AU411" s="79"/>
      <c r="AV411" s="30">
        <f t="shared" si="430"/>
        <v>0</v>
      </c>
      <c r="AW411" s="80"/>
      <c r="AX411" s="37"/>
    </row>
    <row r="412" spans="2:50" x14ac:dyDescent="0.35">
      <c r="B412" s="116">
        <v>643012</v>
      </c>
      <c r="C412" s="87" t="s">
        <v>925</v>
      </c>
      <c r="E412" s="99">
        <f t="shared" si="401"/>
        <v>0</v>
      </c>
      <c r="F412" s="100">
        <f t="shared" si="402"/>
        <v>0</v>
      </c>
      <c r="G412" s="100">
        <f t="shared" si="403"/>
        <v>0</v>
      </c>
      <c r="H412" s="100">
        <f t="shared" si="404"/>
        <v>0</v>
      </c>
      <c r="I412" s="100">
        <f t="shared" si="405"/>
        <v>0</v>
      </c>
      <c r="J412" s="100">
        <f t="shared" si="406"/>
        <v>0</v>
      </c>
      <c r="K412" s="100">
        <f t="shared" si="407"/>
        <v>0</v>
      </c>
      <c r="L412" s="100">
        <f t="shared" si="408"/>
        <v>0</v>
      </c>
      <c r="M412" s="100">
        <f t="shared" si="409"/>
        <v>0</v>
      </c>
      <c r="N412" s="100">
        <f t="shared" si="410"/>
        <v>0</v>
      </c>
      <c r="O412" s="100">
        <f t="shared" si="411"/>
        <v>0</v>
      </c>
      <c r="P412" s="100">
        <f t="shared" si="412"/>
        <v>0</v>
      </c>
      <c r="Q412" s="104">
        <f t="shared" si="413"/>
        <v>0</v>
      </c>
      <c r="S412" s="99">
        <f t="shared" si="414"/>
        <v>0</v>
      </c>
      <c r="T412" s="100">
        <f t="shared" si="415"/>
        <v>0</v>
      </c>
      <c r="U412" s="100">
        <f t="shared" si="416"/>
        <v>0</v>
      </c>
      <c r="V412" s="100">
        <f t="shared" si="417"/>
        <v>0</v>
      </c>
      <c r="W412" s="100">
        <f t="shared" si="418"/>
        <v>0</v>
      </c>
      <c r="X412" s="100">
        <f t="shared" si="419"/>
        <v>0</v>
      </c>
      <c r="Y412" s="100">
        <f t="shared" si="420"/>
        <v>0</v>
      </c>
      <c r="Z412" s="100">
        <f t="shared" si="421"/>
        <v>0</v>
      </c>
      <c r="AA412" s="100">
        <f t="shared" si="422"/>
        <v>0</v>
      </c>
      <c r="AB412" s="100">
        <f t="shared" si="423"/>
        <v>0</v>
      </c>
      <c r="AC412" s="100">
        <f t="shared" si="424"/>
        <v>0</v>
      </c>
      <c r="AD412" s="100">
        <f t="shared" si="425"/>
        <v>0</v>
      </c>
      <c r="AE412" s="104">
        <f t="shared" si="426"/>
        <v>0</v>
      </c>
      <c r="AF412" s="104">
        <f t="shared" si="427"/>
        <v>0</v>
      </c>
      <c r="AG412" s="104">
        <f t="shared" si="428"/>
        <v>0</v>
      </c>
      <c r="AH412" s="173">
        <f t="shared" si="429"/>
        <v>0</v>
      </c>
      <c r="AJ412" s="78"/>
      <c r="AK412" s="79"/>
      <c r="AL412" s="79"/>
      <c r="AM412" s="79"/>
      <c r="AN412" s="79"/>
      <c r="AO412" s="79"/>
      <c r="AP412" s="79"/>
      <c r="AQ412" s="79"/>
      <c r="AR412" s="79"/>
      <c r="AS412" s="79"/>
      <c r="AT412" s="79"/>
      <c r="AU412" s="79"/>
      <c r="AV412" s="30">
        <f t="shared" si="430"/>
        <v>0</v>
      </c>
      <c r="AW412" s="80"/>
      <c r="AX412" s="37"/>
    </row>
    <row r="413" spans="2:50" x14ac:dyDescent="0.35">
      <c r="B413" s="116">
        <v>644000</v>
      </c>
      <c r="C413" s="87" t="s">
        <v>926</v>
      </c>
      <c r="E413" s="99">
        <f t="shared" si="401"/>
        <v>0</v>
      </c>
      <c r="F413" s="100">
        <f t="shared" si="402"/>
        <v>0</v>
      </c>
      <c r="G413" s="100">
        <f t="shared" si="403"/>
        <v>0</v>
      </c>
      <c r="H413" s="100">
        <f t="shared" si="404"/>
        <v>0</v>
      </c>
      <c r="I413" s="100">
        <f t="shared" si="405"/>
        <v>0</v>
      </c>
      <c r="J413" s="100">
        <f t="shared" si="406"/>
        <v>0</v>
      </c>
      <c r="K413" s="100">
        <f t="shared" si="407"/>
        <v>0</v>
      </c>
      <c r="L413" s="100">
        <f t="shared" si="408"/>
        <v>0</v>
      </c>
      <c r="M413" s="100">
        <f t="shared" si="409"/>
        <v>0</v>
      </c>
      <c r="N413" s="100">
        <f t="shared" si="410"/>
        <v>0</v>
      </c>
      <c r="O413" s="100">
        <f t="shared" si="411"/>
        <v>0</v>
      </c>
      <c r="P413" s="100">
        <f t="shared" si="412"/>
        <v>0</v>
      </c>
      <c r="Q413" s="104">
        <f t="shared" si="413"/>
        <v>0</v>
      </c>
      <c r="S413" s="99">
        <f t="shared" si="414"/>
        <v>0</v>
      </c>
      <c r="T413" s="100">
        <f t="shared" si="415"/>
        <v>0</v>
      </c>
      <c r="U413" s="100">
        <f t="shared" si="416"/>
        <v>0</v>
      </c>
      <c r="V413" s="100">
        <f t="shared" si="417"/>
        <v>0</v>
      </c>
      <c r="W413" s="100">
        <f t="shared" si="418"/>
        <v>0</v>
      </c>
      <c r="X413" s="100">
        <f t="shared" si="419"/>
        <v>0</v>
      </c>
      <c r="Y413" s="100">
        <f t="shared" si="420"/>
        <v>0</v>
      </c>
      <c r="Z413" s="100">
        <f t="shared" si="421"/>
        <v>0</v>
      </c>
      <c r="AA413" s="100">
        <f t="shared" si="422"/>
        <v>0</v>
      </c>
      <c r="AB413" s="100">
        <f t="shared" si="423"/>
        <v>0</v>
      </c>
      <c r="AC413" s="100">
        <f t="shared" si="424"/>
        <v>0</v>
      </c>
      <c r="AD413" s="100">
        <f t="shared" si="425"/>
        <v>0</v>
      </c>
      <c r="AE413" s="104">
        <f t="shared" si="426"/>
        <v>0</v>
      </c>
      <c r="AF413" s="104">
        <f t="shared" si="427"/>
        <v>0</v>
      </c>
      <c r="AG413" s="104">
        <f t="shared" si="428"/>
        <v>0</v>
      </c>
      <c r="AH413" s="173">
        <f t="shared" si="429"/>
        <v>0</v>
      </c>
      <c r="AJ413" s="78"/>
      <c r="AK413" s="79"/>
      <c r="AL413" s="79"/>
      <c r="AM413" s="79"/>
      <c r="AN413" s="79"/>
      <c r="AO413" s="79"/>
      <c r="AP413" s="79"/>
      <c r="AQ413" s="79"/>
      <c r="AR413" s="79"/>
      <c r="AS413" s="79"/>
      <c r="AT413" s="79"/>
      <c r="AU413" s="79"/>
      <c r="AV413" s="30">
        <f t="shared" si="430"/>
        <v>0</v>
      </c>
      <c r="AW413" s="80"/>
      <c r="AX413" s="37"/>
    </row>
    <row r="414" spans="2:50" x14ac:dyDescent="0.35">
      <c r="B414" s="116">
        <v>644010</v>
      </c>
      <c r="C414" s="87" t="s">
        <v>927</v>
      </c>
      <c r="E414" s="99">
        <f t="shared" si="401"/>
        <v>0</v>
      </c>
      <c r="F414" s="100">
        <f t="shared" si="402"/>
        <v>0</v>
      </c>
      <c r="G414" s="100">
        <f t="shared" si="403"/>
        <v>0</v>
      </c>
      <c r="H414" s="100">
        <f t="shared" si="404"/>
        <v>0</v>
      </c>
      <c r="I414" s="100">
        <f t="shared" si="405"/>
        <v>0</v>
      </c>
      <c r="J414" s="100">
        <f t="shared" si="406"/>
        <v>0</v>
      </c>
      <c r="K414" s="100">
        <f t="shared" si="407"/>
        <v>0</v>
      </c>
      <c r="L414" s="100">
        <f t="shared" si="408"/>
        <v>0</v>
      </c>
      <c r="M414" s="100">
        <f t="shared" si="409"/>
        <v>0</v>
      </c>
      <c r="N414" s="100">
        <f t="shared" si="410"/>
        <v>0</v>
      </c>
      <c r="O414" s="100">
        <f t="shared" si="411"/>
        <v>0</v>
      </c>
      <c r="P414" s="100">
        <f t="shared" si="412"/>
        <v>0</v>
      </c>
      <c r="Q414" s="104">
        <f t="shared" si="413"/>
        <v>0</v>
      </c>
      <c r="S414" s="99">
        <f t="shared" si="414"/>
        <v>0</v>
      </c>
      <c r="T414" s="100">
        <f t="shared" si="415"/>
        <v>0</v>
      </c>
      <c r="U414" s="100">
        <f t="shared" si="416"/>
        <v>0</v>
      </c>
      <c r="V414" s="100">
        <f t="shared" si="417"/>
        <v>0</v>
      </c>
      <c r="W414" s="100">
        <f t="shared" si="418"/>
        <v>0</v>
      </c>
      <c r="X414" s="100">
        <f t="shared" si="419"/>
        <v>0</v>
      </c>
      <c r="Y414" s="100">
        <f t="shared" si="420"/>
        <v>0</v>
      </c>
      <c r="Z414" s="100">
        <f t="shared" si="421"/>
        <v>0</v>
      </c>
      <c r="AA414" s="100">
        <f t="shared" si="422"/>
        <v>0</v>
      </c>
      <c r="AB414" s="100">
        <f t="shared" si="423"/>
        <v>0</v>
      </c>
      <c r="AC414" s="100">
        <f t="shared" si="424"/>
        <v>0</v>
      </c>
      <c r="AD414" s="100">
        <f t="shared" si="425"/>
        <v>0</v>
      </c>
      <c r="AE414" s="104">
        <f t="shared" si="426"/>
        <v>0</v>
      </c>
      <c r="AF414" s="104">
        <f t="shared" si="427"/>
        <v>0</v>
      </c>
      <c r="AG414" s="104">
        <f t="shared" si="428"/>
        <v>0</v>
      </c>
      <c r="AH414" s="173">
        <f t="shared" si="429"/>
        <v>0</v>
      </c>
      <c r="AJ414" s="78"/>
      <c r="AK414" s="79"/>
      <c r="AL414" s="79"/>
      <c r="AM414" s="79"/>
      <c r="AN414" s="79"/>
      <c r="AO414" s="79"/>
      <c r="AP414" s="79"/>
      <c r="AQ414" s="79"/>
      <c r="AR414" s="79"/>
      <c r="AS414" s="79"/>
      <c r="AT414" s="79"/>
      <c r="AU414" s="79"/>
      <c r="AV414" s="30">
        <f t="shared" si="430"/>
        <v>0</v>
      </c>
      <c r="AW414" s="80"/>
      <c r="AX414" s="37"/>
    </row>
    <row r="415" spans="2:50" x14ac:dyDescent="0.35">
      <c r="B415" s="116">
        <v>644011</v>
      </c>
      <c r="C415" s="87" t="s">
        <v>928</v>
      </c>
      <c r="E415" s="99">
        <f t="shared" si="401"/>
        <v>0</v>
      </c>
      <c r="F415" s="100">
        <f t="shared" si="402"/>
        <v>0</v>
      </c>
      <c r="G415" s="100">
        <f t="shared" si="403"/>
        <v>0</v>
      </c>
      <c r="H415" s="100">
        <f t="shared" si="404"/>
        <v>0</v>
      </c>
      <c r="I415" s="100">
        <f t="shared" si="405"/>
        <v>0</v>
      </c>
      <c r="J415" s="100">
        <f t="shared" si="406"/>
        <v>0</v>
      </c>
      <c r="K415" s="100">
        <f t="shared" si="407"/>
        <v>0</v>
      </c>
      <c r="L415" s="100">
        <f t="shared" si="408"/>
        <v>0</v>
      </c>
      <c r="M415" s="100">
        <f t="shared" si="409"/>
        <v>0</v>
      </c>
      <c r="N415" s="100">
        <f t="shared" si="410"/>
        <v>0</v>
      </c>
      <c r="O415" s="100">
        <f t="shared" si="411"/>
        <v>0</v>
      </c>
      <c r="P415" s="100">
        <f t="shared" si="412"/>
        <v>0</v>
      </c>
      <c r="Q415" s="104">
        <f t="shared" si="413"/>
        <v>0</v>
      </c>
      <c r="S415" s="99">
        <f t="shared" si="414"/>
        <v>0</v>
      </c>
      <c r="T415" s="100">
        <f t="shared" si="415"/>
        <v>0</v>
      </c>
      <c r="U415" s="100">
        <f t="shared" si="416"/>
        <v>0</v>
      </c>
      <c r="V415" s="100">
        <f t="shared" si="417"/>
        <v>0</v>
      </c>
      <c r="W415" s="100">
        <f t="shared" si="418"/>
        <v>0</v>
      </c>
      <c r="X415" s="100">
        <f t="shared" si="419"/>
        <v>0</v>
      </c>
      <c r="Y415" s="100">
        <f t="shared" si="420"/>
        <v>0</v>
      </c>
      <c r="Z415" s="100">
        <f t="shared" si="421"/>
        <v>0</v>
      </c>
      <c r="AA415" s="100">
        <f t="shared" si="422"/>
        <v>0</v>
      </c>
      <c r="AB415" s="100">
        <f t="shared" si="423"/>
        <v>0</v>
      </c>
      <c r="AC415" s="100">
        <f t="shared" si="424"/>
        <v>0</v>
      </c>
      <c r="AD415" s="100">
        <f t="shared" si="425"/>
        <v>0</v>
      </c>
      <c r="AE415" s="104">
        <f t="shared" si="426"/>
        <v>0</v>
      </c>
      <c r="AF415" s="104">
        <f t="shared" si="427"/>
        <v>0</v>
      </c>
      <c r="AG415" s="104">
        <f t="shared" si="428"/>
        <v>0</v>
      </c>
      <c r="AH415" s="173">
        <f t="shared" si="429"/>
        <v>0</v>
      </c>
      <c r="AJ415" s="78"/>
      <c r="AK415" s="79"/>
      <c r="AL415" s="79"/>
      <c r="AM415" s="79"/>
      <c r="AN415" s="79"/>
      <c r="AO415" s="79"/>
      <c r="AP415" s="79"/>
      <c r="AQ415" s="79"/>
      <c r="AR415" s="79"/>
      <c r="AS415" s="79"/>
      <c r="AT415" s="79"/>
      <c r="AU415" s="79"/>
      <c r="AV415" s="30">
        <f t="shared" si="430"/>
        <v>0</v>
      </c>
      <c r="AW415" s="80"/>
      <c r="AX415" s="37"/>
    </row>
    <row r="416" spans="2:50" x14ac:dyDescent="0.35">
      <c r="B416" s="116">
        <v>644012</v>
      </c>
      <c r="C416" s="87" t="s">
        <v>929</v>
      </c>
      <c r="E416" s="99">
        <f t="shared" si="401"/>
        <v>0</v>
      </c>
      <c r="F416" s="100">
        <f t="shared" si="402"/>
        <v>0</v>
      </c>
      <c r="G416" s="100">
        <f t="shared" si="403"/>
        <v>0</v>
      </c>
      <c r="H416" s="100">
        <f t="shared" si="404"/>
        <v>0</v>
      </c>
      <c r="I416" s="100">
        <f t="shared" si="405"/>
        <v>0</v>
      </c>
      <c r="J416" s="100">
        <f t="shared" si="406"/>
        <v>0</v>
      </c>
      <c r="K416" s="100">
        <f t="shared" si="407"/>
        <v>0</v>
      </c>
      <c r="L416" s="100">
        <f t="shared" si="408"/>
        <v>0</v>
      </c>
      <c r="M416" s="100">
        <f t="shared" si="409"/>
        <v>0</v>
      </c>
      <c r="N416" s="100">
        <f t="shared" si="410"/>
        <v>0</v>
      </c>
      <c r="O416" s="100">
        <f t="shared" si="411"/>
        <v>0</v>
      </c>
      <c r="P416" s="100">
        <f t="shared" si="412"/>
        <v>0</v>
      </c>
      <c r="Q416" s="104">
        <f t="shared" si="413"/>
        <v>0</v>
      </c>
      <c r="S416" s="99">
        <f t="shared" si="414"/>
        <v>0</v>
      </c>
      <c r="T416" s="100">
        <f t="shared" si="415"/>
        <v>0</v>
      </c>
      <c r="U416" s="100">
        <f t="shared" si="416"/>
        <v>0</v>
      </c>
      <c r="V416" s="100">
        <f t="shared" si="417"/>
        <v>0</v>
      </c>
      <c r="W416" s="100">
        <f t="shared" si="418"/>
        <v>0</v>
      </c>
      <c r="X416" s="100">
        <f t="shared" si="419"/>
        <v>0</v>
      </c>
      <c r="Y416" s="100">
        <f t="shared" si="420"/>
        <v>0</v>
      </c>
      <c r="Z416" s="100">
        <f t="shared" si="421"/>
        <v>0</v>
      </c>
      <c r="AA416" s="100">
        <f t="shared" si="422"/>
        <v>0</v>
      </c>
      <c r="AB416" s="100">
        <f t="shared" si="423"/>
        <v>0</v>
      </c>
      <c r="AC416" s="100">
        <f t="shared" si="424"/>
        <v>0</v>
      </c>
      <c r="AD416" s="100">
        <f t="shared" si="425"/>
        <v>0</v>
      </c>
      <c r="AE416" s="104">
        <f t="shared" si="426"/>
        <v>0</v>
      </c>
      <c r="AF416" s="104">
        <f t="shared" si="427"/>
        <v>0</v>
      </c>
      <c r="AG416" s="104">
        <f t="shared" si="428"/>
        <v>0</v>
      </c>
      <c r="AH416" s="173">
        <f t="shared" si="429"/>
        <v>0</v>
      </c>
      <c r="AJ416" s="78"/>
      <c r="AK416" s="79"/>
      <c r="AL416" s="79"/>
      <c r="AM416" s="79"/>
      <c r="AN416" s="79"/>
      <c r="AO416" s="79"/>
      <c r="AP416" s="79"/>
      <c r="AQ416" s="79"/>
      <c r="AR416" s="79"/>
      <c r="AS416" s="79"/>
      <c r="AT416" s="79"/>
      <c r="AU416" s="79"/>
      <c r="AV416" s="30">
        <f t="shared" si="430"/>
        <v>0</v>
      </c>
      <c r="AW416" s="80"/>
      <c r="AX416" s="37"/>
    </row>
    <row r="417" spans="1:50" x14ac:dyDescent="0.35">
      <c r="B417" s="116">
        <v>644013</v>
      </c>
      <c r="C417" s="87" t="s">
        <v>930</v>
      </c>
      <c r="E417" s="99">
        <f t="shared" si="401"/>
        <v>0</v>
      </c>
      <c r="F417" s="100">
        <f t="shared" si="402"/>
        <v>0</v>
      </c>
      <c r="G417" s="100">
        <f t="shared" si="403"/>
        <v>0</v>
      </c>
      <c r="H417" s="100">
        <f t="shared" si="404"/>
        <v>0</v>
      </c>
      <c r="I417" s="100">
        <f t="shared" si="405"/>
        <v>0</v>
      </c>
      <c r="J417" s="100">
        <f t="shared" si="406"/>
        <v>0</v>
      </c>
      <c r="K417" s="100">
        <f t="shared" si="407"/>
        <v>0</v>
      </c>
      <c r="L417" s="100">
        <f t="shared" si="408"/>
        <v>0</v>
      </c>
      <c r="M417" s="100">
        <f t="shared" si="409"/>
        <v>0</v>
      </c>
      <c r="N417" s="100">
        <f t="shared" si="410"/>
        <v>0</v>
      </c>
      <c r="O417" s="100">
        <f t="shared" si="411"/>
        <v>0</v>
      </c>
      <c r="P417" s="100">
        <f t="shared" si="412"/>
        <v>0</v>
      </c>
      <c r="Q417" s="104">
        <f t="shared" si="413"/>
        <v>0</v>
      </c>
      <c r="S417" s="99">
        <f t="shared" si="414"/>
        <v>0</v>
      </c>
      <c r="T417" s="100">
        <f t="shared" si="415"/>
        <v>0</v>
      </c>
      <c r="U417" s="100">
        <f t="shared" si="416"/>
        <v>0</v>
      </c>
      <c r="V417" s="100">
        <f t="shared" si="417"/>
        <v>0</v>
      </c>
      <c r="W417" s="100">
        <f t="shared" si="418"/>
        <v>0</v>
      </c>
      <c r="X417" s="100">
        <f t="shared" si="419"/>
        <v>0</v>
      </c>
      <c r="Y417" s="100">
        <f t="shared" si="420"/>
        <v>0</v>
      </c>
      <c r="Z417" s="100">
        <f t="shared" si="421"/>
        <v>0</v>
      </c>
      <c r="AA417" s="100">
        <f t="shared" si="422"/>
        <v>0</v>
      </c>
      <c r="AB417" s="100">
        <f t="shared" si="423"/>
        <v>0</v>
      </c>
      <c r="AC417" s="100">
        <f t="shared" si="424"/>
        <v>0</v>
      </c>
      <c r="AD417" s="100">
        <f t="shared" si="425"/>
        <v>0</v>
      </c>
      <c r="AE417" s="104">
        <f t="shared" si="426"/>
        <v>0</v>
      </c>
      <c r="AF417" s="104">
        <f t="shared" si="427"/>
        <v>0</v>
      </c>
      <c r="AG417" s="104">
        <f t="shared" si="428"/>
        <v>0</v>
      </c>
      <c r="AH417" s="173">
        <f t="shared" si="429"/>
        <v>0</v>
      </c>
      <c r="AJ417" s="78"/>
      <c r="AK417" s="79"/>
      <c r="AL417" s="79"/>
      <c r="AM417" s="79"/>
      <c r="AN417" s="79"/>
      <c r="AO417" s="79"/>
      <c r="AP417" s="79"/>
      <c r="AQ417" s="79"/>
      <c r="AR417" s="79"/>
      <c r="AS417" s="79"/>
      <c r="AT417" s="79"/>
      <c r="AU417" s="79"/>
      <c r="AV417" s="30">
        <f t="shared" si="430"/>
        <v>0</v>
      </c>
      <c r="AW417" s="80"/>
      <c r="AX417" s="37"/>
    </row>
    <row r="418" spans="1:50" x14ac:dyDescent="0.35">
      <c r="B418" s="116">
        <v>644014</v>
      </c>
      <c r="C418" s="87" t="s">
        <v>931</v>
      </c>
      <c r="E418" s="99">
        <f t="shared" si="401"/>
        <v>10394</v>
      </c>
      <c r="F418" s="100" t="str">
        <f t="shared" si="402"/>
        <v>-</v>
      </c>
      <c r="G418" s="100" t="str">
        <f t="shared" si="403"/>
        <v>-</v>
      </c>
      <c r="H418" s="100">
        <f t="shared" si="404"/>
        <v>10394</v>
      </c>
      <c r="I418" s="100">
        <f t="shared" si="405"/>
        <v>-10394</v>
      </c>
      <c r="J418" s="100" t="str">
        <f t="shared" si="406"/>
        <v>-</v>
      </c>
      <c r="K418" s="100" t="str">
        <f t="shared" si="407"/>
        <v>-</v>
      </c>
      <c r="L418" s="100" t="str">
        <f t="shared" si="408"/>
        <v>-</v>
      </c>
      <c r="M418" s="100" t="str">
        <f t="shared" si="409"/>
        <v>-</v>
      </c>
      <c r="N418" s="100" t="str">
        <f t="shared" si="410"/>
        <v>-</v>
      </c>
      <c r="O418" s="100" t="str">
        <f t="shared" si="411"/>
        <v>-</v>
      </c>
      <c r="P418" s="100" t="str">
        <f t="shared" si="412"/>
        <v>-</v>
      </c>
      <c r="Q418" s="104">
        <f t="shared" si="413"/>
        <v>10394</v>
      </c>
      <c r="S418" s="99">
        <f t="shared" si="414"/>
        <v>0</v>
      </c>
      <c r="T418" s="100">
        <f t="shared" si="415"/>
        <v>0</v>
      </c>
      <c r="U418" s="100">
        <f t="shared" si="416"/>
        <v>0</v>
      </c>
      <c r="V418" s="100">
        <f t="shared" si="417"/>
        <v>0</v>
      </c>
      <c r="W418" s="100">
        <f t="shared" si="418"/>
        <v>0</v>
      </c>
      <c r="X418" s="100">
        <f t="shared" si="419"/>
        <v>0</v>
      </c>
      <c r="Y418" s="100">
        <f t="shared" si="420"/>
        <v>0</v>
      </c>
      <c r="Z418" s="100">
        <f t="shared" si="421"/>
        <v>0</v>
      </c>
      <c r="AA418" s="100">
        <f t="shared" si="422"/>
        <v>0</v>
      </c>
      <c r="AB418" s="100">
        <f t="shared" si="423"/>
        <v>0</v>
      </c>
      <c r="AC418" s="100">
        <f t="shared" si="424"/>
        <v>0</v>
      </c>
      <c r="AD418" s="100">
        <f t="shared" si="425"/>
        <v>0</v>
      </c>
      <c r="AE418" s="104">
        <f t="shared" si="426"/>
        <v>0</v>
      </c>
      <c r="AF418" s="104">
        <f t="shared" si="427"/>
        <v>0</v>
      </c>
      <c r="AG418" s="104">
        <f t="shared" si="428"/>
        <v>0</v>
      </c>
      <c r="AH418" s="173">
        <f t="shared" si="429"/>
        <v>0</v>
      </c>
      <c r="AJ418" s="78"/>
      <c r="AK418" s="79"/>
      <c r="AL418" s="79"/>
      <c r="AM418" s="79"/>
      <c r="AN418" s="79"/>
      <c r="AO418" s="79"/>
      <c r="AP418" s="79"/>
      <c r="AQ418" s="79"/>
      <c r="AR418" s="79"/>
      <c r="AS418" s="79"/>
      <c r="AT418" s="79"/>
      <c r="AU418" s="79"/>
      <c r="AV418" s="30">
        <f t="shared" si="430"/>
        <v>0</v>
      </c>
      <c r="AW418" s="80"/>
      <c r="AX418" s="37"/>
    </row>
    <row r="419" spans="1:50" x14ac:dyDescent="0.35">
      <c r="B419" s="116">
        <v>644015</v>
      </c>
      <c r="C419" s="87" t="s">
        <v>932</v>
      </c>
      <c r="E419" s="99">
        <f t="shared" si="401"/>
        <v>0</v>
      </c>
      <c r="F419" s="100">
        <f t="shared" si="402"/>
        <v>0</v>
      </c>
      <c r="G419" s="100">
        <f t="shared" si="403"/>
        <v>0</v>
      </c>
      <c r="H419" s="100">
        <f t="shared" si="404"/>
        <v>0</v>
      </c>
      <c r="I419" s="100">
        <f t="shared" si="405"/>
        <v>0</v>
      </c>
      <c r="J419" s="100">
        <f t="shared" si="406"/>
        <v>0</v>
      </c>
      <c r="K419" s="100">
        <f t="shared" si="407"/>
        <v>0</v>
      </c>
      <c r="L419" s="100">
        <f t="shared" si="408"/>
        <v>0</v>
      </c>
      <c r="M419" s="100">
        <f t="shared" si="409"/>
        <v>0</v>
      </c>
      <c r="N419" s="100">
        <f t="shared" si="410"/>
        <v>0</v>
      </c>
      <c r="O419" s="100">
        <f t="shared" si="411"/>
        <v>0</v>
      </c>
      <c r="P419" s="100">
        <f t="shared" si="412"/>
        <v>0</v>
      </c>
      <c r="Q419" s="104">
        <f t="shared" si="413"/>
        <v>0</v>
      </c>
      <c r="S419" s="99">
        <f t="shared" si="414"/>
        <v>0</v>
      </c>
      <c r="T419" s="100">
        <f t="shared" si="415"/>
        <v>0</v>
      </c>
      <c r="U419" s="100">
        <f t="shared" si="416"/>
        <v>0</v>
      </c>
      <c r="V419" s="100">
        <f t="shared" si="417"/>
        <v>0</v>
      </c>
      <c r="W419" s="100">
        <f t="shared" si="418"/>
        <v>0</v>
      </c>
      <c r="X419" s="100">
        <f t="shared" si="419"/>
        <v>0</v>
      </c>
      <c r="Y419" s="100">
        <f t="shared" si="420"/>
        <v>0</v>
      </c>
      <c r="Z419" s="100">
        <f t="shared" si="421"/>
        <v>0</v>
      </c>
      <c r="AA419" s="100">
        <f t="shared" si="422"/>
        <v>0</v>
      </c>
      <c r="AB419" s="100">
        <f t="shared" si="423"/>
        <v>0</v>
      </c>
      <c r="AC419" s="100">
        <f t="shared" si="424"/>
        <v>0</v>
      </c>
      <c r="AD419" s="100">
        <f t="shared" si="425"/>
        <v>0</v>
      </c>
      <c r="AE419" s="104">
        <f t="shared" si="426"/>
        <v>0</v>
      </c>
      <c r="AF419" s="104">
        <f t="shared" si="427"/>
        <v>0</v>
      </c>
      <c r="AG419" s="104">
        <f t="shared" si="428"/>
        <v>0</v>
      </c>
      <c r="AH419" s="173">
        <f t="shared" si="429"/>
        <v>0</v>
      </c>
      <c r="AJ419" s="78"/>
      <c r="AK419" s="79"/>
      <c r="AL419" s="79"/>
      <c r="AM419" s="79"/>
      <c r="AN419" s="79"/>
      <c r="AO419" s="79"/>
      <c r="AP419" s="79"/>
      <c r="AQ419" s="79"/>
      <c r="AR419" s="79"/>
      <c r="AS419" s="79"/>
      <c r="AT419" s="79"/>
      <c r="AU419" s="79"/>
      <c r="AV419" s="30">
        <f t="shared" si="430"/>
        <v>0</v>
      </c>
      <c r="AW419" s="80"/>
      <c r="AX419" s="37"/>
    </row>
    <row r="420" spans="1:50" x14ac:dyDescent="0.35">
      <c r="B420" s="116">
        <v>645000</v>
      </c>
      <c r="C420" s="87" t="s">
        <v>933</v>
      </c>
      <c r="E420" s="99">
        <f t="shared" si="401"/>
        <v>0</v>
      </c>
      <c r="F420" s="100">
        <f t="shared" si="402"/>
        <v>0</v>
      </c>
      <c r="G420" s="100">
        <f t="shared" si="403"/>
        <v>0</v>
      </c>
      <c r="H420" s="100">
        <f t="shared" si="404"/>
        <v>0</v>
      </c>
      <c r="I420" s="100">
        <f t="shared" si="405"/>
        <v>0</v>
      </c>
      <c r="J420" s="100">
        <f t="shared" si="406"/>
        <v>0</v>
      </c>
      <c r="K420" s="100">
        <f t="shared" si="407"/>
        <v>0</v>
      </c>
      <c r="L420" s="100">
        <f t="shared" si="408"/>
        <v>0</v>
      </c>
      <c r="M420" s="100">
        <f t="shared" si="409"/>
        <v>0</v>
      </c>
      <c r="N420" s="100">
        <f t="shared" si="410"/>
        <v>0</v>
      </c>
      <c r="O420" s="100">
        <f t="shared" si="411"/>
        <v>0</v>
      </c>
      <c r="P420" s="100">
        <f t="shared" si="412"/>
        <v>0</v>
      </c>
      <c r="Q420" s="104">
        <f t="shared" si="413"/>
        <v>0</v>
      </c>
      <c r="S420" s="99">
        <f t="shared" si="414"/>
        <v>0</v>
      </c>
      <c r="T420" s="100">
        <f t="shared" si="415"/>
        <v>0</v>
      </c>
      <c r="U420" s="100">
        <f t="shared" si="416"/>
        <v>0</v>
      </c>
      <c r="V420" s="100">
        <f t="shared" si="417"/>
        <v>0</v>
      </c>
      <c r="W420" s="100">
        <f t="shared" si="418"/>
        <v>0</v>
      </c>
      <c r="X420" s="100">
        <f t="shared" si="419"/>
        <v>0</v>
      </c>
      <c r="Y420" s="100">
        <f t="shared" si="420"/>
        <v>0</v>
      </c>
      <c r="Z420" s="100">
        <f t="shared" si="421"/>
        <v>0</v>
      </c>
      <c r="AA420" s="100">
        <f t="shared" si="422"/>
        <v>0</v>
      </c>
      <c r="AB420" s="100">
        <f t="shared" si="423"/>
        <v>0</v>
      </c>
      <c r="AC420" s="100">
        <f t="shared" si="424"/>
        <v>0</v>
      </c>
      <c r="AD420" s="100">
        <f t="shared" si="425"/>
        <v>0</v>
      </c>
      <c r="AE420" s="104">
        <f t="shared" si="426"/>
        <v>0</v>
      </c>
      <c r="AF420" s="104">
        <f t="shared" si="427"/>
        <v>0</v>
      </c>
      <c r="AG420" s="104">
        <f t="shared" si="428"/>
        <v>0</v>
      </c>
      <c r="AH420" s="173">
        <f t="shared" si="429"/>
        <v>0</v>
      </c>
      <c r="AJ420" s="78"/>
      <c r="AK420" s="79"/>
      <c r="AL420" s="79"/>
      <c r="AM420" s="79"/>
      <c r="AN420" s="79"/>
      <c r="AO420" s="79"/>
      <c r="AP420" s="79"/>
      <c r="AQ420" s="79"/>
      <c r="AR420" s="79"/>
      <c r="AS420" s="79"/>
      <c r="AT420" s="79"/>
      <c r="AU420" s="79"/>
      <c r="AV420" s="30">
        <f t="shared" si="430"/>
        <v>0</v>
      </c>
      <c r="AW420" s="80"/>
      <c r="AX420" s="37"/>
    </row>
    <row r="421" spans="1:50" x14ac:dyDescent="0.35">
      <c r="B421" s="116">
        <v>645010</v>
      </c>
      <c r="C421" s="87" t="s">
        <v>934</v>
      </c>
      <c r="E421" s="99">
        <f t="shared" si="401"/>
        <v>0</v>
      </c>
      <c r="F421" s="100">
        <f t="shared" si="402"/>
        <v>0</v>
      </c>
      <c r="G421" s="100">
        <f t="shared" si="403"/>
        <v>0</v>
      </c>
      <c r="H421" s="100">
        <f t="shared" si="404"/>
        <v>0</v>
      </c>
      <c r="I421" s="100">
        <f t="shared" si="405"/>
        <v>0</v>
      </c>
      <c r="J421" s="100">
        <f t="shared" si="406"/>
        <v>0</v>
      </c>
      <c r="K421" s="100">
        <f t="shared" si="407"/>
        <v>0</v>
      </c>
      <c r="L421" s="100">
        <f t="shared" si="408"/>
        <v>0</v>
      </c>
      <c r="M421" s="100">
        <f t="shared" si="409"/>
        <v>0</v>
      </c>
      <c r="N421" s="100">
        <f t="shared" si="410"/>
        <v>0</v>
      </c>
      <c r="O421" s="100">
        <f t="shared" si="411"/>
        <v>0</v>
      </c>
      <c r="P421" s="100">
        <f t="shared" si="412"/>
        <v>0</v>
      </c>
      <c r="Q421" s="104">
        <f t="shared" si="413"/>
        <v>0</v>
      </c>
      <c r="S421" s="99">
        <f t="shared" si="414"/>
        <v>0</v>
      </c>
      <c r="T421" s="100">
        <f t="shared" si="415"/>
        <v>0</v>
      </c>
      <c r="U421" s="100">
        <f t="shared" si="416"/>
        <v>0</v>
      </c>
      <c r="V421" s="100">
        <f t="shared" si="417"/>
        <v>0</v>
      </c>
      <c r="W421" s="100">
        <f t="shared" si="418"/>
        <v>0</v>
      </c>
      <c r="X421" s="100">
        <f t="shared" si="419"/>
        <v>0</v>
      </c>
      <c r="Y421" s="100">
        <f t="shared" si="420"/>
        <v>0</v>
      </c>
      <c r="Z421" s="100">
        <f t="shared" si="421"/>
        <v>0</v>
      </c>
      <c r="AA421" s="100">
        <f t="shared" si="422"/>
        <v>0</v>
      </c>
      <c r="AB421" s="100">
        <f t="shared" si="423"/>
        <v>0</v>
      </c>
      <c r="AC421" s="100">
        <f t="shared" si="424"/>
        <v>0</v>
      </c>
      <c r="AD421" s="100">
        <f t="shared" si="425"/>
        <v>0</v>
      </c>
      <c r="AE421" s="104">
        <f t="shared" si="426"/>
        <v>0</v>
      </c>
      <c r="AF421" s="104">
        <f t="shared" si="427"/>
        <v>0</v>
      </c>
      <c r="AG421" s="104">
        <f t="shared" si="428"/>
        <v>0</v>
      </c>
      <c r="AH421" s="173">
        <f t="shared" si="429"/>
        <v>0</v>
      </c>
      <c r="AJ421" s="78"/>
      <c r="AK421" s="79"/>
      <c r="AL421" s="79"/>
      <c r="AM421" s="79"/>
      <c r="AN421" s="79"/>
      <c r="AO421" s="79"/>
      <c r="AP421" s="79"/>
      <c r="AQ421" s="79"/>
      <c r="AR421" s="79"/>
      <c r="AS421" s="79"/>
      <c r="AT421" s="79"/>
      <c r="AU421" s="79"/>
      <c r="AV421" s="30">
        <f t="shared" si="430"/>
        <v>0</v>
      </c>
      <c r="AW421" s="80"/>
      <c r="AX421" s="37"/>
    </row>
    <row r="422" spans="1:50" x14ac:dyDescent="0.35">
      <c r="B422" s="116">
        <v>645011</v>
      </c>
      <c r="C422" s="87" t="s">
        <v>935</v>
      </c>
      <c r="E422" s="99">
        <f t="shared" si="401"/>
        <v>0</v>
      </c>
      <c r="F422" s="100">
        <f t="shared" si="402"/>
        <v>0</v>
      </c>
      <c r="G422" s="100">
        <f t="shared" si="403"/>
        <v>0</v>
      </c>
      <c r="H422" s="100">
        <f t="shared" si="404"/>
        <v>0</v>
      </c>
      <c r="I422" s="100">
        <f t="shared" si="405"/>
        <v>0</v>
      </c>
      <c r="J422" s="100">
        <f t="shared" si="406"/>
        <v>0</v>
      </c>
      <c r="K422" s="100">
        <f t="shared" si="407"/>
        <v>0</v>
      </c>
      <c r="L422" s="100">
        <f t="shared" si="408"/>
        <v>0</v>
      </c>
      <c r="M422" s="100">
        <f t="shared" si="409"/>
        <v>0</v>
      </c>
      <c r="N422" s="100">
        <f t="shared" si="410"/>
        <v>0</v>
      </c>
      <c r="O422" s="100">
        <f t="shared" si="411"/>
        <v>0</v>
      </c>
      <c r="P422" s="100">
        <f t="shared" si="412"/>
        <v>0</v>
      </c>
      <c r="Q422" s="104">
        <f t="shared" si="413"/>
        <v>0</v>
      </c>
      <c r="S422" s="99">
        <f t="shared" si="414"/>
        <v>0</v>
      </c>
      <c r="T422" s="100">
        <f t="shared" si="415"/>
        <v>0</v>
      </c>
      <c r="U422" s="100">
        <f t="shared" si="416"/>
        <v>0</v>
      </c>
      <c r="V422" s="100">
        <f t="shared" si="417"/>
        <v>0</v>
      </c>
      <c r="W422" s="100">
        <f t="shared" si="418"/>
        <v>0</v>
      </c>
      <c r="X422" s="100">
        <f t="shared" si="419"/>
        <v>0</v>
      </c>
      <c r="Y422" s="100">
        <f t="shared" si="420"/>
        <v>0</v>
      </c>
      <c r="Z422" s="100">
        <f t="shared" si="421"/>
        <v>0</v>
      </c>
      <c r="AA422" s="100">
        <f t="shared" si="422"/>
        <v>0</v>
      </c>
      <c r="AB422" s="100">
        <f t="shared" si="423"/>
        <v>0</v>
      </c>
      <c r="AC422" s="100">
        <f t="shared" si="424"/>
        <v>0</v>
      </c>
      <c r="AD422" s="100">
        <f t="shared" si="425"/>
        <v>0</v>
      </c>
      <c r="AE422" s="104">
        <f t="shared" si="426"/>
        <v>0</v>
      </c>
      <c r="AF422" s="104">
        <f t="shared" si="427"/>
        <v>0</v>
      </c>
      <c r="AG422" s="104">
        <f t="shared" si="428"/>
        <v>0</v>
      </c>
      <c r="AH422" s="173">
        <f t="shared" si="429"/>
        <v>0</v>
      </c>
      <c r="AJ422" s="78"/>
      <c r="AK422" s="79"/>
      <c r="AL422" s="79"/>
      <c r="AM422" s="79"/>
      <c r="AN422" s="79"/>
      <c r="AO422" s="79"/>
      <c r="AP422" s="79"/>
      <c r="AQ422" s="79"/>
      <c r="AR422" s="79"/>
      <c r="AS422" s="79"/>
      <c r="AT422" s="79"/>
      <c r="AU422" s="79"/>
      <c r="AV422" s="30">
        <f t="shared" si="430"/>
        <v>0</v>
      </c>
      <c r="AW422" s="80"/>
      <c r="AX422" s="37"/>
    </row>
    <row r="423" spans="1:50" x14ac:dyDescent="0.35">
      <c r="B423" s="116">
        <v>645012</v>
      </c>
      <c r="C423" s="87" t="s">
        <v>936</v>
      </c>
      <c r="E423" s="99">
        <f t="shared" si="401"/>
        <v>0</v>
      </c>
      <c r="F423" s="100">
        <f t="shared" si="402"/>
        <v>0</v>
      </c>
      <c r="G423" s="100">
        <f t="shared" si="403"/>
        <v>0</v>
      </c>
      <c r="H423" s="100">
        <f t="shared" si="404"/>
        <v>0</v>
      </c>
      <c r="I423" s="100">
        <f t="shared" si="405"/>
        <v>0</v>
      </c>
      <c r="J423" s="100">
        <f t="shared" si="406"/>
        <v>0</v>
      </c>
      <c r="K423" s="100">
        <f t="shared" si="407"/>
        <v>0</v>
      </c>
      <c r="L423" s="100">
        <f t="shared" si="408"/>
        <v>0</v>
      </c>
      <c r="M423" s="100">
        <f t="shared" si="409"/>
        <v>0</v>
      </c>
      <c r="N423" s="100">
        <f t="shared" si="410"/>
        <v>0</v>
      </c>
      <c r="O423" s="100">
        <f t="shared" si="411"/>
        <v>0</v>
      </c>
      <c r="P423" s="100">
        <f t="shared" si="412"/>
        <v>0</v>
      </c>
      <c r="Q423" s="104">
        <f t="shared" si="413"/>
        <v>0</v>
      </c>
      <c r="S423" s="99">
        <f t="shared" si="414"/>
        <v>0</v>
      </c>
      <c r="T423" s="100">
        <f t="shared" si="415"/>
        <v>0</v>
      </c>
      <c r="U423" s="100">
        <f t="shared" si="416"/>
        <v>0</v>
      </c>
      <c r="V423" s="100">
        <f t="shared" si="417"/>
        <v>0</v>
      </c>
      <c r="W423" s="100">
        <f t="shared" si="418"/>
        <v>0</v>
      </c>
      <c r="X423" s="100">
        <f t="shared" si="419"/>
        <v>0</v>
      </c>
      <c r="Y423" s="100">
        <f t="shared" si="420"/>
        <v>0</v>
      </c>
      <c r="Z423" s="100">
        <f t="shared" si="421"/>
        <v>0</v>
      </c>
      <c r="AA423" s="100">
        <f t="shared" si="422"/>
        <v>0</v>
      </c>
      <c r="AB423" s="100">
        <f t="shared" si="423"/>
        <v>0</v>
      </c>
      <c r="AC423" s="100">
        <f t="shared" si="424"/>
        <v>0</v>
      </c>
      <c r="AD423" s="100">
        <f t="shared" si="425"/>
        <v>0</v>
      </c>
      <c r="AE423" s="104">
        <f t="shared" si="426"/>
        <v>0</v>
      </c>
      <c r="AF423" s="104">
        <f t="shared" si="427"/>
        <v>0</v>
      </c>
      <c r="AG423" s="104">
        <f t="shared" si="428"/>
        <v>0</v>
      </c>
      <c r="AH423" s="173">
        <f t="shared" si="429"/>
        <v>0</v>
      </c>
      <c r="AJ423" s="78"/>
      <c r="AK423" s="79"/>
      <c r="AL423" s="79"/>
      <c r="AM423" s="79"/>
      <c r="AN423" s="79"/>
      <c r="AO423" s="79"/>
      <c r="AP423" s="79"/>
      <c r="AQ423" s="79"/>
      <c r="AR423" s="79"/>
      <c r="AS423" s="79"/>
      <c r="AT423" s="79"/>
      <c r="AU423" s="79"/>
      <c r="AV423" s="30">
        <f t="shared" si="430"/>
        <v>0</v>
      </c>
      <c r="AW423" s="80"/>
      <c r="AX423" s="37"/>
    </row>
    <row r="424" spans="1:50" x14ac:dyDescent="0.35">
      <c r="B424" s="116">
        <v>645013</v>
      </c>
      <c r="C424" s="87" t="s">
        <v>937</v>
      </c>
      <c r="E424" s="99">
        <f t="shared" si="401"/>
        <v>0</v>
      </c>
      <c r="F424" s="100">
        <f t="shared" si="402"/>
        <v>0</v>
      </c>
      <c r="G424" s="100">
        <f t="shared" si="403"/>
        <v>0</v>
      </c>
      <c r="H424" s="100">
        <f t="shared" si="404"/>
        <v>0</v>
      </c>
      <c r="I424" s="100">
        <f t="shared" si="405"/>
        <v>0</v>
      </c>
      <c r="J424" s="100">
        <f t="shared" si="406"/>
        <v>0</v>
      </c>
      <c r="K424" s="100">
        <f t="shared" si="407"/>
        <v>0</v>
      </c>
      <c r="L424" s="100">
        <f t="shared" si="408"/>
        <v>0</v>
      </c>
      <c r="M424" s="100">
        <f t="shared" si="409"/>
        <v>0</v>
      </c>
      <c r="N424" s="100">
        <f t="shared" si="410"/>
        <v>0</v>
      </c>
      <c r="O424" s="100">
        <f t="shared" si="411"/>
        <v>0</v>
      </c>
      <c r="P424" s="100">
        <f t="shared" si="412"/>
        <v>0</v>
      </c>
      <c r="Q424" s="104">
        <f t="shared" si="413"/>
        <v>0</v>
      </c>
      <c r="S424" s="99">
        <f t="shared" si="414"/>
        <v>0</v>
      </c>
      <c r="T424" s="100">
        <f t="shared" si="415"/>
        <v>0</v>
      </c>
      <c r="U424" s="100">
        <f t="shared" si="416"/>
        <v>0</v>
      </c>
      <c r="V424" s="100">
        <f t="shared" si="417"/>
        <v>0</v>
      </c>
      <c r="W424" s="100">
        <f t="shared" si="418"/>
        <v>0</v>
      </c>
      <c r="X424" s="100">
        <f t="shared" si="419"/>
        <v>0</v>
      </c>
      <c r="Y424" s="100">
        <f t="shared" si="420"/>
        <v>0</v>
      </c>
      <c r="Z424" s="100">
        <f t="shared" si="421"/>
        <v>0</v>
      </c>
      <c r="AA424" s="100">
        <f t="shared" si="422"/>
        <v>0</v>
      </c>
      <c r="AB424" s="100">
        <f t="shared" si="423"/>
        <v>0</v>
      </c>
      <c r="AC424" s="100">
        <f t="shared" si="424"/>
        <v>0</v>
      </c>
      <c r="AD424" s="100">
        <f t="shared" si="425"/>
        <v>0</v>
      </c>
      <c r="AE424" s="104">
        <f t="shared" si="426"/>
        <v>0</v>
      </c>
      <c r="AF424" s="104">
        <f t="shared" si="427"/>
        <v>0</v>
      </c>
      <c r="AG424" s="104">
        <f t="shared" si="428"/>
        <v>0</v>
      </c>
      <c r="AH424" s="173">
        <f t="shared" si="429"/>
        <v>0</v>
      </c>
      <c r="AJ424" s="78"/>
      <c r="AK424" s="79"/>
      <c r="AL424" s="79"/>
      <c r="AM424" s="79"/>
      <c r="AN424" s="79"/>
      <c r="AO424" s="79"/>
      <c r="AP424" s="79"/>
      <c r="AQ424" s="79"/>
      <c r="AR424" s="79"/>
      <c r="AS424" s="79"/>
      <c r="AT424" s="79"/>
      <c r="AU424" s="79"/>
      <c r="AV424" s="30">
        <f t="shared" si="430"/>
        <v>0</v>
      </c>
      <c r="AW424" s="80"/>
      <c r="AX424" s="37"/>
    </row>
    <row r="425" spans="1:50" x14ac:dyDescent="0.35">
      <c r="B425" s="116">
        <v>645014</v>
      </c>
      <c r="C425" s="87" t="s">
        <v>938</v>
      </c>
      <c r="E425" s="99">
        <f t="shared" si="401"/>
        <v>0</v>
      </c>
      <c r="F425" s="100">
        <f t="shared" si="402"/>
        <v>0</v>
      </c>
      <c r="G425" s="100">
        <f t="shared" si="403"/>
        <v>0</v>
      </c>
      <c r="H425" s="100">
        <f t="shared" si="404"/>
        <v>0</v>
      </c>
      <c r="I425" s="100">
        <f t="shared" si="405"/>
        <v>0</v>
      </c>
      <c r="J425" s="100">
        <f t="shared" si="406"/>
        <v>0</v>
      </c>
      <c r="K425" s="100">
        <f t="shared" si="407"/>
        <v>0</v>
      </c>
      <c r="L425" s="100">
        <f t="shared" si="408"/>
        <v>0</v>
      </c>
      <c r="M425" s="100">
        <f t="shared" si="409"/>
        <v>0</v>
      </c>
      <c r="N425" s="100">
        <f t="shared" si="410"/>
        <v>0</v>
      </c>
      <c r="O425" s="100">
        <f t="shared" si="411"/>
        <v>0</v>
      </c>
      <c r="P425" s="100">
        <f t="shared" si="412"/>
        <v>0</v>
      </c>
      <c r="Q425" s="104">
        <f t="shared" si="413"/>
        <v>0</v>
      </c>
      <c r="S425" s="99">
        <f t="shared" si="414"/>
        <v>0</v>
      </c>
      <c r="T425" s="100">
        <f t="shared" si="415"/>
        <v>0</v>
      </c>
      <c r="U425" s="100">
        <f t="shared" si="416"/>
        <v>0</v>
      </c>
      <c r="V425" s="100">
        <f t="shared" si="417"/>
        <v>0</v>
      </c>
      <c r="W425" s="100">
        <f t="shared" si="418"/>
        <v>0</v>
      </c>
      <c r="X425" s="100">
        <f t="shared" si="419"/>
        <v>0</v>
      </c>
      <c r="Y425" s="100">
        <f t="shared" si="420"/>
        <v>0</v>
      </c>
      <c r="Z425" s="100">
        <f t="shared" si="421"/>
        <v>0</v>
      </c>
      <c r="AA425" s="100">
        <f t="shared" si="422"/>
        <v>0</v>
      </c>
      <c r="AB425" s="100">
        <f t="shared" si="423"/>
        <v>0</v>
      </c>
      <c r="AC425" s="100">
        <f t="shared" si="424"/>
        <v>0</v>
      </c>
      <c r="AD425" s="100">
        <f t="shared" si="425"/>
        <v>0</v>
      </c>
      <c r="AE425" s="104">
        <f t="shared" si="426"/>
        <v>0</v>
      </c>
      <c r="AF425" s="104">
        <f t="shared" si="427"/>
        <v>0</v>
      </c>
      <c r="AG425" s="104">
        <f t="shared" si="428"/>
        <v>0</v>
      </c>
      <c r="AH425" s="173">
        <f t="shared" si="429"/>
        <v>0</v>
      </c>
      <c r="AJ425" s="78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30">
        <f t="shared" si="430"/>
        <v>0</v>
      </c>
      <c r="AW425" s="80"/>
      <c r="AX425" s="37"/>
    </row>
    <row r="426" spans="1:50" x14ac:dyDescent="0.35">
      <c r="B426" s="116">
        <v>645015</v>
      </c>
      <c r="C426" s="87" t="s">
        <v>939</v>
      </c>
      <c r="E426" s="99">
        <f t="shared" si="401"/>
        <v>0</v>
      </c>
      <c r="F426" s="100">
        <f t="shared" si="402"/>
        <v>0</v>
      </c>
      <c r="G426" s="100">
        <f t="shared" si="403"/>
        <v>0</v>
      </c>
      <c r="H426" s="100">
        <f t="shared" si="404"/>
        <v>0</v>
      </c>
      <c r="I426" s="100">
        <f t="shared" si="405"/>
        <v>0</v>
      </c>
      <c r="J426" s="100">
        <f t="shared" si="406"/>
        <v>0</v>
      </c>
      <c r="K426" s="100">
        <f t="shared" si="407"/>
        <v>0</v>
      </c>
      <c r="L426" s="100">
        <f t="shared" si="408"/>
        <v>0</v>
      </c>
      <c r="M426" s="100">
        <f t="shared" si="409"/>
        <v>0</v>
      </c>
      <c r="N426" s="100">
        <f t="shared" si="410"/>
        <v>0</v>
      </c>
      <c r="O426" s="100">
        <f t="shared" si="411"/>
        <v>0</v>
      </c>
      <c r="P426" s="100">
        <f t="shared" si="412"/>
        <v>0</v>
      </c>
      <c r="Q426" s="104">
        <f t="shared" si="413"/>
        <v>0</v>
      </c>
      <c r="S426" s="99">
        <f t="shared" si="414"/>
        <v>0</v>
      </c>
      <c r="T426" s="100">
        <f t="shared" si="415"/>
        <v>0</v>
      </c>
      <c r="U426" s="100">
        <f t="shared" si="416"/>
        <v>0</v>
      </c>
      <c r="V426" s="100">
        <f t="shared" si="417"/>
        <v>0</v>
      </c>
      <c r="W426" s="100">
        <f t="shared" si="418"/>
        <v>0</v>
      </c>
      <c r="X426" s="100">
        <f t="shared" si="419"/>
        <v>0</v>
      </c>
      <c r="Y426" s="100">
        <f t="shared" si="420"/>
        <v>0</v>
      </c>
      <c r="Z426" s="100">
        <f t="shared" si="421"/>
        <v>0</v>
      </c>
      <c r="AA426" s="100">
        <f t="shared" si="422"/>
        <v>0</v>
      </c>
      <c r="AB426" s="100">
        <f t="shared" si="423"/>
        <v>0</v>
      </c>
      <c r="AC426" s="100">
        <f t="shared" si="424"/>
        <v>0</v>
      </c>
      <c r="AD426" s="100">
        <f t="shared" si="425"/>
        <v>0</v>
      </c>
      <c r="AE426" s="104">
        <f t="shared" si="426"/>
        <v>0</v>
      </c>
      <c r="AF426" s="104">
        <f t="shared" si="427"/>
        <v>0</v>
      </c>
      <c r="AG426" s="104">
        <f t="shared" si="428"/>
        <v>0</v>
      </c>
      <c r="AH426" s="173">
        <f t="shared" si="429"/>
        <v>0</v>
      </c>
      <c r="AJ426" s="78"/>
      <c r="AK426" s="79"/>
      <c r="AL426" s="79"/>
      <c r="AM426" s="79"/>
      <c r="AN426" s="79"/>
      <c r="AO426" s="79"/>
      <c r="AP426" s="79"/>
      <c r="AQ426" s="79"/>
      <c r="AR426" s="79"/>
      <c r="AS426" s="79"/>
      <c r="AT426" s="79"/>
      <c r="AU426" s="79"/>
      <c r="AV426" s="30">
        <f t="shared" si="430"/>
        <v>0</v>
      </c>
      <c r="AW426" s="80"/>
      <c r="AX426" s="37"/>
    </row>
    <row r="427" spans="1:50" x14ac:dyDescent="0.35">
      <c r="B427" s="116">
        <v>645016</v>
      </c>
      <c r="C427" s="87" t="s">
        <v>940</v>
      </c>
      <c r="E427" s="99">
        <f t="shared" si="401"/>
        <v>0</v>
      </c>
      <c r="F427" s="100">
        <f t="shared" si="402"/>
        <v>0</v>
      </c>
      <c r="G427" s="100">
        <f t="shared" si="403"/>
        <v>0</v>
      </c>
      <c r="H427" s="100">
        <f t="shared" si="404"/>
        <v>0</v>
      </c>
      <c r="I427" s="100">
        <f t="shared" si="405"/>
        <v>0</v>
      </c>
      <c r="J427" s="100">
        <f t="shared" si="406"/>
        <v>0</v>
      </c>
      <c r="K427" s="100">
        <f t="shared" si="407"/>
        <v>0</v>
      </c>
      <c r="L427" s="100">
        <f t="shared" si="408"/>
        <v>0</v>
      </c>
      <c r="M427" s="100">
        <f t="shared" si="409"/>
        <v>0</v>
      </c>
      <c r="N427" s="100">
        <f t="shared" si="410"/>
        <v>0</v>
      </c>
      <c r="O427" s="100">
        <f t="shared" si="411"/>
        <v>0</v>
      </c>
      <c r="P427" s="100">
        <f t="shared" si="412"/>
        <v>0</v>
      </c>
      <c r="Q427" s="104">
        <f t="shared" si="413"/>
        <v>0</v>
      </c>
      <c r="S427" s="99">
        <f t="shared" si="414"/>
        <v>0</v>
      </c>
      <c r="T427" s="100">
        <f t="shared" si="415"/>
        <v>0</v>
      </c>
      <c r="U427" s="100">
        <f t="shared" si="416"/>
        <v>0</v>
      </c>
      <c r="V427" s="100">
        <f t="shared" si="417"/>
        <v>0</v>
      </c>
      <c r="W427" s="100">
        <f t="shared" si="418"/>
        <v>0</v>
      </c>
      <c r="X427" s="100">
        <f t="shared" si="419"/>
        <v>0</v>
      </c>
      <c r="Y427" s="100">
        <f t="shared" si="420"/>
        <v>0</v>
      </c>
      <c r="Z427" s="100">
        <f t="shared" si="421"/>
        <v>0</v>
      </c>
      <c r="AA427" s="100">
        <f t="shared" si="422"/>
        <v>0</v>
      </c>
      <c r="AB427" s="100">
        <f t="shared" si="423"/>
        <v>0</v>
      </c>
      <c r="AC427" s="100">
        <f t="shared" si="424"/>
        <v>0</v>
      </c>
      <c r="AD427" s="100">
        <f t="shared" si="425"/>
        <v>0</v>
      </c>
      <c r="AE427" s="104">
        <f t="shared" si="426"/>
        <v>0</v>
      </c>
      <c r="AF427" s="104">
        <f t="shared" si="427"/>
        <v>0</v>
      </c>
      <c r="AG427" s="104">
        <f t="shared" si="428"/>
        <v>0</v>
      </c>
      <c r="AH427" s="173">
        <f t="shared" si="429"/>
        <v>0</v>
      </c>
      <c r="AJ427" s="78"/>
      <c r="AK427" s="79"/>
      <c r="AL427" s="79"/>
      <c r="AM427" s="79"/>
      <c r="AN427" s="79"/>
      <c r="AO427" s="79"/>
      <c r="AP427" s="79"/>
      <c r="AQ427" s="79"/>
      <c r="AR427" s="79"/>
      <c r="AS427" s="79"/>
      <c r="AT427" s="79"/>
      <c r="AU427" s="79"/>
      <c r="AV427" s="30">
        <f t="shared" si="430"/>
        <v>0</v>
      </c>
      <c r="AW427" s="80"/>
      <c r="AX427" s="37"/>
    </row>
    <row r="428" spans="1:50" x14ac:dyDescent="0.35">
      <c r="B428" s="116">
        <v>645017</v>
      </c>
      <c r="C428" s="87" t="s">
        <v>941</v>
      </c>
      <c r="E428" s="99">
        <f t="shared" si="401"/>
        <v>0</v>
      </c>
      <c r="F428" s="100">
        <f t="shared" si="402"/>
        <v>0</v>
      </c>
      <c r="G428" s="100">
        <f t="shared" si="403"/>
        <v>0</v>
      </c>
      <c r="H428" s="100">
        <f t="shared" si="404"/>
        <v>0</v>
      </c>
      <c r="I428" s="100">
        <f t="shared" si="405"/>
        <v>0</v>
      </c>
      <c r="J428" s="100">
        <f t="shared" si="406"/>
        <v>0</v>
      </c>
      <c r="K428" s="100">
        <f t="shared" si="407"/>
        <v>0</v>
      </c>
      <c r="L428" s="100">
        <f t="shared" si="408"/>
        <v>0</v>
      </c>
      <c r="M428" s="100">
        <f t="shared" si="409"/>
        <v>0</v>
      </c>
      <c r="N428" s="100">
        <f t="shared" si="410"/>
        <v>0</v>
      </c>
      <c r="O428" s="100">
        <f t="shared" si="411"/>
        <v>0</v>
      </c>
      <c r="P428" s="100">
        <f t="shared" si="412"/>
        <v>0</v>
      </c>
      <c r="Q428" s="104">
        <f t="shared" si="413"/>
        <v>0</v>
      </c>
      <c r="S428" s="99">
        <f t="shared" si="414"/>
        <v>0</v>
      </c>
      <c r="T428" s="100">
        <f t="shared" si="415"/>
        <v>0</v>
      </c>
      <c r="U428" s="100">
        <f t="shared" si="416"/>
        <v>0</v>
      </c>
      <c r="V428" s="100">
        <f t="shared" si="417"/>
        <v>0</v>
      </c>
      <c r="W428" s="100">
        <f t="shared" si="418"/>
        <v>0</v>
      </c>
      <c r="X428" s="100">
        <f t="shared" si="419"/>
        <v>0</v>
      </c>
      <c r="Y428" s="100">
        <f t="shared" si="420"/>
        <v>0</v>
      </c>
      <c r="Z428" s="100">
        <f t="shared" si="421"/>
        <v>0</v>
      </c>
      <c r="AA428" s="100">
        <f t="shared" si="422"/>
        <v>0</v>
      </c>
      <c r="AB428" s="100">
        <f t="shared" si="423"/>
        <v>0</v>
      </c>
      <c r="AC428" s="100">
        <f t="shared" si="424"/>
        <v>0</v>
      </c>
      <c r="AD428" s="100">
        <f t="shared" si="425"/>
        <v>0</v>
      </c>
      <c r="AE428" s="104">
        <f t="shared" si="426"/>
        <v>0</v>
      </c>
      <c r="AF428" s="104">
        <f t="shared" si="427"/>
        <v>0</v>
      </c>
      <c r="AG428" s="104">
        <f t="shared" si="428"/>
        <v>0</v>
      </c>
      <c r="AH428" s="173">
        <f t="shared" si="429"/>
        <v>0</v>
      </c>
      <c r="AJ428" s="78"/>
      <c r="AK428" s="79"/>
      <c r="AL428" s="79"/>
      <c r="AM428" s="79"/>
      <c r="AN428" s="79"/>
      <c r="AO428" s="79"/>
      <c r="AP428" s="79"/>
      <c r="AQ428" s="79"/>
      <c r="AR428" s="79"/>
      <c r="AS428" s="79"/>
      <c r="AT428" s="79"/>
      <c r="AU428" s="79"/>
      <c r="AV428" s="30">
        <f t="shared" si="430"/>
        <v>0</v>
      </c>
      <c r="AW428" s="80"/>
      <c r="AX428" s="37"/>
    </row>
    <row r="429" spans="1:50" x14ac:dyDescent="0.35">
      <c r="A429" s="22"/>
      <c r="B429" s="127"/>
      <c r="C429" s="128" t="str">
        <f>+"Total "&amp;PROPER(C391)</f>
        <v>Total Rsv - Access Control &amp; Life Safety</v>
      </c>
      <c r="D429" s="96"/>
      <c r="E429" s="174">
        <f t="shared" ref="E429:Q429" si="431">SUM(E392:E428)</f>
        <v>10394</v>
      </c>
      <c r="F429" s="175">
        <f t="shared" si="431"/>
        <v>0</v>
      </c>
      <c r="G429" s="175">
        <f t="shared" si="431"/>
        <v>0</v>
      </c>
      <c r="H429" s="175">
        <f t="shared" si="431"/>
        <v>59396.31</v>
      </c>
      <c r="I429" s="175">
        <f t="shared" si="431"/>
        <v>-10394</v>
      </c>
      <c r="J429" s="175">
        <f t="shared" si="431"/>
        <v>0</v>
      </c>
      <c r="K429" s="175">
        <f t="shared" si="431"/>
        <v>16334.11</v>
      </c>
      <c r="L429" s="175">
        <f t="shared" si="431"/>
        <v>0</v>
      </c>
      <c r="M429" s="175">
        <f t="shared" si="431"/>
        <v>0</v>
      </c>
      <c r="N429" s="175">
        <f t="shared" si="431"/>
        <v>0</v>
      </c>
      <c r="O429" s="175">
        <f t="shared" si="431"/>
        <v>0</v>
      </c>
      <c r="P429" s="175">
        <f t="shared" si="431"/>
        <v>19602</v>
      </c>
      <c r="Q429" s="176">
        <f t="shared" si="431"/>
        <v>95332.42</v>
      </c>
      <c r="R429" s="96"/>
      <c r="S429" s="174">
        <f t="shared" ref="S429:AG429" si="432">SUM(S392:S428)</f>
        <v>0</v>
      </c>
      <c r="T429" s="175">
        <f t="shared" si="432"/>
        <v>0</v>
      </c>
      <c r="U429" s="175">
        <f t="shared" si="432"/>
        <v>5880.6</v>
      </c>
      <c r="V429" s="175">
        <f t="shared" si="432"/>
        <v>0</v>
      </c>
      <c r="W429" s="175">
        <f t="shared" si="432"/>
        <v>0</v>
      </c>
      <c r="X429" s="175">
        <f t="shared" si="432"/>
        <v>0</v>
      </c>
      <c r="Y429" s="175">
        <f t="shared" si="432"/>
        <v>0</v>
      </c>
      <c r="Z429" s="175">
        <f t="shared" si="432"/>
        <v>0</v>
      </c>
      <c r="AA429" s="175">
        <f t="shared" si="432"/>
        <v>0</v>
      </c>
      <c r="AB429" s="175">
        <f t="shared" si="432"/>
        <v>0</v>
      </c>
      <c r="AC429" s="175">
        <f t="shared" si="432"/>
        <v>0</v>
      </c>
      <c r="AD429" s="175">
        <f t="shared" si="432"/>
        <v>0</v>
      </c>
      <c r="AE429" s="176">
        <f t="shared" si="432"/>
        <v>5880.6</v>
      </c>
      <c r="AF429" s="176">
        <f t="shared" si="432"/>
        <v>114146</v>
      </c>
      <c r="AG429" s="176">
        <f t="shared" si="432"/>
        <v>-108265.4</v>
      </c>
      <c r="AH429" s="177">
        <f t="shared" si="429"/>
        <v>-0.94848176896255665</v>
      </c>
      <c r="AI429" s="96"/>
      <c r="AJ429" s="66">
        <f t="shared" ref="AJ429:AV429" si="433">SUM(AJ392:AJ428)</f>
        <v>0</v>
      </c>
      <c r="AK429" s="67">
        <f t="shared" si="433"/>
        <v>0</v>
      </c>
      <c r="AL429" s="67">
        <f t="shared" si="433"/>
        <v>0</v>
      </c>
      <c r="AM429" s="67">
        <f t="shared" si="433"/>
        <v>0</v>
      </c>
      <c r="AN429" s="67">
        <f t="shared" si="433"/>
        <v>0</v>
      </c>
      <c r="AO429" s="67">
        <f t="shared" si="433"/>
        <v>0</v>
      </c>
      <c r="AP429" s="67">
        <f t="shared" si="433"/>
        <v>0</v>
      </c>
      <c r="AQ429" s="67">
        <f t="shared" si="433"/>
        <v>0</v>
      </c>
      <c r="AR429" s="67">
        <f t="shared" si="433"/>
        <v>0</v>
      </c>
      <c r="AS429" s="67">
        <f t="shared" si="433"/>
        <v>0</v>
      </c>
      <c r="AT429" s="67">
        <f t="shared" si="433"/>
        <v>0</v>
      </c>
      <c r="AU429" s="67">
        <f t="shared" si="433"/>
        <v>0</v>
      </c>
      <c r="AV429" s="27">
        <f t="shared" si="433"/>
        <v>0</v>
      </c>
      <c r="AW429" s="55"/>
      <c r="AX429" s="22"/>
    </row>
    <row r="430" spans="1:50" s="46" customFormat="1" ht="11.65" customHeight="1" x14ac:dyDescent="0.3">
      <c r="A430" s="44"/>
      <c r="B430" s="129"/>
      <c r="C430" s="130" t="s">
        <v>175</v>
      </c>
      <c r="D430" s="130"/>
      <c r="E430" s="178">
        <f t="shared" ref="E430:Q430" si="434">IF(E$201=0,0,E429/E$201)</f>
        <v>0.25785273716113416</v>
      </c>
      <c r="F430" s="179">
        <f t="shared" si="434"/>
        <v>0</v>
      </c>
      <c r="G430" s="179">
        <f t="shared" si="434"/>
        <v>0</v>
      </c>
      <c r="H430" s="179">
        <f t="shared" si="434"/>
        <v>1.4727691863659715</v>
      </c>
      <c r="I430" s="179">
        <f t="shared" si="434"/>
        <v>-0.25772544033261807</v>
      </c>
      <c r="J430" s="179">
        <f t="shared" si="434"/>
        <v>0</v>
      </c>
      <c r="K430" s="179">
        <f t="shared" si="434"/>
        <v>0.40510361644430842</v>
      </c>
      <c r="L430" s="179">
        <f t="shared" si="434"/>
        <v>0</v>
      </c>
      <c r="M430" s="179">
        <f t="shared" si="434"/>
        <v>0</v>
      </c>
      <c r="N430" s="179">
        <f t="shared" si="434"/>
        <v>0</v>
      </c>
      <c r="O430" s="179">
        <f t="shared" si="434"/>
        <v>0</v>
      </c>
      <c r="P430" s="179">
        <f t="shared" si="434"/>
        <v>0.48648564132740446</v>
      </c>
      <c r="Q430" s="180">
        <f t="shared" si="434"/>
        <v>0.19707859333241307</v>
      </c>
      <c r="R430" s="130"/>
      <c r="S430" s="178">
        <f t="shared" ref="S430:AF430" si="435">IF(S$201=0,0,S429/S$201)</f>
        <v>0</v>
      </c>
      <c r="T430" s="179">
        <f t="shared" si="435"/>
        <v>0</v>
      </c>
      <c r="U430" s="179">
        <f t="shared" si="435"/>
        <v>0.15426746041593925</v>
      </c>
      <c r="V430" s="179">
        <f t="shared" si="435"/>
        <v>0</v>
      </c>
      <c r="W430" s="179">
        <f t="shared" si="435"/>
        <v>0</v>
      </c>
      <c r="X430" s="179">
        <f t="shared" si="435"/>
        <v>0</v>
      </c>
      <c r="Y430" s="179">
        <f t="shared" si="435"/>
        <v>0</v>
      </c>
      <c r="Z430" s="179">
        <f t="shared" si="435"/>
        <v>0</v>
      </c>
      <c r="AA430" s="179">
        <f t="shared" si="435"/>
        <v>0</v>
      </c>
      <c r="AB430" s="179">
        <f t="shared" si="435"/>
        <v>0</v>
      </c>
      <c r="AC430" s="179">
        <f t="shared" si="435"/>
        <v>0</v>
      </c>
      <c r="AD430" s="179">
        <f t="shared" si="435"/>
        <v>0</v>
      </c>
      <c r="AE430" s="180">
        <f t="shared" si="435"/>
        <v>1.2835882181941941E-2</v>
      </c>
      <c r="AF430" s="180">
        <f t="shared" si="435"/>
        <v>0.24973526915032337</v>
      </c>
      <c r="AG430" s="180"/>
      <c r="AH430" s="180"/>
      <c r="AI430" s="130"/>
      <c r="AJ430" s="68">
        <f t="shared" ref="AJ430:AV430" si="436">IF(AJ$201=0,0,AJ429/AJ$201)</f>
        <v>0</v>
      </c>
      <c r="AK430" s="69">
        <f t="shared" si="436"/>
        <v>0</v>
      </c>
      <c r="AL430" s="69">
        <f t="shared" si="436"/>
        <v>0</v>
      </c>
      <c r="AM430" s="69">
        <f t="shared" si="436"/>
        <v>0</v>
      </c>
      <c r="AN430" s="69">
        <f t="shared" si="436"/>
        <v>0</v>
      </c>
      <c r="AO430" s="69">
        <f t="shared" si="436"/>
        <v>0</v>
      </c>
      <c r="AP430" s="69">
        <f t="shared" si="436"/>
        <v>0</v>
      </c>
      <c r="AQ430" s="69">
        <f t="shared" si="436"/>
        <v>0</v>
      </c>
      <c r="AR430" s="69">
        <f t="shared" si="436"/>
        <v>0</v>
      </c>
      <c r="AS430" s="69">
        <f t="shared" si="436"/>
        <v>0</v>
      </c>
      <c r="AT430" s="69">
        <f t="shared" si="436"/>
        <v>0</v>
      </c>
      <c r="AU430" s="69">
        <f t="shared" si="436"/>
        <v>0</v>
      </c>
      <c r="AV430" s="45">
        <f t="shared" si="436"/>
        <v>0</v>
      </c>
      <c r="AW430" s="56"/>
      <c r="AX430" s="44"/>
    </row>
    <row r="431" spans="1:50" x14ac:dyDescent="0.35">
      <c r="A431" s="11"/>
      <c r="B431" s="125"/>
      <c r="C431" s="97"/>
      <c r="D431" s="97"/>
      <c r="E431" s="181"/>
      <c r="F431" s="182"/>
      <c r="G431" s="182"/>
      <c r="H431" s="182"/>
      <c r="I431" s="182"/>
      <c r="J431" s="182"/>
      <c r="K431" s="182"/>
      <c r="L431" s="182"/>
      <c r="M431" s="182"/>
      <c r="N431" s="182"/>
      <c r="O431" s="182"/>
      <c r="P431" s="182"/>
      <c r="Q431" s="183"/>
      <c r="R431" s="97"/>
      <c r="S431" s="181"/>
      <c r="T431" s="182"/>
      <c r="U431" s="182"/>
      <c r="V431" s="182"/>
      <c r="W431" s="182"/>
      <c r="X431" s="182"/>
      <c r="Y431" s="182"/>
      <c r="Z431" s="182"/>
      <c r="AA431" s="182"/>
      <c r="AB431" s="182"/>
      <c r="AC431" s="182"/>
      <c r="AD431" s="182"/>
      <c r="AE431" s="183"/>
      <c r="AF431" s="183"/>
      <c r="AG431" s="183"/>
      <c r="AH431" s="183"/>
      <c r="AI431" s="97"/>
      <c r="AJ431" s="57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9"/>
      <c r="AW431" s="58"/>
      <c r="AX431" s="11"/>
    </row>
    <row r="432" spans="1:50" x14ac:dyDescent="0.35">
      <c r="B432" s="116"/>
      <c r="C432" s="126" t="s">
        <v>942</v>
      </c>
      <c r="E432" s="105"/>
      <c r="F432" s="106"/>
      <c r="G432" s="106"/>
      <c r="H432" s="106"/>
      <c r="I432" s="106"/>
      <c r="J432" s="106"/>
      <c r="K432" s="106"/>
      <c r="L432" s="106"/>
      <c r="M432" s="106"/>
      <c r="N432" s="106"/>
      <c r="O432" s="106"/>
      <c r="P432" s="106"/>
      <c r="Q432" s="184"/>
      <c r="S432" s="105"/>
      <c r="T432" s="106"/>
      <c r="U432" s="106"/>
      <c r="V432" s="106"/>
      <c r="W432" s="106"/>
      <c r="X432" s="106"/>
      <c r="Y432" s="106"/>
      <c r="Z432" s="106"/>
      <c r="AA432" s="106"/>
      <c r="AB432" s="106"/>
      <c r="AC432" s="106"/>
      <c r="AD432" s="106"/>
      <c r="AE432" s="184"/>
      <c r="AF432" s="184"/>
      <c r="AG432" s="184"/>
      <c r="AH432" s="172"/>
      <c r="AJ432" s="59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30"/>
      <c r="AW432" s="49"/>
    </row>
    <row r="433" spans="2:50" x14ac:dyDescent="0.35">
      <c r="B433" s="116">
        <v>650000</v>
      </c>
      <c r="C433" s="87" t="s">
        <v>943</v>
      </c>
      <c r="E433" s="99">
        <f t="shared" ref="E433:E464" si="437">IF(E$6="Actuals",_xlfn.IFNA(VLOOKUP($B433,PYRSV,5,FALSE),0),_xlfn.IFNA(VLOOKUP($B433,CYBUDRSV,5,FALSE),0))</f>
        <v>0</v>
      </c>
      <c r="F433" s="100">
        <f t="shared" ref="F433:F464" si="438">IF(F$6="Actuals",_xlfn.IFNA(VLOOKUP($B433,PYRSV,6,FALSE),0),_xlfn.IFNA(VLOOKUP($B433,CYBUDRSV,6,FALSE),0))</f>
        <v>0</v>
      </c>
      <c r="G433" s="100">
        <f t="shared" ref="G433:G464" si="439">IF(G$6="Actuals",_xlfn.IFNA(VLOOKUP($B433,PYRSV,7,FALSE),0),_xlfn.IFNA(VLOOKUP($B433,CYBUDRSV,7,FALSE),0))</f>
        <v>0</v>
      </c>
      <c r="H433" s="100">
        <f t="shared" ref="H433:H464" si="440">IF(H$6="Actuals",_xlfn.IFNA(VLOOKUP($B433,PYRSV,8,FALSE),0),_xlfn.IFNA(VLOOKUP($B433,CYBUDRSV,8,FALSE),0))</f>
        <v>0</v>
      </c>
      <c r="I433" s="100">
        <f t="shared" ref="I433:I464" si="441">IF(I$6="Actuals",_xlfn.IFNA(VLOOKUP($B433,PYRSV,9,FALSE),0),_xlfn.IFNA(VLOOKUP($B433,CYBUDRSV,9,FALSE),0))</f>
        <v>0</v>
      </c>
      <c r="J433" s="100">
        <f t="shared" ref="J433:J464" si="442">IF(J$6="Actuals",_xlfn.IFNA(VLOOKUP($B433,PYRSV,10,FALSE),0),_xlfn.IFNA(VLOOKUP($B433,CYBUDRSV,10,FALSE),0))</f>
        <v>0</v>
      </c>
      <c r="K433" s="100">
        <f t="shared" ref="K433:K464" si="443">IF(K$6="Actuals",_xlfn.IFNA(VLOOKUP($B433,PYRSV,11,FALSE),0),_xlfn.IFNA(VLOOKUP($B433,CYBUDRSV,11,FALSE),0))</f>
        <v>0</v>
      </c>
      <c r="L433" s="100">
        <f t="shared" ref="L433:L464" si="444">IF(L$6="Actuals",_xlfn.IFNA(VLOOKUP($B433,PYRSV,12,FALSE),0),_xlfn.IFNA(VLOOKUP($B433,CYBUDRSV,12,FALSE),0))</f>
        <v>0</v>
      </c>
      <c r="M433" s="100">
        <f t="shared" ref="M433:M464" si="445">IF(M$6="Actuals",_xlfn.IFNA(VLOOKUP($B433,PYRSV,13,FALSE),0),_xlfn.IFNA(VLOOKUP($B433,CYBUDRSV,13,FALSE),0))</f>
        <v>0</v>
      </c>
      <c r="N433" s="100">
        <f t="shared" ref="N433:N464" si="446">IF(N$6="Actuals",_xlfn.IFNA(VLOOKUP($B433,PYRSV,14,FALSE),0),_xlfn.IFNA(VLOOKUP($B433,CYBUDRSV,14,FALSE),0))</f>
        <v>0</v>
      </c>
      <c r="O433" s="100">
        <f t="shared" ref="O433:O464" si="447">IF(O$6="Actuals",_xlfn.IFNA(VLOOKUP($B433,PYRSV,15,FALSE),0),_xlfn.IFNA(VLOOKUP($B433,CYBUDRSV,15,FALSE),0))</f>
        <v>0</v>
      </c>
      <c r="P433" s="100">
        <f t="shared" ref="P433:P464" si="448">IF(P$6="Actuals",_xlfn.IFNA(VLOOKUP($B433,PYRSV,16,FALSE),0),_xlfn.IFNA(VLOOKUP($B433,CYBUDRSV,16,FALSE),0))</f>
        <v>0</v>
      </c>
      <c r="Q433" s="104">
        <f t="shared" ref="Q433:Q464" si="449">SUM(E433:P433)</f>
        <v>0</v>
      </c>
      <c r="S433" s="99">
        <f t="shared" ref="S433:S464" si="450">IF(S$6="Actuals",_xlfn.IFNA(VLOOKUP($B433,CYRSV,5,FALSE),0),_xlfn.IFNA(VLOOKUP($B433,CYBUDRSV,9,FALSE),0))</f>
        <v>0</v>
      </c>
      <c r="T433" s="100">
        <f t="shared" ref="T433:T464" si="451">IF(T$6="Actuals",_xlfn.IFNA(VLOOKUP($B433,CYRSV,6,FALSE),0),_xlfn.IFNA(VLOOKUP($B433,CYBUDRSV,10,FALSE),0))</f>
        <v>0</v>
      </c>
      <c r="U433" s="100">
        <f t="shared" ref="U433:U464" si="452">IF(U$6="Actuals",_xlfn.IFNA(VLOOKUP($B433,CYRSV,7,FALSE),0),_xlfn.IFNA(VLOOKUP($B433,CYBUDRSV,11,FALSE),0))</f>
        <v>0</v>
      </c>
      <c r="V433" s="100">
        <f t="shared" ref="V433:V464" si="453">IF(V$6="Actuals",_xlfn.IFNA(VLOOKUP($B433,CYRSV,8,FALSE),0),_xlfn.IFNA(VLOOKUP($B433,CYBUDRSV,12,FALSE),0))</f>
        <v>0</v>
      </c>
      <c r="W433" s="100">
        <f t="shared" ref="W433:W464" si="454">IF(W$6="Actuals",_xlfn.IFNA(VLOOKUP($B433,CYRSV,9,FALSE),0),_xlfn.IFNA(VLOOKUP($B433,CYBUDRSV,13,FALSE),0))</f>
        <v>0</v>
      </c>
      <c r="X433" s="100">
        <f t="shared" ref="X433:X464" si="455">IF(X$6="Actuals",_xlfn.IFNA(VLOOKUP($B433,CYRSV,10,FALSE),0),_xlfn.IFNA(VLOOKUP($B433,CYBUDRSV,14,FALSE),0))</f>
        <v>0</v>
      </c>
      <c r="Y433" s="100">
        <f t="shared" ref="Y433:Y464" si="456">IF(Y$6="Actuals",_xlfn.IFNA(VLOOKUP($B433,CYRSV,11,FALSE),0),_xlfn.IFNA(VLOOKUP($B433,CYBUDRSV,15,FALSE),0))</f>
        <v>0</v>
      </c>
      <c r="Z433" s="100">
        <f t="shared" ref="Z433:Z464" si="457">IF(Z$6="Actuals",_xlfn.IFNA(VLOOKUP($B433,CYRSV,12,FALSE),0),_xlfn.IFNA(VLOOKUP($B433,CYBUDRSV,16,FALSE),0))</f>
        <v>0</v>
      </c>
      <c r="AA433" s="100">
        <f t="shared" ref="AA433:AA464" si="458">IF(AA$6="Actuals",_xlfn.IFNA(VLOOKUP($B433,CYRSV,13,FALSE),0),_xlfn.IFNA(VLOOKUP($B433,CYBUDRSV,17,FALSE),0))</f>
        <v>0</v>
      </c>
      <c r="AB433" s="100">
        <f t="shared" ref="AB433:AB464" si="459">IF(AB$6="Actuals",_xlfn.IFNA(VLOOKUP($B433,CYRSV,14,FALSE),0),_xlfn.IFNA(VLOOKUP($B433,CYBUDRSV,18,FALSE),0))</f>
        <v>0</v>
      </c>
      <c r="AC433" s="100">
        <f t="shared" ref="AC433:AC464" si="460">IF(AC$6="Actuals",_xlfn.IFNA(VLOOKUP($B433,CYRSV,15,FALSE),0),_xlfn.IFNA(VLOOKUP($B433,CYBUDRSV,19,FALSE),0))</f>
        <v>0</v>
      </c>
      <c r="AD433" s="100">
        <f t="shared" ref="AD433:AD464" si="461">IF(AD$6="Actuals",_xlfn.IFNA(VLOOKUP($B433,CYRSV,16,FALSE),0),_xlfn.IFNA(VLOOKUP($B433,CYBUDRSV,20,FALSE),0))</f>
        <v>0</v>
      </c>
      <c r="AE433" s="104">
        <f t="shared" ref="AE433:AE464" si="462">SUM(S433:AD433)</f>
        <v>0</v>
      </c>
      <c r="AF433" s="104">
        <f t="shared" ref="AF433:AF464" si="463">IF(AF$6="Actuals",_xlfn.IFNA(VLOOKUP($B433,CYRSV,17,FALSE),0),_xlfn.IFNA(VLOOKUP($B433,CYBUDRSV,6,FALSE),0))</f>
        <v>0</v>
      </c>
      <c r="AG433" s="104">
        <f t="shared" ref="AG433:AG464" si="464">+AE433-AF433</f>
        <v>0</v>
      </c>
      <c r="AH433" s="173">
        <f t="shared" ref="AH433:AH464" si="465">IF(AF433=0,0,AG433/AF433)</f>
        <v>0</v>
      </c>
      <c r="AJ433" s="78"/>
      <c r="AK433" s="79"/>
      <c r="AL433" s="79"/>
      <c r="AM433" s="79"/>
      <c r="AN433" s="79"/>
      <c r="AO433" s="79"/>
      <c r="AP433" s="79"/>
      <c r="AQ433" s="79"/>
      <c r="AR433" s="79"/>
      <c r="AS433" s="79"/>
      <c r="AT433" s="79"/>
      <c r="AU433" s="79"/>
      <c r="AV433" s="30">
        <f t="shared" ref="AV433:AV464" si="466">SUM(AJ433:AU433)</f>
        <v>0</v>
      </c>
      <c r="AW433" s="80"/>
      <c r="AX433" s="37"/>
    </row>
    <row r="434" spans="2:50" x14ac:dyDescent="0.35">
      <c r="B434" s="116">
        <v>651000</v>
      </c>
      <c r="C434" s="87" t="s">
        <v>944</v>
      </c>
      <c r="E434" s="99">
        <f t="shared" si="437"/>
        <v>0</v>
      </c>
      <c r="F434" s="100">
        <f t="shared" si="438"/>
        <v>0</v>
      </c>
      <c r="G434" s="100">
        <f t="shared" si="439"/>
        <v>0</v>
      </c>
      <c r="H434" s="100">
        <f t="shared" si="440"/>
        <v>0</v>
      </c>
      <c r="I434" s="100">
        <f t="shared" si="441"/>
        <v>0</v>
      </c>
      <c r="J434" s="100">
        <f t="shared" si="442"/>
        <v>0</v>
      </c>
      <c r="K434" s="100">
        <f t="shared" si="443"/>
        <v>0</v>
      </c>
      <c r="L434" s="100">
        <f t="shared" si="444"/>
        <v>0</v>
      </c>
      <c r="M434" s="100">
        <f t="shared" si="445"/>
        <v>0</v>
      </c>
      <c r="N434" s="100">
        <f t="shared" si="446"/>
        <v>0</v>
      </c>
      <c r="O434" s="100">
        <f t="shared" si="447"/>
        <v>0</v>
      </c>
      <c r="P434" s="100">
        <f t="shared" si="448"/>
        <v>0</v>
      </c>
      <c r="Q434" s="104">
        <f t="shared" si="449"/>
        <v>0</v>
      </c>
      <c r="S434" s="99">
        <f t="shared" si="450"/>
        <v>0</v>
      </c>
      <c r="T434" s="100">
        <f t="shared" si="451"/>
        <v>0</v>
      </c>
      <c r="U434" s="100">
        <f t="shared" si="452"/>
        <v>0</v>
      </c>
      <c r="V434" s="100">
        <f t="shared" si="453"/>
        <v>0</v>
      </c>
      <c r="W434" s="100">
        <f t="shared" si="454"/>
        <v>0</v>
      </c>
      <c r="X434" s="100">
        <f t="shared" si="455"/>
        <v>0</v>
      </c>
      <c r="Y434" s="100">
        <f t="shared" si="456"/>
        <v>0</v>
      </c>
      <c r="Z434" s="100">
        <f t="shared" si="457"/>
        <v>0</v>
      </c>
      <c r="AA434" s="100">
        <f t="shared" si="458"/>
        <v>0</v>
      </c>
      <c r="AB434" s="100">
        <f t="shared" si="459"/>
        <v>0</v>
      </c>
      <c r="AC434" s="100">
        <f t="shared" si="460"/>
        <v>0</v>
      </c>
      <c r="AD434" s="100">
        <f t="shared" si="461"/>
        <v>0</v>
      </c>
      <c r="AE434" s="104">
        <f t="shared" si="462"/>
        <v>0</v>
      </c>
      <c r="AF434" s="104">
        <f t="shared" si="463"/>
        <v>0</v>
      </c>
      <c r="AG434" s="104">
        <f t="shared" si="464"/>
        <v>0</v>
      </c>
      <c r="AH434" s="173">
        <f t="shared" si="465"/>
        <v>0</v>
      </c>
      <c r="AJ434" s="78"/>
      <c r="AK434" s="79"/>
      <c r="AL434" s="79"/>
      <c r="AM434" s="79"/>
      <c r="AN434" s="79"/>
      <c r="AO434" s="79"/>
      <c r="AP434" s="79"/>
      <c r="AQ434" s="79"/>
      <c r="AR434" s="79"/>
      <c r="AS434" s="79"/>
      <c r="AT434" s="79"/>
      <c r="AU434" s="79"/>
      <c r="AV434" s="30">
        <f t="shared" si="466"/>
        <v>0</v>
      </c>
      <c r="AW434" s="80"/>
      <c r="AX434" s="37"/>
    </row>
    <row r="435" spans="2:50" x14ac:dyDescent="0.35">
      <c r="B435" s="116">
        <v>651010</v>
      </c>
      <c r="C435" s="87" t="s">
        <v>945</v>
      </c>
      <c r="E435" s="99">
        <f t="shared" si="437"/>
        <v>0</v>
      </c>
      <c r="F435" s="100">
        <f t="shared" si="438"/>
        <v>0</v>
      </c>
      <c r="G435" s="100">
        <f t="shared" si="439"/>
        <v>0</v>
      </c>
      <c r="H435" s="100">
        <f t="shared" si="440"/>
        <v>0</v>
      </c>
      <c r="I435" s="100">
        <f t="shared" si="441"/>
        <v>0</v>
      </c>
      <c r="J435" s="100">
        <f t="shared" si="442"/>
        <v>0</v>
      </c>
      <c r="K435" s="100">
        <f t="shared" si="443"/>
        <v>0</v>
      </c>
      <c r="L435" s="100">
        <f t="shared" si="444"/>
        <v>0</v>
      </c>
      <c r="M435" s="100">
        <f t="shared" si="445"/>
        <v>0</v>
      </c>
      <c r="N435" s="100">
        <f t="shared" si="446"/>
        <v>0</v>
      </c>
      <c r="O435" s="100">
        <f t="shared" si="447"/>
        <v>0</v>
      </c>
      <c r="P435" s="100">
        <f t="shared" si="448"/>
        <v>0</v>
      </c>
      <c r="Q435" s="104">
        <f t="shared" si="449"/>
        <v>0</v>
      </c>
      <c r="S435" s="99">
        <f t="shared" si="450"/>
        <v>0</v>
      </c>
      <c r="T435" s="100">
        <f t="shared" si="451"/>
        <v>0</v>
      </c>
      <c r="U435" s="100">
        <f t="shared" si="452"/>
        <v>0</v>
      </c>
      <c r="V435" s="100">
        <f t="shared" si="453"/>
        <v>0</v>
      </c>
      <c r="W435" s="100">
        <f t="shared" si="454"/>
        <v>0</v>
      </c>
      <c r="X435" s="100">
        <f t="shared" si="455"/>
        <v>0</v>
      </c>
      <c r="Y435" s="100">
        <f t="shared" si="456"/>
        <v>0</v>
      </c>
      <c r="Z435" s="100">
        <f t="shared" si="457"/>
        <v>0</v>
      </c>
      <c r="AA435" s="100">
        <f t="shared" si="458"/>
        <v>0</v>
      </c>
      <c r="AB435" s="100">
        <f t="shared" si="459"/>
        <v>0</v>
      </c>
      <c r="AC435" s="100">
        <f t="shared" si="460"/>
        <v>0</v>
      </c>
      <c r="AD435" s="100">
        <f t="shared" si="461"/>
        <v>0</v>
      </c>
      <c r="AE435" s="104">
        <f t="shared" si="462"/>
        <v>0</v>
      </c>
      <c r="AF435" s="104">
        <f t="shared" si="463"/>
        <v>0</v>
      </c>
      <c r="AG435" s="104">
        <f t="shared" si="464"/>
        <v>0</v>
      </c>
      <c r="AH435" s="173">
        <f t="shared" si="465"/>
        <v>0</v>
      </c>
      <c r="AJ435" s="78"/>
      <c r="AK435" s="79"/>
      <c r="AL435" s="79"/>
      <c r="AM435" s="79"/>
      <c r="AN435" s="79"/>
      <c r="AO435" s="79"/>
      <c r="AP435" s="79"/>
      <c r="AQ435" s="79"/>
      <c r="AR435" s="79"/>
      <c r="AS435" s="79"/>
      <c r="AT435" s="79"/>
      <c r="AU435" s="79"/>
      <c r="AV435" s="30">
        <f t="shared" si="466"/>
        <v>0</v>
      </c>
      <c r="AW435" s="80"/>
      <c r="AX435" s="37"/>
    </row>
    <row r="436" spans="2:50" x14ac:dyDescent="0.35">
      <c r="B436" s="116">
        <v>651011</v>
      </c>
      <c r="C436" s="87" t="s">
        <v>946</v>
      </c>
      <c r="E436" s="99">
        <f t="shared" si="437"/>
        <v>0</v>
      </c>
      <c r="F436" s="100">
        <f t="shared" si="438"/>
        <v>0</v>
      </c>
      <c r="G436" s="100">
        <f t="shared" si="439"/>
        <v>0</v>
      </c>
      <c r="H436" s="100">
        <f t="shared" si="440"/>
        <v>0</v>
      </c>
      <c r="I436" s="100">
        <f t="shared" si="441"/>
        <v>0</v>
      </c>
      <c r="J436" s="100">
        <f t="shared" si="442"/>
        <v>0</v>
      </c>
      <c r="K436" s="100">
        <f t="shared" si="443"/>
        <v>0</v>
      </c>
      <c r="L436" s="100">
        <f t="shared" si="444"/>
        <v>0</v>
      </c>
      <c r="M436" s="100">
        <f t="shared" si="445"/>
        <v>0</v>
      </c>
      <c r="N436" s="100">
        <f t="shared" si="446"/>
        <v>0</v>
      </c>
      <c r="O436" s="100">
        <f t="shared" si="447"/>
        <v>0</v>
      </c>
      <c r="P436" s="100">
        <f t="shared" si="448"/>
        <v>0</v>
      </c>
      <c r="Q436" s="104">
        <f t="shared" si="449"/>
        <v>0</v>
      </c>
      <c r="S436" s="99">
        <f t="shared" si="450"/>
        <v>0</v>
      </c>
      <c r="T436" s="100">
        <f t="shared" si="451"/>
        <v>0</v>
      </c>
      <c r="U436" s="100">
        <f t="shared" si="452"/>
        <v>0</v>
      </c>
      <c r="V436" s="100">
        <f t="shared" si="453"/>
        <v>0</v>
      </c>
      <c r="W436" s="100">
        <f t="shared" si="454"/>
        <v>0</v>
      </c>
      <c r="X436" s="100">
        <f t="shared" si="455"/>
        <v>0</v>
      </c>
      <c r="Y436" s="100">
        <f t="shared" si="456"/>
        <v>0</v>
      </c>
      <c r="Z436" s="100">
        <f t="shared" si="457"/>
        <v>0</v>
      </c>
      <c r="AA436" s="100">
        <f t="shared" si="458"/>
        <v>0</v>
      </c>
      <c r="AB436" s="100">
        <f t="shared" si="459"/>
        <v>0</v>
      </c>
      <c r="AC436" s="100">
        <f t="shared" si="460"/>
        <v>0</v>
      </c>
      <c r="AD436" s="100">
        <f t="shared" si="461"/>
        <v>0</v>
      </c>
      <c r="AE436" s="104">
        <f t="shared" si="462"/>
        <v>0</v>
      </c>
      <c r="AF436" s="104">
        <f t="shared" si="463"/>
        <v>0</v>
      </c>
      <c r="AG436" s="104">
        <f t="shared" si="464"/>
        <v>0</v>
      </c>
      <c r="AH436" s="173">
        <f t="shared" si="465"/>
        <v>0</v>
      </c>
      <c r="AJ436" s="78"/>
      <c r="AK436" s="79"/>
      <c r="AL436" s="79"/>
      <c r="AM436" s="79"/>
      <c r="AN436" s="79"/>
      <c r="AO436" s="79"/>
      <c r="AP436" s="79"/>
      <c r="AQ436" s="79"/>
      <c r="AR436" s="79"/>
      <c r="AS436" s="79"/>
      <c r="AT436" s="79"/>
      <c r="AU436" s="79"/>
      <c r="AV436" s="30">
        <f t="shared" si="466"/>
        <v>0</v>
      </c>
      <c r="AW436" s="80"/>
      <c r="AX436" s="37"/>
    </row>
    <row r="437" spans="2:50" x14ac:dyDescent="0.35">
      <c r="B437" s="116">
        <v>651012</v>
      </c>
      <c r="C437" s="87" t="s">
        <v>947</v>
      </c>
      <c r="E437" s="99">
        <f t="shared" si="437"/>
        <v>0</v>
      </c>
      <c r="F437" s="100">
        <f t="shared" si="438"/>
        <v>0</v>
      </c>
      <c r="G437" s="100">
        <f t="shared" si="439"/>
        <v>0</v>
      </c>
      <c r="H437" s="100">
        <f t="shared" si="440"/>
        <v>0</v>
      </c>
      <c r="I437" s="100">
        <f t="shared" si="441"/>
        <v>0</v>
      </c>
      <c r="J437" s="100">
        <f t="shared" si="442"/>
        <v>0</v>
      </c>
      <c r="K437" s="100">
        <f t="shared" si="443"/>
        <v>0</v>
      </c>
      <c r="L437" s="100">
        <f t="shared" si="444"/>
        <v>0</v>
      </c>
      <c r="M437" s="100">
        <f t="shared" si="445"/>
        <v>0</v>
      </c>
      <c r="N437" s="100">
        <f t="shared" si="446"/>
        <v>0</v>
      </c>
      <c r="O437" s="100">
        <f t="shared" si="447"/>
        <v>0</v>
      </c>
      <c r="P437" s="100">
        <f t="shared" si="448"/>
        <v>0</v>
      </c>
      <c r="Q437" s="104">
        <f t="shared" si="449"/>
        <v>0</v>
      </c>
      <c r="S437" s="99">
        <f t="shared" si="450"/>
        <v>0</v>
      </c>
      <c r="T437" s="100">
        <f t="shared" si="451"/>
        <v>0</v>
      </c>
      <c r="U437" s="100">
        <f t="shared" si="452"/>
        <v>0</v>
      </c>
      <c r="V437" s="100">
        <f t="shared" si="453"/>
        <v>0</v>
      </c>
      <c r="W437" s="100">
        <f t="shared" si="454"/>
        <v>0</v>
      </c>
      <c r="X437" s="100">
        <f t="shared" si="455"/>
        <v>0</v>
      </c>
      <c r="Y437" s="100">
        <f t="shared" si="456"/>
        <v>0</v>
      </c>
      <c r="Z437" s="100">
        <f t="shared" si="457"/>
        <v>0</v>
      </c>
      <c r="AA437" s="100">
        <f t="shared" si="458"/>
        <v>0</v>
      </c>
      <c r="AB437" s="100">
        <f t="shared" si="459"/>
        <v>0</v>
      </c>
      <c r="AC437" s="100">
        <f t="shared" si="460"/>
        <v>0</v>
      </c>
      <c r="AD437" s="100">
        <f t="shared" si="461"/>
        <v>0</v>
      </c>
      <c r="AE437" s="104">
        <f t="shared" si="462"/>
        <v>0</v>
      </c>
      <c r="AF437" s="104">
        <f t="shared" si="463"/>
        <v>0</v>
      </c>
      <c r="AG437" s="104">
        <f t="shared" si="464"/>
        <v>0</v>
      </c>
      <c r="AH437" s="173">
        <f t="shared" si="465"/>
        <v>0</v>
      </c>
      <c r="AJ437" s="78"/>
      <c r="AK437" s="79"/>
      <c r="AL437" s="79"/>
      <c r="AM437" s="79"/>
      <c r="AN437" s="79"/>
      <c r="AO437" s="79"/>
      <c r="AP437" s="79"/>
      <c r="AQ437" s="79"/>
      <c r="AR437" s="79"/>
      <c r="AS437" s="79"/>
      <c r="AT437" s="79"/>
      <c r="AU437" s="79"/>
      <c r="AV437" s="30">
        <f t="shared" si="466"/>
        <v>0</v>
      </c>
      <c r="AW437" s="80"/>
      <c r="AX437" s="37"/>
    </row>
    <row r="438" spans="2:50" x14ac:dyDescent="0.35">
      <c r="B438" s="116">
        <v>651013</v>
      </c>
      <c r="C438" s="87" t="s">
        <v>948</v>
      </c>
      <c r="E438" s="99">
        <f t="shared" si="437"/>
        <v>0</v>
      </c>
      <c r="F438" s="100">
        <f t="shared" si="438"/>
        <v>0</v>
      </c>
      <c r="G438" s="100">
        <f t="shared" si="439"/>
        <v>0</v>
      </c>
      <c r="H438" s="100">
        <f t="shared" si="440"/>
        <v>0</v>
      </c>
      <c r="I438" s="100">
        <f t="shared" si="441"/>
        <v>0</v>
      </c>
      <c r="J438" s="100">
        <f t="shared" si="442"/>
        <v>0</v>
      </c>
      <c r="K438" s="100">
        <f t="shared" si="443"/>
        <v>0</v>
      </c>
      <c r="L438" s="100">
        <f t="shared" si="444"/>
        <v>0</v>
      </c>
      <c r="M438" s="100">
        <f t="shared" si="445"/>
        <v>0</v>
      </c>
      <c r="N438" s="100">
        <f t="shared" si="446"/>
        <v>0</v>
      </c>
      <c r="O438" s="100">
        <f t="shared" si="447"/>
        <v>0</v>
      </c>
      <c r="P438" s="100">
        <f t="shared" si="448"/>
        <v>0</v>
      </c>
      <c r="Q438" s="104">
        <f t="shared" si="449"/>
        <v>0</v>
      </c>
      <c r="S438" s="99">
        <f t="shared" si="450"/>
        <v>0</v>
      </c>
      <c r="T438" s="100">
        <f t="shared" si="451"/>
        <v>0</v>
      </c>
      <c r="U438" s="100">
        <f t="shared" si="452"/>
        <v>0</v>
      </c>
      <c r="V438" s="100">
        <f t="shared" si="453"/>
        <v>0</v>
      </c>
      <c r="W438" s="100">
        <f t="shared" si="454"/>
        <v>0</v>
      </c>
      <c r="X438" s="100">
        <f t="shared" si="455"/>
        <v>0</v>
      </c>
      <c r="Y438" s="100">
        <f t="shared" si="456"/>
        <v>0</v>
      </c>
      <c r="Z438" s="100">
        <f t="shared" si="457"/>
        <v>0</v>
      </c>
      <c r="AA438" s="100">
        <f t="shared" si="458"/>
        <v>0</v>
      </c>
      <c r="AB438" s="100">
        <f t="shared" si="459"/>
        <v>0</v>
      </c>
      <c r="AC438" s="100">
        <f t="shared" si="460"/>
        <v>0</v>
      </c>
      <c r="AD438" s="100">
        <f t="shared" si="461"/>
        <v>0</v>
      </c>
      <c r="AE438" s="104">
        <f t="shared" si="462"/>
        <v>0</v>
      </c>
      <c r="AF438" s="104">
        <f t="shared" si="463"/>
        <v>0</v>
      </c>
      <c r="AG438" s="104">
        <f t="shared" si="464"/>
        <v>0</v>
      </c>
      <c r="AH438" s="173">
        <f t="shared" si="465"/>
        <v>0</v>
      </c>
      <c r="AJ438" s="78"/>
      <c r="AK438" s="79"/>
      <c r="AL438" s="79"/>
      <c r="AM438" s="79"/>
      <c r="AN438" s="79"/>
      <c r="AO438" s="79"/>
      <c r="AP438" s="79"/>
      <c r="AQ438" s="79"/>
      <c r="AR438" s="79"/>
      <c r="AS438" s="79"/>
      <c r="AT438" s="79"/>
      <c r="AU438" s="79"/>
      <c r="AV438" s="30">
        <f t="shared" si="466"/>
        <v>0</v>
      </c>
      <c r="AW438" s="80"/>
      <c r="AX438" s="37"/>
    </row>
    <row r="439" spans="2:50" x14ac:dyDescent="0.35">
      <c r="B439" s="116">
        <v>651014</v>
      </c>
      <c r="C439" s="87" t="s">
        <v>949</v>
      </c>
      <c r="E439" s="99">
        <f t="shared" si="437"/>
        <v>0</v>
      </c>
      <c r="F439" s="100">
        <f t="shared" si="438"/>
        <v>0</v>
      </c>
      <c r="G439" s="100">
        <f t="shared" si="439"/>
        <v>0</v>
      </c>
      <c r="H439" s="100">
        <f t="shared" si="440"/>
        <v>0</v>
      </c>
      <c r="I439" s="100">
        <f t="shared" si="441"/>
        <v>0</v>
      </c>
      <c r="J439" s="100">
        <f t="shared" si="442"/>
        <v>0</v>
      </c>
      <c r="K439" s="100">
        <f t="shared" si="443"/>
        <v>0</v>
      </c>
      <c r="L439" s="100">
        <f t="shared" si="444"/>
        <v>0</v>
      </c>
      <c r="M439" s="100">
        <f t="shared" si="445"/>
        <v>0</v>
      </c>
      <c r="N439" s="100">
        <f t="shared" si="446"/>
        <v>0</v>
      </c>
      <c r="O439" s="100">
        <f t="shared" si="447"/>
        <v>0</v>
      </c>
      <c r="P439" s="100">
        <f t="shared" si="448"/>
        <v>0</v>
      </c>
      <c r="Q439" s="104">
        <f t="shared" si="449"/>
        <v>0</v>
      </c>
      <c r="S439" s="99">
        <f t="shared" si="450"/>
        <v>0</v>
      </c>
      <c r="T439" s="100">
        <f t="shared" si="451"/>
        <v>0</v>
      </c>
      <c r="U439" s="100">
        <f t="shared" si="452"/>
        <v>0</v>
      </c>
      <c r="V439" s="100">
        <f t="shared" si="453"/>
        <v>0</v>
      </c>
      <c r="W439" s="100">
        <f t="shared" si="454"/>
        <v>0</v>
      </c>
      <c r="X439" s="100">
        <f t="shared" si="455"/>
        <v>0</v>
      </c>
      <c r="Y439" s="100">
        <f t="shared" si="456"/>
        <v>0</v>
      </c>
      <c r="Z439" s="100">
        <f t="shared" si="457"/>
        <v>0</v>
      </c>
      <c r="AA439" s="100">
        <f t="shared" si="458"/>
        <v>0</v>
      </c>
      <c r="AB439" s="100">
        <f t="shared" si="459"/>
        <v>0</v>
      </c>
      <c r="AC439" s="100">
        <f t="shared" si="460"/>
        <v>0</v>
      </c>
      <c r="AD439" s="100">
        <f t="shared" si="461"/>
        <v>0</v>
      </c>
      <c r="AE439" s="104">
        <f t="shared" si="462"/>
        <v>0</v>
      </c>
      <c r="AF439" s="104">
        <f t="shared" si="463"/>
        <v>0</v>
      </c>
      <c r="AG439" s="104">
        <f t="shared" si="464"/>
        <v>0</v>
      </c>
      <c r="AH439" s="173">
        <f t="shared" si="465"/>
        <v>0</v>
      </c>
      <c r="AJ439" s="78"/>
      <c r="AK439" s="79"/>
      <c r="AL439" s="79"/>
      <c r="AM439" s="79"/>
      <c r="AN439" s="79"/>
      <c r="AO439" s="79"/>
      <c r="AP439" s="79"/>
      <c r="AQ439" s="79"/>
      <c r="AR439" s="79"/>
      <c r="AS439" s="79"/>
      <c r="AT439" s="79"/>
      <c r="AU439" s="79"/>
      <c r="AV439" s="30">
        <f t="shared" si="466"/>
        <v>0</v>
      </c>
      <c r="AW439" s="80"/>
      <c r="AX439" s="37"/>
    </row>
    <row r="440" spans="2:50" x14ac:dyDescent="0.35">
      <c r="B440" s="116">
        <v>651015</v>
      </c>
      <c r="C440" s="87" t="s">
        <v>950</v>
      </c>
      <c r="E440" s="99">
        <f t="shared" si="437"/>
        <v>0</v>
      </c>
      <c r="F440" s="100">
        <f t="shared" si="438"/>
        <v>0</v>
      </c>
      <c r="G440" s="100">
        <f t="shared" si="439"/>
        <v>0</v>
      </c>
      <c r="H440" s="100">
        <f t="shared" si="440"/>
        <v>0</v>
      </c>
      <c r="I440" s="100">
        <f t="shared" si="441"/>
        <v>0</v>
      </c>
      <c r="J440" s="100">
        <f t="shared" si="442"/>
        <v>0</v>
      </c>
      <c r="K440" s="100">
        <f t="shared" si="443"/>
        <v>0</v>
      </c>
      <c r="L440" s="100">
        <f t="shared" si="444"/>
        <v>0</v>
      </c>
      <c r="M440" s="100">
        <f t="shared" si="445"/>
        <v>0</v>
      </c>
      <c r="N440" s="100">
        <f t="shared" si="446"/>
        <v>0</v>
      </c>
      <c r="O440" s="100">
        <f t="shared" si="447"/>
        <v>0</v>
      </c>
      <c r="P440" s="100">
        <f t="shared" si="448"/>
        <v>0</v>
      </c>
      <c r="Q440" s="104">
        <f t="shared" si="449"/>
        <v>0</v>
      </c>
      <c r="S440" s="99">
        <f t="shared" si="450"/>
        <v>0</v>
      </c>
      <c r="T440" s="100">
        <f t="shared" si="451"/>
        <v>0</v>
      </c>
      <c r="U440" s="100">
        <f t="shared" si="452"/>
        <v>0</v>
      </c>
      <c r="V440" s="100">
        <f t="shared" si="453"/>
        <v>0</v>
      </c>
      <c r="W440" s="100">
        <f t="shared" si="454"/>
        <v>0</v>
      </c>
      <c r="X440" s="100">
        <f t="shared" si="455"/>
        <v>0</v>
      </c>
      <c r="Y440" s="100">
        <f t="shared" si="456"/>
        <v>0</v>
      </c>
      <c r="Z440" s="100">
        <f t="shared" si="457"/>
        <v>0</v>
      </c>
      <c r="AA440" s="100">
        <f t="shared" si="458"/>
        <v>0</v>
      </c>
      <c r="AB440" s="100">
        <f t="shared" si="459"/>
        <v>0</v>
      </c>
      <c r="AC440" s="100">
        <f t="shared" si="460"/>
        <v>0</v>
      </c>
      <c r="AD440" s="100">
        <f t="shared" si="461"/>
        <v>0</v>
      </c>
      <c r="AE440" s="104">
        <f t="shared" si="462"/>
        <v>0</v>
      </c>
      <c r="AF440" s="104">
        <f t="shared" si="463"/>
        <v>0</v>
      </c>
      <c r="AG440" s="104">
        <f t="shared" si="464"/>
        <v>0</v>
      </c>
      <c r="AH440" s="173">
        <f t="shared" si="465"/>
        <v>0</v>
      </c>
      <c r="AJ440" s="78"/>
      <c r="AK440" s="79"/>
      <c r="AL440" s="79"/>
      <c r="AM440" s="79"/>
      <c r="AN440" s="79"/>
      <c r="AO440" s="79"/>
      <c r="AP440" s="79"/>
      <c r="AQ440" s="79"/>
      <c r="AR440" s="79"/>
      <c r="AS440" s="79"/>
      <c r="AT440" s="79"/>
      <c r="AU440" s="79"/>
      <c r="AV440" s="30">
        <f t="shared" si="466"/>
        <v>0</v>
      </c>
      <c r="AW440" s="80"/>
      <c r="AX440" s="37"/>
    </row>
    <row r="441" spans="2:50" x14ac:dyDescent="0.35">
      <c r="B441" s="116">
        <v>651016</v>
      </c>
      <c r="C441" s="87" t="s">
        <v>951</v>
      </c>
      <c r="E441" s="99">
        <f t="shared" si="437"/>
        <v>0</v>
      </c>
      <c r="F441" s="100">
        <f t="shared" si="438"/>
        <v>0</v>
      </c>
      <c r="G441" s="100">
        <f t="shared" si="439"/>
        <v>0</v>
      </c>
      <c r="H441" s="100">
        <f t="shared" si="440"/>
        <v>0</v>
      </c>
      <c r="I441" s="100">
        <f t="shared" si="441"/>
        <v>0</v>
      </c>
      <c r="J441" s="100">
        <f t="shared" si="442"/>
        <v>0</v>
      </c>
      <c r="K441" s="100">
        <f t="shared" si="443"/>
        <v>0</v>
      </c>
      <c r="L441" s="100">
        <f t="shared" si="444"/>
        <v>0</v>
      </c>
      <c r="M441" s="100">
        <f t="shared" si="445"/>
        <v>0</v>
      </c>
      <c r="N441" s="100">
        <f t="shared" si="446"/>
        <v>0</v>
      </c>
      <c r="O441" s="100">
        <f t="shared" si="447"/>
        <v>0</v>
      </c>
      <c r="P441" s="100">
        <f t="shared" si="448"/>
        <v>0</v>
      </c>
      <c r="Q441" s="104">
        <f t="shared" si="449"/>
        <v>0</v>
      </c>
      <c r="S441" s="99">
        <f t="shared" si="450"/>
        <v>0</v>
      </c>
      <c r="T441" s="100">
        <f t="shared" si="451"/>
        <v>0</v>
      </c>
      <c r="U441" s="100">
        <f t="shared" si="452"/>
        <v>0</v>
      </c>
      <c r="V441" s="100">
        <f t="shared" si="453"/>
        <v>0</v>
      </c>
      <c r="W441" s="100">
        <f t="shared" si="454"/>
        <v>0</v>
      </c>
      <c r="X441" s="100">
        <f t="shared" si="455"/>
        <v>0</v>
      </c>
      <c r="Y441" s="100">
        <f t="shared" si="456"/>
        <v>0</v>
      </c>
      <c r="Z441" s="100">
        <f t="shared" si="457"/>
        <v>0</v>
      </c>
      <c r="AA441" s="100">
        <f t="shared" si="458"/>
        <v>0</v>
      </c>
      <c r="AB441" s="100">
        <f t="shared" si="459"/>
        <v>0</v>
      </c>
      <c r="AC441" s="100">
        <f t="shared" si="460"/>
        <v>0</v>
      </c>
      <c r="AD441" s="100">
        <f t="shared" si="461"/>
        <v>0</v>
      </c>
      <c r="AE441" s="104">
        <f t="shared" si="462"/>
        <v>0</v>
      </c>
      <c r="AF441" s="104">
        <f t="shared" si="463"/>
        <v>0</v>
      </c>
      <c r="AG441" s="104">
        <f t="shared" si="464"/>
        <v>0</v>
      </c>
      <c r="AH441" s="173">
        <f t="shared" si="465"/>
        <v>0</v>
      </c>
      <c r="AJ441" s="78"/>
      <c r="AK441" s="79"/>
      <c r="AL441" s="79"/>
      <c r="AM441" s="79"/>
      <c r="AN441" s="79"/>
      <c r="AO441" s="79"/>
      <c r="AP441" s="79"/>
      <c r="AQ441" s="79"/>
      <c r="AR441" s="79"/>
      <c r="AS441" s="79"/>
      <c r="AT441" s="79"/>
      <c r="AU441" s="79"/>
      <c r="AV441" s="30">
        <f t="shared" si="466"/>
        <v>0</v>
      </c>
      <c r="AW441" s="80"/>
      <c r="AX441" s="37"/>
    </row>
    <row r="442" spans="2:50" x14ac:dyDescent="0.35">
      <c r="B442" s="116">
        <v>651017</v>
      </c>
      <c r="C442" s="87" t="s">
        <v>952</v>
      </c>
      <c r="E442" s="99">
        <f t="shared" si="437"/>
        <v>0</v>
      </c>
      <c r="F442" s="100">
        <f t="shared" si="438"/>
        <v>0</v>
      </c>
      <c r="G442" s="100">
        <f t="shared" si="439"/>
        <v>0</v>
      </c>
      <c r="H442" s="100">
        <f t="shared" si="440"/>
        <v>0</v>
      </c>
      <c r="I442" s="100">
        <f t="shared" si="441"/>
        <v>0</v>
      </c>
      <c r="J442" s="100">
        <f t="shared" si="442"/>
        <v>0</v>
      </c>
      <c r="K442" s="100">
        <f t="shared" si="443"/>
        <v>0</v>
      </c>
      <c r="L442" s="100">
        <f t="shared" si="444"/>
        <v>0</v>
      </c>
      <c r="M442" s="100">
        <f t="shared" si="445"/>
        <v>0</v>
      </c>
      <c r="N442" s="100">
        <f t="shared" si="446"/>
        <v>0</v>
      </c>
      <c r="O442" s="100">
        <f t="shared" si="447"/>
        <v>0</v>
      </c>
      <c r="P442" s="100">
        <f t="shared" si="448"/>
        <v>0</v>
      </c>
      <c r="Q442" s="104">
        <f t="shared" si="449"/>
        <v>0</v>
      </c>
      <c r="S442" s="99">
        <f t="shared" si="450"/>
        <v>0</v>
      </c>
      <c r="T442" s="100">
        <f t="shared" si="451"/>
        <v>0</v>
      </c>
      <c r="U442" s="100">
        <f t="shared" si="452"/>
        <v>0</v>
      </c>
      <c r="V442" s="100">
        <f t="shared" si="453"/>
        <v>0</v>
      </c>
      <c r="W442" s="100">
        <f t="shared" si="454"/>
        <v>0</v>
      </c>
      <c r="X442" s="100">
        <f t="shared" si="455"/>
        <v>0</v>
      </c>
      <c r="Y442" s="100">
        <f t="shared" si="456"/>
        <v>0</v>
      </c>
      <c r="Z442" s="100">
        <f t="shared" si="457"/>
        <v>0</v>
      </c>
      <c r="AA442" s="100">
        <f t="shared" si="458"/>
        <v>0</v>
      </c>
      <c r="AB442" s="100">
        <f t="shared" si="459"/>
        <v>0</v>
      </c>
      <c r="AC442" s="100">
        <f t="shared" si="460"/>
        <v>0</v>
      </c>
      <c r="AD442" s="100">
        <f t="shared" si="461"/>
        <v>0</v>
      </c>
      <c r="AE442" s="104">
        <f t="shared" si="462"/>
        <v>0</v>
      </c>
      <c r="AF442" s="104">
        <f t="shared" si="463"/>
        <v>0</v>
      </c>
      <c r="AG442" s="104">
        <f t="shared" si="464"/>
        <v>0</v>
      </c>
      <c r="AH442" s="173">
        <f t="shared" si="465"/>
        <v>0</v>
      </c>
      <c r="AJ442" s="78"/>
      <c r="AK442" s="79"/>
      <c r="AL442" s="79"/>
      <c r="AM442" s="79"/>
      <c r="AN442" s="79"/>
      <c r="AO442" s="79"/>
      <c r="AP442" s="79"/>
      <c r="AQ442" s="79"/>
      <c r="AR442" s="79"/>
      <c r="AS442" s="79"/>
      <c r="AT442" s="79"/>
      <c r="AU442" s="79"/>
      <c r="AV442" s="30">
        <f t="shared" si="466"/>
        <v>0</v>
      </c>
      <c r="AW442" s="80"/>
      <c r="AX442" s="37"/>
    </row>
    <row r="443" spans="2:50" x14ac:dyDescent="0.35">
      <c r="B443" s="116">
        <v>651018</v>
      </c>
      <c r="C443" s="87" t="s">
        <v>953</v>
      </c>
      <c r="E443" s="99">
        <f t="shared" si="437"/>
        <v>0</v>
      </c>
      <c r="F443" s="100">
        <f t="shared" si="438"/>
        <v>0</v>
      </c>
      <c r="G443" s="100">
        <f t="shared" si="439"/>
        <v>0</v>
      </c>
      <c r="H443" s="100">
        <f t="shared" si="440"/>
        <v>0</v>
      </c>
      <c r="I443" s="100">
        <f t="shared" si="441"/>
        <v>0</v>
      </c>
      <c r="J443" s="100">
        <f t="shared" si="442"/>
        <v>0</v>
      </c>
      <c r="K443" s="100">
        <f t="shared" si="443"/>
        <v>0</v>
      </c>
      <c r="L443" s="100">
        <f t="shared" si="444"/>
        <v>0</v>
      </c>
      <c r="M443" s="100">
        <f t="shared" si="445"/>
        <v>0</v>
      </c>
      <c r="N443" s="100">
        <f t="shared" si="446"/>
        <v>0</v>
      </c>
      <c r="O443" s="100">
        <f t="shared" si="447"/>
        <v>0</v>
      </c>
      <c r="P443" s="100">
        <f t="shared" si="448"/>
        <v>0</v>
      </c>
      <c r="Q443" s="104">
        <f t="shared" si="449"/>
        <v>0</v>
      </c>
      <c r="S443" s="99">
        <f t="shared" si="450"/>
        <v>0</v>
      </c>
      <c r="T443" s="100">
        <f t="shared" si="451"/>
        <v>0</v>
      </c>
      <c r="U443" s="100">
        <f t="shared" si="452"/>
        <v>0</v>
      </c>
      <c r="V443" s="100">
        <f t="shared" si="453"/>
        <v>0</v>
      </c>
      <c r="W443" s="100">
        <f t="shared" si="454"/>
        <v>0</v>
      </c>
      <c r="X443" s="100">
        <f t="shared" si="455"/>
        <v>0</v>
      </c>
      <c r="Y443" s="100">
        <f t="shared" si="456"/>
        <v>0</v>
      </c>
      <c r="Z443" s="100">
        <f t="shared" si="457"/>
        <v>0</v>
      </c>
      <c r="AA443" s="100">
        <f t="shared" si="458"/>
        <v>0</v>
      </c>
      <c r="AB443" s="100">
        <f t="shared" si="459"/>
        <v>0</v>
      </c>
      <c r="AC443" s="100">
        <f t="shared" si="460"/>
        <v>0</v>
      </c>
      <c r="AD443" s="100">
        <f t="shared" si="461"/>
        <v>0</v>
      </c>
      <c r="AE443" s="104">
        <f t="shared" si="462"/>
        <v>0</v>
      </c>
      <c r="AF443" s="104">
        <f t="shared" si="463"/>
        <v>0</v>
      </c>
      <c r="AG443" s="104">
        <f t="shared" si="464"/>
        <v>0</v>
      </c>
      <c r="AH443" s="173">
        <f t="shared" si="465"/>
        <v>0</v>
      </c>
      <c r="AJ443" s="78"/>
      <c r="AK443" s="79"/>
      <c r="AL443" s="79"/>
      <c r="AM443" s="79"/>
      <c r="AN443" s="79"/>
      <c r="AO443" s="79"/>
      <c r="AP443" s="79"/>
      <c r="AQ443" s="79"/>
      <c r="AR443" s="79"/>
      <c r="AS443" s="79"/>
      <c r="AT443" s="79"/>
      <c r="AU443" s="79"/>
      <c r="AV443" s="30">
        <f t="shared" si="466"/>
        <v>0</v>
      </c>
      <c r="AW443" s="80"/>
      <c r="AX443" s="37"/>
    </row>
    <row r="444" spans="2:50" x14ac:dyDescent="0.35">
      <c r="B444" s="116">
        <v>651019</v>
      </c>
      <c r="C444" s="87" t="s">
        <v>954</v>
      </c>
      <c r="E444" s="99">
        <f t="shared" si="437"/>
        <v>0</v>
      </c>
      <c r="F444" s="100">
        <f t="shared" si="438"/>
        <v>0</v>
      </c>
      <c r="G444" s="100">
        <f t="shared" si="439"/>
        <v>0</v>
      </c>
      <c r="H444" s="100">
        <f t="shared" si="440"/>
        <v>0</v>
      </c>
      <c r="I444" s="100">
        <f t="shared" si="441"/>
        <v>0</v>
      </c>
      <c r="J444" s="100">
        <f t="shared" si="442"/>
        <v>0</v>
      </c>
      <c r="K444" s="100">
        <f t="shared" si="443"/>
        <v>0</v>
      </c>
      <c r="L444" s="100">
        <f t="shared" si="444"/>
        <v>0</v>
      </c>
      <c r="M444" s="100">
        <f t="shared" si="445"/>
        <v>0</v>
      </c>
      <c r="N444" s="100">
        <f t="shared" si="446"/>
        <v>0</v>
      </c>
      <c r="O444" s="100">
        <f t="shared" si="447"/>
        <v>0</v>
      </c>
      <c r="P444" s="100">
        <f t="shared" si="448"/>
        <v>0</v>
      </c>
      <c r="Q444" s="104">
        <f t="shared" si="449"/>
        <v>0</v>
      </c>
      <c r="S444" s="99">
        <f t="shared" si="450"/>
        <v>0</v>
      </c>
      <c r="T444" s="100">
        <f t="shared" si="451"/>
        <v>0</v>
      </c>
      <c r="U444" s="100">
        <f t="shared" si="452"/>
        <v>0</v>
      </c>
      <c r="V444" s="100">
        <f t="shared" si="453"/>
        <v>0</v>
      </c>
      <c r="W444" s="100">
        <f t="shared" si="454"/>
        <v>0</v>
      </c>
      <c r="X444" s="100">
        <f t="shared" si="455"/>
        <v>0</v>
      </c>
      <c r="Y444" s="100">
        <f t="shared" si="456"/>
        <v>0</v>
      </c>
      <c r="Z444" s="100">
        <f t="shared" si="457"/>
        <v>0</v>
      </c>
      <c r="AA444" s="100">
        <f t="shared" si="458"/>
        <v>0</v>
      </c>
      <c r="AB444" s="100">
        <f t="shared" si="459"/>
        <v>0</v>
      </c>
      <c r="AC444" s="100">
        <f t="shared" si="460"/>
        <v>0</v>
      </c>
      <c r="AD444" s="100">
        <f t="shared" si="461"/>
        <v>0</v>
      </c>
      <c r="AE444" s="104">
        <f t="shared" si="462"/>
        <v>0</v>
      </c>
      <c r="AF444" s="104">
        <f t="shared" si="463"/>
        <v>0</v>
      </c>
      <c r="AG444" s="104">
        <f t="shared" si="464"/>
        <v>0</v>
      </c>
      <c r="AH444" s="173">
        <f t="shared" si="465"/>
        <v>0</v>
      </c>
      <c r="AJ444" s="78"/>
      <c r="AK444" s="79"/>
      <c r="AL444" s="79"/>
      <c r="AM444" s="79"/>
      <c r="AN444" s="79"/>
      <c r="AO444" s="79"/>
      <c r="AP444" s="79"/>
      <c r="AQ444" s="79"/>
      <c r="AR444" s="79"/>
      <c r="AS444" s="79"/>
      <c r="AT444" s="79"/>
      <c r="AU444" s="79"/>
      <c r="AV444" s="30">
        <f t="shared" si="466"/>
        <v>0</v>
      </c>
      <c r="AW444" s="80"/>
      <c r="AX444" s="37"/>
    </row>
    <row r="445" spans="2:50" x14ac:dyDescent="0.35">
      <c r="B445" s="116">
        <v>652000</v>
      </c>
      <c r="C445" s="87" t="s">
        <v>955</v>
      </c>
      <c r="E445" s="99">
        <f t="shared" si="437"/>
        <v>0</v>
      </c>
      <c r="F445" s="100">
        <f t="shared" si="438"/>
        <v>0</v>
      </c>
      <c r="G445" s="100">
        <f t="shared" si="439"/>
        <v>0</v>
      </c>
      <c r="H445" s="100">
        <f t="shared" si="440"/>
        <v>0</v>
      </c>
      <c r="I445" s="100">
        <f t="shared" si="441"/>
        <v>0</v>
      </c>
      <c r="J445" s="100">
        <f t="shared" si="442"/>
        <v>0</v>
      </c>
      <c r="K445" s="100">
        <f t="shared" si="443"/>
        <v>0</v>
      </c>
      <c r="L445" s="100">
        <f t="shared" si="444"/>
        <v>0</v>
      </c>
      <c r="M445" s="100">
        <f t="shared" si="445"/>
        <v>0</v>
      </c>
      <c r="N445" s="100">
        <f t="shared" si="446"/>
        <v>0</v>
      </c>
      <c r="O445" s="100">
        <f t="shared" si="447"/>
        <v>0</v>
      </c>
      <c r="P445" s="100">
        <f t="shared" si="448"/>
        <v>0</v>
      </c>
      <c r="Q445" s="104">
        <f t="shared" si="449"/>
        <v>0</v>
      </c>
      <c r="S445" s="99">
        <f t="shared" si="450"/>
        <v>0</v>
      </c>
      <c r="T445" s="100">
        <f t="shared" si="451"/>
        <v>0</v>
      </c>
      <c r="U445" s="100">
        <f t="shared" si="452"/>
        <v>0</v>
      </c>
      <c r="V445" s="100">
        <f t="shared" si="453"/>
        <v>0</v>
      </c>
      <c r="W445" s="100">
        <f t="shared" si="454"/>
        <v>0</v>
      </c>
      <c r="X445" s="100">
        <f t="shared" si="455"/>
        <v>0</v>
      </c>
      <c r="Y445" s="100">
        <f t="shared" si="456"/>
        <v>0</v>
      </c>
      <c r="Z445" s="100">
        <f t="shared" si="457"/>
        <v>0</v>
      </c>
      <c r="AA445" s="100">
        <f t="shared" si="458"/>
        <v>0</v>
      </c>
      <c r="AB445" s="100">
        <f t="shared" si="459"/>
        <v>0</v>
      </c>
      <c r="AC445" s="100">
        <f t="shared" si="460"/>
        <v>0</v>
      </c>
      <c r="AD445" s="100">
        <f t="shared" si="461"/>
        <v>0</v>
      </c>
      <c r="AE445" s="104">
        <f t="shared" si="462"/>
        <v>0</v>
      </c>
      <c r="AF445" s="104">
        <f t="shared" si="463"/>
        <v>0</v>
      </c>
      <c r="AG445" s="104">
        <f t="shared" si="464"/>
        <v>0</v>
      </c>
      <c r="AH445" s="173">
        <f t="shared" si="465"/>
        <v>0</v>
      </c>
      <c r="AJ445" s="78"/>
      <c r="AK445" s="79"/>
      <c r="AL445" s="79"/>
      <c r="AM445" s="79"/>
      <c r="AN445" s="79"/>
      <c r="AO445" s="79"/>
      <c r="AP445" s="79"/>
      <c r="AQ445" s="79"/>
      <c r="AR445" s="79"/>
      <c r="AS445" s="79"/>
      <c r="AT445" s="79"/>
      <c r="AU445" s="79"/>
      <c r="AV445" s="30">
        <f t="shared" si="466"/>
        <v>0</v>
      </c>
      <c r="AW445" s="80"/>
      <c r="AX445" s="37"/>
    </row>
    <row r="446" spans="2:50" x14ac:dyDescent="0.35">
      <c r="B446" s="116">
        <v>652010</v>
      </c>
      <c r="C446" s="87" t="s">
        <v>956</v>
      </c>
      <c r="E446" s="99">
        <f t="shared" si="437"/>
        <v>0</v>
      </c>
      <c r="F446" s="100">
        <f t="shared" si="438"/>
        <v>0</v>
      </c>
      <c r="G446" s="100">
        <f t="shared" si="439"/>
        <v>0</v>
      </c>
      <c r="H446" s="100">
        <f t="shared" si="440"/>
        <v>0</v>
      </c>
      <c r="I446" s="100">
        <f t="shared" si="441"/>
        <v>0</v>
      </c>
      <c r="J446" s="100">
        <f t="shared" si="442"/>
        <v>0</v>
      </c>
      <c r="K446" s="100">
        <f t="shared" si="443"/>
        <v>0</v>
      </c>
      <c r="L446" s="100">
        <f t="shared" si="444"/>
        <v>0</v>
      </c>
      <c r="M446" s="100">
        <f t="shared" si="445"/>
        <v>0</v>
      </c>
      <c r="N446" s="100">
        <f t="shared" si="446"/>
        <v>0</v>
      </c>
      <c r="O446" s="100">
        <f t="shared" si="447"/>
        <v>0</v>
      </c>
      <c r="P446" s="100">
        <f t="shared" si="448"/>
        <v>0</v>
      </c>
      <c r="Q446" s="104">
        <f t="shared" si="449"/>
        <v>0</v>
      </c>
      <c r="S446" s="99">
        <f t="shared" si="450"/>
        <v>0</v>
      </c>
      <c r="T446" s="100">
        <f t="shared" si="451"/>
        <v>0</v>
      </c>
      <c r="U446" s="100">
        <f t="shared" si="452"/>
        <v>0</v>
      </c>
      <c r="V446" s="100">
        <f t="shared" si="453"/>
        <v>0</v>
      </c>
      <c r="W446" s="100">
        <f t="shared" si="454"/>
        <v>0</v>
      </c>
      <c r="X446" s="100">
        <f t="shared" si="455"/>
        <v>0</v>
      </c>
      <c r="Y446" s="100">
        <f t="shared" si="456"/>
        <v>0</v>
      </c>
      <c r="Z446" s="100">
        <f t="shared" si="457"/>
        <v>0</v>
      </c>
      <c r="AA446" s="100">
        <f t="shared" si="458"/>
        <v>0</v>
      </c>
      <c r="AB446" s="100">
        <f t="shared" si="459"/>
        <v>0</v>
      </c>
      <c r="AC446" s="100">
        <f t="shared" si="460"/>
        <v>0</v>
      </c>
      <c r="AD446" s="100">
        <f t="shared" si="461"/>
        <v>0</v>
      </c>
      <c r="AE446" s="104">
        <f t="shared" si="462"/>
        <v>0</v>
      </c>
      <c r="AF446" s="104">
        <f t="shared" si="463"/>
        <v>0</v>
      </c>
      <c r="AG446" s="104">
        <f t="shared" si="464"/>
        <v>0</v>
      </c>
      <c r="AH446" s="173">
        <f t="shared" si="465"/>
        <v>0</v>
      </c>
      <c r="AJ446" s="78"/>
      <c r="AK446" s="79"/>
      <c r="AL446" s="79"/>
      <c r="AM446" s="79"/>
      <c r="AN446" s="79"/>
      <c r="AO446" s="79"/>
      <c r="AP446" s="79"/>
      <c r="AQ446" s="79"/>
      <c r="AR446" s="79"/>
      <c r="AS446" s="79"/>
      <c r="AT446" s="79"/>
      <c r="AU446" s="79"/>
      <c r="AV446" s="30">
        <f t="shared" si="466"/>
        <v>0</v>
      </c>
      <c r="AW446" s="80"/>
      <c r="AX446" s="37"/>
    </row>
    <row r="447" spans="2:50" x14ac:dyDescent="0.35">
      <c r="B447" s="116">
        <v>652011</v>
      </c>
      <c r="C447" s="87" t="s">
        <v>957</v>
      </c>
      <c r="E447" s="99">
        <f t="shared" si="437"/>
        <v>0</v>
      </c>
      <c r="F447" s="100">
        <f t="shared" si="438"/>
        <v>0</v>
      </c>
      <c r="G447" s="100">
        <f t="shared" si="439"/>
        <v>0</v>
      </c>
      <c r="H447" s="100">
        <f t="shared" si="440"/>
        <v>0</v>
      </c>
      <c r="I447" s="100">
        <f t="shared" si="441"/>
        <v>0</v>
      </c>
      <c r="J447" s="100">
        <f t="shared" si="442"/>
        <v>0</v>
      </c>
      <c r="K447" s="100">
        <f t="shared" si="443"/>
        <v>0</v>
      </c>
      <c r="L447" s="100">
        <f t="shared" si="444"/>
        <v>0</v>
      </c>
      <c r="M447" s="100">
        <f t="shared" si="445"/>
        <v>0</v>
      </c>
      <c r="N447" s="100">
        <f t="shared" si="446"/>
        <v>0</v>
      </c>
      <c r="O447" s="100">
        <f t="shared" si="447"/>
        <v>0</v>
      </c>
      <c r="P447" s="100">
        <f t="shared" si="448"/>
        <v>0</v>
      </c>
      <c r="Q447" s="104">
        <f t="shared" si="449"/>
        <v>0</v>
      </c>
      <c r="S447" s="99">
        <f t="shared" si="450"/>
        <v>0</v>
      </c>
      <c r="T447" s="100">
        <f t="shared" si="451"/>
        <v>0</v>
      </c>
      <c r="U447" s="100">
        <f t="shared" si="452"/>
        <v>0</v>
      </c>
      <c r="V447" s="100">
        <f t="shared" si="453"/>
        <v>0</v>
      </c>
      <c r="W447" s="100">
        <f t="shared" si="454"/>
        <v>0</v>
      </c>
      <c r="X447" s="100">
        <f t="shared" si="455"/>
        <v>0</v>
      </c>
      <c r="Y447" s="100">
        <f t="shared" si="456"/>
        <v>0</v>
      </c>
      <c r="Z447" s="100">
        <f t="shared" si="457"/>
        <v>0</v>
      </c>
      <c r="AA447" s="100">
        <f t="shared" si="458"/>
        <v>0</v>
      </c>
      <c r="AB447" s="100">
        <f t="shared" si="459"/>
        <v>0</v>
      </c>
      <c r="AC447" s="100">
        <f t="shared" si="460"/>
        <v>0</v>
      </c>
      <c r="AD447" s="100">
        <f t="shared" si="461"/>
        <v>0</v>
      </c>
      <c r="AE447" s="104">
        <f t="shared" si="462"/>
        <v>0</v>
      </c>
      <c r="AF447" s="104">
        <f t="shared" si="463"/>
        <v>0</v>
      </c>
      <c r="AG447" s="104">
        <f t="shared" si="464"/>
        <v>0</v>
      </c>
      <c r="AH447" s="173">
        <f t="shared" si="465"/>
        <v>0</v>
      </c>
      <c r="AJ447" s="78"/>
      <c r="AK447" s="79"/>
      <c r="AL447" s="79"/>
      <c r="AM447" s="79"/>
      <c r="AN447" s="79"/>
      <c r="AO447" s="79"/>
      <c r="AP447" s="79"/>
      <c r="AQ447" s="79"/>
      <c r="AR447" s="79"/>
      <c r="AS447" s="79"/>
      <c r="AT447" s="79"/>
      <c r="AU447" s="79"/>
      <c r="AV447" s="30">
        <f t="shared" si="466"/>
        <v>0</v>
      </c>
      <c r="AW447" s="80"/>
      <c r="AX447" s="37"/>
    </row>
    <row r="448" spans="2:50" x14ac:dyDescent="0.35">
      <c r="B448" s="116">
        <v>652012</v>
      </c>
      <c r="C448" s="87" t="s">
        <v>958</v>
      </c>
      <c r="E448" s="99">
        <f t="shared" si="437"/>
        <v>0</v>
      </c>
      <c r="F448" s="100">
        <f t="shared" si="438"/>
        <v>0</v>
      </c>
      <c r="G448" s="100">
        <f t="shared" si="439"/>
        <v>0</v>
      </c>
      <c r="H448" s="100">
        <f t="shared" si="440"/>
        <v>0</v>
      </c>
      <c r="I448" s="100">
        <f t="shared" si="441"/>
        <v>0</v>
      </c>
      <c r="J448" s="100">
        <f t="shared" si="442"/>
        <v>0</v>
      </c>
      <c r="K448" s="100">
        <f t="shared" si="443"/>
        <v>0</v>
      </c>
      <c r="L448" s="100">
        <f t="shared" si="444"/>
        <v>0</v>
      </c>
      <c r="M448" s="100">
        <f t="shared" si="445"/>
        <v>0</v>
      </c>
      <c r="N448" s="100">
        <f t="shared" si="446"/>
        <v>0</v>
      </c>
      <c r="O448" s="100">
        <f t="shared" si="447"/>
        <v>0</v>
      </c>
      <c r="P448" s="100">
        <f t="shared" si="448"/>
        <v>0</v>
      </c>
      <c r="Q448" s="104">
        <f t="shared" si="449"/>
        <v>0</v>
      </c>
      <c r="S448" s="99">
        <f t="shared" si="450"/>
        <v>0</v>
      </c>
      <c r="T448" s="100">
        <f t="shared" si="451"/>
        <v>0</v>
      </c>
      <c r="U448" s="100">
        <f t="shared" si="452"/>
        <v>0</v>
      </c>
      <c r="V448" s="100">
        <f t="shared" si="453"/>
        <v>0</v>
      </c>
      <c r="W448" s="100">
        <f t="shared" si="454"/>
        <v>0</v>
      </c>
      <c r="X448" s="100">
        <f t="shared" si="455"/>
        <v>0</v>
      </c>
      <c r="Y448" s="100">
        <f t="shared" si="456"/>
        <v>0</v>
      </c>
      <c r="Z448" s="100">
        <f t="shared" si="457"/>
        <v>0</v>
      </c>
      <c r="AA448" s="100">
        <f t="shared" si="458"/>
        <v>0</v>
      </c>
      <c r="AB448" s="100">
        <f t="shared" si="459"/>
        <v>0</v>
      </c>
      <c r="AC448" s="100">
        <f t="shared" si="460"/>
        <v>0</v>
      </c>
      <c r="AD448" s="100">
        <f t="shared" si="461"/>
        <v>0</v>
      </c>
      <c r="AE448" s="104">
        <f t="shared" si="462"/>
        <v>0</v>
      </c>
      <c r="AF448" s="104">
        <f t="shared" si="463"/>
        <v>0</v>
      </c>
      <c r="AG448" s="104">
        <f t="shared" si="464"/>
        <v>0</v>
      </c>
      <c r="AH448" s="173">
        <f t="shared" si="465"/>
        <v>0</v>
      </c>
      <c r="AJ448" s="78"/>
      <c r="AK448" s="79"/>
      <c r="AL448" s="79"/>
      <c r="AM448" s="79"/>
      <c r="AN448" s="79"/>
      <c r="AO448" s="79"/>
      <c r="AP448" s="79"/>
      <c r="AQ448" s="79"/>
      <c r="AR448" s="79"/>
      <c r="AS448" s="79"/>
      <c r="AT448" s="79"/>
      <c r="AU448" s="79"/>
      <c r="AV448" s="30">
        <f t="shared" si="466"/>
        <v>0</v>
      </c>
      <c r="AW448" s="80"/>
      <c r="AX448" s="37"/>
    </row>
    <row r="449" spans="2:50" x14ac:dyDescent="0.35">
      <c r="B449" s="116">
        <v>652013</v>
      </c>
      <c r="C449" s="87" t="s">
        <v>959</v>
      </c>
      <c r="E449" s="99">
        <f t="shared" si="437"/>
        <v>0</v>
      </c>
      <c r="F449" s="100">
        <f t="shared" si="438"/>
        <v>0</v>
      </c>
      <c r="G449" s="100">
        <f t="shared" si="439"/>
        <v>0</v>
      </c>
      <c r="H449" s="100">
        <f t="shared" si="440"/>
        <v>0</v>
      </c>
      <c r="I449" s="100">
        <f t="shared" si="441"/>
        <v>0</v>
      </c>
      <c r="J449" s="100">
        <f t="shared" si="442"/>
        <v>0</v>
      </c>
      <c r="K449" s="100">
        <f t="shared" si="443"/>
        <v>0</v>
      </c>
      <c r="L449" s="100">
        <f t="shared" si="444"/>
        <v>0</v>
      </c>
      <c r="M449" s="100">
        <f t="shared" si="445"/>
        <v>0</v>
      </c>
      <c r="N449" s="100">
        <f t="shared" si="446"/>
        <v>0</v>
      </c>
      <c r="O449" s="100">
        <f t="shared" si="447"/>
        <v>0</v>
      </c>
      <c r="P449" s="100">
        <f t="shared" si="448"/>
        <v>0</v>
      </c>
      <c r="Q449" s="104">
        <f t="shared" si="449"/>
        <v>0</v>
      </c>
      <c r="S449" s="99">
        <f t="shared" si="450"/>
        <v>0</v>
      </c>
      <c r="T449" s="100">
        <f t="shared" si="451"/>
        <v>0</v>
      </c>
      <c r="U449" s="100">
        <f t="shared" si="452"/>
        <v>0</v>
      </c>
      <c r="V449" s="100">
        <f t="shared" si="453"/>
        <v>0</v>
      </c>
      <c r="W449" s="100">
        <f t="shared" si="454"/>
        <v>0</v>
      </c>
      <c r="X449" s="100">
        <f t="shared" si="455"/>
        <v>0</v>
      </c>
      <c r="Y449" s="100">
        <f t="shared" si="456"/>
        <v>0</v>
      </c>
      <c r="Z449" s="100">
        <f t="shared" si="457"/>
        <v>0</v>
      </c>
      <c r="AA449" s="100">
        <f t="shared" si="458"/>
        <v>0</v>
      </c>
      <c r="AB449" s="100">
        <f t="shared" si="459"/>
        <v>0</v>
      </c>
      <c r="AC449" s="100">
        <f t="shared" si="460"/>
        <v>0</v>
      </c>
      <c r="AD449" s="100">
        <f t="shared" si="461"/>
        <v>0</v>
      </c>
      <c r="AE449" s="104">
        <f t="shared" si="462"/>
        <v>0</v>
      </c>
      <c r="AF449" s="104">
        <f t="shared" si="463"/>
        <v>0</v>
      </c>
      <c r="AG449" s="104">
        <f t="shared" si="464"/>
        <v>0</v>
      </c>
      <c r="AH449" s="173">
        <f t="shared" si="465"/>
        <v>0</v>
      </c>
      <c r="AJ449" s="78"/>
      <c r="AK449" s="79"/>
      <c r="AL449" s="79"/>
      <c r="AM449" s="79"/>
      <c r="AN449" s="79"/>
      <c r="AO449" s="79"/>
      <c r="AP449" s="79"/>
      <c r="AQ449" s="79"/>
      <c r="AR449" s="79"/>
      <c r="AS449" s="79"/>
      <c r="AT449" s="79"/>
      <c r="AU449" s="79"/>
      <c r="AV449" s="30">
        <f t="shared" si="466"/>
        <v>0</v>
      </c>
      <c r="AW449" s="80"/>
      <c r="AX449" s="37"/>
    </row>
    <row r="450" spans="2:50" x14ac:dyDescent="0.35">
      <c r="B450" s="116">
        <v>652014</v>
      </c>
      <c r="C450" s="87" t="s">
        <v>960</v>
      </c>
      <c r="E450" s="99">
        <f t="shared" si="437"/>
        <v>0</v>
      </c>
      <c r="F450" s="100">
        <f t="shared" si="438"/>
        <v>0</v>
      </c>
      <c r="G450" s="100">
        <f t="shared" si="439"/>
        <v>0</v>
      </c>
      <c r="H450" s="100">
        <f t="shared" si="440"/>
        <v>0</v>
      </c>
      <c r="I450" s="100">
        <f t="shared" si="441"/>
        <v>0</v>
      </c>
      <c r="J450" s="100">
        <f t="shared" si="442"/>
        <v>0</v>
      </c>
      <c r="K450" s="100">
        <f t="shared" si="443"/>
        <v>0</v>
      </c>
      <c r="L450" s="100">
        <f t="shared" si="444"/>
        <v>0</v>
      </c>
      <c r="M450" s="100">
        <f t="shared" si="445"/>
        <v>0</v>
      </c>
      <c r="N450" s="100">
        <f t="shared" si="446"/>
        <v>0</v>
      </c>
      <c r="O450" s="100">
        <f t="shared" si="447"/>
        <v>0</v>
      </c>
      <c r="P450" s="100">
        <f t="shared" si="448"/>
        <v>0</v>
      </c>
      <c r="Q450" s="104">
        <f t="shared" si="449"/>
        <v>0</v>
      </c>
      <c r="S450" s="99">
        <f t="shared" si="450"/>
        <v>0</v>
      </c>
      <c r="T450" s="100">
        <f t="shared" si="451"/>
        <v>0</v>
      </c>
      <c r="U450" s="100">
        <f t="shared" si="452"/>
        <v>0</v>
      </c>
      <c r="V450" s="100">
        <f t="shared" si="453"/>
        <v>0</v>
      </c>
      <c r="W450" s="100">
        <f t="shared" si="454"/>
        <v>0</v>
      </c>
      <c r="X450" s="100">
        <f t="shared" si="455"/>
        <v>0</v>
      </c>
      <c r="Y450" s="100">
        <f t="shared" si="456"/>
        <v>0</v>
      </c>
      <c r="Z450" s="100">
        <f t="shared" si="457"/>
        <v>0</v>
      </c>
      <c r="AA450" s="100">
        <f t="shared" si="458"/>
        <v>0</v>
      </c>
      <c r="AB450" s="100">
        <f t="shared" si="459"/>
        <v>0</v>
      </c>
      <c r="AC450" s="100">
        <f t="shared" si="460"/>
        <v>0</v>
      </c>
      <c r="AD450" s="100">
        <f t="shared" si="461"/>
        <v>0</v>
      </c>
      <c r="AE450" s="104">
        <f t="shared" si="462"/>
        <v>0</v>
      </c>
      <c r="AF450" s="104">
        <f t="shared" si="463"/>
        <v>0</v>
      </c>
      <c r="AG450" s="104">
        <f t="shared" si="464"/>
        <v>0</v>
      </c>
      <c r="AH450" s="173">
        <f t="shared" si="465"/>
        <v>0</v>
      </c>
      <c r="AJ450" s="78"/>
      <c r="AK450" s="79"/>
      <c r="AL450" s="79"/>
      <c r="AM450" s="79"/>
      <c r="AN450" s="79"/>
      <c r="AO450" s="79"/>
      <c r="AP450" s="79"/>
      <c r="AQ450" s="79"/>
      <c r="AR450" s="79"/>
      <c r="AS450" s="79"/>
      <c r="AT450" s="79"/>
      <c r="AU450" s="79"/>
      <c r="AV450" s="30">
        <f t="shared" si="466"/>
        <v>0</v>
      </c>
      <c r="AW450" s="80"/>
      <c r="AX450" s="37"/>
    </row>
    <row r="451" spans="2:50" x14ac:dyDescent="0.35">
      <c r="B451" s="116">
        <v>652015</v>
      </c>
      <c r="C451" s="87" t="s">
        <v>961</v>
      </c>
      <c r="E451" s="99">
        <f t="shared" si="437"/>
        <v>0</v>
      </c>
      <c r="F451" s="100">
        <f t="shared" si="438"/>
        <v>0</v>
      </c>
      <c r="G451" s="100">
        <f t="shared" si="439"/>
        <v>0</v>
      </c>
      <c r="H451" s="100">
        <f t="shared" si="440"/>
        <v>0</v>
      </c>
      <c r="I451" s="100">
        <f t="shared" si="441"/>
        <v>0</v>
      </c>
      <c r="J451" s="100">
        <f t="shared" si="442"/>
        <v>0</v>
      </c>
      <c r="K451" s="100">
        <f t="shared" si="443"/>
        <v>0</v>
      </c>
      <c r="L451" s="100">
        <f t="shared" si="444"/>
        <v>0</v>
      </c>
      <c r="M451" s="100">
        <f t="shared" si="445"/>
        <v>0</v>
      </c>
      <c r="N451" s="100">
        <f t="shared" si="446"/>
        <v>0</v>
      </c>
      <c r="O451" s="100">
        <f t="shared" si="447"/>
        <v>0</v>
      </c>
      <c r="P451" s="100">
        <f t="shared" si="448"/>
        <v>0</v>
      </c>
      <c r="Q451" s="104">
        <f t="shared" si="449"/>
        <v>0</v>
      </c>
      <c r="S451" s="99">
        <f t="shared" si="450"/>
        <v>0</v>
      </c>
      <c r="T451" s="100">
        <f t="shared" si="451"/>
        <v>0</v>
      </c>
      <c r="U451" s="100">
        <f t="shared" si="452"/>
        <v>0</v>
      </c>
      <c r="V451" s="100">
        <f t="shared" si="453"/>
        <v>0</v>
      </c>
      <c r="W451" s="100">
        <f t="shared" si="454"/>
        <v>0</v>
      </c>
      <c r="X451" s="100">
        <f t="shared" si="455"/>
        <v>0</v>
      </c>
      <c r="Y451" s="100">
        <f t="shared" si="456"/>
        <v>0</v>
      </c>
      <c r="Z451" s="100">
        <f t="shared" si="457"/>
        <v>0</v>
      </c>
      <c r="AA451" s="100">
        <f t="shared" si="458"/>
        <v>0</v>
      </c>
      <c r="AB451" s="100">
        <f t="shared" si="459"/>
        <v>0</v>
      </c>
      <c r="AC451" s="100">
        <f t="shared" si="460"/>
        <v>0</v>
      </c>
      <c r="AD451" s="100">
        <f t="shared" si="461"/>
        <v>0</v>
      </c>
      <c r="AE451" s="104">
        <f t="shared" si="462"/>
        <v>0</v>
      </c>
      <c r="AF451" s="104">
        <f t="shared" si="463"/>
        <v>0</v>
      </c>
      <c r="AG451" s="104">
        <f t="shared" si="464"/>
        <v>0</v>
      </c>
      <c r="AH451" s="173">
        <f t="shared" si="465"/>
        <v>0</v>
      </c>
      <c r="AJ451" s="78"/>
      <c r="AK451" s="79"/>
      <c r="AL451" s="79"/>
      <c r="AM451" s="79"/>
      <c r="AN451" s="79"/>
      <c r="AO451" s="79"/>
      <c r="AP451" s="79"/>
      <c r="AQ451" s="79"/>
      <c r="AR451" s="79"/>
      <c r="AS451" s="79"/>
      <c r="AT451" s="79"/>
      <c r="AU451" s="79"/>
      <c r="AV451" s="30">
        <f t="shared" si="466"/>
        <v>0</v>
      </c>
      <c r="AW451" s="80"/>
      <c r="AX451" s="37"/>
    </row>
    <row r="452" spans="2:50" x14ac:dyDescent="0.35">
      <c r="B452" s="116">
        <v>652016</v>
      </c>
      <c r="C452" s="87" t="s">
        <v>962</v>
      </c>
      <c r="E452" s="99">
        <f t="shared" si="437"/>
        <v>0</v>
      </c>
      <c r="F452" s="100">
        <f t="shared" si="438"/>
        <v>0</v>
      </c>
      <c r="G452" s="100">
        <f t="shared" si="439"/>
        <v>0</v>
      </c>
      <c r="H452" s="100">
        <f t="shared" si="440"/>
        <v>0</v>
      </c>
      <c r="I452" s="100">
        <f t="shared" si="441"/>
        <v>0</v>
      </c>
      <c r="J452" s="100">
        <f t="shared" si="442"/>
        <v>0</v>
      </c>
      <c r="K452" s="100">
        <f t="shared" si="443"/>
        <v>0</v>
      </c>
      <c r="L452" s="100">
        <f t="shared" si="444"/>
        <v>0</v>
      </c>
      <c r="M452" s="100">
        <f t="shared" si="445"/>
        <v>0</v>
      </c>
      <c r="N452" s="100">
        <f t="shared" si="446"/>
        <v>0</v>
      </c>
      <c r="O452" s="100">
        <f t="shared" si="447"/>
        <v>0</v>
      </c>
      <c r="P452" s="100">
        <f t="shared" si="448"/>
        <v>0</v>
      </c>
      <c r="Q452" s="104">
        <f t="shared" si="449"/>
        <v>0</v>
      </c>
      <c r="S452" s="99">
        <f t="shared" si="450"/>
        <v>0</v>
      </c>
      <c r="T452" s="100">
        <f t="shared" si="451"/>
        <v>0</v>
      </c>
      <c r="U452" s="100">
        <f t="shared" si="452"/>
        <v>0</v>
      </c>
      <c r="V452" s="100">
        <f t="shared" si="453"/>
        <v>0</v>
      </c>
      <c r="W452" s="100">
        <f t="shared" si="454"/>
        <v>0</v>
      </c>
      <c r="X452" s="100">
        <f t="shared" si="455"/>
        <v>0</v>
      </c>
      <c r="Y452" s="100">
        <f t="shared" si="456"/>
        <v>0</v>
      </c>
      <c r="Z452" s="100">
        <f t="shared" si="457"/>
        <v>0</v>
      </c>
      <c r="AA452" s="100">
        <f t="shared" si="458"/>
        <v>0</v>
      </c>
      <c r="AB452" s="100">
        <f t="shared" si="459"/>
        <v>0</v>
      </c>
      <c r="AC452" s="100">
        <f t="shared" si="460"/>
        <v>0</v>
      </c>
      <c r="AD452" s="100">
        <f t="shared" si="461"/>
        <v>0</v>
      </c>
      <c r="AE452" s="104">
        <f t="shared" si="462"/>
        <v>0</v>
      </c>
      <c r="AF452" s="104">
        <f t="shared" si="463"/>
        <v>0</v>
      </c>
      <c r="AG452" s="104">
        <f t="shared" si="464"/>
        <v>0</v>
      </c>
      <c r="AH452" s="173">
        <f t="shared" si="465"/>
        <v>0</v>
      </c>
      <c r="AJ452" s="78"/>
      <c r="AK452" s="79"/>
      <c r="AL452" s="79"/>
      <c r="AM452" s="79"/>
      <c r="AN452" s="79"/>
      <c r="AO452" s="79"/>
      <c r="AP452" s="79"/>
      <c r="AQ452" s="79"/>
      <c r="AR452" s="79"/>
      <c r="AS452" s="79"/>
      <c r="AT452" s="79"/>
      <c r="AU452" s="79"/>
      <c r="AV452" s="30">
        <f t="shared" si="466"/>
        <v>0</v>
      </c>
      <c r="AW452" s="80"/>
      <c r="AX452" s="37"/>
    </row>
    <row r="453" spans="2:50" x14ac:dyDescent="0.35">
      <c r="B453" s="116">
        <v>652017</v>
      </c>
      <c r="C453" s="87" t="s">
        <v>963</v>
      </c>
      <c r="E453" s="99">
        <f t="shared" si="437"/>
        <v>0</v>
      </c>
      <c r="F453" s="100">
        <f t="shared" si="438"/>
        <v>0</v>
      </c>
      <c r="G453" s="100">
        <f t="shared" si="439"/>
        <v>0</v>
      </c>
      <c r="H453" s="100">
        <f t="shared" si="440"/>
        <v>0</v>
      </c>
      <c r="I453" s="100">
        <f t="shared" si="441"/>
        <v>0</v>
      </c>
      <c r="J453" s="100">
        <f t="shared" si="442"/>
        <v>0</v>
      </c>
      <c r="K453" s="100">
        <f t="shared" si="443"/>
        <v>0</v>
      </c>
      <c r="L453" s="100">
        <f t="shared" si="444"/>
        <v>0</v>
      </c>
      <c r="M453" s="100">
        <f t="shared" si="445"/>
        <v>0</v>
      </c>
      <c r="N453" s="100">
        <f t="shared" si="446"/>
        <v>0</v>
      </c>
      <c r="O453" s="100">
        <f t="shared" si="447"/>
        <v>0</v>
      </c>
      <c r="P453" s="100">
        <f t="shared" si="448"/>
        <v>0</v>
      </c>
      <c r="Q453" s="104">
        <f t="shared" si="449"/>
        <v>0</v>
      </c>
      <c r="S453" s="99">
        <f t="shared" si="450"/>
        <v>0</v>
      </c>
      <c r="T453" s="100">
        <f t="shared" si="451"/>
        <v>0</v>
      </c>
      <c r="U453" s="100">
        <f t="shared" si="452"/>
        <v>0</v>
      </c>
      <c r="V453" s="100">
        <f t="shared" si="453"/>
        <v>0</v>
      </c>
      <c r="W453" s="100">
        <f t="shared" si="454"/>
        <v>0</v>
      </c>
      <c r="X453" s="100">
        <f t="shared" si="455"/>
        <v>0</v>
      </c>
      <c r="Y453" s="100">
        <f t="shared" si="456"/>
        <v>0</v>
      </c>
      <c r="Z453" s="100">
        <f t="shared" si="457"/>
        <v>0</v>
      </c>
      <c r="AA453" s="100">
        <f t="shared" si="458"/>
        <v>0</v>
      </c>
      <c r="AB453" s="100">
        <f t="shared" si="459"/>
        <v>0</v>
      </c>
      <c r="AC453" s="100">
        <f t="shared" si="460"/>
        <v>0</v>
      </c>
      <c r="AD453" s="100">
        <f t="shared" si="461"/>
        <v>0</v>
      </c>
      <c r="AE453" s="104">
        <f t="shared" si="462"/>
        <v>0</v>
      </c>
      <c r="AF453" s="104">
        <f t="shared" si="463"/>
        <v>0</v>
      </c>
      <c r="AG453" s="104">
        <f t="shared" si="464"/>
        <v>0</v>
      </c>
      <c r="AH453" s="173">
        <f t="shared" si="465"/>
        <v>0</v>
      </c>
      <c r="AJ453" s="78"/>
      <c r="AK453" s="79"/>
      <c r="AL453" s="79"/>
      <c r="AM453" s="79"/>
      <c r="AN453" s="79"/>
      <c r="AO453" s="79"/>
      <c r="AP453" s="79"/>
      <c r="AQ453" s="79"/>
      <c r="AR453" s="79"/>
      <c r="AS453" s="79"/>
      <c r="AT453" s="79"/>
      <c r="AU453" s="79"/>
      <c r="AV453" s="30">
        <f t="shared" si="466"/>
        <v>0</v>
      </c>
      <c r="AW453" s="80"/>
      <c r="AX453" s="37"/>
    </row>
    <row r="454" spans="2:50" x14ac:dyDescent="0.35">
      <c r="B454" s="116">
        <v>652018</v>
      </c>
      <c r="C454" s="87" t="s">
        <v>964</v>
      </c>
      <c r="E454" s="99">
        <f t="shared" si="437"/>
        <v>0</v>
      </c>
      <c r="F454" s="100">
        <f t="shared" si="438"/>
        <v>0</v>
      </c>
      <c r="G454" s="100">
        <f t="shared" si="439"/>
        <v>0</v>
      </c>
      <c r="H454" s="100">
        <f t="shared" si="440"/>
        <v>0</v>
      </c>
      <c r="I454" s="100">
        <f t="shared" si="441"/>
        <v>0</v>
      </c>
      <c r="J454" s="100">
        <f t="shared" si="442"/>
        <v>0</v>
      </c>
      <c r="K454" s="100">
        <f t="shared" si="443"/>
        <v>0</v>
      </c>
      <c r="L454" s="100">
        <f t="shared" si="444"/>
        <v>0</v>
      </c>
      <c r="M454" s="100">
        <f t="shared" si="445"/>
        <v>0</v>
      </c>
      <c r="N454" s="100">
        <f t="shared" si="446"/>
        <v>0</v>
      </c>
      <c r="O454" s="100">
        <f t="shared" si="447"/>
        <v>0</v>
      </c>
      <c r="P454" s="100">
        <f t="shared" si="448"/>
        <v>0</v>
      </c>
      <c r="Q454" s="104">
        <f t="shared" si="449"/>
        <v>0</v>
      </c>
      <c r="S454" s="99">
        <f t="shared" si="450"/>
        <v>0</v>
      </c>
      <c r="T454" s="100">
        <f t="shared" si="451"/>
        <v>0</v>
      </c>
      <c r="U454" s="100">
        <f t="shared" si="452"/>
        <v>0</v>
      </c>
      <c r="V454" s="100">
        <f t="shared" si="453"/>
        <v>0</v>
      </c>
      <c r="W454" s="100">
        <f t="shared" si="454"/>
        <v>0</v>
      </c>
      <c r="X454" s="100">
        <f t="shared" si="455"/>
        <v>0</v>
      </c>
      <c r="Y454" s="100">
        <f t="shared" si="456"/>
        <v>0</v>
      </c>
      <c r="Z454" s="100">
        <f t="shared" si="457"/>
        <v>0</v>
      </c>
      <c r="AA454" s="100">
        <f t="shared" si="458"/>
        <v>0</v>
      </c>
      <c r="AB454" s="100">
        <f t="shared" si="459"/>
        <v>0</v>
      </c>
      <c r="AC454" s="100">
        <f t="shared" si="460"/>
        <v>0</v>
      </c>
      <c r="AD454" s="100">
        <f t="shared" si="461"/>
        <v>0</v>
      </c>
      <c r="AE454" s="104">
        <f t="shared" si="462"/>
        <v>0</v>
      </c>
      <c r="AF454" s="104">
        <f t="shared" si="463"/>
        <v>0</v>
      </c>
      <c r="AG454" s="104">
        <f t="shared" si="464"/>
        <v>0</v>
      </c>
      <c r="AH454" s="173">
        <f t="shared" si="465"/>
        <v>0</v>
      </c>
      <c r="AJ454" s="78"/>
      <c r="AK454" s="79"/>
      <c r="AL454" s="79"/>
      <c r="AM454" s="79"/>
      <c r="AN454" s="79"/>
      <c r="AO454" s="79"/>
      <c r="AP454" s="79"/>
      <c r="AQ454" s="79"/>
      <c r="AR454" s="79"/>
      <c r="AS454" s="79"/>
      <c r="AT454" s="79"/>
      <c r="AU454" s="79"/>
      <c r="AV454" s="30">
        <f t="shared" si="466"/>
        <v>0</v>
      </c>
      <c r="AW454" s="80"/>
      <c r="AX454" s="37"/>
    </row>
    <row r="455" spans="2:50" x14ac:dyDescent="0.35">
      <c r="B455" s="116">
        <v>653000</v>
      </c>
      <c r="C455" s="87" t="s">
        <v>965</v>
      </c>
      <c r="E455" s="99">
        <f t="shared" si="437"/>
        <v>0</v>
      </c>
      <c r="F455" s="100">
        <f t="shared" si="438"/>
        <v>0</v>
      </c>
      <c r="G455" s="100">
        <f t="shared" si="439"/>
        <v>0</v>
      </c>
      <c r="H455" s="100">
        <f t="shared" si="440"/>
        <v>0</v>
      </c>
      <c r="I455" s="100">
        <f t="shared" si="441"/>
        <v>0</v>
      </c>
      <c r="J455" s="100">
        <f t="shared" si="442"/>
        <v>0</v>
      </c>
      <c r="K455" s="100">
        <f t="shared" si="443"/>
        <v>0</v>
      </c>
      <c r="L455" s="100">
        <f t="shared" si="444"/>
        <v>0</v>
      </c>
      <c r="M455" s="100">
        <f t="shared" si="445"/>
        <v>0</v>
      </c>
      <c r="N455" s="100">
        <f t="shared" si="446"/>
        <v>0</v>
      </c>
      <c r="O455" s="100">
        <f t="shared" si="447"/>
        <v>0</v>
      </c>
      <c r="P455" s="100">
        <f t="shared" si="448"/>
        <v>0</v>
      </c>
      <c r="Q455" s="104">
        <f t="shared" si="449"/>
        <v>0</v>
      </c>
      <c r="S455" s="99">
        <f t="shared" si="450"/>
        <v>0</v>
      </c>
      <c r="T455" s="100">
        <f t="shared" si="451"/>
        <v>0</v>
      </c>
      <c r="U455" s="100">
        <f t="shared" si="452"/>
        <v>0</v>
      </c>
      <c r="V455" s="100">
        <f t="shared" si="453"/>
        <v>0</v>
      </c>
      <c r="W455" s="100">
        <f t="shared" si="454"/>
        <v>0</v>
      </c>
      <c r="X455" s="100">
        <f t="shared" si="455"/>
        <v>0</v>
      </c>
      <c r="Y455" s="100">
        <f t="shared" si="456"/>
        <v>0</v>
      </c>
      <c r="Z455" s="100">
        <f t="shared" si="457"/>
        <v>0</v>
      </c>
      <c r="AA455" s="100">
        <f t="shared" si="458"/>
        <v>0</v>
      </c>
      <c r="AB455" s="100">
        <f t="shared" si="459"/>
        <v>0</v>
      </c>
      <c r="AC455" s="100">
        <f t="shared" si="460"/>
        <v>0</v>
      </c>
      <c r="AD455" s="100">
        <f t="shared" si="461"/>
        <v>0</v>
      </c>
      <c r="AE455" s="104">
        <f t="shared" si="462"/>
        <v>0</v>
      </c>
      <c r="AF455" s="104">
        <f t="shared" si="463"/>
        <v>0</v>
      </c>
      <c r="AG455" s="104">
        <f t="shared" si="464"/>
        <v>0</v>
      </c>
      <c r="AH455" s="173">
        <f t="shared" si="465"/>
        <v>0</v>
      </c>
      <c r="AJ455" s="78"/>
      <c r="AK455" s="79"/>
      <c r="AL455" s="79"/>
      <c r="AM455" s="79"/>
      <c r="AN455" s="79"/>
      <c r="AO455" s="79"/>
      <c r="AP455" s="79"/>
      <c r="AQ455" s="79"/>
      <c r="AR455" s="79"/>
      <c r="AS455" s="79"/>
      <c r="AT455" s="79"/>
      <c r="AU455" s="79"/>
      <c r="AV455" s="30">
        <f t="shared" si="466"/>
        <v>0</v>
      </c>
      <c r="AW455" s="80"/>
      <c r="AX455" s="37"/>
    </row>
    <row r="456" spans="2:50" x14ac:dyDescent="0.35">
      <c r="B456" s="116">
        <v>653010</v>
      </c>
      <c r="C456" s="87" t="s">
        <v>966</v>
      </c>
      <c r="E456" s="99">
        <f t="shared" si="437"/>
        <v>0</v>
      </c>
      <c r="F456" s="100">
        <f t="shared" si="438"/>
        <v>0</v>
      </c>
      <c r="G456" s="100">
        <f t="shared" si="439"/>
        <v>0</v>
      </c>
      <c r="H456" s="100">
        <f t="shared" si="440"/>
        <v>0</v>
      </c>
      <c r="I456" s="100">
        <f t="shared" si="441"/>
        <v>0</v>
      </c>
      <c r="J456" s="100">
        <f t="shared" si="442"/>
        <v>0</v>
      </c>
      <c r="K456" s="100">
        <f t="shared" si="443"/>
        <v>0</v>
      </c>
      <c r="L456" s="100">
        <f t="shared" si="444"/>
        <v>0</v>
      </c>
      <c r="M456" s="100">
        <f t="shared" si="445"/>
        <v>0</v>
      </c>
      <c r="N456" s="100">
        <f t="shared" si="446"/>
        <v>0</v>
      </c>
      <c r="O456" s="100">
        <f t="shared" si="447"/>
        <v>0</v>
      </c>
      <c r="P456" s="100">
        <f t="shared" si="448"/>
        <v>0</v>
      </c>
      <c r="Q456" s="104">
        <f t="shared" si="449"/>
        <v>0</v>
      </c>
      <c r="S456" s="99">
        <f t="shared" si="450"/>
        <v>0</v>
      </c>
      <c r="T456" s="100">
        <f t="shared" si="451"/>
        <v>0</v>
      </c>
      <c r="U456" s="100">
        <f t="shared" si="452"/>
        <v>0</v>
      </c>
      <c r="V456" s="100">
        <f t="shared" si="453"/>
        <v>0</v>
      </c>
      <c r="W456" s="100">
        <f t="shared" si="454"/>
        <v>0</v>
      </c>
      <c r="X456" s="100">
        <f t="shared" si="455"/>
        <v>0</v>
      </c>
      <c r="Y456" s="100">
        <f t="shared" si="456"/>
        <v>0</v>
      </c>
      <c r="Z456" s="100">
        <f t="shared" si="457"/>
        <v>0</v>
      </c>
      <c r="AA456" s="100">
        <f t="shared" si="458"/>
        <v>0</v>
      </c>
      <c r="AB456" s="100">
        <f t="shared" si="459"/>
        <v>0</v>
      </c>
      <c r="AC456" s="100">
        <f t="shared" si="460"/>
        <v>0</v>
      </c>
      <c r="AD456" s="100">
        <f t="shared" si="461"/>
        <v>0</v>
      </c>
      <c r="AE456" s="104">
        <f t="shared" si="462"/>
        <v>0</v>
      </c>
      <c r="AF456" s="104">
        <f t="shared" si="463"/>
        <v>0</v>
      </c>
      <c r="AG456" s="104">
        <f t="shared" si="464"/>
        <v>0</v>
      </c>
      <c r="AH456" s="173">
        <f t="shared" si="465"/>
        <v>0</v>
      </c>
      <c r="AJ456" s="78"/>
      <c r="AK456" s="79"/>
      <c r="AL456" s="79"/>
      <c r="AM456" s="79"/>
      <c r="AN456" s="79"/>
      <c r="AO456" s="79"/>
      <c r="AP456" s="79"/>
      <c r="AQ456" s="79"/>
      <c r="AR456" s="79"/>
      <c r="AS456" s="79"/>
      <c r="AT456" s="79"/>
      <c r="AU456" s="79"/>
      <c r="AV456" s="30">
        <f t="shared" si="466"/>
        <v>0</v>
      </c>
      <c r="AW456" s="80"/>
      <c r="AX456" s="37"/>
    </row>
    <row r="457" spans="2:50" x14ac:dyDescent="0.35">
      <c r="B457" s="116">
        <v>653011</v>
      </c>
      <c r="C457" s="87" t="s">
        <v>967</v>
      </c>
      <c r="E457" s="99">
        <f t="shared" si="437"/>
        <v>0</v>
      </c>
      <c r="F457" s="100">
        <f t="shared" si="438"/>
        <v>0</v>
      </c>
      <c r="G457" s="100">
        <f t="shared" si="439"/>
        <v>0</v>
      </c>
      <c r="H457" s="100">
        <f t="shared" si="440"/>
        <v>0</v>
      </c>
      <c r="I457" s="100">
        <f t="shared" si="441"/>
        <v>0</v>
      </c>
      <c r="J457" s="100">
        <f t="shared" si="442"/>
        <v>0</v>
      </c>
      <c r="K457" s="100">
        <f t="shared" si="443"/>
        <v>0</v>
      </c>
      <c r="L457" s="100">
        <f t="shared" si="444"/>
        <v>0</v>
      </c>
      <c r="M457" s="100">
        <f t="shared" si="445"/>
        <v>0</v>
      </c>
      <c r="N457" s="100">
        <f t="shared" si="446"/>
        <v>0</v>
      </c>
      <c r="O457" s="100">
        <f t="shared" si="447"/>
        <v>0</v>
      </c>
      <c r="P457" s="100">
        <f t="shared" si="448"/>
        <v>0</v>
      </c>
      <c r="Q457" s="104">
        <f t="shared" si="449"/>
        <v>0</v>
      </c>
      <c r="S457" s="99">
        <f t="shared" si="450"/>
        <v>0</v>
      </c>
      <c r="T457" s="100">
        <f t="shared" si="451"/>
        <v>0</v>
      </c>
      <c r="U457" s="100">
        <f t="shared" si="452"/>
        <v>0</v>
      </c>
      <c r="V457" s="100">
        <f t="shared" si="453"/>
        <v>0</v>
      </c>
      <c r="W457" s="100">
        <f t="shared" si="454"/>
        <v>0</v>
      </c>
      <c r="X457" s="100">
        <f t="shared" si="455"/>
        <v>0</v>
      </c>
      <c r="Y457" s="100">
        <f t="shared" si="456"/>
        <v>0</v>
      </c>
      <c r="Z457" s="100">
        <f t="shared" si="457"/>
        <v>0</v>
      </c>
      <c r="AA457" s="100">
        <f t="shared" si="458"/>
        <v>0</v>
      </c>
      <c r="AB457" s="100">
        <f t="shared" si="459"/>
        <v>0</v>
      </c>
      <c r="AC457" s="100">
        <f t="shared" si="460"/>
        <v>0</v>
      </c>
      <c r="AD457" s="100">
        <f t="shared" si="461"/>
        <v>0</v>
      </c>
      <c r="AE457" s="104">
        <f t="shared" si="462"/>
        <v>0</v>
      </c>
      <c r="AF457" s="104">
        <f t="shared" si="463"/>
        <v>0</v>
      </c>
      <c r="AG457" s="104">
        <f t="shared" si="464"/>
        <v>0</v>
      </c>
      <c r="AH457" s="173">
        <f t="shared" si="465"/>
        <v>0</v>
      </c>
      <c r="AJ457" s="78"/>
      <c r="AK457" s="79"/>
      <c r="AL457" s="79"/>
      <c r="AM457" s="79"/>
      <c r="AN457" s="79"/>
      <c r="AO457" s="79"/>
      <c r="AP457" s="79"/>
      <c r="AQ457" s="79"/>
      <c r="AR457" s="79"/>
      <c r="AS457" s="79"/>
      <c r="AT457" s="79"/>
      <c r="AU457" s="79"/>
      <c r="AV457" s="30">
        <f t="shared" si="466"/>
        <v>0</v>
      </c>
      <c r="AW457" s="80"/>
      <c r="AX457" s="37"/>
    </row>
    <row r="458" spans="2:50" x14ac:dyDescent="0.35">
      <c r="B458" s="116">
        <v>653012</v>
      </c>
      <c r="C458" s="87" t="s">
        <v>968</v>
      </c>
      <c r="E458" s="99">
        <f t="shared" si="437"/>
        <v>0</v>
      </c>
      <c r="F458" s="100">
        <f t="shared" si="438"/>
        <v>0</v>
      </c>
      <c r="G458" s="100">
        <f t="shared" si="439"/>
        <v>0</v>
      </c>
      <c r="H458" s="100">
        <f t="shared" si="440"/>
        <v>0</v>
      </c>
      <c r="I458" s="100">
        <f t="shared" si="441"/>
        <v>0</v>
      </c>
      <c r="J458" s="100">
        <f t="shared" si="442"/>
        <v>0</v>
      </c>
      <c r="K458" s="100">
        <f t="shared" si="443"/>
        <v>0</v>
      </c>
      <c r="L458" s="100">
        <f t="shared" si="444"/>
        <v>0</v>
      </c>
      <c r="M458" s="100">
        <f t="shared" si="445"/>
        <v>0</v>
      </c>
      <c r="N458" s="100">
        <f t="shared" si="446"/>
        <v>0</v>
      </c>
      <c r="O458" s="100">
        <f t="shared" si="447"/>
        <v>0</v>
      </c>
      <c r="P458" s="100">
        <f t="shared" si="448"/>
        <v>0</v>
      </c>
      <c r="Q458" s="104">
        <f t="shared" si="449"/>
        <v>0</v>
      </c>
      <c r="S458" s="99">
        <f t="shared" si="450"/>
        <v>0</v>
      </c>
      <c r="T458" s="100">
        <f t="shared" si="451"/>
        <v>0</v>
      </c>
      <c r="U458" s="100">
        <f t="shared" si="452"/>
        <v>0</v>
      </c>
      <c r="V458" s="100">
        <f t="shared" si="453"/>
        <v>0</v>
      </c>
      <c r="W458" s="100">
        <f t="shared" si="454"/>
        <v>0</v>
      </c>
      <c r="X458" s="100">
        <f t="shared" si="455"/>
        <v>0</v>
      </c>
      <c r="Y458" s="100">
        <f t="shared" si="456"/>
        <v>0</v>
      </c>
      <c r="Z458" s="100">
        <f t="shared" si="457"/>
        <v>0</v>
      </c>
      <c r="AA458" s="100">
        <f t="shared" si="458"/>
        <v>0</v>
      </c>
      <c r="AB458" s="100">
        <f t="shared" si="459"/>
        <v>0</v>
      </c>
      <c r="AC458" s="100">
        <f t="shared" si="460"/>
        <v>0</v>
      </c>
      <c r="AD458" s="100">
        <f t="shared" si="461"/>
        <v>0</v>
      </c>
      <c r="AE458" s="104">
        <f t="shared" si="462"/>
        <v>0</v>
      </c>
      <c r="AF458" s="104">
        <f t="shared" si="463"/>
        <v>0</v>
      </c>
      <c r="AG458" s="104">
        <f t="shared" si="464"/>
        <v>0</v>
      </c>
      <c r="AH458" s="173">
        <f t="shared" si="465"/>
        <v>0</v>
      </c>
      <c r="AJ458" s="78"/>
      <c r="AK458" s="79"/>
      <c r="AL458" s="79"/>
      <c r="AM458" s="79"/>
      <c r="AN458" s="79"/>
      <c r="AO458" s="79"/>
      <c r="AP458" s="79"/>
      <c r="AQ458" s="79"/>
      <c r="AR458" s="79"/>
      <c r="AS458" s="79"/>
      <c r="AT458" s="79"/>
      <c r="AU458" s="79"/>
      <c r="AV458" s="30">
        <f t="shared" si="466"/>
        <v>0</v>
      </c>
      <c r="AW458" s="80"/>
      <c r="AX458" s="37"/>
    </row>
    <row r="459" spans="2:50" x14ac:dyDescent="0.35">
      <c r="B459" s="116">
        <v>653013</v>
      </c>
      <c r="C459" s="87" t="s">
        <v>969</v>
      </c>
      <c r="E459" s="99">
        <f t="shared" si="437"/>
        <v>0</v>
      </c>
      <c r="F459" s="100">
        <f t="shared" si="438"/>
        <v>0</v>
      </c>
      <c r="G459" s="100">
        <f t="shared" si="439"/>
        <v>0</v>
      </c>
      <c r="H459" s="100">
        <f t="shared" si="440"/>
        <v>0</v>
      </c>
      <c r="I459" s="100">
        <f t="shared" si="441"/>
        <v>0</v>
      </c>
      <c r="J459" s="100">
        <f t="shared" si="442"/>
        <v>0</v>
      </c>
      <c r="K459" s="100">
        <f t="shared" si="443"/>
        <v>0</v>
      </c>
      <c r="L459" s="100">
        <f t="shared" si="444"/>
        <v>0</v>
      </c>
      <c r="M459" s="100">
        <f t="shared" si="445"/>
        <v>0</v>
      </c>
      <c r="N459" s="100">
        <f t="shared" si="446"/>
        <v>0</v>
      </c>
      <c r="O459" s="100">
        <f t="shared" si="447"/>
        <v>0</v>
      </c>
      <c r="P459" s="100">
        <f t="shared" si="448"/>
        <v>0</v>
      </c>
      <c r="Q459" s="104">
        <f t="shared" si="449"/>
        <v>0</v>
      </c>
      <c r="S459" s="99">
        <f t="shared" si="450"/>
        <v>0</v>
      </c>
      <c r="T459" s="100">
        <f t="shared" si="451"/>
        <v>0</v>
      </c>
      <c r="U459" s="100">
        <f t="shared" si="452"/>
        <v>0</v>
      </c>
      <c r="V459" s="100">
        <f t="shared" si="453"/>
        <v>0</v>
      </c>
      <c r="W459" s="100">
        <f t="shared" si="454"/>
        <v>0</v>
      </c>
      <c r="X459" s="100">
        <f t="shared" si="455"/>
        <v>0</v>
      </c>
      <c r="Y459" s="100">
        <f t="shared" si="456"/>
        <v>0</v>
      </c>
      <c r="Z459" s="100">
        <f t="shared" si="457"/>
        <v>0</v>
      </c>
      <c r="AA459" s="100">
        <f t="shared" si="458"/>
        <v>0</v>
      </c>
      <c r="AB459" s="100">
        <f t="shared" si="459"/>
        <v>0</v>
      </c>
      <c r="AC459" s="100">
        <f t="shared" si="460"/>
        <v>0</v>
      </c>
      <c r="AD459" s="100">
        <f t="shared" si="461"/>
        <v>0</v>
      </c>
      <c r="AE459" s="104">
        <f t="shared" si="462"/>
        <v>0</v>
      </c>
      <c r="AF459" s="104">
        <f t="shared" si="463"/>
        <v>0</v>
      </c>
      <c r="AG459" s="104">
        <f t="shared" si="464"/>
        <v>0</v>
      </c>
      <c r="AH459" s="173">
        <f t="shared" si="465"/>
        <v>0</v>
      </c>
      <c r="AJ459" s="78"/>
      <c r="AK459" s="79"/>
      <c r="AL459" s="79"/>
      <c r="AM459" s="79"/>
      <c r="AN459" s="79"/>
      <c r="AO459" s="79"/>
      <c r="AP459" s="79"/>
      <c r="AQ459" s="79"/>
      <c r="AR459" s="79"/>
      <c r="AS459" s="79"/>
      <c r="AT459" s="79"/>
      <c r="AU459" s="79"/>
      <c r="AV459" s="30">
        <f t="shared" si="466"/>
        <v>0</v>
      </c>
      <c r="AW459" s="80"/>
      <c r="AX459" s="37"/>
    </row>
    <row r="460" spans="2:50" x14ac:dyDescent="0.35">
      <c r="B460" s="116">
        <v>653014</v>
      </c>
      <c r="C460" s="87" t="s">
        <v>970</v>
      </c>
      <c r="E460" s="99">
        <f t="shared" si="437"/>
        <v>0</v>
      </c>
      <c r="F460" s="100">
        <f t="shared" si="438"/>
        <v>0</v>
      </c>
      <c r="G460" s="100">
        <f t="shared" si="439"/>
        <v>0</v>
      </c>
      <c r="H460" s="100">
        <f t="shared" si="440"/>
        <v>0</v>
      </c>
      <c r="I460" s="100">
        <f t="shared" si="441"/>
        <v>0</v>
      </c>
      <c r="J460" s="100">
        <f t="shared" si="442"/>
        <v>0</v>
      </c>
      <c r="K460" s="100">
        <f t="shared" si="443"/>
        <v>0</v>
      </c>
      <c r="L460" s="100">
        <f t="shared" si="444"/>
        <v>0</v>
      </c>
      <c r="M460" s="100">
        <f t="shared" si="445"/>
        <v>0</v>
      </c>
      <c r="N460" s="100">
        <f t="shared" si="446"/>
        <v>0</v>
      </c>
      <c r="O460" s="100">
        <f t="shared" si="447"/>
        <v>0</v>
      </c>
      <c r="P460" s="100">
        <f t="shared" si="448"/>
        <v>0</v>
      </c>
      <c r="Q460" s="104">
        <f t="shared" si="449"/>
        <v>0</v>
      </c>
      <c r="S460" s="99">
        <f t="shared" si="450"/>
        <v>0</v>
      </c>
      <c r="T460" s="100">
        <f t="shared" si="451"/>
        <v>0</v>
      </c>
      <c r="U460" s="100">
        <f t="shared" si="452"/>
        <v>0</v>
      </c>
      <c r="V460" s="100">
        <f t="shared" si="453"/>
        <v>0</v>
      </c>
      <c r="W460" s="100">
        <f t="shared" si="454"/>
        <v>0</v>
      </c>
      <c r="X460" s="100">
        <f t="shared" si="455"/>
        <v>0</v>
      </c>
      <c r="Y460" s="100">
        <f t="shared" si="456"/>
        <v>0</v>
      </c>
      <c r="Z460" s="100">
        <f t="shared" si="457"/>
        <v>0</v>
      </c>
      <c r="AA460" s="100">
        <f t="shared" si="458"/>
        <v>0</v>
      </c>
      <c r="AB460" s="100">
        <f t="shared" si="459"/>
        <v>0</v>
      </c>
      <c r="AC460" s="100">
        <f t="shared" si="460"/>
        <v>0</v>
      </c>
      <c r="AD460" s="100">
        <f t="shared" si="461"/>
        <v>0</v>
      </c>
      <c r="AE460" s="104">
        <f t="shared" si="462"/>
        <v>0</v>
      </c>
      <c r="AF460" s="104">
        <f t="shared" si="463"/>
        <v>0</v>
      </c>
      <c r="AG460" s="104">
        <f t="shared" si="464"/>
        <v>0</v>
      </c>
      <c r="AH460" s="173">
        <f t="shared" si="465"/>
        <v>0</v>
      </c>
      <c r="AJ460" s="78"/>
      <c r="AK460" s="79"/>
      <c r="AL460" s="79"/>
      <c r="AM460" s="79"/>
      <c r="AN460" s="79"/>
      <c r="AO460" s="79"/>
      <c r="AP460" s="79"/>
      <c r="AQ460" s="79"/>
      <c r="AR460" s="79"/>
      <c r="AS460" s="79"/>
      <c r="AT460" s="79"/>
      <c r="AU460" s="79"/>
      <c r="AV460" s="30">
        <f t="shared" si="466"/>
        <v>0</v>
      </c>
      <c r="AW460" s="80"/>
      <c r="AX460" s="37"/>
    </row>
    <row r="461" spans="2:50" x14ac:dyDescent="0.35">
      <c r="B461" s="116">
        <v>653015</v>
      </c>
      <c r="C461" s="87" t="s">
        <v>971</v>
      </c>
      <c r="E461" s="99">
        <f t="shared" si="437"/>
        <v>0</v>
      </c>
      <c r="F461" s="100">
        <f t="shared" si="438"/>
        <v>0</v>
      </c>
      <c r="G461" s="100">
        <f t="shared" si="439"/>
        <v>0</v>
      </c>
      <c r="H461" s="100">
        <f t="shared" si="440"/>
        <v>0</v>
      </c>
      <c r="I461" s="100">
        <f t="shared" si="441"/>
        <v>0</v>
      </c>
      <c r="J461" s="100">
        <f t="shared" si="442"/>
        <v>0</v>
      </c>
      <c r="K461" s="100">
        <f t="shared" si="443"/>
        <v>0</v>
      </c>
      <c r="L461" s="100">
        <f t="shared" si="444"/>
        <v>0</v>
      </c>
      <c r="M461" s="100">
        <f t="shared" si="445"/>
        <v>0</v>
      </c>
      <c r="N461" s="100">
        <f t="shared" si="446"/>
        <v>0</v>
      </c>
      <c r="O461" s="100">
        <f t="shared" si="447"/>
        <v>0</v>
      </c>
      <c r="P461" s="100">
        <f t="shared" si="448"/>
        <v>0</v>
      </c>
      <c r="Q461" s="104">
        <f t="shared" si="449"/>
        <v>0</v>
      </c>
      <c r="S461" s="99">
        <f t="shared" si="450"/>
        <v>0</v>
      </c>
      <c r="T461" s="100">
        <f t="shared" si="451"/>
        <v>0</v>
      </c>
      <c r="U461" s="100">
        <f t="shared" si="452"/>
        <v>0</v>
      </c>
      <c r="V461" s="100">
        <f t="shared" si="453"/>
        <v>0</v>
      </c>
      <c r="W461" s="100">
        <f t="shared" si="454"/>
        <v>0</v>
      </c>
      <c r="X461" s="100">
        <f t="shared" si="455"/>
        <v>0</v>
      </c>
      <c r="Y461" s="100">
        <f t="shared" si="456"/>
        <v>0</v>
      </c>
      <c r="Z461" s="100">
        <f t="shared" si="457"/>
        <v>0</v>
      </c>
      <c r="AA461" s="100">
        <f t="shared" si="458"/>
        <v>0</v>
      </c>
      <c r="AB461" s="100">
        <f t="shared" si="459"/>
        <v>0</v>
      </c>
      <c r="AC461" s="100">
        <f t="shared" si="460"/>
        <v>0</v>
      </c>
      <c r="AD461" s="100">
        <f t="shared" si="461"/>
        <v>0</v>
      </c>
      <c r="AE461" s="104">
        <f t="shared" si="462"/>
        <v>0</v>
      </c>
      <c r="AF461" s="104">
        <f t="shared" si="463"/>
        <v>0</v>
      </c>
      <c r="AG461" s="104">
        <f t="shared" si="464"/>
        <v>0</v>
      </c>
      <c r="AH461" s="173">
        <f t="shared" si="465"/>
        <v>0</v>
      </c>
      <c r="AJ461" s="78"/>
      <c r="AK461" s="79"/>
      <c r="AL461" s="79"/>
      <c r="AM461" s="79"/>
      <c r="AN461" s="79"/>
      <c r="AO461" s="79"/>
      <c r="AP461" s="79"/>
      <c r="AQ461" s="79"/>
      <c r="AR461" s="79"/>
      <c r="AS461" s="79"/>
      <c r="AT461" s="79"/>
      <c r="AU461" s="79"/>
      <c r="AV461" s="30">
        <f t="shared" si="466"/>
        <v>0</v>
      </c>
      <c r="AW461" s="80"/>
      <c r="AX461" s="37"/>
    </row>
    <row r="462" spans="2:50" x14ac:dyDescent="0.35">
      <c r="B462" s="116">
        <v>654000</v>
      </c>
      <c r="C462" s="87" t="s">
        <v>972</v>
      </c>
      <c r="E462" s="99">
        <f t="shared" si="437"/>
        <v>0</v>
      </c>
      <c r="F462" s="100">
        <f t="shared" si="438"/>
        <v>0</v>
      </c>
      <c r="G462" s="100">
        <f t="shared" si="439"/>
        <v>0</v>
      </c>
      <c r="H462" s="100">
        <f t="shared" si="440"/>
        <v>0</v>
      </c>
      <c r="I462" s="100">
        <f t="shared" si="441"/>
        <v>0</v>
      </c>
      <c r="J462" s="100">
        <f t="shared" si="442"/>
        <v>0</v>
      </c>
      <c r="K462" s="100">
        <f t="shared" si="443"/>
        <v>0</v>
      </c>
      <c r="L462" s="100">
        <f t="shared" si="444"/>
        <v>0</v>
      </c>
      <c r="M462" s="100">
        <f t="shared" si="445"/>
        <v>0</v>
      </c>
      <c r="N462" s="100">
        <f t="shared" si="446"/>
        <v>0</v>
      </c>
      <c r="O462" s="100">
        <f t="shared" si="447"/>
        <v>0</v>
      </c>
      <c r="P462" s="100">
        <f t="shared" si="448"/>
        <v>0</v>
      </c>
      <c r="Q462" s="104">
        <f t="shared" si="449"/>
        <v>0</v>
      </c>
      <c r="S462" s="99">
        <f t="shared" si="450"/>
        <v>0</v>
      </c>
      <c r="T462" s="100">
        <f t="shared" si="451"/>
        <v>0</v>
      </c>
      <c r="U462" s="100">
        <f t="shared" si="452"/>
        <v>0</v>
      </c>
      <c r="V462" s="100">
        <f t="shared" si="453"/>
        <v>0</v>
      </c>
      <c r="W462" s="100">
        <f t="shared" si="454"/>
        <v>0</v>
      </c>
      <c r="X462" s="100">
        <f t="shared" si="455"/>
        <v>0</v>
      </c>
      <c r="Y462" s="100">
        <f t="shared" si="456"/>
        <v>0</v>
      </c>
      <c r="Z462" s="100">
        <f t="shared" si="457"/>
        <v>0</v>
      </c>
      <c r="AA462" s="100">
        <f t="shared" si="458"/>
        <v>0</v>
      </c>
      <c r="AB462" s="100">
        <f t="shared" si="459"/>
        <v>0</v>
      </c>
      <c r="AC462" s="100">
        <f t="shared" si="460"/>
        <v>0</v>
      </c>
      <c r="AD462" s="100">
        <f t="shared" si="461"/>
        <v>0</v>
      </c>
      <c r="AE462" s="104">
        <f t="shared" si="462"/>
        <v>0</v>
      </c>
      <c r="AF462" s="104">
        <f t="shared" si="463"/>
        <v>0</v>
      </c>
      <c r="AG462" s="104">
        <f t="shared" si="464"/>
        <v>0</v>
      </c>
      <c r="AH462" s="173">
        <f t="shared" si="465"/>
        <v>0</v>
      </c>
      <c r="AJ462" s="78"/>
      <c r="AK462" s="79"/>
      <c r="AL462" s="79"/>
      <c r="AM462" s="79"/>
      <c r="AN462" s="79"/>
      <c r="AO462" s="79"/>
      <c r="AP462" s="79"/>
      <c r="AQ462" s="79"/>
      <c r="AR462" s="79"/>
      <c r="AS462" s="79"/>
      <c r="AT462" s="79"/>
      <c r="AU462" s="79"/>
      <c r="AV462" s="30">
        <f t="shared" si="466"/>
        <v>0</v>
      </c>
      <c r="AW462" s="80"/>
      <c r="AX462" s="37"/>
    </row>
    <row r="463" spans="2:50" x14ac:dyDescent="0.35">
      <c r="B463" s="116">
        <v>654010</v>
      </c>
      <c r="C463" s="87" t="s">
        <v>973</v>
      </c>
      <c r="E463" s="99">
        <f t="shared" si="437"/>
        <v>0</v>
      </c>
      <c r="F463" s="100">
        <f t="shared" si="438"/>
        <v>0</v>
      </c>
      <c r="G463" s="100">
        <f t="shared" si="439"/>
        <v>0</v>
      </c>
      <c r="H463" s="100">
        <f t="shared" si="440"/>
        <v>0</v>
      </c>
      <c r="I463" s="100">
        <f t="shared" si="441"/>
        <v>0</v>
      </c>
      <c r="J463" s="100">
        <f t="shared" si="442"/>
        <v>0</v>
      </c>
      <c r="K463" s="100">
        <f t="shared" si="443"/>
        <v>0</v>
      </c>
      <c r="L463" s="100">
        <f t="shared" si="444"/>
        <v>0</v>
      </c>
      <c r="M463" s="100">
        <f t="shared" si="445"/>
        <v>0</v>
      </c>
      <c r="N463" s="100">
        <f t="shared" si="446"/>
        <v>0</v>
      </c>
      <c r="O463" s="100">
        <f t="shared" si="447"/>
        <v>0</v>
      </c>
      <c r="P463" s="100">
        <f t="shared" si="448"/>
        <v>0</v>
      </c>
      <c r="Q463" s="104">
        <f t="shared" si="449"/>
        <v>0</v>
      </c>
      <c r="S463" s="99">
        <f t="shared" si="450"/>
        <v>0</v>
      </c>
      <c r="T463" s="100">
        <f t="shared" si="451"/>
        <v>0</v>
      </c>
      <c r="U463" s="100">
        <f t="shared" si="452"/>
        <v>0</v>
      </c>
      <c r="V463" s="100">
        <f t="shared" si="453"/>
        <v>0</v>
      </c>
      <c r="W463" s="100">
        <f t="shared" si="454"/>
        <v>0</v>
      </c>
      <c r="X463" s="100">
        <f t="shared" si="455"/>
        <v>0</v>
      </c>
      <c r="Y463" s="100">
        <f t="shared" si="456"/>
        <v>0</v>
      </c>
      <c r="Z463" s="100">
        <f t="shared" si="457"/>
        <v>0</v>
      </c>
      <c r="AA463" s="100">
        <f t="shared" si="458"/>
        <v>0</v>
      </c>
      <c r="AB463" s="100">
        <f t="shared" si="459"/>
        <v>0</v>
      </c>
      <c r="AC463" s="100">
        <f t="shared" si="460"/>
        <v>0</v>
      </c>
      <c r="AD463" s="100">
        <f t="shared" si="461"/>
        <v>0</v>
      </c>
      <c r="AE463" s="104">
        <f t="shared" si="462"/>
        <v>0</v>
      </c>
      <c r="AF463" s="104">
        <f t="shared" si="463"/>
        <v>0</v>
      </c>
      <c r="AG463" s="104">
        <f t="shared" si="464"/>
        <v>0</v>
      </c>
      <c r="AH463" s="173">
        <f t="shared" si="465"/>
        <v>0</v>
      </c>
      <c r="AJ463" s="78"/>
      <c r="AK463" s="79"/>
      <c r="AL463" s="79"/>
      <c r="AM463" s="79"/>
      <c r="AN463" s="79"/>
      <c r="AO463" s="79"/>
      <c r="AP463" s="79"/>
      <c r="AQ463" s="79"/>
      <c r="AR463" s="79"/>
      <c r="AS463" s="79"/>
      <c r="AT463" s="79"/>
      <c r="AU463" s="79"/>
      <c r="AV463" s="30">
        <f t="shared" si="466"/>
        <v>0</v>
      </c>
      <c r="AW463" s="80"/>
      <c r="AX463" s="37"/>
    </row>
    <row r="464" spans="2:50" x14ac:dyDescent="0.35">
      <c r="B464" s="116">
        <v>654011</v>
      </c>
      <c r="C464" s="87" t="s">
        <v>974</v>
      </c>
      <c r="E464" s="99">
        <f t="shared" si="437"/>
        <v>0</v>
      </c>
      <c r="F464" s="100">
        <f t="shared" si="438"/>
        <v>0</v>
      </c>
      <c r="G464" s="100">
        <f t="shared" si="439"/>
        <v>0</v>
      </c>
      <c r="H464" s="100">
        <f t="shared" si="440"/>
        <v>0</v>
      </c>
      <c r="I464" s="100">
        <f t="shared" si="441"/>
        <v>0</v>
      </c>
      <c r="J464" s="100">
        <f t="shared" si="442"/>
        <v>0</v>
      </c>
      <c r="K464" s="100">
        <f t="shared" si="443"/>
        <v>0</v>
      </c>
      <c r="L464" s="100">
        <f t="shared" si="444"/>
        <v>0</v>
      </c>
      <c r="M464" s="100">
        <f t="shared" si="445"/>
        <v>0</v>
      </c>
      <c r="N464" s="100">
        <f t="shared" si="446"/>
        <v>0</v>
      </c>
      <c r="O464" s="100">
        <f t="shared" si="447"/>
        <v>0</v>
      </c>
      <c r="P464" s="100">
        <f t="shared" si="448"/>
        <v>0</v>
      </c>
      <c r="Q464" s="104">
        <f t="shared" si="449"/>
        <v>0</v>
      </c>
      <c r="S464" s="99">
        <f t="shared" si="450"/>
        <v>0</v>
      </c>
      <c r="T464" s="100">
        <f t="shared" si="451"/>
        <v>0</v>
      </c>
      <c r="U464" s="100">
        <f t="shared" si="452"/>
        <v>0</v>
      </c>
      <c r="V464" s="100">
        <f t="shared" si="453"/>
        <v>0</v>
      </c>
      <c r="W464" s="100">
        <f t="shared" si="454"/>
        <v>0</v>
      </c>
      <c r="X464" s="100">
        <f t="shared" si="455"/>
        <v>0</v>
      </c>
      <c r="Y464" s="100">
        <f t="shared" si="456"/>
        <v>0</v>
      </c>
      <c r="Z464" s="100">
        <f t="shared" si="457"/>
        <v>0</v>
      </c>
      <c r="AA464" s="100">
        <f t="shared" si="458"/>
        <v>0</v>
      </c>
      <c r="AB464" s="100">
        <f t="shared" si="459"/>
        <v>0</v>
      </c>
      <c r="AC464" s="100">
        <f t="shared" si="460"/>
        <v>0</v>
      </c>
      <c r="AD464" s="100">
        <f t="shared" si="461"/>
        <v>0</v>
      </c>
      <c r="AE464" s="104">
        <f t="shared" si="462"/>
        <v>0</v>
      </c>
      <c r="AF464" s="104">
        <f t="shared" si="463"/>
        <v>0</v>
      </c>
      <c r="AG464" s="104">
        <f t="shared" si="464"/>
        <v>0</v>
      </c>
      <c r="AH464" s="173">
        <f t="shared" si="465"/>
        <v>0</v>
      </c>
      <c r="AJ464" s="78"/>
      <c r="AK464" s="79"/>
      <c r="AL464" s="79"/>
      <c r="AM464" s="79"/>
      <c r="AN464" s="79"/>
      <c r="AO464" s="79"/>
      <c r="AP464" s="79"/>
      <c r="AQ464" s="79"/>
      <c r="AR464" s="79"/>
      <c r="AS464" s="79"/>
      <c r="AT464" s="79"/>
      <c r="AU464" s="79"/>
      <c r="AV464" s="30">
        <f t="shared" si="466"/>
        <v>0</v>
      </c>
      <c r="AW464" s="80"/>
      <c r="AX464" s="37"/>
    </row>
    <row r="465" spans="2:50" x14ac:dyDescent="0.35">
      <c r="B465" s="116">
        <v>654012</v>
      </c>
      <c r="C465" s="87" t="s">
        <v>975</v>
      </c>
      <c r="E465" s="99">
        <f t="shared" ref="E465:E489" si="467">IF(E$6="Actuals",_xlfn.IFNA(VLOOKUP($B465,PYRSV,5,FALSE),0),_xlfn.IFNA(VLOOKUP($B465,CYBUDRSV,5,FALSE),0))</f>
        <v>0</v>
      </c>
      <c r="F465" s="100">
        <f t="shared" ref="F465:F489" si="468">IF(F$6="Actuals",_xlfn.IFNA(VLOOKUP($B465,PYRSV,6,FALSE),0),_xlfn.IFNA(VLOOKUP($B465,CYBUDRSV,6,FALSE),0))</f>
        <v>0</v>
      </c>
      <c r="G465" s="100">
        <f t="shared" ref="G465:G489" si="469">IF(G$6="Actuals",_xlfn.IFNA(VLOOKUP($B465,PYRSV,7,FALSE),0),_xlfn.IFNA(VLOOKUP($B465,CYBUDRSV,7,FALSE),0))</f>
        <v>0</v>
      </c>
      <c r="H465" s="100">
        <f t="shared" ref="H465:H489" si="470">IF(H$6="Actuals",_xlfn.IFNA(VLOOKUP($B465,PYRSV,8,FALSE),0),_xlfn.IFNA(VLOOKUP($B465,CYBUDRSV,8,FALSE),0))</f>
        <v>0</v>
      </c>
      <c r="I465" s="100">
        <f t="shared" ref="I465:I489" si="471">IF(I$6="Actuals",_xlfn.IFNA(VLOOKUP($B465,PYRSV,9,FALSE),0),_xlfn.IFNA(VLOOKUP($B465,CYBUDRSV,9,FALSE),0))</f>
        <v>0</v>
      </c>
      <c r="J465" s="100">
        <f t="shared" ref="J465:J489" si="472">IF(J$6="Actuals",_xlfn.IFNA(VLOOKUP($B465,PYRSV,10,FALSE),0),_xlfn.IFNA(VLOOKUP($B465,CYBUDRSV,10,FALSE),0))</f>
        <v>0</v>
      </c>
      <c r="K465" s="100">
        <f t="shared" ref="K465:K489" si="473">IF(K$6="Actuals",_xlfn.IFNA(VLOOKUP($B465,PYRSV,11,FALSE),0),_xlfn.IFNA(VLOOKUP($B465,CYBUDRSV,11,FALSE),0))</f>
        <v>0</v>
      </c>
      <c r="L465" s="100">
        <f t="shared" ref="L465:L489" si="474">IF(L$6="Actuals",_xlfn.IFNA(VLOOKUP($B465,PYRSV,12,FALSE),0),_xlfn.IFNA(VLOOKUP($B465,CYBUDRSV,12,FALSE),0))</f>
        <v>0</v>
      </c>
      <c r="M465" s="100">
        <f t="shared" ref="M465:M489" si="475">IF(M$6="Actuals",_xlfn.IFNA(VLOOKUP($B465,PYRSV,13,FALSE),0),_xlfn.IFNA(VLOOKUP($B465,CYBUDRSV,13,FALSE),0))</f>
        <v>0</v>
      </c>
      <c r="N465" s="100">
        <f t="shared" ref="N465:N489" si="476">IF(N$6="Actuals",_xlfn.IFNA(VLOOKUP($B465,PYRSV,14,FALSE),0),_xlfn.IFNA(VLOOKUP($B465,CYBUDRSV,14,FALSE),0))</f>
        <v>0</v>
      </c>
      <c r="O465" s="100">
        <f t="shared" ref="O465:O489" si="477">IF(O$6="Actuals",_xlfn.IFNA(VLOOKUP($B465,PYRSV,15,FALSE),0),_xlfn.IFNA(VLOOKUP($B465,CYBUDRSV,15,FALSE),0))</f>
        <v>0</v>
      </c>
      <c r="P465" s="100">
        <f t="shared" ref="P465:P489" si="478">IF(P$6="Actuals",_xlfn.IFNA(VLOOKUP($B465,PYRSV,16,FALSE),0),_xlfn.IFNA(VLOOKUP($B465,CYBUDRSV,16,FALSE),0))</f>
        <v>0</v>
      </c>
      <c r="Q465" s="104">
        <f t="shared" ref="Q465:Q489" si="479">SUM(E465:P465)</f>
        <v>0</v>
      </c>
      <c r="S465" s="99">
        <f t="shared" ref="S465:S489" si="480">IF(S$6="Actuals",_xlfn.IFNA(VLOOKUP($B465,CYRSV,5,FALSE),0),_xlfn.IFNA(VLOOKUP($B465,CYBUDRSV,9,FALSE),0))</f>
        <v>0</v>
      </c>
      <c r="T465" s="100">
        <f t="shared" ref="T465:T489" si="481">IF(T$6="Actuals",_xlfn.IFNA(VLOOKUP($B465,CYRSV,6,FALSE),0),_xlfn.IFNA(VLOOKUP($B465,CYBUDRSV,10,FALSE),0))</f>
        <v>0</v>
      </c>
      <c r="U465" s="100">
        <f t="shared" ref="U465:U489" si="482">IF(U$6="Actuals",_xlfn.IFNA(VLOOKUP($B465,CYRSV,7,FALSE),0),_xlfn.IFNA(VLOOKUP($B465,CYBUDRSV,11,FALSE),0))</f>
        <v>0</v>
      </c>
      <c r="V465" s="100">
        <f t="shared" ref="V465:V489" si="483">IF(V$6="Actuals",_xlfn.IFNA(VLOOKUP($B465,CYRSV,8,FALSE),0),_xlfn.IFNA(VLOOKUP($B465,CYBUDRSV,12,FALSE),0))</f>
        <v>0</v>
      </c>
      <c r="W465" s="100">
        <f t="shared" ref="W465:W489" si="484">IF(W$6="Actuals",_xlfn.IFNA(VLOOKUP($B465,CYRSV,9,FALSE),0),_xlfn.IFNA(VLOOKUP($B465,CYBUDRSV,13,FALSE),0))</f>
        <v>0</v>
      </c>
      <c r="X465" s="100">
        <f t="shared" ref="X465:X489" si="485">IF(X$6="Actuals",_xlfn.IFNA(VLOOKUP($B465,CYRSV,10,FALSE),0),_xlfn.IFNA(VLOOKUP($B465,CYBUDRSV,14,FALSE),0))</f>
        <v>0</v>
      </c>
      <c r="Y465" s="100">
        <f t="shared" ref="Y465:Y489" si="486">IF(Y$6="Actuals",_xlfn.IFNA(VLOOKUP($B465,CYRSV,11,FALSE),0),_xlfn.IFNA(VLOOKUP($B465,CYBUDRSV,15,FALSE),0))</f>
        <v>0</v>
      </c>
      <c r="Z465" s="100">
        <f t="shared" ref="Z465:Z489" si="487">IF(Z$6="Actuals",_xlfn.IFNA(VLOOKUP($B465,CYRSV,12,FALSE),0),_xlfn.IFNA(VLOOKUP($B465,CYBUDRSV,16,FALSE),0))</f>
        <v>0</v>
      </c>
      <c r="AA465" s="100">
        <f t="shared" ref="AA465:AA489" si="488">IF(AA$6="Actuals",_xlfn.IFNA(VLOOKUP($B465,CYRSV,13,FALSE),0),_xlfn.IFNA(VLOOKUP($B465,CYBUDRSV,17,FALSE),0))</f>
        <v>0</v>
      </c>
      <c r="AB465" s="100">
        <f t="shared" ref="AB465:AB489" si="489">IF(AB$6="Actuals",_xlfn.IFNA(VLOOKUP($B465,CYRSV,14,FALSE),0),_xlfn.IFNA(VLOOKUP($B465,CYBUDRSV,18,FALSE),0))</f>
        <v>0</v>
      </c>
      <c r="AC465" s="100">
        <f t="shared" ref="AC465:AC489" si="490">IF(AC$6="Actuals",_xlfn.IFNA(VLOOKUP($B465,CYRSV,15,FALSE),0),_xlfn.IFNA(VLOOKUP($B465,CYBUDRSV,19,FALSE),0))</f>
        <v>0</v>
      </c>
      <c r="AD465" s="100">
        <f t="shared" ref="AD465:AD489" si="491">IF(AD$6="Actuals",_xlfn.IFNA(VLOOKUP($B465,CYRSV,16,FALSE),0),_xlfn.IFNA(VLOOKUP($B465,CYBUDRSV,20,FALSE),0))</f>
        <v>0</v>
      </c>
      <c r="AE465" s="104">
        <f t="shared" ref="AE465:AE489" si="492">SUM(S465:AD465)</f>
        <v>0</v>
      </c>
      <c r="AF465" s="104">
        <f t="shared" ref="AF465:AF489" si="493">IF(AF$6="Actuals",_xlfn.IFNA(VLOOKUP($B465,CYRSV,17,FALSE),0),_xlfn.IFNA(VLOOKUP($B465,CYBUDRSV,6,FALSE),0))</f>
        <v>0</v>
      </c>
      <c r="AG465" s="104">
        <f t="shared" ref="AG465:AG489" si="494">+AE465-AF465</f>
        <v>0</v>
      </c>
      <c r="AH465" s="173">
        <f t="shared" ref="AH465:AH490" si="495">IF(AF465=0,0,AG465/AF465)</f>
        <v>0</v>
      </c>
      <c r="AJ465" s="78"/>
      <c r="AK465" s="79"/>
      <c r="AL465" s="79"/>
      <c r="AM465" s="79"/>
      <c r="AN465" s="79"/>
      <c r="AO465" s="79"/>
      <c r="AP465" s="79"/>
      <c r="AQ465" s="79"/>
      <c r="AR465" s="79"/>
      <c r="AS465" s="79"/>
      <c r="AT465" s="79"/>
      <c r="AU465" s="79"/>
      <c r="AV465" s="30">
        <f t="shared" ref="AV465:AV489" si="496">SUM(AJ465:AU465)</f>
        <v>0</v>
      </c>
      <c r="AW465" s="80"/>
      <c r="AX465" s="37"/>
    </row>
    <row r="466" spans="2:50" x14ac:dyDescent="0.35">
      <c r="B466" s="116">
        <v>654013</v>
      </c>
      <c r="C466" s="87" t="s">
        <v>976</v>
      </c>
      <c r="E466" s="99">
        <f t="shared" si="467"/>
        <v>0</v>
      </c>
      <c r="F466" s="100">
        <f t="shared" si="468"/>
        <v>0</v>
      </c>
      <c r="G466" s="100">
        <f t="shared" si="469"/>
        <v>0</v>
      </c>
      <c r="H466" s="100">
        <f t="shared" si="470"/>
        <v>0</v>
      </c>
      <c r="I466" s="100">
        <f t="shared" si="471"/>
        <v>0</v>
      </c>
      <c r="J466" s="100">
        <f t="shared" si="472"/>
        <v>0</v>
      </c>
      <c r="K466" s="100">
        <f t="shared" si="473"/>
        <v>0</v>
      </c>
      <c r="L466" s="100">
        <f t="shared" si="474"/>
        <v>0</v>
      </c>
      <c r="M466" s="100">
        <f t="shared" si="475"/>
        <v>0</v>
      </c>
      <c r="N466" s="100">
        <f t="shared" si="476"/>
        <v>0</v>
      </c>
      <c r="O466" s="100">
        <f t="shared" si="477"/>
        <v>0</v>
      </c>
      <c r="P466" s="100">
        <f t="shared" si="478"/>
        <v>0</v>
      </c>
      <c r="Q466" s="104">
        <f t="shared" si="479"/>
        <v>0</v>
      </c>
      <c r="S466" s="99">
        <f t="shared" si="480"/>
        <v>0</v>
      </c>
      <c r="T466" s="100">
        <f t="shared" si="481"/>
        <v>0</v>
      </c>
      <c r="U466" s="100">
        <f t="shared" si="482"/>
        <v>0</v>
      </c>
      <c r="V466" s="100">
        <f t="shared" si="483"/>
        <v>0</v>
      </c>
      <c r="W466" s="100">
        <f t="shared" si="484"/>
        <v>0</v>
      </c>
      <c r="X466" s="100">
        <f t="shared" si="485"/>
        <v>0</v>
      </c>
      <c r="Y466" s="100">
        <f t="shared" si="486"/>
        <v>0</v>
      </c>
      <c r="Z466" s="100">
        <f t="shared" si="487"/>
        <v>0</v>
      </c>
      <c r="AA466" s="100">
        <f t="shared" si="488"/>
        <v>0</v>
      </c>
      <c r="AB466" s="100">
        <f t="shared" si="489"/>
        <v>0</v>
      </c>
      <c r="AC466" s="100">
        <f t="shared" si="490"/>
        <v>0</v>
      </c>
      <c r="AD466" s="100">
        <f t="shared" si="491"/>
        <v>0</v>
      </c>
      <c r="AE466" s="104">
        <f t="shared" si="492"/>
        <v>0</v>
      </c>
      <c r="AF466" s="104">
        <f t="shared" si="493"/>
        <v>0</v>
      </c>
      <c r="AG466" s="104">
        <f t="shared" si="494"/>
        <v>0</v>
      </c>
      <c r="AH466" s="173">
        <f t="shared" si="495"/>
        <v>0</v>
      </c>
      <c r="AJ466" s="78"/>
      <c r="AK466" s="79"/>
      <c r="AL466" s="79"/>
      <c r="AM466" s="79"/>
      <c r="AN466" s="79"/>
      <c r="AO466" s="79"/>
      <c r="AP466" s="79"/>
      <c r="AQ466" s="79"/>
      <c r="AR466" s="79"/>
      <c r="AS466" s="79"/>
      <c r="AT466" s="79"/>
      <c r="AU466" s="79"/>
      <c r="AV466" s="30">
        <f t="shared" si="496"/>
        <v>0</v>
      </c>
      <c r="AW466" s="80"/>
      <c r="AX466" s="37"/>
    </row>
    <row r="467" spans="2:50" x14ac:dyDescent="0.35">
      <c r="B467" s="116">
        <v>654100</v>
      </c>
      <c r="C467" s="87" t="s">
        <v>977</v>
      </c>
      <c r="E467" s="99">
        <f t="shared" si="467"/>
        <v>0</v>
      </c>
      <c r="F467" s="100">
        <f t="shared" si="468"/>
        <v>0</v>
      </c>
      <c r="G467" s="100">
        <f t="shared" si="469"/>
        <v>0</v>
      </c>
      <c r="H467" s="100">
        <f t="shared" si="470"/>
        <v>0</v>
      </c>
      <c r="I467" s="100">
        <f t="shared" si="471"/>
        <v>0</v>
      </c>
      <c r="J467" s="100">
        <f t="shared" si="472"/>
        <v>0</v>
      </c>
      <c r="K467" s="100">
        <f t="shared" si="473"/>
        <v>0</v>
      </c>
      <c r="L467" s="100">
        <f t="shared" si="474"/>
        <v>0</v>
      </c>
      <c r="M467" s="100">
        <f t="shared" si="475"/>
        <v>0</v>
      </c>
      <c r="N467" s="100">
        <f t="shared" si="476"/>
        <v>0</v>
      </c>
      <c r="O467" s="100">
        <f t="shared" si="477"/>
        <v>0</v>
      </c>
      <c r="P467" s="100">
        <f t="shared" si="478"/>
        <v>0</v>
      </c>
      <c r="Q467" s="104">
        <f t="shared" si="479"/>
        <v>0</v>
      </c>
      <c r="S467" s="99">
        <f t="shared" si="480"/>
        <v>0</v>
      </c>
      <c r="T467" s="100">
        <f t="shared" si="481"/>
        <v>0</v>
      </c>
      <c r="U467" s="100">
        <f t="shared" si="482"/>
        <v>0</v>
      </c>
      <c r="V467" s="100">
        <f t="shared" si="483"/>
        <v>0</v>
      </c>
      <c r="W467" s="100">
        <f t="shared" si="484"/>
        <v>0</v>
      </c>
      <c r="X467" s="100">
        <f t="shared" si="485"/>
        <v>0</v>
      </c>
      <c r="Y467" s="100">
        <f t="shared" si="486"/>
        <v>0</v>
      </c>
      <c r="Z467" s="100">
        <f t="shared" si="487"/>
        <v>0</v>
      </c>
      <c r="AA467" s="100">
        <f t="shared" si="488"/>
        <v>0</v>
      </c>
      <c r="AB467" s="100">
        <f t="shared" si="489"/>
        <v>0</v>
      </c>
      <c r="AC467" s="100">
        <f t="shared" si="490"/>
        <v>0</v>
      </c>
      <c r="AD467" s="100">
        <f t="shared" si="491"/>
        <v>0</v>
      </c>
      <c r="AE467" s="104">
        <f t="shared" si="492"/>
        <v>0</v>
      </c>
      <c r="AF467" s="104">
        <f t="shared" si="493"/>
        <v>0</v>
      </c>
      <c r="AG467" s="104">
        <f t="shared" si="494"/>
        <v>0</v>
      </c>
      <c r="AH467" s="173">
        <f t="shared" si="495"/>
        <v>0</v>
      </c>
      <c r="AJ467" s="78"/>
      <c r="AK467" s="79"/>
      <c r="AL467" s="79"/>
      <c r="AM467" s="79"/>
      <c r="AN467" s="79"/>
      <c r="AO467" s="79"/>
      <c r="AP467" s="79"/>
      <c r="AQ467" s="79"/>
      <c r="AR467" s="79"/>
      <c r="AS467" s="79"/>
      <c r="AT467" s="79"/>
      <c r="AU467" s="79"/>
      <c r="AV467" s="30">
        <f t="shared" si="496"/>
        <v>0</v>
      </c>
      <c r="AW467" s="80"/>
      <c r="AX467" s="37"/>
    </row>
    <row r="468" spans="2:50" x14ac:dyDescent="0.35">
      <c r="B468" s="116">
        <v>654500</v>
      </c>
      <c r="C468" s="87" t="s">
        <v>978</v>
      </c>
      <c r="E468" s="99">
        <f t="shared" si="467"/>
        <v>0</v>
      </c>
      <c r="F468" s="100">
        <f t="shared" si="468"/>
        <v>0</v>
      </c>
      <c r="G468" s="100">
        <f t="shared" si="469"/>
        <v>0</v>
      </c>
      <c r="H468" s="100">
        <f t="shared" si="470"/>
        <v>0</v>
      </c>
      <c r="I468" s="100">
        <f t="shared" si="471"/>
        <v>0</v>
      </c>
      <c r="J468" s="100">
        <f t="shared" si="472"/>
        <v>0</v>
      </c>
      <c r="K468" s="100">
        <f t="shared" si="473"/>
        <v>0</v>
      </c>
      <c r="L468" s="100">
        <f t="shared" si="474"/>
        <v>0</v>
      </c>
      <c r="M468" s="100">
        <f t="shared" si="475"/>
        <v>0</v>
      </c>
      <c r="N468" s="100">
        <f t="shared" si="476"/>
        <v>0</v>
      </c>
      <c r="O468" s="100">
        <f t="shared" si="477"/>
        <v>0</v>
      </c>
      <c r="P468" s="100">
        <f t="shared" si="478"/>
        <v>0</v>
      </c>
      <c r="Q468" s="104">
        <f t="shared" si="479"/>
        <v>0</v>
      </c>
      <c r="S468" s="99">
        <f t="shared" si="480"/>
        <v>0</v>
      </c>
      <c r="T468" s="100">
        <f t="shared" si="481"/>
        <v>0</v>
      </c>
      <c r="U468" s="100">
        <f t="shared" si="482"/>
        <v>0</v>
      </c>
      <c r="V468" s="100">
        <f t="shared" si="483"/>
        <v>0</v>
      </c>
      <c r="W468" s="100">
        <f t="shared" si="484"/>
        <v>0</v>
      </c>
      <c r="X468" s="100">
        <f t="shared" si="485"/>
        <v>0</v>
      </c>
      <c r="Y468" s="100">
        <f t="shared" si="486"/>
        <v>0</v>
      </c>
      <c r="Z468" s="100">
        <f t="shared" si="487"/>
        <v>0</v>
      </c>
      <c r="AA468" s="100">
        <f t="shared" si="488"/>
        <v>0</v>
      </c>
      <c r="AB468" s="100">
        <f t="shared" si="489"/>
        <v>0</v>
      </c>
      <c r="AC468" s="100">
        <f t="shared" si="490"/>
        <v>0</v>
      </c>
      <c r="AD468" s="100">
        <f t="shared" si="491"/>
        <v>0</v>
      </c>
      <c r="AE468" s="104">
        <f t="shared" si="492"/>
        <v>0</v>
      </c>
      <c r="AF468" s="104">
        <f t="shared" si="493"/>
        <v>0</v>
      </c>
      <c r="AG468" s="104">
        <f t="shared" si="494"/>
        <v>0</v>
      </c>
      <c r="AH468" s="173">
        <f t="shared" si="495"/>
        <v>0</v>
      </c>
      <c r="AJ468" s="78"/>
      <c r="AK468" s="79"/>
      <c r="AL468" s="79"/>
      <c r="AM468" s="79"/>
      <c r="AN468" s="79"/>
      <c r="AO468" s="79"/>
      <c r="AP468" s="79"/>
      <c r="AQ468" s="79"/>
      <c r="AR468" s="79"/>
      <c r="AS468" s="79"/>
      <c r="AT468" s="79"/>
      <c r="AU468" s="79"/>
      <c r="AV468" s="30">
        <f t="shared" si="496"/>
        <v>0</v>
      </c>
      <c r="AW468" s="80"/>
      <c r="AX468" s="37"/>
    </row>
    <row r="469" spans="2:50" x14ac:dyDescent="0.35">
      <c r="B469" s="116">
        <v>655000</v>
      </c>
      <c r="C469" s="87" t="s">
        <v>979</v>
      </c>
      <c r="E469" s="99">
        <f t="shared" si="467"/>
        <v>0</v>
      </c>
      <c r="F469" s="100">
        <f t="shared" si="468"/>
        <v>0</v>
      </c>
      <c r="G469" s="100">
        <f t="shared" si="469"/>
        <v>0</v>
      </c>
      <c r="H469" s="100">
        <f t="shared" si="470"/>
        <v>0</v>
      </c>
      <c r="I469" s="100">
        <f t="shared" si="471"/>
        <v>0</v>
      </c>
      <c r="J469" s="100">
        <f t="shared" si="472"/>
        <v>0</v>
      </c>
      <c r="K469" s="100">
        <f t="shared" si="473"/>
        <v>0</v>
      </c>
      <c r="L469" s="100">
        <f t="shared" si="474"/>
        <v>0</v>
      </c>
      <c r="M469" s="100">
        <f t="shared" si="475"/>
        <v>0</v>
      </c>
      <c r="N469" s="100">
        <f t="shared" si="476"/>
        <v>0</v>
      </c>
      <c r="O469" s="100">
        <f t="shared" si="477"/>
        <v>0</v>
      </c>
      <c r="P469" s="100">
        <f t="shared" si="478"/>
        <v>0</v>
      </c>
      <c r="Q469" s="104">
        <f t="shared" si="479"/>
        <v>0</v>
      </c>
      <c r="S469" s="99">
        <f t="shared" si="480"/>
        <v>0</v>
      </c>
      <c r="T469" s="100">
        <f t="shared" si="481"/>
        <v>0</v>
      </c>
      <c r="U469" s="100">
        <f t="shared" si="482"/>
        <v>0</v>
      </c>
      <c r="V469" s="100">
        <f t="shared" si="483"/>
        <v>0</v>
      </c>
      <c r="W469" s="100">
        <f t="shared" si="484"/>
        <v>0</v>
      </c>
      <c r="X469" s="100">
        <f t="shared" si="485"/>
        <v>0</v>
      </c>
      <c r="Y469" s="100">
        <f t="shared" si="486"/>
        <v>0</v>
      </c>
      <c r="Z469" s="100">
        <f t="shared" si="487"/>
        <v>0</v>
      </c>
      <c r="AA469" s="100">
        <f t="shared" si="488"/>
        <v>0</v>
      </c>
      <c r="AB469" s="100">
        <f t="shared" si="489"/>
        <v>0</v>
      </c>
      <c r="AC469" s="100">
        <f t="shared" si="490"/>
        <v>0</v>
      </c>
      <c r="AD469" s="100">
        <f t="shared" si="491"/>
        <v>0</v>
      </c>
      <c r="AE469" s="104">
        <f t="shared" si="492"/>
        <v>0</v>
      </c>
      <c r="AF469" s="104">
        <f t="shared" si="493"/>
        <v>0</v>
      </c>
      <c r="AG469" s="104">
        <f t="shared" si="494"/>
        <v>0</v>
      </c>
      <c r="AH469" s="173">
        <f t="shared" si="495"/>
        <v>0</v>
      </c>
      <c r="AJ469" s="78"/>
      <c r="AK469" s="79"/>
      <c r="AL469" s="79"/>
      <c r="AM469" s="79"/>
      <c r="AN469" s="79"/>
      <c r="AO469" s="79"/>
      <c r="AP469" s="79"/>
      <c r="AQ469" s="79"/>
      <c r="AR469" s="79"/>
      <c r="AS469" s="79"/>
      <c r="AT469" s="79"/>
      <c r="AU469" s="79"/>
      <c r="AV469" s="30">
        <f t="shared" si="496"/>
        <v>0</v>
      </c>
      <c r="AW469" s="80"/>
      <c r="AX469" s="37"/>
    </row>
    <row r="470" spans="2:50" x14ac:dyDescent="0.35">
      <c r="B470" s="116">
        <v>655010</v>
      </c>
      <c r="C470" s="87" t="s">
        <v>980</v>
      </c>
      <c r="E470" s="99">
        <f t="shared" si="467"/>
        <v>0</v>
      </c>
      <c r="F470" s="100">
        <f t="shared" si="468"/>
        <v>0</v>
      </c>
      <c r="G470" s="100">
        <f t="shared" si="469"/>
        <v>0</v>
      </c>
      <c r="H470" s="100">
        <f t="shared" si="470"/>
        <v>0</v>
      </c>
      <c r="I470" s="100">
        <f t="shared" si="471"/>
        <v>0</v>
      </c>
      <c r="J470" s="100">
        <f t="shared" si="472"/>
        <v>0</v>
      </c>
      <c r="K470" s="100">
        <f t="shared" si="473"/>
        <v>0</v>
      </c>
      <c r="L470" s="100">
        <f t="shared" si="474"/>
        <v>0</v>
      </c>
      <c r="M470" s="100">
        <f t="shared" si="475"/>
        <v>0</v>
      </c>
      <c r="N470" s="100">
        <f t="shared" si="476"/>
        <v>0</v>
      </c>
      <c r="O470" s="100">
        <f t="shared" si="477"/>
        <v>0</v>
      </c>
      <c r="P470" s="100">
        <f t="shared" si="478"/>
        <v>0</v>
      </c>
      <c r="Q470" s="104">
        <f t="shared" si="479"/>
        <v>0</v>
      </c>
      <c r="S470" s="99">
        <f t="shared" si="480"/>
        <v>0</v>
      </c>
      <c r="T470" s="100">
        <f t="shared" si="481"/>
        <v>0</v>
      </c>
      <c r="U470" s="100">
        <f t="shared" si="482"/>
        <v>0</v>
      </c>
      <c r="V470" s="100">
        <f t="shared" si="483"/>
        <v>0</v>
      </c>
      <c r="W470" s="100">
        <f t="shared" si="484"/>
        <v>0</v>
      </c>
      <c r="X470" s="100">
        <f t="shared" si="485"/>
        <v>0</v>
      </c>
      <c r="Y470" s="100">
        <f t="shared" si="486"/>
        <v>0</v>
      </c>
      <c r="Z470" s="100">
        <f t="shared" si="487"/>
        <v>0</v>
      </c>
      <c r="AA470" s="100">
        <f t="shared" si="488"/>
        <v>0</v>
      </c>
      <c r="AB470" s="100">
        <f t="shared" si="489"/>
        <v>0</v>
      </c>
      <c r="AC470" s="100">
        <f t="shared" si="490"/>
        <v>0</v>
      </c>
      <c r="AD470" s="100">
        <f t="shared" si="491"/>
        <v>0</v>
      </c>
      <c r="AE470" s="104">
        <f t="shared" si="492"/>
        <v>0</v>
      </c>
      <c r="AF470" s="104">
        <f t="shared" si="493"/>
        <v>0</v>
      </c>
      <c r="AG470" s="104">
        <f t="shared" si="494"/>
        <v>0</v>
      </c>
      <c r="AH470" s="173">
        <f t="shared" si="495"/>
        <v>0</v>
      </c>
      <c r="AJ470" s="78"/>
      <c r="AK470" s="79"/>
      <c r="AL470" s="79"/>
      <c r="AM470" s="79"/>
      <c r="AN470" s="79"/>
      <c r="AO470" s="79"/>
      <c r="AP470" s="79"/>
      <c r="AQ470" s="79"/>
      <c r="AR470" s="79"/>
      <c r="AS470" s="79"/>
      <c r="AT470" s="79"/>
      <c r="AU470" s="79"/>
      <c r="AV470" s="30">
        <f t="shared" si="496"/>
        <v>0</v>
      </c>
      <c r="AW470" s="80"/>
      <c r="AX470" s="37"/>
    </row>
    <row r="471" spans="2:50" x14ac:dyDescent="0.35">
      <c r="B471" s="116">
        <v>655011</v>
      </c>
      <c r="C471" s="87" t="s">
        <v>981</v>
      </c>
      <c r="E471" s="99">
        <f t="shared" si="467"/>
        <v>0</v>
      </c>
      <c r="F471" s="100">
        <f t="shared" si="468"/>
        <v>0</v>
      </c>
      <c r="G471" s="100">
        <f t="shared" si="469"/>
        <v>0</v>
      </c>
      <c r="H471" s="100">
        <f t="shared" si="470"/>
        <v>0</v>
      </c>
      <c r="I471" s="100">
        <f t="shared" si="471"/>
        <v>0</v>
      </c>
      <c r="J471" s="100">
        <f t="shared" si="472"/>
        <v>0</v>
      </c>
      <c r="K471" s="100">
        <f t="shared" si="473"/>
        <v>0</v>
      </c>
      <c r="L471" s="100">
        <f t="shared" si="474"/>
        <v>0</v>
      </c>
      <c r="M471" s="100">
        <f t="shared" si="475"/>
        <v>0</v>
      </c>
      <c r="N471" s="100">
        <f t="shared" si="476"/>
        <v>0</v>
      </c>
      <c r="O471" s="100">
        <f t="shared" si="477"/>
        <v>0</v>
      </c>
      <c r="P471" s="100">
        <f t="shared" si="478"/>
        <v>0</v>
      </c>
      <c r="Q471" s="104">
        <f t="shared" si="479"/>
        <v>0</v>
      </c>
      <c r="S471" s="99">
        <f t="shared" si="480"/>
        <v>0</v>
      </c>
      <c r="T471" s="100">
        <f t="shared" si="481"/>
        <v>0</v>
      </c>
      <c r="U471" s="100">
        <f t="shared" si="482"/>
        <v>0</v>
      </c>
      <c r="V471" s="100">
        <f t="shared" si="483"/>
        <v>0</v>
      </c>
      <c r="W471" s="100">
        <f t="shared" si="484"/>
        <v>0</v>
      </c>
      <c r="X471" s="100">
        <f t="shared" si="485"/>
        <v>0</v>
      </c>
      <c r="Y471" s="100">
        <f t="shared" si="486"/>
        <v>0</v>
      </c>
      <c r="Z471" s="100">
        <f t="shared" si="487"/>
        <v>0</v>
      </c>
      <c r="AA471" s="100">
        <f t="shared" si="488"/>
        <v>0</v>
      </c>
      <c r="AB471" s="100">
        <f t="shared" si="489"/>
        <v>0</v>
      </c>
      <c r="AC471" s="100">
        <f t="shared" si="490"/>
        <v>0</v>
      </c>
      <c r="AD471" s="100">
        <f t="shared" si="491"/>
        <v>0</v>
      </c>
      <c r="AE471" s="104">
        <f t="shared" si="492"/>
        <v>0</v>
      </c>
      <c r="AF471" s="104">
        <f t="shared" si="493"/>
        <v>0</v>
      </c>
      <c r="AG471" s="104">
        <f t="shared" si="494"/>
        <v>0</v>
      </c>
      <c r="AH471" s="173">
        <f t="shared" si="495"/>
        <v>0</v>
      </c>
      <c r="AJ471" s="78"/>
      <c r="AK471" s="79"/>
      <c r="AL471" s="79"/>
      <c r="AM471" s="79"/>
      <c r="AN471" s="79"/>
      <c r="AO471" s="79"/>
      <c r="AP471" s="79"/>
      <c r="AQ471" s="79"/>
      <c r="AR471" s="79"/>
      <c r="AS471" s="79"/>
      <c r="AT471" s="79"/>
      <c r="AU471" s="79"/>
      <c r="AV471" s="30">
        <f t="shared" si="496"/>
        <v>0</v>
      </c>
      <c r="AW471" s="80"/>
      <c r="AX471" s="37"/>
    </row>
    <row r="472" spans="2:50" x14ac:dyDescent="0.35">
      <c r="B472" s="116">
        <v>655012</v>
      </c>
      <c r="C472" s="87" t="s">
        <v>982</v>
      </c>
      <c r="E472" s="99">
        <f t="shared" si="467"/>
        <v>0</v>
      </c>
      <c r="F472" s="100">
        <f t="shared" si="468"/>
        <v>0</v>
      </c>
      <c r="G472" s="100">
        <f t="shared" si="469"/>
        <v>0</v>
      </c>
      <c r="H472" s="100">
        <f t="shared" si="470"/>
        <v>0</v>
      </c>
      <c r="I472" s="100">
        <f t="shared" si="471"/>
        <v>0</v>
      </c>
      <c r="J472" s="100">
        <f t="shared" si="472"/>
        <v>0</v>
      </c>
      <c r="K472" s="100">
        <f t="shared" si="473"/>
        <v>0</v>
      </c>
      <c r="L472" s="100">
        <f t="shared" si="474"/>
        <v>0</v>
      </c>
      <c r="M472" s="100">
        <f t="shared" si="475"/>
        <v>0</v>
      </c>
      <c r="N472" s="100">
        <f t="shared" si="476"/>
        <v>0</v>
      </c>
      <c r="O472" s="100">
        <f t="shared" si="477"/>
        <v>0</v>
      </c>
      <c r="P472" s="100">
        <f t="shared" si="478"/>
        <v>0</v>
      </c>
      <c r="Q472" s="104">
        <f t="shared" si="479"/>
        <v>0</v>
      </c>
      <c r="S472" s="99">
        <f t="shared" si="480"/>
        <v>0</v>
      </c>
      <c r="T472" s="100">
        <f t="shared" si="481"/>
        <v>0</v>
      </c>
      <c r="U472" s="100">
        <f t="shared" si="482"/>
        <v>0</v>
      </c>
      <c r="V472" s="100">
        <f t="shared" si="483"/>
        <v>0</v>
      </c>
      <c r="W472" s="100">
        <f t="shared" si="484"/>
        <v>0</v>
      </c>
      <c r="X472" s="100">
        <f t="shared" si="485"/>
        <v>0</v>
      </c>
      <c r="Y472" s="100">
        <f t="shared" si="486"/>
        <v>0</v>
      </c>
      <c r="Z472" s="100">
        <f t="shared" si="487"/>
        <v>0</v>
      </c>
      <c r="AA472" s="100">
        <f t="shared" si="488"/>
        <v>0</v>
      </c>
      <c r="AB472" s="100">
        <f t="shared" si="489"/>
        <v>0</v>
      </c>
      <c r="AC472" s="100">
        <f t="shared" si="490"/>
        <v>0</v>
      </c>
      <c r="AD472" s="100">
        <f t="shared" si="491"/>
        <v>0</v>
      </c>
      <c r="AE472" s="104">
        <f t="shared" si="492"/>
        <v>0</v>
      </c>
      <c r="AF472" s="104">
        <f t="shared" si="493"/>
        <v>0</v>
      </c>
      <c r="AG472" s="104">
        <f t="shared" si="494"/>
        <v>0</v>
      </c>
      <c r="AH472" s="173">
        <f t="shared" si="495"/>
        <v>0</v>
      </c>
      <c r="AJ472" s="78"/>
      <c r="AK472" s="79"/>
      <c r="AL472" s="79"/>
      <c r="AM472" s="79"/>
      <c r="AN472" s="79"/>
      <c r="AO472" s="79"/>
      <c r="AP472" s="79"/>
      <c r="AQ472" s="79"/>
      <c r="AR472" s="79"/>
      <c r="AS472" s="79"/>
      <c r="AT472" s="79"/>
      <c r="AU472" s="79"/>
      <c r="AV472" s="30">
        <f t="shared" si="496"/>
        <v>0</v>
      </c>
      <c r="AW472" s="80"/>
      <c r="AX472" s="37"/>
    </row>
    <row r="473" spans="2:50" x14ac:dyDescent="0.35">
      <c r="B473" s="116">
        <v>656000</v>
      </c>
      <c r="C473" s="87" t="s">
        <v>983</v>
      </c>
      <c r="E473" s="99">
        <f t="shared" si="467"/>
        <v>0</v>
      </c>
      <c r="F473" s="100">
        <f t="shared" si="468"/>
        <v>0</v>
      </c>
      <c r="G473" s="100">
        <f t="shared" si="469"/>
        <v>0</v>
      </c>
      <c r="H473" s="100">
        <f t="shared" si="470"/>
        <v>0</v>
      </c>
      <c r="I473" s="100">
        <f t="shared" si="471"/>
        <v>0</v>
      </c>
      <c r="J473" s="100">
        <f t="shared" si="472"/>
        <v>0</v>
      </c>
      <c r="K473" s="100">
        <f t="shared" si="473"/>
        <v>0</v>
      </c>
      <c r="L473" s="100">
        <f t="shared" si="474"/>
        <v>0</v>
      </c>
      <c r="M473" s="100">
        <f t="shared" si="475"/>
        <v>0</v>
      </c>
      <c r="N473" s="100">
        <f t="shared" si="476"/>
        <v>0</v>
      </c>
      <c r="O473" s="100">
        <f t="shared" si="477"/>
        <v>0</v>
      </c>
      <c r="P473" s="100">
        <f t="shared" si="478"/>
        <v>0</v>
      </c>
      <c r="Q473" s="104">
        <f t="shared" si="479"/>
        <v>0</v>
      </c>
      <c r="S473" s="99">
        <f t="shared" si="480"/>
        <v>0</v>
      </c>
      <c r="T473" s="100">
        <f t="shared" si="481"/>
        <v>0</v>
      </c>
      <c r="U473" s="100">
        <f t="shared" si="482"/>
        <v>0</v>
      </c>
      <c r="V473" s="100">
        <f t="shared" si="483"/>
        <v>0</v>
      </c>
      <c r="W473" s="100">
        <f t="shared" si="484"/>
        <v>0</v>
      </c>
      <c r="X473" s="100">
        <f t="shared" si="485"/>
        <v>0</v>
      </c>
      <c r="Y473" s="100">
        <f t="shared" si="486"/>
        <v>0</v>
      </c>
      <c r="Z473" s="100">
        <f t="shared" si="487"/>
        <v>0</v>
      </c>
      <c r="AA473" s="100">
        <f t="shared" si="488"/>
        <v>0</v>
      </c>
      <c r="AB473" s="100">
        <f t="shared" si="489"/>
        <v>0</v>
      </c>
      <c r="AC473" s="100">
        <f t="shared" si="490"/>
        <v>0</v>
      </c>
      <c r="AD473" s="100">
        <f t="shared" si="491"/>
        <v>0</v>
      </c>
      <c r="AE473" s="104">
        <f t="shared" si="492"/>
        <v>0</v>
      </c>
      <c r="AF473" s="104">
        <f t="shared" si="493"/>
        <v>0</v>
      </c>
      <c r="AG473" s="104">
        <f t="shared" si="494"/>
        <v>0</v>
      </c>
      <c r="AH473" s="173">
        <f t="shared" si="495"/>
        <v>0</v>
      </c>
      <c r="AJ473" s="78"/>
      <c r="AK473" s="79"/>
      <c r="AL473" s="79"/>
      <c r="AM473" s="79"/>
      <c r="AN473" s="79"/>
      <c r="AO473" s="79"/>
      <c r="AP473" s="79"/>
      <c r="AQ473" s="79"/>
      <c r="AR473" s="79"/>
      <c r="AS473" s="79"/>
      <c r="AT473" s="79"/>
      <c r="AU473" s="79"/>
      <c r="AV473" s="30">
        <f t="shared" si="496"/>
        <v>0</v>
      </c>
      <c r="AW473" s="80"/>
      <c r="AX473" s="37"/>
    </row>
    <row r="474" spans="2:50" x14ac:dyDescent="0.35">
      <c r="B474" s="116">
        <v>656010</v>
      </c>
      <c r="C474" s="87" t="s">
        <v>984</v>
      </c>
      <c r="E474" s="99">
        <f t="shared" si="467"/>
        <v>0</v>
      </c>
      <c r="F474" s="100">
        <f t="shared" si="468"/>
        <v>0</v>
      </c>
      <c r="G474" s="100">
        <f t="shared" si="469"/>
        <v>0</v>
      </c>
      <c r="H474" s="100">
        <f t="shared" si="470"/>
        <v>0</v>
      </c>
      <c r="I474" s="100">
        <f t="shared" si="471"/>
        <v>0</v>
      </c>
      <c r="J474" s="100">
        <f t="shared" si="472"/>
        <v>0</v>
      </c>
      <c r="K474" s="100">
        <f t="shared" si="473"/>
        <v>0</v>
      </c>
      <c r="L474" s="100">
        <f t="shared" si="474"/>
        <v>0</v>
      </c>
      <c r="M474" s="100">
        <f t="shared" si="475"/>
        <v>0</v>
      </c>
      <c r="N474" s="100">
        <f t="shared" si="476"/>
        <v>0</v>
      </c>
      <c r="O474" s="100">
        <f t="shared" si="477"/>
        <v>0</v>
      </c>
      <c r="P474" s="100">
        <f t="shared" si="478"/>
        <v>0</v>
      </c>
      <c r="Q474" s="104">
        <f t="shared" si="479"/>
        <v>0</v>
      </c>
      <c r="S474" s="99">
        <f t="shared" si="480"/>
        <v>0</v>
      </c>
      <c r="T474" s="100">
        <f t="shared" si="481"/>
        <v>0</v>
      </c>
      <c r="U474" s="100">
        <f t="shared" si="482"/>
        <v>0</v>
      </c>
      <c r="V474" s="100">
        <f t="shared" si="483"/>
        <v>0</v>
      </c>
      <c r="W474" s="100">
        <f t="shared" si="484"/>
        <v>0</v>
      </c>
      <c r="X474" s="100">
        <f t="shared" si="485"/>
        <v>0</v>
      </c>
      <c r="Y474" s="100">
        <f t="shared" si="486"/>
        <v>0</v>
      </c>
      <c r="Z474" s="100">
        <f t="shared" si="487"/>
        <v>0</v>
      </c>
      <c r="AA474" s="100">
        <f t="shared" si="488"/>
        <v>0</v>
      </c>
      <c r="AB474" s="100">
        <f t="shared" si="489"/>
        <v>0</v>
      </c>
      <c r="AC474" s="100">
        <f t="shared" si="490"/>
        <v>0</v>
      </c>
      <c r="AD474" s="100">
        <f t="shared" si="491"/>
        <v>0</v>
      </c>
      <c r="AE474" s="104">
        <f t="shared" si="492"/>
        <v>0</v>
      </c>
      <c r="AF474" s="104">
        <f t="shared" si="493"/>
        <v>0</v>
      </c>
      <c r="AG474" s="104">
        <f t="shared" si="494"/>
        <v>0</v>
      </c>
      <c r="AH474" s="173">
        <f t="shared" si="495"/>
        <v>0</v>
      </c>
      <c r="AJ474" s="78"/>
      <c r="AK474" s="79"/>
      <c r="AL474" s="79"/>
      <c r="AM474" s="79"/>
      <c r="AN474" s="79"/>
      <c r="AO474" s="79"/>
      <c r="AP474" s="79"/>
      <c r="AQ474" s="79"/>
      <c r="AR474" s="79"/>
      <c r="AS474" s="79"/>
      <c r="AT474" s="79"/>
      <c r="AU474" s="79"/>
      <c r="AV474" s="30">
        <f t="shared" si="496"/>
        <v>0</v>
      </c>
      <c r="AW474" s="80"/>
      <c r="AX474" s="37"/>
    </row>
    <row r="475" spans="2:50" x14ac:dyDescent="0.35">
      <c r="B475" s="116">
        <v>656011</v>
      </c>
      <c r="C475" s="87" t="s">
        <v>985</v>
      </c>
      <c r="E475" s="99">
        <f t="shared" si="467"/>
        <v>0</v>
      </c>
      <c r="F475" s="100">
        <f t="shared" si="468"/>
        <v>0</v>
      </c>
      <c r="G475" s="100">
        <f t="shared" si="469"/>
        <v>0</v>
      </c>
      <c r="H475" s="100">
        <f t="shared" si="470"/>
        <v>0</v>
      </c>
      <c r="I475" s="100">
        <f t="shared" si="471"/>
        <v>0</v>
      </c>
      <c r="J475" s="100">
        <f t="shared" si="472"/>
        <v>0</v>
      </c>
      <c r="K475" s="100">
        <f t="shared" si="473"/>
        <v>0</v>
      </c>
      <c r="L475" s="100">
        <f t="shared" si="474"/>
        <v>0</v>
      </c>
      <c r="M475" s="100">
        <f t="shared" si="475"/>
        <v>0</v>
      </c>
      <c r="N475" s="100">
        <f t="shared" si="476"/>
        <v>0</v>
      </c>
      <c r="O475" s="100">
        <f t="shared" si="477"/>
        <v>0</v>
      </c>
      <c r="P475" s="100">
        <f t="shared" si="478"/>
        <v>0</v>
      </c>
      <c r="Q475" s="104">
        <f t="shared" si="479"/>
        <v>0</v>
      </c>
      <c r="S475" s="99">
        <f t="shared" si="480"/>
        <v>0</v>
      </c>
      <c r="T475" s="100">
        <f t="shared" si="481"/>
        <v>0</v>
      </c>
      <c r="U475" s="100">
        <f t="shared" si="482"/>
        <v>0</v>
      </c>
      <c r="V475" s="100">
        <f t="shared" si="483"/>
        <v>0</v>
      </c>
      <c r="W475" s="100">
        <f t="shared" si="484"/>
        <v>0</v>
      </c>
      <c r="X475" s="100">
        <f t="shared" si="485"/>
        <v>0</v>
      </c>
      <c r="Y475" s="100">
        <f t="shared" si="486"/>
        <v>0</v>
      </c>
      <c r="Z475" s="100">
        <f t="shared" si="487"/>
        <v>0</v>
      </c>
      <c r="AA475" s="100">
        <f t="shared" si="488"/>
        <v>0</v>
      </c>
      <c r="AB475" s="100">
        <f t="shared" si="489"/>
        <v>0</v>
      </c>
      <c r="AC475" s="100">
        <f t="shared" si="490"/>
        <v>0</v>
      </c>
      <c r="AD475" s="100">
        <f t="shared" si="491"/>
        <v>0</v>
      </c>
      <c r="AE475" s="104">
        <f t="shared" si="492"/>
        <v>0</v>
      </c>
      <c r="AF475" s="104">
        <f t="shared" si="493"/>
        <v>0</v>
      </c>
      <c r="AG475" s="104">
        <f t="shared" si="494"/>
        <v>0</v>
      </c>
      <c r="AH475" s="173">
        <f t="shared" si="495"/>
        <v>0</v>
      </c>
      <c r="AJ475" s="78"/>
      <c r="AK475" s="79"/>
      <c r="AL475" s="79"/>
      <c r="AM475" s="79"/>
      <c r="AN475" s="79"/>
      <c r="AO475" s="79"/>
      <c r="AP475" s="79"/>
      <c r="AQ475" s="79"/>
      <c r="AR475" s="79"/>
      <c r="AS475" s="79"/>
      <c r="AT475" s="79"/>
      <c r="AU475" s="79"/>
      <c r="AV475" s="30">
        <f t="shared" si="496"/>
        <v>0</v>
      </c>
      <c r="AW475" s="80"/>
      <c r="AX475" s="37"/>
    </row>
    <row r="476" spans="2:50" x14ac:dyDescent="0.35">
      <c r="B476" s="116">
        <v>656012</v>
      </c>
      <c r="C476" s="87" t="s">
        <v>986</v>
      </c>
      <c r="E476" s="99">
        <f t="shared" si="467"/>
        <v>0</v>
      </c>
      <c r="F476" s="100">
        <f t="shared" si="468"/>
        <v>0</v>
      </c>
      <c r="G476" s="100">
        <f t="shared" si="469"/>
        <v>0</v>
      </c>
      <c r="H476" s="100">
        <f t="shared" si="470"/>
        <v>0</v>
      </c>
      <c r="I476" s="100">
        <f t="shared" si="471"/>
        <v>0</v>
      </c>
      <c r="J476" s="100">
        <f t="shared" si="472"/>
        <v>0</v>
      </c>
      <c r="K476" s="100">
        <f t="shared" si="473"/>
        <v>0</v>
      </c>
      <c r="L476" s="100">
        <f t="shared" si="474"/>
        <v>0</v>
      </c>
      <c r="M476" s="100">
        <f t="shared" si="475"/>
        <v>0</v>
      </c>
      <c r="N476" s="100">
        <f t="shared" si="476"/>
        <v>0</v>
      </c>
      <c r="O476" s="100">
        <f t="shared" si="477"/>
        <v>0</v>
      </c>
      <c r="P476" s="100">
        <f t="shared" si="478"/>
        <v>0</v>
      </c>
      <c r="Q476" s="104">
        <f t="shared" si="479"/>
        <v>0</v>
      </c>
      <c r="S476" s="99">
        <f t="shared" si="480"/>
        <v>0</v>
      </c>
      <c r="T476" s="100">
        <f t="shared" si="481"/>
        <v>0</v>
      </c>
      <c r="U476" s="100">
        <f t="shared" si="482"/>
        <v>0</v>
      </c>
      <c r="V476" s="100">
        <f t="shared" si="483"/>
        <v>0</v>
      </c>
      <c r="W476" s="100">
        <f t="shared" si="484"/>
        <v>0</v>
      </c>
      <c r="X476" s="100">
        <f t="shared" si="485"/>
        <v>0</v>
      </c>
      <c r="Y476" s="100">
        <f t="shared" si="486"/>
        <v>0</v>
      </c>
      <c r="Z476" s="100">
        <f t="shared" si="487"/>
        <v>0</v>
      </c>
      <c r="AA476" s="100">
        <f t="shared" si="488"/>
        <v>0</v>
      </c>
      <c r="AB476" s="100">
        <f t="shared" si="489"/>
        <v>0</v>
      </c>
      <c r="AC476" s="100">
        <f t="shared" si="490"/>
        <v>0</v>
      </c>
      <c r="AD476" s="100">
        <f t="shared" si="491"/>
        <v>0</v>
      </c>
      <c r="AE476" s="104">
        <f t="shared" si="492"/>
        <v>0</v>
      </c>
      <c r="AF476" s="104">
        <f t="shared" si="493"/>
        <v>0</v>
      </c>
      <c r="AG476" s="104">
        <f t="shared" si="494"/>
        <v>0</v>
      </c>
      <c r="AH476" s="173">
        <f t="shared" si="495"/>
        <v>0</v>
      </c>
      <c r="AJ476" s="78"/>
      <c r="AK476" s="79"/>
      <c r="AL476" s="79"/>
      <c r="AM476" s="79"/>
      <c r="AN476" s="79"/>
      <c r="AO476" s="79"/>
      <c r="AP476" s="79"/>
      <c r="AQ476" s="79"/>
      <c r="AR476" s="79"/>
      <c r="AS476" s="79"/>
      <c r="AT476" s="79"/>
      <c r="AU476" s="79"/>
      <c r="AV476" s="30">
        <f t="shared" si="496"/>
        <v>0</v>
      </c>
      <c r="AW476" s="80"/>
      <c r="AX476" s="37"/>
    </row>
    <row r="477" spans="2:50" x14ac:dyDescent="0.35">
      <c r="B477" s="116">
        <v>656013</v>
      </c>
      <c r="C477" s="87" t="s">
        <v>987</v>
      </c>
      <c r="E477" s="99">
        <f t="shared" si="467"/>
        <v>0</v>
      </c>
      <c r="F477" s="100">
        <f t="shared" si="468"/>
        <v>0</v>
      </c>
      <c r="G477" s="100">
        <f t="shared" si="469"/>
        <v>0</v>
      </c>
      <c r="H477" s="100">
        <f t="shared" si="470"/>
        <v>0</v>
      </c>
      <c r="I477" s="100">
        <f t="shared" si="471"/>
        <v>0</v>
      </c>
      <c r="J477" s="100">
        <f t="shared" si="472"/>
        <v>0</v>
      </c>
      <c r="K477" s="100">
        <f t="shared" si="473"/>
        <v>0</v>
      </c>
      <c r="L477" s="100">
        <f t="shared" si="474"/>
        <v>0</v>
      </c>
      <c r="M477" s="100">
        <f t="shared" si="475"/>
        <v>0</v>
      </c>
      <c r="N477" s="100">
        <f t="shared" si="476"/>
        <v>0</v>
      </c>
      <c r="O477" s="100">
        <f t="shared" si="477"/>
        <v>0</v>
      </c>
      <c r="P477" s="100">
        <f t="shared" si="478"/>
        <v>0</v>
      </c>
      <c r="Q477" s="104">
        <f t="shared" si="479"/>
        <v>0</v>
      </c>
      <c r="S477" s="99">
        <f t="shared" si="480"/>
        <v>0</v>
      </c>
      <c r="T477" s="100">
        <f t="shared" si="481"/>
        <v>0</v>
      </c>
      <c r="U477" s="100">
        <f t="shared" si="482"/>
        <v>0</v>
      </c>
      <c r="V477" s="100">
        <f t="shared" si="483"/>
        <v>0</v>
      </c>
      <c r="W477" s="100">
        <f t="shared" si="484"/>
        <v>0</v>
      </c>
      <c r="X477" s="100">
        <f t="shared" si="485"/>
        <v>0</v>
      </c>
      <c r="Y477" s="100">
        <f t="shared" si="486"/>
        <v>0</v>
      </c>
      <c r="Z477" s="100">
        <f t="shared" si="487"/>
        <v>0</v>
      </c>
      <c r="AA477" s="100">
        <f t="shared" si="488"/>
        <v>0</v>
      </c>
      <c r="AB477" s="100">
        <f t="shared" si="489"/>
        <v>0</v>
      </c>
      <c r="AC477" s="100">
        <f t="shared" si="490"/>
        <v>0</v>
      </c>
      <c r="AD477" s="100">
        <f t="shared" si="491"/>
        <v>0</v>
      </c>
      <c r="AE477" s="104">
        <f t="shared" si="492"/>
        <v>0</v>
      </c>
      <c r="AF477" s="104">
        <f t="shared" si="493"/>
        <v>0</v>
      </c>
      <c r="AG477" s="104">
        <f t="shared" si="494"/>
        <v>0</v>
      </c>
      <c r="AH477" s="173">
        <f t="shared" si="495"/>
        <v>0</v>
      </c>
      <c r="AJ477" s="78"/>
      <c r="AK477" s="79"/>
      <c r="AL477" s="79"/>
      <c r="AM477" s="79"/>
      <c r="AN477" s="79"/>
      <c r="AO477" s="79"/>
      <c r="AP477" s="79"/>
      <c r="AQ477" s="79"/>
      <c r="AR477" s="79"/>
      <c r="AS477" s="79"/>
      <c r="AT477" s="79"/>
      <c r="AU477" s="79"/>
      <c r="AV477" s="30">
        <f t="shared" si="496"/>
        <v>0</v>
      </c>
      <c r="AW477" s="80"/>
      <c r="AX477" s="37"/>
    </row>
    <row r="478" spans="2:50" x14ac:dyDescent="0.35">
      <c r="B478" s="116">
        <v>656014</v>
      </c>
      <c r="C478" s="87" t="s">
        <v>988</v>
      </c>
      <c r="E478" s="99">
        <f t="shared" si="467"/>
        <v>0</v>
      </c>
      <c r="F478" s="100">
        <f t="shared" si="468"/>
        <v>0</v>
      </c>
      <c r="G478" s="100">
        <f t="shared" si="469"/>
        <v>0</v>
      </c>
      <c r="H478" s="100">
        <f t="shared" si="470"/>
        <v>0</v>
      </c>
      <c r="I478" s="100">
        <f t="shared" si="471"/>
        <v>0</v>
      </c>
      <c r="J478" s="100">
        <f t="shared" si="472"/>
        <v>0</v>
      </c>
      <c r="K478" s="100">
        <f t="shared" si="473"/>
        <v>0</v>
      </c>
      <c r="L478" s="100">
        <f t="shared" si="474"/>
        <v>0</v>
      </c>
      <c r="M478" s="100">
        <f t="shared" si="475"/>
        <v>0</v>
      </c>
      <c r="N478" s="100">
        <f t="shared" si="476"/>
        <v>0</v>
      </c>
      <c r="O478" s="100">
        <f t="shared" si="477"/>
        <v>0</v>
      </c>
      <c r="P478" s="100">
        <f t="shared" si="478"/>
        <v>0</v>
      </c>
      <c r="Q478" s="104">
        <f t="shared" si="479"/>
        <v>0</v>
      </c>
      <c r="S478" s="99">
        <f t="shared" si="480"/>
        <v>0</v>
      </c>
      <c r="T478" s="100">
        <f t="shared" si="481"/>
        <v>0</v>
      </c>
      <c r="U478" s="100">
        <f t="shared" si="482"/>
        <v>0</v>
      </c>
      <c r="V478" s="100">
        <f t="shared" si="483"/>
        <v>0</v>
      </c>
      <c r="W478" s="100">
        <f t="shared" si="484"/>
        <v>0</v>
      </c>
      <c r="X478" s="100">
        <f t="shared" si="485"/>
        <v>0</v>
      </c>
      <c r="Y478" s="100">
        <f t="shared" si="486"/>
        <v>0</v>
      </c>
      <c r="Z478" s="100">
        <f t="shared" si="487"/>
        <v>0</v>
      </c>
      <c r="AA478" s="100">
        <f t="shared" si="488"/>
        <v>0</v>
      </c>
      <c r="AB478" s="100">
        <f t="shared" si="489"/>
        <v>0</v>
      </c>
      <c r="AC478" s="100">
        <f t="shared" si="490"/>
        <v>0</v>
      </c>
      <c r="AD478" s="100">
        <f t="shared" si="491"/>
        <v>0</v>
      </c>
      <c r="AE478" s="104">
        <f t="shared" si="492"/>
        <v>0</v>
      </c>
      <c r="AF478" s="104">
        <f t="shared" si="493"/>
        <v>0</v>
      </c>
      <c r="AG478" s="104">
        <f t="shared" si="494"/>
        <v>0</v>
      </c>
      <c r="AH478" s="173">
        <f t="shared" si="495"/>
        <v>0</v>
      </c>
      <c r="AJ478" s="78"/>
      <c r="AK478" s="79"/>
      <c r="AL478" s="79"/>
      <c r="AM478" s="79"/>
      <c r="AN478" s="79"/>
      <c r="AO478" s="79"/>
      <c r="AP478" s="79"/>
      <c r="AQ478" s="79"/>
      <c r="AR478" s="79"/>
      <c r="AS478" s="79"/>
      <c r="AT478" s="79"/>
      <c r="AU478" s="79"/>
      <c r="AV478" s="30">
        <f t="shared" si="496"/>
        <v>0</v>
      </c>
      <c r="AW478" s="80"/>
      <c r="AX478" s="37"/>
    </row>
    <row r="479" spans="2:50" x14ac:dyDescent="0.35">
      <c r="B479" s="116">
        <v>657000</v>
      </c>
      <c r="C479" s="87" t="s">
        <v>989</v>
      </c>
      <c r="E479" s="99">
        <f t="shared" si="467"/>
        <v>0</v>
      </c>
      <c r="F479" s="100">
        <f t="shared" si="468"/>
        <v>0</v>
      </c>
      <c r="G479" s="100">
        <f t="shared" si="469"/>
        <v>0</v>
      </c>
      <c r="H479" s="100">
        <f t="shared" si="470"/>
        <v>0</v>
      </c>
      <c r="I479" s="100">
        <f t="shared" si="471"/>
        <v>0</v>
      </c>
      <c r="J479" s="100">
        <f t="shared" si="472"/>
        <v>0</v>
      </c>
      <c r="K479" s="100">
        <f t="shared" si="473"/>
        <v>0</v>
      </c>
      <c r="L479" s="100">
        <f t="shared" si="474"/>
        <v>0</v>
      </c>
      <c r="M479" s="100">
        <f t="shared" si="475"/>
        <v>0</v>
      </c>
      <c r="N479" s="100">
        <f t="shared" si="476"/>
        <v>0</v>
      </c>
      <c r="O479" s="100">
        <f t="shared" si="477"/>
        <v>0</v>
      </c>
      <c r="P479" s="100">
        <f t="shared" si="478"/>
        <v>0</v>
      </c>
      <c r="Q479" s="104">
        <f t="shared" si="479"/>
        <v>0</v>
      </c>
      <c r="S479" s="99">
        <f t="shared" si="480"/>
        <v>0</v>
      </c>
      <c r="T479" s="100">
        <f t="shared" si="481"/>
        <v>0</v>
      </c>
      <c r="U479" s="100">
        <f t="shared" si="482"/>
        <v>0</v>
      </c>
      <c r="V479" s="100">
        <f t="shared" si="483"/>
        <v>0</v>
      </c>
      <c r="W479" s="100">
        <f t="shared" si="484"/>
        <v>0</v>
      </c>
      <c r="X479" s="100">
        <f t="shared" si="485"/>
        <v>0</v>
      </c>
      <c r="Y479" s="100">
        <f t="shared" si="486"/>
        <v>0</v>
      </c>
      <c r="Z479" s="100">
        <f t="shared" si="487"/>
        <v>0</v>
      </c>
      <c r="AA479" s="100">
        <f t="shared" si="488"/>
        <v>0</v>
      </c>
      <c r="AB479" s="100">
        <f t="shared" si="489"/>
        <v>0</v>
      </c>
      <c r="AC479" s="100">
        <f t="shared" si="490"/>
        <v>0</v>
      </c>
      <c r="AD479" s="100">
        <f t="shared" si="491"/>
        <v>0</v>
      </c>
      <c r="AE479" s="104">
        <f t="shared" si="492"/>
        <v>0</v>
      </c>
      <c r="AF479" s="104">
        <f t="shared" si="493"/>
        <v>0</v>
      </c>
      <c r="AG479" s="104">
        <f t="shared" si="494"/>
        <v>0</v>
      </c>
      <c r="AH479" s="173">
        <f t="shared" si="495"/>
        <v>0</v>
      </c>
      <c r="AJ479" s="78"/>
      <c r="AK479" s="79"/>
      <c r="AL479" s="79"/>
      <c r="AM479" s="79"/>
      <c r="AN479" s="79"/>
      <c r="AO479" s="79"/>
      <c r="AP479" s="79"/>
      <c r="AQ479" s="79"/>
      <c r="AR479" s="79"/>
      <c r="AS479" s="79"/>
      <c r="AT479" s="79"/>
      <c r="AU479" s="79"/>
      <c r="AV479" s="30">
        <f t="shared" si="496"/>
        <v>0</v>
      </c>
      <c r="AW479" s="80"/>
      <c r="AX479" s="37"/>
    </row>
    <row r="480" spans="2:50" x14ac:dyDescent="0.35">
      <c r="B480" s="116">
        <v>657001</v>
      </c>
      <c r="C480" s="87" t="s">
        <v>990</v>
      </c>
      <c r="E480" s="99">
        <f t="shared" si="467"/>
        <v>0</v>
      </c>
      <c r="F480" s="100">
        <f t="shared" si="468"/>
        <v>0</v>
      </c>
      <c r="G480" s="100">
        <f t="shared" si="469"/>
        <v>0</v>
      </c>
      <c r="H480" s="100">
        <f t="shared" si="470"/>
        <v>0</v>
      </c>
      <c r="I480" s="100">
        <f t="shared" si="471"/>
        <v>0</v>
      </c>
      <c r="J480" s="100">
        <f t="shared" si="472"/>
        <v>0</v>
      </c>
      <c r="K480" s="100">
        <f t="shared" si="473"/>
        <v>0</v>
      </c>
      <c r="L480" s="100">
        <f t="shared" si="474"/>
        <v>0</v>
      </c>
      <c r="M480" s="100">
        <f t="shared" si="475"/>
        <v>0</v>
      </c>
      <c r="N480" s="100">
        <f t="shared" si="476"/>
        <v>0</v>
      </c>
      <c r="O480" s="100">
        <f t="shared" si="477"/>
        <v>0</v>
      </c>
      <c r="P480" s="100">
        <f t="shared" si="478"/>
        <v>0</v>
      </c>
      <c r="Q480" s="104">
        <f t="shared" si="479"/>
        <v>0</v>
      </c>
      <c r="S480" s="99">
        <f t="shared" si="480"/>
        <v>0</v>
      </c>
      <c r="T480" s="100">
        <f t="shared" si="481"/>
        <v>0</v>
      </c>
      <c r="U480" s="100">
        <f t="shared" si="482"/>
        <v>0</v>
      </c>
      <c r="V480" s="100">
        <f t="shared" si="483"/>
        <v>0</v>
      </c>
      <c r="W480" s="100">
        <f t="shared" si="484"/>
        <v>0</v>
      </c>
      <c r="X480" s="100">
        <f t="shared" si="485"/>
        <v>0</v>
      </c>
      <c r="Y480" s="100">
        <f t="shared" si="486"/>
        <v>0</v>
      </c>
      <c r="Z480" s="100">
        <f t="shared" si="487"/>
        <v>0</v>
      </c>
      <c r="AA480" s="100">
        <f t="shared" si="488"/>
        <v>0</v>
      </c>
      <c r="AB480" s="100">
        <f t="shared" si="489"/>
        <v>0</v>
      </c>
      <c r="AC480" s="100">
        <f t="shared" si="490"/>
        <v>0</v>
      </c>
      <c r="AD480" s="100">
        <f t="shared" si="491"/>
        <v>0</v>
      </c>
      <c r="AE480" s="104">
        <f t="shared" si="492"/>
        <v>0</v>
      </c>
      <c r="AF480" s="104">
        <f t="shared" si="493"/>
        <v>0</v>
      </c>
      <c r="AG480" s="104">
        <f t="shared" si="494"/>
        <v>0</v>
      </c>
      <c r="AH480" s="173">
        <f t="shared" si="495"/>
        <v>0</v>
      </c>
      <c r="AJ480" s="78"/>
      <c r="AK480" s="79"/>
      <c r="AL480" s="79"/>
      <c r="AM480" s="79"/>
      <c r="AN480" s="79"/>
      <c r="AO480" s="79"/>
      <c r="AP480" s="79"/>
      <c r="AQ480" s="79"/>
      <c r="AR480" s="79"/>
      <c r="AS480" s="79"/>
      <c r="AT480" s="79"/>
      <c r="AU480" s="79"/>
      <c r="AV480" s="30">
        <f t="shared" si="496"/>
        <v>0</v>
      </c>
      <c r="AW480" s="80"/>
      <c r="AX480" s="37"/>
    </row>
    <row r="481" spans="1:50" x14ac:dyDescent="0.35">
      <c r="B481" s="116">
        <v>657002</v>
      </c>
      <c r="C481" s="87" t="s">
        <v>991</v>
      </c>
      <c r="E481" s="99">
        <f t="shared" si="467"/>
        <v>0</v>
      </c>
      <c r="F481" s="100">
        <f t="shared" si="468"/>
        <v>0</v>
      </c>
      <c r="G481" s="100">
        <f t="shared" si="469"/>
        <v>0</v>
      </c>
      <c r="H481" s="100">
        <f t="shared" si="470"/>
        <v>0</v>
      </c>
      <c r="I481" s="100">
        <f t="shared" si="471"/>
        <v>0</v>
      </c>
      <c r="J481" s="100">
        <f t="shared" si="472"/>
        <v>0</v>
      </c>
      <c r="K481" s="100">
        <f t="shared" si="473"/>
        <v>0</v>
      </c>
      <c r="L481" s="100">
        <f t="shared" si="474"/>
        <v>0</v>
      </c>
      <c r="M481" s="100">
        <f t="shared" si="475"/>
        <v>0</v>
      </c>
      <c r="N481" s="100">
        <f t="shared" si="476"/>
        <v>0</v>
      </c>
      <c r="O481" s="100">
        <f t="shared" si="477"/>
        <v>0</v>
      </c>
      <c r="P481" s="100">
        <f t="shared" si="478"/>
        <v>0</v>
      </c>
      <c r="Q481" s="104">
        <f t="shared" si="479"/>
        <v>0</v>
      </c>
      <c r="S481" s="99">
        <f t="shared" si="480"/>
        <v>0</v>
      </c>
      <c r="T481" s="100">
        <f t="shared" si="481"/>
        <v>0</v>
      </c>
      <c r="U481" s="100">
        <f t="shared" si="482"/>
        <v>0</v>
      </c>
      <c r="V481" s="100">
        <f t="shared" si="483"/>
        <v>0</v>
      </c>
      <c r="W481" s="100">
        <f t="shared" si="484"/>
        <v>0</v>
      </c>
      <c r="X481" s="100">
        <f t="shared" si="485"/>
        <v>0</v>
      </c>
      <c r="Y481" s="100">
        <f t="shared" si="486"/>
        <v>0</v>
      </c>
      <c r="Z481" s="100">
        <f t="shared" si="487"/>
        <v>0</v>
      </c>
      <c r="AA481" s="100">
        <f t="shared" si="488"/>
        <v>0</v>
      </c>
      <c r="AB481" s="100">
        <f t="shared" si="489"/>
        <v>0</v>
      </c>
      <c r="AC481" s="100">
        <f t="shared" si="490"/>
        <v>0</v>
      </c>
      <c r="AD481" s="100">
        <f t="shared" si="491"/>
        <v>0</v>
      </c>
      <c r="AE481" s="104">
        <f t="shared" si="492"/>
        <v>0</v>
      </c>
      <c r="AF481" s="104">
        <f t="shared" si="493"/>
        <v>0</v>
      </c>
      <c r="AG481" s="104">
        <f t="shared" si="494"/>
        <v>0</v>
      </c>
      <c r="AH481" s="173">
        <f t="shared" si="495"/>
        <v>0</v>
      </c>
      <c r="AJ481" s="78"/>
      <c r="AK481" s="79"/>
      <c r="AL481" s="79"/>
      <c r="AM481" s="79"/>
      <c r="AN481" s="79"/>
      <c r="AO481" s="79"/>
      <c r="AP481" s="79"/>
      <c r="AQ481" s="79"/>
      <c r="AR481" s="79"/>
      <c r="AS481" s="79"/>
      <c r="AT481" s="79"/>
      <c r="AU481" s="79"/>
      <c r="AV481" s="30">
        <f t="shared" si="496"/>
        <v>0</v>
      </c>
      <c r="AW481" s="80"/>
      <c r="AX481" s="37"/>
    </row>
    <row r="482" spans="1:50" x14ac:dyDescent="0.35">
      <c r="B482" s="116">
        <v>657003</v>
      </c>
      <c r="C482" s="87" t="s">
        <v>992</v>
      </c>
      <c r="E482" s="99">
        <f t="shared" si="467"/>
        <v>0</v>
      </c>
      <c r="F482" s="100">
        <f t="shared" si="468"/>
        <v>0</v>
      </c>
      <c r="G482" s="100">
        <f t="shared" si="469"/>
        <v>0</v>
      </c>
      <c r="H482" s="100">
        <f t="shared" si="470"/>
        <v>0</v>
      </c>
      <c r="I482" s="100">
        <f t="shared" si="471"/>
        <v>0</v>
      </c>
      <c r="J482" s="100">
        <f t="shared" si="472"/>
        <v>0</v>
      </c>
      <c r="K482" s="100">
        <f t="shared" si="473"/>
        <v>0</v>
      </c>
      <c r="L482" s="100">
        <f t="shared" si="474"/>
        <v>0</v>
      </c>
      <c r="M482" s="100">
        <f t="shared" si="475"/>
        <v>0</v>
      </c>
      <c r="N482" s="100">
        <f t="shared" si="476"/>
        <v>0</v>
      </c>
      <c r="O482" s="100">
        <f t="shared" si="477"/>
        <v>0</v>
      </c>
      <c r="P482" s="100">
        <f t="shared" si="478"/>
        <v>0</v>
      </c>
      <c r="Q482" s="104">
        <f t="shared" si="479"/>
        <v>0</v>
      </c>
      <c r="S482" s="99">
        <f t="shared" si="480"/>
        <v>0</v>
      </c>
      <c r="T482" s="100">
        <f t="shared" si="481"/>
        <v>0</v>
      </c>
      <c r="U482" s="100">
        <f t="shared" si="482"/>
        <v>0</v>
      </c>
      <c r="V482" s="100">
        <f t="shared" si="483"/>
        <v>0</v>
      </c>
      <c r="W482" s="100">
        <f t="shared" si="484"/>
        <v>0</v>
      </c>
      <c r="X482" s="100">
        <f t="shared" si="485"/>
        <v>0</v>
      </c>
      <c r="Y482" s="100">
        <f t="shared" si="486"/>
        <v>0</v>
      </c>
      <c r="Z482" s="100">
        <f t="shared" si="487"/>
        <v>0</v>
      </c>
      <c r="AA482" s="100">
        <f t="shared" si="488"/>
        <v>0</v>
      </c>
      <c r="AB482" s="100">
        <f t="shared" si="489"/>
        <v>0</v>
      </c>
      <c r="AC482" s="100">
        <f t="shared" si="490"/>
        <v>0</v>
      </c>
      <c r="AD482" s="100">
        <f t="shared" si="491"/>
        <v>0</v>
      </c>
      <c r="AE482" s="104">
        <f t="shared" si="492"/>
        <v>0</v>
      </c>
      <c r="AF482" s="104">
        <f t="shared" si="493"/>
        <v>0</v>
      </c>
      <c r="AG482" s="104">
        <f t="shared" si="494"/>
        <v>0</v>
      </c>
      <c r="AH482" s="173">
        <f t="shared" si="495"/>
        <v>0</v>
      </c>
      <c r="AJ482" s="78"/>
      <c r="AK482" s="79"/>
      <c r="AL482" s="79"/>
      <c r="AM482" s="79"/>
      <c r="AN482" s="79"/>
      <c r="AO482" s="79"/>
      <c r="AP482" s="79"/>
      <c r="AQ482" s="79"/>
      <c r="AR482" s="79"/>
      <c r="AS482" s="79"/>
      <c r="AT482" s="79"/>
      <c r="AU482" s="79"/>
      <c r="AV482" s="30">
        <f t="shared" si="496"/>
        <v>0</v>
      </c>
      <c r="AW482" s="80"/>
      <c r="AX482" s="37"/>
    </row>
    <row r="483" spans="1:50" x14ac:dyDescent="0.35">
      <c r="B483" s="116">
        <v>657004</v>
      </c>
      <c r="C483" s="87" t="s">
        <v>993</v>
      </c>
      <c r="E483" s="99">
        <f t="shared" si="467"/>
        <v>0</v>
      </c>
      <c r="F483" s="100">
        <f t="shared" si="468"/>
        <v>0</v>
      </c>
      <c r="G483" s="100">
        <f t="shared" si="469"/>
        <v>0</v>
      </c>
      <c r="H483" s="100">
        <f t="shared" si="470"/>
        <v>0</v>
      </c>
      <c r="I483" s="100">
        <f t="shared" si="471"/>
        <v>0</v>
      </c>
      <c r="J483" s="100">
        <f t="shared" si="472"/>
        <v>0</v>
      </c>
      <c r="K483" s="100">
        <f t="shared" si="473"/>
        <v>0</v>
      </c>
      <c r="L483" s="100">
        <f t="shared" si="474"/>
        <v>0</v>
      </c>
      <c r="M483" s="100">
        <f t="shared" si="475"/>
        <v>0</v>
      </c>
      <c r="N483" s="100">
        <f t="shared" si="476"/>
        <v>0</v>
      </c>
      <c r="O483" s="100">
        <f t="shared" si="477"/>
        <v>0</v>
      </c>
      <c r="P483" s="100">
        <f t="shared" si="478"/>
        <v>0</v>
      </c>
      <c r="Q483" s="104">
        <f t="shared" si="479"/>
        <v>0</v>
      </c>
      <c r="S483" s="99">
        <f t="shared" si="480"/>
        <v>0</v>
      </c>
      <c r="T483" s="100">
        <f t="shared" si="481"/>
        <v>0</v>
      </c>
      <c r="U483" s="100">
        <f t="shared" si="482"/>
        <v>0</v>
      </c>
      <c r="V483" s="100">
        <f t="shared" si="483"/>
        <v>0</v>
      </c>
      <c r="W483" s="100">
        <f t="shared" si="484"/>
        <v>0</v>
      </c>
      <c r="X483" s="100">
        <f t="shared" si="485"/>
        <v>0</v>
      </c>
      <c r="Y483" s="100">
        <f t="shared" si="486"/>
        <v>0</v>
      </c>
      <c r="Z483" s="100">
        <f t="shared" si="487"/>
        <v>0</v>
      </c>
      <c r="AA483" s="100">
        <f t="shared" si="488"/>
        <v>0</v>
      </c>
      <c r="AB483" s="100">
        <f t="shared" si="489"/>
        <v>0</v>
      </c>
      <c r="AC483" s="100">
        <f t="shared" si="490"/>
        <v>0</v>
      </c>
      <c r="AD483" s="100">
        <f t="shared" si="491"/>
        <v>0</v>
      </c>
      <c r="AE483" s="104">
        <f t="shared" si="492"/>
        <v>0</v>
      </c>
      <c r="AF483" s="104">
        <f t="shared" si="493"/>
        <v>0</v>
      </c>
      <c r="AG483" s="104">
        <f t="shared" si="494"/>
        <v>0</v>
      </c>
      <c r="AH483" s="173">
        <f t="shared" si="495"/>
        <v>0</v>
      </c>
      <c r="AJ483" s="78"/>
      <c r="AK483" s="79"/>
      <c r="AL483" s="79"/>
      <c r="AM483" s="79"/>
      <c r="AN483" s="79"/>
      <c r="AO483" s="79"/>
      <c r="AP483" s="79"/>
      <c r="AQ483" s="79"/>
      <c r="AR483" s="79"/>
      <c r="AS483" s="79"/>
      <c r="AT483" s="79"/>
      <c r="AU483" s="79"/>
      <c r="AV483" s="30">
        <f t="shared" si="496"/>
        <v>0</v>
      </c>
      <c r="AW483" s="80"/>
      <c r="AX483" s="37"/>
    </row>
    <row r="484" spans="1:50" x14ac:dyDescent="0.35">
      <c r="B484" s="116">
        <v>657005</v>
      </c>
      <c r="C484" s="87" t="s">
        <v>994</v>
      </c>
      <c r="E484" s="99">
        <f t="shared" si="467"/>
        <v>0</v>
      </c>
      <c r="F484" s="100">
        <f t="shared" si="468"/>
        <v>0</v>
      </c>
      <c r="G484" s="100">
        <f t="shared" si="469"/>
        <v>0</v>
      </c>
      <c r="H484" s="100">
        <f t="shared" si="470"/>
        <v>0</v>
      </c>
      <c r="I484" s="100">
        <f t="shared" si="471"/>
        <v>0</v>
      </c>
      <c r="J484" s="100">
        <f t="shared" si="472"/>
        <v>0</v>
      </c>
      <c r="K484" s="100">
        <f t="shared" si="473"/>
        <v>0</v>
      </c>
      <c r="L484" s="100">
        <f t="shared" si="474"/>
        <v>0</v>
      </c>
      <c r="M484" s="100">
        <f t="shared" si="475"/>
        <v>0</v>
      </c>
      <c r="N484" s="100">
        <f t="shared" si="476"/>
        <v>0</v>
      </c>
      <c r="O484" s="100">
        <f t="shared" si="477"/>
        <v>0</v>
      </c>
      <c r="P484" s="100">
        <f t="shared" si="478"/>
        <v>0</v>
      </c>
      <c r="Q484" s="104">
        <f t="shared" si="479"/>
        <v>0</v>
      </c>
      <c r="S484" s="99">
        <f t="shared" si="480"/>
        <v>0</v>
      </c>
      <c r="T484" s="100">
        <f t="shared" si="481"/>
        <v>0</v>
      </c>
      <c r="U484" s="100">
        <f t="shared" si="482"/>
        <v>0</v>
      </c>
      <c r="V484" s="100">
        <f t="shared" si="483"/>
        <v>0</v>
      </c>
      <c r="W484" s="100">
        <f t="shared" si="484"/>
        <v>0</v>
      </c>
      <c r="X484" s="100">
        <f t="shared" si="485"/>
        <v>0</v>
      </c>
      <c r="Y484" s="100">
        <f t="shared" si="486"/>
        <v>0</v>
      </c>
      <c r="Z484" s="100">
        <f t="shared" si="487"/>
        <v>0</v>
      </c>
      <c r="AA484" s="100">
        <f t="shared" si="488"/>
        <v>0</v>
      </c>
      <c r="AB484" s="100">
        <f t="shared" si="489"/>
        <v>0</v>
      </c>
      <c r="AC484" s="100">
        <f t="shared" si="490"/>
        <v>0</v>
      </c>
      <c r="AD484" s="100">
        <f t="shared" si="491"/>
        <v>0</v>
      </c>
      <c r="AE484" s="104">
        <f t="shared" si="492"/>
        <v>0</v>
      </c>
      <c r="AF484" s="104">
        <f t="shared" si="493"/>
        <v>0</v>
      </c>
      <c r="AG484" s="104">
        <f t="shared" si="494"/>
        <v>0</v>
      </c>
      <c r="AH484" s="173">
        <f t="shared" si="495"/>
        <v>0</v>
      </c>
      <c r="AJ484" s="78"/>
      <c r="AK484" s="79"/>
      <c r="AL484" s="79"/>
      <c r="AM484" s="79"/>
      <c r="AN484" s="79"/>
      <c r="AO484" s="79"/>
      <c r="AP484" s="79"/>
      <c r="AQ484" s="79"/>
      <c r="AR484" s="79"/>
      <c r="AS484" s="79"/>
      <c r="AT484" s="79"/>
      <c r="AU484" s="79"/>
      <c r="AV484" s="30">
        <f t="shared" si="496"/>
        <v>0</v>
      </c>
      <c r="AW484" s="80"/>
      <c r="AX484" s="37"/>
    </row>
    <row r="485" spans="1:50" x14ac:dyDescent="0.35">
      <c r="B485" s="116">
        <v>657006</v>
      </c>
      <c r="C485" s="87" t="s">
        <v>995</v>
      </c>
      <c r="E485" s="99">
        <f t="shared" si="467"/>
        <v>0</v>
      </c>
      <c r="F485" s="100">
        <f t="shared" si="468"/>
        <v>0</v>
      </c>
      <c r="G485" s="100">
        <f t="shared" si="469"/>
        <v>0</v>
      </c>
      <c r="H485" s="100">
        <f t="shared" si="470"/>
        <v>0</v>
      </c>
      <c r="I485" s="100">
        <f t="shared" si="471"/>
        <v>0</v>
      </c>
      <c r="J485" s="100">
        <f t="shared" si="472"/>
        <v>0</v>
      </c>
      <c r="K485" s="100">
        <f t="shared" si="473"/>
        <v>0</v>
      </c>
      <c r="L485" s="100">
        <f t="shared" si="474"/>
        <v>0</v>
      </c>
      <c r="M485" s="100">
        <f t="shared" si="475"/>
        <v>0</v>
      </c>
      <c r="N485" s="100">
        <f t="shared" si="476"/>
        <v>0</v>
      </c>
      <c r="O485" s="100">
        <f t="shared" si="477"/>
        <v>0</v>
      </c>
      <c r="P485" s="100">
        <f t="shared" si="478"/>
        <v>0</v>
      </c>
      <c r="Q485" s="104">
        <f t="shared" si="479"/>
        <v>0</v>
      </c>
      <c r="S485" s="99">
        <f t="shared" si="480"/>
        <v>0</v>
      </c>
      <c r="T485" s="100">
        <f t="shared" si="481"/>
        <v>0</v>
      </c>
      <c r="U485" s="100">
        <f t="shared" si="482"/>
        <v>0</v>
      </c>
      <c r="V485" s="100">
        <f t="shared" si="483"/>
        <v>0</v>
      </c>
      <c r="W485" s="100">
        <f t="shared" si="484"/>
        <v>0</v>
      </c>
      <c r="X485" s="100">
        <f t="shared" si="485"/>
        <v>0</v>
      </c>
      <c r="Y485" s="100">
        <f t="shared" si="486"/>
        <v>0</v>
      </c>
      <c r="Z485" s="100">
        <f t="shared" si="487"/>
        <v>0</v>
      </c>
      <c r="AA485" s="100">
        <f t="shared" si="488"/>
        <v>0</v>
      </c>
      <c r="AB485" s="100">
        <f t="shared" si="489"/>
        <v>0</v>
      </c>
      <c r="AC485" s="100">
        <f t="shared" si="490"/>
        <v>0</v>
      </c>
      <c r="AD485" s="100">
        <f t="shared" si="491"/>
        <v>0</v>
      </c>
      <c r="AE485" s="104">
        <f t="shared" si="492"/>
        <v>0</v>
      </c>
      <c r="AF485" s="104">
        <f t="shared" si="493"/>
        <v>0</v>
      </c>
      <c r="AG485" s="104">
        <f t="shared" si="494"/>
        <v>0</v>
      </c>
      <c r="AH485" s="173">
        <f t="shared" si="495"/>
        <v>0</v>
      </c>
      <c r="AJ485" s="78"/>
      <c r="AK485" s="79"/>
      <c r="AL485" s="79"/>
      <c r="AM485" s="79"/>
      <c r="AN485" s="79"/>
      <c r="AO485" s="79"/>
      <c r="AP485" s="79"/>
      <c r="AQ485" s="79"/>
      <c r="AR485" s="79"/>
      <c r="AS485" s="79"/>
      <c r="AT485" s="79"/>
      <c r="AU485" s="79"/>
      <c r="AV485" s="30">
        <f t="shared" si="496"/>
        <v>0</v>
      </c>
      <c r="AW485" s="80"/>
      <c r="AX485" s="37"/>
    </row>
    <row r="486" spans="1:50" x14ac:dyDescent="0.35">
      <c r="B486" s="116">
        <v>657007</v>
      </c>
      <c r="C486" s="87" t="s">
        <v>996</v>
      </c>
      <c r="E486" s="99">
        <f t="shared" si="467"/>
        <v>0</v>
      </c>
      <c r="F486" s="100">
        <f t="shared" si="468"/>
        <v>0</v>
      </c>
      <c r="G486" s="100">
        <f t="shared" si="469"/>
        <v>0</v>
      </c>
      <c r="H486" s="100">
        <f t="shared" si="470"/>
        <v>0</v>
      </c>
      <c r="I486" s="100">
        <f t="shared" si="471"/>
        <v>0</v>
      </c>
      <c r="J486" s="100">
        <f t="shared" si="472"/>
        <v>0</v>
      </c>
      <c r="K486" s="100">
        <f t="shared" si="473"/>
        <v>0</v>
      </c>
      <c r="L486" s="100">
        <f t="shared" si="474"/>
        <v>0</v>
      </c>
      <c r="M486" s="100">
        <f t="shared" si="475"/>
        <v>0</v>
      </c>
      <c r="N486" s="100">
        <f t="shared" si="476"/>
        <v>0</v>
      </c>
      <c r="O486" s="100">
        <f t="shared" si="477"/>
        <v>0</v>
      </c>
      <c r="P486" s="100">
        <f t="shared" si="478"/>
        <v>0</v>
      </c>
      <c r="Q486" s="104">
        <f t="shared" si="479"/>
        <v>0</v>
      </c>
      <c r="S486" s="99">
        <f t="shared" si="480"/>
        <v>0</v>
      </c>
      <c r="T486" s="100">
        <f t="shared" si="481"/>
        <v>0</v>
      </c>
      <c r="U486" s="100">
        <f t="shared" si="482"/>
        <v>0</v>
      </c>
      <c r="V486" s="100">
        <f t="shared" si="483"/>
        <v>0</v>
      </c>
      <c r="W486" s="100">
        <f t="shared" si="484"/>
        <v>0</v>
      </c>
      <c r="X486" s="100">
        <f t="shared" si="485"/>
        <v>0</v>
      </c>
      <c r="Y486" s="100">
        <f t="shared" si="486"/>
        <v>0</v>
      </c>
      <c r="Z486" s="100">
        <f t="shared" si="487"/>
        <v>0</v>
      </c>
      <c r="AA486" s="100">
        <f t="shared" si="488"/>
        <v>0</v>
      </c>
      <c r="AB486" s="100">
        <f t="shared" si="489"/>
        <v>0</v>
      </c>
      <c r="AC486" s="100">
        <f t="shared" si="490"/>
        <v>0</v>
      </c>
      <c r="AD486" s="100">
        <f t="shared" si="491"/>
        <v>0</v>
      </c>
      <c r="AE486" s="104">
        <f t="shared" si="492"/>
        <v>0</v>
      </c>
      <c r="AF486" s="104">
        <f t="shared" si="493"/>
        <v>0</v>
      </c>
      <c r="AG486" s="104">
        <f t="shared" si="494"/>
        <v>0</v>
      </c>
      <c r="AH486" s="173">
        <f t="shared" si="495"/>
        <v>0</v>
      </c>
      <c r="AJ486" s="78"/>
      <c r="AK486" s="79"/>
      <c r="AL486" s="79"/>
      <c r="AM486" s="79"/>
      <c r="AN486" s="79"/>
      <c r="AO486" s="79"/>
      <c r="AP486" s="79"/>
      <c r="AQ486" s="79"/>
      <c r="AR486" s="79"/>
      <c r="AS486" s="79"/>
      <c r="AT486" s="79"/>
      <c r="AU486" s="79"/>
      <c r="AV486" s="30">
        <f t="shared" si="496"/>
        <v>0</v>
      </c>
      <c r="AW486" s="80"/>
      <c r="AX486" s="37"/>
    </row>
    <row r="487" spans="1:50" x14ac:dyDescent="0.35">
      <c r="B487" s="116">
        <v>657008</v>
      </c>
      <c r="C487" s="87" t="s">
        <v>997</v>
      </c>
      <c r="E487" s="99">
        <f t="shared" si="467"/>
        <v>0</v>
      </c>
      <c r="F487" s="100">
        <f t="shared" si="468"/>
        <v>0</v>
      </c>
      <c r="G487" s="100">
        <f t="shared" si="469"/>
        <v>0</v>
      </c>
      <c r="H487" s="100">
        <f t="shared" si="470"/>
        <v>0</v>
      </c>
      <c r="I487" s="100">
        <f t="shared" si="471"/>
        <v>0</v>
      </c>
      <c r="J487" s="100">
        <f t="shared" si="472"/>
        <v>0</v>
      </c>
      <c r="K487" s="100">
        <f t="shared" si="473"/>
        <v>0</v>
      </c>
      <c r="L487" s="100">
        <f t="shared" si="474"/>
        <v>0</v>
      </c>
      <c r="M487" s="100">
        <f t="shared" si="475"/>
        <v>0</v>
      </c>
      <c r="N487" s="100">
        <f t="shared" si="476"/>
        <v>0</v>
      </c>
      <c r="O487" s="100">
        <f t="shared" si="477"/>
        <v>0</v>
      </c>
      <c r="P487" s="100">
        <f t="shared" si="478"/>
        <v>0</v>
      </c>
      <c r="Q487" s="104">
        <f t="shared" si="479"/>
        <v>0</v>
      </c>
      <c r="S487" s="99">
        <f t="shared" si="480"/>
        <v>0</v>
      </c>
      <c r="T487" s="100">
        <f t="shared" si="481"/>
        <v>0</v>
      </c>
      <c r="U487" s="100">
        <f t="shared" si="482"/>
        <v>0</v>
      </c>
      <c r="V487" s="100">
        <f t="shared" si="483"/>
        <v>0</v>
      </c>
      <c r="W487" s="100">
        <f t="shared" si="484"/>
        <v>0</v>
      </c>
      <c r="X487" s="100">
        <f t="shared" si="485"/>
        <v>0</v>
      </c>
      <c r="Y487" s="100">
        <f t="shared" si="486"/>
        <v>0</v>
      </c>
      <c r="Z487" s="100">
        <f t="shared" si="487"/>
        <v>0</v>
      </c>
      <c r="AA487" s="100">
        <f t="shared" si="488"/>
        <v>0</v>
      </c>
      <c r="AB487" s="100">
        <f t="shared" si="489"/>
        <v>0</v>
      </c>
      <c r="AC487" s="100">
        <f t="shared" si="490"/>
        <v>0</v>
      </c>
      <c r="AD487" s="100">
        <f t="shared" si="491"/>
        <v>0</v>
      </c>
      <c r="AE487" s="104">
        <f t="shared" si="492"/>
        <v>0</v>
      </c>
      <c r="AF487" s="104">
        <f t="shared" si="493"/>
        <v>0</v>
      </c>
      <c r="AG487" s="104">
        <f t="shared" si="494"/>
        <v>0</v>
      </c>
      <c r="AH487" s="173">
        <f t="shared" si="495"/>
        <v>0</v>
      </c>
      <c r="AJ487" s="78"/>
      <c r="AK487" s="79"/>
      <c r="AL487" s="79"/>
      <c r="AM487" s="79"/>
      <c r="AN487" s="79"/>
      <c r="AO487" s="79"/>
      <c r="AP487" s="79"/>
      <c r="AQ487" s="79"/>
      <c r="AR487" s="79"/>
      <c r="AS487" s="79"/>
      <c r="AT487" s="79"/>
      <c r="AU487" s="79"/>
      <c r="AV487" s="30">
        <f t="shared" si="496"/>
        <v>0</v>
      </c>
      <c r="AW487" s="80"/>
      <c r="AX487" s="37"/>
    </row>
    <row r="488" spans="1:50" x14ac:dyDescent="0.35">
      <c r="B488" s="116">
        <v>657009</v>
      </c>
      <c r="C488" s="87" t="s">
        <v>998</v>
      </c>
      <c r="E488" s="99">
        <f t="shared" si="467"/>
        <v>0</v>
      </c>
      <c r="F488" s="100">
        <f t="shared" si="468"/>
        <v>0</v>
      </c>
      <c r="G488" s="100">
        <f t="shared" si="469"/>
        <v>0</v>
      </c>
      <c r="H488" s="100">
        <f t="shared" si="470"/>
        <v>0</v>
      </c>
      <c r="I488" s="100">
        <f t="shared" si="471"/>
        <v>0</v>
      </c>
      <c r="J488" s="100">
        <f t="shared" si="472"/>
        <v>0</v>
      </c>
      <c r="K488" s="100">
        <f t="shared" si="473"/>
        <v>0</v>
      </c>
      <c r="L488" s="100">
        <f t="shared" si="474"/>
        <v>0</v>
      </c>
      <c r="M488" s="100">
        <f t="shared" si="475"/>
        <v>0</v>
      </c>
      <c r="N488" s="100">
        <f t="shared" si="476"/>
        <v>0</v>
      </c>
      <c r="O488" s="100">
        <f t="shared" si="477"/>
        <v>0</v>
      </c>
      <c r="P488" s="100">
        <f t="shared" si="478"/>
        <v>0</v>
      </c>
      <c r="Q488" s="104">
        <f t="shared" si="479"/>
        <v>0</v>
      </c>
      <c r="S488" s="99">
        <f t="shared" si="480"/>
        <v>0</v>
      </c>
      <c r="T488" s="100">
        <f t="shared" si="481"/>
        <v>0</v>
      </c>
      <c r="U488" s="100">
        <f t="shared" si="482"/>
        <v>0</v>
      </c>
      <c r="V488" s="100">
        <f t="shared" si="483"/>
        <v>0</v>
      </c>
      <c r="W488" s="100">
        <f t="shared" si="484"/>
        <v>0</v>
      </c>
      <c r="X488" s="100">
        <f t="shared" si="485"/>
        <v>0</v>
      </c>
      <c r="Y488" s="100">
        <f t="shared" si="486"/>
        <v>0</v>
      </c>
      <c r="Z488" s="100">
        <f t="shared" si="487"/>
        <v>0</v>
      </c>
      <c r="AA488" s="100">
        <f t="shared" si="488"/>
        <v>0</v>
      </c>
      <c r="AB488" s="100">
        <f t="shared" si="489"/>
        <v>0</v>
      </c>
      <c r="AC488" s="100">
        <f t="shared" si="490"/>
        <v>0</v>
      </c>
      <c r="AD488" s="100">
        <f t="shared" si="491"/>
        <v>0</v>
      </c>
      <c r="AE488" s="104">
        <f t="shared" si="492"/>
        <v>0</v>
      </c>
      <c r="AF488" s="104">
        <f t="shared" si="493"/>
        <v>0</v>
      </c>
      <c r="AG488" s="104">
        <f t="shared" si="494"/>
        <v>0</v>
      </c>
      <c r="AH488" s="173">
        <f t="shared" si="495"/>
        <v>0</v>
      </c>
      <c r="AJ488" s="78"/>
      <c r="AK488" s="79"/>
      <c r="AL488" s="79"/>
      <c r="AM488" s="79"/>
      <c r="AN488" s="79"/>
      <c r="AO488" s="79"/>
      <c r="AP488" s="79"/>
      <c r="AQ488" s="79"/>
      <c r="AR488" s="79"/>
      <c r="AS488" s="79"/>
      <c r="AT488" s="79"/>
      <c r="AU488" s="79"/>
      <c r="AV488" s="30">
        <f t="shared" si="496"/>
        <v>0</v>
      </c>
      <c r="AW488" s="80"/>
      <c r="AX488" s="37"/>
    </row>
    <row r="489" spans="1:50" x14ac:dyDescent="0.35">
      <c r="B489" s="116">
        <v>657010</v>
      </c>
      <c r="C489" s="87" t="s">
        <v>999</v>
      </c>
      <c r="E489" s="99">
        <f t="shared" si="467"/>
        <v>0</v>
      </c>
      <c r="F489" s="100">
        <f t="shared" si="468"/>
        <v>0</v>
      </c>
      <c r="G489" s="100">
        <f t="shared" si="469"/>
        <v>0</v>
      </c>
      <c r="H489" s="100">
        <f t="shared" si="470"/>
        <v>0</v>
      </c>
      <c r="I489" s="100">
        <f t="shared" si="471"/>
        <v>0</v>
      </c>
      <c r="J489" s="100">
        <f t="shared" si="472"/>
        <v>0</v>
      </c>
      <c r="K489" s="100">
        <f t="shared" si="473"/>
        <v>0</v>
      </c>
      <c r="L489" s="100">
        <f t="shared" si="474"/>
        <v>0</v>
      </c>
      <c r="M489" s="100">
        <f t="shared" si="475"/>
        <v>0</v>
      </c>
      <c r="N489" s="100">
        <f t="shared" si="476"/>
        <v>0</v>
      </c>
      <c r="O489" s="100">
        <f t="shared" si="477"/>
        <v>0</v>
      </c>
      <c r="P489" s="100">
        <f t="shared" si="478"/>
        <v>0</v>
      </c>
      <c r="Q489" s="104">
        <f t="shared" si="479"/>
        <v>0</v>
      </c>
      <c r="S489" s="99">
        <f t="shared" si="480"/>
        <v>0</v>
      </c>
      <c r="T489" s="100">
        <f t="shared" si="481"/>
        <v>0</v>
      </c>
      <c r="U489" s="100">
        <f t="shared" si="482"/>
        <v>0</v>
      </c>
      <c r="V489" s="100">
        <f t="shared" si="483"/>
        <v>0</v>
      </c>
      <c r="W489" s="100">
        <f t="shared" si="484"/>
        <v>0</v>
      </c>
      <c r="X489" s="100">
        <f t="shared" si="485"/>
        <v>0</v>
      </c>
      <c r="Y489" s="100">
        <f t="shared" si="486"/>
        <v>0</v>
      </c>
      <c r="Z489" s="100">
        <f t="shared" si="487"/>
        <v>0</v>
      </c>
      <c r="AA489" s="100">
        <f t="shared" si="488"/>
        <v>0</v>
      </c>
      <c r="AB489" s="100">
        <f t="shared" si="489"/>
        <v>0</v>
      </c>
      <c r="AC489" s="100">
        <f t="shared" si="490"/>
        <v>0</v>
      </c>
      <c r="AD489" s="100">
        <f t="shared" si="491"/>
        <v>0</v>
      </c>
      <c r="AE489" s="104">
        <f t="shared" si="492"/>
        <v>0</v>
      </c>
      <c r="AF489" s="104">
        <f t="shared" si="493"/>
        <v>0</v>
      </c>
      <c r="AG489" s="104">
        <f t="shared" si="494"/>
        <v>0</v>
      </c>
      <c r="AH489" s="173">
        <f t="shared" si="495"/>
        <v>0</v>
      </c>
      <c r="AJ489" s="78"/>
      <c r="AK489" s="79"/>
      <c r="AL489" s="79"/>
      <c r="AM489" s="79"/>
      <c r="AN489" s="79"/>
      <c r="AO489" s="79"/>
      <c r="AP489" s="79"/>
      <c r="AQ489" s="79"/>
      <c r="AR489" s="79"/>
      <c r="AS489" s="79"/>
      <c r="AT489" s="79"/>
      <c r="AU489" s="79"/>
      <c r="AV489" s="30">
        <f t="shared" si="496"/>
        <v>0</v>
      </c>
      <c r="AW489" s="80"/>
      <c r="AX489" s="37"/>
    </row>
    <row r="490" spans="1:50" x14ac:dyDescent="0.35">
      <c r="A490" s="22"/>
      <c r="B490" s="127"/>
      <c r="C490" s="128" t="str">
        <f>+"Total "&amp;PROPER(C432)</f>
        <v>Total Rsv - Amenities</v>
      </c>
      <c r="D490" s="96"/>
      <c r="E490" s="174">
        <f t="shared" ref="E490:Q490" si="497">SUM(E433:E489)</f>
        <v>0</v>
      </c>
      <c r="F490" s="175">
        <f t="shared" si="497"/>
        <v>0</v>
      </c>
      <c r="G490" s="175">
        <f t="shared" si="497"/>
        <v>0</v>
      </c>
      <c r="H490" s="175">
        <f t="shared" si="497"/>
        <v>0</v>
      </c>
      <c r="I490" s="175">
        <f t="shared" si="497"/>
        <v>0</v>
      </c>
      <c r="J490" s="175">
        <f t="shared" si="497"/>
        <v>0</v>
      </c>
      <c r="K490" s="175">
        <f t="shared" si="497"/>
        <v>0</v>
      </c>
      <c r="L490" s="175">
        <f t="shared" si="497"/>
        <v>0</v>
      </c>
      <c r="M490" s="175">
        <f t="shared" si="497"/>
        <v>0</v>
      </c>
      <c r="N490" s="175">
        <f t="shared" si="497"/>
        <v>0</v>
      </c>
      <c r="O490" s="175">
        <f t="shared" si="497"/>
        <v>0</v>
      </c>
      <c r="P490" s="175">
        <f t="shared" si="497"/>
        <v>0</v>
      </c>
      <c r="Q490" s="176">
        <f t="shared" si="497"/>
        <v>0</v>
      </c>
      <c r="R490" s="96"/>
      <c r="S490" s="174">
        <f t="shared" ref="S490:AG490" si="498">SUM(S433:S489)</f>
        <v>0</v>
      </c>
      <c r="T490" s="175">
        <f t="shared" si="498"/>
        <v>0</v>
      </c>
      <c r="U490" s="175">
        <f t="shared" si="498"/>
        <v>0</v>
      </c>
      <c r="V490" s="175">
        <f t="shared" si="498"/>
        <v>0</v>
      </c>
      <c r="W490" s="175">
        <f t="shared" si="498"/>
        <v>0</v>
      </c>
      <c r="X490" s="175">
        <f t="shared" si="498"/>
        <v>0</v>
      </c>
      <c r="Y490" s="175">
        <f t="shared" si="498"/>
        <v>0</v>
      </c>
      <c r="Z490" s="175">
        <f t="shared" si="498"/>
        <v>0</v>
      </c>
      <c r="AA490" s="175">
        <f t="shared" si="498"/>
        <v>0</v>
      </c>
      <c r="AB490" s="175">
        <f t="shared" si="498"/>
        <v>0</v>
      </c>
      <c r="AC490" s="175">
        <f t="shared" si="498"/>
        <v>0</v>
      </c>
      <c r="AD490" s="175">
        <f t="shared" si="498"/>
        <v>0</v>
      </c>
      <c r="AE490" s="176">
        <f t="shared" si="498"/>
        <v>0</v>
      </c>
      <c r="AF490" s="176">
        <f t="shared" si="498"/>
        <v>0</v>
      </c>
      <c r="AG490" s="176">
        <f t="shared" si="498"/>
        <v>0</v>
      </c>
      <c r="AH490" s="177">
        <f t="shared" si="495"/>
        <v>0</v>
      </c>
      <c r="AI490" s="96"/>
      <c r="AJ490" s="66">
        <f t="shared" ref="AJ490:AV490" si="499">SUM(AJ433:AJ489)</f>
        <v>0</v>
      </c>
      <c r="AK490" s="67">
        <f t="shared" si="499"/>
        <v>0</v>
      </c>
      <c r="AL490" s="67">
        <f t="shared" si="499"/>
        <v>0</v>
      </c>
      <c r="AM490" s="67">
        <f t="shared" si="499"/>
        <v>0</v>
      </c>
      <c r="AN490" s="67">
        <f t="shared" si="499"/>
        <v>0</v>
      </c>
      <c r="AO490" s="67">
        <f t="shared" si="499"/>
        <v>0</v>
      </c>
      <c r="AP490" s="67">
        <f t="shared" si="499"/>
        <v>0</v>
      </c>
      <c r="AQ490" s="67">
        <f t="shared" si="499"/>
        <v>0</v>
      </c>
      <c r="AR490" s="67">
        <f t="shared" si="499"/>
        <v>0</v>
      </c>
      <c r="AS490" s="67">
        <f t="shared" si="499"/>
        <v>0</v>
      </c>
      <c r="AT490" s="67">
        <f t="shared" si="499"/>
        <v>0</v>
      </c>
      <c r="AU490" s="67">
        <f t="shared" si="499"/>
        <v>0</v>
      </c>
      <c r="AV490" s="27">
        <f t="shared" si="499"/>
        <v>0</v>
      </c>
      <c r="AW490" s="55"/>
      <c r="AX490" s="22"/>
    </row>
    <row r="491" spans="1:50" s="46" customFormat="1" ht="11.65" customHeight="1" x14ac:dyDescent="0.3">
      <c r="A491" s="44"/>
      <c r="B491" s="129"/>
      <c r="C491" s="130" t="s">
        <v>175</v>
      </c>
      <c r="D491" s="130"/>
      <c r="E491" s="178">
        <f t="shared" ref="E491:Q491" si="500">IF(E$201=0,0,E490/E$201)</f>
        <v>0</v>
      </c>
      <c r="F491" s="179">
        <f t="shared" si="500"/>
        <v>0</v>
      </c>
      <c r="G491" s="179">
        <f t="shared" si="500"/>
        <v>0</v>
      </c>
      <c r="H491" s="179">
        <f t="shared" si="500"/>
        <v>0</v>
      </c>
      <c r="I491" s="179">
        <f t="shared" si="500"/>
        <v>0</v>
      </c>
      <c r="J491" s="179">
        <f t="shared" si="500"/>
        <v>0</v>
      </c>
      <c r="K491" s="179">
        <f t="shared" si="500"/>
        <v>0</v>
      </c>
      <c r="L491" s="179">
        <f t="shared" si="500"/>
        <v>0</v>
      </c>
      <c r="M491" s="179">
        <f t="shared" si="500"/>
        <v>0</v>
      </c>
      <c r="N491" s="179">
        <f t="shared" si="500"/>
        <v>0</v>
      </c>
      <c r="O491" s="179">
        <f t="shared" si="500"/>
        <v>0</v>
      </c>
      <c r="P491" s="179">
        <f t="shared" si="500"/>
        <v>0</v>
      </c>
      <c r="Q491" s="180">
        <f t="shared" si="500"/>
        <v>0</v>
      </c>
      <c r="R491" s="130"/>
      <c r="S491" s="178">
        <f t="shared" ref="S491:AF491" si="501">IF(S$201=0,0,S490/S$201)</f>
        <v>0</v>
      </c>
      <c r="T491" s="179">
        <f t="shared" si="501"/>
        <v>0</v>
      </c>
      <c r="U491" s="179">
        <f t="shared" si="501"/>
        <v>0</v>
      </c>
      <c r="V491" s="179">
        <f t="shared" si="501"/>
        <v>0</v>
      </c>
      <c r="W491" s="179">
        <f t="shared" si="501"/>
        <v>0</v>
      </c>
      <c r="X491" s="179">
        <f t="shared" si="501"/>
        <v>0</v>
      </c>
      <c r="Y491" s="179">
        <f t="shared" si="501"/>
        <v>0</v>
      </c>
      <c r="Z491" s="179">
        <f t="shared" si="501"/>
        <v>0</v>
      </c>
      <c r="AA491" s="179">
        <f t="shared" si="501"/>
        <v>0</v>
      </c>
      <c r="AB491" s="179">
        <f t="shared" si="501"/>
        <v>0</v>
      </c>
      <c r="AC491" s="179">
        <f t="shared" si="501"/>
        <v>0</v>
      </c>
      <c r="AD491" s="179">
        <f t="shared" si="501"/>
        <v>0</v>
      </c>
      <c r="AE491" s="180">
        <f t="shared" si="501"/>
        <v>0</v>
      </c>
      <c r="AF491" s="180">
        <f t="shared" si="501"/>
        <v>0</v>
      </c>
      <c r="AG491" s="180"/>
      <c r="AH491" s="180"/>
      <c r="AI491" s="130"/>
      <c r="AJ491" s="68">
        <f t="shared" ref="AJ491:AV491" si="502">IF(AJ$201=0,0,AJ490/AJ$201)</f>
        <v>0</v>
      </c>
      <c r="AK491" s="69">
        <f t="shared" si="502"/>
        <v>0</v>
      </c>
      <c r="AL491" s="69">
        <f t="shared" si="502"/>
        <v>0</v>
      </c>
      <c r="AM491" s="69">
        <f t="shared" si="502"/>
        <v>0</v>
      </c>
      <c r="AN491" s="69">
        <f t="shared" si="502"/>
        <v>0</v>
      </c>
      <c r="AO491" s="69">
        <f t="shared" si="502"/>
        <v>0</v>
      </c>
      <c r="AP491" s="69">
        <f t="shared" si="502"/>
        <v>0</v>
      </c>
      <c r="AQ491" s="69">
        <f t="shared" si="502"/>
        <v>0</v>
      </c>
      <c r="AR491" s="69">
        <f t="shared" si="502"/>
        <v>0</v>
      </c>
      <c r="AS491" s="69">
        <f t="shared" si="502"/>
        <v>0</v>
      </c>
      <c r="AT491" s="69">
        <f t="shared" si="502"/>
        <v>0</v>
      </c>
      <c r="AU491" s="69">
        <f t="shared" si="502"/>
        <v>0</v>
      </c>
      <c r="AV491" s="45">
        <f t="shared" si="502"/>
        <v>0</v>
      </c>
      <c r="AW491" s="56"/>
      <c r="AX491" s="44"/>
    </row>
    <row r="492" spans="1:50" x14ac:dyDescent="0.35">
      <c r="A492" s="11"/>
      <c r="B492" s="125"/>
      <c r="C492" s="97"/>
      <c r="D492" s="97"/>
      <c r="E492" s="181"/>
      <c r="F492" s="182"/>
      <c r="G492" s="182"/>
      <c r="H492" s="182"/>
      <c r="I492" s="182"/>
      <c r="J492" s="182"/>
      <c r="K492" s="182"/>
      <c r="L492" s="182"/>
      <c r="M492" s="182"/>
      <c r="N492" s="182"/>
      <c r="O492" s="182"/>
      <c r="P492" s="182"/>
      <c r="Q492" s="183"/>
      <c r="R492" s="97"/>
      <c r="S492" s="181"/>
      <c r="T492" s="182"/>
      <c r="U492" s="182"/>
      <c r="V492" s="182"/>
      <c r="W492" s="182"/>
      <c r="X492" s="182"/>
      <c r="Y492" s="182"/>
      <c r="Z492" s="182"/>
      <c r="AA492" s="182"/>
      <c r="AB492" s="182"/>
      <c r="AC492" s="182"/>
      <c r="AD492" s="182"/>
      <c r="AE492" s="183"/>
      <c r="AF492" s="183"/>
      <c r="AG492" s="183"/>
      <c r="AH492" s="183"/>
      <c r="AI492" s="97"/>
      <c r="AJ492" s="57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9"/>
      <c r="AW492" s="58"/>
      <c r="AX492" s="11"/>
    </row>
    <row r="493" spans="1:50" x14ac:dyDescent="0.35">
      <c r="B493" s="116"/>
      <c r="C493" s="126" t="s">
        <v>1000</v>
      </c>
      <c r="E493" s="105"/>
      <c r="F493" s="106"/>
      <c r="G493" s="106"/>
      <c r="H493" s="106"/>
      <c r="I493" s="106"/>
      <c r="J493" s="106"/>
      <c r="K493" s="106"/>
      <c r="L493" s="106"/>
      <c r="M493" s="106"/>
      <c r="N493" s="106"/>
      <c r="O493" s="106"/>
      <c r="P493" s="106"/>
      <c r="Q493" s="184"/>
      <c r="S493" s="105"/>
      <c r="T493" s="106"/>
      <c r="U493" s="106"/>
      <c r="V493" s="106"/>
      <c r="W493" s="106"/>
      <c r="X493" s="106"/>
      <c r="Y493" s="106"/>
      <c r="Z493" s="106"/>
      <c r="AA493" s="106"/>
      <c r="AB493" s="106"/>
      <c r="AC493" s="106"/>
      <c r="AD493" s="106"/>
      <c r="AE493" s="184"/>
      <c r="AF493" s="184"/>
      <c r="AG493" s="184"/>
      <c r="AH493" s="172"/>
      <c r="AJ493" s="59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30"/>
      <c r="AW493" s="49"/>
    </row>
    <row r="494" spans="1:50" x14ac:dyDescent="0.35">
      <c r="B494" s="116">
        <v>660000</v>
      </c>
      <c r="C494" s="87" t="s">
        <v>1001</v>
      </c>
      <c r="E494" s="99">
        <f t="shared" ref="E494:E525" si="503">IF(E$6="Actuals",_xlfn.IFNA(VLOOKUP($B494,PYRSV,5,FALSE),0),_xlfn.IFNA(VLOOKUP($B494,CYBUDRSV,5,FALSE),0))</f>
        <v>0</v>
      </c>
      <c r="F494" s="100">
        <f t="shared" ref="F494:F525" si="504">IF(F$6="Actuals",_xlfn.IFNA(VLOOKUP($B494,PYRSV,6,FALSE),0),_xlfn.IFNA(VLOOKUP($B494,CYBUDRSV,6,FALSE),0))</f>
        <v>0</v>
      </c>
      <c r="G494" s="100">
        <f t="shared" ref="G494:G525" si="505">IF(G$6="Actuals",_xlfn.IFNA(VLOOKUP($B494,PYRSV,7,FALSE),0),_xlfn.IFNA(VLOOKUP($B494,CYBUDRSV,7,FALSE),0))</f>
        <v>0</v>
      </c>
      <c r="H494" s="100">
        <f t="shared" ref="H494:H525" si="506">IF(H$6="Actuals",_xlfn.IFNA(VLOOKUP($B494,PYRSV,8,FALSE),0),_xlfn.IFNA(VLOOKUP($B494,CYBUDRSV,8,FALSE),0))</f>
        <v>0</v>
      </c>
      <c r="I494" s="100">
        <f t="shared" ref="I494:I525" si="507">IF(I$6="Actuals",_xlfn.IFNA(VLOOKUP($B494,PYRSV,9,FALSE),0),_xlfn.IFNA(VLOOKUP($B494,CYBUDRSV,9,FALSE),0))</f>
        <v>0</v>
      </c>
      <c r="J494" s="100">
        <f t="shared" ref="J494:J525" si="508">IF(J$6="Actuals",_xlfn.IFNA(VLOOKUP($B494,PYRSV,10,FALSE),0),_xlfn.IFNA(VLOOKUP($B494,CYBUDRSV,10,FALSE),0))</f>
        <v>0</v>
      </c>
      <c r="K494" s="100">
        <f t="shared" ref="K494:K525" si="509">IF(K$6="Actuals",_xlfn.IFNA(VLOOKUP($B494,PYRSV,11,FALSE),0),_xlfn.IFNA(VLOOKUP($B494,CYBUDRSV,11,FALSE),0))</f>
        <v>0</v>
      </c>
      <c r="L494" s="100">
        <f t="shared" ref="L494:L525" si="510">IF(L$6="Actuals",_xlfn.IFNA(VLOOKUP($B494,PYRSV,12,FALSE),0),_xlfn.IFNA(VLOOKUP($B494,CYBUDRSV,12,FALSE),0))</f>
        <v>0</v>
      </c>
      <c r="M494" s="100">
        <f t="shared" ref="M494:M525" si="511">IF(M$6="Actuals",_xlfn.IFNA(VLOOKUP($B494,PYRSV,13,FALSE),0),_xlfn.IFNA(VLOOKUP($B494,CYBUDRSV,13,FALSE),0))</f>
        <v>0</v>
      </c>
      <c r="N494" s="100">
        <f t="shared" ref="N494:N525" si="512">IF(N$6="Actuals",_xlfn.IFNA(VLOOKUP($B494,PYRSV,14,FALSE),0),_xlfn.IFNA(VLOOKUP($B494,CYBUDRSV,14,FALSE),0))</f>
        <v>0</v>
      </c>
      <c r="O494" s="100">
        <f t="shared" ref="O494:O525" si="513">IF(O$6="Actuals",_xlfn.IFNA(VLOOKUP($B494,PYRSV,15,FALSE),0),_xlfn.IFNA(VLOOKUP($B494,CYBUDRSV,15,FALSE),0))</f>
        <v>0</v>
      </c>
      <c r="P494" s="100">
        <f t="shared" ref="P494:P525" si="514">IF(P$6="Actuals",_xlfn.IFNA(VLOOKUP($B494,PYRSV,16,FALSE),0),_xlfn.IFNA(VLOOKUP($B494,CYBUDRSV,16,FALSE),0))</f>
        <v>0</v>
      </c>
      <c r="Q494" s="104">
        <f t="shared" ref="Q494:Q525" si="515">SUM(E494:P494)</f>
        <v>0</v>
      </c>
      <c r="S494" s="99">
        <f t="shared" ref="S494:S525" si="516">IF(S$6="Actuals",_xlfn.IFNA(VLOOKUP($B494,CYRSV,5,FALSE),0),_xlfn.IFNA(VLOOKUP($B494,CYBUDRSV,9,FALSE),0))</f>
        <v>0</v>
      </c>
      <c r="T494" s="100">
        <f t="shared" ref="T494:T525" si="517">IF(T$6="Actuals",_xlfn.IFNA(VLOOKUP($B494,CYRSV,6,FALSE),0),_xlfn.IFNA(VLOOKUP($B494,CYBUDRSV,10,FALSE),0))</f>
        <v>0</v>
      </c>
      <c r="U494" s="100">
        <f t="shared" ref="U494:U525" si="518">IF(U$6="Actuals",_xlfn.IFNA(VLOOKUP($B494,CYRSV,7,FALSE),0),_xlfn.IFNA(VLOOKUP($B494,CYBUDRSV,11,FALSE),0))</f>
        <v>0</v>
      </c>
      <c r="V494" s="100">
        <f t="shared" ref="V494:V525" si="519">IF(V$6="Actuals",_xlfn.IFNA(VLOOKUP($B494,CYRSV,8,FALSE),0),_xlfn.IFNA(VLOOKUP($B494,CYBUDRSV,12,FALSE),0))</f>
        <v>0</v>
      </c>
      <c r="W494" s="100">
        <f t="shared" ref="W494:W525" si="520">IF(W$6="Actuals",_xlfn.IFNA(VLOOKUP($B494,CYRSV,9,FALSE),0),_xlfn.IFNA(VLOOKUP($B494,CYBUDRSV,13,FALSE),0))</f>
        <v>0</v>
      </c>
      <c r="X494" s="100">
        <f t="shared" ref="X494:X525" si="521">IF(X$6="Actuals",_xlfn.IFNA(VLOOKUP($B494,CYRSV,10,FALSE),0),_xlfn.IFNA(VLOOKUP($B494,CYBUDRSV,14,FALSE),0))</f>
        <v>0</v>
      </c>
      <c r="Y494" s="100">
        <f t="shared" ref="Y494:Y525" si="522">IF(Y$6="Actuals",_xlfn.IFNA(VLOOKUP($B494,CYRSV,11,FALSE),0),_xlfn.IFNA(VLOOKUP($B494,CYBUDRSV,15,FALSE),0))</f>
        <v>0</v>
      </c>
      <c r="Z494" s="100">
        <f t="shared" ref="Z494:Z525" si="523">IF(Z$6="Actuals",_xlfn.IFNA(VLOOKUP($B494,CYRSV,12,FALSE),0),_xlfn.IFNA(VLOOKUP($B494,CYBUDRSV,16,FALSE),0))</f>
        <v>0</v>
      </c>
      <c r="AA494" s="100">
        <f t="shared" ref="AA494:AA525" si="524">IF(AA$6="Actuals",_xlfn.IFNA(VLOOKUP($B494,CYRSV,13,FALSE),0),_xlfn.IFNA(VLOOKUP($B494,CYBUDRSV,17,FALSE),0))</f>
        <v>0</v>
      </c>
      <c r="AB494" s="100">
        <f t="shared" ref="AB494:AB525" si="525">IF(AB$6="Actuals",_xlfn.IFNA(VLOOKUP($B494,CYRSV,14,FALSE),0),_xlfn.IFNA(VLOOKUP($B494,CYBUDRSV,18,FALSE),0))</f>
        <v>0</v>
      </c>
      <c r="AC494" s="100">
        <f t="shared" ref="AC494:AC525" si="526">IF(AC$6="Actuals",_xlfn.IFNA(VLOOKUP($B494,CYRSV,15,FALSE),0),_xlfn.IFNA(VLOOKUP($B494,CYBUDRSV,19,FALSE),0))</f>
        <v>0</v>
      </c>
      <c r="AD494" s="100">
        <f t="shared" ref="AD494:AD525" si="527">IF(AD$6="Actuals",_xlfn.IFNA(VLOOKUP($B494,CYRSV,16,FALSE),0),_xlfn.IFNA(VLOOKUP($B494,CYBUDRSV,20,FALSE),0))</f>
        <v>0</v>
      </c>
      <c r="AE494" s="104">
        <f t="shared" ref="AE494:AE525" si="528">SUM(S494:AD494)</f>
        <v>0</v>
      </c>
      <c r="AF494" s="104">
        <f t="shared" ref="AF494:AF525" si="529">IF(AF$6="Actuals",_xlfn.IFNA(VLOOKUP($B494,CYRSV,17,FALSE),0),_xlfn.IFNA(VLOOKUP($B494,CYBUDRSV,6,FALSE),0))</f>
        <v>0</v>
      </c>
      <c r="AG494" s="104">
        <f t="shared" ref="AG494:AG525" si="530">+AE494-AF494</f>
        <v>0</v>
      </c>
      <c r="AH494" s="173">
        <f t="shared" ref="AH494:AH525" si="531">IF(AF494=0,0,AG494/AF494)</f>
        <v>0</v>
      </c>
      <c r="AJ494" s="78"/>
      <c r="AK494" s="79"/>
      <c r="AL494" s="79"/>
      <c r="AM494" s="79"/>
      <c r="AN494" s="79"/>
      <c r="AO494" s="79"/>
      <c r="AP494" s="79"/>
      <c r="AQ494" s="79"/>
      <c r="AR494" s="79"/>
      <c r="AS494" s="79"/>
      <c r="AT494" s="79"/>
      <c r="AU494" s="79">
        <v>0</v>
      </c>
      <c r="AV494" s="30">
        <f t="shared" ref="AV494:AV525" si="532">SUM(AJ494:AU494)</f>
        <v>0</v>
      </c>
      <c r="AW494" s="80"/>
      <c r="AX494" s="37"/>
    </row>
    <row r="495" spans="1:50" x14ac:dyDescent="0.35">
      <c r="B495" s="116">
        <v>661000</v>
      </c>
      <c r="C495" s="87" t="s">
        <v>1002</v>
      </c>
      <c r="E495" s="99">
        <f t="shared" si="503"/>
        <v>0</v>
      </c>
      <c r="F495" s="100">
        <f t="shared" si="504"/>
        <v>0</v>
      </c>
      <c r="G495" s="100">
        <f t="shared" si="505"/>
        <v>0</v>
      </c>
      <c r="H495" s="100">
        <f t="shared" si="506"/>
        <v>0</v>
      </c>
      <c r="I495" s="100">
        <f t="shared" si="507"/>
        <v>0</v>
      </c>
      <c r="J495" s="100">
        <f t="shared" si="508"/>
        <v>0</v>
      </c>
      <c r="K495" s="100">
        <f t="shared" si="509"/>
        <v>0</v>
      </c>
      <c r="L495" s="100">
        <f t="shared" si="510"/>
        <v>0</v>
      </c>
      <c r="M495" s="100">
        <f t="shared" si="511"/>
        <v>0</v>
      </c>
      <c r="N495" s="100">
        <f t="shared" si="512"/>
        <v>0</v>
      </c>
      <c r="O495" s="100">
        <f t="shared" si="513"/>
        <v>0</v>
      </c>
      <c r="P495" s="100">
        <f t="shared" si="514"/>
        <v>0</v>
      </c>
      <c r="Q495" s="104">
        <f t="shared" si="515"/>
        <v>0</v>
      </c>
      <c r="S495" s="99">
        <f t="shared" si="516"/>
        <v>0</v>
      </c>
      <c r="T495" s="100">
        <f t="shared" si="517"/>
        <v>0</v>
      </c>
      <c r="U495" s="100">
        <f t="shared" si="518"/>
        <v>0</v>
      </c>
      <c r="V495" s="100">
        <f t="shared" si="519"/>
        <v>0</v>
      </c>
      <c r="W495" s="100">
        <f t="shared" si="520"/>
        <v>0</v>
      </c>
      <c r="X495" s="100">
        <f t="shared" si="521"/>
        <v>0</v>
      </c>
      <c r="Y495" s="100">
        <f t="shared" si="522"/>
        <v>0</v>
      </c>
      <c r="Z495" s="100">
        <f t="shared" si="523"/>
        <v>0</v>
      </c>
      <c r="AA495" s="100">
        <f t="shared" si="524"/>
        <v>0</v>
      </c>
      <c r="AB495" s="100">
        <f t="shared" si="525"/>
        <v>0</v>
      </c>
      <c r="AC495" s="100">
        <f t="shared" si="526"/>
        <v>0</v>
      </c>
      <c r="AD495" s="100">
        <f t="shared" si="527"/>
        <v>0</v>
      </c>
      <c r="AE495" s="104">
        <f t="shared" si="528"/>
        <v>0</v>
      </c>
      <c r="AF495" s="104">
        <f t="shared" si="529"/>
        <v>0</v>
      </c>
      <c r="AG495" s="104">
        <f t="shared" si="530"/>
        <v>0</v>
      </c>
      <c r="AH495" s="173">
        <f t="shared" si="531"/>
        <v>0</v>
      </c>
      <c r="AJ495" s="78"/>
      <c r="AK495" s="79"/>
      <c r="AL495" s="79"/>
      <c r="AM495" s="79"/>
      <c r="AN495" s="79"/>
      <c r="AO495" s="79"/>
      <c r="AP495" s="79"/>
      <c r="AQ495" s="79"/>
      <c r="AR495" s="79"/>
      <c r="AS495" s="79"/>
      <c r="AT495" s="79"/>
      <c r="AU495" s="79"/>
      <c r="AV495" s="30">
        <f t="shared" si="532"/>
        <v>0</v>
      </c>
      <c r="AW495" s="80"/>
      <c r="AX495" s="37"/>
    </row>
    <row r="496" spans="1:50" x14ac:dyDescent="0.35">
      <c r="B496" s="116">
        <v>661010</v>
      </c>
      <c r="C496" s="87" t="s">
        <v>1003</v>
      </c>
      <c r="E496" s="99">
        <f t="shared" si="503"/>
        <v>0</v>
      </c>
      <c r="F496" s="100">
        <f t="shared" si="504"/>
        <v>0</v>
      </c>
      <c r="G496" s="100">
        <f t="shared" si="505"/>
        <v>0</v>
      </c>
      <c r="H496" s="100">
        <f t="shared" si="506"/>
        <v>0</v>
      </c>
      <c r="I496" s="100">
        <f t="shared" si="507"/>
        <v>0</v>
      </c>
      <c r="J496" s="100">
        <f t="shared" si="508"/>
        <v>0</v>
      </c>
      <c r="K496" s="100">
        <f t="shared" si="509"/>
        <v>0</v>
      </c>
      <c r="L496" s="100">
        <f t="shared" si="510"/>
        <v>0</v>
      </c>
      <c r="M496" s="100">
        <f t="shared" si="511"/>
        <v>0</v>
      </c>
      <c r="N496" s="100">
        <f t="shared" si="512"/>
        <v>0</v>
      </c>
      <c r="O496" s="100">
        <f t="shared" si="513"/>
        <v>0</v>
      </c>
      <c r="P496" s="100">
        <f t="shared" si="514"/>
        <v>0</v>
      </c>
      <c r="Q496" s="104">
        <f t="shared" si="515"/>
        <v>0</v>
      </c>
      <c r="S496" s="99">
        <f t="shared" si="516"/>
        <v>0</v>
      </c>
      <c r="T496" s="100">
        <f t="shared" si="517"/>
        <v>0</v>
      </c>
      <c r="U496" s="100">
        <f t="shared" si="518"/>
        <v>0</v>
      </c>
      <c r="V496" s="100">
        <f t="shared" si="519"/>
        <v>0</v>
      </c>
      <c r="W496" s="100">
        <f t="shared" si="520"/>
        <v>0</v>
      </c>
      <c r="X496" s="100">
        <f t="shared" si="521"/>
        <v>0</v>
      </c>
      <c r="Y496" s="100">
        <f t="shared" si="522"/>
        <v>0</v>
      </c>
      <c r="Z496" s="100">
        <f t="shared" si="523"/>
        <v>0</v>
      </c>
      <c r="AA496" s="100">
        <f t="shared" si="524"/>
        <v>0</v>
      </c>
      <c r="AB496" s="100">
        <f t="shared" si="525"/>
        <v>0</v>
      </c>
      <c r="AC496" s="100">
        <f t="shared" si="526"/>
        <v>0</v>
      </c>
      <c r="AD496" s="100">
        <f t="shared" si="527"/>
        <v>0</v>
      </c>
      <c r="AE496" s="104">
        <f t="shared" si="528"/>
        <v>0</v>
      </c>
      <c r="AF496" s="104">
        <f t="shared" si="529"/>
        <v>0</v>
      </c>
      <c r="AG496" s="104">
        <f t="shared" si="530"/>
        <v>0</v>
      </c>
      <c r="AH496" s="173">
        <f t="shared" si="531"/>
        <v>0</v>
      </c>
      <c r="AJ496" s="78"/>
      <c r="AK496" s="79"/>
      <c r="AL496" s="79"/>
      <c r="AM496" s="79"/>
      <c r="AN496" s="79"/>
      <c r="AO496" s="79"/>
      <c r="AP496" s="79"/>
      <c r="AQ496" s="79"/>
      <c r="AR496" s="79"/>
      <c r="AS496" s="79"/>
      <c r="AT496" s="79"/>
      <c r="AU496" s="79"/>
      <c r="AV496" s="30">
        <f t="shared" si="532"/>
        <v>0</v>
      </c>
      <c r="AW496" s="80"/>
      <c r="AX496" s="37"/>
    </row>
    <row r="497" spans="2:50" x14ac:dyDescent="0.35">
      <c r="B497" s="116">
        <v>661011</v>
      </c>
      <c r="C497" s="87" t="s">
        <v>1004</v>
      </c>
      <c r="E497" s="99">
        <f t="shared" si="503"/>
        <v>0</v>
      </c>
      <c r="F497" s="100">
        <f t="shared" si="504"/>
        <v>0</v>
      </c>
      <c r="G497" s="100">
        <f t="shared" si="505"/>
        <v>0</v>
      </c>
      <c r="H497" s="100">
        <f t="shared" si="506"/>
        <v>0</v>
      </c>
      <c r="I497" s="100">
        <f t="shared" si="507"/>
        <v>0</v>
      </c>
      <c r="J497" s="100">
        <f t="shared" si="508"/>
        <v>0</v>
      </c>
      <c r="K497" s="100">
        <f t="shared" si="509"/>
        <v>0</v>
      </c>
      <c r="L497" s="100">
        <f t="shared" si="510"/>
        <v>0</v>
      </c>
      <c r="M497" s="100">
        <f t="shared" si="511"/>
        <v>0</v>
      </c>
      <c r="N497" s="100">
        <f t="shared" si="512"/>
        <v>0</v>
      </c>
      <c r="O497" s="100">
        <f t="shared" si="513"/>
        <v>0</v>
      </c>
      <c r="P497" s="100">
        <f t="shared" si="514"/>
        <v>0</v>
      </c>
      <c r="Q497" s="104">
        <f t="shared" si="515"/>
        <v>0</v>
      </c>
      <c r="S497" s="99">
        <f t="shared" si="516"/>
        <v>0</v>
      </c>
      <c r="T497" s="100">
        <f t="shared" si="517"/>
        <v>0</v>
      </c>
      <c r="U497" s="100">
        <f t="shared" si="518"/>
        <v>0</v>
      </c>
      <c r="V497" s="100">
        <f t="shared" si="519"/>
        <v>0</v>
      </c>
      <c r="W497" s="100">
        <f t="shared" si="520"/>
        <v>0</v>
      </c>
      <c r="X497" s="100">
        <f t="shared" si="521"/>
        <v>0</v>
      </c>
      <c r="Y497" s="100">
        <f t="shared" si="522"/>
        <v>0</v>
      </c>
      <c r="Z497" s="100">
        <f t="shared" si="523"/>
        <v>0</v>
      </c>
      <c r="AA497" s="100">
        <f t="shared" si="524"/>
        <v>0</v>
      </c>
      <c r="AB497" s="100">
        <f t="shared" si="525"/>
        <v>0</v>
      </c>
      <c r="AC497" s="100">
        <f t="shared" si="526"/>
        <v>0</v>
      </c>
      <c r="AD497" s="100">
        <f t="shared" si="527"/>
        <v>0</v>
      </c>
      <c r="AE497" s="104">
        <f t="shared" si="528"/>
        <v>0</v>
      </c>
      <c r="AF497" s="104">
        <f t="shared" si="529"/>
        <v>0</v>
      </c>
      <c r="AG497" s="104">
        <f t="shared" si="530"/>
        <v>0</v>
      </c>
      <c r="AH497" s="173">
        <f t="shared" si="531"/>
        <v>0</v>
      </c>
      <c r="AJ497" s="78"/>
      <c r="AK497" s="79"/>
      <c r="AL497" s="79"/>
      <c r="AM497" s="79"/>
      <c r="AN497" s="79"/>
      <c r="AO497" s="79"/>
      <c r="AP497" s="79"/>
      <c r="AQ497" s="79"/>
      <c r="AR497" s="79"/>
      <c r="AS497" s="79"/>
      <c r="AT497" s="79"/>
      <c r="AU497" s="79"/>
      <c r="AV497" s="30">
        <f t="shared" si="532"/>
        <v>0</v>
      </c>
      <c r="AW497" s="80"/>
      <c r="AX497" s="37"/>
    </row>
    <row r="498" spans="2:50" x14ac:dyDescent="0.35">
      <c r="B498" s="116">
        <v>661012</v>
      </c>
      <c r="C498" s="87" t="s">
        <v>1005</v>
      </c>
      <c r="E498" s="99">
        <f t="shared" si="503"/>
        <v>0</v>
      </c>
      <c r="F498" s="100">
        <f t="shared" si="504"/>
        <v>0</v>
      </c>
      <c r="G498" s="100">
        <f t="shared" si="505"/>
        <v>0</v>
      </c>
      <c r="H498" s="100">
        <f t="shared" si="506"/>
        <v>0</v>
      </c>
      <c r="I498" s="100">
        <f t="shared" si="507"/>
        <v>0</v>
      </c>
      <c r="J498" s="100">
        <f t="shared" si="508"/>
        <v>0</v>
      </c>
      <c r="K498" s="100">
        <f t="shared" si="509"/>
        <v>0</v>
      </c>
      <c r="L498" s="100">
        <f t="shared" si="510"/>
        <v>0</v>
      </c>
      <c r="M498" s="100">
        <f t="shared" si="511"/>
        <v>0</v>
      </c>
      <c r="N498" s="100">
        <f t="shared" si="512"/>
        <v>0</v>
      </c>
      <c r="O498" s="100">
        <f t="shared" si="513"/>
        <v>0</v>
      </c>
      <c r="P498" s="100">
        <f t="shared" si="514"/>
        <v>0</v>
      </c>
      <c r="Q498" s="104">
        <f t="shared" si="515"/>
        <v>0</v>
      </c>
      <c r="S498" s="99">
        <f t="shared" si="516"/>
        <v>0</v>
      </c>
      <c r="T498" s="100">
        <f t="shared" si="517"/>
        <v>0</v>
      </c>
      <c r="U498" s="100">
        <f t="shared" si="518"/>
        <v>0</v>
      </c>
      <c r="V498" s="100">
        <f t="shared" si="519"/>
        <v>0</v>
      </c>
      <c r="W498" s="100">
        <f t="shared" si="520"/>
        <v>0</v>
      </c>
      <c r="X498" s="100">
        <f t="shared" si="521"/>
        <v>0</v>
      </c>
      <c r="Y498" s="100">
        <f t="shared" si="522"/>
        <v>0</v>
      </c>
      <c r="Z498" s="100">
        <f t="shared" si="523"/>
        <v>0</v>
      </c>
      <c r="AA498" s="100">
        <f t="shared" si="524"/>
        <v>0</v>
      </c>
      <c r="AB498" s="100">
        <f t="shared" si="525"/>
        <v>0</v>
      </c>
      <c r="AC498" s="100">
        <f t="shared" si="526"/>
        <v>0</v>
      </c>
      <c r="AD498" s="100">
        <f t="shared" si="527"/>
        <v>0</v>
      </c>
      <c r="AE498" s="104">
        <f t="shared" si="528"/>
        <v>0</v>
      </c>
      <c r="AF498" s="104">
        <f t="shared" si="529"/>
        <v>0</v>
      </c>
      <c r="AG498" s="104">
        <f t="shared" si="530"/>
        <v>0</v>
      </c>
      <c r="AH498" s="173">
        <f t="shared" si="531"/>
        <v>0</v>
      </c>
      <c r="AJ498" s="78"/>
      <c r="AK498" s="79"/>
      <c r="AL498" s="79"/>
      <c r="AM498" s="79"/>
      <c r="AN498" s="79"/>
      <c r="AO498" s="79"/>
      <c r="AP498" s="79"/>
      <c r="AQ498" s="79"/>
      <c r="AR498" s="79"/>
      <c r="AS498" s="79"/>
      <c r="AT498" s="79"/>
      <c r="AU498" s="79"/>
      <c r="AV498" s="30">
        <f t="shared" si="532"/>
        <v>0</v>
      </c>
      <c r="AW498" s="80"/>
      <c r="AX498" s="37"/>
    </row>
    <row r="499" spans="2:50" x14ac:dyDescent="0.35">
      <c r="B499" s="116">
        <v>661013</v>
      </c>
      <c r="C499" s="87" t="s">
        <v>1006</v>
      </c>
      <c r="E499" s="99">
        <f t="shared" si="503"/>
        <v>0</v>
      </c>
      <c r="F499" s="100">
        <f t="shared" si="504"/>
        <v>0</v>
      </c>
      <c r="G499" s="100">
        <f t="shared" si="505"/>
        <v>0</v>
      </c>
      <c r="H499" s="100">
        <f t="shared" si="506"/>
        <v>0</v>
      </c>
      <c r="I499" s="100">
        <f t="shared" si="507"/>
        <v>0</v>
      </c>
      <c r="J499" s="100">
        <f t="shared" si="508"/>
        <v>0</v>
      </c>
      <c r="K499" s="100">
        <f t="shared" si="509"/>
        <v>0</v>
      </c>
      <c r="L499" s="100">
        <f t="shared" si="510"/>
        <v>0</v>
      </c>
      <c r="M499" s="100">
        <f t="shared" si="511"/>
        <v>0</v>
      </c>
      <c r="N499" s="100">
        <f t="shared" si="512"/>
        <v>0</v>
      </c>
      <c r="O499" s="100">
        <f t="shared" si="513"/>
        <v>0</v>
      </c>
      <c r="P499" s="100">
        <f t="shared" si="514"/>
        <v>0</v>
      </c>
      <c r="Q499" s="104">
        <f t="shared" si="515"/>
        <v>0</v>
      </c>
      <c r="S499" s="99">
        <f t="shared" si="516"/>
        <v>0</v>
      </c>
      <c r="T499" s="100">
        <f t="shared" si="517"/>
        <v>0</v>
      </c>
      <c r="U499" s="100">
        <f t="shared" si="518"/>
        <v>0</v>
      </c>
      <c r="V499" s="100">
        <f t="shared" si="519"/>
        <v>0</v>
      </c>
      <c r="W499" s="100">
        <f t="shared" si="520"/>
        <v>0</v>
      </c>
      <c r="X499" s="100">
        <f t="shared" si="521"/>
        <v>0</v>
      </c>
      <c r="Y499" s="100">
        <f t="shared" si="522"/>
        <v>0</v>
      </c>
      <c r="Z499" s="100">
        <f t="shared" si="523"/>
        <v>0</v>
      </c>
      <c r="AA499" s="100">
        <f t="shared" si="524"/>
        <v>0</v>
      </c>
      <c r="AB499" s="100">
        <f t="shared" si="525"/>
        <v>0</v>
      </c>
      <c r="AC499" s="100">
        <f t="shared" si="526"/>
        <v>0</v>
      </c>
      <c r="AD499" s="100">
        <f t="shared" si="527"/>
        <v>0</v>
      </c>
      <c r="AE499" s="104">
        <f t="shared" si="528"/>
        <v>0</v>
      </c>
      <c r="AF499" s="104">
        <f t="shared" si="529"/>
        <v>0</v>
      </c>
      <c r="AG499" s="104">
        <f t="shared" si="530"/>
        <v>0</v>
      </c>
      <c r="AH499" s="173">
        <f t="shared" si="531"/>
        <v>0</v>
      </c>
      <c r="AJ499" s="78"/>
      <c r="AK499" s="79"/>
      <c r="AL499" s="79"/>
      <c r="AM499" s="79"/>
      <c r="AN499" s="79"/>
      <c r="AO499" s="79"/>
      <c r="AP499" s="79"/>
      <c r="AQ499" s="79"/>
      <c r="AR499" s="79"/>
      <c r="AS499" s="79"/>
      <c r="AT499" s="79"/>
      <c r="AU499" s="79"/>
      <c r="AV499" s="30">
        <f t="shared" si="532"/>
        <v>0</v>
      </c>
      <c r="AW499" s="80"/>
      <c r="AX499" s="37"/>
    </row>
    <row r="500" spans="2:50" x14ac:dyDescent="0.35">
      <c r="B500" s="116">
        <v>661014</v>
      </c>
      <c r="C500" s="87" t="s">
        <v>1007</v>
      </c>
      <c r="E500" s="99">
        <f t="shared" si="503"/>
        <v>0</v>
      </c>
      <c r="F500" s="100">
        <f t="shared" si="504"/>
        <v>0</v>
      </c>
      <c r="G500" s="100">
        <f t="shared" si="505"/>
        <v>0</v>
      </c>
      <c r="H500" s="100">
        <f t="shared" si="506"/>
        <v>0</v>
      </c>
      <c r="I500" s="100">
        <f t="shared" si="507"/>
        <v>0</v>
      </c>
      <c r="J500" s="100">
        <f t="shared" si="508"/>
        <v>0</v>
      </c>
      <c r="K500" s="100">
        <f t="shared" si="509"/>
        <v>0</v>
      </c>
      <c r="L500" s="100">
        <f t="shared" si="510"/>
        <v>0</v>
      </c>
      <c r="M500" s="100">
        <f t="shared" si="511"/>
        <v>0</v>
      </c>
      <c r="N500" s="100">
        <f t="shared" si="512"/>
        <v>0</v>
      </c>
      <c r="O500" s="100">
        <f t="shared" si="513"/>
        <v>0</v>
      </c>
      <c r="P500" s="100">
        <f t="shared" si="514"/>
        <v>0</v>
      </c>
      <c r="Q500" s="104">
        <f t="shared" si="515"/>
        <v>0</v>
      </c>
      <c r="S500" s="99">
        <f t="shared" si="516"/>
        <v>0</v>
      </c>
      <c r="T500" s="100">
        <f t="shared" si="517"/>
        <v>0</v>
      </c>
      <c r="U500" s="100">
        <f t="shared" si="518"/>
        <v>0</v>
      </c>
      <c r="V500" s="100">
        <f t="shared" si="519"/>
        <v>0</v>
      </c>
      <c r="W500" s="100">
        <f t="shared" si="520"/>
        <v>0</v>
      </c>
      <c r="X500" s="100">
        <f t="shared" si="521"/>
        <v>0</v>
      </c>
      <c r="Y500" s="100">
        <f t="shared" si="522"/>
        <v>0</v>
      </c>
      <c r="Z500" s="100">
        <f t="shared" si="523"/>
        <v>0</v>
      </c>
      <c r="AA500" s="100">
        <f t="shared" si="524"/>
        <v>0</v>
      </c>
      <c r="AB500" s="100">
        <f t="shared" si="525"/>
        <v>0</v>
      </c>
      <c r="AC500" s="100">
        <f t="shared" si="526"/>
        <v>0</v>
      </c>
      <c r="AD500" s="100">
        <f t="shared" si="527"/>
        <v>0</v>
      </c>
      <c r="AE500" s="104">
        <f t="shared" si="528"/>
        <v>0</v>
      </c>
      <c r="AF500" s="104">
        <f t="shared" si="529"/>
        <v>0</v>
      </c>
      <c r="AG500" s="104">
        <f t="shared" si="530"/>
        <v>0</v>
      </c>
      <c r="AH500" s="173">
        <f t="shared" si="531"/>
        <v>0</v>
      </c>
      <c r="AJ500" s="78"/>
      <c r="AK500" s="79"/>
      <c r="AL500" s="79"/>
      <c r="AM500" s="79"/>
      <c r="AN500" s="79"/>
      <c r="AO500" s="79"/>
      <c r="AP500" s="79"/>
      <c r="AQ500" s="79"/>
      <c r="AR500" s="79"/>
      <c r="AS500" s="79"/>
      <c r="AT500" s="79"/>
      <c r="AU500" s="79"/>
      <c r="AV500" s="30">
        <f t="shared" si="532"/>
        <v>0</v>
      </c>
      <c r="AW500" s="80"/>
      <c r="AX500" s="37"/>
    </row>
    <row r="501" spans="2:50" x14ac:dyDescent="0.35">
      <c r="B501" s="116">
        <v>661015</v>
      </c>
      <c r="C501" s="87" t="s">
        <v>1008</v>
      </c>
      <c r="E501" s="99">
        <f t="shared" si="503"/>
        <v>0</v>
      </c>
      <c r="F501" s="100">
        <f t="shared" si="504"/>
        <v>0</v>
      </c>
      <c r="G501" s="100">
        <f t="shared" si="505"/>
        <v>0</v>
      </c>
      <c r="H501" s="100">
        <f t="shared" si="506"/>
        <v>0</v>
      </c>
      <c r="I501" s="100">
        <f t="shared" si="507"/>
        <v>0</v>
      </c>
      <c r="J501" s="100">
        <f t="shared" si="508"/>
        <v>0</v>
      </c>
      <c r="K501" s="100">
        <f t="shared" si="509"/>
        <v>0</v>
      </c>
      <c r="L501" s="100">
        <f t="shared" si="510"/>
        <v>0</v>
      </c>
      <c r="M501" s="100">
        <f t="shared" si="511"/>
        <v>0</v>
      </c>
      <c r="N501" s="100">
        <f t="shared" si="512"/>
        <v>0</v>
      </c>
      <c r="O501" s="100">
        <f t="shared" si="513"/>
        <v>0</v>
      </c>
      <c r="P501" s="100">
        <f t="shared" si="514"/>
        <v>0</v>
      </c>
      <c r="Q501" s="104">
        <f t="shared" si="515"/>
        <v>0</v>
      </c>
      <c r="S501" s="99">
        <f t="shared" si="516"/>
        <v>0</v>
      </c>
      <c r="T501" s="100">
        <f t="shared" si="517"/>
        <v>0</v>
      </c>
      <c r="U501" s="100">
        <f t="shared" si="518"/>
        <v>0</v>
      </c>
      <c r="V501" s="100">
        <f t="shared" si="519"/>
        <v>0</v>
      </c>
      <c r="W501" s="100">
        <f t="shared" si="520"/>
        <v>0</v>
      </c>
      <c r="X501" s="100">
        <f t="shared" si="521"/>
        <v>0</v>
      </c>
      <c r="Y501" s="100">
        <f t="shared" si="522"/>
        <v>0</v>
      </c>
      <c r="Z501" s="100">
        <f t="shared" si="523"/>
        <v>0</v>
      </c>
      <c r="AA501" s="100">
        <f t="shared" si="524"/>
        <v>0</v>
      </c>
      <c r="AB501" s="100">
        <f t="shared" si="525"/>
        <v>0</v>
      </c>
      <c r="AC501" s="100">
        <f t="shared" si="526"/>
        <v>0</v>
      </c>
      <c r="AD501" s="100">
        <f t="shared" si="527"/>
        <v>0</v>
      </c>
      <c r="AE501" s="104">
        <f t="shared" si="528"/>
        <v>0</v>
      </c>
      <c r="AF501" s="104">
        <f t="shared" si="529"/>
        <v>0</v>
      </c>
      <c r="AG501" s="104">
        <f t="shared" si="530"/>
        <v>0</v>
      </c>
      <c r="AH501" s="173">
        <f t="shared" si="531"/>
        <v>0</v>
      </c>
      <c r="AJ501" s="78"/>
      <c r="AK501" s="79"/>
      <c r="AL501" s="79"/>
      <c r="AM501" s="79"/>
      <c r="AN501" s="79"/>
      <c r="AO501" s="79"/>
      <c r="AP501" s="79"/>
      <c r="AQ501" s="79"/>
      <c r="AR501" s="79"/>
      <c r="AS501" s="79"/>
      <c r="AT501" s="79"/>
      <c r="AU501" s="79"/>
      <c r="AV501" s="30">
        <f t="shared" si="532"/>
        <v>0</v>
      </c>
      <c r="AW501" s="80"/>
      <c r="AX501" s="37"/>
    </row>
    <row r="502" spans="2:50" x14ac:dyDescent="0.35">
      <c r="B502" s="116">
        <v>662000</v>
      </c>
      <c r="C502" s="87" t="s">
        <v>1009</v>
      </c>
      <c r="E502" s="99">
        <f t="shared" si="503"/>
        <v>0</v>
      </c>
      <c r="F502" s="100">
        <f t="shared" si="504"/>
        <v>0</v>
      </c>
      <c r="G502" s="100">
        <f t="shared" si="505"/>
        <v>0</v>
      </c>
      <c r="H502" s="100">
        <f t="shared" si="506"/>
        <v>0</v>
      </c>
      <c r="I502" s="100">
        <f t="shared" si="507"/>
        <v>0</v>
      </c>
      <c r="J502" s="100">
        <f t="shared" si="508"/>
        <v>0</v>
      </c>
      <c r="K502" s="100">
        <f t="shared" si="509"/>
        <v>0</v>
      </c>
      <c r="L502" s="100">
        <f t="shared" si="510"/>
        <v>0</v>
      </c>
      <c r="M502" s="100">
        <f t="shared" si="511"/>
        <v>0</v>
      </c>
      <c r="N502" s="100">
        <f t="shared" si="512"/>
        <v>0</v>
      </c>
      <c r="O502" s="100">
        <f t="shared" si="513"/>
        <v>0</v>
      </c>
      <c r="P502" s="100">
        <f t="shared" si="514"/>
        <v>0</v>
      </c>
      <c r="Q502" s="104">
        <f t="shared" si="515"/>
        <v>0</v>
      </c>
      <c r="S502" s="99">
        <f t="shared" si="516"/>
        <v>0</v>
      </c>
      <c r="T502" s="100">
        <f t="shared" si="517"/>
        <v>0</v>
      </c>
      <c r="U502" s="100">
        <f t="shared" si="518"/>
        <v>0</v>
      </c>
      <c r="V502" s="100">
        <f t="shared" si="519"/>
        <v>0</v>
      </c>
      <c r="W502" s="100">
        <f t="shared" si="520"/>
        <v>0</v>
      </c>
      <c r="X502" s="100">
        <f t="shared" si="521"/>
        <v>0</v>
      </c>
      <c r="Y502" s="100">
        <f t="shared" si="522"/>
        <v>0</v>
      </c>
      <c r="Z502" s="100">
        <f t="shared" si="523"/>
        <v>0</v>
      </c>
      <c r="AA502" s="100">
        <f t="shared" si="524"/>
        <v>0</v>
      </c>
      <c r="AB502" s="100">
        <f t="shared" si="525"/>
        <v>0</v>
      </c>
      <c r="AC502" s="100">
        <f t="shared" si="526"/>
        <v>0</v>
      </c>
      <c r="AD502" s="100">
        <f t="shared" si="527"/>
        <v>0</v>
      </c>
      <c r="AE502" s="104">
        <f t="shared" si="528"/>
        <v>0</v>
      </c>
      <c r="AF502" s="104">
        <f t="shared" si="529"/>
        <v>0</v>
      </c>
      <c r="AG502" s="104">
        <f t="shared" si="530"/>
        <v>0</v>
      </c>
      <c r="AH502" s="173">
        <f t="shared" si="531"/>
        <v>0</v>
      </c>
      <c r="AJ502" s="78"/>
      <c r="AK502" s="79"/>
      <c r="AL502" s="79"/>
      <c r="AM502" s="79"/>
      <c r="AN502" s="79"/>
      <c r="AO502" s="79"/>
      <c r="AP502" s="79"/>
      <c r="AQ502" s="79"/>
      <c r="AR502" s="79"/>
      <c r="AS502" s="79"/>
      <c r="AT502" s="79"/>
      <c r="AU502" s="79"/>
      <c r="AV502" s="30">
        <f t="shared" si="532"/>
        <v>0</v>
      </c>
      <c r="AW502" s="80"/>
      <c r="AX502" s="37"/>
    </row>
    <row r="503" spans="2:50" x14ac:dyDescent="0.35">
      <c r="B503" s="116">
        <v>662100</v>
      </c>
      <c r="C503" s="87" t="s">
        <v>1010</v>
      </c>
      <c r="E503" s="99">
        <f t="shared" si="503"/>
        <v>0</v>
      </c>
      <c r="F503" s="100">
        <f t="shared" si="504"/>
        <v>0</v>
      </c>
      <c r="G503" s="100">
        <f t="shared" si="505"/>
        <v>0</v>
      </c>
      <c r="H503" s="100">
        <f t="shared" si="506"/>
        <v>0</v>
      </c>
      <c r="I503" s="100">
        <f t="shared" si="507"/>
        <v>0</v>
      </c>
      <c r="J503" s="100">
        <f t="shared" si="508"/>
        <v>0</v>
      </c>
      <c r="K503" s="100">
        <f t="shared" si="509"/>
        <v>0</v>
      </c>
      <c r="L503" s="100">
        <f t="shared" si="510"/>
        <v>0</v>
      </c>
      <c r="M503" s="100">
        <f t="shared" si="511"/>
        <v>0</v>
      </c>
      <c r="N503" s="100">
        <f t="shared" si="512"/>
        <v>0</v>
      </c>
      <c r="O503" s="100">
        <f t="shared" si="513"/>
        <v>0</v>
      </c>
      <c r="P503" s="100">
        <f t="shared" si="514"/>
        <v>0</v>
      </c>
      <c r="Q503" s="104">
        <f t="shared" si="515"/>
        <v>0</v>
      </c>
      <c r="S503" s="99">
        <f t="shared" si="516"/>
        <v>0</v>
      </c>
      <c r="T503" s="100">
        <f t="shared" si="517"/>
        <v>0</v>
      </c>
      <c r="U503" s="100">
        <f t="shared" si="518"/>
        <v>0</v>
      </c>
      <c r="V503" s="100">
        <f t="shared" si="519"/>
        <v>0</v>
      </c>
      <c r="W503" s="100">
        <f t="shared" si="520"/>
        <v>0</v>
      </c>
      <c r="X503" s="100">
        <f t="shared" si="521"/>
        <v>0</v>
      </c>
      <c r="Y503" s="100">
        <f t="shared" si="522"/>
        <v>0</v>
      </c>
      <c r="Z503" s="100">
        <f t="shared" si="523"/>
        <v>0</v>
      </c>
      <c r="AA503" s="100">
        <f t="shared" si="524"/>
        <v>0</v>
      </c>
      <c r="AB503" s="100">
        <f t="shared" si="525"/>
        <v>0</v>
      </c>
      <c r="AC503" s="100">
        <f t="shared" si="526"/>
        <v>0</v>
      </c>
      <c r="AD503" s="100">
        <f t="shared" si="527"/>
        <v>0</v>
      </c>
      <c r="AE503" s="104">
        <f t="shared" si="528"/>
        <v>0</v>
      </c>
      <c r="AF503" s="104">
        <f t="shared" si="529"/>
        <v>0</v>
      </c>
      <c r="AG503" s="104">
        <f t="shared" si="530"/>
        <v>0</v>
      </c>
      <c r="AH503" s="173">
        <f t="shared" si="531"/>
        <v>0</v>
      </c>
      <c r="AJ503" s="78"/>
      <c r="AK503" s="79"/>
      <c r="AL503" s="79"/>
      <c r="AM503" s="79"/>
      <c r="AN503" s="79"/>
      <c r="AO503" s="79"/>
      <c r="AP503" s="79"/>
      <c r="AQ503" s="79"/>
      <c r="AR503" s="79"/>
      <c r="AS503" s="79"/>
      <c r="AT503" s="79"/>
      <c r="AU503" s="79"/>
      <c r="AV503" s="30">
        <f t="shared" si="532"/>
        <v>0</v>
      </c>
      <c r="AW503" s="80"/>
      <c r="AX503" s="37"/>
    </row>
    <row r="504" spans="2:50" x14ac:dyDescent="0.35">
      <c r="B504" s="116">
        <v>662101</v>
      </c>
      <c r="C504" s="87" t="s">
        <v>1011</v>
      </c>
      <c r="E504" s="99">
        <f t="shared" si="503"/>
        <v>0</v>
      </c>
      <c r="F504" s="100">
        <f t="shared" si="504"/>
        <v>0</v>
      </c>
      <c r="G504" s="100">
        <f t="shared" si="505"/>
        <v>0</v>
      </c>
      <c r="H504" s="100">
        <f t="shared" si="506"/>
        <v>0</v>
      </c>
      <c r="I504" s="100">
        <f t="shared" si="507"/>
        <v>0</v>
      </c>
      <c r="J504" s="100">
        <f t="shared" si="508"/>
        <v>0</v>
      </c>
      <c r="K504" s="100">
        <f t="shared" si="509"/>
        <v>0</v>
      </c>
      <c r="L504" s="100">
        <f t="shared" si="510"/>
        <v>0</v>
      </c>
      <c r="M504" s="100">
        <f t="shared" si="511"/>
        <v>0</v>
      </c>
      <c r="N504" s="100">
        <f t="shared" si="512"/>
        <v>0</v>
      </c>
      <c r="O504" s="100">
        <f t="shared" si="513"/>
        <v>0</v>
      </c>
      <c r="P504" s="100">
        <f t="shared" si="514"/>
        <v>0</v>
      </c>
      <c r="Q504" s="104">
        <f t="shared" si="515"/>
        <v>0</v>
      </c>
      <c r="S504" s="99">
        <f t="shared" si="516"/>
        <v>0</v>
      </c>
      <c r="T504" s="100">
        <f t="shared" si="517"/>
        <v>0</v>
      </c>
      <c r="U504" s="100">
        <f t="shared" si="518"/>
        <v>0</v>
      </c>
      <c r="V504" s="100">
        <f t="shared" si="519"/>
        <v>0</v>
      </c>
      <c r="W504" s="100">
        <f t="shared" si="520"/>
        <v>0</v>
      </c>
      <c r="X504" s="100">
        <f t="shared" si="521"/>
        <v>0</v>
      </c>
      <c r="Y504" s="100">
        <f t="shared" si="522"/>
        <v>0</v>
      </c>
      <c r="Z504" s="100">
        <f t="shared" si="523"/>
        <v>0</v>
      </c>
      <c r="AA504" s="100">
        <f t="shared" si="524"/>
        <v>0</v>
      </c>
      <c r="AB504" s="100">
        <f t="shared" si="525"/>
        <v>0</v>
      </c>
      <c r="AC504" s="100">
        <f t="shared" si="526"/>
        <v>0</v>
      </c>
      <c r="AD504" s="100">
        <f t="shared" si="527"/>
        <v>0</v>
      </c>
      <c r="AE504" s="104">
        <f t="shared" si="528"/>
        <v>0</v>
      </c>
      <c r="AF504" s="104">
        <f t="shared" si="529"/>
        <v>0</v>
      </c>
      <c r="AG504" s="104">
        <f t="shared" si="530"/>
        <v>0</v>
      </c>
      <c r="AH504" s="173">
        <f t="shared" si="531"/>
        <v>0</v>
      </c>
      <c r="AJ504" s="78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30">
        <f t="shared" si="532"/>
        <v>0</v>
      </c>
      <c r="AW504" s="80"/>
      <c r="AX504" s="37"/>
    </row>
    <row r="505" spans="2:50" x14ac:dyDescent="0.35">
      <c r="B505" s="116">
        <v>662102</v>
      </c>
      <c r="C505" s="87" t="s">
        <v>1012</v>
      </c>
      <c r="E505" s="99">
        <f t="shared" si="503"/>
        <v>0</v>
      </c>
      <c r="F505" s="100">
        <f t="shared" si="504"/>
        <v>0</v>
      </c>
      <c r="G505" s="100">
        <f t="shared" si="505"/>
        <v>0</v>
      </c>
      <c r="H505" s="100">
        <f t="shared" si="506"/>
        <v>0</v>
      </c>
      <c r="I505" s="100">
        <f t="shared" si="507"/>
        <v>0</v>
      </c>
      <c r="J505" s="100">
        <f t="shared" si="508"/>
        <v>0</v>
      </c>
      <c r="K505" s="100">
        <f t="shared" si="509"/>
        <v>0</v>
      </c>
      <c r="L505" s="100">
        <f t="shared" si="510"/>
        <v>0</v>
      </c>
      <c r="M505" s="100">
        <f t="shared" si="511"/>
        <v>0</v>
      </c>
      <c r="N505" s="100">
        <f t="shared" si="512"/>
        <v>0</v>
      </c>
      <c r="O505" s="100">
        <f t="shared" si="513"/>
        <v>0</v>
      </c>
      <c r="P505" s="100">
        <f t="shared" si="514"/>
        <v>0</v>
      </c>
      <c r="Q505" s="104">
        <f t="shared" si="515"/>
        <v>0</v>
      </c>
      <c r="S505" s="99">
        <f t="shared" si="516"/>
        <v>0</v>
      </c>
      <c r="T505" s="100">
        <f t="shared" si="517"/>
        <v>0</v>
      </c>
      <c r="U505" s="100">
        <f t="shared" si="518"/>
        <v>0</v>
      </c>
      <c r="V505" s="100">
        <f t="shared" si="519"/>
        <v>0</v>
      </c>
      <c r="W505" s="100">
        <f t="shared" si="520"/>
        <v>0</v>
      </c>
      <c r="X505" s="100">
        <f t="shared" si="521"/>
        <v>0</v>
      </c>
      <c r="Y505" s="100">
        <f t="shared" si="522"/>
        <v>0</v>
      </c>
      <c r="Z505" s="100">
        <f t="shared" si="523"/>
        <v>0</v>
      </c>
      <c r="AA505" s="100">
        <f t="shared" si="524"/>
        <v>0</v>
      </c>
      <c r="AB505" s="100">
        <f t="shared" si="525"/>
        <v>0</v>
      </c>
      <c r="AC505" s="100">
        <f t="shared" si="526"/>
        <v>0</v>
      </c>
      <c r="AD505" s="100">
        <f t="shared" si="527"/>
        <v>0</v>
      </c>
      <c r="AE505" s="104">
        <f t="shared" si="528"/>
        <v>0</v>
      </c>
      <c r="AF505" s="104">
        <f t="shared" si="529"/>
        <v>0</v>
      </c>
      <c r="AG505" s="104">
        <f t="shared" si="530"/>
        <v>0</v>
      </c>
      <c r="AH505" s="173">
        <f t="shared" si="531"/>
        <v>0</v>
      </c>
      <c r="AJ505" s="78"/>
      <c r="AK505" s="79"/>
      <c r="AL505" s="79"/>
      <c r="AM505" s="79"/>
      <c r="AN505" s="79"/>
      <c r="AO505" s="79"/>
      <c r="AP505" s="79"/>
      <c r="AQ505" s="79"/>
      <c r="AR505" s="79"/>
      <c r="AS505" s="79"/>
      <c r="AT505" s="79"/>
      <c r="AU505" s="79"/>
      <c r="AV505" s="30">
        <f t="shared" si="532"/>
        <v>0</v>
      </c>
      <c r="AW505" s="80"/>
      <c r="AX505" s="37"/>
    </row>
    <row r="506" spans="2:50" x14ac:dyDescent="0.35">
      <c r="B506" s="116">
        <v>662200</v>
      </c>
      <c r="C506" s="87" t="s">
        <v>1013</v>
      </c>
      <c r="E506" s="99">
        <f t="shared" si="503"/>
        <v>0</v>
      </c>
      <c r="F506" s="100">
        <f t="shared" si="504"/>
        <v>0</v>
      </c>
      <c r="G506" s="100">
        <f t="shared" si="505"/>
        <v>0</v>
      </c>
      <c r="H506" s="100">
        <f t="shared" si="506"/>
        <v>0</v>
      </c>
      <c r="I506" s="100">
        <f t="shared" si="507"/>
        <v>0</v>
      </c>
      <c r="J506" s="100">
        <f t="shared" si="508"/>
        <v>0</v>
      </c>
      <c r="K506" s="100">
        <f t="shared" si="509"/>
        <v>0</v>
      </c>
      <c r="L506" s="100">
        <f t="shared" si="510"/>
        <v>0</v>
      </c>
      <c r="M506" s="100">
        <f t="shared" si="511"/>
        <v>0</v>
      </c>
      <c r="N506" s="100">
        <f t="shared" si="512"/>
        <v>0</v>
      </c>
      <c r="O506" s="100">
        <f t="shared" si="513"/>
        <v>0</v>
      </c>
      <c r="P506" s="100">
        <f t="shared" si="514"/>
        <v>0</v>
      </c>
      <c r="Q506" s="104">
        <f t="shared" si="515"/>
        <v>0</v>
      </c>
      <c r="S506" s="99">
        <f t="shared" si="516"/>
        <v>0</v>
      </c>
      <c r="T506" s="100">
        <f t="shared" si="517"/>
        <v>0</v>
      </c>
      <c r="U506" s="100">
        <f t="shared" si="518"/>
        <v>0</v>
      </c>
      <c r="V506" s="100">
        <f t="shared" si="519"/>
        <v>0</v>
      </c>
      <c r="W506" s="100">
        <f t="shared" si="520"/>
        <v>0</v>
      </c>
      <c r="X506" s="100">
        <f t="shared" si="521"/>
        <v>0</v>
      </c>
      <c r="Y506" s="100">
        <f t="shared" si="522"/>
        <v>0</v>
      </c>
      <c r="Z506" s="100">
        <f t="shared" si="523"/>
        <v>0</v>
      </c>
      <c r="AA506" s="100">
        <f t="shared" si="524"/>
        <v>0</v>
      </c>
      <c r="AB506" s="100">
        <f t="shared" si="525"/>
        <v>0</v>
      </c>
      <c r="AC506" s="100">
        <f t="shared" si="526"/>
        <v>0</v>
      </c>
      <c r="AD506" s="100">
        <f t="shared" si="527"/>
        <v>0</v>
      </c>
      <c r="AE506" s="104">
        <f t="shared" si="528"/>
        <v>0</v>
      </c>
      <c r="AF506" s="104">
        <f t="shared" si="529"/>
        <v>0</v>
      </c>
      <c r="AG506" s="104">
        <f t="shared" si="530"/>
        <v>0</v>
      </c>
      <c r="AH506" s="173">
        <f t="shared" si="531"/>
        <v>0</v>
      </c>
      <c r="AJ506" s="78"/>
      <c r="AK506" s="79"/>
      <c r="AL506" s="79"/>
      <c r="AM506" s="79"/>
      <c r="AN506" s="79"/>
      <c r="AO506" s="79"/>
      <c r="AP506" s="79"/>
      <c r="AQ506" s="79"/>
      <c r="AR506" s="79"/>
      <c r="AS506" s="79"/>
      <c r="AT506" s="79"/>
      <c r="AU506" s="79"/>
      <c r="AV506" s="30">
        <f t="shared" si="532"/>
        <v>0</v>
      </c>
      <c r="AW506" s="80"/>
      <c r="AX506" s="37"/>
    </row>
    <row r="507" spans="2:50" x14ac:dyDescent="0.35">
      <c r="B507" s="116">
        <v>662201</v>
      </c>
      <c r="C507" s="87" t="s">
        <v>1014</v>
      </c>
      <c r="E507" s="99">
        <f t="shared" si="503"/>
        <v>0</v>
      </c>
      <c r="F507" s="100">
        <f t="shared" si="504"/>
        <v>0</v>
      </c>
      <c r="G507" s="100">
        <f t="shared" si="505"/>
        <v>0</v>
      </c>
      <c r="H507" s="100">
        <f t="shared" si="506"/>
        <v>0</v>
      </c>
      <c r="I507" s="100">
        <f t="shared" si="507"/>
        <v>0</v>
      </c>
      <c r="J507" s="100">
        <f t="shared" si="508"/>
        <v>0</v>
      </c>
      <c r="K507" s="100">
        <f t="shared" si="509"/>
        <v>0</v>
      </c>
      <c r="L507" s="100">
        <f t="shared" si="510"/>
        <v>0</v>
      </c>
      <c r="M507" s="100">
        <f t="shared" si="511"/>
        <v>0</v>
      </c>
      <c r="N507" s="100">
        <f t="shared" si="512"/>
        <v>0</v>
      </c>
      <c r="O507" s="100">
        <f t="shared" si="513"/>
        <v>0</v>
      </c>
      <c r="P507" s="100">
        <f t="shared" si="514"/>
        <v>0</v>
      </c>
      <c r="Q507" s="104">
        <f t="shared" si="515"/>
        <v>0</v>
      </c>
      <c r="S507" s="99">
        <f t="shared" si="516"/>
        <v>0</v>
      </c>
      <c r="T507" s="100">
        <f t="shared" si="517"/>
        <v>0</v>
      </c>
      <c r="U507" s="100">
        <f t="shared" si="518"/>
        <v>0</v>
      </c>
      <c r="V507" s="100">
        <f t="shared" si="519"/>
        <v>0</v>
      </c>
      <c r="W507" s="100">
        <f t="shared" si="520"/>
        <v>0</v>
      </c>
      <c r="X507" s="100">
        <f t="shared" si="521"/>
        <v>0</v>
      </c>
      <c r="Y507" s="100">
        <f t="shared" si="522"/>
        <v>0</v>
      </c>
      <c r="Z507" s="100">
        <f t="shared" si="523"/>
        <v>0</v>
      </c>
      <c r="AA507" s="100">
        <f t="shared" si="524"/>
        <v>0</v>
      </c>
      <c r="AB507" s="100">
        <f t="shared" si="525"/>
        <v>0</v>
      </c>
      <c r="AC507" s="100">
        <f t="shared" si="526"/>
        <v>0</v>
      </c>
      <c r="AD507" s="100">
        <f t="shared" si="527"/>
        <v>0</v>
      </c>
      <c r="AE507" s="104">
        <f t="shared" si="528"/>
        <v>0</v>
      </c>
      <c r="AF507" s="104">
        <f t="shared" si="529"/>
        <v>0</v>
      </c>
      <c r="AG507" s="104">
        <f t="shared" si="530"/>
        <v>0</v>
      </c>
      <c r="AH507" s="173">
        <f t="shared" si="531"/>
        <v>0</v>
      </c>
      <c r="AJ507" s="78"/>
      <c r="AK507" s="79"/>
      <c r="AL507" s="79"/>
      <c r="AM507" s="79"/>
      <c r="AN507" s="79"/>
      <c r="AO507" s="79"/>
      <c r="AP507" s="79"/>
      <c r="AQ507" s="79"/>
      <c r="AR507" s="79"/>
      <c r="AS507" s="79"/>
      <c r="AT507" s="79"/>
      <c r="AU507" s="79"/>
      <c r="AV507" s="30">
        <f t="shared" si="532"/>
        <v>0</v>
      </c>
      <c r="AW507" s="80"/>
      <c r="AX507" s="37"/>
    </row>
    <row r="508" spans="2:50" x14ac:dyDescent="0.35">
      <c r="B508" s="116">
        <v>662202</v>
      </c>
      <c r="C508" s="87" t="s">
        <v>1015</v>
      </c>
      <c r="E508" s="99">
        <f t="shared" si="503"/>
        <v>0</v>
      </c>
      <c r="F508" s="100">
        <f t="shared" si="504"/>
        <v>0</v>
      </c>
      <c r="G508" s="100">
        <f t="shared" si="505"/>
        <v>0</v>
      </c>
      <c r="H508" s="100">
        <f t="shared" si="506"/>
        <v>0</v>
      </c>
      <c r="I508" s="100">
        <f t="shared" si="507"/>
        <v>0</v>
      </c>
      <c r="J508" s="100">
        <f t="shared" si="508"/>
        <v>0</v>
      </c>
      <c r="K508" s="100">
        <f t="shared" si="509"/>
        <v>0</v>
      </c>
      <c r="L508" s="100">
        <f t="shared" si="510"/>
        <v>0</v>
      </c>
      <c r="M508" s="100">
        <f t="shared" si="511"/>
        <v>0</v>
      </c>
      <c r="N508" s="100">
        <f t="shared" si="512"/>
        <v>0</v>
      </c>
      <c r="O508" s="100">
        <f t="shared" si="513"/>
        <v>0</v>
      </c>
      <c r="P508" s="100">
        <f t="shared" si="514"/>
        <v>0</v>
      </c>
      <c r="Q508" s="104">
        <f t="shared" si="515"/>
        <v>0</v>
      </c>
      <c r="S508" s="99">
        <f t="shared" si="516"/>
        <v>0</v>
      </c>
      <c r="T508" s="100">
        <f t="shared" si="517"/>
        <v>0</v>
      </c>
      <c r="U508" s="100">
        <f t="shared" si="518"/>
        <v>0</v>
      </c>
      <c r="V508" s="100">
        <f t="shared" si="519"/>
        <v>0</v>
      </c>
      <c r="W508" s="100">
        <f t="shared" si="520"/>
        <v>0</v>
      </c>
      <c r="X508" s="100">
        <f t="shared" si="521"/>
        <v>0</v>
      </c>
      <c r="Y508" s="100">
        <f t="shared" si="522"/>
        <v>0</v>
      </c>
      <c r="Z508" s="100">
        <f t="shared" si="523"/>
        <v>0</v>
      </c>
      <c r="AA508" s="100">
        <f t="shared" si="524"/>
        <v>0</v>
      </c>
      <c r="AB508" s="100">
        <f t="shared" si="525"/>
        <v>0</v>
      </c>
      <c r="AC508" s="100">
        <f t="shared" si="526"/>
        <v>0</v>
      </c>
      <c r="AD508" s="100">
        <f t="shared" si="527"/>
        <v>0</v>
      </c>
      <c r="AE508" s="104">
        <f t="shared" si="528"/>
        <v>0</v>
      </c>
      <c r="AF508" s="104">
        <f t="shared" si="529"/>
        <v>0</v>
      </c>
      <c r="AG508" s="104">
        <f t="shared" si="530"/>
        <v>0</v>
      </c>
      <c r="AH508" s="173">
        <f t="shared" si="531"/>
        <v>0</v>
      </c>
      <c r="AJ508" s="78"/>
      <c r="AK508" s="79"/>
      <c r="AL508" s="79"/>
      <c r="AM508" s="79"/>
      <c r="AN508" s="79"/>
      <c r="AO508" s="79"/>
      <c r="AP508" s="79"/>
      <c r="AQ508" s="79"/>
      <c r="AR508" s="79"/>
      <c r="AS508" s="79"/>
      <c r="AT508" s="79"/>
      <c r="AU508" s="79"/>
      <c r="AV508" s="30">
        <f t="shared" si="532"/>
        <v>0</v>
      </c>
      <c r="AW508" s="80"/>
      <c r="AX508" s="37"/>
    </row>
    <row r="509" spans="2:50" x14ac:dyDescent="0.35">
      <c r="B509" s="116">
        <v>663000</v>
      </c>
      <c r="C509" s="87" t="s">
        <v>1016</v>
      </c>
      <c r="E509" s="99">
        <f t="shared" si="503"/>
        <v>7.5</v>
      </c>
      <c r="F509" s="100">
        <f t="shared" si="504"/>
        <v>7.5</v>
      </c>
      <c r="G509" s="100">
        <f t="shared" si="505"/>
        <v>7.5</v>
      </c>
      <c r="H509" s="100">
        <f t="shared" si="506"/>
        <v>7.5</v>
      </c>
      <c r="I509" s="100">
        <f t="shared" si="507"/>
        <v>7.5</v>
      </c>
      <c r="J509" s="100">
        <f t="shared" si="508"/>
        <v>7.5</v>
      </c>
      <c r="K509" s="100">
        <f t="shared" si="509"/>
        <v>7.5</v>
      </c>
      <c r="L509" s="100">
        <f t="shared" si="510"/>
        <v>7.5</v>
      </c>
      <c r="M509" s="100">
        <f t="shared" si="511"/>
        <v>7.5</v>
      </c>
      <c r="N509" s="100">
        <f t="shared" si="512"/>
        <v>7.5</v>
      </c>
      <c r="O509" s="100">
        <f t="shared" si="513"/>
        <v>7.5</v>
      </c>
      <c r="P509" s="100">
        <f t="shared" si="514"/>
        <v>7.5</v>
      </c>
      <c r="Q509" s="104">
        <f t="shared" si="515"/>
        <v>90</v>
      </c>
      <c r="S509" s="99">
        <f t="shared" si="516"/>
        <v>7.5</v>
      </c>
      <c r="T509" s="100" t="str">
        <f t="shared" si="517"/>
        <v>-</v>
      </c>
      <c r="U509" s="100" t="str">
        <f t="shared" si="518"/>
        <v>-</v>
      </c>
      <c r="V509" s="100" t="str">
        <f t="shared" si="519"/>
        <v>-</v>
      </c>
      <c r="W509" s="100" t="str">
        <f t="shared" si="520"/>
        <v>-</v>
      </c>
      <c r="X509" s="100" t="str">
        <f t="shared" si="521"/>
        <v>-</v>
      </c>
      <c r="Y509" s="100">
        <f t="shared" si="522"/>
        <v>8</v>
      </c>
      <c r="Z509" s="100">
        <f t="shared" si="523"/>
        <v>8</v>
      </c>
      <c r="AA509" s="100">
        <f t="shared" si="524"/>
        <v>8</v>
      </c>
      <c r="AB509" s="100">
        <f t="shared" si="525"/>
        <v>8</v>
      </c>
      <c r="AC509" s="100">
        <f t="shared" si="526"/>
        <v>8</v>
      </c>
      <c r="AD509" s="100">
        <f t="shared" si="527"/>
        <v>8</v>
      </c>
      <c r="AE509" s="104">
        <f t="shared" si="528"/>
        <v>55.5</v>
      </c>
      <c r="AF509" s="104">
        <f t="shared" si="529"/>
        <v>96</v>
      </c>
      <c r="AG509" s="104">
        <f t="shared" si="530"/>
        <v>-40.5</v>
      </c>
      <c r="AH509" s="173">
        <f t="shared" si="531"/>
        <v>-0.421875</v>
      </c>
      <c r="AJ509" s="78"/>
      <c r="AK509" s="79"/>
      <c r="AL509" s="79"/>
      <c r="AM509" s="79"/>
      <c r="AN509" s="79"/>
      <c r="AO509" s="79"/>
      <c r="AP509" s="79"/>
      <c r="AQ509" s="79"/>
      <c r="AR509" s="79"/>
      <c r="AS509" s="79"/>
      <c r="AT509" s="79"/>
      <c r="AU509" s="79"/>
      <c r="AV509" s="30">
        <f t="shared" si="532"/>
        <v>0</v>
      </c>
      <c r="AW509" s="80"/>
      <c r="AX509" s="37"/>
    </row>
    <row r="510" spans="2:50" x14ac:dyDescent="0.35">
      <c r="B510" s="116">
        <v>663001</v>
      </c>
      <c r="C510" s="87" t="s">
        <v>1017</v>
      </c>
      <c r="E510" s="99">
        <f t="shared" si="503"/>
        <v>0</v>
      </c>
      <c r="F510" s="100">
        <f t="shared" si="504"/>
        <v>0</v>
      </c>
      <c r="G510" s="100">
        <f t="shared" si="505"/>
        <v>0</v>
      </c>
      <c r="H510" s="100">
        <f t="shared" si="506"/>
        <v>0</v>
      </c>
      <c r="I510" s="100">
        <f t="shared" si="507"/>
        <v>0</v>
      </c>
      <c r="J510" s="100">
        <f t="shared" si="508"/>
        <v>0</v>
      </c>
      <c r="K510" s="100">
        <f t="shared" si="509"/>
        <v>0</v>
      </c>
      <c r="L510" s="100">
        <f t="shared" si="510"/>
        <v>0</v>
      </c>
      <c r="M510" s="100">
        <f t="shared" si="511"/>
        <v>0</v>
      </c>
      <c r="N510" s="100">
        <f t="shared" si="512"/>
        <v>0</v>
      </c>
      <c r="O510" s="100">
        <f t="shared" si="513"/>
        <v>0</v>
      </c>
      <c r="P510" s="100">
        <f t="shared" si="514"/>
        <v>0</v>
      </c>
      <c r="Q510" s="104">
        <f t="shared" si="515"/>
        <v>0</v>
      </c>
      <c r="S510" s="99">
        <f t="shared" si="516"/>
        <v>0</v>
      </c>
      <c r="T510" s="100">
        <f t="shared" si="517"/>
        <v>0</v>
      </c>
      <c r="U510" s="100">
        <f t="shared" si="518"/>
        <v>0</v>
      </c>
      <c r="V510" s="100">
        <f t="shared" si="519"/>
        <v>0</v>
      </c>
      <c r="W510" s="100">
        <f t="shared" si="520"/>
        <v>0</v>
      </c>
      <c r="X510" s="100">
        <f t="shared" si="521"/>
        <v>0</v>
      </c>
      <c r="Y510" s="100">
        <f t="shared" si="522"/>
        <v>0</v>
      </c>
      <c r="Z510" s="100">
        <f t="shared" si="523"/>
        <v>0</v>
      </c>
      <c r="AA510" s="100">
        <f t="shared" si="524"/>
        <v>0</v>
      </c>
      <c r="AB510" s="100">
        <f t="shared" si="525"/>
        <v>0</v>
      </c>
      <c r="AC510" s="100">
        <f t="shared" si="526"/>
        <v>0</v>
      </c>
      <c r="AD510" s="100">
        <f t="shared" si="527"/>
        <v>0</v>
      </c>
      <c r="AE510" s="104">
        <f t="shared" si="528"/>
        <v>0</v>
      </c>
      <c r="AF510" s="104">
        <f t="shared" si="529"/>
        <v>0</v>
      </c>
      <c r="AG510" s="104">
        <f t="shared" si="530"/>
        <v>0</v>
      </c>
      <c r="AH510" s="173">
        <f t="shared" si="531"/>
        <v>0</v>
      </c>
      <c r="AJ510" s="78"/>
      <c r="AK510" s="79"/>
      <c r="AL510" s="79"/>
      <c r="AM510" s="79"/>
      <c r="AN510" s="79"/>
      <c r="AO510" s="79"/>
      <c r="AP510" s="79"/>
      <c r="AQ510" s="79"/>
      <c r="AR510" s="79"/>
      <c r="AS510" s="79"/>
      <c r="AT510" s="79"/>
      <c r="AU510" s="79"/>
      <c r="AV510" s="30">
        <f t="shared" si="532"/>
        <v>0</v>
      </c>
      <c r="AW510" s="80"/>
      <c r="AX510" s="37"/>
    </row>
    <row r="511" spans="2:50" x14ac:dyDescent="0.35">
      <c r="B511" s="116">
        <v>663002</v>
      </c>
      <c r="C511" s="87" t="s">
        <v>1018</v>
      </c>
      <c r="E511" s="99">
        <f t="shared" si="503"/>
        <v>0</v>
      </c>
      <c r="F511" s="100">
        <f t="shared" si="504"/>
        <v>0</v>
      </c>
      <c r="G511" s="100">
        <f t="shared" si="505"/>
        <v>0</v>
      </c>
      <c r="H511" s="100">
        <f t="shared" si="506"/>
        <v>0</v>
      </c>
      <c r="I511" s="100">
        <f t="shared" si="507"/>
        <v>0</v>
      </c>
      <c r="J511" s="100">
        <f t="shared" si="508"/>
        <v>0</v>
      </c>
      <c r="K511" s="100">
        <f t="shared" si="509"/>
        <v>0</v>
      </c>
      <c r="L511" s="100">
        <f t="shared" si="510"/>
        <v>0</v>
      </c>
      <c r="M511" s="100">
        <f t="shared" si="511"/>
        <v>0</v>
      </c>
      <c r="N511" s="100">
        <f t="shared" si="512"/>
        <v>0</v>
      </c>
      <c r="O511" s="100">
        <f t="shared" si="513"/>
        <v>0</v>
      </c>
      <c r="P511" s="100">
        <f t="shared" si="514"/>
        <v>0</v>
      </c>
      <c r="Q511" s="104">
        <f t="shared" si="515"/>
        <v>0</v>
      </c>
      <c r="S511" s="99">
        <f t="shared" si="516"/>
        <v>0</v>
      </c>
      <c r="T511" s="100">
        <f t="shared" si="517"/>
        <v>0</v>
      </c>
      <c r="U511" s="100">
        <f t="shared" si="518"/>
        <v>0</v>
      </c>
      <c r="V511" s="100">
        <f t="shared" si="519"/>
        <v>0</v>
      </c>
      <c r="W511" s="100">
        <f t="shared" si="520"/>
        <v>0</v>
      </c>
      <c r="X511" s="100">
        <f t="shared" si="521"/>
        <v>0</v>
      </c>
      <c r="Y511" s="100">
        <f t="shared" si="522"/>
        <v>0</v>
      </c>
      <c r="Z511" s="100">
        <f t="shared" si="523"/>
        <v>0</v>
      </c>
      <c r="AA511" s="100">
        <f t="shared" si="524"/>
        <v>0</v>
      </c>
      <c r="AB511" s="100">
        <f t="shared" si="525"/>
        <v>0</v>
      </c>
      <c r="AC511" s="100">
        <f t="shared" si="526"/>
        <v>0</v>
      </c>
      <c r="AD511" s="100">
        <f t="shared" si="527"/>
        <v>0</v>
      </c>
      <c r="AE511" s="104">
        <f t="shared" si="528"/>
        <v>0</v>
      </c>
      <c r="AF511" s="104">
        <f t="shared" si="529"/>
        <v>0</v>
      </c>
      <c r="AG511" s="104">
        <f t="shared" si="530"/>
        <v>0</v>
      </c>
      <c r="AH511" s="173">
        <f t="shared" si="531"/>
        <v>0</v>
      </c>
      <c r="AJ511" s="78"/>
      <c r="AK511" s="79"/>
      <c r="AL511" s="79"/>
      <c r="AM511" s="79"/>
      <c r="AN511" s="79"/>
      <c r="AO511" s="79"/>
      <c r="AP511" s="79"/>
      <c r="AQ511" s="79"/>
      <c r="AR511" s="79"/>
      <c r="AS511" s="79"/>
      <c r="AT511" s="79"/>
      <c r="AU511" s="79"/>
      <c r="AV511" s="30">
        <f t="shared" si="532"/>
        <v>0</v>
      </c>
      <c r="AW511" s="80"/>
      <c r="AX511" s="37"/>
    </row>
    <row r="512" spans="2:50" x14ac:dyDescent="0.35">
      <c r="B512" s="116">
        <v>663010</v>
      </c>
      <c r="C512" s="87" t="s">
        <v>1019</v>
      </c>
      <c r="E512" s="99">
        <f t="shared" si="503"/>
        <v>0</v>
      </c>
      <c r="F512" s="100">
        <f t="shared" si="504"/>
        <v>0</v>
      </c>
      <c r="G512" s="100">
        <f t="shared" si="505"/>
        <v>0</v>
      </c>
      <c r="H512" s="100">
        <f t="shared" si="506"/>
        <v>0</v>
      </c>
      <c r="I512" s="100">
        <f t="shared" si="507"/>
        <v>0</v>
      </c>
      <c r="J512" s="100">
        <f t="shared" si="508"/>
        <v>0</v>
      </c>
      <c r="K512" s="100">
        <f t="shared" si="509"/>
        <v>0</v>
      </c>
      <c r="L512" s="100">
        <f t="shared" si="510"/>
        <v>0</v>
      </c>
      <c r="M512" s="100">
        <f t="shared" si="511"/>
        <v>0</v>
      </c>
      <c r="N512" s="100">
        <f t="shared" si="512"/>
        <v>0</v>
      </c>
      <c r="O512" s="100">
        <f t="shared" si="513"/>
        <v>0</v>
      </c>
      <c r="P512" s="100">
        <f t="shared" si="514"/>
        <v>0</v>
      </c>
      <c r="Q512" s="104">
        <f t="shared" si="515"/>
        <v>0</v>
      </c>
      <c r="S512" s="99">
        <f t="shared" si="516"/>
        <v>0</v>
      </c>
      <c r="T512" s="100">
        <f t="shared" si="517"/>
        <v>0</v>
      </c>
      <c r="U512" s="100">
        <f t="shared" si="518"/>
        <v>0</v>
      </c>
      <c r="V512" s="100">
        <f t="shared" si="519"/>
        <v>0</v>
      </c>
      <c r="W512" s="100">
        <f t="shared" si="520"/>
        <v>0</v>
      </c>
      <c r="X512" s="100">
        <f t="shared" si="521"/>
        <v>0</v>
      </c>
      <c r="Y512" s="100">
        <f t="shared" si="522"/>
        <v>0</v>
      </c>
      <c r="Z512" s="100">
        <f t="shared" si="523"/>
        <v>0</v>
      </c>
      <c r="AA512" s="100">
        <f t="shared" si="524"/>
        <v>0</v>
      </c>
      <c r="AB512" s="100">
        <f t="shared" si="525"/>
        <v>0</v>
      </c>
      <c r="AC512" s="100">
        <f t="shared" si="526"/>
        <v>0</v>
      </c>
      <c r="AD512" s="100">
        <f t="shared" si="527"/>
        <v>0</v>
      </c>
      <c r="AE512" s="104">
        <f t="shared" si="528"/>
        <v>0</v>
      </c>
      <c r="AF512" s="104">
        <f t="shared" si="529"/>
        <v>0</v>
      </c>
      <c r="AG512" s="104">
        <f t="shared" si="530"/>
        <v>0</v>
      </c>
      <c r="AH512" s="173">
        <f t="shared" si="531"/>
        <v>0</v>
      </c>
      <c r="AJ512" s="78"/>
      <c r="AK512" s="79"/>
      <c r="AL512" s="79"/>
      <c r="AM512" s="79"/>
      <c r="AN512" s="79"/>
      <c r="AO512" s="79"/>
      <c r="AP512" s="79"/>
      <c r="AQ512" s="79"/>
      <c r="AR512" s="79"/>
      <c r="AS512" s="79"/>
      <c r="AT512" s="79"/>
      <c r="AU512" s="79"/>
      <c r="AV512" s="30">
        <f t="shared" si="532"/>
        <v>0</v>
      </c>
      <c r="AW512" s="80"/>
      <c r="AX512" s="37"/>
    </row>
    <row r="513" spans="2:50" x14ac:dyDescent="0.35">
      <c r="B513" s="116">
        <v>663011</v>
      </c>
      <c r="C513" s="87" t="s">
        <v>1020</v>
      </c>
      <c r="E513" s="99">
        <f t="shared" si="503"/>
        <v>0</v>
      </c>
      <c r="F513" s="100">
        <f t="shared" si="504"/>
        <v>0</v>
      </c>
      <c r="G513" s="100">
        <f t="shared" si="505"/>
        <v>0</v>
      </c>
      <c r="H513" s="100">
        <f t="shared" si="506"/>
        <v>0</v>
      </c>
      <c r="I513" s="100">
        <f t="shared" si="507"/>
        <v>0</v>
      </c>
      <c r="J513" s="100">
        <f t="shared" si="508"/>
        <v>0</v>
      </c>
      <c r="K513" s="100">
        <f t="shared" si="509"/>
        <v>0</v>
      </c>
      <c r="L513" s="100">
        <f t="shared" si="510"/>
        <v>0</v>
      </c>
      <c r="M513" s="100">
        <f t="shared" si="511"/>
        <v>0</v>
      </c>
      <c r="N513" s="100">
        <f t="shared" si="512"/>
        <v>0</v>
      </c>
      <c r="O513" s="100">
        <f t="shared" si="513"/>
        <v>0</v>
      </c>
      <c r="P513" s="100">
        <f t="shared" si="514"/>
        <v>0</v>
      </c>
      <c r="Q513" s="104">
        <f t="shared" si="515"/>
        <v>0</v>
      </c>
      <c r="S513" s="99">
        <f t="shared" si="516"/>
        <v>0</v>
      </c>
      <c r="T513" s="100">
        <f t="shared" si="517"/>
        <v>0</v>
      </c>
      <c r="U513" s="100">
        <f t="shared" si="518"/>
        <v>0</v>
      </c>
      <c r="V513" s="100">
        <f t="shared" si="519"/>
        <v>0</v>
      </c>
      <c r="W513" s="100">
        <f t="shared" si="520"/>
        <v>0</v>
      </c>
      <c r="X513" s="100">
        <f t="shared" si="521"/>
        <v>0</v>
      </c>
      <c r="Y513" s="100">
        <f t="shared" si="522"/>
        <v>0</v>
      </c>
      <c r="Z513" s="100">
        <f t="shared" si="523"/>
        <v>0</v>
      </c>
      <c r="AA513" s="100">
        <f t="shared" si="524"/>
        <v>0</v>
      </c>
      <c r="AB513" s="100">
        <f t="shared" si="525"/>
        <v>0</v>
      </c>
      <c r="AC513" s="100">
        <f t="shared" si="526"/>
        <v>0</v>
      </c>
      <c r="AD513" s="100">
        <f t="shared" si="527"/>
        <v>0</v>
      </c>
      <c r="AE513" s="104">
        <f t="shared" si="528"/>
        <v>0</v>
      </c>
      <c r="AF513" s="104">
        <f t="shared" si="529"/>
        <v>0</v>
      </c>
      <c r="AG513" s="104">
        <f t="shared" si="530"/>
        <v>0</v>
      </c>
      <c r="AH513" s="173">
        <f t="shared" si="531"/>
        <v>0</v>
      </c>
      <c r="AJ513" s="78"/>
      <c r="AK513" s="79"/>
      <c r="AL513" s="79"/>
      <c r="AM513" s="79"/>
      <c r="AN513" s="79"/>
      <c r="AO513" s="79"/>
      <c r="AP513" s="79"/>
      <c r="AQ513" s="79"/>
      <c r="AR513" s="79"/>
      <c r="AS513" s="79"/>
      <c r="AT513" s="79"/>
      <c r="AU513" s="79"/>
      <c r="AV513" s="30">
        <f t="shared" si="532"/>
        <v>0</v>
      </c>
      <c r="AW513" s="80"/>
      <c r="AX513" s="37"/>
    </row>
    <row r="514" spans="2:50" x14ac:dyDescent="0.35">
      <c r="B514" s="116">
        <v>663012</v>
      </c>
      <c r="C514" s="87" t="s">
        <v>1021</v>
      </c>
      <c r="E514" s="99">
        <f t="shared" si="503"/>
        <v>0</v>
      </c>
      <c r="F514" s="100">
        <f t="shared" si="504"/>
        <v>0</v>
      </c>
      <c r="G514" s="100">
        <f t="shared" si="505"/>
        <v>0</v>
      </c>
      <c r="H514" s="100">
        <f t="shared" si="506"/>
        <v>0</v>
      </c>
      <c r="I514" s="100">
        <f t="shared" si="507"/>
        <v>0</v>
      </c>
      <c r="J514" s="100">
        <f t="shared" si="508"/>
        <v>0</v>
      </c>
      <c r="K514" s="100">
        <f t="shared" si="509"/>
        <v>0</v>
      </c>
      <c r="L514" s="100">
        <f t="shared" si="510"/>
        <v>0</v>
      </c>
      <c r="M514" s="100">
        <f t="shared" si="511"/>
        <v>0</v>
      </c>
      <c r="N514" s="100">
        <f t="shared" si="512"/>
        <v>0</v>
      </c>
      <c r="O514" s="100">
        <f t="shared" si="513"/>
        <v>0</v>
      </c>
      <c r="P514" s="100">
        <f t="shared" si="514"/>
        <v>0</v>
      </c>
      <c r="Q514" s="104">
        <f t="shared" si="515"/>
        <v>0</v>
      </c>
      <c r="S514" s="99">
        <f t="shared" si="516"/>
        <v>0</v>
      </c>
      <c r="T514" s="100">
        <f t="shared" si="517"/>
        <v>0</v>
      </c>
      <c r="U514" s="100">
        <f t="shared" si="518"/>
        <v>0</v>
      </c>
      <c r="V514" s="100">
        <f t="shared" si="519"/>
        <v>0</v>
      </c>
      <c r="W514" s="100">
        <f t="shared" si="520"/>
        <v>0</v>
      </c>
      <c r="X514" s="100">
        <f t="shared" si="521"/>
        <v>0</v>
      </c>
      <c r="Y514" s="100">
        <f t="shared" si="522"/>
        <v>0</v>
      </c>
      <c r="Z514" s="100">
        <f t="shared" si="523"/>
        <v>0</v>
      </c>
      <c r="AA514" s="100">
        <f t="shared" si="524"/>
        <v>0</v>
      </c>
      <c r="AB514" s="100">
        <f t="shared" si="525"/>
        <v>0</v>
      </c>
      <c r="AC514" s="100">
        <f t="shared" si="526"/>
        <v>0</v>
      </c>
      <c r="AD514" s="100">
        <f t="shared" si="527"/>
        <v>0</v>
      </c>
      <c r="AE514" s="104">
        <f t="shared" si="528"/>
        <v>0</v>
      </c>
      <c r="AF514" s="104">
        <f t="shared" si="529"/>
        <v>0</v>
      </c>
      <c r="AG514" s="104">
        <f t="shared" si="530"/>
        <v>0</v>
      </c>
      <c r="AH514" s="173">
        <f t="shared" si="531"/>
        <v>0</v>
      </c>
      <c r="AJ514" s="78"/>
      <c r="AK514" s="79"/>
      <c r="AL514" s="79"/>
      <c r="AM514" s="79"/>
      <c r="AN514" s="79"/>
      <c r="AO514" s="79"/>
      <c r="AP514" s="79"/>
      <c r="AQ514" s="79"/>
      <c r="AR514" s="79"/>
      <c r="AS514" s="79"/>
      <c r="AT514" s="79"/>
      <c r="AU514" s="79"/>
      <c r="AV514" s="30">
        <f t="shared" si="532"/>
        <v>0</v>
      </c>
      <c r="AW514" s="80"/>
      <c r="AX514" s="37"/>
    </row>
    <row r="515" spans="2:50" x14ac:dyDescent="0.35">
      <c r="B515" s="116">
        <v>663013</v>
      </c>
      <c r="C515" s="87" t="s">
        <v>1022</v>
      </c>
      <c r="E515" s="99">
        <f t="shared" si="503"/>
        <v>0</v>
      </c>
      <c r="F515" s="100">
        <f t="shared" si="504"/>
        <v>0</v>
      </c>
      <c r="G515" s="100">
        <f t="shared" si="505"/>
        <v>0</v>
      </c>
      <c r="H515" s="100">
        <f t="shared" si="506"/>
        <v>0</v>
      </c>
      <c r="I515" s="100">
        <f t="shared" si="507"/>
        <v>0</v>
      </c>
      <c r="J515" s="100">
        <f t="shared" si="508"/>
        <v>0</v>
      </c>
      <c r="K515" s="100">
        <f t="shared" si="509"/>
        <v>0</v>
      </c>
      <c r="L515" s="100">
        <f t="shared" si="510"/>
        <v>0</v>
      </c>
      <c r="M515" s="100">
        <f t="shared" si="511"/>
        <v>0</v>
      </c>
      <c r="N515" s="100">
        <f t="shared" si="512"/>
        <v>0</v>
      </c>
      <c r="O515" s="100">
        <f t="shared" si="513"/>
        <v>0</v>
      </c>
      <c r="P515" s="100">
        <f t="shared" si="514"/>
        <v>0</v>
      </c>
      <c r="Q515" s="104">
        <f t="shared" si="515"/>
        <v>0</v>
      </c>
      <c r="S515" s="99">
        <f t="shared" si="516"/>
        <v>0</v>
      </c>
      <c r="T515" s="100">
        <f t="shared" si="517"/>
        <v>0</v>
      </c>
      <c r="U515" s="100">
        <f t="shared" si="518"/>
        <v>0</v>
      </c>
      <c r="V515" s="100">
        <f t="shared" si="519"/>
        <v>0</v>
      </c>
      <c r="W515" s="100">
        <f t="shared" si="520"/>
        <v>0</v>
      </c>
      <c r="X515" s="100">
        <f t="shared" si="521"/>
        <v>0</v>
      </c>
      <c r="Y515" s="100">
        <f t="shared" si="522"/>
        <v>0</v>
      </c>
      <c r="Z515" s="100">
        <f t="shared" si="523"/>
        <v>0</v>
      </c>
      <c r="AA515" s="100">
        <f t="shared" si="524"/>
        <v>0</v>
      </c>
      <c r="AB515" s="100">
        <f t="shared" si="525"/>
        <v>0</v>
      </c>
      <c r="AC515" s="100">
        <f t="shared" si="526"/>
        <v>0</v>
      </c>
      <c r="AD515" s="100">
        <f t="shared" si="527"/>
        <v>0</v>
      </c>
      <c r="AE515" s="104">
        <f t="shared" si="528"/>
        <v>0</v>
      </c>
      <c r="AF515" s="104">
        <f t="shared" si="529"/>
        <v>0</v>
      </c>
      <c r="AG515" s="104">
        <f t="shared" si="530"/>
        <v>0</v>
      </c>
      <c r="AH515" s="173">
        <f t="shared" si="531"/>
        <v>0</v>
      </c>
      <c r="AJ515" s="78"/>
      <c r="AK515" s="79"/>
      <c r="AL515" s="79"/>
      <c r="AM515" s="79"/>
      <c r="AN515" s="79"/>
      <c r="AO515" s="79"/>
      <c r="AP515" s="79"/>
      <c r="AQ515" s="79"/>
      <c r="AR515" s="79"/>
      <c r="AS515" s="79"/>
      <c r="AT515" s="79"/>
      <c r="AU515" s="79"/>
      <c r="AV515" s="30">
        <f t="shared" si="532"/>
        <v>0</v>
      </c>
      <c r="AW515" s="80"/>
      <c r="AX515" s="37"/>
    </row>
    <row r="516" spans="2:50" x14ac:dyDescent="0.35">
      <c r="B516" s="116">
        <v>663014</v>
      </c>
      <c r="C516" s="87" t="s">
        <v>1023</v>
      </c>
      <c r="E516" s="99">
        <f t="shared" si="503"/>
        <v>0</v>
      </c>
      <c r="F516" s="100">
        <f t="shared" si="504"/>
        <v>0</v>
      </c>
      <c r="G516" s="100">
        <f t="shared" si="505"/>
        <v>0</v>
      </c>
      <c r="H516" s="100">
        <f t="shared" si="506"/>
        <v>0</v>
      </c>
      <c r="I516" s="100">
        <f t="shared" si="507"/>
        <v>0</v>
      </c>
      <c r="J516" s="100">
        <f t="shared" si="508"/>
        <v>0</v>
      </c>
      <c r="K516" s="100">
        <f t="shared" si="509"/>
        <v>0</v>
      </c>
      <c r="L516" s="100">
        <f t="shared" si="510"/>
        <v>0</v>
      </c>
      <c r="M516" s="100">
        <f t="shared" si="511"/>
        <v>0</v>
      </c>
      <c r="N516" s="100">
        <f t="shared" si="512"/>
        <v>0</v>
      </c>
      <c r="O516" s="100">
        <f t="shared" si="513"/>
        <v>0</v>
      </c>
      <c r="P516" s="100">
        <f t="shared" si="514"/>
        <v>0</v>
      </c>
      <c r="Q516" s="104">
        <f t="shared" si="515"/>
        <v>0</v>
      </c>
      <c r="S516" s="99">
        <f t="shared" si="516"/>
        <v>0</v>
      </c>
      <c r="T516" s="100">
        <f t="shared" si="517"/>
        <v>0</v>
      </c>
      <c r="U516" s="100">
        <f t="shared" si="518"/>
        <v>0</v>
      </c>
      <c r="V516" s="100">
        <f t="shared" si="519"/>
        <v>0</v>
      </c>
      <c r="W516" s="100">
        <f t="shared" si="520"/>
        <v>0</v>
      </c>
      <c r="X516" s="100">
        <f t="shared" si="521"/>
        <v>0</v>
      </c>
      <c r="Y516" s="100">
        <f t="shared" si="522"/>
        <v>0</v>
      </c>
      <c r="Z516" s="100">
        <f t="shared" si="523"/>
        <v>0</v>
      </c>
      <c r="AA516" s="100">
        <f t="shared" si="524"/>
        <v>0</v>
      </c>
      <c r="AB516" s="100">
        <f t="shared" si="525"/>
        <v>0</v>
      </c>
      <c r="AC516" s="100">
        <f t="shared" si="526"/>
        <v>0</v>
      </c>
      <c r="AD516" s="100">
        <f t="shared" si="527"/>
        <v>0</v>
      </c>
      <c r="AE516" s="104">
        <f t="shared" si="528"/>
        <v>0</v>
      </c>
      <c r="AF516" s="104">
        <f t="shared" si="529"/>
        <v>0</v>
      </c>
      <c r="AG516" s="104">
        <f t="shared" si="530"/>
        <v>0</v>
      </c>
      <c r="AH516" s="173">
        <f t="shared" si="531"/>
        <v>0</v>
      </c>
      <c r="AJ516" s="78"/>
      <c r="AK516" s="79"/>
      <c r="AL516" s="79"/>
      <c r="AM516" s="79"/>
      <c r="AN516" s="79"/>
      <c r="AO516" s="79"/>
      <c r="AP516" s="79"/>
      <c r="AQ516" s="79"/>
      <c r="AR516" s="79"/>
      <c r="AS516" s="79"/>
      <c r="AT516" s="79"/>
      <c r="AU516" s="79"/>
      <c r="AV516" s="30">
        <f t="shared" si="532"/>
        <v>0</v>
      </c>
      <c r="AW516" s="80"/>
      <c r="AX516" s="37"/>
    </row>
    <row r="517" spans="2:50" x14ac:dyDescent="0.35">
      <c r="B517" s="116">
        <v>664000</v>
      </c>
      <c r="C517" s="87" t="s">
        <v>1024</v>
      </c>
      <c r="E517" s="99">
        <f t="shared" si="503"/>
        <v>0</v>
      </c>
      <c r="F517" s="100">
        <f t="shared" si="504"/>
        <v>0</v>
      </c>
      <c r="G517" s="100">
        <f t="shared" si="505"/>
        <v>0</v>
      </c>
      <c r="H517" s="100">
        <f t="shared" si="506"/>
        <v>0</v>
      </c>
      <c r="I517" s="100">
        <f t="shared" si="507"/>
        <v>0</v>
      </c>
      <c r="J517" s="100">
        <f t="shared" si="508"/>
        <v>0</v>
      </c>
      <c r="K517" s="100">
        <f t="shared" si="509"/>
        <v>0</v>
      </c>
      <c r="L517" s="100">
        <f t="shared" si="510"/>
        <v>0</v>
      </c>
      <c r="M517" s="100">
        <f t="shared" si="511"/>
        <v>0</v>
      </c>
      <c r="N517" s="100">
        <f t="shared" si="512"/>
        <v>0</v>
      </c>
      <c r="O517" s="100">
        <f t="shared" si="513"/>
        <v>0</v>
      </c>
      <c r="P517" s="100">
        <f t="shared" si="514"/>
        <v>0</v>
      </c>
      <c r="Q517" s="104">
        <f t="shared" si="515"/>
        <v>0</v>
      </c>
      <c r="S517" s="99">
        <f t="shared" si="516"/>
        <v>0</v>
      </c>
      <c r="T517" s="100">
        <f t="shared" si="517"/>
        <v>0</v>
      </c>
      <c r="U517" s="100">
        <f t="shared" si="518"/>
        <v>0</v>
      </c>
      <c r="V517" s="100">
        <f t="shared" si="519"/>
        <v>0</v>
      </c>
      <c r="W517" s="100">
        <f t="shared" si="520"/>
        <v>0</v>
      </c>
      <c r="X517" s="100">
        <f t="shared" si="521"/>
        <v>0</v>
      </c>
      <c r="Y517" s="100">
        <f t="shared" si="522"/>
        <v>0</v>
      </c>
      <c r="Z517" s="100">
        <f t="shared" si="523"/>
        <v>0</v>
      </c>
      <c r="AA517" s="100">
        <f t="shared" si="524"/>
        <v>0</v>
      </c>
      <c r="AB517" s="100">
        <f t="shared" si="525"/>
        <v>0</v>
      </c>
      <c r="AC517" s="100">
        <f t="shared" si="526"/>
        <v>0</v>
      </c>
      <c r="AD517" s="100">
        <f t="shared" si="527"/>
        <v>0</v>
      </c>
      <c r="AE517" s="104">
        <f t="shared" si="528"/>
        <v>0</v>
      </c>
      <c r="AF517" s="104">
        <f t="shared" si="529"/>
        <v>0</v>
      </c>
      <c r="AG517" s="104">
        <f t="shared" si="530"/>
        <v>0</v>
      </c>
      <c r="AH517" s="173">
        <f t="shared" si="531"/>
        <v>0</v>
      </c>
      <c r="AJ517" s="78"/>
      <c r="AK517" s="79"/>
      <c r="AL517" s="79"/>
      <c r="AM517" s="79"/>
      <c r="AN517" s="79"/>
      <c r="AO517" s="79"/>
      <c r="AP517" s="79"/>
      <c r="AQ517" s="79"/>
      <c r="AR517" s="79"/>
      <c r="AS517" s="79"/>
      <c r="AT517" s="79"/>
      <c r="AU517" s="79"/>
      <c r="AV517" s="30">
        <f t="shared" si="532"/>
        <v>0</v>
      </c>
      <c r="AW517" s="80"/>
      <c r="AX517" s="37"/>
    </row>
    <row r="518" spans="2:50" x14ac:dyDescent="0.35">
      <c r="B518" s="116">
        <v>664100</v>
      </c>
      <c r="C518" s="87" t="s">
        <v>1025</v>
      </c>
      <c r="E518" s="99">
        <f t="shared" si="503"/>
        <v>0</v>
      </c>
      <c r="F518" s="100">
        <f t="shared" si="504"/>
        <v>0</v>
      </c>
      <c r="G518" s="100">
        <f t="shared" si="505"/>
        <v>0</v>
      </c>
      <c r="H518" s="100">
        <f t="shared" si="506"/>
        <v>0</v>
      </c>
      <c r="I518" s="100">
        <f t="shared" si="507"/>
        <v>0</v>
      </c>
      <c r="J518" s="100">
        <f t="shared" si="508"/>
        <v>0</v>
      </c>
      <c r="K518" s="100">
        <f t="shared" si="509"/>
        <v>0</v>
      </c>
      <c r="L518" s="100">
        <f t="shared" si="510"/>
        <v>0</v>
      </c>
      <c r="M518" s="100">
        <f t="shared" si="511"/>
        <v>0</v>
      </c>
      <c r="N518" s="100">
        <f t="shared" si="512"/>
        <v>0</v>
      </c>
      <c r="O518" s="100">
        <f t="shared" si="513"/>
        <v>0</v>
      </c>
      <c r="P518" s="100">
        <f t="shared" si="514"/>
        <v>0</v>
      </c>
      <c r="Q518" s="104">
        <f t="shared" si="515"/>
        <v>0</v>
      </c>
      <c r="S518" s="99">
        <f t="shared" si="516"/>
        <v>0</v>
      </c>
      <c r="T518" s="100">
        <f t="shared" si="517"/>
        <v>0</v>
      </c>
      <c r="U518" s="100">
        <f t="shared" si="518"/>
        <v>0</v>
      </c>
      <c r="V518" s="100">
        <f t="shared" si="519"/>
        <v>0</v>
      </c>
      <c r="W518" s="100">
        <f t="shared" si="520"/>
        <v>0</v>
      </c>
      <c r="X518" s="100">
        <f t="shared" si="521"/>
        <v>0</v>
      </c>
      <c r="Y518" s="100">
        <f t="shared" si="522"/>
        <v>0</v>
      </c>
      <c r="Z518" s="100">
        <f t="shared" si="523"/>
        <v>0</v>
      </c>
      <c r="AA518" s="100">
        <f t="shared" si="524"/>
        <v>0</v>
      </c>
      <c r="AB518" s="100">
        <f t="shared" si="525"/>
        <v>0</v>
      </c>
      <c r="AC518" s="100">
        <f t="shared" si="526"/>
        <v>0</v>
      </c>
      <c r="AD518" s="100">
        <f t="shared" si="527"/>
        <v>0</v>
      </c>
      <c r="AE518" s="104">
        <f t="shared" si="528"/>
        <v>0</v>
      </c>
      <c r="AF518" s="104">
        <f t="shared" si="529"/>
        <v>0</v>
      </c>
      <c r="AG518" s="104">
        <f t="shared" si="530"/>
        <v>0</v>
      </c>
      <c r="AH518" s="173">
        <f t="shared" si="531"/>
        <v>0</v>
      </c>
      <c r="AJ518" s="78"/>
      <c r="AK518" s="79"/>
      <c r="AL518" s="79"/>
      <c r="AM518" s="79"/>
      <c r="AN518" s="79"/>
      <c r="AO518" s="79"/>
      <c r="AP518" s="79"/>
      <c r="AQ518" s="79"/>
      <c r="AR518" s="79"/>
      <c r="AS518" s="79"/>
      <c r="AT518" s="79"/>
      <c r="AU518" s="79"/>
      <c r="AV518" s="30">
        <f t="shared" si="532"/>
        <v>0</v>
      </c>
      <c r="AW518" s="80"/>
      <c r="AX518" s="37"/>
    </row>
    <row r="519" spans="2:50" x14ac:dyDescent="0.35">
      <c r="B519" s="116">
        <v>664200</v>
      </c>
      <c r="C519" s="87" t="s">
        <v>1026</v>
      </c>
      <c r="E519" s="99">
        <f t="shared" si="503"/>
        <v>0</v>
      </c>
      <c r="F519" s="100">
        <f t="shared" si="504"/>
        <v>0</v>
      </c>
      <c r="G519" s="100">
        <f t="shared" si="505"/>
        <v>0</v>
      </c>
      <c r="H519" s="100">
        <f t="shared" si="506"/>
        <v>0</v>
      </c>
      <c r="I519" s="100">
        <f t="shared" si="507"/>
        <v>0</v>
      </c>
      <c r="J519" s="100">
        <f t="shared" si="508"/>
        <v>0</v>
      </c>
      <c r="K519" s="100">
        <f t="shared" si="509"/>
        <v>0</v>
      </c>
      <c r="L519" s="100">
        <f t="shared" si="510"/>
        <v>0</v>
      </c>
      <c r="M519" s="100">
        <f t="shared" si="511"/>
        <v>0</v>
      </c>
      <c r="N519" s="100">
        <f t="shared" si="512"/>
        <v>0</v>
      </c>
      <c r="O519" s="100">
        <f t="shared" si="513"/>
        <v>0</v>
      </c>
      <c r="P519" s="100">
        <f t="shared" si="514"/>
        <v>0</v>
      </c>
      <c r="Q519" s="104">
        <f t="shared" si="515"/>
        <v>0</v>
      </c>
      <c r="S519" s="99">
        <f t="shared" si="516"/>
        <v>0</v>
      </c>
      <c r="T519" s="100">
        <f t="shared" si="517"/>
        <v>0</v>
      </c>
      <c r="U519" s="100">
        <f t="shared" si="518"/>
        <v>0</v>
      </c>
      <c r="V519" s="100">
        <f t="shared" si="519"/>
        <v>0</v>
      </c>
      <c r="W519" s="100">
        <f t="shared" si="520"/>
        <v>0</v>
      </c>
      <c r="X519" s="100">
        <f t="shared" si="521"/>
        <v>0</v>
      </c>
      <c r="Y519" s="100">
        <f t="shared" si="522"/>
        <v>0</v>
      </c>
      <c r="Z519" s="100">
        <f t="shared" si="523"/>
        <v>0</v>
      </c>
      <c r="AA519" s="100">
        <f t="shared" si="524"/>
        <v>0</v>
      </c>
      <c r="AB519" s="100">
        <f t="shared" si="525"/>
        <v>0</v>
      </c>
      <c r="AC519" s="100">
        <f t="shared" si="526"/>
        <v>0</v>
      </c>
      <c r="AD519" s="100">
        <f t="shared" si="527"/>
        <v>0</v>
      </c>
      <c r="AE519" s="104">
        <f t="shared" si="528"/>
        <v>0</v>
      </c>
      <c r="AF519" s="104">
        <f t="shared" si="529"/>
        <v>0</v>
      </c>
      <c r="AG519" s="104">
        <f t="shared" si="530"/>
        <v>0</v>
      </c>
      <c r="AH519" s="173">
        <f t="shared" si="531"/>
        <v>0</v>
      </c>
      <c r="AJ519" s="78"/>
      <c r="AK519" s="79"/>
      <c r="AL519" s="79"/>
      <c r="AM519" s="79"/>
      <c r="AN519" s="79"/>
      <c r="AO519" s="79"/>
      <c r="AP519" s="79"/>
      <c r="AQ519" s="79"/>
      <c r="AR519" s="79"/>
      <c r="AS519" s="79"/>
      <c r="AT519" s="79"/>
      <c r="AU519" s="79"/>
      <c r="AV519" s="30">
        <f t="shared" si="532"/>
        <v>0</v>
      </c>
      <c r="AW519" s="80"/>
      <c r="AX519" s="37"/>
    </row>
    <row r="520" spans="2:50" x14ac:dyDescent="0.35">
      <c r="B520" s="116">
        <v>664201</v>
      </c>
      <c r="C520" s="87" t="s">
        <v>1027</v>
      </c>
      <c r="E520" s="99">
        <f t="shared" si="503"/>
        <v>0</v>
      </c>
      <c r="F520" s="100">
        <f t="shared" si="504"/>
        <v>0</v>
      </c>
      <c r="G520" s="100">
        <f t="shared" si="505"/>
        <v>0</v>
      </c>
      <c r="H520" s="100">
        <f t="shared" si="506"/>
        <v>0</v>
      </c>
      <c r="I520" s="100">
        <f t="shared" si="507"/>
        <v>0</v>
      </c>
      <c r="J520" s="100">
        <f t="shared" si="508"/>
        <v>0</v>
      </c>
      <c r="K520" s="100">
        <f t="shared" si="509"/>
        <v>0</v>
      </c>
      <c r="L520" s="100">
        <f t="shared" si="510"/>
        <v>0</v>
      </c>
      <c r="M520" s="100">
        <f t="shared" si="511"/>
        <v>0</v>
      </c>
      <c r="N520" s="100">
        <f t="shared" si="512"/>
        <v>0</v>
      </c>
      <c r="O520" s="100">
        <f t="shared" si="513"/>
        <v>0</v>
      </c>
      <c r="P520" s="100">
        <f t="shared" si="514"/>
        <v>0</v>
      </c>
      <c r="Q520" s="104">
        <f t="shared" si="515"/>
        <v>0</v>
      </c>
      <c r="S520" s="99">
        <f t="shared" si="516"/>
        <v>0</v>
      </c>
      <c r="T520" s="100">
        <f t="shared" si="517"/>
        <v>0</v>
      </c>
      <c r="U520" s="100">
        <f t="shared" si="518"/>
        <v>0</v>
      </c>
      <c r="V520" s="100">
        <f t="shared" si="519"/>
        <v>0</v>
      </c>
      <c r="W520" s="100">
        <f t="shared" si="520"/>
        <v>0</v>
      </c>
      <c r="X520" s="100">
        <f t="shared" si="521"/>
        <v>0</v>
      </c>
      <c r="Y520" s="100">
        <f t="shared" si="522"/>
        <v>0</v>
      </c>
      <c r="Z520" s="100">
        <f t="shared" si="523"/>
        <v>0</v>
      </c>
      <c r="AA520" s="100">
        <f t="shared" si="524"/>
        <v>0</v>
      </c>
      <c r="AB520" s="100">
        <f t="shared" si="525"/>
        <v>0</v>
      </c>
      <c r="AC520" s="100">
        <f t="shared" si="526"/>
        <v>0</v>
      </c>
      <c r="AD520" s="100">
        <f t="shared" si="527"/>
        <v>0</v>
      </c>
      <c r="AE520" s="104">
        <f t="shared" si="528"/>
        <v>0</v>
      </c>
      <c r="AF520" s="104">
        <f t="shared" si="529"/>
        <v>0</v>
      </c>
      <c r="AG520" s="104">
        <f t="shared" si="530"/>
        <v>0</v>
      </c>
      <c r="AH520" s="173">
        <f t="shared" si="531"/>
        <v>0</v>
      </c>
      <c r="AJ520" s="78"/>
      <c r="AK520" s="79"/>
      <c r="AL520" s="79"/>
      <c r="AM520" s="79"/>
      <c r="AN520" s="79"/>
      <c r="AO520" s="79"/>
      <c r="AP520" s="79"/>
      <c r="AQ520" s="79"/>
      <c r="AR520" s="79"/>
      <c r="AS520" s="79"/>
      <c r="AT520" s="79"/>
      <c r="AU520" s="79"/>
      <c r="AV520" s="30">
        <f t="shared" si="532"/>
        <v>0</v>
      </c>
      <c r="AW520" s="80"/>
      <c r="AX520" s="37"/>
    </row>
    <row r="521" spans="2:50" x14ac:dyDescent="0.35">
      <c r="B521" s="116">
        <v>664202</v>
      </c>
      <c r="C521" s="87" t="s">
        <v>1028</v>
      </c>
      <c r="E521" s="99">
        <f t="shared" si="503"/>
        <v>0</v>
      </c>
      <c r="F521" s="100">
        <f t="shared" si="504"/>
        <v>0</v>
      </c>
      <c r="G521" s="100">
        <f t="shared" si="505"/>
        <v>0</v>
      </c>
      <c r="H521" s="100">
        <f t="shared" si="506"/>
        <v>0</v>
      </c>
      <c r="I521" s="100">
        <f t="shared" si="507"/>
        <v>0</v>
      </c>
      <c r="J521" s="100">
        <f t="shared" si="508"/>
        <v>0</v>
      </c>
      <c r="K521" s="100">
        <f t="shared" si="509"/>
        <v>0</v>
      </c>
      <c r="L521" s="100">
        <f t="shared" si="510"/>
        <v>0</v>
      </c>
      <c r="M521" s="100">
        <f t="shared" si="511"/>
        <v>0</v>
      </c>
      <c r="N521" s="100">
        <f t="shared" si="512"/>
        <v>0</v>
      </c>
      <c r="O521" s="100">
        <f t="shared" si="513"/>
        <v>0</v>
      </c>
      <c r="P521" s="100">
        <f t="shared" si="514"/>
        <v>0</v>
      </c>
      <c r="Q521" s="104">
        <f t="shared" si="515"/>
        <v>0</v>
      </c>
      <c r="S521" s="99">
        <f t="shared" si="516"/>
        <v>0</v>
      </c>
      <c r="T521" s="100">
        <f t="shared" si="517"/>
        <v>0</v>
      </c>
      <c r="U521" s="100">
        <f t="shared" si="518"/>
        <v>0</v>
      </c>
      <c r="V521" s="100">
        <f t="shared" si="519"/>
        <v>0</v>
      </c>
      <c r="W521" s="100">
        <f t="shared" si="520"/>
        <v>0</v>
      </c>
      <c r="X521" s="100">
        <f t="shared" si="521"/>
        <v>0</v>
      </c>
      <c r="Y521" s="100">
        <f t="shared" si="522"/>
        <v>0</v>
      </c>
      <c r="Z521" s="100">
        <f t="shared" si="523"/>
        <v>0</v>
      </c>
      <c r="AA521" s="100">
        <f t="shared" si="524"/>
        <v>0</v>
      </c>
      <c r="AB521" s="100">
        <f t="shared" si="525"/>
        <v>0</v>
      </c>
      <c r="AC521" s="100">
        <f t="shared" si="526"/>
        <v>0</v>
      </c>
      <c r="AD521" s="100">
        <f t="shared" si="527"/>
        <v>0</v>
      </c>
      <c r="AE521" s="104">
        <f t="shared" si="528"/>
        <v>0</v>
      </c>
      <c r="AF521" s="104">
        <f t="shared" si="529"/>
        <v>0</v>
      </c>
      <c r="AG521" s="104">
        <f t="shared" si="530"/>
        <v>0</v>
      </c>
      <c r="AH521" s="173">
        <f t="shared" si="531"/>
        <v>0</v>
      </c>
      <c r="AJ521" s="78"/>
      <c r="AK521" s="79"/>
      <c r="AL521" s="79"/>
      <c r="AM521" s="79"/>
      <c r="AN521" s="79"/>
      <c r="AO521" s="79"/>
      <c r="AP521" s="79"/>
      <c r="AQ521" s="79"/>
      <c r="AR521" s="79"/>
      <c r="AS521" s="79"/>
      <c r="AT521" s="79"/>
      <c r="AU521" s="79"/>
      <c r="AV521" s="30">
        <f t="shared" si="532"/>
        <v>0</v>
      </c>
      <c r="AW521" s="80"/>
      <c r="AX521" s="37"/>
    </row>
    <row r="522" spans="2:50" x14ac:dyDescent="0.35">
      <c r="B522" s="116">
        <v>664203</v>
      </c>
      <c r="C522" s="87" t="s">
        <v>1029</v>
      </c>
      <c r="E522" s="99">
        <f t="shared" si="503"/>
        <v>0</v>
      </c>
      <c r="F522" s="100">
        <f t="shared" si="504"/>
        <v>0</v>
      </c>
      <c r="G522" s="100">
        <f t="shared" si="505"/>
        <v>0</v>
      </c>
      <c r="H522" s="100">
        <f t="shared" si="506"/>
        <v>0</v>
      </c>
      <c r="I522" s="100">
        <f t="shared" si="507"/>
        <v>0</v>
      </c>
      <c r="J522" s="100">
        <f t="shared" si="508"/>
        <v>0</v>
      </c>
      <c r="K522" s="100">
        <f t="shared" si="509"/>
        <v>0</v>
      </c>
      <c r="L522" s="100">
        <f t="shared" si="510"/>
        <v>0</v>
      </c>
      <c r="M522" s="100">
        <f t="shared" si="511"/>
        <v>0</v>
      </c>
      <c r="N522" s="100">
        <f t="shared" si="512"/>
        <v>0</v>
      </c>
      <c r="O522" s="100">
        <f t="shared" si="513"/>
        <v>0</v>
      </c>
      <c r="P522" s="100">
        <f t="shared" si="514"/>
        <v>0</v>
      </c>
      <c r="Q522" s="104">
        <f t="shared" si="515"/>
        <v>0</v>
      </c>
      <c r="S522" s="99">
        <f t="shared" si="516"/>
        <v>0</v>
      </c>
      <c r="T522" s="100">
        <f t="shared" si="517"/>
        <v>0</v>
      </c>
      <c r="U522" s="100">
        <f t="shared" si="518"/>
        <v>0</v>
      </c>
      <c r="V522" s="100">
        <f t="shared" si="519"/>
        <v>0</v>
      </c>
      <c r="W522" s="100">
        <f t="shared" si="520"/>
        <v>0</v>
      </c>
      <c r="X522" s="100">
        <f t="shared" si="521"/>
        <v>0</v>
      </c>
      <c r="Y522" s="100">
        <f t="shared" si="522"/>
        <v>0</v>
      </c>
      <c r="Z522" s="100">
        <f t="shared" si="523"/>
        <v>0</v>
      </c>
      <c r="AA522" s="100">
        <f t="shared" si="524"/>
        <v>0</v>
      </c>
      <c r="AB522" s="100">
        <f t="shared" si="525"/>
        <v>0</v>
      </c>
      <c r="AC522" s="100">
        <f t="shared" si="526"/>
        <v>0</v>
      </c>
      <c r="AD522" s="100">
        <f t="shared" si="527"/>
        <v>0</v>
      </c>
      <c r="AE522" s="104">
        <f t="shared" si="528"/>
        <v>0</v>
      </c>
      <c r="AF522" s="104">
        <f t="shared" si="529"/>
        <v>0</v>
      </c>
      <c r="AG522" s="104">
        <f t="shared" si="530"/>
        <v>0</v>
      </c>
      <c r="AH522" s="173">
        <f t="shared" si="531"/>
        <v>0</v>
      </c>
      <c r="AJ522" s="78"/>
      <c r="AK522" s="79"/>
      <c r="AL522" s="79"/>
      <c r="AM522" s="79"/>
      <c r="AN522" s="79"/>
      <c r="AO522" s="79"/>
      <c r="AP522" s="79"/>
      <c r="AQ522" s="79"/>
      <c r="AR522" s="79"/>
      <c r="AS522" s="79"/>
      <c r="AT522" s="79"/>
      <c r="AU522" s="79"/>
      <c r="AV522" s="30">
        <f t="shared" si="532"/>
        <v>0</v>
      </c>
      <c r="AW522" s="80"/>
      <c r="AX522" s="37"/>
    </row>
    <row r="523" spans="2:50" x14ac:dyDescent="0.35">
      <c r="B523" s="116">
        <v>664300</v>
      </c>
      <c r="C523" s="87" t="s">
        <v>1030</v>
      </c>
      <c r="E523" s="99">
        <f t="shared" si="503"/>
        <v>0</v>
      </c>
      <c r="F523" s="100">
        <f t="shared" si="504"/>
        <v>0</v>
      </c>
      <c r="G523" s="100">
        <f t="shared" si="505"/>
        <v>0</v>
      </c>
      <c r="H523" s="100">
        <f t="shared" si="506"/>
        <v>0</v>
      </c>
      <c r="I523" s="100">
        <f t="shared" si="507"/>
        <v>0</v>
      </c>
      <c r="J523" s="100">
        <f t="shared" si="508"/>
        <v>0</v>
      </c>
      <c r="K523" s="100">
        <f t="shared" si="509"/>
        <v>0</v>
      </c>
      <c r="L523" s="100">
        <f t="shared" si="510"/>
        <v>0</v>
      </c>
      <c r="M523" s="100">
        <f t="shared" si="511"/>
        <v>0</v>
      </c>
      <c r="N523" s="100">
        <f t="shared" si="512"/>
        <v>0</v>
      </c>
      <c r="O523" s="100">
        <f t="shared" si="513"/>
        <v>0</v>
      </c>
      <c r="P523" s="100">
        <f t="shared" si="514"/>
        <v>0</v>
      </c>
      <c r="Q523" s="104">
        <f t="shared" si="515"/>
        <v>0</v>
      </c>
      <c r="S523" s="99">
        <f t="shared" si="516"/>
        <v>0</v>
      </c>
      <c r="T523" s="100">
        <f t="shared" si="517"/>
        <v>0</v>
      </c>
      <c r="U523" s="100">
        <f t="shared" si="518"/>
        <v>0</v>
      </c>
      <c r="V523" s="100">
        <f t="shared" si="519"/>
        <v>0</v>
      </c>
      <c r="W523" s="100">
        <f t="shared" si="520"/>
        <v>0</v>
      </c>
      <c r="X523" s="100">
        <f t="shared" si="521"/>
        <v>0</v>
      </c>
      <c r="Y523" s="100">
        <f t="shared" si="522"/>
        <v>0</v>
      </c>
      <c r="Z523" s="100">
        <f t="shared" si="523"/>
        <v>0</v>
      </c>
      <c r="AA523" s="100">
        <f t="shared" si="524"/>
        <v>0</v>
      </c>
      <c r="AB523" s="100">
        <f t="shared" si="525"/>
        <v>0</v>
      </c>
      <c r="AC523" s="100">
        <f t="shared" si="526"/>
        <v>0</v>
      </c>
      <c r="AD523" s="100">
        <f t="shared" si="527"/>
        <v>0</v>
      </c>
      <c r="AE523" s="104">
        <f t="shared" si="528"/>
        <v>0</v>
      </c>
      <c r="AF523" s="104">
        <f t="shared" si="529"/>
        <v>0</v>
      </c>
      <c r="AG523" s="104">
        <f t="shared" si="530"/>
        <v>0</v>
      </c>
      <c r="AH523" s="173">
        <f t="shared" si="531"/>
        <v>0</v>
      </c>
      <c r="AJ523" s="78"/>
      <c r="AK523" s="79"/>
      <c r="AL523" s="79"/>
      <c r="AM523" s="79"/>
      <c r="AN523" s="79"/>
      <c r="AO523" s="79"/>
      <c r="AP523" s="79"/>
      <c r="AQ523" s="79"/>
      <c r="AR523" s="79"/>
      <c r="AS523" s="79"/>
      <c r="AT523" s="79"/>
      <c r="AU523" s="79"/>
      <c r="AV523" s="30">
        <f t="shared" si="532"/>
        <v>0</v>
      </c>
      <c r="AW523" s="80"/>
      <c r="AX523" s="37"/>
    </row>
    <row r="524" spans="2:50" x14ac:dyDescent="0.35">
      <c r="B524" s="116">
        <v>664301</v>
      </c>
      <c r="C524" s="87" t="s">
        <v>1031</v>
      </c>
      <c r="E524" s="99">
        <f t="shared" si="503"/>
        <v>0</v>
      </c>
      <c r="F524" s="100">
        <f t="shared" si="504"/>
        <v>0</v>
      </c>
      <c r="G524" s="100">
        <f t="shared" si="505"/>
        <v>0</v>
      </c>
      <c r="H524" s="100">
        <f t="shared" si="506"/>
        <v>0</v>
      </c>
      <c r="I524" s="100">
        <f t="shared" si="507"/>
        <v>0</v>
      </c>
      <c r="J524" s="100">
        <f t="shared" si="508"/>
        <v>0</v>
      </c>
      <c r="K524" s="100">
        <f t="shared" si="509"/>
        <v>0</v>
      </c>
      <c r="L524" s="100">
        <f t="shared" si="510"/>
        <v>0</v>
      </c>
      <c r="M524" s="100">
        <f t="shared" si="511"/>
        <v>0</v>
      </c>
      <c r="N524" s="100">
        <f t="shared" si="512"/>
        <v>0</v>
      </c>
      <c r="O524" s="100">
        <f t="shared" si="513"/>
        <v>0</v>
      </c>
      <c r="P524" s="100">
        <f t="shared" si="514"/>
        <v>0</v>
      </c>
      <c r="Q524" s="104">
        <f t="shared" si="515"/>
        <v>0</v>
      </c>
      <c r="S524" s="99">
        <f t="shared" si="516"/>
        <v>0</v>
      </c>
      <c r="T524" s="100">
        <f t="shared" si="517"/>
        <v>0</v>
      </c>
      <c r="U524" s="100">
        <f t="shared" si="518"/>
        <v>0</v>
      </c>
      <c r="V524" s="100">
        <f t="shared" si="519"/>
        <v>0</v>
      </c>
      <c r="W524" s="100">
        <f t="shared" si="520"/>
        <v>0</v>
      </c>
      <c r="X524" s="100">
        <f t="shared" si="521"/>
        <v>0</v>
      </c>
      <c r="Y524" s="100">
        <f t="shared" si="522"/>
        <v>0</v>
      </c>
      <c r="Z524" s="100">
        <f t="shared" si="523"/>
        <v>0</v>
      </c>
      <c r="AA524" s="100">
        <f t="shared" si="524"/>
        <v>0</v>
      </c>
      <c r="AB524" s="100">
        <f t="shared" si="525"/>
        <v>0</v>
      </c>
      <c r="AC524" s="100">
        <f t="shared" si="526"/>
        <v>0</v>
      </c>
      <c r="AD524" s="100">
        <f t="shared" si="527"/>
        <v>0</v>
      </c>
      <c r="AE524" s="104">
        <f t="shared" si="528"/>
        <v>0</v>
      </c>
      <c r="AF524" s="104">
        <f t="shared" si="529"/>
        <v>0</v>
      </c>
      <c r="AG524" s="104">
        <f t="shared" si="530"/>
        <v>0</v>
      </c>
      <c r="AH524" s="173">
        <f t="shared" si="531"/>
        <v>0</v>
      </c>
      <c r="AJ524" s="78"/>
      <c r="AK524" s="79"/>
      <c r="AL524" s="79"/>
      <c r="AM524" s="79"/>
      <c r="AN524" s="79"/>
      <c r="AO524" s="79"/>
      <c r="AP524" s="79"/>
      <c r="AQ524" s="79"/>
      <c r="AR524" s="79"/>
      <c r="AS524" s="79"/>
      <c r="AT524" s="79"/>
      <c r="AU524" s="79"/>
      <c r="AV524" s="30">
        <f t="shared" si="532"/>
        <v>0</v>
      </c>
      <c r="AW524" s="80"/>
      <c r="AX524" s="37"/>
    </row>
    <row r="525" spans="2:50" x14ac:dyDescent="0.35">
      <c r="B525" s="116">
        <v>664302</v>
      </c>
      <c r="C525" s="87" t="s">
        <v>1032</v>
      </c>
      <c r="E525" s="99">
        <f t="shared" si="503"/>
        <v>0</v>
      </c>
      <c r="F525" s="100">
        <f t="shared" si="504"/>
        <v>0</v>
      </c>
      <c r="G525" s="100">
        <f t="shared" si="505"/>
        <v>0</v>
      </c>
      <c r="H525" s="100">
        <f t="shared" si="506"/>
        <v>0</v>
      </c>
      <c r="I525" s="100">
        <f t="shared" si="507"/>
        <v>0</v>
      </c>
      <c r="J525" s="100">
        <f t="shared" si="508"/>
        <v>0</v>
      </c>
      <c r="K525" s="100">
        <f t="shared" si="509"/>
        <v>0</v>
      </c>
      <c r="L525" s="100">
        <f t="shared" si="510"/>
        <v>0</v>
      </c>
      <c r="M525" s="100">
        <f t="shared" si="511"/>
        <v>0</v>
      </c>
      <c r="N525" s="100">
        <f t="shared" si="512"/>
        <v>0</v>
      </c>
      <c r="O525" s="100">
        <f t="shared" si="513"/>
        <v>0</v>
      </c>
      <c r="P525" s="100">
        <f t="shared" si="514"/>
        <v>0</v>
      </c>
      <c r="Q525" s="104">
        <f t="shared" si="515"/>
        <v>0</v>
      </c>
      <c r="S525" s="99">
        <f t="shared" si="516"/>
        <v>0</v>
      </c>
      <c r="T525" s="100">
        <f t="shared" si="517"/>
        <v>0</v>
      </c>
      <c r="U525" s="100">
        <f t="shared" si="518"/>
        <v>0</v>
      </c>
      <c r="V525" s="100">
        <f t="shared" si="519"/>
        <v>0</v>
      </c>
      <c r="W525" s="100">
        <f t="shared" si="520"/>
        <v>0</v>
      </c>
      <c r="X525" s="100">
        <f t="shared" si="521"/>
        <v>0</v>
      </c>
      <c r="Y525" s="100">
        <f t="shared" si="522"/>
        <v>0</v>
      </c>
      <c r="Z525" s="100">
        <f t="shared" si="523"/>
        <v>0</v>
      </c>
      <c r="AA525" s="100">
        <f t="shared" si="524"/>
        <v>0</v>
      </c>
      <c r="AB525" s="100">
        <f t="shared" si="525"/>
        <v>0</v>
      </c>
      <c r="AC525" s="100">
        <f t="shared" si="526"/>
        <v>0</v>
      </c>
      <c r="AD525" s="100">
        <f t="shared" si="527"/>
        <v>0</v>
      </c>
      <c r="AE525" s="104">
        <f t="shared" si="528"/>
        <v>0</v>
      </c>
      <c r="AF525" s="104">
        <f t="shared" si="529"/>
        <v>0</v>
      </c>
      <c r="AG525" s="104">
        <f t="shared" si="530"/>
        <v>0</v>
      </c>
      <c r="AH525" s="173">
        <f t="shared" si="531"/>
        <v>0</v>
      </c>
      <c r="AJ525" s="78"/>
      <c r="AK525" s="79"/>
      <c r="AL525" s="79"/>
      <c r="AM525" s="79"/>
      <c r="AN525" s="79"/>
      <c r="AO525" s="79"/>
      <c r="AP525" s="79"/>
      <c r="AQ525" s="79"/>
      <c r="AR525" s="79"/>
      <c r="AS525" s="79"/>
      <c r="AT525" s="79"/>
      <c r="AU525" s="79"/>
      <c r="AV525" s="30">
        <f t="shared" si="532"/>
        <v>0</v>
      </c>
      <c r="AW525" s="80"/>
      <c r="AX525" s="37"/>
    </row>
    <row r="526" spans="2:50" x14ac:dyDescent="0.35">
      <c r="B526" s="116">
        <v>664303</v>
      </c>
      <c r="C526" s="87" t="s">
        <v>1033</v>
      </c>
      <c r="E526" s="99">
        <f t="shared" ref="E526:E557" si="533">IF(E$6="Actuals",_xlfn.IFNA(VLOOKUP($B526,PYRSV,5,FALSE),0),_xlfn.IFNA(VLOOKUP($B526,CYBUDRSV,5,FALSE),0))</f>
        <v>0</v>
      </c>
      <c r="F526" s="100">
        <f t="shared" ref="F526:F557" si="534">IF(F$6="Actuals",_xlfn.IFNA(VLOOKUP($B526,PYRSV,6,FALSE),0),_xlfn.IFNA(VLOOKUP($B526,CYBUDRSV,6,FALSE),0))</f>
        <v>0</v>
      </c>
      <c r="G526" s="100">
        <f t="shared" ref="G526:G557" si="535">IF(G$6="Actuals",_xlfn.IFNA(VLOOKUP($B526,PYRSV,7,FALSE),0),_xlfn.IFNA(VLOOKUP($B526,CYBUDRSV,7,FALSE),0))</f>
        <v>0</v>
      </c>
      <c r="H526" s="100">
        <f t="shared" ref="H526:H557" si="536">IF(H$6="Actuals",_xlfn.IFNA(VLOOKUP($B526,PYRSV,8,FALSE),0),_xlfn.IFNA(VLOOKUP($B526,CYBUDRSV,8,FALSE),0))</f>
        <v>0</v>
      </c>
      <c r="I526" s="100">
        <f t="shared" ref="I526:I557" si="537">IF(I$6="Actuals",_xlfn.IFNA(VLOOKUP($B526,PYRSV,9,FALSE),0),_xlfn.IFNA(VLOOKUP($B526,CYBUDRSV,9,FALSE),0))</f>
        <v>0</v>
      </c>
      <c r="J526" s="100">
        <f t="shared" ref="J526:J557" si="538">IF(J$6="Actuals",_xlfn.IFNA(VLOOKUP($B526,PYRSV,10,FALSE),0),_xlfn.IFNA(VLOOKUP($B526,CYBUDRSV,10,FALSE),0))</f>
        <v>0</v>
      </c>
      <c r="K526" s="100">
        <f t="shared" ref="K526:K557" si="539">IF(K$6="Actuals",_xlfn.IFNA(VLOOKUP($B526,PYRSV,11,FALSE),0),_xlfn.IFNA(VLOOKUP($B526,CYBUDRSV,11,FALSE),0))</f>
        <v>0</v>
      </c>
      <c r="L526" s="100">
        <f t="shared" ref="L526:L557" si="540">IF(L$6="Actuals",_xlfn.IFNA(VLOOKUP($B526,PYRSV,12,FALSE),0),_xlfn.IFNA(VLOOKUP($B526,CYBUDRSV,12,FALSE),0))</f>
        <v>0</v>
      </c>
      <c r="M526" s="100">
        <f t="shared" ref="M526:M557" si="541">IF(M$6="Actuals",_xlfn.IFNA(VLOOKUP($B526,PYRSV,13,FALSE),0),_xlfn.IFNA(VLOOKUP($B526,CYBUDRSV,13,FALSE),0))</f>
        <v>0</v>
      </c>
      <c r="N526" s="100">
        <f t="shared" ref="N526:N557" si="542">IF(N$6="Actuals",_xlfn.IFNA(VLOOKUP($B526,PYRSV,14,FALSE),0),_xlfn.IFNA(VLOOKUP($B526,CYBUDRSV,14,FALSE),0))</f>
        <v>0</v>
      </c>
      <c r="O526" s="100">
        <f t="shared" ref="O526:O557" si="543">IF(O$6="Actuals",_xlfn.IFNA(VLOOKUP($B526,PYRSV,15,FALSE),0),_xlfn.IFNA(VLOOKUP($B526,CYBUDRSV,15,FALSE),0))</f>
        <v>0</v>
      </c>
      <c r="P526" s="100">
        <f t="shared" ref="P526:P557" si="544">IF(P$6="Actuals",_xlfn.IFNA(VLOOKUP($B526,PYRSV,16,FALSE),0),_xlfn.IFNA(VLOOKUP($B526,CYBUDRSV,16,FALSE),0))</f>
        <v>0</v>
      </c>
      <c r="Q526" s="104">
        <f t="shared" ref="Q526:Q557" si="545">SUM(E526:P526)</f>
        <v>0</v>
      </c>
      <c r="S526" s="99">
        <f t="shared" ref="S526:S557" si="546">IF(S$6="Actuals",_xlfn.IFNA(VLOOKUP($B526,CYRSV,5,FALSE),0),_xlfn.IFNA(VLOOKUP($B526,CYBUDRSV,9,FALSE),0))</f>
        <v>0</v>
      </c>
      <c r="T526" s="100">
        <f t="shared" ref="T526:T557" si="547">IF(T$6="Actuals",_xlfn.IFNA(VLOOKUP($B526,CYRSV,6,FALSE),0),_xlfn.IFNA(VLOOKUP($B526,CYBUDRSV,10,FALSE),0))</f>
        <v>0</v>
      </c>
      <c r="U526" s="100">
        <f t="shared" ref="U526:U557" si="548">IF(U$6="Actuals",_xlfn.IFNA(VLOOKUP($B526,CYRSV,7,FALSE),0),_xlfn.IFNA(VLOOKUP($B526,CYBUDRSV,11,FALSE),0))</f>
        <v>0</v>
      </c>
      <c r="V526" s="100">
        <f t="shared" ref="V526:V557" si="549">IF(V$6="Actuals",_xlfn.IFNA(VLOOKUP($B526,CYRSV,8,FALSE),0),_xlfn.IFNA(VLOOKUP($B526,CYBUDRSV,12,FALSE),0))</f>
        <v>0</v>
      </c>
      <c r="W526" s="100">
        <f t="shared" ref="W526:W557" si="550">IF(W$6="Actuals",_xlfn.IFNA(VLOOKUP($B526,CYRSV,9,FALSE),0),_xlfn.IFNA(VLOOKUP($B526,CYBUDRSV,13,FALSE),0))</f>
        <v>0</v>
      </c>
      <c r="X526" s="100">
        <f t="shared" ref="X526:X557" si="551">IF(X$6="Actuals",_xlfn.IFNA(VLOOKUP($B526,CYRSV,10,FALSE),0),_xlfn.IFNA(VLOOKUP($B526,CYBUDRSV,14,FALSE),0))</f>
        <v>0</v>
      </c>
      <c r="Y526" s="100">
        <f t="shared" ref="Y526:Y557" si="552">IF(Y$6="Actuals",_xlfn.IFNA(VLOOKUP($B526,CYRSV,11,FALSE),0),_xlfn.IFNA(VLOOKUP($B526,CYBUDRSV,15,FALSE),0))</f>
        <v>0</v>
      </c>
      <c r="Z526" s="100">
        <f t="shared" ref="Z526:Z557" si="553">IF(Z$6="Actuals",_xlfn.IFNA(VLOOKUP($B526,CYRSV,12,FALSE),0),_xlfn.IFNA(VLOOKUP($B526,CYBUDRSV,16,FALSE),0))</f>
        <v>0</v>
      </c>
      <c r="AA526" s="100">
        <f t="shared" ref="AA526:AA557" si="554">IF(AA$6="Actuals",_xlfn.IFNA(VLOOKUP($B526,CYRSV,13,FALSE),0),_xlfn.IFNA(VLOOKUP($B526,CYBUDRSV,17,FALSE),0))</f>
        <v>0</v>
      </c>
      <c r="AB526" s="100">
        <f t="shared" ref="AB526:AB557" si="555">IF(AB$6="Actuals",_xlfn.IFNA(VLOOKUP($B526,CYRSV,14,FALSE),0),_xlfn.IFNA(VLOOKUP($B526,CYBUDRSV,18,FALSE),0))</f>
        <v>0</v>
      </c>
      <c r="AC526" s="100">
        <f t="shared" ref="AC526:AC557" si="556">IF(AC$6="Actuals",_xlfn.IFNA(VLOOKUP($B526,CYRSV,15,FALSE),0),_xlfn.IFNA(VLOOKUP($B526,CYBUDRSV,19,FALSE),0))</f>
        <v>0</v>
      </c>
      <c r="AD526" s="100">
        <f t="shared" ref="AD526:AD557" si="557">IF(AD$6="Actuals",_xlfn.IFNA(VLOOKUP($B526,CYRSV,16,FALSE),0),_xlfn.IFNA(VLOOKUP($B526,CYBUDRSV,20,FALSE),0))</f>
        <v>0</v>
      </c>
      <c r="AE526" s="104">
        <f t="shared" ref="AE526:AE557" si="558">SUM(S526:AD526)</f>
        <v>0</v>
      </c>
      <c r="AF526" s="104">
        <f t="shared" ref="AF526:AF557" si="559">IF(AF$6="Actuals",_xlfn.IFNA(VLOOKUP($B526,CYRSV,17,FALSE),0),_xlfn.IFNA(VLOOKUP($B526,CYBUDRSV,6,FALSE),0))</f>
        <v>0</v>
      </c>
      <c r="AG526" s="104">
        <f t="shared" ref="AG526:AG557" si="560">+AE526-AF526</f>
        <v>0</v>
      </c>
      <c r="AH526" s="173">
        <f t="shared" ref="AH526:AH557" si="561">IF(AF526=0,0,AG526/AF526)</f>
        <v>0</v>
      </c>
      <c r="AJ526" s="78"/>
      <c r="AK526" s="79"/>
      <c r="AL526" s="79"/>
      <c r="AM526" s="79"/>
      <c r="AN526" s="79"/>
      <c r="AO526" s="79"/>
      <c r="AP526" s="79"/>
      <c r="AQ526" s="79"/>
      <c r="AR526" s="79"/>
      <c r="AS526" s="79"/>
      <c r="AT526" s="79"/>
      <c r="AU526" s="79"/>
      <c r="AV526" s="30">
        <f t="shared" ref="AV526:AV557" si="562">SUM(AJ526:AU526)</f>
        <v>0</v>
      </c>
      <c r="AW526" s="80"/>
      <c r="AX526" s="37"/>
    </row>
    <row r="527" spans="2:50" x14ac:dyDescent="0.35">
      <c r="B527" s="116">
        <v>664400</v>
      </c>
      <c r="C527" s="87" t="s">
        <v>1034</v>
      </c>
      <c r="E527" s="99">
        <f t="shared" si="533"/>
        <v>0</v>
      </c>
      <c r="F527" s="100">
        <f t="shared" si="534"/>
        <v>0</v>
      </c>
      <c r="G527" s="100">
        <f t="shared" si="535"/>
        <v>0</v>
      </c>
      <c r="H527" s="100">
        <f t="shared" si="536"/>
        <v>0</v>
      </c>
      <c r="I527" s="100">
        <f t="shared" si="537"/>
        <v>0</v>
      </c>
      <c r="J527" s="100">
        <f t="shared" si="538"/>
        <v>0</v>
      </c>
      <c r="K527" s="100">
        <f t="shared" si="539"/>
        <v>0</v>
      </c>
      <c r="L527" s="100">
        <f t="shared" si="540"/>
        <v>0</v>
      </c>
      <c r="M527" s="100">
        <f t="shared" si="541"/>
        <v>0</v>
      </c>
      <c r="N527" s="100">
        <f t="shared" si="542"/>
        <v>0</v>
      </c>
      <c r="O527" s="100">
        <f t="shared" si="543"/>
        <v>0</v>
      </c>
      <c r="P527" s="100">
        <f t="shared" si="544"/>
        <v>0</v>
      </c>
      <c r="Q527" s="104">
        <f t="shared" si="545"/>
        <v>0</v>
      </c>
      <c r="S527" s="99">
        <f t="shared" si="546"/>
        <v>0</v>
      </c>
      <c r="T527" s="100">
        <f t="shared" si="547"/>
        <v>0</v>
      </c>
      <c r="U527" s="100">
        <f t="shared" si="548"/>
        <v>0</v>
      </c>
      <c r="V527" s="100">
        <f t="shared" si="549"/>
        <v>0</v>
      </c>
      <c r="W527" s="100">
        <f t="shared" si="550"/>
        <v>0</v>
      </c>
      <c r="X527" s="100">
        <f t="shared" si="551"/>
        <v>0</v>
      </c>
      <c r="Y527" s="100">
        <f t="shared" si="552"/>
        <v>0</v>
      </c>
      <c r="Z527" s="100">
        <f t="shared" si="553"/>
        <v>0</v>
      </c>
      <c r="AA527" s="100">
        <f t="shared" si="554"/>
        <v>0</v>
      </c>
      <c r="AB527" s="100">
        <f t="shared" si="555"/>
        <v>0</v>
      </c>
      <c r="AC527" s="100">
        <f t="shared" si="556"/>
        <v>0</v>
      </c>
      <c r="AD527" s="100">
        <f t="shared" si="557"/>
        <v>0</v>
      </c>
      <c r="AE527" s="104">
        <f t="shared" si="558"/>
        <v>0</v>
      </c>
      <c r="AF527" s="104">
        <f t="shared" si="559"/>
        <v>0</v>
      </c>
      <c r="AG527" s="104">
        <f t="shared" si="560"/>
        <v>0</v>
      </c>
      <c r="AH527" s="173">
        <f t="shared" si="561"/>
        <v>0</v>
      </c>
      <c r="AJ527" s="78"/>
      <c r="AK527" s="79"/>
      <c r="AL527" s="79"/>
      <c r="AM527" s="79"/>
      <c r="AN527" s="79"/>
      <c r="AO527" s="79"/>
      <c r="AP527" s="79"/>
      <c r="AQ527" s="79"/>
      <c r="AR527" s="79"/>
      <c r="AS527" s="79"/>
      <c r="AT527" s="79"/>
      <c r="AU527" s="79"/>
      <c r="AV527" s="30">
        <f t="shared" si="562"/>
        <v>0</v>
      </c>
      <c r="AW527" s="80"/>
      <c r="AX527" s="37"/>
    </row>
    <row r="528" spans="2:50" x14ac:dyDescent="0.35">
      <c r="B528" s="116">
        <v>664401</v>
      </c>
      <c r="C528" s="87" t="s">
        <v>1035</v>
      </c>
      <c r="E528" s="99">
        <f t="shared" si="533"/>
        <v>0</v>
      </c>
      <c r="F528" s="100">
        <f t="shared" si="534"/>
        <v>0</v>
      </c>
      <c r="G528" s="100">
        <f t="shared" si="535"/>
        <v>0</v>
      </c>
      <c r="H528" s="100">
        <f t="shared" si="536"/>
        <v>0</v>
      </c>
      <c r="I528" s="100">
        <f t="shared" si="537"/>
        <v>0</v>
      </c>
      <c r="J528" s="100">
        <f t="shared" si="538"/>
        <v>0</v>
      </c>
      <c r="K528" s="100">
        <f t="shared" si="539"/>
        <v>0</v>
      </c>
      <c r="L528" s="100">
        <f t="shared" si="540"/>
        <v>0</v>
      </c>
      <c r="M528" s="100">
        <f t="shared" si="541"/>
        <v>0</v>
      </c>
      <c r="N528" s="100">
        <f t="shared" si="542"/>
        <v>0</v>
      </c>
      <c r="O528" s="100">
        <f t="shared" si="543"/>
        <v>0</v>
      </c>
      <c r="P528" s="100">
        <f t="shared" si="544"/>
        <v>0</v>
      </c>
      <c r="Q528" s="104">
        <f t="shared" si="545"/>
        <v>0</v>
      </c>
      <c r="S528" s="99">
        <f t="shared" si="546"/>
        <v>0</v>
      </c>
      <c r="T528" s="100">
        <f t="shared" si="547"/>
        <v>0</v>
      </c>
      <c r="U528" s="100">
        <f t="shared" si="548"/>
        <v>0</v>
      </c>
      <c r="V528" s="100">
        <f t="shared" si="549"/>
        <v>0</v>
      </c>
      <c r="W528" s="100">
        <f t="shared" si="550"/>
        <v>0</v>
      </c>
      <c r="X528" s="100">
        <f t="shared" si="551"/>
        <v>0</v>
      </c>
      <c r="Y528" s="100">
        <f t="shared" si="552"/>
        <v>0</v>
      </c>
      <c r="Z528" s="100">
        <f t="shared" si="553"/>
        <v>0</v>
      </c>
      <c r="AA528" s="100">
        <f t="shared" si="554"/>
        <v>0</v>
      </c>
      <c r="AB528" s="100">
        <f t="shared" si="555"/>
        <v>0</v>
      </c>
      <c r="AC528" s="100">
        <f t="shared" si="556"/>
        <v>0</v>
      </c>
      <c r="AD528" s="100">
        <f t="shared" si="557"/>
        <v>0</v>
      </c>
      <c r="AE528" s="104">
        <f t="shared" si="558"/>
        <v>0</v>
      </c>
      <c r="AF528" s="104">
        <f t="shared" si="559"/>
        <v>0</v>
      </c>
      <c r="AG528" s="104">
        <f t="shared" si="560"/>
        <v>0</v>
      </c>
      <c r="AH528" s="173">
        <f t="shared" si="561"/>
        <v>0</v>
      </c>
      <c r="AJ528" s="78"/>
      <c r="AK528" s="79"/>
      <c r="AL528" s="79"/>
      <c r="AM528" s="79"/>
      <c r="AN528" s="79"/>
      <c r="AO528" s="79"/>
      <c r="AP528" s="79"/>
      <c r="AQ528" s="79"/>
      <c r="AR528" s="79"/>
      <c r="AS528" s="79"/>
      <c r="AT528" s="79"/>
      <c r="AU528" s="79"/>
      <c r="AV528" s="30">
        <f t="shared" si="562"/>
        <v>0</v>
      </c>
      <c r="AW528" s="80"/>
      <c r="AX528" s="37"/>
    </row>
    <row r="529" spans="2:50" x14ac:dyDescent="0.35">
      <c r="B529" s="116">
        <v>664402</v>
      </c>
      <c r="C529" s="87" t="s">
        <v>1036</v>
      </c>
      <c r="E529" s="99">
        <f t="shared" si="533"/>
        <v>0</v>
      </c>
      <c r="F529" s="100">
        <f t="shared" si="534"/>
        <v>0</v>
      </c>
      <c r="G529" s="100">
        <f t="shared" si="535"/>
        <v>0</v>
      </c>
      <c r="H529" s="100">
        <f t="shared" si="536"/>
        <v>0</v>
      </c>
      <c r="I529" s="100">
        <f t="shared" si="537"/>
        <v>0</v>
      </c>
      <c r="J529" s="100">
        <f t="shared" si="538"/>
        <v>0</v>
      </c>
      <c r="K529" s="100">
        <f t="shared" si="539"/>
        <v>0</v>
      </c>
      <c r="L529" s="100">
        <f t="shared" si="540"/>
        <v>0</v>
      </c>
      <c r="M529" s="100">
        <f t="shared" si="541"/>
        <v>0</v>
      </c>
      <c r="N529" s="100">
        <f t="shared" si="542"/>
        <v>0</v>
      </c>
      <c r="O529" s="100">
        <f t="shared" si="543"/>
        <v>0</v>
      </c>
      <c r="P529" s="100">
        <f t="shared" si="544"/>
        <v>0</v>
      </c>
      <c r="Q529" s="104">
        <f t="shared" si="545"/>
        <v>0</v>
      </c>
      <c r="S529" s="99">
        <f t="shared" si="546"/>
        <v>0</v>
      </c>
      <c r="T529" s="100">
        <f t="shared" si="547"/>
        <v>0</v>
      </c>
      <c r="U529" s="100">
        <f t="shared" si="548"/>
        <v>0</v>
      </c>
      <c r="V529" s="100">
        <f t="shared" si="549"/>
        <v>0</v>
      </c>
      <c r="W529" s="100">
        <f t="shared" si="550"/>
        <v>0</v>
      </c>
      <c r="X529" s="100">
        <f t="shared" si="551"/>
        <v>0</v>
      </c>
      <c r="Y529" s="100">
        <f t="shared" si="552"/>
        <v>0</v>
      </c>
      <c r="Z529" s="100">
        <f t="shared" si="553"/>
        <v>0</v>
      </c>
      <c r="AA529" s="100">
        <f t="shared" si="554"/>
        <v>0</v>
      </c>
      <c r="AB529" s="100">
        <f t="shared" si="555"/>
        <v>0</v>
      </c>
      <c r="AC529" s="100">
        <f t="shared" si="556"/>
        <v>0</v>
      </c>
      <c r="AD529" s="100">
        <f t="shared" si="557"/>
        <v>0</v>
      </c>
      <c r="AE529" s="104">
        <f t="shared" si="558"/>
        <v>0</v>
      </c>
      <c r="AF529" s="104">
        <f t="shared" si="559"/>
        <v>0</v>
      </c>
      <c r="AG529" s="104">
        <f t="shared" si="560"/>
        <v>0</v>
      </c>
      <c r="AH529" s="173">
        <f t="shared" si="561"/>
        <v>0</v>
      </c>
      <c r="AJ529" s="78"/>
      <c r="AK529" s="79"/>
      <c r="AL529" s="79"/>
      <c r="AM529" s="79"/>
      <c r="AN529" s="79"/>
      <c r="AO529" s="79"/>
      <c r="AP529" s="79"/>
      <c r="AQ529" s="79"/>
      <c r="AR529" s="79"/>
      <c r="AS529" s="79"/>
      <c r="AT529" s="79"/>
      <c r="AU529" s="79"/>
      <c r="AV529" s="30">
        <f t="shared" si="562"/>
        <v>0</v>
      </c>
      <c r="AW529" s="80"/>
      <c r="AX529" s="37"/>
    </row>
    <row r="530" spans="2:50" x14ac:dyDescent="0.35">
      <c r="B530" s="116">
        <v>664403</v>
      </c>
      <c r="C530" s="87" t="s">
        <v>1037</v>
      </c>
      <c r="E530" s="99">
        <f t="shared" si="533"/>
        <v>0</v>
      </c>
      <c r="F530" s="100">
        <f t="shared" si="534"/>
        <v>0</v>
      </c>
      <c r="G530" s="100">
        <f t="shared" si="535"/>
        <v>0</v>
      </c>
      <c r="H530" s="100">
        <f t="shared" si="536"/>
        <v>0</v>
      </c>
      <c r="I530" s="100">
        <f t="shared" si="537"/>
        <v>0</v>
      </c>
      <c r="J530" s="100">
        <f t="shared" si="538"/>
        <v>0</v>
      </c>
      <c r="K530" s="100">
        <f t="shared" si="539"/>
        <v>0</v>
      </c>
      <c r="L530" s="100">
        <f t="shared" si="540"/>
        <v>0</v>
      </c>
      <c r="M530" s="100">
        <f t="shared" si="541"/>
        <v>0</v>
      </c>
      <c r="N530" s="100">
        <f t="shared" si="542"/>
        <v>0</v>
      </c>
      <c r="O530" s="100">
        <f t="shared" si="543"/>
        <v>0</v>
      </c>
      <c r="P530" s="100">
        <f t="shared" si="544"/>
        <v>0</v>
      </c>
      <c r="Q530" s="104">
        <f t="shared" si="545"/>
        <v>0</v>
      </c>
      <c r="S530" s="99">
        <f t="shared" si="546"/>
        <v>0</v>
      </c>
      <c r="T530" s="100">
        <f t="shared" si="547"/>
        <v>0</v>
      </c>
      <c r="U530" s="100">
        <f t="shared" si="548"/>
        <v>0</v>
      </c>
      <c r="V530" s="100">
        <f t="shared" si="549"/>
        <v>0</v>
      </c>
      <c r="W530" s="100">
        <f t="shared" si="550"/>
        <v>0</v>
      </c>
      <c r="X530" s="100">
        <f t="shared" si="551"/>
        <v>0</v>
      </c>
      <c r="Y530" s="100">
        <f t="shared" si="552"/>
        <v>0</v>
      </c>
      <c r="Z530" s="100">
        <f t="shared" si="553"/>
        <v>0</v>
      </c>
      <c r="AA530" s="100">
        <f t="shared" si="554"/>
        <v>0</v>
      </c>
      <c r="AB530" s="100">
        <f t="shared" si="555"/>
        <v>0</v>
      </c>
      <c r="AC530" s="100">
        <f t="shared" si="556"/>
        <v>0</v>
      </c>
      <c r="AD530" s="100">
        <f t="shared" si="557"/>
        <v>0</v>
      </c>
      <c r="AE530" s="104">
        <f t="shared" si="558"/>
        <v>0</v>
      </c>
      <c r="AF530" s="104">
        <f t="shared" si="559"/>
        <v>0</v>
      </c>
      <c r="AG530" s="104">
        <f t="shared" si="560"/>
        <v>0</v>
      </c>
      <c r="AH530" s="173">
        <f t="shared" si="561"/>
        <v>0</v>
      </c>
      <c r="AJ530" s="78"/>
      <c r="AK530" s="79"/>
      <c r="AL530" s="79"/>
      <c r="AM530" s="79"/>
      <c r="AN530" s="79"/>
      <c r="AO530" s="79"/>
      <c r="AP530" s="79"/>
      <c r="AQ530" s="79"/>
      <c r="AR530" s="79"/>
      <c r="AS530" s="79"/>
      <c r="AT530" s="79"/>
      <c r="AU530" s="79"/>
      <c r="AV530" s="30">
        <f t="shared" si="562"/>
        <v>0</v>
      </c>
      <c r="AW530" s="80"/>
      <c r="AX530" s="37"/>
    </row>
    <row r="531" spans="2:50" x14ac:dyDescent="0.35">
      <c r="B531" s="116">
        <v>664404</v>
      </c>
      <c r="C531" s="87" t="s">
        <v>1038</v>
      </c>
      <c r="E531" s="99">
        <f t="shared" si="533"/>
        <v>0</v>
      </c>
      <c r="F531" s="100">
        <f t="shared" si="534"/>
        <v>0</v>
      </c>
      <c r="G531" s="100">
        <f t="shared" si="535"/>
        <v>0</v>
      </c>
      <c r="H531" s="100">
        <f t="shared" si="536"/>
        <v>0</v>
      </c>
      <c r="I531" s="100">
        <f t="shared" si="537"/>
        <v>0</v>
      </c>
      <c r="J531" s="100">
        <f t="shared" si="538"/>
        <v>0</v>
      </c>
      <c r="K531" s="100">
        <f t="shared" si="539"/>
        <v>0</v>
      </c>
      <c r="L531" s="100">
        <f t="shared" si="540"/>
        <v>0</v>
      </c>
      <c r="M531" s="100">
        <f t="shared" si="541"/>
        <v>0</v>
      </c>
      <c r="N531" s="100">
        <f t="shared" si="542"/>
        <v>0</v>
      </c>
      <c r="O531" s="100">
        <f t="shared" si="543"/>
        <v>0</v>
      </c>
      <c r="P531" s="100">
        <f t="shared" si="544"/>
        <v>0</v>
      </c>
      <c r="Q531" s="104">
        <f t="shared" si="545"/>
        <v>0</v>
      </c>
      <c r="S531" s="99">
        <f t="shared" si="546"/>
        <v>0</v>
      </c>
      <c r="T531" s="100">
        <f t="shared" si="547"/>
        <v>0</v>
      </c>
      <c r="U531" s="100">
        <f t="shared" si="548"/>
        <v>0</v>
      </c>
      <c r="V531" s="100">
        <f t="shared" si="549"/>
        <v>0</v>
      </c>
      <c r="W531" s="100">
        <f t="shared" si="550"/>
        <v>0</v>
      </c>
      <c r="X531" s="100">
        <f t="shared" si="551"/>
        <v>0</v>
      </c>
      <c r="Y531" s="100">
        <f t="shared" si="552"/>
        <v>0</v>
      </c>
      <c r="Z531" s="100">
        <f t="shared" si="553"/>
        <v>0</v>
      </c>
      <c r="AA531" s="100">
        <f t="shared" si="554"/>
        <v>0</v>
      </c>
      <c r="AB531" s="100">
        <f t="shared" si="555"/>
        <v>0</v>
      </c>
      <c r="AC531" s="100">
        <f t="shared" si="556"/>
        <v>0</v>
      </c>
      <c r="AD531" s="100">
        <f t="shared" si="557"/>
        <v>0</v>
      </c>
      <c r="AE531" s="104">
        <f t="shared" si="558"/>
        <v>0</v>
      </c>
      <c r="AF531" s="104">
        <f t="shared" si="559"/>
        <v>0</v>
      </c>
      <c r="AG531" s="104">
        <f t="shared" si="560"/>
        <v>0</v>
      </c>
      <c r="AH531" s="173">
        <f t="shared" si="561"/>
        <v>0</v>
      </c>
      <c r="AJ531" s="78"/>
      <c r="AK531" s="79"/>
      <c r="AL531" s="79"/>
      <c r="AM531" s="79"/>
      <c r="AN531" s="79"/>
      <c r="AO531" s="79"/>
      <c r="AP531" s="79"/>
      <c r="AQ531" s="79"/>
      <c r="AR531" s="79"/>
      <c r="AS531" s="79"/>
      <c r="AT531" s="79"/>
      <c r="AU531" s="79"/>
      <c r="AV531" s="30">
        <f t="shared" si="562"/>
        <v>0</v>
      </c>
      <c r="AW531" s="80"/>
      <c r="AX531" s="37"/>
    </row>
    <row r="532" spans="2:50" x14ac:dyDescent="0.35">
      <c r="B532" s="116">
        <v>664500</v>
      </c>
      <c r="C532" s="87" t="s">
        <v>1039</v>
      </c>
      <c r="E532" s="99">
        <f t="shared" si="533"/>
        <v>0</v>
      </c>
      <c r="F532" s="100">
        <f t="shared" si="534"/>
        <v>0</v>
      </c>
      <c r="G532" s="100">
        <f t="shared" si="535"/>
        <v>0</v>
      </c>
      <c r="H532" s="100">
        <f t="shared" si="536"/>
        <v>0</v>
      </c>
      <c r="I532" s="100">
        <f t="shared" si="537"/>
        <v>0</v>
      </c>
      <c r="J532" s="100">
        <f t="shared" si="538"/>
        <v>0</v>
      </c>
      <c r="K532" s="100">
        <f t="shared" si="539"/>
        <v>0</v>
      </c>
      <c r="L532" s="100">
        <f t="shared" si="540"/>
        <v>0</v>
      </c>
      <c r="M532" s="100">
        <f t="shared" si="541"/>
        <v>0</v>
      </c>
      <c r="N532" s="100">
        <f t="shared" si="542"/>
        <v>0</v>
      </c>
      <c r="O532" s="100">
        <f t="shared" si="543"/>
        <v>0</v>
      </c>
      <c r="P532" s="100">
        <f t="shared" si="544"/>
        <v>0</v>
      </c>
      <c r="Q532" s="104">
        <f t="shared" si="545"/>
        <v>0</v>
      </c>
      <c r="S532" s="99">
        <f t="shared" si="546"/>
        <v>0</v>
      </c>
      <c r="T532" s="100">
        <f t="shared" si="547"/>
        <v>0</v>
      </c>
      <c r="U532" s="100">
        <f t="shared" si="548"/>
        <v>0</v>
      </c>
      <c r="V532" s="100">
        <f t="shared" si="549"/>
        <v>0</v>
      </c>
      <c r="W532" s="100">
        <f t="shared" si="550"/>
        <v>0</v>
      </c>
      <c r="X532" s="100">
        <f t="shared" si="551"/>
        <v>0</v>
      </c>
      <c r="Y532" s="100">
        <f t="shared" si="552"/>
        <v>0</v>
      </c>
      <c r="Z532" s="100">
        <f t="shared" si="553"/>
        <v>0</v>
      </c>
      <c r="AA532" s="100">
        <f t="shared" si="554"/>
        <v>0</v>
      </c>
      <c r="AB532" s="100">
        <f t="shared" si="555"/>
        <v>0</v>
      </c>
      <c r="AC532" s="100">
        <f t="shared" si="556"/>
        <v>0</v>
      </c>
      <c r="AD532" s="100">
        <f t="shared" si="557"/>
        <v>0</v>
      </c>
      <c r="AE532" s="104">
        <f t="shared" si="558"/>
        <v>0</v>
      </c>
      <c r="AF532" s="104">
        <f t="shared" si="559"/>
        <v>0</v>
      </c>
      <c r="AG532" s="104">
        <f t="shared" si="560"/>
        <v>0</v>
      </c>
      <c r="AH532" s="173">
        <f t="shared" si="561"/>
        <v>0</v>
      </c>
      <c r="AJ532" s="78"/>
      <c r="AK532" s="79"/>
      <c r="AL532" s="79"/>
      <c r="AM532" s="79"/>
      <c r="AN532" s="79"/>
      <c r="AO532" s="79"/>
      <c r="AP532" s="79"/>
      <c r="AQ532" s="79"/>
      <c r="AR532" s="79"/>
      <c r="AS532" s="79"/>
      <c r="AT532" s="79"/>
      <c r="AU532" s="79"/>
      <c r="AV532" s="30">
        <f t="shared" si="562"/>
        <v>0</v>
      </c>
      <c r="AW532" s="80"/>
      <c r="AX532" s="37"/>
    </row>
    <row r="533" spans="2:50" x14ac:dyDescent="0.35">
      <c r="B533" s="116">
        <v>665000</v>
      </c>
      <c r="C533" s="87" t="s">
        <v>1040</v>
      </c>
      <c r="E533" s="99">
        <f t="shared" si="533"/>
        <v>0</v>
      </c>
      <c r="F533" s="100">
        <f t="shared" si="534"/>
        <v>0</v>
      </c>
      <c r="G533" s="100">
        <f t="shared" si="535"/>
        <v>0</v>
      </c>
      <c r="H533" s="100">
        <f t="shared" si="536"/>
        <v>0</v>
      </c>
      <c r="I533" s="100">
        <f t="shared" si="537"/>
        <v>0</v>
      </c>
      <c r="J533" s="100">
        <f t="shared" si="538"/>
        <v>0</v>
      </c>
      <c r="K533" s="100">
        <f t="shared" si="539"/>
        <v>0</v>
      </c>
      <c r="L533" s="100">
        <f t="shared" si="540"/>
        <v>0</v>
      </c>
      <c r="M533" s="100">
        <f t="shared" si="541"/>
        <v>0</v>
      </c>
      <c r="N533" s="100">
        <f t="shared" si="542"/>
        <v>0</v>
      </c>
      <c r="O533" s="100">
        <f t="shared" si="543"/>
        <v>0</v>
      </c>
      <c r="P533" s="100">
        <f t="shared" si="544"/>
        <v>0</v>
      </c>
      <c r="Q533" s="104">
        <f t="shared" si="545"/>
        <v>0</v>
      </c>
      <c r="S533" s="99">
        <f t="shared" si="546"/>
        <v>0</v>
      </c>
      <c r="T533" s="100">
        <f t="shared" si="547"/>
        <v>0</v>
      </c>
      <c r="U533" s="100">
        <f t="shared" si="548"/>
        <v>0</v>
      </c>
      <c r="V533" s="100">
        <f t="shared" si="549"/>
        <v>0</v>
      </c>
      <c r="W533" s="100">
        <f t="shared" si="550"/>
        <v>0</v>
      </c>
      <c r="X533" s="100">
        <f t="shared" si="551"/>
        <v>0</v>
      </c>
      <c r="Y533" s="100">
        <f t="shared" si="552"/>
        <v>0</v>
      </c>
      <c r="Z533" s="100">
        <f t="shared" si="553"/>
        <v>0</v>
      </c>
      <c r="AA533" s="100">
        <f t="shared" si="554"/>
        <v>0</v>
      </c>
      <c r="AB533" s="100">
        <f t="shared" si="555"/>
        <v>0</v>
      </c>
      <c r="AC533" s="100">
        <f t="shared" si="556"/>
        <v>0</v>
      </c>
      <c r="AD533" s="100">
        <f t="shared" si="557"/>
        <v>0</v>
      </c>
      <c r="AE533" s="104">
        <f t="shared" si="558"/>
        <v>0</v>
      </c>
      <c r="AF533" s="104">
        <f t="shared" si="559"/>
        <v>0</v>
      </c>
      <c r="AG533" s="104">
        <f t="shared" si="560"/>
        <v>0</v>
      </c>
      <c r="AH533" s="173">
        <f t="shared" si="561"/>
        <v>0</v>
      </c>
      <c r="AJ533" s="78"/>
      <c r="AK533" s="79"/>
      <c r="AL533" s="79"/>
      <c r="AM533" s="79"/>
      <c r="AN533" s="79"/>
      <c r="AO533" s="79"/>
      <c r="AP533" s="79"/>
      <c r="AQ533" s="79"/>
      <c r="AR533" s="79"/>
      <c r="AS533" s="79"/>
      <c r="AT533" s="79"/>
      <c r="AU533" s="79"/>
      <c r="AV533" s="30">
        <f t="shared" si="562"/>
        <v>0</v>
      </c>
      <c r="AW533" s="80"/>
      <c r="AX533" s="37"/>
    </row>
    <row r="534" spans="2:50" x14ac:dyDescent="0.35">
      <c r="B534" s="116">
        <v>665100</v>
      </c>
      <c r="C534" s="87" t="s">
        <v>1041</v>
      </c>
      <c r="E534" s="99">
        <f t="shared" si="533"/>
        <v>0</v>
      </c>
      <c r="F534" s="100">
        <f t="shared" si="534"/>
        <v>0</v>
      </c>
      <c r="G534" s="100">
        <f t="shared" si="535"/>
        <v>0</v>
      </c>
      <c r="H534" s="100">
        <f t="shared" si="536"/>
        <v>0</v>
      </c>
      <c r="I534" s="100">
        <f t="shared" si="537"/>
        <v>0</v>
      </c>
      <c r="J534" s="100">
        <f t="shared" si="538"/>
        <v>0</v>
      </c>
      <c r="K534" s="100">
        <f t="shared" si="539"/>
        <v>0</v>
      </c>
      <c r="L534" s="100">
        <f t="shared" si="540"/>
        <v>0</v>
      </c>
      <c r="M534" s="100">
        <f t="shared" si="541"/>
        <v>0</v>
      </c>
      <c r="N534" s="100">
        <f t="shared" si="542"/>
        <v>0</v>
      </c>
      <c r="O534" s="100">
        <f t="shared" si="543"/>
        <v>0</v>
      </c>
      <c r="P534" s="100">
        <f t="shared" si="544"/>
        <v>0</v>
      </c>
      <c r="Q534" s="104">
        <f t="shared" si="545"/>
        <v>0</v>
      </c>
      <c r="S534" s="99">
        <f t="shared" si="546"/>
        <v>0</v>
      </c>
      <c r="T534" s="100">
        <f t="shared" si="547"/>
        <v>0</v>
      </c>
      <c r="U534" s="100">
        <f t="shared" si="548"/>
        <v>0</v>
      </c>
      <c r="V534" s="100">
        <f t="shared" si="549"/>
        <v>0</v>
      </c>
      <c r="W534" s="100">
        <f t="shared" si="550"/>
        <v>0</v>
      </c>
      <c r="X534" s="100">
        <f t="shared" si="551"/>
        <v>0</v>
      </c>
      <c r="Y534" s="100">
        <f t="shared" si="552"/>
        <v>0</v>
      </c>
      <c r="Z534" s="100">
        <f t="shared" si="553"/>
        <v>0</v>
      </c>
      <c r="AA534" s="100">
        <f t="shared" si="554"/>
        <v>0</v>
      </c>
      <c r="AB534" s="100">
        <f t="shared" si="555"/>
        <v>0</v>
      </c>
      <c r="AC534" s="100">
        <f t="shared" si="556"/>
        <v>0</v>
      </c>
      <c r="AD534" s="100">
        <f t="shared" si="557"/>
        <v>0</v>
      </c>
      <c r="AE534" s="104">
        <f t="shared" si="558"/>
        <v>0</v>
      </c>
      <c r="AF534" s="104">
        <f t="shared" si="559"/>
        <v>0</v>
      </c>
      <c r="AG534" s="104">
        <f t="shared" si="560"/>
        <v>0</v>
      </c>
      <c r="AH534" s="173">
        <f t="shared" si="561"/>
        <v>0</v>
      </c>
      <c r="AJ534" s="78"/>
      <c r="AK534" s="79"/>
      <c r="AL534" s="79"/>
      <c r="AM534" s="79"/>
      <c r="AN534" s="79"/>
      <c r="AO534" s="79"/>
      <c r="AP534" s="79"/>
      <c r="AQ534" s="79"/>
      <c r="AR534" s="79"/>
      <c r="AS534" s="79"/>
      <c r="AT534" s="79"/>
      <c r="AU534" s="79"/>
      <c r="AV534" s="30">
        <f t="shared" si="562"/>
        <v>0</v>
      </c>
      <c r="AW534" s="80"/>
      <c r="AX534" s="37"/>
    </row>
    <row r="535" spans="2:50" x14ac:dyDescent="0.35">
      <c r="B535" s="116">
        <v>665101</v>
      </c>
      <c r="C535" s="87" t="s">
        <v>1042</v>
      </c>
      <c r="E535" s="99">
        <f t="shared" si="533"/>
        <v>0</v>
      </c>
      <c r="F535" s="100">
        <f t="shared" si="534"/>
        <v>0</v>
      </c>
      <c r="G535" s="100">
        <f t="shared" si="535"/>
        <v>0</v>
      </c>
      <c r="H535" s="100">
        <f t="shared" si="536"/>
        <v>0</v>
      </c>
      <c r="I535" s="100">
        <f t="shared" si="537"/>
        <v>0</v>
      </c>
      <c r="J535" s="100">
        <f t="shared" si="538"/>
        <v>0</v>
      </c>
      <c r="K535" s="100">
        <f t="shared" si="539"/>
        <v>0</v>
      </c>
      <c r="L535" s="100">
        <f t="shared" si="540"/>
        <v>0</v>
      </c>
      <c r="M535" s="100">
        <f t="shared" si="541"/>
        <v>0</v>
      </c>
      <c r="N535" s="100">
        <f t="shared" si="542"/>
        <v>0</v>
      </c>
      <c r="O535" s="100">
        <f t="shared" si="543"/>
        <v>0</v>
      </c>
      <c r="P535" s="100">
        <f t="shared" si="544"/>
        <v>0</v>
      </c>
      <c r="Q535" s="104">
        <f t="shared" si="545"/>
        <v>0</v>
      </c>
      <c r="S535" s="99">
        <f t="shared" si="546"/>
        <v>0</v>
      </c>
      <c r="T535" s="100">
        <f t="shared" si="547"/>
        <v>0</v>
      </c>
      <c r="U535" s="100">
        <f t="shared" si="548"/>
        <v>0</v>
      </c>
      <c r="V535" s="100">
        <f t="shared" si="549"/>
        <v>0</v>
      </c>
      <c r="W535" s="100">
        <f t="shared" si="550"/>
        <v>0</v>
      </c>
      <c r="X535" s="100">
        <f t="shared" si="551"/>
        <v>0</v>
      </c>
      <c r="Y535" s="100">
        <f t="shared" si="552"/>
        <v>0</v>
      </c>
      <c r="Z535" s="100">
        <f t="shared" si="553"/>
        <v>0</v>
      </c>
      <c r="AA535" s="100">
        <f t="shared" si="554"/>
        <v>0</v>
      </c>
      <c r="AB535" s="100">
        <f t="shared" si="555"/>
        <v>0</v>
      </c>
      <c r="AC535" s="100">
        <f t="shared" si="556"/>
        <v>0</v>
      </c>
      <c r="AD535" s="100">
        <f t="shared" si="557"/>
        <v>0</v>
      </c>
      <c r="AE535" s="104">
        <f t="shared" si="558"/>
        <v>0</v>
      </c>
      <c r="AF535" s="104">
        <f t="shared" si="559"/>
        <v>0</v>
      </c>
      <c r="AG535" s="104">
        <f t="shared" si="560"/>
        <v>0</v>
      </c>
      <c r="AH535" s="173">
        <f t="shared" si="561"/>
        <v>0</v>
      </c>
      <c r="AJ535" s="78"/>
      <c r="AK535" s="79"/>
      <c r="AL535" s="79"/>
      <c r="AM535" s="79"/>
      <c r="AN535" s="79"/>
      <c r="AO535" s="79"/>
      <c r="AP535" s="79"/>
      <c r="AQ535" s="79"/>
      <c r="AR535" s="79"/>
      <c r="AS535" s="79"/>
      <c r="AT535" s="79"/>
      <c r="AU535" s="79"/>
      <c r="AV535" s="30">
        <f t="shared" si="562"/>
        <v>0</v>
      </c>
      <c r="AW535" s="80"/>
      <c r="AX535" s="37"/>
    </row>
    <row r="536" spans="2:50" x14ac:dyDescent="0.35">
      <c r="B536" s="116">
        <v>665102</v>
      </c>
      <c r="C536" s="87" t="s">
        <v>1043</v>
      </c>
      <c r="E536" s="99">
        <f t="shared" si="533"/>
        <v>0</v>
      </c>
      <c r="F536" s="100">
        <f t="shared" si="534"/>
        <v>0</v>
      </c>
      <c r="G536" s="100">
        <f t="shared" si="535"/>
        <v>0</v>
      </c>
      <c r="H536" s="100">
        <f t="shared" si="536"/>
        <v>0</v>
      </c>
      <c r="I536" s="100">
        <f t="shared" si="537"/>
        <v>0</v>
      </c>
      <c r="J536" s="100">
        <f t="shared" si="538"/>
        <v>0</v>
      </c>
      <c r="K536" s="100">
        <f t="shared" si="539"/>
        <v>0</v>
      </c>
      <c r="L536" s="100">
        <f t="shared" si="540"/>
        <v>0</v>
      </c>
      <c r="M536" s="100">
        <f t="shared" si="541"/>
        <v>0</v>
      </c>
      <c r="N536" s="100">
        <f t="shared" si="542"/>
        <v>0</v>
      </c>
      <c r="O536" s="100">
        <f t="shared" si="543"/>
        <v>0</v>
      </c>
      <c r="P536" s="100">
        <f t="shared" si="544"/>
        <v>0</v>
      </c>
      <c r="Q536" s="104">
        <f t="shared" si="545"/>
        <v>0</v>
      </c>
      <c r="S536" s="99">
        <f t="shared" si="546"/>
        <v>0</v>
      </c>
      <c r="T536" s="100">
        <f t="shared" si="547"/>
        <v>0</v>
      </c>
      <c r="U536" s="100">
        <f t="shared" si="548"/>
        <v>0</v>
      </c>
      <c r="V536" s="100">
        <f t="shared" si="549"/>
        <v>0</v>
      </c>
      <c r="W536" s="100">
        <f t="shared" si="550"/>
        <v>0</v>
      </c>
      <c r="X536" s="100">
        <f t="shared" si="551"/>
        <v>0</v>
      </c>
      <c r="Y536" s="100">
        <f t="shared" si="552"/>
        <v>0</v>
      </c>
      <c r="Z536" s="100">
        <f t="shared" si="553"/>
        <v>0</v>
      </c>
      <c r="AA536" s="100">
        <f t="shared" si="554"/>
        <v>0</v>
      </c>
      <c r="AB536" s="100">
        <f t="shared" si="555"/>
        <v>0</v>
      </c>
      <c r="AC536" s="100">
        <f t="shared" si="556"/>
        <v>0</v>
      </c>
      <c r="AD536" s="100">
        <f t="shared" si="557"/>
        <v>0</v>
      </c>
      <c r="AE536" s="104">
        <f t="shared" si="558"/>
        <v>0</v>
      </c>
      <c r="AF536" s="104">
        <f t="shared" si="559"/>
        <v>0</v>
      </c>
      <c r="AG536" s="104">
        <f t="shared" si="560"/>
        <v>0</v>
      </c>
      <c r="AH536" s="173">
        <f t="shared" si="561"/>
        <v>0</v>
      </c>
      <c r="AJ536" s="78"/>
      <c r="AK536" s="79"/>
      <c r="AL536" s="79"/>
      <c r="AM536" s="79"/>
      <c r="AN536" s="79"/>
      <c r="AO536" s="79"/>
      <c r="AP536" s="79"/>
      <c r="AQ536" s="79"/>
      <c r="AR536" s="79"/>
      <c r="AS536" s="79"/>
      <c r="AT536" s="79"/>
      <c r="AU536" s="79"/>
      <c r="AV536" s="30">
        <f t="shared" si="562"/>
        <v>0</v>
      </c>
      <c r="AW536" s="80"/>
      <c r="AX536" s="37"/>
    </row>
    <row r="537" spans="2:50" x14ac:dyDescent="0.35">
      <c r="B537" s="116">
        <v>665200</v>
      </c>
      <c r="C537" s="87" t="s">
        <v>1044</v>
      </c>
      <c r="E537" s="99">
        <f t="shared" si="533"/>
        <v>0</v>
      </c>
      <c r="F537" s="100">
        <f t="shared" si="534"/>
        <v>0</v>
      </c>
      <c r="G537" s="100">
        <f t="shared" si="535"/>
        <v>0</v>
      </c>
      <c r="H537" s="100">
        <f t="shared" si="536"/>
        <v>0</v>
      </c>
      <c r="I537" s="100">
        <f t="shared" si="537"/>
        <v>0</v>
      </c>
      <c r="J537" s="100">
        <f t="shared" si="538"/>
        <v>0</v>
      </c>
      <c r="K537" s="100">
        <f t="shared" si="539"/>
        <v>0</v>
      </c>
      <c r="L537" s="100">
        <f t="shared" si="540"/>
        <v>0</v>
      </c>
      <c r="M537" s="100">
        <f t="shared" si="541"/>
        <v>0</v>
      </c>
      <c r="N537" s="100">
        <f t="shared" si="542"/>
        <v>0</v>
      </c>
      <c r="O537" s="100">
        <f t="shared" si="543"/>
        <v>0</v>
      </c>
      <c r="P537" s="100">
        <f t="shared" si="544"/>
        <v>0</v>
      </c>
      <c r="Q537" s="104">
        <f t="shared" si="545"/>
        <v>0</v>
      </c>
      <c r="S537" s="99">
        <f t="shared" si="546"/>
        <v>0</v>
      </c>
      <c r="T537" s="100">
        <f t="shared" si="547"/>
        <v>0</v>
      </c>
      <c r="U537" s="100">
        <f t="shared" si="548"/>
        <v>0</v>
      </c>
      <c r="V537" s="100">
        <f t="shared" si="549"/>
        <v>0</v>
      </c>
      <c r="W537" s="100">
        <f t="shared" si="550"/>
        <v>0</v>
      </c>
      <c r="X537" s="100">
        <f t="shared" si="551"/>
        <v>0</v>
      </c>
      <c r="Y537" s="100">
        <f t="shared" si="552"/>
        <v>0</v>
      </c>
      <c r="Z537" s="100">
        <f t="shared" si="553"/>
        <v>0</v>
      </c>
      <c r="AA537" s="100">
        <f t="shared" si="554"/>
        <v>0</v>
      </c>
      <c r="AB537" s="100">
        <f t="shared" si="555"/>
        <v>0</v>
      </c>
      <c r="AC537" s="100">
        <f t="shared" si="556"/>
        <v>0</v>
      </c>
      <c r="AD537" s="100">
        <f t="shared" si="557"/>
        <v>0</v>
      </c>
      <c r="AE537" s="104">
        <f t="shared" si="558"/>
        <v>0</v>
      </c>
      <c r="AF537" s="104">
        <f t="shared" si="559"/>
        <v>0</v>
      </c>
      <c r="AG537" s="104">
        <f t="shared" si="560"/>
        <v>0</v>
      </c>
      <c r="AH537" s="173">
        <f t="shared" si="561"/>
        <v>0</v>
      </c>
      <c r="AJ537" s="78"/>
      <c r="AK537" s="79"/>
      <c r="AL537" s="79"/>
      <c r="AM537" s="79"/>
      <c r="AN537" s="79"/>
      <c r="AO537" s="79"/>
      <c r="AP537" s="79"/>
      <c r="AQ537" s="79"/>
      <c r="AR537" s="79"/>
      <c r="AS537" s="79"/>
      <c r="AT537" s="79"/>
      <c r="AU537" s="79"/>
      <c r="AV537" s="30">
        <f t="shared" si="562"/>
        <v>0</v>
      </c>
      <c r="AW537" s="80"/>
      <c r="AX537" s="37"/>
    </row>
    <row r="538" spans="2:50" x14ac:dyDescent="0.35">
      <c r="B538" s="116">
        <v>665201</v>
      </c>
      <c r="C538" s="87" t="s">
        <v>1045</v>
      </c>
      <c r="E538" s="99">
        <f t="shared" si="533"/>
        <v>0</v>
      </c>
      <c r="F538" s="100">
        <f t="shared" si="534"/>
        <v>0</v>
      </c>
      <c r="G538" s="100">
        <f t="shared" si="535"/>
        <v>0</v>
      </c>
      <c r="H538" s="100">
        <f t="shared" si="536"/>
        <v>0</v>
      </c>
      <c r="I538" s="100">
        <f t="shared" si="537"/>
        <v>0</v>
      </c>
      <c r="J538" s="100">
        <f t="shared" si="538"/>
        <v>0</v>
      </c>
      <c r="K538" s="100">
        <f t="shared" si="539"/>
        <v>0</v>
      </c>
      <c r="L538" s="100">
        <f t="shared" si="540"/>
        <v>0</v>
      </c>
      <c r="M538" s="100">
        <f t="shared" si="541"/>
        <v>0</v>
      </c>
      <c r="N538" s="100">
        <f t="shared" si="542"/>
        <v>0</v>
      </c>
      <c r="O538" s="100">
        <f t="shared" si="543"/>
        <v>0</v>
      </c>
      <c r="P538" s="100">
        <f t="shared" si="544"/>
        <v>0</v>
      </c>
      <c r="Q538" s="104">
        <f t="shared" si="545"/>
        <v>0</v>
      </c>
      <c r="S538" s="99">
        <f t="shared" si="546"/>
        <v>0</v>
      </c>
      <c r="T538" s="100">
        <f t="shared" si="547"/>
        <v>0</v>
      </c>
      <c r="U538" s="100">
        <f t="shared" si="548"/>
        <v>0</v>
      </c>
      <c r="V538" s="100">
        <f t="shared" si="549"/>
        <v>0</v>
      </c>
      <c r="W538" s="100">
        <f t="shared" si="550"/>
        <v>0</v>
      </c>
      <c r="X538" s="100">
        <f t="shared" si="551"/>
        <v>0</v>
      </c>
      <c r="Y538" s="100">
        <f t="shared" si="552"/>
        <v>0</v>
      </c>
      <c r="Z538" s="100">
        <f t="shared" si="553"/>
        <v>0</v>
      </c>
      <c r="AA538" s="100">
        <f t="shared" si="554"/>
        <v>0</v>
      </c>
      <c r="AB538" s="100">
        <f t="shared" si="555"/>
        <v>0</v>
      </c>
      <c r="AC538" s="100">
        <f t="shared" si="556"/>
        <v>0</v>
      </c>
      <c r="AD538" s="100">
        <f t="shared" si="557"/>
        <v>0</v>
      </c>
      <c r="AE538" s="104">
        <f t="shared" si="558"/>
        <v>0</v>
      </c>
      <c r="AF538" s="104">
        <f t="shared" si="559"/>
        <v>0</v>
      </c>
      <c r="AG538" s="104">
        <f t="shared" si="560"/>
        <v>0</v>
      </c>
      <c r="AH538" s="173">
        <f t="shared" si="561"/>
        <v>0</v>
      </c>
      <c r="AJ538" s="78"/>
      <c r="AK538" s="79"/>
      <c r="AL538" s="79"/>
      <c r="AM538" s="79"/>
      <c r="AN538" s="79"/>
      <c r="AO538" s="79"/>
      <c r="AP538" s="79"/>
      <c r="AQ538" s="79"/>
      <c r="AR538" s="79"/>
      <c r="AS538" s="79"/>
      <c r="AT538" s="79"/>
      <c r="AU538" s="79"/>
      <c r="AV538" s="30">
        <f t="shared" si="562"/>
        <v>0</v>
      </c>
      <c r="AW538" s="80"/>
      <c r="AX538" s="37"/>
    </row>
    <row r="539" spans="2:50" x14ac:dyDescent="0.35">
      <c r="B539" s="116">
        <v>665202</v>
      </c>
      <c r="C539" s="87" t="s">
        <v>1046</v>
      </c>
      <c r="E539" s="99">
        <f t="shared" si="533"/>
        <v>0</v>
      </c>
      <c r="F539" s="100">
        <f t="shared" si="534"/>
        <v>0</v>
      </c>
      <c r="G539" s="100">
        <f t="shared" si="535"/>
        <v>0</v>
      </c>
      <c r="H539" s="100">
        <f t="shared" si="536"/>
        <v>0</v>
      </c>
      <c r="I539" s="100">
        <f t="shared" si="537"/>
        <v>0</v>
      </c>
      <c r="J539" s="100">
        <f t="shared" si="538"/>
        <v>0</v>
      </c>
      <c r="K539" s="100">
        <f t="shared" si="539"/>
        <v>0</v>
      </c>
      <c r="L539" s="100">
        <f t="shared" si="540"/>
        <v>0</v>
      </c>
      <c r="M539" s="100">
        <f t="shared" si="541"/>
        <v>0</v>
      </c>
      <c r="N539" s="100">
        <f t="shared" si="542"/>
        <v>0</v>
      </c>
      <c r="O539" s="100">
        <f t="shared" si="543"/>
        <v>0</v>
      </c>
      <c r="P539" s="100">
        <f t="shared" si="544"/>
        <v>0</v>
      </c>
      <c r="Q539" s="104">
        <f t="shared" si="545"/>
        <v>0</v>
      </c>
      <c r="S539" s="99">
        <f t="shared" si="546"/>
        <v>0</v>
      </c>
      <c r="T539" s="100">
        <f t="shared" si="547"/>
        <v>0</v>
      </c>
      <c r="U539" s="100">
        <f t="shared" si="548"/>
        <v>0</v>
      </c>
      <c r="V539" s="100">
        <f t="shared" si="549"/>
        <v>0</v>
      </c>
      <c r="W539" s="100">
        <f t="shared" si="550"/>
        <v>0</v>
      </c>
      <c r="X539" s="100">
        <f t="shared" si="551"/>
        <v>0</v>
      </c>
      <c r="Y539" s="100">
        <f t="shared" si="552"/>
        <v>0</v>
      </c>
      <c r="Z539" s="100">
        <f t="shared" si="553"/>
        <v>0</v>
      </c>
      <c r="AA539" s="100">
        <f t="shared" si="554"/>
        <v>0</v>
      </c>
      <c r="AB539" s="100">
        <f t="shared" si="555"/>
        <v>0</v>
      </c>
      <c r="AC539" s="100">
        <f t="shared" si="556"/>
        <v>0</v>
      </c>
      <c r="AD539" s="100">
        <f t="shared" si="557"/>
        <v>0</v>
      </c>
      <c r="AE539" s="104">
        <f t="shared" si="558"/>
        <v>0</v>
      </c>
      <c r="AF539" s="104">
        <f t="shared" si="559"/>
        <v>0</v>
      </c>
      <c r="AG539" s="104">
        <f t="shared" si="560"/>
        <v>0</v>
      </c>
      <c r="AH539" s="173">
        <f t="shared" si="561"/>
        <v>0</v>
      </c>
      <c r="AJ539" s="78"/>
      <c r="AK539" s="79"/>
      <c r="AL539" s="79"/>
      <c r="AM539" s="79"/>
      <c r="AN539" s="79"/>
      <c r="AO539" s="79"/>
      <c r="AP539" s="79"/>
      <c r="AQ539" s="79"/>
      <c r="AR539" s="79"/>
      <c r="AS539" s="79"/>
      <c r="AT539" s="79"/>
      <c r="AU539" s="79"/>
      <c r="AV539" s="30">
        <f t="shared" si="562"/>
        <v>0</v>
      </c>
      <c r="AW539" s="80"/>
      <c r="AX539" s="37"/>
    </row>
    <row r="540" spans="2:50" x14ac:dyDescent="0.35">
      <c r="B540" s="116">
        <v>665300</v>
      </c>
      <c r="C540" s="87" t="s">
        <v>1047</v>
      </c>
      <c r="E540" s="99">
        <f t="shared" si="533"/>
        <v>0</v>
      </c>
      <c r="F540" s="100">
        <f t="shared" si="534"/>
        <v>0</v>
      </c>
      <c r="G540" s="100">
        <f t="shared" si="535"/>
        <v>0</v>
      </c>
      <c r="H540" s="100">
        <f t="shared" si="536"/>
        <v>0</v>
      </c>
      <c r="I540" s="100">
        <f t="shared" si="537"/>
        <v>0</v>
      </c>
      <c r="J540" s="100">
        <f t="shared" si="538"/>
        <v>0</v>
      </c>
      <c r="K540" s="100">
        <f t="shared" si="539"/>
        <v>0</v>
      </c>
      <c r="L540" s="100">
        <f t="shared" si="540"/>
        <v>0</v>
      </c>
      <c r="M540" s="100">
        <f t="shared" si="541"/>
        <v>0</v>
      </c>
      <c r="N540" s="100">
        <f t="shared" si="542"/>
        <v>0</v>
      </c>
      <c r="O540" s="100">
        <f t="shared" si="543"/>
        <v>0</v>
      </c>
      <c r="P540" s="100">
        <f t="shared" si="544"/>
        <v>0</v>
      </c>
      <c r="Q540" s="104">
        <f t="shared" si="545"/>
        <v>0</v>
      </c>
      <c r="S540" s="99">
        <f t="shared" si="546"/>
        <v>0</v>
      </c>
      <c r="T540" s="100">
        <f t="shared" si="547"/>
        <v>0</v>
      </c>
      <c r="U540" s="100">
        <f t="shared" si="548"/>
        <v>0</v>
      </c>
      <c r="V540" s="100">
        <f t="shared" si="549"/>
        <v>0</v>
      </c>
      <c r="W540" s="100">
        <f t="shared" si="550"/>
        <v>0</v>
      </c>
      <c r="X540" s="100">
        <f t="shared" si="551"/>
        <v>0</v>
      </c>
      <c r="Y540" s="100">
        <f t="shared" si="552"/>
        <v>0</v>
      </c>
      <c r="Z540" s="100">
        <f t="shared" si="553"/>
        <v>0</v>
      </c>
      <c r="AA540" s="100">
        <f t="shared" si="554"/>
        <v>0</v>
      </c>
      <c r="AB540" s="100">
        <f t="shared" si="555"/>
        <v>0</v>
      </c>
      <c r="AC540" s="100">
        <f t="shared" si="556"/>
        <v>0</v>
      </c>
      <c r="AD540" s="100">
        <f t="shared" si="557"/>
        <v>0</v>
      </c>
      <c r="AE540" s="104">
        <f t="shared" si="558"/>
        <v>0</v>
      </c>
      <c r="AF540" s="104">
        <f t="shared" si="559"/>
        <v>0</v>
      </c>
      <c r="AG540" s="104">
        <f t="shared" si="560"/>
        <v>0</v>
      </c>
      <c r="AH540" s="173">
        <f t="shared" si="561"/>
        <v>0</v>
      </c>
      <c r="AJ540" s="78"/>
      <c r="AK540" s="79"/>
      <c r="AL540" s="79"/>
      <c r="AM540" s="79"/>
      <c r="AN540" s="79"/>
      <c r="AO540" s="79"/>
      <c r="AP540" s="79"/>
      <c r="AQ540" s="79"/>
      <c r="AR540" s="79"/>
      <c r="AS540" s="79"/>
      <c r="AT540" s="79"/>
      <c r="AU540" s="79"/>
      <c r="AV540" s="30">
        <f t="shared" si="562"/>
        <v>0</v>
      </c>
      <c r="AW540" s="80"/>
      <c r="AX540" s="37"/>
    </row>
    <row r="541" spans="2:50" x14ac:dyDescent="0.35">
      <c r="B541" s="116">
        <v>665400</v>
      </c>
      <c r="C541" s="87" t="s">
        <v>1048</v>
      </c>
      <c r="E541" s="99">
        <f t="shared" si="533"/>
        <v>0</v>
      </c>
      <c r="F541" s="100">
        <f t="shared" si="534"/>
        <v>0</v>
      </c>
      <c r="G541" s="100">
        <f t="shared" si="535"/>
        <v>0</v>
      </c>
      <c r="H541" s="100">
        <f t="shared" si="536"/>
        <v>0</v>
      </c>
      <c r="I541" s="100">
        <f t="shared" si="537"/>
        <v>0</v>
      </c>
      <c r="J541" s="100">
        <f t="shared" si="538"/>
        <v>0</v>
      </c>
      <c r="K541" s="100">
        <f t="shared" si="539"/>
        <v>0</v>
      </c>
      <c r="L541" s="100">
        <f t="shared" si="540"/>
        <v>0</v>
      </c>
      <c r="M541" s="100">
        <f t="shared" si="541"/>
        <v>0</v>
      </c>
      <c r="N541" s="100">
        <f t="shared" si="542"/>
        <v>0</v>
      </c>
      <c r="O541" s="100">
        <f t="shared" si="543"/>
        <v>0</v>
      </c>
      <c r="P541" s="100">
        <f t="shared" si="544"/>
        <v>0</v>
      </c>
      <c r="Q541" s="104">
        <f t="shared" si="545"/>
        <v>0</v>
      </c>
      <c r="S541" s="99">
        <f t="shared" si="546"/>
        <v>0</v>
      </c>
      <c r="T541" s="100">
        <f t="shared" si="547"/>
        <v>0</v>
      </c>
      <c r="U541" s="100">
        <f t="shared" si="548"/>
        <v>0</v>
      </c>
      <c r="V541" s="100">
        <f t="shared" si="549"/>
        <v>0</v>
      </c>
      <c r="W541" s="100">
        <f t="shared" si="550"/>
        <v>0</v>
      </c>
      <c r="X541" s="100">
        <f t="shared" si="551"/>
        <v>0</v>
      </c>
      <c r="Y541" s="100">
        <f t="shared" si="552"/>
        <v>0</v>
      </c>
      <c r="Z541" s="100">
        <f t="shared" si="553"/>
        <v>0</v>
      </c>
      <c r="AA541" s="100">
        <f t="shared" si="554"/>
        <v>0</v>
      </c>
      <c r="AB541" s="100">
        <f t="shared" si="555"/>
        <v>0</v>
      </c>
      <c r="AC541" s="100">
        <f t="shared" si="556"/>
        <v>0</v>
      </c>
      <c r="AD541" s="100">
        <f t="shared" si="557"/>
        <v>0</v>
      </c>
      <c r="AE541" s="104">
        <f t="shared" si="558"/>
        <v>0</v>
      </c>
      <c r="AF541" s="104">
        <f t="shared" si="559"/>
        <v>0</v>
      </c>
      <c r="AG541" s="104">
        <f t="shared" si="560"/>
        <v>0</v>
      </c>
      <c r="AH541" s="173">
        <f t="shared" si="561"/>
        <v>0</v>
      </c>
      <c r="AJ541" s="78"/>
      <c r="AK541" s="79"/>
      <c r="AL541" s="79"/>
      <c r="AM541" s="79"/>
      <c r="AN541" s="79"/>
      <c r="AO541" s="79"/>
      <c r="AP541" s="79"/>
      <c r="AQ541" s="79"/>
      <c r="AR541" s="79"/>
      <c r="AS541" s="79"/>
      <c r="AT541" s="79"/>
      <c r="AU541" s="79"/>
      <c r="AV541" s="30">
        <f t="shared" si="562"/>
        <v>0</v>
      </c>
      <c r="AW541" s="80"/>
      <c r="AX541" s="37"/>
    </row>
    <row r="542" spans="2:50" x14ac:dyDescent="0.35">
      <c r="B542" s="116">
        <v>665401</v>
      </c>
      <c r="C542" s="87" t="s">
        <v>1049</v>
      </c>
      <c r="E542" s="99">
        <f t="shared" si="533"/>
        <v>0</v>
      </c>
      <c r="F542" s="100">
        <f t="shared" si="534"/>
        <v>0</v>
      </c>
      <c r="G542" s="100">
        <f t="shared" si="535"/>
        <v>0</v>
      </c>
      <c r="H542" s="100">
        <f t="shared" si="536"/>
        <v>0</v>
      </c>
      <c r="I542" s="100">
        <f t="shared" si="537"/>
        <v>0</v>
      </c>
      <c r="J542" s="100">
        <f t="shared" si="538"/>
        <v>0</v>
      </c>
      <c r="K542" s="100">
        <f t="shared" si="539"/>
        <v>0</v>
      </c>
      <c r="L542" s="100">
        <f t="shared" si="540"/>
        <v>0</v>
      </c>
      <c r="M542" s="100">
        <f t="shared" si="541"/>
        <v>0</v>
      </c>
      <c r="N542" s="100">
        <f t="shared" si="542"/>
        <v>0</v>
      </c>
      <c r="O542" s="100">
        <f t="shared" si="543"/>
        <v>0</v>
      </c>
      <c r="P542" s="100">
        <f t="shared" si="544"/>
        <v>0</v>
      </c>
      <c r="Q542" s="104">
        <f t="shared" si="545"/>
        <v>0</v>
      </c>
      <c r="S542" s="99">
        <f t="shared" si="546"/>
        <v>0</v>
      </c>
      <c r="T542" s="100">
        <f t="shared" si="547"/>
        <v>0</v>
      </c>
      <c r="U542" s="100">
        <f t="shared" si="548"/>
        <v>0</v>
      </c>
      <c r="V542" s="100">
        <f t="shared" si="549"/>
        <v>0</v>
      </c>
      <c r="W542" s="100">
        <f t="shared" si="550"/>
        <v>0</v>
      </c>
      <c r="X542" s="100">
        <f t="shared" si="551"/>
        <v>0</v>
      </c>
      <c r="Y542" s="100">
        <f t="shared" si="552"/>
        <v>0</v>
      </c>
      <c r="Z542" s="100">
        <f t="shared" si="553"/>
        <v>0</v>
      </c>
      <c r="AA542" s="100">
        <f t="shared" si="554"/>
        <v>0</v>
      </c>
      <c r="AB542" s="100">
        <f t="shared" si="555"/>
        <v>0</v>
      </c>
      <c r="AC542" s="100">
        <f t="shared" si="556"/>
        <v>0</v>
      </c>
      <c r="AD542" s="100">
        <f t="shared" si="557"/>
        <v>0</v>
      </c>
      <c r="AE542" s="104">
        <f t="shared" si="558"/>
        <v>0</v>
      </c>
      <c r="AF542" s="104">
        <f t="shared" si="559"/>
        <v>0</v>
      </c>
      <c r="AG542" s="104">
        <f t="shared" si="560"/>
        <v>0</v>
      </c>
      <c r="AH542" s="173">
        <f t="shared" si="561"/>
        <v>0</v>
      </c>
      <c r="AJ542" s="78"/>
      <c r="AK542" s="79"/>
      <c r="AL542" s="79"/>
      <c r="AM542" s="79"/>
      <c r="AN542" s="79"/>
      <c r="AO542" s="79"/>
      <c r="AP542" s="79"/>
      <c r="AQ542" s="79"/>
      <c r="AR542" s="79"/>
      <c r="AS542" s="79"/>
      <c r="AT542" s="79"/>
      <c r="AU542" s="79"/>
      <c r="AV542" s="30">
        <f t="shared" si="562"/>
        <v>0</v>
      </c>
      <c r="AW542" s="80"/>
      <c r="AX542" s="37"/>
    </row>
    <row r="543" spans="2:50" x14ac:dyDescent="0.35">
      <c r="B543" s="116">
        <v>665402</v>
      </c>
      <c r="C543" s="87" t="s">
        <v>1050</v>
      </c>
      <c r="E543" s="99">
        <f t="shared" si="533"/>
        <v>0</v>
      </c>
      <c r="F543" s="100">
        <f t="shared" si="534"/>
        <v>0</v>
      </c>
      <c r="G543" s="100">
        <f t="shared" si="535"/>
        <v>0</v>
      </c>
      <c r="H543" s="100">
        <f t="shared" si="536"/>
        <v>0</v>
      </c>
      <c r="I543" s="100">
        <f t="shared" si="537"/>
        <v>0</v>
      </c>
      <c r="J543" s="100">
        <f t="shared" si="538"/>
        <v>0</v>
      </c>
      <c r="K543" s="100">
        <f t="shared" si="539"/>
        <v>0</v>
      </c>
      <c r="L543" s="100">
        <f t="shared" si="540"/>
        <v>0</v>
      </c>
      <c r="M543" s="100">
        <f t="shared" si="541"/>
        <v>0</v>
      </c>
      <c r="N543" s="100">
        <f t="shared" si="542"/>
        <v>0</v>
      </c>
      <c r="O543" s="100">
        <f t="shared" si="543"/>
        <v>0</v>
      </c>
      <c r="P543" s="100">
        <f t="shared" si="544"/>
        <v>0</v>
      </c>
      <c r="Q543" s="104">
        <f t="shared" si="545"/>
        <v>0</v>
      </c>
      <c r="S543" s="99">
        <f t="shared" si="546"/>
        <v>0</v>
      </c>
      <c r="T543" s="100">
        <f t="shared" si="547"/>
        <v>0</v>
      </c>
      <c r="U543" s="100">
        <f t="shared" si="548"/>
        <v>0</v>
      </c>
      <c r="V543" s="100">
        <f t="shared" si="549"/>
        <v>0</v>
      </c>
      <c r="W543" s="100">
        <f t="shared" si="550"/>
        <v>0</v>
      </c>
      <c r="X543" s="100">
        <f t="shared" si="551"/>
        <v>0</v>
      </c>
      <c r="Y543" s="100">
        <f t="shared" si="552"/>
        <v>0</v>
      </c>
      <c r="Z543" s="100">
        <f t="shared" si="553"/>
        <v>0</v>
      </c>
      <c r="AA543" s="100">
        <f t="shared" si="554"/>
        <v>0</v>
      </c>
      <c r="AB543" s="100">
        <f t="shared" si="555"/>
        <v>0</v>
      </c>
      <c r="AC543" s="100">
        <f t="shared" si="556"/>
        <v>0</v>
      </c>
      <c r="AD543" s="100">
        <f t="shared" si="557"/>
        <v>0</v>
      </c>
      <c r="AE543" s="104">
        <f t="shared" si="558"/>
        <v>0</v>
      </c>
      <c r="AF543" s="104">
        <f t="shared" si="559"/>
        <v>0</v>
      </c>
      <c r="AG543" s="104">
        <f t="shared" si="560"/>
        <v>0</v>
      </c>
      <c r="AH543" s="173">
        <f t="shared" si="561"/>
        <v>0</v>
      </c>
      <c r="AJ543" s="78"/>
      <c r="AK543" s="79"/>
      <c r="AL543" s="79"/>
      <c r="AM543" s="79"/>
      <c r="AN543" s="79"/>
      <c r="AO543" s="79"/>
      <c r="AP543" s="79"/>
      <c r="AQ543" s="79"/>
      <c r="AR543" s="79"/>
      <c r="AS543" s="79"/>
      <c r="AT543" s="79"/>
      <c r="AU543" s="79"/>
      <c r="AV543" s="30">
        <f t="shared" si="562"/>
        <v>0</v>
      </c>
      <c r="AW543" s="80"/>
      <c r="AX543" s="37"/>
    </row>
    <row r="544" spans="2:50" x14ac:dyDescent="0.35">
      <c r="B544" s="116">
        <v>665403</v>
      </c>
      <c r="C544" s="87" t="s">
        <v>1051</v>
      </c>
      <c r="E544" s="99">
        <f t="shared" si="533"/>
        <v>0</v>
      </c>
      <c r="F544" s="100">
        <f t="shared" si="534"/>
        <v>0</v>
      </c>
      <c r="G544" s="100">
        <f t="shared" si="535"/>
        <v>0</v>
      </c>
      <c r="H544" s="100">
        <f t="shared" si="536"/>
        <v>0</v>
      </c>
      <c r="I544" s="100">
        <f t="shared" si="537"/>
        <v>0</v>
      </c>
      <c r="J544" s="100">
        <f t="shared" si="538"/>
        <v>0</v>
      </c>
      <c r="K544" s="100">
        <f t="shared" si="539"/>
        <v>0</v>
      </c>
      <c r="L544" s="100">
        <f t="shared" si="540"/>
        <v>0</v>
      </c>
      <c r="M544" s="100">
        <f t="shared" si="541"/>
        <v>0</v>
      </c>
      <c r="N544" s="100">
        <f t="shared" si="542"/>
        <v>0</v>
      </c>
      <c r="O544" s="100">
        <f t="shared" si="543"/>
        <v>0</v>
      </c>
      <c r="P544" s="100">
        <f t="shared" si="544"/>
        <v>0</v>
      </c>
      <c r="Q544" s="104">
        <f t="shared" si="545"/>
        <v>0</v>
      </c>
      <c r="S544" s="99">
        <f t="shared" si="546"/>
        <v>0</v>
      </c>
      <c r="T544" s="100">
        <f t="shared" si="547"/>
        <v>0</v>
      </c>
      <c r="U544" s="100">
        <f t="shared" si="548"/>
        <v>0</v>
      </c>
      <c r="V544" s="100">
        <f t="shared" si="549"/>
        <v>0</v>
      </c>
      <c r="W544" s="100">
        <f t="shared" si="550"/>
        <v>0</v>
      </c>
      <c r="X544" s="100">
        <f t="shared" si="551"/>
        <v>0</v>
      </c>
      <c r="Y544" s="100">
        <f t="shared" si="552"/>
        <v>0</v>
      </c>
      <c r="Z544" s="100">
        <f t="shared" si="553"/>
        <v>0</v>
      </c>
      <c r="AA544" s="100">
        <f t="shared" si="554"/>
        <v>0</v>
      </c>
      <c r="AB544" s="100">
        <f t="shared" si="555"/>
        <v>0</v>
      </c>
      <c r="AC544" s="100">
        <f t="shared" si="556"/>
        <v>0</v>
      </c>
      <c r="AD544" s="100">
        <f t="shared" si="557"/>
        <v>0</v>
      </c>
      <c r="AE544" s="104">
        <f t="shared" si="558"/>
        <v>0</v>
      </c>
      <c r="AF544" s="104">
        <f t="shared" si="559"/>
        <v>0</v>
      </c>
      <c r="AG544" s="104">
        <f t="shared" si="560"/>
        <v>0</v>
      </c>
      <c r="AH544" s="173">
        <f t="shared" si="561"/>
        <v>0</v>
      </c>
      <c r="AJ544" s="78"/>
      <c r="AK544" s="79"/>
      <c r="AL544" s="79"/>
      <c r="AM544" s="79"/>
      <c r="AN544" s="79"/>
      <c r="AO544" s="79"/>
      <c r="AP544" s="79"/>
      <c r="AQ544" s="79"/>
      <c r="AR544" s="79"/>
      <c r="AS544" s="79"/>
      <c r="AT544" s="79"/>
      <c r="AU544" s="79"/>
      <c r="AV544" s="30">
        <f t="shared" si="562"/>
        <v>0</v>
      </c>
      <c r="AW544" s="80"/>
      <c r="AX544" s="37"/>
    </row>
    <row r="545" spans="2:50" x14ac:dyDescent="0.35">
      <c r="B545" s="116">
        <v>665500</v>
      </c>
      <c r="C545" s="87" t="s">
        <v>1052</v>
      </c>
      <c r="E545" s="99">
        <f t="shared" si="533"/>
        <v>0</v>
      </c>
      <c r="F545" s="100">
        <f t="shared" si="534"/>
        <v>0</v>
      </c>
      <c r="G545" s="100">
        <f t="shared" si="535"/>
        <v>0</v>
      </c>
      <c r="H545" s="100">
        <f t="shared" si="536"/>
        <v>0</v>
      </c>
      <c r="I545" s="100">
        <f t="shared" si="537"/>
        <v>0</v>
      </c>
      <c r="J545" s="100">
        <f t="shared" si="538"/>
        <v>0</v>
      </c>
      <c r="K545" s="100">
        <f t="shared" si="539"/>
        <v>0</v>
      </c>
      <c r="L545" s="100">
        <f t="shared" si="540"/>
        <v>0</v>
      </c>
      <c r="M545" s="100">
        <f t="shared" si="541"/>
        <v>0</v>
      </c>
      <c r="N545" s="100">
        <f t="shared" si="542"/>
        <v>0</v>
      </c>
      <c r="O545" s="100">
        <f t="shared" si="543"/>
        <v>0</v>
      </c>
      <c r="P545" s="100">
        <f t="shared" si="544"/>
        <v>0</v>
      </c>
      <c r="Q545" s="104">
        <f t="shared" si="545"/>
        <v>0</v>
      </c>
      <c r="S545" s="99">
        <f t="shared" si="546"/>
        <v>0</v>
      </c>
      <c r="T545" s="100">
        <f t="shared" si="547"/>
        <v>0</v>
      </c>
      <c r="U545" s="100">
        <f t="shared" si="548"/>
        <v>0</v>
      </c>
      <c r="V545" s="100">
        <f t="shared" si="549"/>
        <v>0</v>
      </c>
      <c r="W545" s="100">
        <f t="shared" si="550"/>
        <v>0</v>
      </c>
      <c r="X545" s="100">
        <f t="shared" si="551"/>
        <v>0</v>
      </c>
      <c r="Y545" s="100">
        <f t="shared" si="552"/>
        <v>0</v>
      </c>
      <c r="Z545" s="100">
        <f t="shared" si="553"/>
        <v>0</v>
      </c>
      <c r="AA545" s="100">
        <f t="shared" si="554"/>
        <v>0</v>
      </c>
      <c r="AB545" s="100">
        <f t="shared" si="555"/>
        <v>0</v>
      </c>
      <c r="AC545" s="100">
        <f t="shared" si="556"/>
        <v>0</v>
      </c>
      <c r="AD545" s="100">
        <f t="shared" si="557"/>
        <v>0</v>
      </c>
      <c r="AE545" s="104">
        <f t="shared" si="558"/>
        <v>0</v>
      </c>
      <c r="AF545" s="104">
        <f t="shared" si="559"/>
        <v>0</v>
      </c>
      <c r="AG545" s="104">
        <f t="shared" si="560"/>
        <v>0</v>
      </c>
      <c r="AH545" s="173">
        <f t="shared" si="561"/>
        <v>0</v>
      </c>
      <c r="AJ545" s="78"/>
      <c r="AK545" s="79"/>
      <c r="AL545" s="79"/>
      <c r="AM545" s="79"/>
      <c r="AN545" s="79"/>
      <c r="AO545" s="79"/>
      <c r="AP545" s="79"/>
      <c r="AQ545" s="79"/>
      <c r="AR545" s="79"/>
      <c r="AS545" s="79"/>
      <c r="AT545" s="79"/>
      <c r="AU545" s="79"/>
      <c r="AV545" s="30">
        <f t="shared" si="562"/>
        <v>0</v>
      </c>
      <c r="AW545" s="80"/>
      <c r="AX545" s="37"/>
    </row>
    <row r="546" spans="2:50" x14ac:dyDescent="0.35">
      <c r="B546" s="116">
        <v>665501</v>
      </c>
      <c r="C546" s="87" t="s">
        <v>1053</v>
      </c>
      <c r="E546" s="99">
        <f t="shared" si="533"/>
        <v>0</v>
      </c>
      <c r="F546" s="100">
        <f t="shared" si="534"/>
        <v>0</v>
      </c>
      <c r="G546" s="100">
        <f t="shared" si="535"/>
        <v>0</v>
      </c>
      <c r="H546" s="100">
        <f t="shared" si="536"/>
        <v>0</v>
      </c>
      <c r="I546" s="100">
        <f t="shared" si="537"/>
        <v>0</v>
      </c>
      <c r="J546" s="100">
        <f t="shared" si="538"/>
        <v>0</v>
      </c>
      <c r="K546" s="100">
        <f t="shared" si="539"/>
        <v>0</v>
      </c>
      <c r="L546" s="100">
        <f t="shared" si="540"/>
        <v>0</v>
      </c>
      <c r="M546" s="100">
        <f t="shared" si="541"/>
        <v>0</v>
      </c>
      <c r="N546" s="100">
        <f t="shared" si="542"/>
        <v>0</v>
      </c>
      <c r="O546" s="100">
        <f t="shared" si="543"/>
        <v>0</v>
      </c>
      <c r="P546" s="100">
        <f t="shared" si="544"/>
        <v>0</v>
      </c>
      <c r="Q546" s="104">
        <f t="shared" si="545"/>
        <v>0</v>
      </c>
      <c r="S546" s="99">
        <f t="shared" si="546"/>
        <v>0</v>
      </c>
      <c r="T546" s="100">
        <f t="shared" si="547"/>
        <v>0</v>
      </c>
      <c r="U546" s="100">
        <f t="shared" si="548"/>
        <v>0</v>
      </c>
      <c r="V546" s="100">
        <f t="shared" si="549"/>
        <v>0</v>
      </c>
      <c r="W546" s="100">
        <f t="shared" si="550"/>
        <v>0</v>
      </c>
      <c r="X546" s="100">
        <f t="shared" si="551"/>
        <v>0</v>
      </c>
      <c r="Y546" s="100">
        <f t="shared" si="552"/>
        <v>0</v>
      </c>
      <c r="Z546" s="100">
        <f t="shared" si="553"/>
        <v>0</v>
      </c>
      <c r="AA546" s="100">
        <f t="shared" si="554"/>
        <v>0</v>
      </c>
      <c r="AB546" s="100">
        <f t="shared" si="555"/>
        <v>0</v>
      </c>
      <c r="AC546" s="100">
        <f t="shared" si="556"/>
        <v>0</v>
      </c>
      <c r="AD546" s="100">
        <f t="shared" si="557"/>
        <v>0</v>
      </c>
      <c r="AE546" s="104">
        <f t="shared" si="558"/>
        <v>0</v>
      </c>
      <c r="AF546" s="104">
        <f t="shared" si="559"/>
        <v>0</v>
      </c>
      <c r="AG546" s="104">
        <f t="shared" si="560"/>
        <v>0</v>
      </c>
      <c r="AH546" s="173">
        <f t="shared" si="561"/>
        <v>0</v>
      </c>
      <c r="AJ546" s="78"/>
      <c r="AK546" s="79"/>
      <c r="AL546" s="79"/>
      <c r="AM546" s="79"/>
      <c r="AN546" s="79"/>
      <c r="AO546" s="79"/>
      <c r="AP546" s="79"/>
      <c r="AQ546" s="79"/>
      <c r="AR546" s="79"/>
      <c r="AS546" s="79"/>
      <c r="AT546" s="79"/>
      <c r="AU546" s="79"/>
      <c r="AV546" s="30">
        <f t="shared" si="562"/>
        <v>0</v>
      </c>
      <c r="AW546" s="80"/>
      <c r="AX546" s="37"/>
    </row>
    <row r="547" spans="2:50" x14ac:dyDescent="0.35">
      <c r="B547" s="116">
        <v>666000</v>
      </c>
      <c r="C547" s="87" t="s">
        <v>1054</v>
      </c>
      <c r="E547" s="99">
        <f t="shared" si="533"/>
        <v>0</v>
      </c>
      <c r="F547" s="100">
        <f t="shared" si="534"/>
        <v>0</v>
      </c>
      <c r="G547" s="100">
        <f t="shared" si="535"/>
        <v>0</v>
      </c>
      <c r="H547" s="100">
        <f t="shared" si="536"/>
        <v>0</v>
      </c>
      <c r="I547" s="100">
        <f t="shared" si="537"/>
        <v>0</v>
      </c>
      <c r="J547" s="100">
        <f t="shared" si="538"/>
        <v>0</v>
      </c>
      <c r="K547" s="100">
        <f t="shared" si="539"/>
        <v>0</v>
      </c>
      <c r="L547" s="100">
        <f t="shared" si="540"/>
        <v>0</v>
      </c>
      <c r="M547" s="100">
        <f t="shared" si="541"/>
        <v>0</v>
      </c>
      <c r="N547" s="100">
        <f t="shared" si="542"/>
        <v>0</v>
      </c>
      <c r="O547" s="100">
        <f t="shared" si="543"/>
        <v>0</v>
      </c>
      <c r="P547" s="100">
        <f t="shared" si="544"/>
        <v>0</v>
      </c>
      <c r="Q547" s="104">
        <f t="shared" si="545"/>
        <v>0</v>
      </c>
      <c r="S547" s="99">
        <f t="shared" si="546"/>
        <v>0</v>
      </c>
      <c r="T547" s="100">
        <f t="shared" si="547"/>
        <v>0</v>
      </c>
      <c r="U547" s="100">
        <f t="shared" si="548"/>
        <v>0</v>
      </c>
      <c r="V547" s="100">
        <f t="shared" si="549"/>
        <v>0</v>
      </c>
      <c r="W547" s="100">
        <f t="shared" si="550"/>
        <v>0</v>
      </c>
      <c r="X547" s="100">
        <f t="shared" si="551"/>
        <v>0</v>
      </c>
      <c r="Y547" s="100">
        <f t="shared" si="552"/>
        <v>0</v>
      </c>
      <c r="Z547" s="100">
        <f t="shared" si="553"/>
        <v>0</v>
      </c>
      <c r="AA547" s="100">
        <f t="shared" si="554"/>
        <v>0</v>
      </c>
      <c r="AB547" s="100">
        <f t="shared" si="555"/>
        <v>0</v>
      </c>
      <c r="AC547" s="100">
        <f t="shared" si="556"/>
        <v>0</v>
      </c>
      <c r="AD547" s="100">
        <f t="shared" si="557"/>
        <v>0</v>
      </c>
      <c r="AE547" s="104">
        <f t="shared" si="558"/>
        <v>0</v>
      </c>
      <c r="AF547" s="104">
        <f t="shared" si="559"/>
        <v>0</v>
      </c>
      <c r="AG547" s="104">
        <f t="shared" si="560"/>
        <v>0</v>
      </c>
      <c r="AH547" s="173">
        <f t="shared" si="561"/>
        <v>0</v>
      </c>
      <c r="AJ547" s="78"/>
      <c r="AK547" s="79"/>
      <c r="AL547" s="79"/>
      <c r="AM547" s="79"/>
      <c r="AN547" s="79"/>
      <c r="AO547" s="79"/>
      <c r="AP547" s="79"/>
      <c r="AQ547" s="79"/>
      <c r="AR547" s="79"/>
      <c r="AS547" s="79"/>
      <c r="AT547" s="79"/>
      <c r="AU547" s="79"/>
      <c r="AV547" s="30">
        <f t="shared" si="562"/>
        <v>0</v>
      </c>
      <c r="AW547" s="80"/>
      <c r="AX547" s="37"/>
    </row>
    <row r="548" spans="2:50" x14ac:dyDescent="0.35">
      <c r="B548" s="116">
        <v>666001</v>
      </c>
      <c r="C548" s="87" t="s">
        <v>1055</v>
      </c>
      <c r="E548" s="99">
        <f t="shared" si="533"/>
        <v>0</v>
      </c>
      <c r="F548" s="100">
        <f t="shared" si="534"/>
        <v>0</v>
      </c>
      <c r="G548" s="100">
        <f t="shared" si="535"/>
        <v>0</v>
      </c>
      <c r="H548" s="100">
        <f t="shared" si="536"/>
        <v>0</v>
      </c>
      <c r="I548" s="100">
        <f t="shared" si="537"/>
        <v>0</v>
      </c>
      <c r="J548" s="100">
        <f t="shared" si="538"/>
        <v>0</v>
      </c>
      <c r="K548" s="100">
        <f t="shared" si="539"/>
        <v>0</v>
      </c>
      <c r="L548" s="100">
        <f t="shared" si="540"/>
        <v>0</v>
      </c>
      <c r="M548" s="100">
        <f t="shared" si="541"/>
        <v>0</v>
      </c>
      <c r="N548" s="100">
        <f t="shared" si="542"/>
        <v>0</v>
      </c>
      <c r="O548" s="100">
        <f t="shared" si="543"/>
        <v>0</v>
      </c>
      <c r="P548" s="100">
        <f t="shared" si="544"/>
        <v>0</v>
      </c>
      <c r="Q548" s="104">
        <f t="shared" si="545"/>
        <v>0</v>
      </c>
      <c r="S548" s="99">
        <f t="shared" si="546"/>
        <v>0</v>
      </c>
      <c r="T548" s="100">
        <f t="shared" si="547"/>
        <v>0</v>
      </c>
      <c r="U548" s="100">
        <f t="shared" si="548"/>
        <v>0</v>
      </c>
      <c r="V548" s="100">
        <f t="shared" si="549"/>
        <v>0</v>
      </c>
      <c r="W548" s="100">
        <f t="shared" si="550"/>
        <v>0</v>
      </c>
      <c r="X548" s="100">
        <f t="shared" si="551"/>
        <v>0</v>
      </c>
      <c r="Y548" s="100">
        <f t="shared" si="552"/>
        <v>0</v>
      </c>
      <c r="Z548" s="100">
        <f t="shared" si="553"/>
        <v>0</v>
      </c>
      <c r="AA548" s="100">
        <f t="shared" si="554"/>
        <v>0</v>
      </c>
      <c r="AB548" s="100">
        <f t="shared" si="555"/>
        <v>0</v>
      </c>
      <c r="AC548" s="100">
        <f t="shared" si="556"/>
        <v>0</v>
      </c>
      <c r="AD548" s="100">
        <f t="shared" si="557"/>
        <v>0</v>
      </c>
      <c r="AE548" s="104">
        <f t="shared" si="558"/>
        <v>0</v>
      </c>
      <c r="AF548" s="104">
        <f t="shared" si="559"/>
        <v>0</v>
      </c>
      <c r="AG548" s="104">
        <f t="shared" si="560"/>
        <v>0</v>
      </c>
      <c r="AH548" s="173">
        <f t="shared" si="561"/>
        <v>0</v>
      </c>
      <c r="AJ548" s="78"/>
      <c r="AK548" s="79"/>
      <c r="AL548" s="79"/>
      <c r="AM548" s="79"/>
      <c r="AN548" s="79"/>
      <c r="AO548" s="79"/>
      <c r="AP548" s="79"/>
      <c r="AQ548" s="79"/>
      <c r="AR548" s="79"/>
      <c r="AS548" s="79"/>
      <c r="AT548" s="79"/>
      <c r="AU548" s="79"/>
      <c r="AV548" s="30">
        <f t="shared" si="562"/>
        <v>0</v>
      </c>
      <c r="AW548" s="80"/>
      <c r="AX548" s="37"/>
    </row>
    <row r="549" spans="2:50" x14ac:dyDescent="0.35">
      <c r="B549" s="116">
        <v>666002</v>
      </c>
      <c r="C549" s="87" t="s">
        <v>1056</v>
      </c>
      <c r="E549" s="99">
        <f t="shared" si="533"/>
        <v>0</v>
      </c>
      <c r="F549" s="100">
        <f t="shared" si="534"/>
        <v>0</v>
      </c>
      <c r="G549" s="100">
        <f t="shared" si="535"/>
        <v>0</v>
      </c>
      <c r="H549" s="100">
        <f t="shared" si="536"/>
        <v>0</v>
      </c>
      <c r="I549" s="100">
        <f t="shared" si="537"/>
        <v>0</v>
      </c>
      <c r="J549" s="100">
        <f t="shared" si="538"/>
        <v>0</v>
      </c>
      <c r="K549" s="100">
        <f t="shared" si="539"/>
        <v>0</v>
      </c>
      <c r="L549" s="100">
        <f t="shared" si="540"/>
        <v>0</v>
      </c>
      <c r="M549" s="100">
        <f t="shared" si="541"/>
        <v>0</v>
      </c>
      <c r="N549" s="100">
        <f t="shared" si="542"/>
        <v>0</v>
      </c>
      <c r="O549" s="100">
        <f t="shared" si="543"/>
        <v>0</v>
      </c>
      <c r="P549" s="100">
        <f t="shared" si="544"/>
        <v>0</v>
      </c>
      <c r="Q549" s="104">
        <f t="shared" si="545"/>
        <v>0</v>
      </c>
      <c r="S549" s="99">
        <f t="shared" si="546"/>
        <v>0</v>
      </c>
      <c r="T549" s="100">
        <f t="shared" si="547"/>
        <v>0</v>
      </c>
      <c r="U549" s="100">
        <f t="shared" si="548"/>
        <v>0</v>
      </c>
      <c r="V549" s="100">
        <f t="shared" si="549"/>
        <v>0</v>
      </c>
      <c r="W549" s="100">
        <f t="shared" si="550"/>
        <v>0</v>
      </c>
      <c r="X549" s="100">
        <f t="shared" si="551"/>
        <v>0</v>
      </c>
      <c r="Y549" s="100">
        <f t="shared" si="552"/>
        <v>0</v>
      </c>
      <c r="Z549" s="100">
        <f t="shared" si="553"/>
        <v>0</v>
      </c>
      <c r="AA549" s="100">
        <f t="shared" si="554"/>
        <v>0</v>
      </c>
      <c r="AB549" s="100">
        <f t="shared" si="555"/>
        <v>0</v>
      </c>
      <c r="AC549" s="100">
        <f t="shared" si="556"/>
        <v>0</v>
      </c>
      <c r="AD549" s="100">
        <f t="shared" si="557"/>
        <v>0</v>
      </c>
      <c r="AE549" s="104">
        <f t="shared" si="558"/>
        <v>0</v>
      </c>
      <c r="AF549" s="104">
        <f t="shared" si="559"/>
        <v>0</v>
      </c>
      <c r="AG549" s="104">
        <f t="shared" si="560"/>
        <v>0</v>
      </c>
      <c r="AH549" s="173">
        <f t="shared" si="561"/>
        <v>0</v>
      </c>
      <c r="AJ549" s="78"/>
      <c r="AK549" s="79"/>
      <c r="AL549" s="79"/>
      <c r="AM549" s="79"/>
      <c r="AN549" s="79"/>
      <c r="AO549" s="79"/>
      <c r="AP549" s="79"/>
      <c r="AQ549" s="79"/>
      <c r="AR549" s="79"/>
      <c r="AS549" s="79"/>
      <c r="AT549" s="79"/>
      <c r="AU549" s="79"/>
      <c r="AV549" s="30">
        <f t="shared" si="562"/>
        <v>0</v>
      </c>
      <c r="AW549" s="80"/>
      <c r="AX549" s="37"/>
    </row>
    <row r="550" spans="2:50" x14ac:dyDescent="0.35">
      <c r="B550" s="116">
        <v>666003</v>
      </c>
      <c r="C550" s="87" t="s">
        <v>1057</v>
      </c>
      <c r="E550" s="99">
        <f t="shared" si="533"/>
        <v>0</v>
      </c>
      <c r="F550" s="100">
        <f t="shared" si="534"/>
        <v>0</v>
      </c>
      <c r="G550" s="100">
        <f t="shared" si="535"/>
        <v>0</v>
      </c>
      <c r="H550" s="100">
        <f t="shared" si="536"/>
        <v>0</v>
      </c>
      <c r="I550" s="100">
        <f t="shared" si="537"/>
        <v>0</v>
      </c>
      <c r="J550" s="100">
        <f t="shared" si="538"/>
        <v>0</v>
      </c>
      <c r="K550" s="100">
        <f t="shared" si="539"/>
        <v>0</v>
      </c>
      <c r="L550" s="100">
        <f t="shared" si="540"/>
        <v>0</v>
      </c>
      <c r="M550" s="100">
        <f t="shared" si="541"/>
        <v>0</v>
      </c>
      <c r="N550" s="100">
        <f t="shared" si="542"/>
        <v>0</v>
      </c>
      <c r="O550" s="100">
        <f t="shared" si="543"/>
        <v>0</v>
      </c>
      <c r="P550" s="100">
        <f t="shared" si="544"/>
        <v>0</v>
      </c>
      <c r="Q550" s="104">
        <f t="shared" si="545"/>
        <v>0</v>
      </c>
      <c r="S550" s="99">
        <f t="shared" si="546"/>
        <v>0</v>
      </c>
      <c r="T550" s="100">
        <f t="shared" si="547"/>
        <v>0</v>
      </c>
      <c r="U550" s="100">
        <f t="shared" si="548"/>
        <v>0</v>
      </c>
      <c r="V550" s="100">
        <f t="shared" si="549"/>
        <v>0</v>
      </c>
      <c r="W550" s="100">
        <f t="shared" si="550"/>
        <v>0</v>
      </c>
      <c r="X550" s="100">
        <f t="shared" si="551"/>
        <v>0</v>
      </c>
      <c r="Y550" s="100">
        <f t="shared" si="552"/>
        <v>0</v>
      </c>
      <c r="Z550" s="100">
        <f t="shared" si="553"/>
        <v>0</v>
      </c>
      <c r="AA550" s="100">
        <f t="shared" si="554"/>
        <v>0</v>
      </c>
      <c r="AB550" s="100">
        <f t="shared" si="555"/>
        <v>0</v>
      </c>
      <c r="AC550" s="100">
        <f t="shared" si="556"/>
        <v>0</v>
      </c>
      <c r="AD550" s="100">
        <f t="shared" si="557"/>
        <v>0</v>
      </c>
      <c r="AE550" s="104">
        <f t="shared" si="558"/>
        <v>0</v>
      </c>
      <c r="AF550" s="104">
        <f t="shared" si="559"/>
        <v>0</v>
      </c>
      <c r="AG550" s="104">
        <f t="shared" si="560"/>
        <v>0</v>
      </c>
      <c r="AH550" s="173">
        <f t="shared" si="561"/>
        <v>0</v>
      </c>
      <c r="AJ550" s="78"/>
      <c r="AK550" s="79"/>
      <c r="AL550" s="79"/>
      <c r="AM550" s="79"/>
      <c r="AN550" s="79"/>
      <c r="AO550" s="79"/>
      <c r="AP550" s="79"/>
      <c r="AQ550" s="79"/>
      <c r="AR550" s="79"/>
      <c r="AS550" s="79"/>
      <c r="AT550" s="79"/>
      <c r="AU550" s="79"/>
      <c r="AV550" s="30">
        <f t="shared" si="562"/>
        <v>0</v>
      </c>
      <c r="AW550" s="80"/>
      <c r="AX550" s="37"/>
    </row>
    <row r="551" spans="2:50" x14ac:dyDescent="0.35">
      <c r="B551" s="116">
        <v>667000</v>
      </c>
      <c r="C551" s="87" t="s">
        <v>1058</v>
      </c>
      <c r="E551" s="99">
        <f t="shared" si="533"/>
        <v>0</v>
      </c>
      <c r="F551" s="100">
        <f t="shared" si="534"/>
        <v>0</v>
      </c>
      <c r="G551" s="100">
        <f t="shared" si="535"/>
        <v>0</v>
      </c>
      <c r="H551" s="100">
        <f t="shared" si="536"/>
        <v>0</v>
      </c>
      <c r="I551" s="100">
        <f t="shared" si="537"/>
        <v>0</v>
      </c>
      <c r="J551" s="100">
        <f t="shared" si="538"/>
        <v>0</v>
      </c>
      <c r="K551" s="100">
        <f t="shared" si="539"/>
        <v>0</v>
      </c>
      <c r="L551" s="100">
        <f t="shared" si="540"/>
        <v>0</v>
      </c>
      <c r="M551" s="100">
        <f t="shared" si="541"/>
        <v>0</v>
      </c>
      <c r="N551" s="100">
        <f t="shared" si="542"/>
        <v>0</v>
      </c>
      <c r="O551" s="100">
        <f t="shared" si="543"/>
        <v>0</v>
      </c>
      <c r="P551" s="100">
        <f t="shared" si="544"/>
        <v>0</v>
      </c>
      <c r="Q551" s="104">
        <f t="shared" si="545"/>
        <v>0</v>
      </c>
      <c r="S551" s="99">
        <f t="shared" si="546"/>
        <v>0</v>
      </c>
      <c r="T551" s="100">
        <f t="shared" si="547"/>
        <v>0</v>
      </c>
      <c r="U551" s="100">
        <f t="shared" si="548"/>
        <v>0</v>
      </c>
      <c r="V551" s="100">
        <f t="shared" si="549"/>
        <v>0</v>
      </c>
      <c r="W551" s="100">
        <f t="shared" si="550"/>
        <v>0</v>
      </c>
      <c r="X551" s="100">
        <f t="shared" si="551"/>
        <v>0</v>
      </c>
      <c r="Y551" s="100">
        <f t="shared" si="552"/>
        <v>0</v>
      </c>
      <c r="Z551" s="100">
        <f t="shared" si="553"/>
        <v>0</v>
      </c>
      <c r="AA551" s="100">
        <f t="shared" si="554"/>
        <v>0</v>
      </c>
      <c r="AB551" s="100">
        <f t="shared" si="555"/>
        <v>0</v>
      </c>
      <c r="AC551" s="100">
        <f t="shared" si="556"/>
        <v>0</v>
      </c>
      <c r="AD551" s="100">
        <f t="shared" si="557"/>
        <v>0</v>
      </c>
      <c r="AE551" s="104">
        <f t="shared" si="558"/>
        <v>0</v>
      </c>
      <c r="AF551" s="104">
        <f t="shared" si="559"/>
        <v>0</v>
      </c>
      <c r="AG551" s="104">
        <f t="shared" si="560"/>
        <v>0</v>
      </c>
      <c r="AH551" s="173">
        <f t="shared" si="561"/>
        <v>0</v>
      </c>
      <c r="AJ551" s="78"/>
      <c r="AK551" s="79"/>
      <c r="AL551" s="79"/>
      <c r="AM551" s="79"/>
      <c r="AN551" s="79"/>
      <c r="AO551" s="79"/>
      <c r="AP551" s="79"/>
      <c r="AQ551" s="79"/>
      <c r="AR551" s="79"/>
      <c r="AS551" s="79"/>
      <c r="AT551" s="79"/>
      <c r="AU551" s="79"/>
      <c r="AV551" s="30">
        <f t="shared" si="562"/>
        <v>0</v>
      </c>
      <c r="AW551" s="80"/>
      <c r="AX551" s="37"/>
    </row>
    <row r="552" spans="2:50" x14ac:dyDescent="0.35">
      <c r="B552" s="116">
        <v>667001</v>
      </c>
      <c r="C552" s="87" t="s">
        <v>1059</v>
      </c>
      <c r="E552" s="99">
        <f t="shared" si="533"/>
        <v>0</v>
      </c>
      <c r="F552" s="100">
        <f t="shared" si="534"/>
        <v>0</v>
      </c>
      <c r="G552" s="100">
        <f t="shared" si="535"/>
        <v>0</v>
      </c>
      <c r="H552" s="100">
        <f t="shared" si="536"/>
        <v>0</v>
      </c>
      <c r="I552" s="100">
        <f t="shared" si="537"/>
        <v>0</v>
      </c>
      <c r="J552" s="100">
        <f t="shared" si="538"/>
        <v>0</v>
      </c>
      <c r="K552" s="100">
        <f t="shared" si="539"/>
        <v>0</v>
      </c>
      <c r="L552" s="100">
        <f t="shared" si="540"/>
        <v>0</v>
      </c>
      <c r="M552" s="100">
        <f t="shared" si="541"/>
        <v>0</v>
      </c>
      <c r="N552" s="100">
        <f t="shared" si="542"/>
        <v>0</v>
      </c>
      <c r="O552" s="100">
        <f t="shared" si="543"/>
        <v>0</v>
      </c>
      <c r="P552" s="100">
        <f t="shared" si="544"/>
        <v>0</v>
      </c>
      <c r="Q552" s="104">
        <f t="shared" si="545"/>
        <v>0</v>
      </c>
      <c r="S552" s="99">
        <f t="shared" si="546"/>
        <v>0</v>
      </c>
      <c r="T552" s="100">
        <f t="shared" si="547"/>
        <v>0</v>
      </c>
      <c r="U552" s="100">
        <f t="shared" si="548"/>
        <v>0</v>
      </c>
      <c r="V552" s="100">
        <f t="shared" si="549"/>
        <v>0</v>
      </c>
      <c r="W552" s="100">
        <f t="shared" si="550"/>
        <v>0</v>
      </c>
      <c r="X552" s="100">
        <f t="shared" si="551"/>
        <v>0</v>
      </c>
      <c r="Y552" s="100">
        <f t="shared" si="552"/>
        <v>0</v>
      </c>
      <c r="Z552" s="100">
        <f t="shared" si="553"/>
        <v>0</v>
      </c>
      <c r="AA552" s="100">
        <f t="shared" si="554"/>
        <v>0</v>
      </c>
      <c r="AB552" s="100">
        <f t="shared" si="555"/>
        <v>0</v>
      </c>
      <c r="AC552" s="100">
        <f t="shared" si="556"/>
        <v>0</v>
      </c>
      <c r="AD552" s="100">
        <f t="shared" si="557"/>
        <v>0</v>
      </c>
      <c r="AE552" s="104">
        <f t="shared" si="558"/>
        <v>0</v>
      </c>
      <c r="AF552" s="104">
        <f t="shared" si="559"/>
        <v>0</v>
      </c>
      <c r="AG552" s="104">
        <f t="shared" si="560"/>
        <v>0</v>
      </c>
      <c r="AH552" s="173">
        <f t="shared" si="561"/>
        <v>0</v>
      </c>
      <c r="AJ552" s="78"/>
      <c r="AK552" s="79"/>
      <c r="AL552" s="79"/>
      <c r="AM552" s="79"/>
      <c r="AN552" s="79"/>
      <c r="AO552" s="79"/>
      <c r="AP552" s="79"/>
      <c r="AQ552" s="79"/>
      <c r="AR552" s="79"/>
      <c r="AS552" s="79"/>
      <c r="AT552" s="79"/>
      <c r="AU552" s="79"/>
      <c r="AV552" s="30">
        <f t="shared" si="562"/>
        <v>0</v>
      </c>
      <c r="AW552" s="80"/>
      <c r="AX552" s="37"/>
    </row>
    <row r="553" spans="2:50" x14ac:dyDescent="0.35">
      <c r="B553" s="116">
        <v>667002</v>
      </c>
      <c r="C553" s="87" t="s">
        <v>1060</v>
      </c>
      <c r="E553" s="99">
        <f t="shared" si="533"/>
        <v>0</v>
      </c>
      <c r="F553" s="100">
        <f t="shared" si="534"/>
        <v>0</v>
      </c>
      <c r="G553" s="100">
        <f t="shared" si="535"/>
        <v>0</v>
      </c>
      <c r="H553" s="100">
        <f t="shared" si="536"/>
        <v>0</v>
      </c>
      <c r="I553" s="100">
        <f t="shared" si="537"/>
        <v>0</v>
      </c>
      <c r="J553" s="100">
        <f t="shared" si="538"/>
        <v>0</v>
      </c>
      <c r="K553" s="100">
        <f t="shared" si="539"/>
        <v>0</v>
      </c>
      <c r="L553" s="100">
        <f t="shared" si="540"/>
        <v>0</v>
      </c>
      <c r="M553" s="100">
        <f t="shared" si="541"/>
        <v>0</v>
      </c>
      <c r="N553" s="100">
        <f t="shared" si="542"/>
        <v>0</v>
      </c>
      <c r="O553" s="100">
        <f t="shared" si="543"/>
        <v>0</v>
      </c>
      <c r="P553" s="100">
        <f t="shared" si="544"/>
        <v>0</v>
      </c>
      <c r="Q553" s="104">
        <f t="shared" si="545"/>
        <v>0</v>
      </c>
      <c r="S553" s="99">
        <f t="shared" si="546"/>
        <v>0</v>
      </c>
      <c r="T553" s="100">
        <f t="shared" si="547"/>
        <v>0</v>
      </c>
      <c r="U553" s="100">
        <f t="shared" si="548"/>
        <v>0</v>
      </c>
      <c r="V553" s="100">
        <f t="shared" si="549"/>
        <v>0</v>
      </c>
      <c r="W553" s="100">
        <f t="shared" si="550"/>
        <v>0</v>
      </c>
      <c r="X553" s="100">
        <f t="shared" si="551"/>
        <v>0</v>
      </c>
      <c r="Y553" s="100">
        <f t="shared" si="552"/>
        <v>0</v>
      </c>
      <c r="Z553" s="100">
        <f t="shared" si="553"/>
        <v>0</v>
      </c>
      <c r="AA553" s="100">
        <f t="shared" si="554"/>
        <v>0</v>
      </c>
      <c r="AB553" s="100">
        <f t="shared" si="555"/>
        <v>0</v>
      </c>
      <c r="AC553" s="100">
        <f t="shared" si="556"/>
        <v>0</v>
      </c>
      <c r="AD553" s="100">
        <f t="shared" si="557"/>
        <v>0</v>
      </c>
      <c r="AE553" s="104">
        <f t="shared" si="558"/>
        <v>0</v>
      </c>
      <c r="AF553" s="104">
        <f t="shared" si="559"/>
        <v>0</v>
      </c>
      <c r="AG553" s="104">
        <f t="shared" si="560"/>
        <v>0</v>
      </c>
      <c r="AH553" s="173">
        <f t="shared" si="561"/>
        <v>0</v>
      </c>
      <c r="AJ553" s="78"/>
      <c r="AK553" s="79"/>
      <c r="AL553" s="79"/>
      <c r="AM553" s="79"/>
      <c r="AN553" s="79"/>
      <c r="AO553" s="79"/>
      <c r="AP553" s="79"/>
      <c r="AQ553" s="79"/>
      <c r="AR553" s="79"/>
      <c r="AS553" s="79"/>
      <c r="AT553" s="79"/>
      <c r="AU553" s="79"/>
      <c r="AV553" s="30">
        <f t="shared" si="562"/>
        <v>0</v>
      </c>
      <c r="AW553" s="80"/>
      <c r="AX553" s="37"/>
    </row>
    <row r="554" spans="2:50" x14ac:dyDescent="0.35">
      <c r="B554" s="116">
        <v>667100</v>
      </c>
      <c r="C554" s="87" t="s">
        <v>1061</v>
      </c>
      <c r="E554" s="99">
        <f t="shared" si="533"/>
        <v>0</v>
      </c>
      <c r="F554" s="100">
        <f t="shared" si="534"/>
        <v>0</v>
      </c>
      <c r="G554" s="100">
        <f t="shared" si="535"/>
        <v>0</v>
      </c>
      <c r="H554" s="100">
        <f t="shared" si="536"/>
        <v>0</v>
      </c>
      <c r="I554" s="100">
        <f t="shared" si="537"/>
        <v>0</v>
      </c>
      <c r="J554" s="100">
        <f t="shared" si="538"/>
        <v>0</v>
      </c>
      <c r="K554" s="100">
        <f t="shared" si="539"/>
        <v>0</v>
      </c>
      <c r="L554" s="100">
        <f t="shared" si="540"/>
        <v>0</v>
      </c>
      <c r="M554" s="100">
        <f t="shared" si="541"/>
        <v>0</v>
      </c>
      <c r="N554" s="100">
        <f t="shared" si="542"/>
        <v>0</v>
      </c>
      <c r="O554" s="100">
        <f t="shared" si="543"/>
        <v>0</v>
      </c>
      <c r="P554" s="100">
        <f t="shared" si="544"/>
        <v>0</v>
      </c>
      <c r="Q554" s="104">
        <f t="shared" si="545"/>
        <v>0</v>
      </c>
      <c r="S554" s="99">
        <f t="shared" si="546"/>
        <v>0</v>
      </c>
      <c r="T554" s="100">
        <f t="shared" si="547"/>
        <v>0</v>
      </c>
      <c r="U554" s="100">
        <f t="shared" si="548"/>
        <v>0</v>
      </c>
      <c r="V554" s="100">
        <f t="shared" si="549"/>
        <v>0</v>
      </c>
      <c r="W554" s="100">
        <f t="shared" si="550"/>
        <v>0</v>
      </c>
      <c r="X554" s="100">
        <f t="shared" si="551"/>
        <v>0</v>
      </c>
      <c r="Y554" s="100">
        <f t="shared" si="552"/>
        <v>0</v>
      </c>
      <c r="Z554" s="100">
        <f t="shared" si="553"/>
        <v>0</v>
      </c>
      <c r="AA554" s="100">
        <f t="shared" si="554"/>
        <v>0</v>
      </c>
      <c r="AB554" s="100">
        <f t="shared" si="555"/>
        <v>0</v>
      </c>
      <c r="AC554" s="100">
        <f t="shared" si="556"/>
        <v>0</v>
      </c>
      <c r="AD554" s="100">
        <f t="shared" si="557"/>
        <v>0</v>
      </c>
      <c r="AE554" s="104">
        <f t="shared" si="558"/>
        <v>0</v>
      </c>
      <c r="AF554" s="104">
        <f t="shared" si="559"/>
        <v>0</v>
      </c>
      <c r="AG554" s="104">
        <f t="shared" si="560"/>
        <v>0</v>
      </c>
      <c r="AH554" s="173">
        <f t="shared" si="561"/>
        <v>0</v>
      </c>
      <c r="AJ554" s="78"/>
      <c r="AK554" s="79"/>
      <c r="AL554" s="79"/>
      <c r="AM554" s="79"/>
      <c r="AN554" s="79"/>
      <c r="AO554" s="79"/>
      <c r="AP554" s="79"/>
      <c r="AQ554" s="79"/>
      <c r="AR554" s="79"/>
      <c r="AS554" s="79"/>
      <c r="AT554" s="79"/>
      <c r="AU554" s="79"/>
      <c r="AV554" s="30">
        <f t="shared" si="562"/>
        <v>0</v>
      </c>
      <c r="AW554" s="80"/>
      <c r="AX554" s="37"/>
    </row>
    <row r="555" spans="2:50" x14ac:dyDescent="0.35">
      <c r="B555" s="116">
        <v>667101</v>
      </c>
      <c r="C555" s="87" t="s">
        <v>1062</v>
      </c>
      <c r="E555" s="99">
        <f t="shared" si="533"/>
        <v>0</v>
      </c>
      <c r="F555" s="100">
        <f t="shared" si="534"/>
        <v>0</v>
      </c>
      <c r="G555" s="100">
        <f t="shared" si="535"/>
        <v>0</v>
      </c>
      <c r="H555" s="100">
        <f t="shared" si="536"/>
        <v>0</v>
      </c>
      <c r="I555" s="100">
        <f t="shared" si="537"/>
        <v>0</v>
      </c>
      <c r="J555" s="100">
        <f t="shared" si="538"/>
        <v>0</v>
      </c>
      <c r="K555" s="100">
        <f t="shared" si="539"/>
        <v>0</v>
      </c>
      <c r="L555" s="100">
        <f t="shared" si="540"/>
        <v>0</v>
      </c>
      <c r="M555" s="100">
        <f t="shared" si="541"/>
        <v>0</v>
      </c>
      <c r="N555" s="100">
        <f t="shared" si="542"/>
        <v>0</v>
      </c>
      <c r="O555" s="100">
        <f t="shared" si="543"/>
        <v>0</v>
      </c>
      <c r="P555" s="100">
        <f t="shared" si="544"/>
        <v>0</v>
      </c>
      <c r="Q555" s="104">
        <f t="shared" si="545"/>
        <v>0</v>
      </c>
      <c r="S555" s="99">
        <f t="shared" si="546"/>
        <v>0</v>
      </c>
      <c r="T555" s="100">
        <f t="shared" si="547"/>
        <v>0</v>
      </c>
      <c r="U555" s="100">
        <f t="shared" si="548"/>
        <v>0</v>
      </c>
      <c r="V555" s="100">
        <f t="shared" si="549"/>
        <v>0</v>
      </c>
      <c r="W555" s="100">
        <f t="shared" si="550"/>
        <v>0</v>
      </c>
      <c r="X555" s="100">
        <f t="shared" si="551"/>
        <v>0</v>
      </c>
      <c r="Y555" s="100">
        <f t="shared" si="552"/>
        <v>0</v>
      </c>
      <c r="Z555" s="100">
        <f t="shared" si="553"/>
        <v>0</v>
      </c>
      <c r="AA555" s="100">
        <f t="shared" si="554"/>
        <v>0</v>
      </c>
      <c r="AB555" s="100">
        <f t="shared" si="555"/>
        <v>0</v>
      </c>
      <c r="AC555" s="100">
        <f t="shared" si="556"/>
        <v>0</v>
      </c>
      <c r="AD555" s="100">
        <f t="shared" si="557"/>
        <v>0</v>
      </c>
      <c r="AE555" s="104">
        <f t="shared" si="558"/>
        <v>0</v>
      </c>
      <c r="AF555" s="104">
        <f t="shared" si="559"/>
        <v>0</v>
      </c>
      <c r="AG555" s="104">
        <f t="shared" si="560"/>
        <v>0</v>
      </c>
      <c r="AH555" s="173">
        <f t="shared" si="561"/>
        <v>0</v>
      </c>
      <c r="AJ555" s="78"/>
      <c r="AK555" s="79"/>
      <c r="AL555" s="79"/>
      <c r="AM555" s="79"/>
      <c r="AN555" s="79"/>
      <c r="AO555" s="79"/>
      <c r="AP555" s="79"/>
      <c r="AQ555" s="79"/>
      <c r="AR555" s="79"/>
      <c r="AS555" s="79"/>
      <c r="AT555" s="79"/>
      <c r="AU555" s="79"/>
      <c r="AV555" s="30">
        <f t="shared" si="562"/>
        <v>0</v>
      </c>
      <c r="AW555" s="80"/>
      <c r="AX555" s="37"/>
    </row>
    <row r="556" spans="2:50" x14ac:dyDescent="0.35">
      <c r="B556" s="116">
        <v>667102</v>
      </c>
      <c r="C556" s="87" t="s">
        <v>1063</v>
      </c>
      <c r="E556" s="99">
        <f t="shared" si="533"/>
        <v>0</v>
      </c>
      <c r="F556" s="100">
        <f t="shared" si="534"/>
        <v>0</v>
      </c>
      <c r="G556" s="100">
        <f t="shared" si="535"/>
        <v>0</v>
      </c>
      <c r="H556" s="100">
        <f t="shared" si="536"/>
        <v>0</v>
      </c>
      <c r="I556" s="100">
        <f t="shared" si="537"/>
        <v>0</v>
      </c>
      <c r="J556" s="100">
        <f t="shared" si="538"/>
        <v>0</v>
      </c>
      <c r="K556" s="100">
        <f t="shared" si="539"/>
        <v>0</v>
      </c>
      <c r="L556" s="100">
        <f t="shared" si="540"/>
        <v>0</v>
      </c>
      <c r="M556" s="100">
        <f t="shared" si="541"/>
        <v>0</v>
      </c>
      <c r="N556" s="100">
        <f t="shared" si="542"/>
        <v>0</v>
      </c>
      <c r="O556" s="100">
        <f t="shared" si="543"/>
        <v>0</v>
      </c>
      <c r="P556" s="100">
        <f t="shared" si="544"/>
        <v>0</v>
      </c>
      <c r="Q556" s="104">
        <f t="shared" si="545"/>
        <v>0</v>
      </c>
      <c r="S556" s="99">
        <f t="shared" si="546"/>
        <v>0</v>
      </c>
      <c r="T556" s="100">
        <f t="shared" si="547"/>
        <v>0</v>
      </c>
      <c r="U556" s="100">
        <f t="shared" si="548"/>
        <v>0</v>
      </c>
      <c r="V556" s="100">
        <f t="shared" si="549"/>
        <v>0</v>
      </c>
      <c r="W556" s="100">
        <f t="shared" si="550"/>
        <v>0</v>
      </c>
      <c r="X556" s="100">
        <f t="shared" si="551"/>
        <v>0</v>
      </c>
      <c r="Y556" s="100">
        <f t="shared" si="552"/>
        <v>0</v>
      </c>
      <c r="Z556" s="100">
        <f t="shared" si="553"/>
        <v>0</v>
      </c>
      <c r="AA556" s="100">
        <f t="shared" si="554"/>
        <v>0</v>
      </c>
      <c r="AB556" s="100">
        <f t="shared" si="555"/>
        <v>0</v>
      </c>
      <c r="AC556" s="100">
        <f t="shared" si="556"/>
        <v>0</v>
      </c>
      <c r="AD556" s="100">
        <f t="shared" si="557"/>
        <v>0</v>
      </c>
      <c r="AE556" s="104">
        <f t="shared" si="558"/>
        <v>0</v>
      </c>
      <c r="AF556" s="104">
        <f t="shared" si="559"/>
        <v>0</v>
      </c>
      <c r="AG556" s="104">
        <f t="shared" si="560"/>
        <v>0</v>
      </c>
      <c r="AH556" s="173">
        <f t="shared" si="561"/>
        <v>0</v>
      </c>
      <c r="AJ556" s="78"/>
      <c r="AK556" s="79"/>
      <c r="AL556" s="79"/>
      <c r="AM556" s="79"/>
      <c r="AN556" s="79"/>
      <c r="AO556" s="79"/>
      <c r="AP556" s="79"/>
      <c r="AQ556" s="79"/>
      <c r="AR556" s="79"/>
      <c r="AS556" s="79"/>
      <c r="AT556" s="79"/>
      <c r="AU556" s="79"/>
      <c r="AV556" s="30">
        <f t="shared" si="562"/>
        <v>0</v>
      </c>
      <c r="AW556" s="80"/>
      <c r="AX556" s="37"/>
    </row>
    <row r="557" spans="2:50" x14ac:dyDescent="0.35">
      <c r="B557" s="116">
        <v>667103</v>
      </c>
      <c r="C557" s="87" t="s">
        <v>1064</v>
      </c>
      <c r="E557" s="99">
        <f t="shared" si="533"/>
        <v>0</v>
      </c>
      <c r="F557" s="100">
        <f t="shared" si="534"/>
        <v>0</v>
      </c>
      <c r="G557" s="100">
        <f t="shared" si="535"/>
        <v>0</v>
      </c>
      <c r="H557" s="100">
        <f t="shared" si="536"/>
        <v>0</v>
      </c>
      <c r="I557" s="100">
        <f t="shared" si="537"/>
        <v>0</v>
      </c>
      <c r="J557" s="100">
        <f t="shared" si="538"/>
        <v>0</v>
      </c>
      <c r="K557" s="100">
        <f t="shared" si="539"/>
        <v>0</v>
      </c>
      <c r="L557" s="100">
        <f t="shared" si="540"/>
        <v>0</v>
      </c>
      <c r="M557" s="100">
        <f t="shared" si="541"/>
        <v>0</v>
      </c>
      <c r="N557" s="100">
        <f t="shared" si="542"/>
        <v>0</v>
      </c>
      <c r="O557" s="100">
        <f t="shared" si="543"/>
        <v>0</v>
      </c>
      <c r="P557" s="100">
        <f t="shared" si="544"/>
        <v>0</v>
      </c>
      <c r="Q557" s="104">
        <f t="shared" si="545"/>
        <v>0</v>
      </c>
      <c r="S557" s="99">
        <f t="shared" si="546"/>
        <v>0</v>
      </c>
      <c r="T557" s="100">
        <f t="shared" si="547"/>
        <v>0</v>
      </c>
      <c r="U557" s="100">
        <f t="shared" si="548"/>
        <v>0</v>
      </c>
      <c r="V557" s="100">
        <f t="shared" si="549"/>
        <v>0</v>
      </c>
      <c r="W557" s="100">
        <f t="shared" si="550"/>
        <v>0</v>
      </c>
      <c r="X557" s="100">
        <f t="shared" si="551"/>
        <v>0</v>
      </c>
      <c r="Y557" s="100">
        <f t="shared" si="552"/>
        <v>0</v>
      </c>
      <c r="Z557" s="100">
        <f t="shared" si="553"/>
        <v>0</v>
      </c>
      <c r="AA557" s="100">
        <f t="shared" si="554"/>
        <v>0</v>
      </c>
      <c r="AB557" s="100">
        <f t="shared" si="555"/>
        <v>0</v>
      </c>
      <c r="AC557" s="100">
        <f t="shared" si="556"/>
        <v>0</v>
      </c>
      <c r="AD557" s="100">
        <f t="shared" si="557"/>
        <v>0</v>
      </c>
      <c r="AE557" s="104">
        <f t="shared" si="558"/>
        <v>0</v>
      </c>
      <c r="AF557" s="104">
        <f t="shared" si="559"/>
        <v>0</v>
      </c>
      <c r="AG557" s="104">
        <f t="shared" si="560"/>
        <v>0</v>
      </c>
      <c r="AH557" s="173">
        <f t="shared" si="561"/>
        <v>0</v>
      </c>
      <c r="AJ557" s="78"/>
      <c r="AK557" s="79"/>
      <c r="AL557" s="79"/>
      <c r="AM557" s="79"/>
      <c r="AN557" s="79"/>
      <c r="AO557" s="79"/>
      <c r="AP557" s="79"/>
      <c r="AQ557" s="79"/>
      <c r="AR557" s="79"/>
      <c r="AS557" s="79"/>
      <c r="AT557" s="79"/>
      <c r="AU557" s="79"/>
      <c r="AV557" s="30">
        <f t="shared" si="562"/>
        <v>0</v>
      </c>
      <c r="AW557" s="80"/>
      <c r="AX557" s="37"/>
    </row>
    <row r="558" spans="2:50" x14ac:dyDescent="0.35">
      <c r="B558" s="116">
        <v>667104</v>
      </c>
      <c r="C558" s="87" t="s">
        <v>1065</v>
      </c>
      <c r="E558" s="99">
        <f t="shared" ref="E558:E576" si="563">IF(E$6="Actuals",_xlfn.IFNA(VLOOKUP($B558,PYRSV,5,FALSE),0),_xlfn.IFNA(VLOOKUP($B558,CYBUDRSV,5,FALSE),0))</f>
        <v>0</v>
      </c>
      <c r="F558" s="100">
        <f t="shared" ref="F558:F576" si="564">IF(F$6="Actuals",_xlfn.IFNA(VLOOKUP($B558,PYRSV,6,FALSE),0),_xlfn.IFNA(VLOOKUP($B558,CYBUDRSV,6,FALSE),0))</f>
        <v>0</v>
      </c>
      <c r="G558" s="100">
        <f t="shared" ref="G558:G576" si="565">IF(G$6="Actuals",_xlfn.IFNA(VLOOKUP($B558,PYRSV,7,FALSE),0),_xlfn.IFNA(VLOOKUP($B558,CYBUDRSV,7,FALSE),0))</f>
        <v>0</v>
      </c>
      <c r="H558" s="100">
        <f t="shared" ref="H558:H576" si="566">IF(H$6="Actuals",_xlfn.IFNA(VLOOKUP($B558,PYRSV,8,FALSE),0),_xlfn.IFNA(VLOOKUP($B558,CYBUDRSV,8,FALSE),0))</f>
        <v>0</v>
      </c>
      <c r="I558" s="100">
        <f t="shared" ref="I558:I576" si="567">IF(I$6="Actuals",_xlfn.IFNA(VLOOKUP($B558,PYRSV,9,FALSE),0),_xlfn.IFNA(VLOOKUP($B558,CYBUDRSV,9,FALSE),0))</f>
        <v>0</v>
      </c>
      <c r="J558" s="100">
        <f t="shared" ref="J558:J576" si="568">IF(J$6="Actuals",_xlfn.IFNA(VLOOKUP($B558,PYRSV,10,FALSE),0),_xlfn.IFNA(VLOOKUP($B558,CYBUDRSV,10,FALSE),0))</f>
        <v>0</v>
      </c>
      <c r="K558" s="100">
        <f t="shared" ref="K558:K576" si="569">IF(K$6="Actuals",_xlfn.IFNA(VLOOKUP($B558,PYRSV,11,FALSE),0),_xlfn.IFNA(VLOOKUP($B558,CYBUDRSV,11,FALSE),0))</f>
        <v>0</v>
      </c>
      <c r="L558" s="100">
        <f t="shared" ref="L558:L576" si="570">IF(L$6="Actuals",_xlfn.IFNA(VLOOKUP($B558,PYRSV,12,FALSE),0),_xlfn.IFNA(VLOOKUP($B558,CYBUDRSV,12,FALSE),0))</f>
        <v>0</v>
      </c>
      <c r="M558" s="100">
        <f t="shared" ref="M558:M576" si="571">IF(M$6="Actuals",_xlfn.IFNA(VLOOKUP($B558,PYRSV,13,FALSE),0),_xlfn.IFNA(VLOOKUP($B558,CYBUDRSV,13,FALSE),0))</f>
        <v>0</v>
      </c>
      <c r="N558" s="100">
        <f t="shared" ref="N558:N576" si="572">IF(N$6="Actuals",_xlfn.IFNA(VLOOKUP($B558,PYRSV,14,FALSE),0),_xlfn.IFNA(VLOOKUP($B558,CYBUDRSV,14,FALSE),0))</f>
        <v>0</v>
      </c>
      <c r="O558" s="100">
        <f t="shared" ref="O558:O576" si="573">IF(O$6="Actuals",_xlfn.IFNA(VLOOKUP($B558,PYRSV,15,FALSE),0),_xlfn.IFNA(VLOOKUP($B558,CYBUDRSV,15,FALSE),0))</f>
        <v>0</v>
      </c>
      <c r="P558" s="100">
        <f t="shared" ref="P558:P576" si="574">IF(P$6="Actuals",_xlfn.IFNA(VLOOKUP($B558,PYRSV,16,FALSE),0),_xlfn.IFNA(VLOOKUP($B558,CYBUDRSV,16,FALSE),0))</f>
        <v>0</v>
      </c>
      <c r="Q558" s="104">
        <f t="shared" ref="Q558:Q576" si="575">SUM(E558:P558)</f>
        <v>0</v>
      </c>
      <c r="S558" s="99">
        <f t="shared" ref="S558:S576" si="576">IF(S$6="Actuals",_xlfn.IFNA(VLOOKUP($B558,CYRSV,5,FALSE),0),_xlfn.IFNA(VLOOKUP($B558,CYBUDRSV,9,FALSE),0))</f>
        <v>0</v>
      </c>
      <c r="T558" s="100">
        <f t="shared" ref="T558:T576" si="577">IF(T$6="Actuals",_xlfn.IFNA(VLOOKUP($B558,CYRSV,6,FALSE),0),_xlfn.IFNA(VLOOKUP($B558,CYBUDRSV,10,FALSE),0))</f>
        <v>0</v>
      </c>
      <c r="U558" s="100">
        <f t="shared" ref="U558:U576" si="578">IF(U$6="Actuals",_xlfn.IFNA(VLOOKUP($B558,CYRSV,7,FALSE),0),_xlfn.IFNA(VLOOKUP($B558,CYBUDRSV,11,FALSE),0))</f>
        <v>0</v>
      </c>
      <c r="V558" s="100">
        <f t="shared" ref="V558:V576" si="579">IF(V$6="Actuals",_xlfn.IFNA(VLOOKUP($B558,CYRSV,8,FALSE),0),_xlfn.IFNA(VLOOKUP($B558,CYBUDRSV,12,FALSE),0))</f>
        <v>0</v>
      </c>
      <c r="W558" s="100">
        <f t="shared" ref="W558:W576" si="580">IF(W$6="Actuals",_xlfn.IFNA(VLOOKUP($B558,CYRSV,9,FALSE),0),_xlfn.IFNA(VLOOKUP($B558,CYBUDRSV,13,FALSE),0))</f>
        <v>0</v>
      </c>
      <c r="X558" s="100">
        <f t="shared" ref="X558:X576" si="581">IF(X$6="Actuals",_xlfn.IFNA(VLOOKUP($B558,CYRSV,10,FALSE),0),_xlfn.IFNA(VLOOKUP($B558,CYBUDRSV,14,FALSE),0))</f>
        <v>0</v>
      </c>
      <c r="Y558" s="100">
        <f t="shared" ref="Y558:Y576" si="582">IF(Y$6="Actuals",_xlfn.IFNA(VLOOKUP($B558,CYRSV,11,FALSE),0),_xlfn.IFNA(VLOOKUP($B558,CYBUDRSV,15,FALSE),0))</f>
        <v>0</v>
      </c>
      <c r="Z558" s="100">
        <f t="shared" ref="Z558:Z576" si="583">IF(Z$6="Actuals",_xlfn.IFNA(VLOOKUP($B558,CYRSV,12,FALSE),0),_xlfn.IFNA(VLOOKUP($B558,CYBUDRSV,16,FALSE),0))</f>
        <v>0</v>
      </c>
      <c r="AA558" s="100">
        <f t="shared" ref="AA558:AA576" si="584">IF(AA$6="Actuals",_xlfn.IFNA(VLOOKUP($B558,CYRSV,13,FALSE),0),_xlfn.IFNA(VLOOKUP($B558,CYBUDRSV,17,FALSE),0))</f>
        <v>0</v>
      </c>
      <c r="AB558" s="100">
        <f t="shared" ref="AB558:AB576" si="585">IF(AB$6="Actuals",_xlfn.IFNA(VLOOKUP($B558,CYRSV,14,FALSE),0),_xlfn.IFNA(VLOOKUP($B558,CYBUDRSV,18,FALSE),0))</f>
        <v>0</v>
      </c>
      <c r="AC558" s="100">
        <f t="shared" ref="AC558:AC576" si="586">IF(AC$6="Actuals",_xlfn.IFNA(VLOOKUP($B558,CYRSV,15,FALSE),0),_xlfn.IFNA(VLOOKUP($B558,CYBUDRSV,19,FALSE),0))</f>
        <v>0</v>
      </c>
      <c r="AD558" s="100">
        <f t="shared" ref="AD558:AD576" si="587">IF(AD$6="Actuals",_xlfn.IFNA(VLOOKUP($B558,CYRSV,16,FALSE),0),_xlfn.IFNA(VLOOKUP($B558,CYBUDRSV,20,FALSE),0))</f>
        <v>0</v>
      </c>
      <c r="AE558" s="104">
        <f t="shared" ref="AE558:AE576" si="588">SUM(S558:AD558)</f>
        <v>0</v>
      </c>
      <c r="AF558" s="104">
        <f t="shared" ref="AF558:AF576" si="589">IF(AF$6="Actuals",_xlfn.IFNA(VLOOKUP($B558,CYRSV,17,FALSE),0),_xlfn.IFNA(VLOOKUP($B558,CYBUDRSV,6,FALSE),0))</f>
        <v>0</v>
      </c>
      <c r="AG558" s="104">
        <f t="shared" ref="AG558:AG576" si="590">+AE558-AF558</f>
        <v>0</v>
      </c>
      <c r="AH558" s="173">
        <f t="shared" ref="AH558:AH577" si="591">IF(AF558=0,0,AG558/AF558)</f>
        <v>0</v>
      </c>
      <c r="AJ558" s="78"/>
      <c r="AK558" s="79"/>
      <c r="AL558" s="79"/>
      <c r="AM558" s="79"/>
      <c r="AN558" s="79"/>
      <c r="AO558" s="79"/>
      <c r="AP558" s="79"/>
      <c r="AQ558" s="79"/>
      <c r="AR558" s="79"/>
      <c r="AS558" s="79"/>
      <c r="AT558" s="79"/>
      <c r="AU558" s="79"/>
      <c r="AV558" s="30">
        <f t="shared" ref="AV558:AV576" si="592">SUM(AJ558:AU558)</f>
        <v>0</v>
      </c>
      <c r="AW558" s="80"/>
      <c r="AX558" s="37"/>
    </row>
    <row r="559" spans="2:50" x14ac:dyDescent="0.35">
      <c r="B559" s="116">
        <v>668000</v>
      </c>
      <c r="C559" s="87" t="s">
        <v>1066</v>
      </c>
      <c r="E559" s="99">
        <f t="shared" si="563"/>
        <v>0</v>
      </c>
      <c r="F559" s="100">
        <f t="shared" si="564"/>
        <v>0</v>
      </c>
      <c r="G559" s="100">
        <f t="shared" si="565"/>
        <v>0</v>
      </c>
      <c r="H559" s="100">
        <f t="shared" si="566"/>
        <v>0</v>
      </c>
      <c r="I559" s="100">
        <f t="shared" si="567"/>
        <v>0</v>
      </c>
      <c r="J559" s="100">
        <f t="shared" si="568"/>
        <v>0</v>
      </c>
      <c r="K559" s="100">
        <f t="shared" si="569"/>
        <v>0</v>
      </c>
      <c r="L559" s="100">
        <f t="shared" si="570"/>
        <v>0</v>
      </c>
      <c r="M559" s="100">
        <f t="shared" si="571"/>
        <v>0</v>
      </c>
      <c r="N559" s="100">
        <f t="shared" si="572"/>
        <v>0</v>
      </c>
      <c r="O559" s="100">
        <f t="shared" si="573"/>
        <v>0</v>
      </c>
      <c r="P559" s="100">
        <f t="shared" si="574"/>
        <v>0</v>
      </c>
      <c r="Q559" s="104">
        <f t="shared" si="575"/>
        <v>0</v>
      </c>
      <c r="S559" s="99">
        <f t="shared" si="576"/>
        <v>0</v>
      </c>
      <c r="T559" s="100">
        <f t="shared" si="577"/>
        <v>0</v>
      </c>
      <c r="U559" s="100">
        <f t="shared" si="578"/>
        <v>0</v>
      </c>
      <c r="V559" s="100">
        <f t="shared" si="579"/>
        <v>0</v>
      </c>
      <c r="W559" s="100">
        <f t="shared" si="580"/>
        <v>0</v>
      </c>
      <c r="X559" s="100">
        <f t="shared" si="581"/>
        <v>0</v>
      </c>
      <c r="Y559" s="100">
        <f t="shared" si="582"/>
        <v>0</v>
      </c>
      <c r="Z559" s="100">
        <f t="shared" si="583"/>
        <v>0</v>
      </c>
      <c r="AA559" s="100">
        <f t="shared" si="584"/>
        <v>0</v>
      </c>
      <c r="AB559" s="100">
        <f t="shared" si="585"/>
        <v>0</v>
      </c>
      <c r="AC559" s="100">
        <f t="shared" si="586"/>
        <v>0</v>
      </c>
      <c r="AD559" s="100">
        <f t="shared" si="587"/>
        <v>0</v>
      </c>
      <c r="AE559" s="104">
        <f t="shared" si="588"/>
        <v>0</v>
      </c>
      <c r="AF559" s="104">
        <f t="shared" si="589"/>
        <v>0</v>
      </c>
      <c r="AG559" s="104">
        <f t="shared" si="590"/>
        <v>0</v>
      </c>
      <c r="AH559" s="173">
        <f t="shared" si="591"/>
        <v>0</v>
      </c>
      <c r="AJ559" s="78"/>
      <c r="AK559" s="79"/>
      <c r="AL559" s="79"/>
      <c r="AM559" s="79"/>
      <c r="AN559" s="79"/>
      <c r="AO559" s="79"/>
      <c r="AP559" s="79"/>
      <c r="AQ559" s="79"/>
      <c r="AR559" s="79"/>
      <c r="AS559" s="79"/>
      <c r="AT559" s="79"/>
      <c r="AU559" s="79"/>
      <c r="AV559" s="30">
        <f t="shared" si="592"/>
        <v>0</v>
      </c>
      <c r="AW559" s="80"/>
      <c r="AX559" s="37"/>
    </row>
    <row r="560" spans="2:50" x14ac:dyDescent="0.35">
      <c r="B560" s="116">
        <v>668001</v>
      </c>
      <c r="C560" s="87" t="s">
        <v>1067</v>
      </c>
      <c r="E560" s="99">
        <f t="shared" si="563"/>
        <v>0</v>
      </c>
      <c r="F560" s="100">
        <f t="shared" si="564"/>
        <v>0</v>
      </c>
      <c r="G560" s="100">
        <f t="shared" si="565"/>
        <v>0</v>
      </c>
      <c r="H560" s="100">
        <f t="shared" si="566"/>
        <v>0</v>
      </c>
      <c r="I560" s="100">
        <f t="shared" si="567"/>
        <v>0</v>
      </c>
      <c r="J560" s="100">
        <f t="shared" si="568"/>
        <v>0</v>
      </c>
      <c r="K560" s="100">
        <f t="shared" si="569"/>
        <v>0</v>
      </c>
      <c r="L560" s="100">
        <f t="shared" si="570"/>
        <v>0</v>
      </c>
      <c r="M560" s="100">
        <f t="shared" si="571"/>
        <v>0</v>
      </c>
      <c r="N560" s="100">
        <f t="shared" si="572"/>
        <v>0</v>
      </c>
      <c r="O560" s="100">
        <f t="shared" si="573"/>
        <v>0</v>
      </c>
      <c r="P560" s="100">
        <f t="shared" si="574"/>
        <v>0</v>
      </c>
      <c r="Q560" s="104">
        <f t="shared" si="575"/>
        <v>0</v>
      </c>
      <c r="S560" s="99">
        <f t="shared" si="576"/>
        <v>0</v>
      </c>
      <c r="T560" s="100">
        <f t="shared" si="577"/>
        <v>0</v>
      </c>
      <c r="U560" s="100">
        <f t="shared" si="578"/>
        <v>0</v>
      </c>
      <c r="V560" s="100">
        <f t="shared" si="579"/>
        <v>0</v>
      </c>
      <c r="W560" s="100">
        <f t="shared" si="580"/>
        <v>0</v>
      </c>
      <c r="X560" s="100">
        <f t="shared" si="581"/>
        <v>0</v>
      </c>
      <c r="Y560" s="100">
        <f t="shared" si="582"/>
        <v>0</v>
      </c>
      <c r="Z560" s="100">
        <f t="shared" si="583"/>
        <v>0</v>
      </c>
      <c r="AA560" s="100">
        <f t="shared" si="584"/>
        <v>0</v>
      </c>
      <c r="AB560" s="100">
        <f t="shared" si="585"/>
        <v>0</v>
      </c>
      <c r="AC560" s="100">
        <f t="shared" si="586"/>
        <v>0</v>
      </c>
      <c r="AD560" s="100">
        <f t="shared" si="587"/>
        <v>0</v>
      </c>
      <c r="AE560" s="104">
        <f t="shared" si="588"/>
        <v>0</v>
      </c>
      <c r="AF560" s="104">
        <f t="shared" si="589"/>
        <v>0</v>
      </c>
      <c r="AG560" s="104">
        <f t="shared" si="590"/>
        <v>0</v>
      </c>
      <c r="AH560" s="173">
        <f t="shared" si="591"/>
        <v>0</v>
      </c>
      <c r="AJ560" s="78"/>
      <c r="AK560" s="79"/>
      <c r="AL560" s="79"/>
      <c r="AM560" s="79"/>
      <c r="AN560" s="79"/>
      <c r="AO560" s="79"/>
      <c r="AP560" s="79"/>
      <c r="AQ560" s="79"/>
      <c r="AR560" s="79"/>
      <c r="AS560" s="79"/>
      <c r="AT560" s="79"/>
      <c r="AU560" s="79"/>
      <c r="AV560" s="30">
        <f t="shared" si="592"/>
        <v>0</v>
      </c>
      <c r="AW560" s="80"/>
      <c r="AX560" s="37"/>
    </row>
    <row r="561" spans="2:50" x14ac:dyDescent="0.35">
      <c r="B561" s="116">
        <v>668002</v>
      </c>
      <c r="C561" s="87" t="s">
        <v>1068</v>
      </c>
      <c r="E561" s="99">
        <f t="shared" si="563"/>
        <v>0</v>
      </c>
      <c r="F561" s="100">
        <f t="shared" si="564"/>
        <v>0</v>
      </c>
      <c r="G561" s="100">
        <f t="shared" si="565"/>
        <v>0</v>
      </c>
      <c r="H561" s="100">
        <f t="shared" si="566"/>
        <v>0</v>
      </c>
      <c r="I561" s="100">
        <f t="shared" si="567"/>
        <v>0</v>
      </c>
      <c r="J561" s="100">
        <f t="shared" si="568"/>
        <v>0</v>
      </c>
      <c r="K561" s="100">
        <f t="shared" si="569"/>
        <v>0</v>
      </c>
      <c r="L561" s="100">
        <f t="shared" si="570"/>
        <v>0</v>
      </c>
      <c r="M561" s="100">
        <f t="shared" si="571"/>
        <v>0</v>
      </c>
      <c r="N561" s="100">
        <f t="shared" si="572"/>
        <v>0</v>
      </c>
      <c r="O561" s="100">
        <f t="shared" si="573"/>
        <v>0</v>
      </c>
      <c r="P561" s="100">
        <f t="shared" si="574"/>
        <v>0</v>
      </c>
      <c r="Q561" s="104">
        <f t="shared" si="575"/>
        <v>0</v>
      </c>
      <c r="S561" s="99">
        <f t="shared" si="576"/>
        <v>0</v>
      </c>
      <c r="T561" s="100">
        <f t="shared" si="577"/>
        <v>0</v>
      </c>
      <c r="U561" s="100">
        <f t="shared" si="578"/>
        <v>0</v>
      </c>
      <c r="V561" s="100">
        <f t="shared" si="579"/>
        <v>0</v>
      </c>
      <c r="W561" s="100">
        <f t="shared" si="580"/>
        <v>0</v>
      </c>
      <c r="X561" s="100">
        <f t="shared" si="581"/>
        <v>0</v>
      </c>
      <c r="Y561" s="100">
        <f t="shared" si="582"/>
        <v>0</v>
      </c>
      <c r="Z561" s="100">
        <f t="shared" si="583"/>
        <v>0</v>
      </c>
      <c r="AA561" s="100">
        <f t="shared" si="584"/>
        <v>0</v>
      </c>
      <c r="AB561" s="100">
        <f t="shared" si="585"/>
        <v>0</v>
      </c>
      <c r="AC561" s="100">
        <f t="shared" si="586"/>
        <v>0</v>
      </c>
      <c r="AD561" s="100">
        <f t="shared" si="587"/>
        <v>0</v>
      </c>
      <c r="AE561" s="104">
        <f t="shared" si="588"/>
        <v>0</v>
      </c>
      <c r="AF561" s="104">
        <f t="shared" si="589"/>
        <v>0</v>
      </c>
      <c r="AG561" s="104">
        <f t="shared" si="590"/>
        <v>0</v>
      </c>
      <c r="AH561" s="173">
        <f t="shared" si="591"/>
        <v>0</v>
      </c>
      <c r="AJ561" s="78"/>
      <c r="AK561" s="79"/>
      <c r="AL561" s="79"/>
      <c r="AM561" s="79"/>
      <c r="AN561" s="79"/>
      <c r="AO561" s="79"/>
      <c r="AP561" s="79"/>
      <c r="AQ561" s="79"/>
      <c r="AR561" s="79"/>
      <c r="AS561" s="79"/>
      <c r="AT561" s="79"/>
      <c r="AU561" s="79"/>
      <c r="AV561" s="30">
        <f t="shared" si="592"/>
        <v>0</v>
      </c>
      <c r="AW561" s="80"/>
      <c r="AX561" s="37"/>
    </row>
    <row r="562" spans="2:50" x14ac:dyDescent="0.35">
      <c r="B562" s="116">
        <v>668100</v>
      </c>
      <c r="C562" s="87" t="s">
        <v>1069</v>
      </c>
      <c r="E562" s="99">
        <f t="shared" si="563"/>
        <v>0</v>
      </c>
      <c r="F562" s="100">
        <f t="shared" si="564"/>
        <v>0</v>
      </c>
      <c r="G562" s="100">
        <f t="shared" si="565"/>
        <v>0</v>
      </c>
      <c r="H562" s="100">
        <f t="shared" si="566"/>
        <v>0</v>
      </c>
      <c r="I562" s="100">
        <f t="shared" si="567"/>
        <v>0</v>
      </c>
      <c r="J562" s="100">
        <f t="shared" si="568"/>
        <v>0</v>
      </c>
      <c r="K562" s="100">
        <f t="shared" si="569"/>
        <v>0</v>
      </c>
      <c r="L562" s="100">
        <f t="shared" si="570"/>
        <v>0</v>
      </c>
      <c r="M562" s="100">
        <f t="shared" si="571"/>
        <v>0</v>
      </c>
      <c r="N562" s="100">
        <f t="shared" si="572"/>
        <v>0</v>
      </c>
      <c r="O562" s="100">
        <f t="shared" si="573"/>
        <v>0</v>
      </c>
      <c r="P562" s="100">
        <f t="shared" si="574"/>
        <v>0</v>
      </c>
      <c r="Q562" s="104">
        <f t="shared" si="575"/>
        <v>0</v>
      </c>
      <c r="S562" s="99">
        <f t="shared" si="576"/>
        <v>0</v>
      </c>
      <c r="T562" s="100">
        <f t="shared" si="577"/>
        <v>0</v>
      </c>
      <c r="U562" s="100">
        <f t="shared" si="578"/>
        <v>0</v>
      </c>
      <c r="V562" s="100">
        <f t="shared" si="579"/>
        <v>0</v>
      </c>
      <c r="W562" s="100">
        <f t="shared" si="580"/>
        <v>0</v>
      </c>
      <c r="X562" s="100">
        <f t="shared" si="581"/>
        <v>0</v>
      </c>
      <c r="Y562" s="100">
        <f t="shared" si="582"/>
        <v>0</v>
      </c>
      <c r="Z562" s="100">
        <f t="shared" si="583"/>
        <v>0</v>
      </c>
      <c r="AA562" s="100">
        <f t="shared" si="584"/>
        <v>0</v>
      </c>
      <c r="AB562" s="100">
        <f t="shared" si="585"/>
        <v>0</v>
      </c>
      <c r="AC562" s="100">
        <f t="shared" si="586"/>
        <v>0</v>
      </c>
      <c r="AD562" s="100">
        <f t="shared" si="587"/>
        <v>0</v>
      </c>
      <c r="AE562" s="104">
        <f t="shared" si="588"/>
        <v>0</v>
      </c>
      <c r="AF562" s="104">
        <f t="shared" si="589"/>
        <v>0</v>
      </c>
      <c r="AG562" s="104">
        <f t="shared" si="590"/>
        <v>0</v>
      </c>
      <c r="AH562" s="173">
        <f t="shared" si="591"/>
        <v>0</v>
      </c>
      <c r="AJ562" s="78"/>
      <c r="AK562" s="79"/>
      <c r="AL562" s="79"/>
      <c r="AM562" s="79"/>
      <c r="AN562" s="79"/>
      <c r="AO562" s="79"/>
      <c r="AP562" s="79"/>
      <c r="AQ562" s="79"/>
      <c r="AR562" s="79"/>
      <c r="AS562" s="79"/>
      <c r="AT562" s="79"/>
      <c r="AU562" s="79"/>
      <c r="AV562" s="30">
        <f t="shared" si="592"/>
        <v>0</v>
      </c>
      <c r="AW562" s="80"/>
      <c r="AX562" s="37"/>
    </row>
    <row r="563" spans="2:50" x14ac:dyDescent="0.35">
      <c r="B563" s="116">
        <v>668200</v>
      </c>
      <c r="C563" s="87" t="s">
        <v>1070</v>
      </c>
      <c r="E563" s="99">
        <f t="shared" si="563"/>
        <v>0</v>
      </c>
      <c r="F563" s="100">
        <f t="shared" si="564"/>
        <v>0</v>
      </c>
      <c r="G563" s="100">
        <f t="shared" si="565"/>
        <v>0</v>
      </c>
      <c r="H563" s="100">
        <f t="shared" si="566"/>
        <v>0</v>
      </c>
      <c r="I563" s="100">
        <f t="shared" si="567"/>
        <v>0</v>
      </c>
      <c r="J563" s="100">
        <f t="shared" si="568"/>
        <v>0</v>
      </c>
      <c r="K563" s="100">
        <f t="shared" si="569"/>
        <v>0</v>
      </c>
      <c r="L563" s="100">
        <f t="shared" si="570"/>
        <v>0</v>
      </c>
      <c r="M563" s="100">
        <f t="shared" si="571"/>
        <v>0</v>
      </c>
      <c r="N563" s="100">
        <f t="shared" si="572"/>
        <v>0</v>
      </c>
      <c r="O563" s="100">
        <f t="shared" si="573"/>
        <v>0</v>
      </c>
      <c r="P563" s="100">
        <f t="shared" si="574"/>
        <v>0</v>
      </c>
      <c r="Q563" s="104">
        <f t="shared" si="575"/>
        <v>0</v>
      </c>
      <c r="S563" s="99">
        <f t="shared" si="576"/>
        <v>0</v>
      </c>
      <c r="T563" s="100">
        <f t="shared" si="577"/>
        <v>0</v>
      </c>
      <c r="U563" s="100">
        <f t="shared" si="578"/>
        <v>0</v>
      </c>
      <c r="V563" s="100">
        <f t="shared" si="579"/>
        <v>0</v>
      </c>
      <c r="W563" s="100">
        <f t="shared" si="580"/>
        <v>0</v>
      </c>
      <c r="X563" s="100">
        <f t="shared" si="581"/>
        <v>0</v>
      </c>
      <c r="Y563" s="100">
        <f t="shared" si="582"/>
        <v>0</v>
      </c>
      <c r="Z563" s="100">
        <f t="shared" si="583"/>
        <v>0</v>
      </c>
      <c r="AA563" s="100">
        <f t="shared" si="584"/>
        <v>0</v>
      </c>
      <c r="AB563" s="100">
        <f t="shared" si="585"/>
        <v>0</v>
      </c>
      <c r="AC563" s="100">
        <f t="shared" si="586"/>
        <v>0</v>
      </c>
      <c r="AD563" s="100">
        <f t="shared" si="587"/>
        <v>0</v>
      </c>
      <c r="AE563" s="104">
        <f t="shared" si="588"/>
        <v>0</v>
      </c>
      <c r="AF563" s="104">
        <f t="shared" si="589"/>
        <v>0</v>
      </c>
      <c r="AG563" s="104">
        <f t="shared" si="590"/>
        <v>0</v>
      </c>
      <c r="AH563" s="173">
        <f t="shared" si="591"/>
        <v>0</v>
      </c>
      <c r="AJ563" s="78"/>
      <c r="AK563" s="79"/>
      <c r="AL563" s="79"/>
      <c r="AM563" s="79"/>
      <c r="AN563" s="79"/>
      <c r="AO563" s="79"/>
      <c r="AP563" s="79"/>
      <c r="AQ563" s="79"/>
      <c r="AR563" s="79"/>
      <c r="AS563" s="79"/>
      <c r="AT563" s="79"/>
      <c r="AU563" s="79"/>
      <c r="AV563" s="30">
        <f t="shared" si="592"/>
        <v>0</v>
      </c>
      <c r="AW563" s="80"/>
      <c r="AX563" s="37"/>
    </row>
    <row r="564" spans="2:50" x14ac:dyDescent="0.35">
      <c r="B564" s="116">
        <v>668210</v>
      </c>
      <c r="C564" s="87" t="s">
        <v>1071</v>
      </c>
      <c r="E564" s="99">
        <f t="shared" si="563"/>
        <v>0</v>
      </c>
      <c r="F564" s="100">
        <f t="shared" si="564"/>
        <v>0</v>
      </c>
      <c r="G564" s="100">
        <f t="shared" si="565"/>
        <v>0</v>
      </c>
      <c r="H564" s="100">
        <f t="shared" si="566"/>
        <v>0</v>
      </c>
      <c r="I564" s="100">
        <f t="shared" si="567"/>
        <v>0</v>
      </c>
      <c r="J564" s="100">
        <f t="shared" si="568"/>
        <v>0</v>
      </c>
      <c r="K564" s="100">
        <f t="shared" si="569"/>
        <v>0</v>
      </c>
      <c r="L564" s="100">
        <f t="shared" si="570"/>
        <v>0</v>
      </c>
      <c r="M564" s="100">
        <f t="shared" si="571"/>
        <v>0</v>
      </c>
      <c r="N564" s="100">
        <f t="shared" si="572"/>
        <v>0</v>
      </c>
      <c r="O564" s="100">
        <f t="shared" si="573"/>
        <v>0</v>
      </c>
      <c r="P564" s="100">
        <f t="shared" si="574"/>
        <v>0</v>
      </c>
      <c r="Q564" s="104">
        <f t="shared" si="575"/>
        <v>0</v>
      </c>
      <c r="S564" s="99">
        <f t="shared" si="576"/>
        <v>0</v>
      </c>
      <c r="T564" s="100">
        <f t="shared" si="577"/>
        <v>0</v>
      </c>
      <c r="U564" s="100">
        <f t="shared" si="578"/>
        <v>0</v>
      </c>
      <c r="V564" s="100">
        <f t="shared" si="579"/>
        <v>0</v>
      </c>
      <c r="W564" s="100">
        <f t="shared" si="580"/>
        <v>0</v>
      </c>
      <c r="X564" s="100">
        <f t="shared" si="581"/>
        <v>0</v>
      </c>
      <c r="Y564" s="100">
        <f t="shared" si="582"/>
        <v>0</v>
      </c>
      <c r="Z564" s="100">
        <f t="shared" si="583"/>
        <v>0</v>
      </c>
      <c r="AA564" s="100">
        <f t="shared" si="584"/>
        <v>0</v>
      </c>
      <c r="AB564" s="100">
        <f t="shared" si="585"/>
        <v>0</v>
      </c>
      <c r="AC564" s="100">
        <f t="shared" si="586"/>
        <v>0</v>
      </c>
      <c r="AD564" s="100">
        <f t="shared" si="587"/>
        <v>0</v>
      </c>
      <c r="AE564" s="104">
        <f t="shared" si="588"/>
        <v>0</v>
      </c>
      <c r="AF564" s="104">
        <f t="shared" si="589"/>
        <v>0</v>
      </c>
      <c r="AG564" s="104">
        <f t="shared" si="590"/>
        <v>0</v>
      </c>
      <c r="AH564" s="173">
        <f t="shared" si="591"/>
        <v>0</v>
      </c>
      <c r="AJ564" s="78"/>
      <c r="AK564" s="79"/>
      <c r="AL564" s="79"/>
      <c r="AM564" s="79"/>
      <c r="AN564" s="79"/>
      <c r="AO564" s="79"/>
      <c r="AP564" s="79"/>
      <c r="AQ564" s="79"/>
      <c r="AR564" s="79"/>
      <c r="AS564" s="79"/>
      <c r="AT564" s="79"/>
      <c r="AU564" s="79"/>
      <c r="AV564" s="30">
        <f t="shared" si="592"/>
        <v>0</v>
      </c>
      <c r="AW564" s="80"/>
      <c r="AX564" s="37"/>
    </row>
    <row r="565" spans="2:50" x14ac:dyDescent="0.35">
      <c r="B565" s="116">
        <v>668900</v>
      </c>
      <c r="C565" s="87" t="s">
        <v>1072</v>
      </c>
      <c r="E565" s="99">
        <f t="shared" si="563"/>
        <v>0</v>
      </c>
      <c r="F565" s="100">
        <f t="shared" si="564"/>
        <v>0</v>
      </c>
      <c r="G565" s="100">
        <f t="shared" si="565"/>
        <v>0</v>
      </c>
      <c r="H565" s="100">
        <f t="shared" si="566"/>
        <v>0</v>
      </c>
      <c r="I565" s="100">
        <f t="shared" si="567"/>
        <v>0</v>
      </c>
      <c r="J565" s="100">
        <f t="shared" si="568"/>
        <v>0</v>
      </c>
      <c r="K565" s="100">
        <f t="shared" si="569"/>
        <v>0</v>
      </c>
      <c r="L565" s="100">
        <f t="shared" si="570"/>
        <v>0</v>
      </c>
      <c r="M565" s="100">
        <f t="shared" si="571"/>
        <v>0</v>
      </c>
      <c r="N565" s="100">
        <f t="shared" si="572"/>
        <v>0</v>
      </c>
      <c r="O565" s="100">
        <f t="shared" si="573"/>
        <v>0</v>
      </c>
      <c r="P565" s="100">
        <f t="shared" si="574"/>
        <v>0</v>
      </c>
      <c r="Q565" s="104">
        <f t="shared" si="575"/>
        <v>0</v>
      </c>
      <c r="S565" s="99">
        <f t="shared" si="576"/>
        <v>0</v>
      </c>
      <c r="T565" s="100">
        <f t="shared" si="577"/>
        <v>0</v>
      </c>
      <c r="U565" s="100">
        <f t="shared" si="578"/>
        <v>0</v>
      </c>
      <c r="V565" s="100">
        <f t="shared" si="579"/>
        <v>0</v>
      </c>
      <c r="W565" s="100">
        <f t="shared" si="580"/>
        <v>0</v>
      </c>
      <c r="X565" s="100">
        <f t="shared" si="581"/>
        <v>0</v>
      </c>
      <c r="Y565" s="100">
        <f t="shared" si="582"/>
        <v>0</v>
      </c>
      <c r="Z565" s="100">
        <f t="shared" si="583"/>
        <v>0</v>
      </c>
      <c r="AA565" s="100">
        <f t="shared" si="584"/>
        <v>0</v>
      </c>
      <c r="AB565" s="100">
        <f t="shared" si="585"/>
        <v>0</v>
      </c>
      <c r="AC565" s="100">
        <f t="shared" si="586"/>
        <v>0</v>
      </c>
      <c r="AD565" s="100">
        <f t="shared" si="587"/>
        <v>0</v>
      </c>
      <c r="AE565" s="104">
        <f t="shared" si="588"/>
        <v>0</v>
      </c>
      <c r="AF565" s="104">
        <f t="shared" si="589"/>
        <v>0</v>
      </c>
      <c r="AG565" s="104">
        <f t="shared" si="590"/>
        <v>0</v>
      </c>
      <c r="AH565" s="173">
        <f t="shared" si="591"/>
        <v>0</v>
      </c>
      <c r="AJ565" s="78"/>
      <c r="AK565" s="79"/>
      <c r="AL565" s="79"/>
      <c r="AM565" s="79"/>
      <c r="AN565" s="79"/>
      <c r="AO565" s="79"/>
      <c r="AP565" s="79"/>
      <c r="AQ565" s="79"/>
      <c r="AR565" s="79"/>
      <c r="AS565" s="79"/>
      <c r="AT565" s="79"/>
      <c r="AU565" s="79"/>
      <c r="AV565" s="30">
        <f t="shared" si="592"/>
        <v>0</v>
      </c>
      <c r="AW565" s="80"/>
      <c r="AX565" s="37"/>
    </row>
    <row r="566" spans="2:50" x14ac:dyDescent="0.35">
      <c r="B566" s="116">
        <v>668910</v>
      </c>
      <c r="C566" s="87" t="s">
        <v>1073</v>
      </c>
      <c r="E566" s="99">
        <f t="shared" si="563"/>
        <v>0</v>
      </c>
      <c r="F566" s="100">
        <f t="shared" si="564"/>
        <v>0</v>
      </c>
      <c r="G566" s="100">
        <f t="shared" si="565"/>
        <v>0</v>
      </c>
      <c r="H566" s="100">
        <f t="shared" si="566"/>
        <v>0</v>
      </c>
      <c r="I566" s="100">
        <f t="shared" si="567"/>
        <v>0</v>
      </c>
      <c r="J566" s="100">
        <f t="shared" si="568"/>
        <v>0</v>
      </c>
      <c r="K566" s="100">
        <f t="shared" si="569"/>
        <v>0</v>
      </c>
      <c r="L566" s="100">
        <f t="shared" si="570"/>
        <v>0</v>
      </c>
      <c r="M566" s="100">
        <f t="shared" si="571"/>
        <v>0</v>
      </c>
      <c r="N566" s="100">
        <f t="shared" si="572"/>
        <v>0</v>
      </c>
      <c r="O566" s="100">
        <f t="shared" si="573"/>
        <v>0</v>
      </c>
      <c r="P566" s="100">
        <f t="shared" si="574"/>
        <v>0</v>
      </c>
      <c r="Q566" s="104">
        <f t="shared" si="575"/>
        <v>0</v>
      </c>
      <c r="S566" s="99">
        <f t="shared" si="576"/>
        <v>0</v>
      </c>
      <c r="T566" s="100">
        <f t="shared" si="577"/>
        <v>0</v>
      </c>
      <c r="U566" s="100">
        <f t="shared" si="578"/>
        <v>0</v>
      </c>
      <c r="V566" s="100">
        <f t="shared" si="579"/>
        <v>0</v>
      </c>
      <c r="W566" s="100">
        <f t="shared" si="580"/>
        <v>0</v>
      </c>
      <c r="X566" s="100">
        <f t="shared" si="581"/>
        <v>0</v>
      </c>
      <c r="Y566" s="100">
        <f t="shared" si="582"/>
        <v>0</v>
      </c>
      <c r="Z566" s="100">
        <f t="shared" si="583"/>
        <v>0</v>
      </c>
      <c r="AA566" s="100">
        <f t="shared" si="584"/>
        <v>0</v>
      </c>
      <c r="AB566" s="100">
        <f t="shared" si="585"/>
        <v>0</v>
      </c>
      <c r="AC566" s="100">
        <f t="shared" si="586"/>
        <v>0</v>
      </c>
      <c r="AD566" s="100">
        <f t="shared" si="587"/>
        <v>0</v>
      </c>
      <c r="AE566" s="104">
        <f t="shared" si="588"/>
        <v>0</v>
      </c>
      <c r="AF566" s="104">
        <f t="shared" si="589"/>
        <v>0</v>
      </c>
      <c r="AG566" s="104">
        <f t="shared" si="590"/>
        <v>0</v>
      </c>
      <c r="AH566" s="173">
        <f t="shared" si="591"/>
        <v>0</v>
      </c>
      <c r="AJ566" s="78"/>
      <c r="AK566" s="79"/>
      <c r="AL566" s="79"/>
      <c r="AM566" s="79"/>
      <c r="AN566" s="79"/>
      <c r="AO566" s="79"/>
      <c r="AP566" s="79"/>
      <c r="AQ566" s="79"/>
      <c r="AR566" s="79"/>
      <c r="AS566" s="79"/>
      <c r="AT566" s="79"/>
      <c r="AU566" s="79"/>
      <c r="AV566" s="30">
        <f t="shared" si="592"/>
        <v>0</v>
      </c>
      <c r="AW566" s="80"/>
      <c r="AX566" s="37"/>
    </row>
    <row r="567" spans="2:50" x14ac:dyDescent="0.35">
      <c r="B567" s="116">
        <v>668911</v>
      </c>
      <c r="C567" s="87" t="s">
        <v>1074</v>
      </c>
      <c r="E567" s="99">
        <f t="shared" si="563"/>
        <v>0</v>
      </c>
      <c r="F567" s="100">
        <f t="shared" si="564"/>
        <v>0</v>
      </c>
      <c r="G567" s="100">
        <f t="shared" si="565"/>
        <v>0</v>
      </c>
      <c r="H567" s="100">
        <f t="shared" si="566"/>
        <v>0</v>
      </c>
      <c r="I567" s="100">
        <f t="shared" si="567"/>
        <v>0</v>
      </c>
      <c r="J567" s="100">
        <f t="shared" si="568"/>
        <v>0</v>
      </c>
      <c r="K567" s="100">
        <f t="shared" si="569"/>
        <v>0</v>
      </c>
      <c r="L567" s="100">
        <f t="shared" si="570"/>
        <v>0</v>
      </c>
      <c r="M567" s="100">
        <f t="shared" si="571"/>
        <v>0</v>
      </c>
      <c r="N567" s="100">
        <f t="shared" si="572"/>
        <v>0</v>
      </c>
      <c r="O567" s="100">
        <f t="shared" si="573"/>
        <v>0</v>
      </c>
      <c r="P567" s="100">
        <f t="shared" si="574"/>
        <v>0</v>
      </c>
      <c r="Q567" s="104">
        <f t="shared" si="575"/>
        <v>0</v>
      </c>
      <c r="S567" s="99">
        <f t="shared" si="576"/>
        <v>0</v>
      </c>
      <c r="T567" s="100">
        <f t="shared" si="577"/>
        <v>0</v>
      </c>
      <c r="U567" s="100">
        <f t="shared" si="578"/>
        <v>0</v>
      </c>
      <c r="V567" s="100">
        <f t="shared" si="579"/>
        <v>0</v>
      </c>
      <c r="W567" s="100">
        <f t="shared" si="580"/>
        <v>0</v>
      </c>
      <c r="X567" s="100">
        <f t="shared" si="581"/>
        <v>0</v>
      </c>
      <c r="Y567" s="100">
        <f t="shared" si="582"/>
        <v>0</v>
      </c>
      <c r="Z567" s="100">
        <f t="shared" si="583"/>
        <v>0</v>
      </c>
      <c r="AA567" s="100">
        <f t="shared" si="584"/>
        <v>0</v>
      </c>
      <c r="AB567" s="100">
        <f t="shared" si="585"/>
        <v>0</v>
      </c>
      <c r="AC567" s="100">
        <f t="shared" si="586"/>
        <v>0</v>
      </c>
      <c r="AD567" s="100">
        <f t="shared" si="587"/>
        <v>0</v>
      </c>
      <c r="AE567" s="104">
        <f t="shared" si="588"/>
        <v>0</v>
      </c>
      <c r="AF567" s="104">
        <f t="shared" si="589"/>
        <v>0</v>
      </c>
      <c r="AG567" s="104">
        <f t="shared" si="590"/>
        <v>0</v>
      </c>
      <c r="AH567" s="173">
        <f t="shared" si="591"/>
        <v>0</v>
      </c>
      <c r="AJ567" s="78"/>
      <c r="AK567" s="79"/>
      <c r="AL567" s="79"/>
      <c r="AM567" s="79"/>
      <c r="AN567" s="79"/>
      <c r="AO567" s="79"/>
      <c r="AP567" s="79"/>
      <c r="AQ567" s="79"/>
      <c r="AR567" s="79"/>
      <c r="AS567" s="79"/>
      <c r="AT567" s="79"/>
      <c r="AU567" s="79"/>
      <c r="AV567" s="30">
        <f t="shared" si="592"/>
        <v>0</v>
      </c>
      <c r="AW567" s="80"/>
      <c r="AX567" s="37"/>
    </row>
    <row r="568" spans="2:50" x14ac:dyDescent="0.35">
      <c r="B568" s="116">
        <v>668912</v>
      </c>
      <c r="C568" s="87" t="s">
        <v>1075</v>
      </c>
      <c r="E568" s="99">
        <f t="shared" si="563"/>
        <v>0</v>
      </c>
      <c r="F568" s="100">
        <f t="shared" si="564"/>
        <v>0</v>
      </c>
      <c r="G568" s="100">
        <f t="shared" si="565"/>
        <v>0</v>
      </c>
      <c r="H568" s="100">
        <f t="shared" si="566"/>
        <v>0</v>
      </c>
      <c r="I568" s="100">
        <f t="shared" si="567"/>
        <v>0</v>
      </c>
      <c r="J568" s="100">
        <f t="shared" si="568"/>
        <v>0</v>
      </c>
      <c r="K568" s="100">
        <f t="shared" si="569"/>
        <v>0</v>
      </c>
      <c r="L568" s="100">
        <f t="shared" si="570"/>
        <v>0</v>
      </c>
      <c r="M568" s="100">
        <f t="shared" si="571"/>
        <v>0</v>
      </c>
      <c r="N568" s="100">
        <f t="shared" si="572"/>
        <v>0</v>
      </c>
      <c r="O568" s="100">
        <f t="shared" si="573"/>
        <v>0</v>
      </c>
      <c r="P568" s="100">
        <f t="shared" si="574"/>
        <v>0</v>
      </c>
      <c r="Q568" s="104">
        <f t="shared" si="575"/>
        <v>0</v>
      </c>
      <c r="S568" s="99">
        <f t="shared" si="576"/>
        <v>0</v>
      </c>
      <c r="T568" s="100">
        <f t="shared" si="577"/>
        <v>0</v>
      </c>
      <c r="U568" s="100">
        <f t="shared" si="578"/>
        <v>0</v>
      </c>
      <c r="V568" s="100">
        <f t="shared" si="579"/>
        <v>0</v>
      </c>
      <c r="W568" s="100">
        <f t="shared" si="580"/>
        <v>0</v>
      </c>
      <c r="X568" s="100">
        <f t="shared" si="581"/>
        <v>0</v>
      </c>
      <c r="Y568" s="100">
        <f t="shared" si="582"/>
        <v>0</v>
      </c>
      <c r="Z568" s="100">
        <f t="shared" si="583"/>
        <v>0</v>
      </c>
      <c r="AA568" s="100">
        <f t="shared" si="584"/>
        <v>0</v>
      </c>
      <c r="AB568" s="100">
        <f t="shared" si="585"/>
        <v>0</v>
      </c>
      <c r="AC568" s="100">
        <f t="shared" si="586"/>
        <v>0</v>
      </c>
      <c r="AD568" s="100">
        <f t="shared" si="587"/>
        <v>0</v>
      </c>
      <c r="AE568" s="104">
        <f t="shared" si="588"/>
        <v>0</v>
      </c>
      <c r="AF568" s="104">
        <f t="shared" si="589"/>
        <v>0</v>
      </c>
      <c r="AG568" s="104">
        <f t="shared" si="590"/>
        <v>0</v>
      </c>
      <c r="AH568" s="173">
        <f t="shared" si="591"/>
        <v>0</v>
      </c>
      <c r="AJ568" s="78"/>
      <c r="AK568" s="79"/>
      <c r="AL568" s="79"/>
      <c r="AM568" s="79"/>
      <c r="AN568" s="79"/>
      <c r="AO568" s="79"/>
      <c r="AP568" s="79"/>
      <c r="AQ568" s="79"/>
      <c r="AR568" s="79"/>
      <c r="AS568" s="79"/>
      <c r="AT568" s="79"/>
      <c r="AU568" s="79"/>
      <c r="AV568" s="30">
        <f t="shared" si="592"/>
        <v>0</v>
      </c>
      <c r="AW568" s="80"/>
      <c r="AX568" s="37"/>
    </row>
    <row r="569" spans="2:50" x14ac:dyDescent="0.35">
      <c r="B569" s="116">
        <v>668913</v>
      </c>
      <c r="C569" s="87" t="s">
        <v>1076</v>
      </c>
      <c r="E569" s="99">
        <f t="shared" si="563"/>
        <v>0</v>
      </c>
      <c r="F569" s="100">
        <f t="shared" si="564"/>
        <v>0</v>
      </c>
      <c r="G569" s="100">
        <f t="shared" si="565"/>
        <v>0</v>
      </c>
      <c r="H569" s="100">
        <f t="shared" si="566"/>
        <v>0</v>
      </c>
      <c r="I569" s="100">
        <f t="shared" si="567"/>
        <v>0</v>
      </c>
      <c r="J569" s="100">
        <f t="shared" si="568"/>
        <v>0</v>
      </c>
      <c r="K569" s="100">
        <f t="shared" si="569"/>
        <v>0</v>
      </c>
      <c r="L569" s="100">
        <f t="shared" si="570"/>
        <v>0</v>
      </c>
      <c r="M569" s="100">
        <f t="shared" si="571"/>
        <v>0</v>
      </c>
      <c r="N569" s="100">
        <f t="shared" si="572"/>
        <v>0</v>
      </c>
      <c r="O569" s="100">
        <f t="shared" si="573"/>
        <v>0</v>
      </c>
      <c r="P569" s="100">
        <f t="shared" si="574"/>
        <v>0</v>
      </c>
      <c r="Q569" s="104">
        <f t="shared" si="575"/>
        <v>0</v>
      </c>
      <c r="S569" s="99">
        <f t="shared" si="576"/>
        <v>0</v>
      </c>
      <c r="T569" s="100">
        <f t="shared" si="577"/>
        <v>0</v>
      </c>
      <c r="U569" s="100">
        <f t="shared" si="578"/>
        <v>0</v>
      </c>
      <c r="V569" s="100">
        <f t="shared" si="579"/>
        <v>0</v>
      </c>
      <c r="W569" s="100">
        <f t="shared" si="580"/>
        <v>0</v>
      </c>
      <c r="X569" s="100">
        <f t="shared" si="581"/>
        <v>0</v>
      </c>
      <c r="Y569" s="100">
        <f t="shared" si="582"/>
        <v>0</v>
      </c>
      <c r="Z569" s="100">
        <f t="shared" si="583"/>
        <v>0</v>
      </c>
      <c r="AA569" s="100">
        <f t="shared" si="584"/>
        <v>0</v>
      </c>
      <c r="AB569" s="100">
        <f t="shared" si="585"/>
        <v>0</v>
      </c>
      <c r="AC569" s="100">
        <f t="shared" si="586"/>
        <v>0</v>
      </c>
      <c r="AD569" s="100">
        <f t="shared" si="587"/>
        <v>0</v>
      </c>
      <c r="AE569" s="104">
        <f t="shared" si="588"/>
        <v>0</v>
      </c>
      <c r="AF569" s="104">
        <f t="shared" si="589"/>
        <v>0</v>
      </c>
      <c r="AG569" s="104">
        <f t="shared" si="590"/>
        <v>0</v>
      </c>
      <c r="AH569" s="173">
        <f t="shared" si="591"/>
        <v>0</v>
      </c>
      <c r="AJ569" s="78"/>
      <c r="AK569" s="79"/>
      <c r="AL569" s="79"/>
      <c r="AM569" s="79"/>
      <c r="AN569" s="79"/>
      <c r="AO569" s="79"/>
      <c r="AP569" s="79"/>
      <c r="AQ569" s="79"/>
      <c r="AR569" s="79"/>
      <c r="AS569" s="79"/>
      <c r="AT569" s="79"/>
      <c r="AU569" s="79"/>
      <c r="AV569" s="30">
        <f t="shared" si="592"/>
        <v>0</v>
      </c>
      <c r="AW569" s="80"/>
      <c r="AX569" s="37"/>
    </row>
    <row r="570" spans="2:50" x14ac:dyDescent="0.35">
      <c r="B570" s="116">
        <v>668914</v>
      </c>
      <c r="C570" s="87" t="s">
        <v>1077</v>
      </c>
      <c r="E570" s="99">
        <f t="shared" si="563"/>
        <v>0</v>
      </c>
      <c r="F570" s="100">
        <f t="shared" si="564"/>
        <v>0</v>
      </c>
      <c r="G570" s="100">
        <f t="shared" si="565"/>
        <v>0</v>
      </c>
      <c r="H570" s="100">
        <f t="shared" si="566"/>
        <v>0</v>
      </c>
      <c r="I570" s="100">
        <f t="shared" si="567"/>
        <v>0</v>
      </c>
      <c r="J570" s="100">
        <f t="shared" si="568"/>
        <v>0</v>
      </c>
      <c r="K570" s="100">
        <f t="shared" si="569"/>
        <v>0</v>
      </c>
      <c r="L570" s="100">
        <f t="shared" si="570"/>
        <v>0</v>
      </c>
      <c r="M570" s="100">
        <f t="shared" si="571"/>
        <v>0</v>
      </c>
      <c r="N570" s="100">
        <f t="shared" si="572"/>
        <v>0</v>
      </c>
      <c r="O570" s="100">
        <f t="shared" si="573"/>
        <v>0</v>
      </c>
      <c r="P570" s="100">
        <f t="shared" si="574"/>
        <v>0</v>
      </c>
      <c r="Q570" s="104">
        <f t="shared" si="575"/>
        <v>0</v>
      </c>
      <c r="S570" s="99">
        <f t="shared" si="576"/>
        <v>0</v>
      </c>
      <c r="T570" s="100">
        <f t="shared" si="577"/>
        <v>0</v>
      </c>
      <c r="U570" s="100">
        <f t="shared" si="578"/>
        <v>0</v>
      </c>
      <c r="V570" s="100">
        <f t="shared" si="579"/>
        <v>0</v>
      </c>
      <c r="W570" s="100">
        <f t="shared" si="580"/>
        <v>0</v>
      </c>
      <c r="X570" s="100">
        <f t="shared" si="581"/>
        <v>0</v>
      </c>
      <c r="Y570" s="100">
        <f t="shared" si="582"/>
        <v>0</v>
      </c>
      <c r="Z570" s="100">
        <f t="shared" si="583"/>
        <v>0</v>
      </c>
      <c r="AA570" s="100">
        <f t="shared" si="584"/>
        <v>0</v>
      </c>
      <c r="AB570" s="100">
        <f t="shared" si="585"/>
        <v>0</v>
      </c>
      <c r="AC570" s="100">
        <f t="shared" si="586"/>
        <v>0</v>
      </c>
      <c r="AD570" s="100">
        <f t="shared" si="587"/>
        <v>0</v>
      </c>
      <c r="AE570" s="104">
        <f t="shared" si="588"/>
        <v>0</v>
      </c>
      <c r="AF570" s="104">
        <f t="shared" si="589"/>
        <v>0</v>
      </c>
      <c r="AG570" s="104">
        <f t="shared" si="590"/>
        <v>0</v>
      </c>
      <c r="AH570" s="173">
        <f t="shared" si="591"/>
        <v>0</v>
      </c>
      <c r="AJ570" s="78"/>
      <c r="AK570" s="79"/>
      <c r="AL570" s="79"/>
      <c r="AM570" s="79"/>
      <c r="AN570" s="79"/>
      <c r="AO570" s="79"/>
      <c r="AP570" s="79"/>
      <c r="AQ570" s="79"/>
      <c r="AR570" s="79"/>
      <c r="AS570" s="79"/>
      <c r="AT570" s="79"/>
      <c r="AU570" s="79"/>
      <c r="AV570" s="30">
        <f t="shared" si="592"/>
        <v>0</v>
      </c>
      <c r="AW570" s="80"/>
      <c r="AX570" s="37"/>
    </row>
    <row r="571" spans="2:50" x14ac:dyDescent="0.35">
      <c r="B571" s="116">
        <v>668915</v>
      </c>
      <c r="C571" s="87" t="s">
        <v>1078</v>
      </c>
      <c r="E571" s="99">
        <f t="shared" si="563"/>
        <v>0</v>
      </c>
      <c r="F571" s="100">
        <f t="shared" si="564"/>
        <v>0</v>
      </c>
      <c r="G571" s="100">
        <f t="shared" si="565"/>
        <v>0</v>
      </c>
      <c r="H571" s="100">
        <f t="shared" si="566"/>
        <v>0</v>
      </c>
      <c r="I571" s="100">
        <f t="shared" si="567"/>
        <v>0</v>
      </c>
      <c r="J571" s="100">
        <f t="shared" si="568"/>
        <v>0</v>
      </c>
      <c r="K571" s="100">
        <f t="shared" si="569"/>
        <v>0</v>
      </c>
      <c r="L571" s="100">
        <f t="shared" si="570"/>
        <v>0</v>
      </c>
      <c r="M571" s="100">
        <f t="shared" si="571"/>
        <v>0</v>
      </c>
      <c r="N571" s="100">
        <f t="shared" si="572"/>
        <v>0</v>
      </c>
      <c r="O571" s="100">
        <f t="shared" si="573"/>
        <v>0</v>
      </c>
      <c r="P571" s="100">
        <f t="shared" si="574"/>
        <v>0</v>
      </c>
      <c r="Q571" s="104">
        <f t="shared" si="575"/>
        <v>0</v>
      </c>
      <c r="S571" s="99">
        <f t="shared" si="576"/>
        <v>0</v>
      </c>
      <c r="T571" s="100">
        <f t="shared" si="577"/>
        <v>0</v>
      </c>
      <c r="U571" s="100">
        <f t="shared" si="578"/>
        <v>0</v>
      </c>
      <c r="V571" s="100">
        <f t="shared" si="579"/>
        <v>0</v>
      </c>
      <c r="W571" s="100">
        <f t="shared" si="580"/>
        <v>0</v>
      </c>
      <c r="X571" s="100">
        <f t="shared" si="581"/>
        <v>0</v>
      </c>
      <c r="Y571" s="100">
        <f t="shared" si="582"/>
        <v>0</v>
      </c>
      <c r="Z571" s="100">
        <f t="shared" si="583"/>
        <v>0</v>
      </c>
      <c r="AA571" s="100">
        <f t="shared" si="584"/>
        <v>0</v>
      </c>
      <c r="AB571" s="100">
        <f t="shared" si="585"/>
        <v>0</v>
      </c>
      <c r="AC571" s="100">
        <f t="shared" si="586"/>
        <v>0</v>
      </c>
      <c r="AD571" s="100">
        <f t="shared" si="587"/>
        <v>0</v>
      </c>
      <c r="AE571" s="104">
        <f t="shared" si="588"/>
        <v>0</v>
      </c>
      <c r="AF571" s="104">
        <f t="shared" si="589"/>
        <v>0</v>
      </c>
      <c r="AG571" s="104">
        <f t="shared" si="590"/>
        <v>0</v>
      </c>
      <c r="AH571" s="173">
        <f t="shared" si="591"/>
        <v>0</v>
      </c>
      <c r="AJ571" s="78"/>
      <c r="AK571" s="79"/>
      <c r="AL571" s="79"/>
      <c r="AM571" s="79"/>
      <c r="AN571" s="79"/>
      <c r="AO571" s="79"/>
      <c r="AP571" s="79"/>
      <c r="AQ571" s="79"/>
      <c r="AR571" s="79"/>
      <c r="AS571" s="79"/>
      <c r="AT571" s="79"/>
      <c r="AU571" s="79"/>
      <c r="AV571" s="30">
        <f t="shared" si="592"/>
        <v>0</v>
      </c>
      <c r="AW571" s="80"/>
      <c r="AX571" s="37"/>
    </row>
    <row r="572" spans="2:50" x14ac:dyDescent="0.35">
      <c r="B572" s="116">
        <v>668916</v>
      </c>
      <c r="C572" s="87" t="s">
        <v>1079</v>
      </c>
      <c r="E572" s="99">
        <f t="shared" si="563"/>
        <v>0</v>
      </c>
      <c r="F572" s="100">
        <f t="shared" si="564"/>
        <v>0</v>
      </c>
      <c r="G572" s="100">
        <f t="shared" si="565"/>
        <v>0</v>
      </c>
      <c r="H572" s="100">
        <f t="shared" si="566"/>
        <v>0</v>
      </c>
      <c r="I572" s="100">
        <f t="shared" si="567"/>
        <v>0</v>
      </c>
      <c r="J572" s="100">
        <f t="shared" si="568"/>
        <v>0</v>
      </c>
      <c r="K572" s="100">
        <f t="shared" si="569"/>
        <v>0</v>
      </c>
      <c r="L572" s="100">
        <f t="shared" si="570"/>
        <v>0</v>
      </c>
      <c r="M572" s="100">
        <f t="shared" si="571"/>
        <v>0</v>
      </c>
      <c r="N572" s="100">
        <f t="shared" si="572"/>
        <v>0</v>
      </c>
      <c r="O572" s="100">
        <f t="shared" si="573"/>
        <v>0</v>
      </c>
      <c r="P572" s="100">
        <f t="shared" si="574"/>
        <v>0</v>
      </c>
      <c r="Q572" s="104">
        <f t="shared" si="575"/>
        <v>0</v>
      </c>
      <c r="S572" s="99">
        <f t="shared" si="576"/>
        <v>0</v>
      </c>
      <c r="T572" s="100">
        <f t="shared" si="577"/>
        <v>0</v>
      </c>
      <c r="U572" s="100">
        <f t="shared" si="578"/>
        <v>0</v>
      </c>
      <c r="V572" s="100">
        <f t="shared" si="579"/>
        <v>0</v>
      </c>
      <c r="W572" s="100">
        <f t="shared" si="580"/>
        <v>0</v>
      </c>
      <c r="X572" s="100">
        <f t="shared" si="581"/>
        <v>0</v>
      </c>
      <c r="Y572" s="100">
        <f t="shared" si="582"/>
        <v>0</v>
      </c>
      <c r="Z572" s="100">
        <f t="shared" si="583"/>
        <v>0</v>
      </c>
      <c r="AA572" s="100">
        <f t="shared" si="584"/>
        <v>0</v>
      </c>
      <c r="AB572" s="100">
        <f t="shared" si="585"/>
        <v>0</v>
      </c>
      <c r="AC572" s="100">
        <f t="shared" si="586"/>
        <v>0</v>
      </c>
      <c r="AD572" s="100">
        <f t="shared" si="587"/>
        <v>0</v>
      </c>
      <c r="AE572" s="104">
        <f t="shared" si="588"/>
        <v>0</v>
      </c>
      <c r="AF572" s="104">
        <f t="shared" si="589"/>
        <v>0</v>
      </c>
      <c r="AG572" s="104">
        <f t="shared" si="590"/>
        <v>0</v>
      </c>
      <c r="AH572" s="173">
        <f t="shared" si="591"/>
        <v>0</v>
      </c>
      <c r="AJ572" s="78"/>
      <c r="AK572" s="79"/>
      <c r="AL572" s="79"/>
      <c r="AM572" s="79"/>
      <c r="AN572" s="79"/>
      <c r="AO572" s="79"/>
      <c r="AP572" s="79"/>
      <c r="AQ572" s="79"/>
      <c r="AR572" s="79"/>
      <c r="AS572" s="79"/>
      <c r="AT572" s="79"/>
      <c r="AU572" s="79"/>
      <c r="AV572" s="30">
        <f t="shared" si="592"/>
        <v>0</v>
      </c>
      <c r="AW572" s="80"/>
      <c r="AX572" s="37"/>
    </row>
    <row r="573" spans="2:50" x14ac:dyDescent="0.35">
      <c r="B573" s="116">
        <v>668917</v>
      </c>
      <c r="C573" s="87" t="s">
        <v>1080</v>
      </c>
      <c r="E573" s="99">
        <f t="shared" si="563"/>
        <v>0</v>
      </c>
      <c r="F573" s="100">
        <f t="shared" si="564"/>
        <v>0</v>
      </c>
      <c r="G573" s="100">
        <f t="shared" si="565"/>
        <v>0</v>
      </c>
      <c r="H573" s="100">
        <f t="shared" si="566"/>
        <v>0</v>
      </c>
      <c r="I573" s="100">
        <f t="shared" si="567"/>
        <v>0</v>
      </c>
      <c r="J573" s="100">
        <f t="shared" si="568"/>
        <v>0</v>
      </c>
      <c r="K573" s="100">
        <f t="shared" si="569"/>
        <v>0</v>
      </c>
      <c r="L573" s="100">
        <f t="shared" si="570"/>
        <v>0</v>
      </c>
      <c r="M573" s="100">
        <f t="shared" si="571"/>
        <v>0</v>
      </c>
      <c r="N573" s="100">
        <f t="shared" si="572"/>
        <v>0</v>
      </c>
      <c r="O573" s="100">
        <f t="shared" si="573"/>
        <v>0</v>
      </c>
      <c r="P573" s="100">
        <f t="shared" si="574"/>
        <v>0</v>
      </c>
      <c r="Q573" s="104">
        <f t="shared" si="575"/>
        <v>0</v>
      </c>
      <c r="S573" s="99">
        <f t="shared" si="576"/>
        <v>0</v>
      </c>
      <c r="T573" s="100">
        <f t="shared" si="577"/>
        <v>0</v>
      </c>
      <c r="U573" s="100">
        <f t="shared" si="578"/>
        <v>0</v>
      </c>
      <c r="V573" s="100">
        <f t="shared" si="579"/>
        <v>0</v>
      </c>
      <c r="W573" s="100">
        <f t="shared" si="580"/>
        <v>0</v>
      </c>
      <c r="X573" s="100">
        <f t="shared" si="581"/>
        <v>0</v>
      </c>
      <c r="Y573" s="100">
        <f t="shared" si="582"/>
        <v>0</v>
      </c>
      <c r="Z573" s="100">
        <f t="shared" si="583"/>
        <v>0</v>
      </c>
      <c r="AA573" s="100">
        <f t="shared" si="584"/>
        <v>0</v>
      </c>
      <c r="AB573" s="100">
        <f t="shared" si="585"/>
        <v>0</v>
      </c>
      <c r="AC573" s="100">
        <f t="shared" si="586"/>
        <v>0</v>
      </c>
      <c r="AD573" s="100">
        <f t="shared" si="587"/>
        <v>0</v>
      </c>
      <c r="AE573" s="104">
        <f t="shared" si="588"/>
        <v>0</v>
      </c>
      <c r="AF573" s="104">
        <f t="shared" si="589"/>
        <v>0</v>
      </c>
      <c r="AG573" s="104">
        <f t="shared" si="590"/>
        <v>0</v>
      </c>
      <c r="AH573" s="173">
        <f t="shared" si="591"/>
        <v>0</v>
      </c>
      <c r="AJ573" s="78"/>
      <c r="AK573" s="79"/>
      <c r="AL573" s="79"/>
      <c r="AM573" s="79"/>
      <c r="AN573" s="79"/>
      <c r="AO573" s="79"/>
      <c r="AP573" s="79"/>
      <c r="AQ573" s="79"/>
      <c r="AR573" s="79"/>
      <c r="AS573" s="79"/>
      <c r="AT573" s="79"/>
      <c r="AU573" s="79"/>
      <c r="AV573" s="30">
        <f t="shared" si="592"/>
        <v>0</v>
      </c>
      <c r="AW573" s="80"/>
      <c r="AX573" s="37"/>
    </row>
    <row r="574" spans="2:50" x14ac:dyDescent="0.35">
      <c r="B574" s="116">
        <v>668918</v>
      </c>
      <c r="C574" s="87" t="s">
        <v>1081</v>
      </c>
      <c r="E574" s="99">
        <f t="shared" si="563"/>
        <v>0</v>
      </c>
      <c r="F574" s="100">
        <f t="shared" si="564"/>
        <v>0</v>
      </c>
      <c r="G574" s="100">
        <f t="shared" si="565"/>
        <v>0</v>
      </c>
      <c r="H574" s="100">
        <f t="shared" si="566"/>
        <v>0</v>
      </c>
      <c r="I574" s="100">
        <f t="shared" si="567"/>
        <v>0</v>
      </c>
      <c r="J574" s="100">
        <f t="shared" si="568"/>
        <v>0</v>
      </c>
      <c r="K574" s="100">
        <f t="shared" si="569"/>
        <v>0</v>
      </c>
      <c r="L574" s="100">
        <f t="shared" si="570"/>
        <v>0</v>
      </c>
      <c r="M574" s="100">
        <f t="shared" si="571"/>
        <v>0</v>
      </c>
      <c r="N574" s="100">
        <f t="shared" si="572"/>
        <v>0</v>
      </c>
      <c r="O574" s="100">
        <f t="shared" si="573"/>
        <v>0</v>
      </c>
      <c r="P574" s="100">
        <f t="shared" si="574"/>
        <v>0</v>
      </c>
      <c r="Q574" s="104">
        <f t="shared" si="575"/>
        <v>0</v>
      </c>
      <c r="S574" s="99">
        <f t="shared" si="576"/>
        <v>0</v>
      </c>
      <c r="T574" s="100">
        <f t="shared" si="577"/>
        <v>0</v>
      </c>
      <c r="U574" s="100">
        <f t="shared" si="578"/>
        <v>0</v>
      </c>
      <c r="V574" s="100">
        <f t="shared" si="579"/>
        <v>0</v>
      </c>
      <c r="W574" s="100">
        <f t="shared" si="580"/>
        <v>0</v>
      </c>
      <c r="X574" s="100">
        <f t="shared" si="581"/>
        <v>0</v>
      </c>
      <c r="Y574" s="100">
        <f t="shared" si="582"/>
        <v>0</v>
      </c>
      <c r="Z574" s="100">
        <f t="shared" si="583"/>
        <v>0</v>
      </c>
      <c r="AA574" s="100">
        <f t="shared" si="584"/>
        <v>0</v>
      </c>
      <c r="AB574" s="100">
        <f t="shared" si="585"/>
        <v>0</v>
      </c>
      <c r="AC574" s="100">
        <f t="shared" si="586"/>
        <v>0</v>
      </c>
      <c r="AD574" s="100">
        <f t="shared" si="587"/>
        <v>0</v>
      </c>
      <c r="AE574" s="104">
        <f t="shared" si="588"/>
        <v>0</v>
      </c>
      <c r="AF574" s="104">
        <f t="shared" si="589"/>
        <v>0</v>
      </c>
      <c r="AG574" s="104">
        <f t="shared" si="590"/>
        <v>0</v>
      </c>
      <c r="AH574" s="173">
        <f t="shared" si="591"/>
        <v>0</v>
      </c>
      <c r="AJ574" s="78"/>
      <c r="AK574" s="79"/>
      <c r="AL574" s="79"/>
      <c r="AM574" s="79"/>
      <c r="AN574" s="79"/>
      <c r="AO574" s="79"/>
      <c r="AP574" s="79"/>
      <c r="AQ574" s="79"/>
      <c r="AR574" s="79"/>
      <c r="AS574" s="79"/>
      <c r="AT574" s="79"/>
      <c r="AU574" s="79"/>
      <c r="AV574" s="30">
        <f t="shared" si="592"/>
        <v>0</v>
      </c>
      <c r="AW574" s="80"/>
      <c r="AX574" s="37"/>
    </row>
    <row r="575" spans="2:50" x14ac:dyDescent="0.35">
      <c r="B575" s="116">
        <v>668919</v>
      </c>
      <c r="C575" s="87" t="s">
        <v>1082</v>
      </c>
      <c r="E575" s="99">
        <f t="shared" si="563"/>
        <v>0</v>
      </c>
      <c r="F575" s="100">
        <f t="shared" si="564"/>
        <v>0</v>
      </c>
      <c r="G575" s="100">
        <f t="shared" si="565"/>
        <v>0</v>
      </c>
      <c r="H575" s="100">
        <f t="shared" si="566"/>
        <v>0</v>
      </c>
      <c r="I575" s="100">
        <f t="shared" si="567"/>
        <v>0</v>
      </c>
      <c r="J575" s="100">
        <f t="shared" si="568"/>
        <v>0</v>
      </c>
      <c r="K575" s="100">
        <f t="shared" si="569"/>
        <v>0</v>
      </c>
      <c r="L575" s="100">
        <f t="shared" si="570"/>
        <v>0</v>
      </c>
      <c r="M575" s="100">
        <f t="shared" si="571"/>
        <v>0</v>
      </c>
      <c r="N575" s="100">
        <f t="shared" si="572"/>
        <v>0</v>
      </c>
      <c r="O575" s="100">
        <f t="shared" si="573"/>
        <v>0</v>
      </c>
      <c r="P575" s="100">
        <f t="shared" si="574"/>
        <v>0</v>
      </c>
      <c r="Q575" s="104">
        <f t="shared" si="575"/>
        <v>0</v>
      </c>
      <c r="S575" s="99">
        <f t="shared" si="576"/>
        <v>0</v>
      </c>
      <c r="T575" s="100">
        <f t="shared" si="577"/>
        <v>0</v>
      </c>
      <c r="U575" s="100">
        <f t="shared" si="578"/>
        <v>0</v>
      </c>
      <c r="V575" s="100">
        <f t="shared" si="579"/>
        <v>0</v>
      </c>
      <c r="W575" s="100">
        <f t="shared" si="580"/>
        <v>0</v>
      </c>
      <c r="X575" s="100">
        <f t="shared" si="581"/>
        <v>0</v>
      </c>
      <c r="Y575" s="100">
        <f t="shared" si="582"/>
        <v>0</v>
      </c>
      <c r="Z575" s="100">
        <f t="shared" si="583"/>
        <v>0</v>
      </c>
      <c r="AA575" s="100">
        <f t="shared" si="584"/>
        <v>0</v>
      </c>
      <c r="AB575" s="100">
        <f t="shared" si="585"/>
        <v>0</v>
      </c>
      <c r="AC575" s="100">
        <f t="shared" si="586"/>
        <v>0</v>
      </c>
      <c r="AD575" s="100">
        <f t="shared" si="587"/>
        <v>0</v>
      </c>
      <c r="AE575" s="104">
        <f t="shared" si="588"/>
        <v>0</v>
      </c>
      <c r="AF575" s="104">
        <f t="shared" si="589"/>
        <v>0</v>
      </c>
      <c r="AG575" s="104">
        <f t="shared" si="590"/>
        <v>0</v>
      </c>
      <c r="AH575" s="173">
        <f t="shared" si="591"/>
        <v>0</v>
      </c>
      <c r="AJ575" s="78"/>
      <c r="AK575" s="79"/>
      <c r="AL575" s="79"/>
      <c r="AM575" s="79"/>
      <c r="AN575" s="79"/>
      <c r="AO575" s="79"/>
      <c r="AP575" s="79"/>
      <c r="AQ575" s="79"/>
      <c r="AR575" s="79"/>
      <c r="AS575" s="79"/>
      <c r="AT575" s="79"/>
      <c r="AU575" s="79"/>
      <c r="AV575" s="30">
        <f t="shared" si="592"/>
        <v>0</v>
      </c>
      <c r="AW575" s="80"/>
      <c r="AX575" s="37"/>
    </row>
    <row r="576" spans="2:50" x14ac:dyDescent="0.35">
      <c r="B576" s="116">
        <v>668920</v>
      </c>
      <c r="C576" s="87" t="s">
        <v>1083</v>
      </c>
      <c r="E576" s="99">
        <f t="shared" si="563"/>
        <v>0</v>
      </c>
      <c r="F576" s="100">
        <f t="shared" si="564"/>
        <v>0</v>
      </c>
      <c r="G576" s="100">
        <f t="shared" si="565"/>
        <v>0</v>
      </c>
      <c r="H576" s="100">
        <f t="shared" si="566"/>
        <v>0</v>
      </c>
      <c r="I576" s="100">
        <f t="shared" si="567"/>
        <v>0</v>
      </c>
      <c r="J576" s="100">
        <f t="shared" si="568"/>
        <v>0</v>
      </c>
      <c r="K576" s="100">
        <f t="shared" si="569"/>
        <v>0</v>
      </c>
      <c r="L576" s="100">
        <f t="shared" si="570"/>
        <v>0</v>
      </c>
      <c r="M576" s="100">
        <f t="shared" si="571"/>
        <v>0</v>
      </c>
      <c r="N576" s="100">
        <f t="shared" si="572"/>
        <v>0</v>
      </c>
      <c r="O576" s="100">
        <f t="shared" si="573"/>
        <v>0</v>
      </c>
      <c r="P576" s="100">
        <f t="shared" si="574"/>
        <v>0</v>
      </c>
      <c r="Q576" s="104">
        <f t="shared" si="575"/>
        <v>0</v>
      </c>
      <c r="S576" s="99">
        <f t="shared" si="576"/>
        <v>0</v>
      </c>
      <c r="T576" s="100">
        <f t="shared" si="577"/>
        <v>0</v>
      </c>
      <c r="U576" s="100">
        <f t="shared" si="578"/>
        <v>0</v>
      </c>
      <c r="V576" s="100">
        <f t="shared" si="579"/>
        <v>0</v>
      </c>
      <c r="W576" s="100">
        <f t="shared" si="580"/>
        <v>0</v>
      </c>
      <c r="X576" s="100">
        <f t="shared" si="581"/>
        <v>0</v>
      </c>
      <c r="Y576" s="100">
        <f t="shared" si="582"/>
        <v>0</v>
      </c>
      <c r="Z576" s="100">
        <f t="shared" si="583"/>
        <v>0</v>
      </c>
      <c r="AA576" s="100">
        <f t="shared" si="584"/>
        <v>0</v>
      </c>
      <c r="AB576" s="100">
        <f t="shared" si="585"/>
        <v>0</v>
      </c>
      <c r="AC576" s="100">
        <f t="shared" si="586"/>
        <v>0</v>
      </c>
      <c r="AD576" s="100">
        <f t="shared" si="587"/>
        <v>0</v>
      </c>
      <c r="AE576" s="104">
        <f t="shared" si="588"/>
        <v>0</v>
      </c>
      <c r="AF576" s="104">
        <f t="shared" si="589"/>
        <v>0</v>
      </c>
      <c r="AG576" s="104">
        <f t="shared" si="590"/>
        <v>0</v>
      </c>
      <c r="AH576" s="173">
        <f t="shared" si="591"/>
        <v>0</v>
      </c>
      <c r="AJ576" s="78"/>
      <c r="AK576" s="79"/>
      <c r="AL576" s="79"/>
      <c r="AM576" s="79"/>
      <c r="AN576" s="79"/>
      <c r="AO576" s="79"/>
      <c r="AP576" s="79"/>
      <c r="AQ576" s="79"/>
      <c r="AR576" s="79"/>
      <c r="AS576" s="79"/>
      <c r="AT576" s="79"/>
      <c r="AU576" s="79"/>
      <c r="AV576" s="30">
        <f t="shared" si="592"/>
        <v>0</v>
      </c>
      <c r="AW576" s="80"/>
      <c r="AX576" s="37"/>
    </row>
    <row r="577" spans="1:50" x14ac:dyDescent="0.35">
      <c r="A577" s="22"/>
      <c r="B577" s="127"/>
      <c r="C577" s="128" t="str">
        <f>+"Total "&amp;PROPER(C493)</f>
        <v>Total Rsv - Gen &amp; Admin</v>
      </c>
      <c r="D577" s="96"/>
      <c r="E577" s="174">
        <f t="shared" ref="E577:Q577" si="593">SUM(E494:E576)</f>
        <v>7.5</v>
      </c>
      <c r="F577" s="175">
        <f t="shared" si="593"/>
        <v>7.5</v>
      </c>
      <c r="G577" s="175">
        <f t="shared" si="593"/>
        <v>7.5</v>
      </c>
      <c r="H577" s="175">
        <f t="shared" si="593"/>
        <v>7.5</v>
      </c>
      <c r="I577" s="175">
        <f t="shared" si="593"/>
        <v>7.5</v>
      </c>
      <c r="J577" s="175">
        <f t="shared" si="593"/>
        <v>7.5</v>
      </c>
      <c r="K577" s="175">
        <f t="shared" si="593"/>
        <v>7.5</v>
      </c>
      <c r="L577" s="175">
        <f t="shared" si="593"/>
        <v>7.5</v>
      </c>
      <c r="M577" s="175">
        <f t="shared" si="593"/>
        <v>7.5</v>
      </c>
      <c r="N577" s="175">
        <f t="shared" si="593"/>
        <v>7.5</v>
      </c>
      <c r="O577" s="175">
        <f t="shared" si="593"/>
        <v>7.5</v>
      </c>
      <c r="P577" s="175">
        <f t="shared" si="593"/>
        <v>7.5</v>
      </c>
      <c r="Q577" s="176">
        <f t="shared" si="593"/>
        <v>90</v>
      </c>
      <c r="R577" s="96"/>
      <c r="S577" s="174">
        <f t="shared" ref="S577:AG577" si="594">SUM(S494:S576)</f>
        <v>7.5</v>
      </c>
      <c r="T577" s="175">
        <f t="shared" si="594"/>
        <v>0</v>
      </c>
      <c r="U577" s="175">
        <f t="shared" si="594"/>
        <v>0</v>
      </c>
      <c r="V577" s="175">
        <f t="shared" si="594"/>
        <v>0</v>
      </c>
      <c r="W577" s="175">
        <f t="shared" si="594"/>
        <v>0</v>
      </c>
      <c r="X577" s="175">
        <f t="shared" si="594"/>
        <v>0</v>
      </c>
      <c r="Y577" s="175">
        <f t="shared" si="594"/>
        <v>8</v>
      </c>
      <c r="Z577" s="175">
        <f t="shared" si="594"/>
        <v>8</v>
      </c>
      <c r="AA577" s="175">
        <f t="shared" si="594"/>
        <v>8</v>
      </c>
      <c r="AB577" s="175">
        <f t="shared" si="594"/>
        <v>8</v>
      </c>
      <c r="AC577" s="175">
        <f t="shared" si="594"/>
        <v>8</v>
      </c>
      <c r="AD577" s="175">
        <f t="shared" si="594"/>
        <v>8</v>
      </c>
      <c r="AE577" s="176">
        <f t="shared" si="594"/>
        <v>55.5</v>
      </c>
      <c r="AF577" s="176">
        <f t="shared" si="594"/>
        <v>96</v>
      </c>
      <c r="AG577" s="176">
        <f t="shared" si="594"/>
        <v>-40.5</v>
      </c>
      <c r="AH577" s="177">
        <f t="shared" si="591"/>
        <v>-0.421875</v>
      </c>
      <c r="AI577" s="96"/>
      <c r="AJ577" s="66">
        <f t="shared" ref="AJ577:AV577" si="595">SUM(AJ494:AJ576)</f>
        <v>0</v>
      </c>
      <c r="AK577" s="67">
        <f t="shared" si="595"/>
        <v>0</v>
      </c>
      <c r="AL577" s="67">
        <f t="shared" si="595"/>
        <v>0</v>
      </c>
      <c r="AM577" s="67">
        <f t="shared" si="595"/>
        <v>0</v>
      </c>
      <c r="AN577" s="67">
        <f t="shared" si="595"/>
        <v>0</v>
      </c>
      <c r="AO577" s="67">
        <f t="shared" si="595"/>
        <v>0</v>
      </c>
      <c r="AP577" s="67">
        <f t="shared" si="595"/>
        <v>0</v>
      </c>
      <c r="AQ577" s="67">
        <f t="shared" si="595"/>
        <v>0</v>
      </c>
      <c r="AR577" s="67">
        <f t="shared" si="595"/>
        <v>0</v>
      </c>
      <c r="AS577" s="67">
        <f t="shared" si="595"/>
        <v>0</v>
      </c>
      <c r="AT577" s="67">
        <f t="shared" si="595"/>
        <v>0</v>
      </c>
      <c r="AU577" s="67">
        <f t="shared" si="595"/>
        <v>0</v>
      </c>
      <c r="AV577" s="27">
        <f t="shared" si="595"/>
        <v>0</v>
      </c>
      <c r="AW577" s="55"/>
      <c r="AX577" s="22"/>
    </row>
    <row r="578" spans="1:50" s="46" customFormat="1" ht="11.65" customHeight="1" x14ac:dyDescent="0.3">
      <c r="A578" s="44"/>
      <c r="B578" s="129"/>
      <c r="C578" s="130" t="s">
        <v>175</v>
      </c>
      <c r="D578" s="130"/>
      <c r="E578" s="178">
        <f t="shared" ref="E578:Q578" si="596">IF(E$201=0,0,E577/E$201)</f>
        <v>1.8605883478049894E-4</v>
      </c>
      <c r="F578" s="179">
        <f t="shared" si="596"/>
        <v>1.8611151504202894E-4</v>
      </c>
      <c r="G578" s="179">
        <f t="shared" si="596"/>
        <v>1.8596532118690507E-4</v>
      </c>
      <c r="H578" s="179">
        <f t="shared" si="596"/>
        <v>1.8596725786071202E-4</v>
      </c>
      <c r="I578" s="179">
        <f t="shared" si="596"/>
        <v>1.8596698119055567E-4</v>
      </c>
      <c r="J578" s="179">
        <f t="shared" si="596"/>
        <v>1.8604041988578605E-4</v>
      </c>
      <c r="K578" s="179">
        <f t="shared" si="596"/>
        <v>1.8600812185863284E-4</v>
      </c>
      <c r="L578" s="179">
        <f t="shared" si="596"/>
        <v>1.8597629620519088E-4</v>
      </c>
      <c r="M578" s="179">
        <f t="shared" si="596"/>
        <v>1.8613581064379163E-4</v>
      </c>
      <c r="N578" s="179">
        <f t="shared" si="596"/>
        <v>1.8612892778569859E-4</v>
      </c>
      <c r="O578" s="179">
        <f t="shared" si="596"/>
        <v>1.8616464102989258E-4</v>
      </c>
      <c r="P578" s="179">
        <f t="shared" si="596"/>
        <v>1.8613622640320035E-4</v>
      </c>
      <c r="Q578" s="180">
        <f t="shared" si="596"/>
        <v>1.8605499996661342E-4</v>
      </c>
      <c r="R578" s="130"/>
      <c r="S578" s="178">
        <f t="shared" ref="S578:AF578" si="597">IF(S$201=0,0,S577/S$201)</f>
        <v>1.969842499273128E-4</v>
      </c>
      <c r="T578" s="179">
        <f t="shared" si="597"/>
        <v>0</v>
      </c>
      <c r="U578" s="179">
        <f t="shared" si="597"/>
        <v>0</v>
      </c>
      <c r="V578" s="179">
        <f t="shared" si="597"/>
        <v>0</v>
      </c>
      <c r="W578" s="179">
        <f t="shared" si="597"/>
        <v>0</v>
      </c>
      <c r="X578" s="179">
        <f t="shared" si="597"/>
        <v>0</v>
      </c>
      <c r="Y578" s="179">
        <f t="shared" si="597"/>
        <v>2.1003439313187534E-4</v>
      </c>
      <c r="Z578" s="179">
        <f t="shared" si="597"/>
        <v>2.1003439313187534E-4</v>
      </c>
      <c r="AA578" s="179">
        <f t="shared" si="597"/>
        <v>2.1003439313187534E-4</v>
      </c>
      <c r="AB578" s="179">
        <f t="shared" si="597"/>
        <v>2.1003439313187534E-4</v>
      </c>
      <c r="AC578" s="179">
        <f t="shared" si="597"/>
        <v>2.1003439313187534E-4</v>
      </c>
      <c r="AD578" s="179">
        <f t="shared" si="597"/>
        <v>2.1003439313187534E-4</v>
      </c>
      <c r="AE578" s="180">
        <f t="shared" si="597"/>
        <v>1.211426488959932E-4</v>
      </c>
      <c r="AF578" s="180">
        <f t="shared" si="597"/>
        <v>2.1003439313187534E-4</v>
      </c>
      <c r="AG578" s="180"/>
      <c r="AH578" s="180"/>
      <c r="AI578" s="130"/>
      <c r="AJ578" s="68">
        <f t="shared" ref="AJ578:AV578" si="598">IF(AJ$201=0,0,AJ577/AJ$201)</f>
        <v>0</v>
      </c>
      <c r="AK578" s="69">
        <f t="shared" si="598"/>
        <v>0</v>
      </c>
      <c r="AL578" s="69">
        <f t="shared" si="598"/>
        <v>0</v>
      </c>
      <c r="AM578" s="69">
        <f t="shared" si="598"/>
        <v>0</v>
      </c>
      <c r="AN578" s="69">
        <f t="shared" si="598"/>
        <v>0</v>
      </c>
      <c r="AO578" s="69">
        <f t="shared" si="598"/>
        <v>0</v>
      </c>
      <c r="AP578" s="69">
        <f t="shared" si="598"/>
        <v>0</v>
      </c>
      <c r="AQ578" s="69">
        <f t="shared" si="598"/>
        <v>0</v>
      </c>
      <c r="AR578" s="69">
        <f t="shared" si="598"/>
        <v>0</v>
      </c>
      <c r="AS578" s="69">
        <f t="shared" si="598"/>
        <v>0</v>
      </c>
      <c r="AT578" s="69">
        <f t="shared" si="598"/>
        <v>0</v>
      </c>
      <c r="AU578" s="69">
        <f t="shared" si="598"/>
        <v>0</v>
      </c>
      <c r="AV578" s="45">
        <f t="shared" si="598"/>
        <v>0</v>
      </c>
      <c r="AW578" s="56"/>
      <c r="AX578" s="44"/>
    </row>
    <row r="579" spans="1:50" x14ac:dyDescent="0.35">
      <c r="A579" s="11"/>
      <c r="B579" s="125"/>
      <c r="C579" s="97"/>
      <c r="D579" s="97"/>
      <c r="E579" s="181"/>
      <c r="F579" s="182"/>
      <c r="G579" s="182"/>
      <c r="H579" s="182"/>
      <c r="I579" s="182"/>
      <c r="J579" s="182"/>
      <c r="K579" s="182"/>
      <c r="L579" s="182"/>
      <c r="M579" s="182"/>
      <c r="N579" s="182"/>
      <c r="O579" s="182"/>
      <c r="P579" s="182"/>
      <c r="Q579" s="183"/>
      <c r="R579" s="97"/>
      <c r="S579" s="181"/>
      <c r="T579" s="182"/>
      <c r="U579" s="182"/>
      <c r="V579" s="182"/>
      <c r="W579" s="182"/>
      <c r="X579" s="182"/>
      <c r="Y579" s="182"/>
      <c r="Z579" s="182"/>
      <c r="AA579" s="182"/>
      <c r="AB579" s="182"/>
      <c r="AC579" s="182"/>
      <c r="AD579" s="182"/>
      <c r="AE579" s="183"/>
      <c r="AF579" s="183"/>
      <c r="AG579" s="183"/>
      <c r="AH579" s="183"/>
      <c r="AI579" s="97"/>
      <c r="AJ579" s="57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9"/>
      <c r="AW579" s="58"/>
      <c r="AX579" s="11"/>
    </row>
    <row r="580" spans="1:50" x14ac:dyDescent="0.35">
      <c r="B580" s="116"/>
      <c r="C580" s="126" t="s">
        <v>1084</v>
      </c>
      <c r="E580" s="105"/>
      <c r="F580" s="106"/>
      <c r="G580" s="106"/>
      <c r="H580" s="106"/>
      <c r="I580" s="106"/>
      <c r="J580" s="106"/>
      <c r="K580" s="106"/>
      <c r="L580" s="106"/>
      <c r="M580" s="106"/>
      <c r="N580" s="106"/>
      <c r="O580" s="106"/>
      <c r="P580" s="106"/>
      <c r="Q580" s="184"/>
      <c r="S580" s="105"/>
      <c r="T580" s="106"/>
      <c r="U580" s="106"/>
      <c r="V580" s="106"/>
      <c r="W580" s="106"/>
      <c r="X580" s="106"/>
      <c r="Y580" s="106"/>
      <c r="Z580" s="106"/>
      <c r="AA580" s="106"/>
      <c r="AB580" s="106"/>
      <c r="AC580" s="106"/>
      <c r="AD580" s="106"/>
      <c r="AE580" s="184"/>
      <c r="AF580" s="184"/>
      <c r="AG580" s="184"/>
      <c r="AH580" s="172"/>
      <c r="AJ580" s="59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30"/>
      <c r="AW580" s="49"/>
    </row>
    <row r="581" spans="1:50" x14ac:dyDescent="0.35">
      <c r="B581" s="116">
        <v>670000</v>
      </c>
      <c r="C581" s="87" t="s">
        <v>1085</v>
      </c>
      <c r="E581" s="99">
        <f t="shared" ref="E581:E605" si="599">IF(E$6="Actuals",_xlfn.IFNA(VLOOKUP($B581,PYRSV,5,FALSE),0),_xlfn.IFNA(VLOOKUP($B581,CYBUDRSV,5,FALSE),0))</f>
        <v>0</v>
      </c>
      <c r="F581" s="100">
        <f t="shared" ref="F581:F605" si="600">IF(F$6="Actuals",_xlfn.IFNA(VLOOKUP($B581,PYRSV,6,FALSE),0),_xlfn.IFNA(VLOOKUP($B581,CYBUDRSV,6,FALSE),0))</f>
        <v>0</v>
      </c>
      <c r="G581" s="100">
        <f t="shared" ref="G581:G605" si="601">IF(G$6="Actuals",_xlfn.IFNA(VLOOKUP($B581,PYRSV,7,FALSE),0),_xlfn.IFNA(VLOOKUP($B581,CYBUDRSV,7,FALSE),0))</f>
        <v>0</v>
      </c>
      <c r="H581" s="100">
        <f t="shared" ref="H581:H605" si="602">IF(H$6="Actuals",_xlfn.IFNA(VLOOKUP($B581,PYRSV,8,FALSE),0),_xlfn.IFNA(VLOOKUP($B581,CYBUDRSV,8,FALSE),0))</f>
        <v>0</v>
      </c>
      <c r="I581" s="100">
        <f t="shared" ref="I581:I605" si="603">IF(I$6="Actuals",_xlfn.IFNA(VLOOKUP($B581,PYRSV,9,FALSE),0),_xlfn.IFNA(VLOOKUP($B581,CYBUDRSV,9,FALSE),0))</f>
        <v>0</v>
      </c>
      <c r="J581" s="100">
        <f t="shared" ref="J581:J605" si="604">IF(J$6="Actuals",_xlfn.IFNA(VLOOKUP($B581,PYRSV,10,FALSE),0),_xlfn.IFNA(VLOOKUP($B581,CYBUDRSV,10,FALSE),0))</f>
        <v>0</v>
      </c>
      <c r="K581" s="100">
        <f t="shared" ref="K581:K605" si="605">IF(K$6="Actuals",_xlfn.IFNA(VLOOKUP($B581,PYRSV,11,FALSE),0),_xlfn.IFNA(VLOOKUP($B581,CYBUDRSV,11,FALSE),0))</f>
        <v>0</v>
      </c>
      <c r="L581" s="100">
        <f t="shared" ref="L581:L605" si="606">IF(L$6="Actuals",_xlfn.IFNA(VLOOKUP($B581,PYRSV,12,FALSE),0),_xlfn.IFNA(VLOOKUP($B581,CYBUDRSV,12,FALSE),0))</f>
        <v>0</v>
      </c>
      <c r="M581" s="100">
        <f t="shared" ref="M581:M605" si="607">IF(M$6="Actuals",_xlfn.IFNA(VLOOKUP($B581,PYRSV,13,FALSE),0),_xlfn.IFNA(VLOOKUP($B581,CYBUDRSV,13,FALSE),0))</f>
        <v>0</v>
      </c>
      <c r="N581" s="100">
        <f t="shared" ref="N581:N605" si="608">IF(N$6="Actuals",_xlfn.IFNA(VLOOKUP($B581,PYRSV,14,FALSE),0),_xlfn.IFNA(VLOOKUP($B581,CYBUDRSV,14,FALSE),0))</f>
        <v>0</v>
      </c>
      <c r="O581" s="100">
        <f t="shared" ref="O581:O605" si="609">IF(O$6="Actuals",_xlfn.IFNA(VLOOKUP($B581,PYRSV,15,FALSE),0),_xlfn.IFNA(VLOOKUP($B581,CYBUDRSV,15,FALSE),0))</f>
        <v>0</v>
      </c>
      <c r="P581" s="100">
        <f t="shared" ref="P581:P605" si="610">IF(P$6="Actuals",_xlfn.IFNA(VLOOKUP($B581,PYRSV,16,FALSE),0),_xlfn.IFNA(VLOOKUP($B581,CYBUDRSV,16,FALSE),0))</f>
        <v>0</v>
      </c>
      <c r="Q581" s="104">
        <f t="shared" ref="Q581:Q605" si="611">SUM(E581:P581)</f>
        <v>0</v>
      </c>
      <c r="S581" s="99">
        <f t="shared" ref="S581:S605" si="612">IF(S$6="Actuals",_xlfn.IFNA(VLOOKUP($B581,CYRSV,5,FALSE),0),_xlfn.IFNA(VLOOKUP($B581,CYBUDRSV,9,FALSE),0))</f>
        <v>0</v>
      </c>
      <c r="T581" s="100">
        <f t="shared" ref="T581:T605" si="613">IF(T$6="Actuals",_xlfn.IFNA(VLOOKUP($B581,CYRSV,6,FALSE),0),_xlfn.IFNA(VLOOKUP($B581,CYBUDRSV,10,FALSE),0))</f>
        <v>0</v>
      </c>
      <c r="U581" s="100">
        <f t="shared" ref="U581:U605" si="614">IF(U$6="Actuals",_xlfn.IFNA(VLOOKUP($B581,CYRSV,7,FALSE),0),_xlfn.IFNA(VLOOKUP($B581,CYBUDRSV,11,FALSE),0))</f>
        <v>0</v>
      </c>
      <c r="V581" s="100">
        <f t="shared" ref="V581:V605" si="615">IF(V$6="Actuals",_xlfn.IFNA(VLOOKUP($B581,CYRSV,8,FALSE),0),_xlfn.IFNA(VLOOKUP($B581,CYBUDRSV,12,FALSE),0))</f>
        <v>0</v>
      </c>
      <c r="W581" s="100">
        <f t="shared" ref="W581:W605" si="616">IF(W$6="Actuals",_xlfn.IFNA(VLOOKUP($B581,CYRSV,9,FALSE),0),_xlfn.IFNA(VLOOKUP($B581,CYBUDRSV,13,FALSE),0))</f>
        <v>0</v>
      </c>
      <c r="X581" s="100">
        <f t="shared" ref="X581:X605" si="617">IF(X$6="Actuals",_xlfn.IFNA(VLOOKUP($B581,CYRSV,10,FALSE),0),_xlfn.IFNA(VLOOKUP($B581,CYBUDRSV,14,FALSE),0))</f>
        <v>0</v>
      </c>
      <c r="Y581" s="100">
        <f t="shared" ref="Y581:Y605" si="618">IF(Y$6="Actuals",_xlfn.IFNA(VLOOKUP($B581,CYRSV,11,FALSE),0),_xlfn.IFNA(VLOOKUP($B581,CYBUDRSV,15,FALSE),0))</f>
        <v>0</v>
      </c>
      <c r="Z581" s="100">
        <f t="shared" ref="Z581:Z605" si="619">IF(Z$6="Actuals",_xlfn.IFNA(VLOOKUP($B581,CYRSV,12,FALSE),0),_xlfn.IFNA(VLOOKUP($B581,CYBUDRSV,16,FALSE),0))</f>
        <v>0</v>
      </c>
      <c r="AA581" s="100">
        <f t="shared" ref="AA581:AA605" si="620">IF(AA$6="Actuals",_xlfn.IFNA(VLOOKUP($B581,CYRSV,13,FALSE),0),_xlfn.IFNA(VLOOKUP($B581,CYBUDRSV,17,FALSE),0))</f>
        <v>0</v>
      </c>
      <c r="AB581" s="100">
        <f t="shared" ref="AB581:AB605" si="621">IF(AB$6="Actuals",_xlfn.IFNA(VLOOKUP($B581,CYRSV,14,FALSE),0),_xlfn.IFNA(VLOOKUP($B581,CYBUDRSV,18,FALSE),0))</f>
        <v>0</v>
      </c>
      <c r="AC581" s="100">
        <f t="shared" ref="AC581:AC605" si="622">IF(AC$6="Actuals",_xlfn.IFNA(VLOOKUP($B581,CYRSV,15,FALSE),0),_xlfn.IFNA(VLOOKUP($B581,CYBUDRSV,19,FALSE),0))</f>
        <v>0</v>
      </c>
      <c r="AD581" s="100">
        <f t="shared" ref="AD581:AD605" si="623">IF(AD$6="Actuals",_xlfn.IFNA(VLOOKUP($B581,CYRSV,16,FALSE),0),_xlfn.IFNA(VLOOKUP($B581,CYBUDRSV,20,FALSE),0))</f>
        <v>0</v>
      </c>
      <c r="AE581" s="104">
        <f t="shared" ref="AE581:AE605" si="624">SUM(S581:AD581)</f>
        <v>0</v>
      </c>
      <c r="AF581" s="104">
        <f t="shared" ref="AF581:AF605" si="625">IF(AF$6="Actuals",_xlfn.IFNA(VLOOKUP($B581,CYRSV,17,FALSE),0),_xlfn.IFNA(VLOOKUP($B581,CYBUDRSV,6,FALSE),0))</f>
        <v>0</v>
      </c>
      <c r="AG581" s="104">
        <f t="shared" ref="AG581:AG605" si="626">+AE581-AF581</f>
        <v>0</v>
      </c>
      <c r="AH581" s="173">
        <f t="shared" ref="AH581:AH606" si="627">IF(AF581=0,0,AG581/AF581)</f>
        <v>0</v>
      </c>
      <c r="AJ581" s="78"/>
      <c r="AK581" s="79"/>
      <c r="AL581" s="79"/>
      <c r="AM581" s="79"/>
      <c r="AN581" s="79"/>
      <c r="AO581" s="79"/>
      <c r="AP581" s="79"/>
      <c r="AQ581" s="79"/>
      <c r="AR581" s="79"/>
      <c r="AS581" s="79"/>
      <c r="AT581" s="79"/>
      <c r="AU581" s="79"/>
      <c r="AV581" s="30">
        <f t="shared" ref="AV581:AV605" si="628">SUM(AJ581:AU581)</f>
        <v>0</v>
      </c>
      <c r="AW581" s="80"/>
      <c r="AX581" s="37"/>
    </row>
    <row r="582" spans="1:50" x14ac:dyDescent="0.35">
      <c r="B582" s="116">
        <v>671000</v>
      </c>
      <c r="C582" s="87" t="s">
        <v>1086</v>
      </c>
      <c r="E582" s="99">
        <f t="shared" si="599"/>
        <v>0</v>
      </c>
      <c r="F582" s="100">
        <f t="shared" si="600"/>
        <v>0</v>
      </c>
      <c r="G582" s="100">
        <f t="shared" si="601"/>
        <v>0</v>
      </c>
      <c r="H582" s="100">
        <f t="shared" si="602"/>
        <v>0</v>
      </c>
      <c r="I582" s="100">
        <f t="shared" si="603"/>
        <v>0</v>
      </c>
      <c r="J582" s="100">
        <f t="shared" si="604"/>
        <v>0</v>
      </c>
      <c r="K582" s="100">
        <f t="shared" si="605"/>
        <v>0</v>
      </c>
      <c r="L582" s="100">
        <f t="shared" si="606"/>
        <v>0</v>
      </c>
      <c r="M582" s="100">
        <f t="shared" si="607"/>
        <v>0</v>
      </c>
      <c r="N582" s="100">
        <f t="shared" si="608"/>
        <v>0</v>
      </c>
      <c r="O582" s="100">
        <f t="shared" si="609"/>
        <v>0</v>
      </c>
      <c r="P582" s="100">
        <f t="shared" si="610"/>
        <v>0</v>
      </c>
      <c r="Q582" s="104">
        <f t="shared" si="611"/>
        <v>0</v>
      </c>
      <c r="S582" s="99">
        <f t="shared" si="612"/>
        <v>0</v>
      </c>
      <c r="T582" s="100">
        <f t="shared" si="613"/>
        <v>0</v>
      </c>
      <c r="U582" s="100">
        <f t="shared" si="614"/>
        <v>0</v>
      </c>
      <c r="V582" s="100">
        <f t="shared" si="615"/>
        <v>0</v>
      </c>
      <c r="W582" s="100">
        <f t="shared" si="616"/>
        <v>0</v>
      </c>
      <c r="X582" s="100">
        <f t="shared" si="617"/>
        <v>0</v>
      </c>
      <c r="Y582" s="100">
        <f t="shared" si="618"/>
        <v>0</v>
      </c>
      <c r="Z582" s="100">
        <f t="shared" si="619"/>
        <v>0</v>
      </c>
      <c r="AA582" s="100">
        <f t="shared" si="620"/>
        <v>0</v>
      </c>
      <c r="AB582" s="100">
        <f t="shared" si="621"/>
        <v>0</v>
      </c>
      <c r="AC582" s="100">
        <f t="shared" si="622"/>
        <v>0</v>
      </c>
      <c r="AD582" s="100">
        <f t="shared" si="623"/>
        <v>0</v>
      </c>
      <c r="AE582" s="104">
        <f t="shared" si="624"/>
        <v>0</v>
      </c>
      <c r="AF582" s="104">
        <f t="shared" si="625"/>
        <v>0</v>
      </c>
      <c r="AG582" s="104">
        <f t="shared" si="626"/>
        <v>0</v>
      </c>
      <c r="AH582" s="173">
        <f t="shared" si="627"/>
        <v>0</v>
      </c>
      <c r="AJ582" s="78"/>
      <c r="AK582" s="79"/>
      <c r="AL582" s="79"/>
      <c r="AM582" s="79"/>
      <c r="AN582" s="79"/>
      <c r="AO582" s="79"/>
      <c r="AP582" s="79"/>
      <c r="AQ582" s="79"/>
      <c r="AR582" s="79"/>
      <c r="AS582" s="79"/>
      <c r="AT582" s="79"/>
      <c r="AU582" s="79"/>
      <c r="AV582" s="30">
        <f t="shared" si="628"/>
        <v>0</v>
      </c>
      <c r="AW582" s="80"/>
      <c r="AX582" s="37"/>
    </row>
    <row r="583" spans="1:50" x14ac:dyDescent="0.35">
      <c r="B583" s="116">
        <v>671001</v>
      </c>
      <c r="C583" s="87" t="s">
        <v>1087</v>
      </c>
      <c r="E583" s="99">
        <f t="shared" si="599"/>
        <v>0</v>
      </c>
      <c r="F583" s="100">
        <f t="shared" si="600"/>
        <v>0</v>
      </c>
      <c r="G583" s="100">
        <f t="shared" si="601"/>
        <v>0</v>
      </c>
      <c r="H583" s="100">
        <f t="shared" si="602"/>
        <v>0</v>
      </c>
      <c r="I583" s="100">
        <f t="shared" si="603"/>
        <v>0</v>
      </c>
      <c r="J583" s="100">
        <f t="shared" si="604"/>
        <v>0</v>
      </c>
      <c r="K583" s="100">
        <f t="shared" si="605"/>
        <v>0</v>
      </c>
      <c r="L583" s="100">
        <f t="shared" si="606"/>
        <v>0</v>
      </c>
      <c r="M583" s="100">
        <f t="shared" si="607"/>
        <v>0</v>
      </c>
      <c r="N583" s="100">
        <f t="shared" si="608"/>
        <v>0</v>
      </c>
      <c r="O583" s="100">
        <f t="shared" si="609"/>
        <v>0</v>
      </c>
      <c r="P583" s="100">
        <f t="shared" si="610"/>
        <v>0</v>
      </c>
      <c r="Q583" s="104">
        <f t="shared" si="611"/>
        <v>0</v>
      </c>
      <c r="S583" s="99">
        <f t="shared" si="612"/>
        <v>0</v>
      </c>
      <c r="T583" s="100">
        <f t="shared" si="613"/>
        <v>0</v>
      </c>
      <c r="U583" s="100">
        <f t="shared" si="614"/>
        <v>0</v>
      </c>
      <c r="V583" s="100">
        <f t="shared" si="615"/>
        <v>0</v>
      </c>
      <c r="W583" s="100">
        <f t="shared" si="616"/>
        <v>0</v>
      </c>
      <c r="X583" s="100">
        <f t="shared" si="617"/>
        <v>0</v>
      </c>
      <c r="Y583" s="100">
        <f t="shared" si="618"/>
        <v>0</v>
      </c>
      <c r="Z583" s="100">
        <f t="shared" si="619"/>
        <v>0</v>
      </c>
      <c r="AA583" s="100">
        <f t="shared" si="620"/>
        <v>0</v>
      </c>
      <c r="AB583" s="100">
        <f t="shared" si="621"/>
        <v>0</v>
      </c>
      <c r="AC583" s="100">
        <f t="shared" si="622"/>
        <v>0</v>
      </c>
      <c r="AD583" s="100">
        <f t="shared" si="623"/>
        <v>0</v>
      </c>
      <c r="AE583" s="104">
        <f t="shared" si="624"/>
        <v>0</v>
      </c>
      <c r="AF583" s="104">
        <f t="shared" si="625"/>
        <v>0</v>
      </c>
      <c r="AG583" s="104">
        <f t="shared" si="626"/>
        <v>0</v>
      </c>
      <c r="AH583" s="173">
        <f t="shared" si="627"/>
        <v>0</v>
      </c>
      <c r="AJ583" s="78"/>
      <c r="AK583" s="79"/>
      <c r="AL583" s="79"/>
      <c r="AM583" s="79"/>
      <c r="AN583" s="79"/>
      <c r="AO583" s="79"/>
      <c r="AP583" s="79"/>
      <c r="AQ583" s="79"/>
      <c r="AR583" s="79"/>
      <c r="AS583" s="79"/>
      <c r="AT583" s="79"/>
      <c r="AU583" s="79"/>
      <c r="AV583" s="30">
        <f t="shared" si="628"/>
        <v>0</v>
      </c>
      <c r="AW583" s="80"/>
      <c r="AX583" s="37"/>
    </row>
    <row r="584" spans="1:50" x14ac:dyDescent="0.35">
      <c r="B584" s="116">
        <v>671002</v>
      </c>
      <c r="C584" s="87" t="s">
        <v>1088</v>
      </c>
      <c r="E584" s="99">
        <f t="shared" si="599"/>
        <v>0</v>
      </c>
      <c r="F584" s="100">
        <f t="shared" si="600"/>
        <v>0</v>
      </c>
      <c r="G584" s="100">
        <f t="shared" si="601"/>
        <v>0</v>
      </c>
      <c r="H584" s="100">
        <f t="shared" si="602"/>
        <v>0</v>
      </c>
      <c r="I584" s="100">
        <f t="shared" si="603"/>
        <v>0</v>
      </c>
      <c r="J584" s="100">
        <f t="shared" si="604"/>
        <v>0</v>
      </c>
      <c r="K584" s="100">
        <f t="shared" si="605"/>
        <v>0</v>
      </c>
      <c r="L584" s="100">
        <f t="shared" si="606"/>
        <v>0</v>
      </c>
      <c r="M584" s="100">
        <f t="shared" si="607"/>
        <v>0</v>
      </c>
      <c r="N584" s="100">
        <f t="shared" si="608"/>
        <v>0</v>
      </c>
      <c r="O584" s="100">
        <f t="shared" si="609"/>
        <v>0</v>
      </c>
      <c r="P584" s="100">
        <f t="shared" si="610"/>
        <v>0</v>
      </c>
      <c r="Q584" s="104">
        <f t="shared" si="611"/>
        <v>0</v>
      </c>
      <c r="S584" s="99">
        <f t="shared" si="612"/>
        <v>0</v>
      </c>
      <c r="T584" s="100">
        <f t="shared" si="613"/>
        <v>0</v>
      </c>
      <c r="U584" s="100">
        <f t="shared" si="614"/>
        <v>0</v>
      </c>
      <c r="V584" s="100">
        <f t="shared" si="615"/>
        <v>0</v>
      </c>
      <c r="W584" s="100">
        <f t="shared" si="616"/>
        <v>0</v>
      </c>
      <c r="X584" s="100">
        <f t="shared" si="617"/>
        <v>0</v>
      </c>
      <c r="Y584" s="100">
        <f t="shared" si="618"/>
        <v>0</v>
      </c>
      <c r="Z584" s="100">
        <f t="shared" si="619"/>
        <v>0</v>
      </c>
      <c r="AA584" s="100">
        <f t="shared" si="620"/>
        <v>0</v>
      </c>
      <c r="AB584" s="100">
        <f t="shared" si="621"/>
        <v>0</v>
      </c>
      <c r="AC584" s="100">
        <f t="shared" si="622"/>
        <v>0</v>
      </c>
      <c r="AD584" s="100">
        <f t="shared" si="623"/>
        <v>0</v>
      </c>
      <c r="AE584" s="104">
        <f t="shared" si="624"/>
        <v>0</v>
      </c>
      <c r="AF584" s="104">
        <f t="shared" si="625"/>
        <v>0</v>
      </c>
      <c r="AG584" s="104">
        <f t="shared" si="626"/>
        <v>0</v>
      </c>
      <c r="AH584" s="173">
        <f t="shared" si="627"/>
        <v>0</v>
      </c>
      <c r="AJ584" s="78"/>
      <c r="AK584" s="79"/>
      <c r="AL584" s="79"/>
      <c r="AM584" s="79"/>
      <c r="AN584" s="79"/>
      <c r="AO584" s="79"/>
      <c r="AP584" s="79"/>
      <c r="AQ584" s="79"/>
      <c r="AR584" s="79"/>
      <c r="AS584" s="79"/>
      <c r="AT584" s="79"/>
      <c r="AU584" s="79"/>
      <c r="AV584" s="30">
        <f t="shared" si="628"/>
        <v>0</v>
      </c>
      <c r="AW584" s="80"/>
      <c r="AX584" s="37"/>
    </row>
    <row r="585" spans="1:50" x14ac:dyDescent="0.35">
      <c r="B585" s="116">
        <v>671003</v>
      </c>
      <c r="C585" s="87" t="s">
        <v>1089</v>
      </c>
      <c r="E585" s="99">
        <f t="shared" si="599"/>
        <v>0</v>
      </c>
      <c r="F585" s="100">
        <f t="shared" si="600"/>
        <v>0</v>
      </c>
      <c r="G585" s="100">
        <f t="shared" si="601"/>
        <v>0</v>
      </c>
      <c r="H585" s="100">
        <f t="shared" si="602"/>
        <v>0</v>
      </c>
      <c r="I585" s="100">
        <f t="shared" si="603"/>
        <v>0</v>
      </c>
      <c r="J585" s="100">
        <f t="shared" si="604"/>
        <v>0</v>
      </c>
      <c r="K585" s="100">
        <f t="shared" si="605"/>
        <v>0</v>
      </c>
      <c r="L585" s="100">
        <f t="shared" si="606"/>
        <v>0</v>
      </c>
      <c r="M585" s="100">
        <f t="shared" si="607"/>
        <v>0</v>
      </c>
      <c r="N585" s="100">
        <f t="shared" si="608"/>
        <v>0</v>
      </c>
      <c r="O585" s="100">
        <f t="shared" si="609"/>
        <v>0</v>
      </c>
      <c r="P585" s="100">
        <f t="shared" si="610"/>
        <v>0</v>
      </c>
      <c r="Q585" s="104">
        <f t="shared" si="611"/>
        <v>0</v>
      </c>
      <c r="S585" s="99">
        <f t="shared" si="612"/>
        <v>0</v>
      </c>
      <c r="T585" s="100">
        <f t="shared" si="613"/>
        <v>0</v>
      </c>
      <c r="U585" s="100">
        <f t="shared" si="614"/>
        <v>0</v>
      </c>
      <c r="V585" s="100">
        <f t="shared" si="615"/>
        <v>0</v>
      </c>
      <c r="W585" s="100">
        <f t="shared" si="616"/>
        <v>0</v>
      </c>
      <c r="X585" s="100">
        <f t="shared" si="617"/>
        <v>0</v>
      </c>
      <c r="Y585" s="100">
        <f t="shared" si="618"/>
        <v>0</v>
      </c>
      <c r="Z585" s="100">
        <f t="shared" si="619"/>
        <v>0</v>
      </c>
      <c r="AA585" s="100">
        <f t="shared" si="620"/>
        <v>0</v>
      </c>
      <c r="AB585" s="100">
        <f t="shared" si="621"/>
        <v>0</v>
      </c>
      <c r="AC585" s="100">
        <f t="shared" si="622"/>
        <v>0</v>
      </c>
      <c r="AD585" s="100">
        <f t="shared" si="623"/>
        <v>0</v>
      </c>
      <c r="AE585" s="104">
        <f t="shared" si="624"/>
        <v>0</v>
      </c>
      <c r="AF585" s="104">
        <f t="shared" si="625"/>
        <v>0</v>
      </c>
      <c r="AG585" s="104">
        <f t="shared" si="626"/>
        <v>0</v>
      </c>
      <c r="AH585" s="173">
        <f t="shared" si="627"/>
        <v>0</v>
      </c>
      <c r="AJ585" s="78"/>
      <c r="AK585" s="79"/>
      <c r="AL585" s="79"/>
      <c r="AM585" s="79"/>
      <c r="AN585" s="79"/>
      <c r="AO585" s="79"/>
      <c r="AP585" s="79"/>
      <c r="AQ585" s="79"/>
      <c r="AR585" s="79"/>
      <c r="AS585" s="79"/>
      <c r="AT585" s="79"/>
      <c r="AU585" s="79"/>
      <c r="AV585" s="30">
        <f t="shared" si="628"/>
        <v>0</v>
      </c>
      <c r="AW585" s="80"/>
      <c r="AX585" s="37"/>
    </row>
    <row r="586" spans="1:50" x14ac:dyDescent="0.35">
      <c r="B586" s="116">
        <v>671004</v>
      </c>
      <c r="C586" s="87" t="s">
        <v>1090</v>
      </c>
      <c r="E586" s="99">
        <f t="shared" si="599"/>
        <v>0</v>
      </c>
      <c r="F586" s="100">
        <f t="shared" si="600"/>
        <v>0</v>
      </c>
      <c r="G586" s="100">
        <f t="shared" si="601"/>
        <v>0</v>
      </c>
      <c r="H586" s="100">
        <f t="shared" si="602"/>
        <v>0</v>
      </c>
      <c r="I586" s="100">
        <f t="shared" si="603"/>
        <v>0</v>
      </c>
      <c r="J586" s="100">
        <f t="shared" si="604"/>
        <v>0</v>
      </c>
      <c r="K586" s="100">
        <f t="shared" si="605"/>
        <v>0</v>
      </c>
      <c r="L586" s="100">
        <f t="shared" si="606"/>
        <v>0</v>
      </c>
      <c r="M586" s="100">
        <f t="shared" si="607"/>
        <v>0</v>
      </c>
      <c r="N586" s="100">
        <f t="shared" si="608"/>
        <v>0</v>
      </c>
      <c r="O586" s="100">
        <f t="shared" si="609"/>
        <v>0</v>
      </c>
      <c r="P586" s="100">
        <f t="shared" si="610"/>
        <v>0</v>
      </c>
      <c r="Q586" s="104">
        <f t="shared" si="611"/>
        <v>0</v>
      </c>
      <c r="S586" s="99">
        <f t="shared" si="612"/>
        <v>0</v>
      </c>
      <c r="T586" s="100">
        <f t="shared" si="613"/>
        <v>0</v>
      </c>
      <c r="U586" s="100">
        <f t="shared" si="614"/>
        <v>0</v>
      </c>
      <c r="V586" s="100">
        <f t="shared" si="615"/>
        <v>0</v>
      </c>
      <c r="W586" s="100">
        <f t="shared" si="616"/>
        <v>0</v>
      </c>
      <c r="X586" s="100">
        <f t="shared" si="617"/>
        <v>0</v>
      </c>
      <c r="Y586" s="100">
        <f t="shared" si="618"/>
        <v>0</v>
      </c>
      <c r="Z586" s="100">
        <f t="shared" si="619"/>
        <v>0</v>
      </c>
      <c r="AA586" s="100">
        <f t="shared" si="620"/>
        <v>0</v>
      </c>
      <c r="AB586" s="100">
        <f t="shared" si="621"/>
        <v>0</v>
      </c>
      <c r="AC586" s="100">
        <f t="shared" si="622"/>
        <v>0</v>
      </c>
      <c r="AD586" s="100">
        <f t="shared" si="623"/>
        <v>0</v>
      </c>
      <c r="AE586" s="104">
        <f t="shared" si="624"/>
        <v>0</v>
      </c>
      <c r="AF586" s="104">
        <f t="shared" si="625"/>
        <v>0</v>
      </c>
      <c r="AG586" s="104">
        <f t="shared" si="626"/>
        <v>0</v>
      </c>
      <c r="AH586" s="173">
        <f t="shared" si="627"/>
        <v>0</v>
      </c>
      <c r="AJ586" s="78"/>
      <c r="AK586" s="79"/>
      <c r="AL586" s="79"/>
      <c r="AM586" s="79"/>
      <c r="AN586" s="79"/>
      <c r="AO586" s="79"/>
      <c r="AP586" s="79"/>
      <c r="AQ586" s="79"/>
      <c r="AR586" s="79"/>
      <c r="AS586" s="79"/>
      <c r="AT586" s="79"/>
      <c r="AU586" s="79"/>
      <c r="AV586" s="30">
        <f t="shared" si="628"/>
        <v>0</v>
      </c>
      <c r="AW586" s="80"/>
      <c r="AX586" s="37"/>
    </row>
    <row r="587" spans="1:50" x14ac:dyDescent="0.35">
      <c r="B587" s="116">
        <v>671005</v>
      </c>
      <c r="C587" s="87" t="s">
        <v>1091</v>
      </c>
      <c r="E587" s="99">
        <f t="shared" si="599"/>
        <v>0</v>
      </c>
      <c r="F587" s="100">
        <f t="shared" si="600"/>
        <v>0</v>
      </c>
      <c r="G587" s="100">
        <f t="shared" si="601"/>
        <v>0</v>
      </c>
      <c r="H587" s="100">
        <f t="shared" si="602"/>
        <v>0</v>
      </c>
      <c r="I587" s="100">
        <f t="shared" si="603"/>
        <v>0</v>
      </c>
      <c r="J587" s="100">
        <f t="shared" si="604"/>
        <v>0</v>
      </c>
      <c r="K587" s="100">
        <f t="shared" si="605"/>
        <v>0</v>
      </c>
      <c r="L587" s="100">
        <f t="shared" si="606"/>
        <v>0</v>
      </c>
      <c r="M587" s="100">
        <f t="shared" si="607"/>
        <v>0</v>
      </c>
      <c r="N587" s="100">
        <f t="shared" si="608"/>
        <v>0</v>
      </c>
      <c r="O587" s="100">
        <f t="shared" si="609"/>
        <v>0</v>
      </c>
      <c r="P587" s="100">
        <f t="shared" si="610"/>
        <v>0</v>
      </c>
      <c r="Q587" s="104">
        <f t="shared" si="611"/>
        <v>0</v>
      </c>
      <c r="S587" s="99">
        <f t="shared" si="612"/>
        <v>0</v>
      </c>
      <c r="T587" s="100">
        <f t="shared" si="613"/>
        <v>0</v>
      </c>
      <c r="U587" s="100">
        <f t="shared" si="614"/>
        <v>0</v>
      </c>
      <c r="V587" s="100">
        <f t="shared" si="615"/>
        <v>0</v>
      </c>
      <c r="W587" s="100">
        <f t="shared" si="616"/>
        <v>0</v>
      </c>
      <c r="X587" s="100">
        <f t="shared" si="617"/>
        <v>0</v>
      </c>
      <c r="Y587" s="100">
        <f t="shared" si="618"/>
        <v>0</v>
      </c>
      <c r="Z587" s="100">
        <f t="shared" si="619"/>
        <v>0</v>
      </c>
      <c r="AA587" s="100">
        <f t="shared" si="620"/>
        <v>0</v>
      </c>
      <c r="AB587" s="100">
        <f t="shared" si="621"/>
        <v>0</v>
      </c>
      <c r="AC587" s="100">
        <f t="shared" si="622"/>
        <v>0</v>
      </c>
      <c r="AD587" s="100">
        <f t="shared" si="623"/>
        <v>0</v>
      </c>
      <c r="AE587" s="104">
        <f t="shared" si="624"/>
        <v>0</v>
      </c>
      <c r="AF587" s="104">
        <f t="shared" si="625"/>
        <v>0</v>
      </c>
      <c r="AG587" s="104">
        <f t="shared" si="626"/>
        <v>0</v>
      </c>
      <c r="AH587" s="173">
        <f t="shared" si="627"/>
        <v>0</v>
      </c>
      <c r="AJ587" s="78"/>
      <c r="AK587" s="79"/>
      <c r="AL587" s="79"/>
      <c r="AM587" s="79"/>
      <c r="AN587" s="79"/>
      <c r="AO587" s="79"/>
      <c r="AP587" s="79"/>
      <c r="AQ587" s="79"/>
      <c r="AR587" s="79"/>
      <c r="AS587" s="79"/>
      <c r="AT587" s="79"/>
      <c r="AU587" s="79"/>
      <c r="AV587" s="30">
        <f t="shared" si="628"/>
        <v>0</v>
      </c>
      <c r="AW587" s="80"/>
      <c r="AX587" s="37"/>
    </row>
    <row r="588" spans="1:50" x14ac:dyDescent="0.35">
      <c r="B588" s="116">
        <v>671006</v>
      </c>
      <c r="C588" s="87" t="s">
        <v>1092</v>
      </c>
      <c r="E588" s="99">
        <f t="shared" si="599"/>
        <v>0</v>
      </c>
      <c r="F588" s="100">
        <f t="shared" si="600"/>
        <v>0</v>
      </c>
      <c r="G588" s="100">
        <f t="shared" si="601"/>
        <v>0</v>
      </c>
      <c r="H588" s="100">
        <f t="shared" si="602"/>
        <v>0</v>
      </c>
      <c r="I588" s="100">
        <f t="shared" si="603"/>
        <v>0</v>
      </c>
      <c r="J588" s="100">
        <f t="shared" si="604"/>
        <v>0</v>
      </c>
      <c r="K588" s="100">
        <f t="shared" si="605"/>
        <v>0</v>
      </c>
      <c r="L588" s="100">
        <f t="shared" si="606"/>
        <v>0</v>
      </c>
      <c r="M588" s="100">
        <f t="shared" si="607"/>
        <v>0</v>
      </c>
      <c r="N588" s="100">
        <f t="shared" si="608"/>
        <v>0</v>
      </c>
      <c r="O588" s="100">
        <f t="shared" si="609"/>
        <v>0</v>
      </c>
      <c r="P588" s="100">
        <f t="shared" si="610"/>
        <v>0</v>
      </c>
      <c r="Q588" s="104">
        <f t="shared" si="611"/>
        <v>0</v>
      </c>
      <c r="S588" s="99">
        <f t="shared" si="612"/>
        <v>0</v>
      </c>
      <c r="T588" s="100">
        <f t="shared" si="613"/>
        <v>0</v>
      </c>
      <c r="U588" s="100">
        <f t="shared" si="614"/>
        <v>0</v>
      </c>
      <c r="V588" s="100">
        <f t="shared" si="615"/>
        <v>0</v>
      </c>
      <c r="W588" s="100">
        <f t="shared" si="616"/>
        <v>0</v>
      </c>
      <c r="X588" s="100">
        <f t="shared" si="617"/>
        <v>0</v>
      </c>
      <c r="Y588" s="100">
        <f t="shared" si="618"/>
        <v>0</v>
      </c>
      <c r="Z588" s="100">
        <f t="shared" si="619"/>
        <v>0</v>
      </c>
      <c r="AA588" s="100">
        <f t="shared" si="620"/>
        <v>0</v>
      </c>
      <c r="AB588" s="100">
        <f t="shared" si="621"/>
        <v>0</v>
      </c>
      <c r="AC588" s="100">
        <f t="shared" si="622"/>
        <v>0</v>
      </c>
      <c r="AD588" s="100">
        <f t="shared" si="623"/>
        <v>0</v>
      </c>
      <c r="AE588" s="104">
        <f t="shared" si="624"/>
        <v>0</v>
      </c>
      <c r="AF588" s="104">
        <f t="shared" si="625"/>
        <v>0</v>
      </c>
      <c r="AG588" s="104">
        <f t="shared" si="626"/>
        <v>0</v>
      </c>
      <c r="AH588" s="173">
        <f t="shared" si="627"/>
        <v>0</v>
      </c>
      <c r="AJ588" s="78"/>
      <c r="AK588" s="79"/>
      <c r="AL588" s="79"/>
      <c r="AM588" s="79"/>
      <c r="AN588" s="79"/>
      <c r="AO588" s="79"/>
      <c r="AP588" s="79"/>
      <c r="AQ588" s="79"/>
      <c r="AR588" s="79"/>
      <c r="AS588" s="79"/>
      <c r="AT588" s="79"/>
      <c r="AU588" s="79"/>
      <c r="AV588" s="30">
        <f t="shared" si="628"/>
        <v>0</v>
      </c>
      <c r="AW588" s="80"/>
      <c r="AX588" s="37"/>
    </row>
    <row r="589" spans="1:50" x14ac:dyDescent="0.35">
      <c r="B589" s="116">
        <v>671007</v>
      </c>
      <c r="C589" s="87" t="s">
        <v>1093</v>
      </c>
      <c r="E589" s="99">
        <f t="shared" si="599"/>
        <v>0</v>
      </c>
      <c r="F589" s="100">
        <f t="shared" si="600"/>
        <v>0</v>
      </c>
      <c r="G589" s="100">
        <f t="shared" si="601"/>
        <v>0</v>
      </c>
      <c r="H589" s="100">
        <f t="shared" si="602"/>
        <v>0</v>
      </c>
      <c r="I589" s="100">
        <f t="shared" si="603"/>
        <v>0</v>
      </c>
      <c r="J589" s="100">
        <f t="shared" si="604"/>
        <v>0</v>
      </c>
      <c r="K589" s="100">
        <f t="shared" si="605"/>
        <v>0</v>
      </c>
      <c r="L589" s="100">
        <f t="shared" si="606"/>
        <v>0</v>
      </c>
      <c r="M589" s="100">
        <f t="shared" si="607"/>
        <v>0</v>
      </c>
      <c r="N589" s="100">
        <f t="shared" si="608"/>
        <v>0</v>
      </c>
      <c r="O589" s="100">
        <f t="shared" si="609"/>
        <v>0</v>
      </c>
      <c r="P589" s="100">
        <f t="shared" si="610"/>
        <v>0</v>
      </c>
      <c r="Q589" s="104">
        <f t="shared" si="611"/>
        <v>0</v>
      </c>
      <c r="S589" s="99">
        <f t="shared" si="612"/>
        <v>0</v>
      </c>
      <c r="T589" s="100">
        <f t="shared" si="613"/>
        <v>0</v>
      </c>
      <c r="U589" s="100">
        <f t="shared" si="614"/>
        <v>0</v>
      </c>
      <c r="V589" s="100">
        <f t="shared" si="615"/>
        <v>0</v>
      </c>
      <c r="W589" s="100">
        <f t="shared" si="616"/>
        <v>0</v>
      </c>
      <c r="X589" s="100">
        <f t="shared" si="617"/>
        <v>0</v>
      </c>
      <c r="Y589" s="100">
        <f t="shared" si="618"/>
        <v>0</v>
      </c>
      <c r="Z589" s="100">
        <f t="shared" si="619"/>
        <v>0</v>
      </c>
      <c r="AA589" s="100">
        <f t="shared" si="620"/>
        <v>0</v>
      </c>
      <c r="AB589" s="100">
        <f t="shared" si="621"/>
        <v>0</v>
      </c>
      <c r="AC589" s="100">
        <f t="shared" si="622"/>
        <v>0</v>
      </c>
      <c r="AD589" s="100">
        <f t="shared" si="623"/>
        <v>0</v>
      </c>
      <c r="AE589" s="104">
        <f t="shared" si="624"/>
        <v>0</v>
      </c>
      <c r="AF589" s="104">
        <f t="shared" si="625"/>
        <v>0</v>
      </c>
      <c r="AG589" s="104">
        <f t="shared" si="626"/>
        <v>0</v>
      </c>
      <c r="AH589" s="173">
        <f t="shared" si="627"/>
        <v>0</v>
      </c>
      <c r="AJ589" s="78"/>
      <c r="AK589" s="79"/>
      <c r="AL589" s="79"/>
      <c r="AM589" s="79"/>
      <c r="AN589" s="79"/>
      <c r="AO589" s="79"/>
      <c r="AP589" s="79"/>
      <c r="AQ589" s="79"/>
      <c r="AR589" s="79"/>
      <c r="AS589" s="79"/>
      <c r="AT589" s="79"/>
      <c r="AU589" s="79"/>
      <c r="AV589" s="30">
        <f t="shared" si="628"/>
        <v>0</v>
      </c>
      <c r="AW589" s="80"/>
      <c r="AX589" s="37"/>
    </row>
    <row r="590" spans="1:50" x14ac:dyDescent="0.35">
      <c r="B590" s="116">
        <v>671200</v>
      </c>
      <c r="C590" s="87" t="s">
        <v>1094</v>
      </c>
      <c r="E590" s="99">
        <f t="shared" si="599"/>
        <v>0</v>
      </c>
      <c r="F590" s="100">
        <f t="shared" si="600"/>
        <v>0</v>
      </c>
      <c r="G590" s="100">
        <f t="shared" si="601"/>
        <v>0</v>
      </c>
      <c r="H590" s="100">
        <f t="shared" si="602"/>
        <v>0</v>
      </c>
      <c r="I590" s="100">
        <f t="shared" si="603"/>
        <v>0</v>
      </c>
      <c r="J590" s="100">
        <f t="shared" si="604"/>
        <v>0</v>
      </c>
      <c r="K590" s="100">
        <f t="shared" si="605"/>
        <v>0</v>
      </c>
      <c r="L590" s="100">
        <f t="shared" si="606"/>
        <v>0</v>
      </c>
      <c r="M590" s="100">
        <f t="shared" si="607"/>
        <v>0</v>
      </c>
      <c r="N590" s="100">
        <f t="shared" si="608"/>
        <v>0</v>
      </c>
      <c r="O590" s="100">
        <f t="shared" si="609"/>
        <v>0</v>
      </c>
      <c r="P590" s="100">
        <f t="shared" si="610"/>
        <v>0</v>
      </c>
      <c r="Q590" s="104">
        <f t="shared" si="611"/>
        <v>0</v>
      </c>
      <c r="S590" s="99">
        <f t="shared" si="612"/>
        <v>0</v>
      </c>
      <c r="T590" s="100">
        <f t="shared" si="613"/>
        <v>0</v>
      </c>
      <c r="U590" s="100">
        <f t="shared" si="614"/>
        <v>0</v>
      </c>
      <c r="V590" s="100">
        <f t="shared" si="615"/>
        <v>0</v>
      </c>
      <c r="W590" s="100">
        <f t="shared" si="616"/>
        <v>0</v>
      </c>
      <c r="X590" s="100">
        <f t="shared" si="617"/>
        <v>0</v>
      </c>
      <c r="Y590" s="100">
        <f t="shared" si="618"/>
        <v>0</v>
      </c>
      <c r="Z590" s="100">
        <f t="shared" si="619"/>
        <v>0</v>
      </c>
      <c r="AA590" s="100">
        <f t="shared" si="620"/>
        <v>0</v>
      </c>
      <c r="AB590" s="100">
        <f t="shared" si="621"/>
        <v>0</v>
      </c>
      <c r="AC590" s="100">
        <f t="shared" si="622"/>
        <v>0</v>
      </c>
      <c r="AD590" s="100">
        <f t="shared" si="623"/>
        <v>0</v>
      </c>
      <c r="AE590" s="104">
        <f t="shared" si="624"/>
        <v>0</v>
      </c>
      <c r="AF590" s="104">
        <f t="shared" si="625"/>
        <v>0</v>
      </c>
      <c r="AG590" s="104">
        <f t="shared" si="626"/>
        <v>0</v>
      </c>
      <c r="AH590" s="173">
        <f t="shared" si="627"/>
        <v>0</v>
      </c>
      <c r="AJ590" s="78"/>
      <c r="AK590" s="79"/>
      <c r="AL590" s="79"/>
      <c r="AM590" s="79"/>
      <c r="AN590" s="79"/>
      <c r="AO590" s="79"/>
      <c r="AP590" s="79"/>
      <c r="AQ590" s="79"/>
      <c r="AR590" s="79"/>
      <c r="AS590" s="79"/>
      <c r="AT590" s="79"/>
      <c r="AU590" s="79"/>
      <c r="AV590" s="30">
        <f t="shared" si="628"/>
        <v>0</v>
      </c>
      <c r="AW590" s="80"/>
      <c r="AX590" s="37"/>
    </row>
    <row r="591" spans="1:50" x14ac:dyDescent="0.35">
      <c r="B591" s="116">
        <v>671201</v>
      </c>
      <c r="C591" s="87" t="s">
        <v>1095</v>
      </c>
      <c r="E591" s="99">
        <f t="shared" si="599"/>
        <v>0</v>
      </c>
      <c r="F591" s="100">
        <f t="shared" si="600"/>
        <v>0</v>
      </c>
      <c r="G591" s="100">
        <f t="shared" si="601"/>
        <v>0</v>
      </c>
      <c r="H591" s="100">
        <f t="shared" si="602"/>
        <v>0</v>
      </c>
      <c r="I591" s="100">
        <f t="shared" si="603"/>
        <v>0</v>
      </c>
      <c r="J591" s="100">
        <f t="shared" si="604"/>
        <v>0</v>
      </c>
      <c r="K591" s="100">
        <f t="shared" si="605"/>
        <v>0</v>
      </c>
      <c r="L591" s="100">
        <f t="shared" si="606"/>
        <v>0</v>
      </c>
      <c r="M591" s="100">
        <f t="shared" si="607"/>
        <v>0</v>
      </c>
      <c r="N591" s="100">
        <f t="shared" si="608"/>
        <v>0</v>
      </c>
      <c r="O591" s="100">
        <f t="shared" si="609"/>
        <v>0</v>
      </c>
      <c r="P591" s="100">
        <f t="shared" si="610"/>
        <v>0</v>
      </c>
      <c r="Q591" s="104">
        <f t="shared" si="611"/>
        <v>0</v>
      </c>
      <c r="S591" s="99">
        <f t="shared" si="612"/>
        <v>0</v>
      </c>
      <c r="T591" s="100">
        <f t="shared" si="613"/>
        <v>0</v>
      </c>
      <c r="U591" s="100">
        <f t="shared" si="614"/>
        <v>0</v>
      </c>
      <c r="V591" s="100">
        <f t="shared" si="615"/>
        <v>0</v>
      </c>
      <c r="W591" s="100">
        <f t="shared" si="616"/>
        <v>0</v>
      </c>
      <c r="X591" s="100">
        <f t="shared" si="617"/>
        <v>0</v>
      </c>
      <c r="Y591" s="100">
        <f t="shared" si="618"/>
        <v>0</v>
      </c>
      <c r="Z591" s="100">
        <f t="shared" si="619"/>
        <v>0</v>
      </c>
      <c r="AA591" s="100">
        <f t="shared" si="620"/>
        <v>0</v>
      </c>
      <c r="AB591" s="100">
        <f t="shared" si="621"/>
        <v>0</v>
      </c>
      <c r="AC591" s="100">
        <f t="shared" si="622"/>
        <v>0</v>
      </c>
      <c r="AD591" s="100">
        <f t="shared" si="623"/>
        <v>0</v>
      </c>
      <c r="AE591" s="104">
        <f t="shared" si="624"/>
        <v>0</v>
      </c>
      <c r="AF591" s="104">
        <f t="shared" si="625"/>
        <v>0</v>
      </c>
      <c r="AG591" s="104">
        <f t="shared" si="626"/>
        <v>0</v>
      </c>
      <c r="AH591" s="173">
        <f t="shared" si="627"/>
        <v>0</v>
      </c>
      <c r="AJ591" s="78"/>
      <c r="AK591" s="79"/>
      <c r="AL591" s="79"/>
      <c r="AM591" s="79"/>
      <c r="AN591" s="79"/>
      <c r="AO591" s="79"/>
      <c r="AP591" s="79"/>
      <c r="AQ591" s="79"/>
      <c r="AR591" s="79"/>
      <c r="AS591" s="79"/>
      <c r="AT591" s="79"/>
      <c r="AU591" s="79"/>
      <c r="AV591" s="30">
        <f t="shared" si="628"/>
        <v>0</v>
      </c>
      <c r="AW591" s="80"/>
      <c r="AX591" s="37"/>
    </row>
    <row r="592" spans="1:50" x14ac:dyDescent="0.35">
      <c r="B592" s="116">
        <v>671202</v>
      </c>
      <c r="C592" s="87" t="s">
        <v>1096</v>
      </c>
      <c r="E592" s="99">
        <f t="shared" si="599"/>
        <v>0</v>
      </c>
      <c r="F592" s="100">
        <f t="shared" si="600"/>
        <v>0</v>
      </c>
      <c r="G592" s="100">
        <f t="shared" si="601"/>
        <v>0</v>
      </c>
      <c r="H592" s="100">
        <f t="shared" si="602"/>
        <v>0</v>
      </c>
      <c r="I592" s="100">
        <f t="shared" si="603"/>
        <v>0</v>
      </c>
      <c r="J592" s="100">
        <f t="shared" si="604"/>
        <v>0</v>
      </c>
      <c r="K592" s="100">
        <f t="shared" si="605"/>
        <v>0</v>
      </c>
      <c r="L592" s="100">
        <f t="shared" si="606"/>
        <v>0</v>
      </c>
      <c r="M592" s="100">
        <f t="shared" si="607"/>
        <v>0</v>
      </c>
      <c r="N592" s="100">
        <f t="shared" si="608"/>
        <v>0</v>
      </c>
      <c r="O592" s="100">
        <f t="shared" si="609"/>
        <v>0</v>
      </c>
      <c r="P592" s="100">
        <f t="shared" si="610"/>
        <v>0</v>
      </c>
      <c r="Q592" s="104">
        <f t="shared" si="611"/>
        <v>0</v>
      </c>
      <c r="S592" s="99">
        <f t="shared" si="612"/>
        <v>0</v>
      </c>
      <c r="T592" s="100">
        <f t="shared" si="613"/>
        <v>0</v>
      </c>
      <c r="U592" s="100">
        <f t="shared" si="614"/>
        <v>0</v>
      </c>
      <c r="V592" s="100">
        <f t="shared" si="615"/>
        <v>0</v>
      </c>
      <c r="W592" s="100">
        <f t="shared" si="616"/>
        <v>0</v>
      </c>
      <c r="X592" s="100">
        <f t="shared" si="617"/>
        <v>0</v>
      </c>
      <c r="Y592" s="100">
        <f t="shared" si="618"/>
        <v>0</v>
      </c>
      <c r="Z592" s="100">
        <f t="shared" si="619"/>
        <v>0</v>
      </c>
      <c r="AA592" s="100">
        <f t="shared" si="620"/>
        <v>0</v>
      </c>
      <c r="AB592" s="100">
        <f t="shared" si="621"/>
        <v>0</v>
      </c>
      <c r="AC592" s="100">
        <f t="shared" si="622"/>
        <v>0</v>
      </c>
      <c r="AD592" s="100">
        <f t="shared" si="623"/>
        <v>0</v>
      </c>
      <c r="AE592" s="104">
        <f t="shared" si="624"/>
        <v>0</v>
      </c>
      <c r="AF592" s="104">
        <f t="shared" si="625"/>
        <v>0</v>
      </c>
      <c r="AG592" s="104">
        <f t="shared" si="626"/>
        <v>0</v>
      </c>
      <c r="AH592" s="173">
        <f t="shared" si="627"/>
        <v>0</v>
      </c>
      <c r="AJ592" s="78"/>
      <c r="AK592" s="79"/>
      <c r="AL592" s="79"/>
      <c r="AM592" s="79"/>
      <c r="AN592" s="79"/>
      <c r="AO592" s="79"/>
      <c r="AP592" s="79"/>
      <c r="AQ592" s="79"/>
      <c r="AR592" s="79"/>
      <c r="AS592" s="79"/>
      <c r="AT592" s="79"/>
      <c r="AU592" s="79"/>
      <c r="AV592" s="30">
        <f t="shared" si="628"/>
        <v>0</v>
      </c>
      <c r="AW592" s="80"/>
      <c r="AX592" s="37"/>
    </row>
    <row r="593" spans="1:50" x14ac:dyDescent="0.35">
      <c r="B593" s="116">
        <v>672000</v>
      </c>
      <c r="C593" s="87" t="s">
        <v>1097</v>
      </c>
      <c r="E593" s="99">
        <f t="shared" si="599"/>
        <v>0</v>
      </c>
      <c r="F593" s="100">
        <f t="shared" si="600"/>
        <v>0</v>
      </c>
      <c r="G593" s="100">
        <f t="shared" si="601"/>
        <v>0</v>
      </c>
      <c r="H593" s="100">
        <f t="shared" si="602"/>
        <v>0</v>
      </c>
      <c r="I593" s="100">
        <f t="shared" si="603"/>
        <v>0</v>
      </c>
      <c r="J593" s="100">
        <f t="shared" si="604"/>
        <v>0</v>
      </c>
      <c r="K593" s="100">
        <f t="shared" si="605"/>
        <v>0</v>
      </c>
      <c r="L593" s="100">
        <f t="shared" si="606"/>
        <v>0</v>
      </c>
      <c r="M593" s="100">
        <f t="shared" si="607"/>
        <v>0</v>
      </c>
      <c r="N593" s="100">
        <f t="shared" si="608"/>
        <v>0</v>
      </c>
      <c r="O593" s="100">
        <f t="shared" si="609"/>
        <v>0</v>
      </c>
      <c r="P593" s="100">
        <f t="shared" si="610"/>
        <v>0</v>
      </c>
      <c r="Q593" s="104">
        <f t="shared" si="611"/>
        <v>0</v>
      </c>
      <c r="S593" s="99">
        <f t="shared" si="612"/>
        <v>0</v>
      </c>
      <c r="T593" s="100">
        <f t="shared" si="613"/>
        <v>0</v>
      </c>
      <c r="U593" s="100">
        <f t="shared" si="614"/>
        <v>0</v>
      </c>
      <c r="V593" s="100">
        <f t="shared" si="615"/>
        <v>0</v>
      </c>
      <c r="W593" s="100">
        <f t="shared" si="616"/>
        <v>0</v>
      </c>
      <c r="X593" s="100">
        <f t="shared" si="617"/>
        <v>0</v>
      </c>
      <c r="Y593" s="100">
        <f t="shared" si="618"/>
        <v>0</v>
      </c>
      <c r="Z593" s="100">
        <f t="shared" si="619"/>
        <v>0</v>
      </c>
      <c r="AA593" s="100">
        <f t="shared" si="620"/>
        <v>0</v>
      </c>
      <c r="AB593" s="100">
        <f t="shared" si="621"/>
        <v>0</v>
      </c>
      <c r="AC593" s="100">
        <f t="shared" si="622"/>
        <v>0</v>
      </c>
      <c r="AD593" s="100">
        <f t="shared" si="623"/>
        <v>0</v>
      </c>
      <c r="AE593" s="104">
        <f t="shared" si="624"/>
        <v>0</v>
      </c>
      <c r="AF593" s="104">
        <f t="shared" si="625"/>
        <v>0</v>
      </c>
      <c r="AG593" s="104">
        <f t="shared" si="626"/>
        <v>0</v>
      </c>
      <c r="AH593" s="173">
        <f t="shared" si="627"/>
        <v>0</v>
      </c>
      <c r="AJ593" s="78"/>
      <c r="AK593" s="79"/>
      <c r="AL593" s="79"/>
      <c r="AM593" s="79"/>
      <c r="AN593" s="79"/>
      <c r="AO593" s="79"/>
      <c r="AP593" s="79"/>
      <c r="AQ593" s="79"/>
      <c r="AR593" s="79"/>
      <c r="AS593" s="79"/>
      <c r="AT593" s="79"/>
      <c r="AU593" s="79"/>
      <c r="AV593" s="30">
        <f t="shared" si="628"/>
        <v>0</v>
      </c>
      <c r="AW593" s="80"/>
      <c r="AX593" s="37"/>
    </row>
    <row r="594" spans="1:50" x14ac:dyDescent="0.35">
      <c r="B594" s="116">
        <v>672100</v>
      </c>
      <c r="C594" s="87" t="s">
        <v>1098</v>
      </c>
      <c r="E594" s="99">
        <f t="shared" si="599"/>
        <v>0</v>
      </c>
      <c r="F594" s="100">
        <f t="shared" si="600"/>
        <v>0</v>
      </c>
      <c r="G594" s="100">
        <f t="shared" si="601"/>
        <v>0</v>
      </c>
      <c r="H594" s="100">
        <f t="shared" si="602"/>
        <v>0</v>
      </c>
      <c r="I594" s="100">
        <f t="shared" si="603"/>
        <v>0</v>
      </c>
      <c r="J594" s="100">
        <f t="shared" si="604"/>
        <v>0</v>
      </c>
      <c r="K594" s="100">
        <f t="shared" si="605"/>
        <v>0</v>
      </c>
      <c r="L594" s="100">
        <f t="shared" si="606"/>
        <v>0</v>
      </c>
      <c r="M594" s="100">
        <f t="shared" si="607"/>
        <v>0</v>
      </c>
      <c r="N594" s="100">
        <f t="shared" si="608"/>
        <v>0</v>
      </c>
      <c r="O594" s="100">
        <f t="shared" si="609"/>
        <v>0</v>
      </c>
      <c r="P594" s="100">
        <f t="shared" si="610"/>
        <v>0</v>
      </c>
      <c r="Q594" s="104">
        <f t="shared" si="611"/>
        <v>0</v>
      </c>
      <c r="S594" s="99">
        <f t="shared" si="612"/>
        <v>0</v>
      </c>
      <c r="T594" s="100">
        <f t="shared" si="613"/>
        <v>0</v>
      </c>
      <c r="U594" s="100">
        <f t="shared" si="614"/>
        <v>0</v>
      </c>
      <c r="V594" s="100">
        <f t="shared" si="615"/>
        <v>0</v>
      </c>
      <c r="W594" s="100">
        <f t="shared" si="616"/>
        <v>0</v>
      </c>
      <c r="X594" s="100">
        <f t="shared" si="617"/>
        <v>0</v>
      </c>
      <c r="Y594" s="100">
        <f t="shared" si="618"/>
        <v>0</v>
      </c>
      <c r="Z594" s="100">
        <f t="shared" si="619"/>
        <v>0</v>
      </c>
      <c r="AA594" s="100">
        <f t="shared" si="620"/>
        <v>0</v>
      </c>
      <c r="AB594" s="100">
        <f t="shared" si="621"/>
        <v>0</v>
      </c>
      <c r="AC594" s="100">
        <f t="shared" si="622"/>
        <v>0</v>
      </c>
      <c r="AD594" s="100">
        <f t="shared" si="623"/>
        <v>0</v>
      </c>
      <c r="AE594" s="104">
        <f t="shared" si="624"/>
        <v>0</v>
      </c>
      <c r="AF594" s="104">
        <f t="shared" si="625"/>
        <v>0</v>
      </c>
      <c r="AG594" s="104">
        <f t="shared" si="626"/>
        <v>0</v>
      </c>
      <c r="AH594" s="173">
        <f t="shared" si="627"/>
        <v>0</v>
      </c>
      <c r="AJ594" s="78"/>
      <c r="AK594" s="79"/>
      <c r="AL594" s="79"/>
      <c r="AM594" s="79"/>
      <c r="AN594" s="79"/>
      <c r="AO594" s="79"/>
      <c r="AP594" s="79"/>
      <c r="AQ594" s="79"/>
      <c r="AR594" s="79"/>
      <c r="AS594" s="79"/>
      <c r="AT594" s="79"/>
      <c r="AU594" s="79"/>
      <c r="AV594" s="30">
        <f t="shared" si="628"/>
        <v>0</v>
      </c>
      <c r="AW594" s="80"/>
      <c r="AX594" s="37"/>
    </row>
    <row r="595" spans="1:50" x14ac:dyDescent="0.35">
      <c r="B595" s="116">
        <v>672101</v>
      </c>
      <c r="C595" s="87" t="s">
        <v>1099</v>
      </c>
      <c r="E595" s="99">
        <f t="shared" si="599"/>
        <v>0</v>
      </c>
      <c r="F595" s="100">
        <f t="shared" si="600"/>
        <v>0</v>
      </c>
      <c r="G595" s="100">
        <f t="shared" si="601"/>
        <v>0</v>
      </c>
      <c r="H595" s="100">
        <f t="shared" si="602"/>
        <v>0</v>
      </c>
      <c r="I595" s="100">
        <f t="shared" si="603"/>
        <v>0</v>
      </c>
      <c r="J595" s="100">
        <f t="shared" si="604"/>
        <v>0</v>
      </c>
      <c r="K595" s="100">
        <f t="shared" si="605"/>
        <v>0</v>
      </c>
      <c r="L595" s="100">
        <f t="shared" si="606"/>
        <v>0</v>
      </c>
      <c r="M595" s="100">
        <f t="shared" si="607"/>
        <v>0</v>
      </c>
      <c r="N595" s="100">
        <f t="shared" si="608"/>
        <v>0</v>
      </c>
      <c r="O595" s="100">
        <f t="shared" si="609"/>
        <v>0</v>
      </c>
      <c r="P595" s="100">
        <f t="shared" si="610"/>
        <v>0</v>
      </c>
      <c r="Q595" s="104">
        <f t="shared" si="611"/>
        <v>0</v>
      </c>
      <c r="S595" s="99">
        <f t="shared" si="612"/>
        <v>0</v>
      </c>
      <c r="T595" s="100">
        <f t="shared" si="613"/>
        <v>0</v>
      </c>
      <c r="U595" s="100">
        <f t="shared" si="614"/>
        <v>0</v>
      </c>
      <c r="V595" s="100">
        <f t="shared" si="615"/>
        <v>0</v>
      </c>
      <c r="W595" s="100">
        <f t="shared" si="616"/>
        <v>0</v>
      </c>
      <c r="X595" s="100">
        <f t="shared" si="617"/>
        <v>0</v>
      </c>
      <c r="Y595" s="100">
        <f t="shared" si="618"/>
        <v>0</v>
      </c>
      <c r="Z595" s="100">
        <f t="shared" si="619"/>
        <v>0</v>
      </c>
      <c r="AA595" s="100">
        <f t="shared" si="620"/>
        <v>0</v>
      </c>
      <c r="AB595" s="100">
        <f t="shared" si="621"/>
        <v>0</v>
      </c>
      <c r="AC595" s="100">
        <f t="shared" si="622"/>
        <v>0</v>
      </c>
      <c r="AD595" s="100">
        <f t="shared" si="623"/>
        <v>0</v>
      </c>
      <c r="AE595" s="104">
        <f t="shared" si="624"/>
        <v>0</v>
      </c>
      <c r="AF595" s="104">
        <f t="shared" si="625"/>
        <v>0</v>
      </c>
      <c r="AG595" s="104">
        <f t="shared" si="626"/>
        <v>0</v>
      </c>
      <c r="AH595" s="173">
        <f t="shared" si="627"/>
        <v>0</v>
      </c>
      <c r="AJ595" s="78"/>
      <c r="AK595" s="79"/>
      <c r="AL595" s="79"/>
      <c r="AM595" s="79"/>
      <c r="AN595" s="79"/>
      <c r="AO595" s="79"/>
      <c r="AP595" s="79"/>
      <c r="AQ595" s="79"/>
      <c r="AR595" s="79"/>
      <c r="AS595" s="79"/>
      <c r="AT595" s="79"/>
      <c r="AU595" s="79"/>
      <c r="AV595" s="30">
        <f t="shared" si="628"/>
        <v>0</v>
      </c>
      <c r="AW595" s="80"/>
      <c r="AX595" s="37"/>
    </row>
    <row r="596" spans="1:50" x14ac:dyDescent="0.35">
      <c r="B596" s="116">
        <v>672102</v>
      </c>
      <c r="C596" s="87" t="s">
        <v>1100</v>
      </c>
      <c r="E596" s="99">
        <f t="shared" si="599"/>
        <v>0</v>
      </c>
      <c r="F596" s="100">
        <f t="shared" si="600"/>
        <v>0</v>
      </c>
      <c r="G596" s="100">
        <f t="shared" si="601"/>
        <v>0</v>
      </c>
      <c r="H596" s="100">
        <f t="shared" si="602"/>
        <v>0</v>
      </c>
      <c r="I596" s="100">
        <f t="shared" si="603"/>
        <v>0</v>
      </c>
      <c r="J596" s="100">
        <f t="shared" si="604"/>
        <v>0</v>
      </c>
      <c r="K596" s="100">
        <f t="shared" si="605"/>
        <v>0</v>
      </c>
      <c r="L596" s="100">
        <f t="shared" si="606"/>
        <v>0</v>
      </c>
      <c r="M596" s="100">
        <f t="shared" si="607"/>
        <v>0</v>
      </c>
      <c r="N596" s="100">
        <f t="shared" si="608"/>
        <v>0</v>
      </c>
      <c r="O596" s="100">
        <f t="shared" si="609"/>
        <v>0</v>
      </c>
      <c r="P596" s="100">
        <f t="shared" si="610"/>
        <v>0</v>
      </c>
      <c r="Q596" s="104">
        <f t="shared" si="611"/>
        <v>0</v>
      </c>
      <c r="S596" s="99">
        <f t="shared" si="612"/>
        <v>0</v>
      </c>
      <c r="T596" s="100">
        <f t="shared" si="613"/>
        <v>0</v>
      </c>
      <c r="U596" s="100">
        <f t="shared" si="614"/>
        <v>0</v>
      </c>
      <c r="V596" s="100">
        <f t="shared" si="615"/>
        <v>0</v>
      </c>
      <c r="W596" s="100">
        <f t="shared" si="616"/>
        <v>0</v>
      </c>
      <c r="X596" s="100">
        <f t="shared" si="617"/>
        <v>0</v>
      </c>
      <c r="Y596" s="100">
        <f t="shared" si="618"/>
        <v>0</v>
      </c>
      <c r="Z596" s="100">
        <f t="shared" si="619"/>
        <v>0</v>
      </c>
      <c r="AA596" s="100">
        <f t="shared" si="620"/>
        <v>0</v>
      </c>
      <c r="AB596" s="100">
        <f t="shared" si="621"/>
        <v>0</v>
      </c>
      <c r="AC596" s="100">
        <f t="shared" si="622"/>
        <v>0</v>
      </c>
      <c r="AD596" s="100">
        <f t="shared" si="623"/>
        <v>0</v>
      </c>
      <c r="AE596" s="104">
        <f t="shared" si="624"/>
        <v>0</v>
      </c>
      <c r="AF596" s="104">
        <f t="shared" si="625"/>
        <v>0</v>
      </c>
      <c r="AG596" s="104">
        <f t="shared" si="626"/>
        <v>0</v>
      </c>
      <c r="AH596" s="173">
        <f t="shared" si="627"/>
        <v>0</v>
      </c>
      <c r="AJ596" s="78"/>
      <c r="AK596" s="79"/>
      <c r="AL596" s="79"/>
      <c r="AM596" s="79"/>
      <c r="AN596" s="79"/>
      <c r="AO596" s="79"/>
      <c r="AP596" s="79"/>
      <c r="AQ596" s="79"/>
      <c r="AR596" s="79"/>
      <c r="AS596" s="79"/>
      <c r="AT596" s="79"/>
      <c r="AU596" s="79"/>
      <c r="AV596" s="30">
        <f t="shared" si="628"/>
        <v>0</v>
      </c>
      <c r="AW596" s="80"/>
      <c r="AX596" s="37"/>
    </row>
    <row r="597" spans="1:50" x14ac:dyDescent="0.35">
      <c r="B597" s="116">
        <v>672103</v>
      </c>
      <c r="C597" s="87" t="s">
        <v>1101</v>
      </c>
      <c r="E597" s="99">
        <f t="shared" si="599"/>
        <v>0</v>
      </c>
      <c r="F597" s="100">
        <f t="shared" si="600"/>
        <v>0</v>
      </c>
      <c r="G597" s="100">
        <f t="shared" si="601"/>
        <v>0</v>
      </c>
      <c r="H597" s="100">
        <f t="shared" si="602"/>
        <v>0</v>
      </c>
      <c r="I597" s="100">
        <f t="shared" si="603"/>
        <v>0</v>
      </c>
      <c r="J597" s="100">
        <f t="shared" si="604"/>
        <v>0</v>
      </c>
      <c r="K597" s="100">
        <f t="shared" si="605"/>
        <v>0</v>
      </c>
      <c r="L597" s="100">
        <f t="shared" si="606"/>
        <v>0</v>
      </c>
      <c r="M597" s="100">
        <f t="shared" si="607"/>
        <v>0</v>
      </c>
      <c r="N597" s="100">
        <f t="shared" si="608"/>
        <v>0</v>
      </c>
      <c r="O597" s="100">
        <f t="shared" si="609"/>
        <v>0</v>
      </c>
      <c r="P597" s="100">
        <f t="shared" si="610"/>
        <v>0</v>
      </c>
      <c r="Q597" s="104">
        <f t="shared" si="611"/>
        <v>0</v>
      </c>
      <c r="S597" s="99">
        <f t="shared" si="612"/>
        <v>0</v>
      </c>
      <c r="T597" s="100">
        <f t="shared" si="613"/>
        <v>0</v>
      </c>
      <c r="U597" s="100">
        <f t="shared" si="614"/>
        <v>0</v>
      </c>
      <c r="V597" s="100">
        <f t="shared" si="615"/>
        <v>0</v>
      </c>
      <c r="W597" s="100">
        <f t="shared" si="616"/>
        <v>0</v>
      </c>
      <c r="X597" s="100">
        <f t="shared" si="617"/>
        <v>0</v>
      </c>
      <c r="Y597" s="100">
        <f t="shared" si="618"/>
        <v>0</v>
      </c>
      <c r="Z597" s="100">
        <f t="shared" si="619"/>
        <v>0</v>
      </c>
      <c r="AA597" s="100">
        <f t="shared" si="620"/>
        <v>0</v>
      </c>
      <c r="AB597" s="100">
        <f t="shared" si="621"/>
        <v>0</v>
      </c>
      <c r="AC597" s="100">
        <f t="shared" si="622"/>
        <v>0</v>
      </c>
      <c r="AD597" s="100">
        <f t="shared" si="623"/>
        <v>0</v>
      </c>
      <c r="AE597" s="104">
        <f t="shared" si="624"/>
        <v>0</v>
      </c>
      <c r="AF597" s="104">
        <f t="shared" si="625"/>
        <v>0</v>
      </c>
      <c r="AG597" s="104">
        <f t="shared" si="626"/>
        <v>0</v>
      </c>
      <c r="AH597" s="173">
        <f t="shared" si="627"/>
        <v>0</v>
      </c>
      <c r="AJ597" s="78"/>
      <c r="AK597" s="79"/>
      <c r="AL597" s="79"/>
      <c r="AM597" s="79"/>
      <c r="AN597" s="79"/>
      <c r="AO597" s="79"/>
      <c r="AP597" s="79"/>
      <c r="AQ597" s="79"/>
      <c r="AR597" s="79"/>
      <c r="AS597" s="79"/>
      <c r="AT597" s="79"/>
      <c r="AU597" s="79"/>
      <c r="AV597" s="30">
        <f t="shared" si="628"/>
        <v>0</v>
      </c>
      <c r="AW597" s="80"/>
      <c r="AX597" s="37"/>
    </row>
    <row r="598" spans="1:50" x14ac:dyDescent="0.35">
      <c r="B598" s="116">
        <v>672104</v>
      </c>
      <c r="C598" s="87" t="s">
        <v>1102</v>
      </c>
      <c r="E598" s="99">
        <f t="shared" si="599"/>
        <v>0</v>
      </c>
      <c r="F598" s="100">
        <f t="shared" si="600"/>
        <v>0</v>
      </c>
      <c r="G598" s="100">
        <f t="shared" si="601"/>
        <v>0</v>
      </c>
      <c r="H598" s="100">
        <f t="shared" si="602"/>
        <v>0</v>
      </c>
      <c r="I598" s="100">
        <f t="shared" si="603"/>
        <v>0</v>
      </c>
      <c r="J598" s="100">
        <f t="shared" si="604"/>
        <v>0</v>
      </c>
      <c r="K598" s="100">
        <f t="shared" si="605"/>
        <v>0</v>
      </c>
      <c r="L598" s="100">
        <f t="shared" si="606"/>
        <v>0</v>
      </c>
      <c r="M598" s="100">
        <f t="shared" si="607"/>
        <v>0</v>
      </c>
      <c r="N598" s="100">
        <f t="shared" si="608"/>
        <v>0</v>
      </c>
      <c r="O598" s="100">
        <f t="shared" si="609"/>
        <v>0</v>
      </c>
      <c r="P598" s="100">
        <f t="shared" si="610"/>
        <v>0</v>
      </c>
      <c r="Q598" s="104">
        <f t="shared" si="611"/>
        <v>0</v>
      </c>
      <c r="S598" s="99">
        <f t="shared" si="612"/>
        <v>0</v>
      </c>
      <c r="T598" s="100">
        <f t="shared" si="613"/>
        <v>0</v>
      </c>
      <c r="U598" s="100">
        <f t="shared" si="614"/>
        <v>0</v>
      </c>
      <c r="V598" s="100">
        <f t="shared" si="615"/>
        <v>0</v>
      </c>
      <c r="W598" s="100">
        <f t="shared" si="616"/>
        <v>0</v>
      </c>
      <c r="X598" s="100">
        <f t="shared" si="617"/>
        <v>0</v>
      </c>
      <c r="Y598" s="100">
        <f t="shared" si="618"/>
        <v>0</v>
      </c>
      <c r="Z598" s="100">
        <f t="shared" si="619"/>
        <v>0</v>
      </c>
      <c r="AA598" s="100">
        <f t="shared" si="620"/>
        <v>0</v>
      </c>
      <c r="AB598" s="100">
        <f t="shared" si="621"/>
        <v>0</v>
      </c>
      <c r="AC598" s="100">
        <f t="shared" si="622"/>
        <v>0</v>
      </c>
      <c r="AD598" s="100">
        <f t="shared" si="623"/>
        <v>0</v>
      </c>
      <c r="AE598" s="104">
        <f t="shared" si="624"/>
        <v>0</v>
      </c>
      <c r="AF598" s="104">
        <f t="shared" si="625"/>
        <v>0</v>
      </c>
      <c r="AG598" s="104">
        <f t="shared" si="626"/>
        <v>0</v>
      </c>
      <c r="AH598" s="173">
        <f t="shared" si="627"/>
        <v>0</v>
      </c>
      <c r="AJ598" s="78"/>
      <c r="AK598" s="79"/>
      <c r="AL598" s="79"/>
      <c r="AM598" s="79"/>
      <c r="AN598" s="79"/>
      <c r="AO598" s="79"/>
      <c r="AP598" s="79"/>
      <c r="AQ598" s="79"/>
      <c r="AR598" s="79"/>
      <c r="AS598" s="79"/>
      <c r="AT598" s="79"/>
      <c r="AU598" s="79"/>
      <c r="AV598" s="30">
        <f t="shared" si="628"/>
        <v>0</v>
      </c>
      <c r="AW598" s="80"/>
      <c r="AX598" s="37"/>
    </row>
    <row r="599" spans="1:50" x14ac:dyDescent="0.35">
      <c r="B599" s="116">
        <v>673000</v>
      </c>
      <c r="C599" s="87" t="s">
        <v>1103</v>
      </c>
      <c r="E599" s="99">
        <f t="shared" si="599"/>
        <v>0</v>
      </c>
      <c r="F599" s="100">
        <f t="shared" si="600"/>
        <v>0</v>
      </c>
      <c r="G599" s="100">
        <f t="shared" si="601"/>
        <v>0</v>
      </c>
      <c r="H599" s="100">
        <f t="shared" si="602"/>
        <v>0</v>
      </c>
      <c r="I599" s="100">
        <f t="shared" si="603"/>
        <v>0</v>
      </c>
      <c r="J599" s="100">
        <f t="shared" si="604"/>
        <v>0</v>
      </c>
      <c r="K599" s="100">
        <f t="shared" si="605"/>
        <v>0</v>
      </c>
      <c r="L599" s="100">
        <f t="shared" si="606"/>
        <v>0</v>
      </c>
      <c r="M599" s="100">
        <f t="shared" si="607"/>
        <v>0</v>
      </c>
      <c r="N599" s="100">
        <f t="shared" si="608"/>
        <v>0</v>
      </c>
      <c r="O599" s="100">
        <f t="shared" si="609"/>
        <v>0</v>
      </c>
      <c r="P599" s="100">
        <f t="shared" si="610"/>
        <v>0</v>
      </c>
      <c r="Q599" s="104">
        <f t="shared" si="611"/>
        <v>0</v>
      </c>
      <c r="S599" s="99">
        <f t="shared" si="612"/>
        <v>0</v>
      </c>
      <c r="T599" s="100">
        <f t="shared" si="613"/>
        <v>0</v>
      </c>
      <c r="U599" s="100">
        <f t="shared" si="614"/>
        <v>0</v>
      </c>
      <c r="V599" s="100">
        <f t="shared" si="615"/>
        <v>0</v>
      </c>
      <c r="W599" s="100">
        <f t="shared" si="616"/>
        <v>0</v>
      </c>
      <c r="X599" s="100">
        <f t="shared" si="617"/>
        <v>0</v>
      </c>
      <c r="Y599" s="100">
        <f t="shared" si="618"/>
        <v>0</v>
      </c>
      <c r="Z599" s="100">
        <f t="shared" si="619"/>
        <v>0</v>
      </c>
      <c r="AA599" s="100">
        <f t="shared" si="620"/>
        <v>0</v>
      </c>
      <c r="AB599" s="100">
        <f t="shared" si="621"/>
        <v>0</v>
      </c>
      <c r="AC599" s="100">
        <f t="shared" si="622"/>
        <v>0</v>
      </c>
      <c r="AD599" s="100">
        <f t="shared" si="623"/>
        <v>0</v>
      </c>
      <c r="AE599" s="104">
        <f t="shared" si="624"/>
        <v>0</v>
      </c>
      <c r="AF599" s="104">
        <f t="shared" si="625"/>
        <v>0</v>
      </c>
      <c r="AG599" s="104">
        <f t="shared" si="626"/>
        <v>0</v>
      </c>
      <c r="AH599" s="173">
        <f t="shared" si="627"/>
        <v>0</v>
      </c>
      <c r="AJ599" s="78"/>
      <c r="AK599" s="79"/>
      <c r="AL599" s="79"/>
      <c r="AM599" s="79"/>
      <c r="AN599" s="79"/>
      <c r="AO599" s="79"/>
      <c r="AP599" s="79"/>
      <c r="AQ599" s="79"/>
      <c r="AR599" s="79"/>
      <c r="AS599" s="79"/>
      <c r="AT599" s="79"/>
      <c r="AU599" s="79"/>
      <c r="AV599" s="30">
        <f t="shared" si="628"/>
        <v>0</v>
      </c>
      <c r="AW599" s="80"/>
      <c r="AX599" s="37"/>
    </row>
    <row r="600" spans="1:50" x14ac:dyDescent="0.35">
      <c r="B600" s="116">
        <v>673100</v>
      </c>
      <c r="C600" s="87" t="s">
        <v>1104</v>
      </c>
      <c r="E600" s="99">
        <f t="shared" si="599"/>
        <v>0</v>
      </c>
      <c r="F600" s="100">
        <f t="shared" si="600"/>
        <v>0</v>
      </c>
      <c r="G600" s="100">
        <f t="shared" si="601"/>
        <v>0</v>
      </c>
      <c r="H600" s="100">
        <f t="shared" si="602"/>
        <v>0</v>
      </c>
      <c r="I600" s="100">
        <f t="shared" si="603"/>
        <v>0</v>
      </c>
      <c r="J600" s="100">
        <f t="shared" si="604"/>
        <v>0</v>
      </c>
      <c r="K600" s="100">
        <f t="shared" si="605"/>
        <v>0</v>
      </c>
      <c r="L600" s="100">
        <f t="shared" si="606"/>
        <v>0</v>
      </c>
      <c r="M600" s="100">
        <f t="shared" si="607"/>
        <v>0</v>
      </c>
      <c r="N600" s="100">
        <f t="shared" si="608"/>
        <v>0</v>
      </c>
      <c r="O600" s="100">
        <f t="shared" si="609"/>
        <v>0</v>
      </c>
      <c r="P600" s="100">
        <f t="shared" si="610"/>
        <v>0</v>
      </c>
      <c r="Q600" s="104">
        <f t="shared" si="611"/>
        <v>0</v>
      </c>
      <c r="S600" s="99">
        <f t="shared" si="612"/>
        <v>0</v>
      </c>
      <c r="T600" s="100">
        <f t="shared" si="613"/>
        <v>0</v>
      </c>
      <c r="U600" s="100">
        <f t="shared" si="614"/>
        <v>0</v>
      </c>
      <c r="V600" s="100">
        <f t="shared" si="615"/>
        <v>0</v>
      </c>
      <c r="W600" s="100">
        <f t="shared" si="616"/>
        <v>0</v>
      </c>
      <c r="X600" s="100">
        <f t="shared" si="617"/>
        <v>0</v>
      </c>
      <c r="Y600" s="100">
        <f t="shared" si="618"/>
        <v>18291</v>
      </c>
      <c r="Z600" s="100">
        <f t="shared" si="619"/>
        <v>18282</v>
      </c>
      <c r="AA600" s="100">
        <f t="shared" si="620"/>
        <v>18342</v>
      </c>
      <c r="AB600" s="100">
        <f t="shared" si="621"/>
        <v>18465</v>
      </c>
      <c r="AC600" s="100">
        <f t="shared" si="622"/>
        <v>18462</v>
      </c>
      <c r="AD600" s="100">
        <f t="shared" si="623"/>
        <v>18582</v>
      </c>
      <c r="AE600" s="104">
        <f t="shared" si="624"/>
        <v>110424</v>
      </c>
      <c r="AF600" s="104">
        <f t="shared" si="625"/>
        <v>218720</v>
      </c>
      <c r="AG600" s="104">
        <f t="shared" si="626"/>
        <v>-108296</v>
      </c>
      <c r="AH600" s="173">
        <f t="shared" si="627"/>
        <v>-0.49513533284564742</v>
      </c>
      <c r="AJ600" s="78"/>
      <c r="AK600" s="79"/>
      <c r="AL600" s="79"/>
      <c r="AM600" s="79"/>
      <c r="AN600" s="79"/>
      <c r="AO600" s="79"/>
      <c r="AP600" s="79"/>
      <c r="AQ600" s="79"/>
      <c r="AR600" s="79"/>
      <c r="AS600" s="79"/>
      <c r="AT600" s="79"/>
      <c r="AU600" s="79"/>
      <c r="AV600" s="30">
        <f t="shared" si="628"/>
        <v>0</v>
      </c>
      <c r="AW600" s="80"/>
      <c r="AX600" s="37"/>
    </row>
    <row r="601" spans="1:50" x14ac:dyDescent="0.35">
      <c r="B601" s="116">
        <v>673101</v>
      </c>
      <c r="C601" s="87" t="s">
        <v>1105</v>
      </c>
      <c r="E601" s="99">
        <f t="shared" si="599"/>
        <v>0</v>
      </c>
      <c r="F601" s="100">
        <f t="shared" si="600"/>
        <v>0</v>
      </c>
      <c r="G601" s="100">
        <f t="shared" si="601"/>
        <v>0</v>
      </c>
      <c r="H601" s="100">
        <f t="shared" si="602"/>
        <v>0</v>
      </c>
      <c r="I601" s="100">
        <f t="shared" si="603"/>
        <v>0</v>
      </c>
      <c r="J601" s="100">
        <f t="shared" si="604"/>
        <v>0</v>
      </c>
      <c r="K601" s="100">
        <f t="shared" si="605"/>
        <v>0</v>
      </c>
      <c r="L601" s="100">
        <f t="shared" si="606"/>
        <v>0</v>
      </c>
      <c r="M601" s="100">
        <f t="shared" si="607"/>
        <v>0</v>
      </c>
      <c r="N601" s="100">
        <f t="shared" si="608"/>
        <v>0</v>
      </c>
      <c r="O601" s="100">
        <f t="shared" si="609"/>
        <v>0</v>
      </c>
      <c r="P601" s="100">
        <f t="shared" si="610"/>
        <v>0</v>
      </c>
      <c r="Q601" s="104">
        <f t="shared" si="611"/>
        <v>0</v>
      </c>
      <c r="S601" s="99">
        <f t="shared" si="612"/>
        <v>0</v>
      </c>
      <c r="T601" s="100">
        <f t="shared" si="613"/>
        <v>0</v>
      </c>
      <c r="U601" s="100">
        <f t="shared" si="614"/>
        <v>0</v>
      </c>
      <c r="V601" s="100">
        <f t="shared" si="615"/>
        <v>0</v>
      </c>
      <c r="W601" s="100">
        <f t="shared" si="616"/>
        <v>0</v>
      </c>
      <c r="X601" s="100">
        <f t="shared" si="617"/>
        <v>0</v>
      </c>
      <c r="Y601" s="100">
        <f t="shared" si="618"/>
        <v>0</v>
      </c>
      <c r="Z601" s="100">
        <f t="shared" si="619"/>
        <v>0</v>
      </c>
      <c r="AA601" s="100">
        <f t="shared" si="620"/>
        <v>0</v>
      </c>
      <c r="AB601" s="100">
        <f t="shared" si="621"/>
        <v>0</v>
      </c>
      <c r="AC601" s="100">
        <f t="shared" si="622"/>
        <v>0</v>
      </c>
      <c r="AD601" s="100">
        <f t="shared" si="623"/>
        <v>0</v>
      </c>
      <c r="AE601" s="104">
        <f t="shared" si="624"/>
        <v>0</v>
      </c>
      <c r="AF601" s="104">
        <f t="shared" si="625"/>
        <v>0</v>
      </c>
      <c r="AG601" s="104">
        <f t="shared" si="626"/>
        <v>0</v>
      </c>
      <c r="AH601" s="173">
        <f t="shared" si="627"/>
        <v>0</v>
      </c>
      <c r="AJ601" s="78"/>
      <c r="AK601" s="79"/>
      <c r="AL601" s="79"/>
      <c r="AM601" s="79"/>
      <c r="AN601" s="79"/>
      <c r="AO601" s="79"/>
      <c r="AP601" s="79"/>
      <c r="AQ601" s="79"/>
      <c r="AR601" s="79"/>
      <c r="AS601" s="79"/>
      <c r="AT601" s="79"/>
      <c r="AU601" s="79"/>
      <c r="AV601" s="30">
        <f t="shared" si="628"/>
        <v>0</v>
      </c>
      <c r="AW601" s="80"/>
      <c r="AX601" s="37"/>
    </row>
    <row r="602" spans="1:50" x14ac:dyDescent="0.35">
      <c r="B602" s="116">
        <v>673200</v>
      </c>
      <c r="C602" s="87" t="s">
        <v>1106</v>
      </c>
      <c r="E602" s="99">
        <f t="shared" si="599"/>
        <v>17263.400000000001</v>
      </c>
      <c r="F602" s="100">
        <f t="shared" si="600"/>
        <v>3045.77</v>
      </c>
      <c r="G602" s="100">
        <f t="shared" si="601"/>
        <v>2794.59</v>
      </c>
      <c r="H602" s="100">
        <f t="shared" si="602"/>
        <v>2929.87</v>
      </c>
      <c r="I602" s="100">
        <f t="shared" si="603"/>
        <v>2780.19</v>
      </c>
      <c r="J602" s="100">
        <f t="shared" si="604"/>
        <v>2815.37</v>
      </c>
      <c r="K602" s="100">
        <f t="shared" si="605"/>
        <v>2672.72</v>
      </c>
      <c r="L602" s="100">
        <f t="shared" si="606"/>
        <v>2700.14</v>
      </c>
      <c r="M602" s="100">
        <f t="shared" si="607"/>
        <v>2642.38</v>
      </c>
      <c r="N602" s="100">
        <f t="shared" si="608"/>
        <v>2502.9299999999998</v>
      </c>
      <c r="O602" s="100">
        <f t="shared" si="609"/>
        <v>2526.04</v>
      </c>
      <c r="P602" s="100">
        <f t="shared" si="610"/>
        <v>2388.1</v>
      </c>
      <c r="Q602" s="104">
        <f t="shared" si="611"/>
        <v>47061.499999999993</v>
      </c>
      <c r="S602" s="99">
        <f t="shared" si="612"/>
        <v>2410.8200000000002</v>
      </c>
      <c r="T602" s="100">
        <f t="shared" si="613"/>
        <v>8551</v>
      </c>
      <c r="U602" s="100">
        <f t="shared" si="614"/>
        <v>8276.06</v>
      </c>
      <c r="V602" s="100" t="str">
        <f t="shared" si="615"/>
        <v>-</v>
      </c>
      <c r="W602" s="100">
        <f t="shared" si="616"/>
        <v>2037.55</v>
      </c>
      <c r="X602" s="100">
        <f t="shared" si="617"/>
        <v>2045.54</v>
      </c>
      <c r="Y602" s="100">
        <f t="shared" si="618"/>
        <v>2073</v>
      </c>
      <c r="Z602" s="100">
        <f t="shared" si="619"/>
        <v>2082</v>
      </c>
      <c r="AA602" s="100">
        <f t="shared" si="620"/>
        <v>2022</v>
      </c>
      <c r="AB602" s="100">
        <f t="shared" si="621"/>
        <v>1899</v>
      </c>
      <c r="AC602" s="100">
        <f t="shared" si="622"/>
        <v>1902</v>
      </c>
      <c r="AD602" s="100">
        <f t="shared" si="623"/>
        <v>1782</v>
      </c>
      <c r="AE602" s="104">
        <f t="shared" si="624"/>
        <v>35080.97</v>
      </c>
      <c r="AF602" s="104">
        <f t="shared" si="625"/>
        <v>25552</v>
      </c>
      <c r="AG602" s="104">
        <f t="shared" si="626"/>
        <v>9528.9700000000012</v>
      </c>
      <c r="AH602" s="173">
        <f t="shared" si="627"/>
        <v>0.37292462429555423</v>
      </c>
      <c r="AJ602" s="78"/>
      <c r="AK602" s="79"/>
      <c r="AL602" s="79"/>
      <c r="AM602" s="79"/>
      <c r="AN602" s="79"/>
      <c r="AO602" s="79"/>
      <c r="AP602" s="79"/>
      <c r="AQ602" s="79"/>
      <c r="AR602" s="79"/>
      <c r="AS602" s="79"/>
      <c r="AT602" s="79"/>
      <c r="AU602" s="79"/>
      <c r="AV602" s="30">
        <f t="shared" si="628"/>
        <v>0</v>
      </c>
      <c r="AW602" s="80"/>
      <c r="AX602" s="37"/>
    </row>
    <row r="603" spans="1:50" x14ac:dyDescent="0.35">
      <c r="B603" s="116">
        <v>673201</v>
      </c>
      <c r="C603" s="87" t="s">
        <v>1107</v>
      </c>
      <c r="E603" s="99">
        <f t="shared" si="599"/>
        <v>0</v>
      </c>
      <c r="F603" s="100">
        <f t="shared" si="600"/>
        <v>0</v>
      </c>
      <c r="G603" s="100">
        <f t="shared" si="601"/>
        <v>0</v>
      </c>
      <c r="H603" s="100">
        <f t="shared" si="602"/>
        <v>0</v>
      </c>
      <c r="I603" s="100">
        <f t="shared" si="603"/>
        <v>0</v>
      </c>
      <c r="J603" s="100">
        <f t="shared" si="604"/>
        <v>0</v>
      </c>
      <c r="K603" s="100">
        <f t="shared" si="605"/>
        <v>0</v>
      </c>
      <c r="L603" s="100">
        <f t="shared" si="606"/>
        <v>0</v>
      </c>
      <c r="M603" s="100">
        <f t="shared" si="607"/>
        <v>0</v>
      </c>
      <c r="N603" s="100">
        <f t="shared" si="608"/>
        <v>0</v>
      </c>
      <c r="O603" s="100">
        <f t="shared" si="609"/>
        <v>0</v>
      </c>
      <c r="P603" s="100">
        <f t="shared" si="610"/>
        <v>0</v>
      </c>
      <c r="Q603" s="104">
        <f t="shared" si="611"/>
        <v>0</v>
      </c>
      <c r="S603" s="99">
        <f t="shared" si="612"/>
        <v>0</v>
      </c>
      <c r="T603" s="100">
        <f t="shared" si="613"/>
        <v>0</v>
      </c>
      <c r="U603" s="100">
        <f t="shared" si="614"/>
        <v>0</v>
      </c>
      <c r="V603" s="100">
        <f t="shared" si="615"/>
        <v>0</v>
      </c>
      <c r="W603" s="100">
        <f t="shared" si="616"/>
        <v>0</v>
      </c>
      <c r="X603" s="100">
        <f t="shared" si="617"/>
        <v>0</v>
      </c>
      <c r="Y603" s="100">
        <f t="shared" si="618"/>
        <v>0</v>
      </c>
      <c r="Z603" s="100">
        <f t="shared" si="619"/>
        <v>0</v>
      </c>
      <c r="AA603" s="100">
        <f t="shared" si="620"/>
        <v>0</v>
      </c>
      <c r="AB603" s="100">
        <f t="shared" si="621"/>
        <v>0</v>
      </c>
      <c r="AC603" s="100">
        <f t="shared" si="622"/>
        <v>0</v>
      </c>
      <c r="AD603" s="100">
        <f t="shared" si="623"/>
        <v>0</v>
      </c>
      <c r="AE603" s="104">
        <f t="shared" si="624"/>
        <v>0</v>
      </c>
      <c r="AF603" s="104">
        <f t="shared" si="625"/>
        <v>0</v>
      </c>
      <c r="AG603" s="104">
        <f t="shared" si="626"/>
        <v>0</v>
      </c>
      <c r="AH603" s="173">
        <f t="shared" si="627"/>
        <v>0</v>
      </c>
      <c r="AJ603" s="78"/>
      <c r="AK603" s="79"/>
      <c r="AL603" s="79"/>
      <c r="AM603" s="79"/>
      <c r="AN603" s="79"/>
      <c r="AO603" s="79"/>
      <c r="AP603" s="79"/>
      <c r="AQ603" s="79"/>
      <c r="AR603" s="79"/>
      <c r="AS603" s="79"/>
      <c r="AT603" s="79"/>
      <c r="AU603" s="79"/>
      <c r="AV603" s="30">
        <f t="shared" si="628"/>
        <v>0</v>
      </c>
      <c r="AW603" s="80"/>
      <c r="AX603" s="37"/>
    </row>
    <row r="604" spans="1:50" x14ac:dyDescent="0.35">
      <c r="B604" s="116">
        <v>679000</v>
      </c>
      <c r="C604" s="87" t="s">
        <v>1108</v>
      </c>
      <c r="E604" s="99">
        <f t="shared" si="599"/>
        <v>0</v>
      </c>
      <c r="F604" s="100">
        <f t="shared" si="600"/>
        <v>0</v>
      </c>
      <c r="G604" s="100">
        <f t="shared" si="601"/>
        <v>0</v>
      </c>
      <c r="H604" s="100">
        <f t="shared" si="602"/>
        <v>0</v>
      </c>
      <c r="I604" s="100">
        <f t="shared" si="603"/>
        <v>0</v>
      </c>
      <c r="J604" s="100">
        <f t="shared" si="604"/>
        <v>0</v>
      </c>
      <c r="K604" s="100">
        <f t="shared" si="605"/>
        <v>0</v>
      </c>
      <c r="L604" s="100">
        <f t="shared" si="606"/>
        <v>0</v>
      </c>
      <c r="M604" s="100">
        <f t="shared" si="607"/>
        <v>0</v>
      </c>
      <c r="N604" s="100">
        <f t="shared" si="608"/>
        <v>0</v>
      </c>
      <c r="O604" s="100">
        <f t="shared" si="609"/>
        <v>0</v>
      </c>
      <c r="P604" s="100">
        <f t="shared" si="610"/>
        <v>0</v>
      </c>
      <c r="Q604" s="104">
        <f t="shared" si="611"/>
        <v>0</v>
      </c>
      <c r="S604" s="99">
        <f t="shared" si="612"/>
        <v>0</v>
      </c>
      <c r="T604" s="100">
        <f t="shared" si="613"/>
        <v>0</v>
      </c>
      <c r="U604" s="100">
        <f t="shared" si="614"/>
        <v>0</v>
      </c>
      <c r="V604" s="100">
        <f t="shared" si="615"/>
        <v>0</v>
      </c>
      <c r="W604" s="100">
        <f t="shared" si="616"/>
        <v>0</v>
      </c>
      <c r="X604" s="100">
        <f t="shared" si="617"/>
        <v>0</v>
      </c>
      <c r="Y604" s="100">
        <f t="shared" si="618"/>
        <v>0</v>
      </c>
      <c r="Z604" s="100">
        <f t="shared" si="619"/>
        <v>0</v>
      </c>
      <c r="AA604" s="100">
        <f t="shared" si="620"/>
        <v>0</v>
      </c>
      <c r="AB604" s="100">
        <f t="shared" si="621"/>
        <v>0</v>
      </c>
      <c r="AC604" s="100">
        <f t="shared" si="622"/>
        <v>0</v>
      </c>
      <c r="AD604" s="100">
        <f t="shared" si="623"/>
        <v>0</v>
      </c>
      <c r="AE604" s="104">
        <f t="shared" si="624"/>
        <v>0</v>
      </c>
      <c r="AF604" s="104">
        <f t="shared" si="625"/>
        <v>0</v>
      </c>
      <c r="AG604" s="104">
        <f t="shared" si="626"/>
        <v>0</v>
      </c>
      <c r="AH604" s="173">
        <f t="shared" si="627"/>
        <v>0</v>
      </c>
      <c r="AJ604" s="78"/>
      <c r="AK604" s="79"/>
      <c r="AL604" s="79"/>
      <c r="AM604" s="79"/>
      <c r="AN604" s="79"/>
      <c r="AO604" s="79"/>
      <c r="AP604" s="79"/>
      <c r="AQ604" s="79"/>
      <c r="AR604" s="79"/>
      <c r="AS604" s="79"/>
      <c r="AT604" s="79"/>
      <c r="AU604" s="79"/>
      <c r="AV604" s="30">
        <f t="shared" si="628"/>
        <v>0</v>
      </c>
      <c r="AW604" s="80"/>
      <c r="AX604" s="37"/>
    </row>
    <row r="605" spans="1:50" x14ac:dyDescent="0.35">
      <c r="B605" s="116">
        <v>690000</v>
      </c>
      <c r="C605" s="87" t="s">
        <v>1109</v>
      </c>
      <c r="E605" s="99">
        <f t="shared" si="599"/>
        <v>0</v>
      </c>
      <c r="F605" s="100">
        <f t="shared" si="600"/>
        <v>0</v>
      </c>
      <c r="G605" s="100">
        <f t="shared" si="601"/>
        <v>0</v>
      </c>
      <c r="H605" s="100">
        <f t="shared" si="602"/>
        <v>0</v>
      </c>
      <c r="I605" s="100">
        <f t="shared" si="603"/>
        <v>0</v>
      </c>
      <c r="J605" s="100">
        <f t="shared" si="604"/>
        <v>0</v>
      </c>
      <c r="K605" s="100">
        <f t="shared" si="605"/>
        <v>0</v>
      </c>
      <c r="L605" s="100">
        <f t="shared" si="606"/>
        <v>0</v>
      </c>
      <c r="M605" s="100">
        <f t="shared" si="607"/>
        <v>0</v>
      </c>
      <c r="N605" s="100">
        <f t="shared" si="608"/>
        <v>0</v>
      </c>
      <c r="O605" s="100">
        <f t="shared" si="609"/>
        <v>0</v>
      </c>
      <c r="P605" s="100">
        <f t="shared" si="610"/>
        <v>0</v>
      </c>
      <c r="Q605" s="104">
        <f t="shared" si="611"/>
        <v>0</v>
      </c>
      <c r="S605" s="99">
        <f t="shared" si="612"/>
        <v>0</v>
      </c>
      <c r="T605" s="100">
        <f t="shared" si="613"/>
        <v>0</v>
      </c>
      <c r="U605" s="100">
        <f t="shared" si="614"/>
        <v>0</v>
      </c>
      <c r="V605" s="100">
        <f t="shared" si="615"/>
        <v>0</v>
      </c>
      <c r="W605" s="100">
        <f t="shared" si="616"/>
        <v>0</v>
      </c>
      <c r="X605" s="100">
        <f t="shared" si="617"/>
        <v>0</v>
      </c>
      <c r="Y605" s="100">
        <f t="shared" si="618"/>
        <v>0</v>
      </c>
      <c r="Z605" s="100">
        <f t="shared" si="619"/>
        <v>0</v>
      </c>
      <c r="AA605" s="100">
        <f t="shared" si="620"/>
        <v>0</v>
      </c>
      <c r="AB605" s="100">
        <f t="shared" si="621"/>
        <v>0</v>
      </c>
      <c r="AC605" s="100">
        <f t="shared" si="622"/>
        <v>0</v>
      </c>
      <c r="AD605" s="100">
        <f t="shared" si="623"/>
        <v>0</v>
      </c>
      <c r="AE605" s="104">
        <f t="shared" si="624"/>
        <v>0</v>
      </c>
      <c r="AF605" s="104">
        <f t="shared" si="625"/>
        <v>0</v>
      </c>
      <c r="AG605" s="104">
        <f t="shared" si="626"/>
        <v>0</v>
      </c>
      <c r="AH605" s="173">
        <f t="shared" si="627"/>
        <v>0</v>
      </c>
      <c r="AJ605" s="78"/>
      <c r="AK605" s="79"/>
      <c r="AL605" s="79"/>
      <c r="AM605" s="79"/>
      <c r="AN605" s="79"/>
      <c r="AO605" s="79"/>
      <c r="AP605" s="79"/>
      <c r="AQ605" s="79"/>
      <c r="AR605" s="79"/>
      <c r="AS605" s="79"/>
      <c r="AT605" s="79"/>
      <c r="AU605" s="79"/>
      <c r="AV605" s="30">
        <f t="shared" si="628"/>
        <v>0</v>
      </c>
      <c r="AW605" s="80"/>
      <c r="AX605" s="37"/>
    </row>
    <row r="606" spans="1:50" x14ac:dyDescent="0.35">
      <c r="A606" s="22"/>
      <c r="B606" s="127"/>
      <c r="C606" s="128" t="str">
        <f>+"Total "&amp;PROPER(C580)</f>
        <v>Total Rsv - Other</v>
      </c>
      <c r="D606" s="96"/>
      <c r="E606" s="174">
        <f t="shared" ref="E606:Q606" si="629">SUM(E581:E605)</f>
        <v>17263.400000000001</v>
      </c>
      <c r="F606" s="175">
        <f t="shared" si="629"/>
        <v>3045.77</v>
      </c>
      <c r="G606" s="175">
        <f t="shared" si="629"/>
        <v>2794.59</v>
      </c>
      <c r="H606" s="175">
        <f t="shared" si="629"/>
        <v>2929.87</v>
      </c>
      <c r="I606" s="175">
        <f t="shared" si="629"/>
        <v>2780.19</v>
      </c>
      <c r="J606" s="175">
        <f t="shared" si="629"/>
        <v>2815.37</v>
      </c>
      <c r="K606" s="175">
        <f t="shared" si="629"/>
        <v>2672.72</v>
      </c>
      <c r="L606" s="175">
        <f t="shared" si="629"/>
        <v>2700.14</v>
      </c>
      <c r="M606" s="175">
        <f t="shared" si="629"/>
        <v>2642.38</v>
      </c>
      <c r="N606" s="175">
        <f t="shared" si="629"/>
        <v>2502.9299999999998</v>
      </c>
      <c r="O606" s="175">
        <f t="shared" si="629"/>
        <v>2526.04</v>
      </c>
      <c r="P606" s="175">
        <f t="shared" si="629"/>
        <v>2388.1</v>
      </c>
      <c r="Q606" s="176">
        <f t="shared" si="629"/>
        <v>47061.499999999993</v>
      </c>
      <c r="R606" s="96"/>
      <c r="S606" s="174">
        <f t="shared" ref="S606:AG606" si="630">SUM(S581:S605)</f>
        <v>2410.8200000000002</v>
      </c>
      <c r="T606" s="175">
        <f t="shared" si="630"/>
        <v>8551</v>
      </c>
      <c r="U606" s="175">
        <f t="shared" si="630"/>
        <v>8276.06</v>
      </c>
      <c r="V606" s="175">
        <f t="shared" si="630"/>
        <v>0</v>
      </c>
      <c r="W606" s="175">
        <f t="shared" si="630"/>
        <v>2037.55</v>
      </c>
      <c r="X606" s="175">
        <f t="shared" si="630"/>
        <v>2045.54</v>
      </c>
      <c r="Y606" s="175">
        <f t="shared" si="630"/>
        <v>20364</v>
      </c>
      <c r="Z606" s="175">
        <f t="shared" si="630"/>
        <v>20364</v>
      </c>
      <c r="AA606" s="175">
        <f t="shared" si="630"/>
        <v>20364</v>
      </c>
      <c r="AB606" s="175">
        <f t="shared" si="630"/>
        <v>20364</v>
      </c>
      <c r="AC606" s="175">
        <f t="shared" si="630"/>
        <v>20364</v>
      </c>
      <c r="AD606" s="175">
        <f t="shared" si="630"/>
        <v>20364</v>
      </c>
      <c r="AE606" s="176">
        <f t="shared" si="630"/>
        <v>145504.97</v>
      </c>
      <c r="AF606" s="176">
        <f t="shared" si="630"/>
        <v>244272</v>
      </c>
      <c r="AG606" s="176">
        <f t="shared" si="630"/>
        <v>-98767.03</v>
      </c>
      <c r="AH606" s="177">
        <f t="shared" si="627"/>
        <v>-0.40433217888255713</v>
      </c>
      <c r="AI606" s="96"/>
      <c r="AJ606" s="66">
        <f t="shared" ref="AJ606:AV606" si="631">SUM(AJ581:AJ605)</f>
        <v>0</v>
      </c>
      <c r="AK606" s="67">
        <f t="shared" si="631"/>
        <v>0</v>
      </c>
      <c r="AL606" s="67">
        <f t="shared" si="631"/>
        <v>0</v>
      </c>
      <c r="AM606" s="67">
        <f t="shared" si="631"/>
        <v>0</v>
      </c>
      <c r="AN606" s="67">
        <f t="shared" si="631"/>
        <v>0</v>
      </c>
      <c r="AO606" s="67">
        <f t="shared" si="631"/>
        <v>0</v>
      </c>
      <c r="AP606" s="67">
        <f t="shared" si="631"/>
        <v>0</v>
      </c>
      <c r="AQ606" s="67">
        <f t="shared" si="631"/>
        <v>0</v>
      </c>
      <c r="AR606" s="67">
        <f t="shared" si="631"/>
        <v>0</v>
      </c>
      <c r="AS606" s="67">
        <f t="shared" si="631"/>
        <v>0</v>
      </c>
      <c r="AT606" s="67">
        <f t="shared" si="631"/>
        <v>0</v>
      </c>
      <c r="AU606" s="67">
        <f t="shared" si="631"/>
        <v>0</v>
      </c>
      <c r="AV606" s="27">
        <f t="shared" si="631"/>
        <v>0</v>
      </c>
      <c r="AW606" s="55"/>
      <c r="AX606" s="22"/>
    </row>
    <row r="607" spans="1:50" s="46" customFormat="1" ht="11.65" customHeight="1" x14ac:dyDescent="0.3">
      <c r="A607" s="44"/>
      <c r="B607" s="129"/>
      <c r="C607" s="130" t="s">
        <v>175</v>
      </c>
      <c r="D607" s="130"/>
      <c r="E607" s="178">
        <f t="shared" ref="E607:Q607" si="632">IF(E$201=0,0,E606/E$201)</f>
        <v>0.42826774511328874</v>
      </c>
      <c r="F607" s="179">
        <f t="shared" si="632"/>
        <v>7.5580382555941406E-2</v>
      </c>
      <c r="G607" s="179">
        <f t="shared" si="632"/>
        <v>6.9292910258095072E-2</v>
      </c>
      <c r="H607" s="179">
        <f t="shared" si="632"/>
        <v>7.2647985305115237E-2</v>
      </c>
      <c r="I607" s="179">
        <f t="shared" si="632"/>
        <v>6.8936472191489462E-2</v>
      </c>
      <c r="J607" s="179">
        <f t="shared" si="632"/>
        <v>6.9836348924512737E-2</v>
      </c>
      <c r="K607" s="179">
        <f t="shared" si="632"/>
        <v>6.6286350327200677E-2</v>
      </c>
      <c r="L607" s="179">
        <f t="shared" si="632"/>
        <v>6.6954938191397875E-2</v>
      </c>
      <c r="M607" s="179">
        <f t="shared" si="632"/>
        <v>6.557887244385896E-2</v>
      </c>
      <c r="N607" s="179">
        <f t="shared" si="632"/>
        <v>6.211569029635447E-2</v>
      </c>
      <c r="O607" s="179">
        <f t="shared" si="632"/>
        <v>6.2701243976953314E-2</v>
      </c>
      <c r="P607" s="179">
        <f t="shared" si="632"/>
        <v>5.9268256303131032E-2</v>
      </c>
      <c r="Q607" s="180">
        <f t="shared" si="632"/>
        <v>9.7289193121430848E-2</v>
      </c>
      <c r="R607" s="130"/>
      <c r="S607" s="178">
        <f t="shared" ref="S607:AF607" si="633">IF(S$201=0,0,S606/S$201)</f>
        <v>6.3319142587968572E-2</v>
      </c>
      <c r="T607" s="179">
        <f t="shared" si="633"/>
        <v>0.22456577865445942</v>
      </c>
      <c r="U607" s="179">
        <f t="shared" si="633"/>
        <v>0.21710824719415331</v>
      </c>
      <c r="V607" s="179">
        <f t="shared" si="633"/>
        <v>0</v>
      </c>
      <c r="W607" s="179">
        <f t="shared" si="633"/>
        <v>5.2981008952075657E-2</v>
      </c>
      <c r="X607" s="179">
        <f t="shared" si="633"/>
        <v>5.3134607811660656E-2</v>
      </c>
      <c r="Y607" s="179">
        <f t="shared" si="633"/>
        <v>0.53464254771718867</v>
      </c>
      <c r="Z607" s="179">
        <f t="shared" si="633"/>
        <v>0.53464254771718867</v>
      </c>
      <c r="AA607" s="179">
        <f t="shared" si="633"/>
        <v>0.53464254771718867</v>
      </c>
      <c r="AB607" s="179">
        <f t="shared" si="633"/>
        <v>0.53464254771718867</v>
      </c>
      <c r="AC607" s="179">
        <f t="shared" si="633"/>
        <v>0.53464254771718867</v>
      </c>
      <c r="AD607" s="179">
        <f t="shared" si="633"/>
        <v>0.53464254771718867</v>
      </c>
      <c r="AE607" s="180">
        <f t="shared" si="633"/>
        <v>0.31760103591589234</v>
      </c>
      <c r="AF607" s="180">
        <f t="shared" si="633"/>
        <v>0.53443251332405683</v>
      </c>
      <c r="AG607" s="180"/>
      <c r="AH607" s="180"/>
      <c r="AI607" s="130"/>
      <c r="AJ607" s="68">
        <f t="shared" ref="AJ607:AV607" si="634">IF(AJ$201=0,0,AJ606/AJ$201)</f>
        <v>0</v>
      </c>
      <c r="AK607" s="69">
        <f t="shared" si="634"/>
        <v>0</v>
      </c>
      <c r="AL607" s="69">
        <f t="shared" si="634"/>
        <v>0</v>
      </c>
      <c r="AM607" s="69">
        <f t="shared" si="634"/>
        <v>0</v>
      </c>
      <c r="AN607" s="69">
        <f t="shared" si="634"/>
        <v>0</v>
      </c>
      <c r="AO607" s="69">
        <f t="shared" si="634"/>
        <v>0</v>
      </c>
      <c r="AP607" s="69">
        <f t="shared" si="634"/>
        <v>0</v>
      </c>
      <c r="AQ607" s="69">
        <f t="shared" si="634"/>
        <v>0</v>
      </c>
      <c r="AR607" s="69">
        <f t="shared" si="634"/>
        <v>0</v>
      </c>
      <c r="AS607" s="69">
        <f t="shared" si="634"/>
        <v>0</v>
      </c>
      <c r="AT607" s="69">
        <f t="shared" si="634"/>
        <v>0</v>
      </c>
      <c r="AU607" s="69">
        <f t="shared" si="634"/>
        <v>0</v>
      </c>
      <c r="AV607" s="45">
        <f t="shared" si="634"/>
        <v>0</v>
      </c>
      <c r="AW607" s="56"/>
      <c r="AX607" s="44"/>
    </row>
    <row r="608" spans="1:50" x14ac:dyDescent="0.35">
      <c r="B608" s="116"/>
      <c r="E608" s="105"/>
      <c r="F608" s="106"/>
      <c r="G608" s="106"/>
      <c r="H608" s="106"/>
      <c r="I608" s="106"/>
      <c r="J608" s="106"/>
      <c r="K608" s="106"/>
      <c r="L608" s="106"/>
      <c r="M608" s="106"/>
      <c r="N608" s="106"/>
      <c r="O608" s="106"/>
      <c r="P608" s="106"/>
      <c r="Q608" s="184"/>
      <c r="S608" s="105"/>
      <c r="T608" s="106"/>
      <c r="U608" s="106"/>
      <c r="V608" s="106"/>
      <c r="W608" s="106"/>
      <c r="X608" s="106"/>
      <c r="Y608" s="106"/>
      <c r="Z608" s="106"/>
      <c r="AA608" s="106"/>
      <c r="AB608" s="106"/>
      <c r="AC608" s="106"/>
      <c r="AD608" s="106"/>
      <c r="AE608" s="184"/>
      <c r="AF608" s="184"/>
      <c r="AG608" s="184"/>
      <c r="AH608" s="172"/>
      <c r="AJ608" s="59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30"/>
      <c r="AW608" s="49"/>
    </row>
    <row r="609" spans="1:50" x14ac:dyDescent="0.35">
      <c r="A609" s="22"/>
      <c r="B609" s="127"/>
      <c r="C609" s="128" t="s">
        <v>1110</v>
      </c>
      <c r="D609" s="96"/>
      <c r="E609" s="174">
        <f t="shared" ref="E609:Q609" si="635">+E255+E346+E388+E429+E490+E577+E606</f>
        <v>27664.9</v>
      </c>
      <c r="F609" s="175">
        <f t="shared" si="635"/>
        <v>3053.27</v>
      </c>
      <c r="G609" s="175">
        <f t="shared" si="635"/>
        <v>2802.09</v>
      </c>
      <c r="H609" s="175">
        <f t="shared" si="635"/>
        <v>62333.68</v>
      </c>
      <c r="I609" s="175">
        <f t="shared" si="635"/>
        <v>-7606.3099999999995</v>
      </c>
      <c r="J609" s="175">
        <f t="shared" si="635"/>
        <v>2822.87</v>
      </c>
      <c r="K609" s="175">
        <f t="shared" si="635"/>
        <v>46539.33</v>
      </c>
      <c r="L609" s="175">
        <f t="shared" si="635"/>
        <v>2707.64</v>
      </c>
      <c r="M609" s="175">
        <f t="shared" si="635"/>
        <v>2649.88</v>
      </c>
      <c r="N609" s="175">
        <f t="shared" si="635"/>
        <v>18035.43</v>
      </c>
      <c r="O609" s="175">
        <f t="shared" si="635"/>
        <v>-34047.42</v>
      </c>
      <c r="P609" s="175">
        <f t="shared" si="635"/>
        <v>21997.599999999999</v>
      </c>
      <c r="Q609" s="176">
        <f t="shared" si="635"/>
        <v>148952.95999999999</v>
      </c>
      <c r="R609" s="96"/>
      <c r="S609" s="174">
        <f t="shared" ref="S609:AD609" si="636">+S255+S346+S388+S429+S490+S577+S606</f>
        <v>2418.3200000000002</v>
      </c>
      <c r="T609" s="175">
        <f t="shared" si="636"/>
        <v>8551</v>
      </c>
      <c r="U609" s="175">
        <f t="shared" si="636"/>
        <v>20402.66</v>
      </c>
      <c r="V609" s="175">
        <f t="shared" si="636"/>
        <v>0</v>
      </c>
      <c r="W609" s="175">
        <f t="shared" si="636"/>
        <v>6474.55</v>
      </c>
      <c r="X609" s="175">
        <f t="shared" si="636"/>
        <v>11127.240000000002</v>
      </c>
      <c r="Y609" s="175">
        <f t="shared" si="636"/>
        <v>40155</v>
      </c>
      <c r="Z609" s="175">
        <f t="shared" si="636"/>
        <v>20372</v>
      </c>
      <c r="AA609" s="175">
        <f t="shared" si="636"/>
        <v>20372</v>
      </c>
      <c r="AB609" s="175">
        <f t="shared" si="636"/>
        <v>20372</v>
      </c>
      <c r="AC609" s="175">
        <f t="shared" si="636"/>
        <v>20372</v>
      </c>
      <c r="AD609" s="175">
        <f t="shared" si="636"/>
        <v>20372</v>
      </c>
      <c r="AE609" s="176">
        <f>SUM(S609:AD609)</f>
        <v>190988.77000000002</v>
      </c>
      <c r="AF609" s="176">
        <f>+AF255+AF346+AF388+AF429+AF490+AF577+AF606</f>
        <v>404210</v>
      </c>
      <c r="AG609" s="176">
        <f>+AG255+AG346+AG388+AG429+AG490+AG577+AG606</f>
        <v>-213221.22999999998</v>
      </c>
      <c r="AH609" s="177">
        <f>IF(AF609=0,0,AG609/AF609)</f>
        <v>-0.52750112565250729</v>
      </c>
      <c r="AI609" s="96"/>
      <c r="AJ609" s="66">
        <f t="shared" ref="AJ609:AU609" si="637">+AJ255+AJ346+AJ388+AJ429+AJ490+AJ577+AJ606</f>
        <v>0</v>
      </c>
      <c r="AK609" s="67">
        <f t="shared" si="637"/>
        <v>0</v>
      </c>
      <c r="AL609" s="67">
        <f t="shared" si="637"/>
        <v>0</v>
      </c>
      <c r="AM609" s="67">
        <f t="shared" si="637"/>
        <v>0</v>
      </c>
      <c r="AN609" s="67">
        <f t="shared" si="637"/>
        <v>0</v>
      </c>
      <c r="AO609" s="67">
        <f t="shared" si="637"/>
        <v>0</v>
      </c>
      <c r="AP609" s="67">
        <f t="shared" si="637"/>
        <v>0</v>
      </c>
      <c r="AQ609" s="67">
        <f t="shared" si="637"/>
        <v>0</v>
      </c>
      <c r="AR609" s="67">
        <f t="shared" si="637"/>
        <v>0</v>
      </c>
      <c r="AS609" s="67">
        <f t="shared" si="637"/>
        <v>0</v>
      </c>
      <c r="AT609" s="67">
        <f t="shared" si="637"/>
        <v>0</v>
      </c>
      <c r="AU609" s="67">
        <f t="shared" si="637"/>
        <v>0</v>
      </c>
      <c r="AV609" s="27">
        <f>SUM(AJ609:AU609)</f>
        <v>0</v>
      </c>
      <c r="AW609" s="55"/>
      <c r="AX609" s="22"/>
    </row>
    <row r="610" spans="1:50" s="46" customFormat="1" ht="11.65" customHeight="1" x14ac:dyDescent="0.3">
      <c r="A610" s="44"/>
      <c r="B610" s="129"/>
      <c r="C610" s="130" t="s">
        <v>175</v>
      </c>
      <c r="D610" s="130"/>
      <c r="E610" s="178">
        <f t="shared" ref="E610:Q610" si="638">IF(E$201=0,0,E609/E$201)</f>
        <v>0.68630654110920342</v>
      </c>
      <c r="F610" s="179">
        <f t="shared" si="638"/>
        <v>7.5766494070983431E-2</v>
      </c>
      <c r="G610" s="179">
        <f t="shared" si="638"/>
        <v>6.9478875579281979E-2</v>
      </c>
      <c r="H610" s="179">
        <f t="shared" si="638"/>
        <v>1.5456031389289475</v>
      </c>
      <c r="I610" s="179">
        <f t="shared" si="638"/>
        <v>-0.18860300115993806</v>
      </c>
      <c r="J610" s="179">
        <f t="shared" si="638"/>
        <v>7.0022389344398514E-2</v>
      </c>
      <c r="K610" s="179">
        <f t="shared" si="638"/>
        <v>1.1542257821145503</v>
      </c>
      <c r="L610" s="179">
        <f t="shared" si="638"/>
        <v>6.7140914487603065E-2</v>
      </c>
      <c r="M610" s="179">
        <f t="shared" si="638"/>
        <v>6.5765008254502752E-2</v>
      </c>
      <c r="N610" s="179">
        <f t="shared" si="638"/>
        <v>0.44758869974053628</v>
      </c>
      <c r="O610" s="179">
        <f t="shared" si="638"/>
        <v>-0.84512342963919806</v>
      </c>
      <c r="P610" s="179">
        <f t="shared" si="638"/>
        <v>0.54594003385693868</v>
      </c>
      <c r="Q610" s="180">
        <f t="shared" si="638"/>
        <v>0.30792714408696631</v>
      </c>
      <c r="R610" s="130"/>
      <c r="S610" s="178">
        <f t="shared" ref="S610:AF610" si="639">IF(S$201=0,0,S609/S$201)</f>
        <v>6.3516126837895884E-2</v>
      </c>
      <c r="T610" s="179">
        <f t="shared" si="639"/>
        <v>0.22456577865445942</v>
      </c>
      <c r="U610" s="179">
        <f t="shared" si="639"/>
        <v>0.53522881065365213</v>
      </c>
      <c r="V610" s="179">
        <f t="shared" si="639"/>
        <v>0</v>
      </c>
      <c r="W610" s="179">
        <f t="shared" si="639"/>
        <v>0.16835326323803659</v>
      </c>
      <c r="X610" s="179">
        <f t="shared" si="639"/>
        <v>0.28903934092035499</v>
      </c>
      <c r="Y610" s="179">
        <f t="shared" si="639"/>
        <v>1.0542413820263068</v>
      </c>
      <c r="Z610" s="179">
        <f t="shared" si="639"/>
        <v>0.53485258211032061</v>
      </c>
      <c r="AA610" s="179">
        <f t="shared" si="639"/>
        <v>0.53485258211032061</v>
      </c>
      <c r="AB610" s="179">
        <f t="shared" si="639"/>
        <v>0.53485258211032061</v>
      </c>
      <c r="AC610" s="179">
        <f t="shared" si="639"/>
        <v>0.53485258211032061</v>
      </c>
      <c r="AD610" s="179">
        <f t="shared" si="639"/>
        <v>0.53485258211032061</v>
      </c>
      <c r="AE610" s="180">
        <f t="shared" si="639"/>
        <v>0.41688081994932619</v>
      </c>
      <c r="AF610" s="180">
        <f t="shared" si="639"/>
        <v>0.88435418799828469</v>
      </c>
      <c r="AG610" s="180"/>
      <c r="AH610" s="180"/>
      <c r="AI610" s="130"/>
      <c r="AJ610" s="68">
        <f t="shared" ref="AJ610:AV610" si="640">IF(AJ$201=0,0,AJ609/AJ$201)</f>
        <v>0</v>
      </c>
      <c r="AK610" s="69">
        <f t="shared" si="640"/>
        <v>0</v>
      </c>
      <c r="AL610" s="69">
        <f t="shared" si="640"/>
        <v>0</v>
      </c>
      <c r="AM610" s="69">
        <f t="shared" si="640"/>
        <v>0</v>
      </c>
      <c r="AN610" s="69">
        <f t="shared" si="640"/>
        <v>0</v>
      </c>
      <c r="AO610" s="69">
        <f t="shared" si="640"/>
        <v>0</v>
      </c>
      <c r="AP610" s="69">
        <f t="shared" si="640"/>
        <v>0</v>
      </c>
      <c r="AQ610" s="69">
        <f t="shared" si="640"/>
        <v>0</v>
      </c>
      <c r="AR610" s="69">
        <f t="shared" si="640"/>
        <v>0</v>
      </c>
      <c r="AS610" s="69">
        <f t="shared" si="640"/>
        <v>0</v>
      </c>
      <c r="AT610" s="69">
        <f t="shared" si="640"/>
        <v>0</v>
      </c>
      <c r="AU610" s="69">
        <f t="shared" si="640"/>
        <v>0</v>
      </c>
      <c r="AV610" s="45">
        <f t="shared" si="640"/>
        <v>0</v>
      </c>
      <c r="AW610" s="56"/>
      <c r="AX610" s="44"/>
    </row>
    <row r="611" spans="1:50" x14ac:dyDescent="0.35">
      <c r="A611" s="11"/>
      <c r="B611" s="125"/>
      <c r="C611" s="97"/>
      <c r="D611" s="97"/>
      <c r="E611" s="181"/>
      <c r="F611" s="182"/>
      <c r="G611" s="182"/>
      <c r="H611" s="182"/>
      <c r="I611" s="182"/>
      <c r="J611" s="182"/>
      <c r="K611" s="182"/>
      <c r="L611" s="182"/>
      <c r="M611" s="182"/>
      <c r="N611" s="182"/>
      <c r="O611" s="182"/>
      <c r="P611" s="182"/>
      <c r="Q611" s="183"/>
      <c r="R611" s="97"/>
      <c r="S611" s="181"/>
      <c r="T611" s="182"/>
      <c r="U611" s="182"/>
      <c r="V611" s="182"/>
      <c r="W611" s="182"/>
      <c r="X611" s="182"/>
      <c r="Y611" s="182"/>
      <c r="Z611" s="182"/>
      <c r="AA611" s="182"/>
      <c r="AB611" s="182"/>
      <c r="AC611" s="182"/>
      <c r="AD611" s="182"/>
      <c r="AE611" s="183"/>
      <c r="AF611" s="183"/>
      <c r="AG611" s="183"/>
      <c r="AH611" s="183"/>
      <c r="AI611" s="97"/>
      <c r="AJ611" s="57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9"/>
      <c r="AW611" s="58"/>
      <c r="AX611" s="11"/>
    </row>
    <row r="612" spans="1:50" x14ac:dyDescent="0.35">
      <c r="A612" s="22"/>
      <c r="B612" s="127"/>
      <c r="C612" s="128" t="s">
        <v>1111</v>
      </c>
      <c r="D612" s="96"/>
      <c r="E612" s="174">
        <f t="shared" ref="E612:Q612" si="641">+E201-E609</f>
        <v>12644.93</v>
      </c>
      <c r="F612" s="175">
        <f t="shared" si="641"/>
        <v>37245.15</v>
      </c>
      <c r="G612" s="175">
        <f t="shared" si="641"/>
        <v>37528.009999999995</v>
      </c>
      <c r="H612" s="175">
        <f t="shared" si="641"/>
        <v>-22004</v>
      </c>
      <c r="I612" s="175">
        <f t="shared" si="641"/>
        <v>47936.049999999996</v>
      </c>
      <c r="J612" s="175">
        <f t="shared" si="641"/>
        <v>37490.949999999997</v>
      </c>
      <c r="K612" s="175">
        <f t="shared" si="641"/>
        <v>-6218.510000000002</v>
      </c>
      <c r="L612" s="175">
        <f t="shared" si="641"/>
        <v>37620.080000000002</v>
      </c>
      <c r="M612" s="175">
        <f t="shared" si="641"/>
        <v>37643.280000000006</v>
      </c>
      <c r="N612" s="175">
        <f t="shared" si="641"/>
        <v>22259.22</v>
      </c>
      <c r="O612" s="175">
        <f t="shared" si="641"/>
        <v>74334.34</v>
      </c>
      <c r="P612" s="175">
        <f t="shared" si="641"/>
        <v>18295.47</v>
      </c>
      <c r="Q612" s="176">
        <f t="shared" si="641"/>
        <v>334774.97000000009</v>
      </c>
      <c r="R612" s="96"/>
      <c r="S612" s="174">
        <f t="shared" ref="S612:AD612" si="642">+S201-S609</f>
        <v>35655.79</v>
      </c>
      <c r="T612" s="175">
        <f t="shared" si="642"/>
        <v>29526.93</v>
      </c>
      <c r="U612" s="175">
        <f t="shared" si="642"/>
        <v>17716.850000000002</v>
      </c>
      <c r="V612" s="175">
        <f t="shared" si="642"/>
        <v>38376.590000000004</v>
      </c>
      <c r="W612" s="175">
        <f t="shared" si="642"/>
        <v>31983.570000000003</v>
      </c>
      <c r="X612" s="175">
        <f t="shared" si="642"/>
        <v>27370.079999999998</v>
      </c>
      <c r="Y612" s="175">
        <f t="shared" si="642"/>
        <v>-2066</v>
      </c>
      <c r="Z612" s="175">
        <f t="shared" si="642"/>
        <v>17717</v>
      </c>
      <c r="AA612" s="175">
        <f t="shared" si="642"/>
        <v>17717</v>
      </c>
      <c r="AB612" s="175">
        <f t="shared" si="642"/>
        <v>17717</v>
      </c>
      <c r="AC612" s="175">
        <f t="shared" si="642"/>
        <v>17717</v>
      </c>
      <c r="AD612" s="175">
        <f t="shared" si="642"/>
        <v>17717</v>
      </c>
      <c r="AE612" s="176">
        <f>SUM(S612:AD612)</f>
        <v>267148.81</v>
      </c>
      <c r="AF612" s="176">
        <f>+AF201-AF609</f>
        <v>52858</v>
      </c>
      <c r="AG612" s="176">
        <f>+AG201-AG609</f>
        <v>214290.81</v>
      </c>
      <c r="AH612" s="177">
        <f>IF(AF612=0,0,AG612/AF612)</f>
        <v>4.0540847175451207</v>
      </c>
      <c r="AI612" s="96"/>
      <c r="AJ612" s="66">
        <f t="shared" ref="AJ612:AU612" si="643">+AJ201-AJ609</f>
        <v>790127</v>
      </c>
      <c r="AK612" s="67">
        <f t="shared" si="643"/>
        <v>790127</v>
      </c>
      <c r="AL612" s="67">
        <f t="shared" si="643"/>
        <v>790127</v>
      </c>
      <c r="AM612" s="67">
        <f t="shared" si="643"/>
        <v>790127</v>
      </c>
      <c r="AN612" s="67">
        <f t="shared" si="643"/>
        <v>790127</v>
      </c>
      <c r="AO612" s="67">
        <f t="shared" si="643"/>
        <v>790127</v>
      </c>
      <c r="AP612" s="67">
        <f t="shared" si="643"/>
        <v>790127</v>
      </c>
      <c r="AQ612" s="67">
        <f t="shared" si="643"/>
        <v>790127</v>
      </c>
      <c r="AR612" s="67">
        <f t="shared" si="643"/>
        <v>790127</v>
      </c>
      <c r="AS612" s="67">
        <f t="shared" si="643"/>
        <v>790127</v>
      </c>
      <c r="AT612" s="67">
        <f t="shared" si="643"/>
        <v>790127</v>
      </c>
      <c r="AU612" s="67">
        <f t="shared" si="643"/>
        <v>790127</v>
      </c>
      <c r="AV612" s="27">
        <f>SUM(AJ612:AU612)</f>
        <v>9481524</v>
      </c>
      <c r="AW612" s="55"/>
      <c r="AX612" s="22"/>
    </row>
    <row r="613" spans="1:50" s="46" customFormat="1" ht="11.65" customHeight="1" x14ac:dyDescent="0.3">
      <c r="A613" s="44"/>
      <c r="B613" s="129"/>
      <c r="C613" s="130" t="s">
        <v>175</v>
      </c>
      <c r="D613" s="130"/>
      <c r="E613" s="185">
        <f t="shared" ref="E613:Q613" si="644">IF(E$201=0,0,E612/E$201)</f>
        <v>0.31369345889079658</v>
      </c>
      <c r="F613" s="186">
        <f t="shared" si="644"/>
        <v>0.92423350592901665</v>
      </c>
      <c r="G613" s="186">
        <f t="shared" si="644"/>
        <v>0.93052112442071788</v>
      </c>
      <c r="H613" s="186">
        <f t="shared" si="644"/>
        <v>-0.54560313892894763</v>
      </c>
      <c r="I613" s="186">
        <f t="shared" si="644"/>
        <v>1.188603001159938</v>
      </c>
      <c r="J613" s="186">
        <f t="shared" si="644"/>
        <v>0.92997761065560136</v>
      </c>
      <c r="K613" s="186">
        <f t="shared" si="644"/>
        <v>-0.15422578211455029</v>
      </c>
      <c r="L613" s="186">
        <f t="shared" si="644"/>
        <v>0.93285908551239693</v>
      </c>
      <c r="M613" s="186">
        <f t="shared" si="644"/>
        <v>0.93423499174549729</v>
      </c>
      <c r="N613" s="186">
        <f t="shared" si="644"/>
        <v>0.55241130025946372</v>
      </c>
      <c r="O613" s="186">
        <f t="shared" si="644"/>
        <v>1.8451234296391981</v>
      </c>
      <c r="P613" s="186">
        <f t="shared" si="644"/>
        <v>0.45405996614306138</v>
      </c>
      <c r="Q613" s="187">
        <f t="shared" si="644"/>
        <v>0.69207285591303358</v>
      </c>
      <c r="R613" s="130"/>
      <c r="S613" s="185">
        <f t="shared" ref="S613:AF613" si="645">IF(S$201=0,0,S612/S$201)</f>
        <v>0.93648387316210413</v>
      </c>
      <c r="T613" s="186">
        <f t="shared" si="645"/>
        <v>0.77543422134554063</v>
      </c>
      <c r="U613" s="186">
        <f t="shared" si="645"/>
        <v>0.46477118934634787</v>
      </c>
      <c r="V613" s="186">
        <f t="shared" si="645"/>
        <v>1</v>
      </c>
      <c r="W613" s="186">
        <f t="shared" si="645"/>
        <v>0.83164673676196343</v>
      </c>
      <c r="X613" s="186">
        <f t="shared" si="645"/>
        <v>0.71096065907964501</v>
      </c>
      <c r="Y613" s="186">
        <f t="shared" si="645"/>
        <v>-5.4241382026306809E-2</v>
      </c>
      <c r="Z613" s="186">
        <f t="shared" si="645"/>
        <v>0.46514741788967945</v>
      </c>
      <c r="AA613" s="186">
        <f t="shared" si="645"/>
        <v>0.46514741788967945</v>
      </c>
      <c r="AB613" s="186">
        <f t="shared" si="645"/>
        <v>0.46514741788967945</v>
      </c>
      <c r="AC613" s="186">
        <f t="shared" si="645"/>
        <v>0.46514741788967945</v>
      </c>
      <c r="AD613" s="186">
        <f t="shared" si="645"/>
        <v>0.46514741788967945</v>
      </c>
      <c r="AE613" s="187">
        <f t="shared" si="645"/>
        <v>0.58311918005067387</v>
      </c>
      <c r="AF613" s="187">
        <f t="shared" si="645"/>
        <v>0.11564581200171528</v>
      </c>
      <c r="AG613" s="187"/>
      <c r="AH613" s="187"/>
      <c r="AI613" s="130"/>
      <c r="AJ613" s="71">
        <f t="shared" ref="AJ613:AV613" si="646">IF(AJ$201=0,0,AJ612/AJ$201)</f>
        <v>1</v>
      </c>
      <c r="AK613" s="72">
        <f t="shared" si="646"/>
        <v>1</v>
      </c>
      <c r="AL613" s="72">
        <f t="shared" si="646"/>
        <v>1</v>
      </c>
      <c r="AM613" s="72">
        <f t="shared" si="646"/>
        <v>1</v>
      </c>
      <c r="AN613" s="72">
        <f t="shared" si="646"/>
        <v>1</v>
      </c>
      <c r="AO613" s="72">
        <f t="shared" si="646"/>
        <v>1</v>
      </c>
      <c r="AP613" s="72">
        <f t="shared" si="646"/>
        <v>1</v>
      </c>
      <c r="AQ613" s="72">
        <f t="shared" si="646"/>
        <v>1</v>
      </c>
      <c r="AR613" s="72">
        <f t="shared" si="646"/>
        <v>1</v>
      </c>
      <c r="AS613" s="72">
        <f t="shared" si="646"/>
        <v>1</v>
      </c>
      <c r="AT613" s="72">
        <f t="shared" si="646"/>
        <v>1</v>
      </c>
      <c r="AU613" s="72">
        <f t="shared" si="646"/>
        <v>1</v>
      </c>
      <c r="AV613" s="61">
        <f t="shared" si="646"/>
        <v>1</v>
      </c>
      <c r="AW613" s="81"/>
      <c r="AX613" s="44"/>
    </row>
    <row r="614" spans="1:50" x14ac:dyDescent="0.35">
      <c r="B614" s="116"/>
      <c r="E614" s="106"/>
      <c r="F614" s="106"/>
      <c r="G614" s="106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S614" s="106"/>
      <c r="T614" s="106"/>
      <c r="U614" s="106"/>
      <c r="V614" s="106"/>
      <c r="W614" s="106"/>
      <c r="X614" s="106"/>
      <c r="Y614" s="106"/>
      <c r="Z614" s="106"/>
      <c r="AA614" s="106"/>
      <c r="AB614" s="106"/>
      <c r="AC614" s="106"/>
      <c r="AD614" s="106"/>
      <c r="AE614" s="106"/>
      <c r="AF614" s="106"/>
      <c r="AG614" s="106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</row>
    <row r="615" spans="1:50" x14ac:dyDescent="0.35">
      <c r="B615" s="116"/>
      <c r="E615" s="106"/>
      <c r="F615" s="106"/>
      <c r="G615" s="106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S615" s="106"/>
      <c r="T615" s="106"/>
      <c r="U615" s="106"/>
      <c r="V615" s="106"/>
      <c r="W615" s="106"/>
      <c r="X615" s="106"/>
      <c r="Y615" s="106"/>
      <c r="Z615" s="106"/>
      <c r="AA615" s="106"/>
      <c r="AB615" s="106"/>
      <c r="AC615" s="106"/>
      <c r="AD615" s="106"/>
      <c r="AE615" s="106"/>
      <c r="AF615" s="106"/>
      <c r="AG615" s="106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</row>
    <row r="616" spans="1:50" x14ac:dyDescent="0.35">
      <c r="AF616" s="158"/>
    </row>
  </sheetData>
  <sheetProtection password="C91F" sheet="1"/>
  <conditionalFormatting sqref="AV205:AV254 AV259:AV343">
    <cfRule type="expression" dxfId="11" priority="8">
      <formula>AND($AV205=0,+$Q205+$AE205+$AF205&lt;&gt;0)</formula>
    </cfRule>
  </conditionalFormatting>
  <conditionalFormatting sqref="AV350:AV387">
    <cfRule type="expression" dxfId="10" priority="6">
      <formula>AND($AV350=0,+$Q350+$AE350+$AF350&lt;&gt;0)</formula>
    </cfRule>
  </conditionalFormatting>
  <conditionalFormatting sqref="AV494:AV576">
    <cfRule type="expression" dxfId="9" priority="3">
      <formula>AND($AV494=0,+$Q494+$AE494+$AF494&lt;&gt;0)</formula>
    </cfRule>
  </conditionalFormatting>
  <conditionalFormatting sqref="AV581:AV605">
    <cfRule type="expression" dxfId="8" priority="2">
      <formula>AND($AV581=0,+$Q581+$AE581+$AF581&lt;&gt;0)</formula>
    </cfRule>
  </conditionalFormatting>
  <conditionalFormatting sqref="AV9">
    <cfRule type="expression" dxfId="7" priority="11">
      <formula>AND($AV9=0,+$Q9+$AE9+$AF9&lt;&gt;0)</formula>
    </cfRule>
  </conditionalFormatting>
  <conditionalFormatting sqref="AV10:AV169">
    <cfRule type="expression" dxfId="6" priority="10">
      <formula>AND($AV10=0,+$Q10+$AE10+$AF10&lt;&gt;0)</formula>
    </cfRule>
  </conditionalFormatting>
  <conditionalFormatting sqref="AV174:AV197">
    <cfRule type="expression" dxfId="5" priority="9">
      <formula>AND($AV174=0,+$Q174+$AE174+$AF174&lt;&gt;0)</formula>
    </cfRule>
  </conditionalFormatting>
  <conditionalFormatting sqref="AV345">
    <cfRule type="expression" dxfId="4" priority="7">
      <formula>AND($AV345=0,+$Q345+$AE345+$AF345&lt;&gt;0)</formula>
    </cfRule>
  </conditionalFormatting>
  <conditionalFormatting sqref="AV392:AV428">
    <cfRule type="expression" dxfId="3" priority="5">
      <formula>AND($AV392=0,+$Q392+$AE392+$AF392&lt;&gt;0)</formula>
    </cfRule>
  </conditionalFormatting>
  <conditionalFormatting sqref="AV433:AV489">
    <cfRule type="expression" dxfId="2" priority="4">
      <formula>AND($AV433=0,+$Q433+$AE433+$AF433&lt;&gt;0)</formula>
    </cfRule>
  </conditionalFormatting>
  <conditionalFormatting sqref="AV344">
    <cfRule type="expression" dxfId="1" priority="1">
      <formula>AND($AV344=0,+$Q344+$AE344+$AF344&lt;&gt;0)</formula>
    </cfRule>
  </conditionalFormatting>
  <printOptions horizontalCentered="1"/>
  <pageMargins left="0" right="0" top="0.5" bottom="0.5" header="0.5" footer="0.3"/>
  <pageSetup scale="60" orientation="landscape" cellComments="atEnd"/>
  <headerFooter>
    <oddHeader>&amp;R&amp;"-,Bold"&amp;8 &amp;D  &amp;T</oddHeader>
    <oddFooter>&amp;C&amp;"-,Bold"&amp;8 Page &amp;P of &amp;N</oddFooter>
  </headerFooter>
  <colBreaks count="2" manualBreakCount="2">
    <brk id="18" max="1048575" man="1"/>
    <brk id="35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hideRowDetails">
                <anchor moveWithCells="1" sizeWithCells="1">
                  <from>
                    <xdr:col>19</xdr:col>
                    <xdr:colOff>63500</xdr:colOff>
                    <xdr:row>0</xdr:row>
                    <xdr:rowOff>38100</xdr:rowOff>
                  </from>
                  <to>
                    <xdr:col>21</xdr:col>
                    <xdr:colOff>101600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unhideAllRows">
                <anchor moveWithCells="1" sizeWithCells="1">
                  <from>
                    <xdr:col>22</xdr:col>
                    <xdr:colOff>165100</xdr:colOff>
                    <xdr:row>0</xdr:row>
                    <xdr:rowOff>38100</xdr:rowOff>
                  </from>
                  <to>
                    <xdr:col>24</xdr:col>
                    <xdr:colOff>165100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5" name="Button 4">
              <controlPr defaultSize="0" print="0" autoFill="0" autoPict="0" macro="[0]!Print_RSVBudDTL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28</xdr:col>
                    <xdr:colOff>152400</xdr:colOff>
                    <xdr:row>1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FFCCFF"/>
  </sheetPr>
  <dimension ref="A1:O694"/>
  <sheetViews>
    <sheetView workbookViewId="0">
      <selection activeCell="A4" sqref="A4"/>
    </sheetView>
  </sheetViews>
  <sheetFormatPr defaultColWidth="9.08984375" defaultRowHeight="14.5" x14ac:dyDescent="0.35"/>
  <cols>
    <col min="1" max="2" width="9.08984375" style="87" customWidth="1"/>
    <col min="3" max="3" width="10.7265625" style="87" bestFit="1" customWidth="1"/>
    <col min="4" max="4" width="9.7265625" style="87" bestFit="1" customWidth="1"/>
    <col min="5" max="5" width="10" style="87" bestFit="1" customWidth="1"/>
    <col min="6" max="15" width="9.7265625" style="87" bestFit="1" customWidth="1"/>
    <col min="16" max="16" width="9.08984375" style="87" customWidth="1"/>
    <col min="17" max="16384" width="9.08984375" style="87"/>
  </cols>
  <sheetData>
    <row r="1" spans="1:15" x14ac:dyDescent="0.35">
      <c r="A1" s="87" t="s">
        <v>717</v>
      </c>
      <c r="B1" s="87" t="s">
        <v>1114</v>
      </c>
      <c r="C1" s="87" t="s">
        <v>1115</v>
      </c>
      <c r="D1" s="87" t="s">
        <v>671</v>
      </c>
      <c r="E1" s="87" t="s">
        <v>672</v>
      </c>
      <c r="F1" s="87" t="s">
        <v>673</v>
      </c>
      <c r="G1" s="87" t="s">
        <v>674</v>
      </c>
      <c r="H1" s="87" t="s">
        <v>675</v>
      </c>
      <c r="I1" s="87" t="s">
        <v>676</v>
      </c>
      <c r="J1" s="87" t="s">
        <v>677</v>
      </c>
      <c r="K1" s="87" t="s">
        <v>678</v>
      </c>
      <c r="L1" s="87" t="s">
        <v>679</v>
      </c>
      <c r="M1" s="87" t="s">
        <v>680</v>
      </c>
      <c r="N1" s="87" t="s">
        <v>681</v>
      </c>
      <c r="O1" s="87" t="s">
        <v>682</v>
      </c>
    </row>
    <row r="2" spans="1:15" x14ac:dyDescent="0.35">
      <c r="A2" s="87" t="str">
        <f t="shared" ref="A2:A65" si="0">+PlnYr</f>
        <v>2026</v>
      </c>
      <c r="B2" s="87">
        <v>400000</v>
      </c>
      <c r="C2" s="87">
        <f t="shared" ref="C2:C65" si="1">VLOOKUP($B2,OP,47,FALSE)</f>
        <v>9631128</v>
      </c>
      <c r="D2" s="87">
        <f t="shared" ref="D2:D65" si="2">VLOOKUP($B2,OP,35,FALSE)</f>
        <v>802594</v>
      </c>
      <c r="E2" s="87">
        <f t="shared" ref="E2:E65" si="3">VLOOKUP($B2,OP,36,FALSE)</f>
        <v>802594</v>
      </c>
      <c r="F2" s="87">
        <f t="shared" ref="F2:F65" si="4">VLOOKUP($B2,OP,37,FALSE)</f>
        <v>802594</v>
      </c>
      <c r="G2" s="87">
        <f t="shared" ref="G2:G65" si="5">VLOOKUP($B2,OP,38,FALSE)</f>
        <v>802594</v>
      </c>
      <c r="H2" s="87">
        <f t="shared" ref="H2:H65" si="6">VLOOKUP($B2,OP,39,FALSE)</f>
        <v>802594</v>
      </c>
      <c r="I2" s="87">
        <f t="shared" ref="I2:I65" si="7">VLOOKUP($B2,OP,40,FALSE)</f>
        <v>802594</v>
      </c>
      <c r="J2" s="87">
        <f t="shared" ref="J2:J65" si="8">VLOOKUP($B2,OP,41,FALSE)</f>
        <v>802594</v>
      </c>
      <c r="K2" s="87">
        <f t="shared" ref="K2:K65" si="9">VLOOKUP($B2,OP,42,FALSE)</f>
        <v>802594</v>
      </c>
      <c r="L2" s="87">
        <f t="shared" ref="L2:L65" si="10">VLOOKUP($B2,OP,43,FALSE)</f>
        <v>802594</v>
      </c>
      <c r="M2" s="87">
        <f t="shared" ref="M2:M65" si="11">VLOOKUP($B2,OP,44,FALSE)</f>
        <v>802594</v>
      </c>
      <c r="N2" s="87">
        <f t="shared" ref="N2:N65" si="12">VLOOKUP($B2,OP,45,FALSE)</f>
        <v>802594</v>
      </c>
      <c r="O2" s="87">
        <f t="shared" ref="O2:O65" si="13">VLOOKUP($B2,OP,46,FALSE)</f>
        <v>802594</v>
      </c>
    </row>
    <row r="3" spans="1:15" x14ac:dyDescent="0.35">
      <c r="A3" s="87" t="str">
        <f t="shared" si="0"/>
        <v>2026</v>
      </c>
      <c r="B3" s="87">
        <v>400010</v>
      </c>
      <c r="C3" s="87">
        <f t="shared" si="1"/>
        <v>0</v>
      </c>
      <c r="D3" s="87">
        <f t="shared" si="2"/>
        <v>0</v>
      </c>
      <c r="E3" s="87">
        <f t="shared" si="3"/>
        <v>0</v>
      </c>
      <c r="F3" s="87">
        <f t="shared" si="4"/>
        <v>0</v>
      </c>
      <c r="G3" s="87">
        <f t="shared" si="5"/>
        <v>0</v>
      </c>
      <c r="H3" s="87">
        <f t="shared" si="6"/>
        <v>0</v>
      </c>
      <c r="I3" s="87">
        <f t="shared" si="7"/>
        <v>0</v>
      </c>
      <c r="J3" s="87">
        <f t="shared" si="8"/>
        <v>0</v>
      </c>
      <c r="K3" s="87">
        <f t="shared" si="9"/>
        <v>0</v>
      </c>
      <c r="L3" s="87">
        <f t="shared" si="10"/>
        <v>0</v>
      </c>
      <c r="M3" s="87">
        <f t="shared" si="11"/>
        <v>0</v>
      </c>
      <c r="N3" s="87">
        <f t="shared" si="12"/>
        <v>0</v>
      </c>
      <c r="O3" s="87">
        <f t="shared" si="13"/>
        <v>0</v>
      </c>
    </row>
    <row r="4" spans="1:15" x14ac:dyDescent="0.35">
      <c r="A4" s="87" t="str">
        <f t="shared" si="0"/>
        <v>2026</v>
      </c>
      <c r="B4" s="87">
        <v>400011</v>
      </c>
      <c r="C4" s="87">
        <f t="shared" si="1"/>
        <v>0</v>
      </c>
      <c r="D4" s="87">
        <f t="shared" si="2"/>
        <v>0</v>
      </c>
      <c r="E4" s="87">
        <f t="shared" si="3"/>
        <v>0</v>
      </c>
      <c r="F4" s="87">
        <f t="shared" si="4"/>
        <v>0</v>
      </c>
      <c r="G4" s="87">
        <f t="shared" si="5"/>
        <v>0</v>
      </c>
      <c r="H4" s="87">
        <f t="shared" si="6"/>
        <v>0</v>
      </c>
      <c r="I4" s="87">
        <f t="shared" si="7"/>
        <v>0</v>
      </c>
      <c r="J4" s="87">
        <f t="shared" si="8"/>
        <v>0</v>
      </c>
      <c r="K4" s="87">
        <f t="shared" si="9"/>
        <v>0</v>
      </c>
      <c r="L4" s="87">
        <f t="shared" si="10"/>
        <v>0</v>
      </c>
      <c r="M4" s="87">
        <f t="shared" si="11"/>
        <v>0</v>
      </c>
      <c r="N4" s="87">
        <f t="shared" si="12"/>
        <v>0</v>
      </c>
      <c r="O4" s="87">
        <f t="shared" si="13"/>
        <v>0</v>
      </c>
    </row>
    <row r="5" spans="1:15" x14ac:dyDescent="0.35">
      <c r="A5" s="87" t="str">
        <f t="shared" si="0"/>
        <v>2026</v>
      </c>
      <c r="B5" s="87">
        <v>400012</v>
      </c>
      <c r="C5" s="87">
        <f t="shared" si="1"/>
        <v>0</v>
      </c>
      <c r="D5" s="87">
        <f t="shared" si="2"/>
        <v>0</v>
      </c>
      <c r="E5" s="87">
        <f t="shared" si="3"/>
        <v>0</v>
      </c>
      <c r="F5" s="87">
        <f t="shared" si="4"/>
        <v>0</v>
      </c>
      <c r="G5" s="87">
        <f t="shared" si="5"/>
        <v>0</v>
      </c>
      <c r="H5" s="87">
        <f t="shared" si="6"/>
        <v>0</v>
      </c>
      <c r="I5" s="87">
        <f t="shared" si="7"/>
        <v>0</v>
      </c>
      <c r="J5" s="87">
        <f t="shared" si="8"/>
        <v>0</v>
      </c>
      <c r="K5" s="87">
        <f t="shared" si="9"/>
        <v>0</v>
      </c>
      <c r="L5" s="87">
        <f t="shared" si="10"/>
        <v>0</v>
      </c>
      <c r="M5" s="87">
        <f t="shared" si="11"/>
        <v>0</v>
      </c>
      <c r="N5" s="87">
        <f t="shared" si="12"/>
        <v>0</v>
      </c>
      <c r="O5" s="87">
        <f t="shared" si="13"/>
        <v>0</v>
      </c>
    </row>
    <row r="6" spans="1:15" x14ac:dyDescent="0.35">
      <c r="A6" s="87" t="str">
        <f t="shared" si="0"/>
        <v>2026</v>
      </c>
      <c r="B6" s="87">
        <v>400013</v>
      </c>
      <c r="C6" s="87">
        <f t="shared" si="1"/>
        <v>0</v>
      </c>
      <c r="D6" s="87">
        <f t="shared" si="2"/>
        <v>0</v>
      </c>
      <c r="E6" s="87">
        <f t="shared" si="3"/>
        <v>0</v>
      </c>
      <c r="F6" s="87">
        <f t="shared" si="4"/>
        <v>0</v>
      </c>
      <c r="G6" s="87">
        <f t="shared" si="5"/>
        <v>0</v>
      </c>
      <c r="H6" s="87">
        <f t="shared" si="6"/>
        <v>0</v>
      </c>
      <c r="I6" s="87">
        <f t="shared" si="7"/>
        <v>0</v>
      </c>
      <c r="J6" s="87">
        <f t="shared" si="8"/>
        <v>0</v>
      </c>
      <c r="K6" s="87">
        <f t="shared" si="9"/>
        <v>0</v>
      </c>
      <c r="L6" s="87">
        <f t="shared" si="10"/>
        <v>0</v>
      </c>
      <c r="M6" s="87">
        <f t="shared" si="11"/>
        <v>0</v>
      </c>
      <c r="N6" s="87">
        <f t="shared" si="12"/>
        <v>0</v>
      </c>
      <c r="O6" s="87">
        <f t="shared" si="13"/>
        <v>0</v>
      </c>
    </row>
    <row r="7" spans="1:15" x14ac:dyDescent="0.35">
      <c r="A7" s="87" t="str">
        <f t="shared" si="0"/>
        <v>2026</v>
      </c>
      <c r="B7" s="87">
        <v>400014</v>
      </c>
      <c r="C7" s="87">
        <f t="shared" si="1"/>
        <v>0</v>
      </c>
      <c r="D7" s="87">
        <f t="shared" si="2"/>
        <v>0</v>
      </c>
      <c r="E7" s="87">
        <f t="shared" si="3"/>
        <v>0</v>
      </c>
      <c r="F7" s="87">
        <f t="shared" si="4"/>
        <v>0</v>
      </c>
      <c r="G7" s="87">
        <f t="shared" si="5"/>
        <v>0</v>
      </c>
      <c r="H7" s="87">
        <f t="shared" si="6"/>
        <v>0</v>
      </c>
      <c r="I7" s="87">
        <f t="shared" si="7"/>
        <v>0</v>
      </c>
      <c r="J7" s="87">
        <f t="shared" si="8"/>
        <v>0</v>
      </c>
      <c r="K7" s="87">
        <f t="shared" si="9"/>
        <v>0</v>
      </c>
      <c r="L7" s="87">
        <f t="shared" si="10"/>
        <v>0</v>
      </c>
      <c r="M7" s="87">
        <f t="shared" si="11"/>
        <v>0</v>
      </c>
      <c r="N7" s="87">
        <f t="shared" si="12"/>
        <v>0</v>
      </c>
      <c r="O7" s="87">
        <f t="shared" si="13"/>
        <v>0</v>
      </c>
    </row>
    <row r="8" spans="1:15" x14ac:dyDescent="0.35">
      <c r="A8" s="87" t="str">
        <f t="shared" si="0"/>
        <v>2026</v>
      </c>
      <c r="B8" s="87">
        <v>400015</v>
      </c>
      <c r="C8" s="87">
        <f t="shared" si="1"/>
        <v>0</v>
      </c>
      <c r="D8" s="87">
        <f t="shared" si="2"/>
        <v>0</v>
      </c>
      <c r="E8" s="87">
        <f t="shared" si="3"/>
        <v>0</v>
      </c>
      <c r="F8" s="87">
        <f t="shared" si="4"/>
        <v>0</v>
      </c>
      <c r="G8" s="87">
        <f t="shared" si="5"/>
        <v>0</v>
      </c>
      <c r="H8" s="87">
        <f t="shared" si="6"/>
        <v>0</v>
      </c>
      <c r="I8" s="87">
        <f t="shared" si="7"/>
        <v>0</v>
      </c>
      <c r="J8" s="87">
        <f t="shared" si="8"/>
        <v>0</v>
      </c>
      <c r="K8" s="87">
        <f t="shared" si="9"/>
        <v>0</v>
      </c>
      <c r="L8" s="87">
        <f t="shared" si="10"/>
        <v>0</v>
      </c>
      <c r="M8" s="87">
        <f t="shared" si="11"/>
        <v>0</v>
      </c>
      <c r="N8" s="87">
        <f t="shared" si="12"/>
        <v>0</v>
      </c>
      <c r="O8" s="87">
        <f t="shared" si="13"/>
        <v>0</v>
      </c>
    </row>
    <row r="9" spans="1:15" x14ac:dyDescent="0.35">
      <c r="A9" s="87" t="str">
        <f t="shared" si="0"/>
        <v>2026</v>
      </c>
      <c r="B9" s="87">
        <v>400016</v>
      </c>
      <c r="C9" s="87">
        <f t="shared" si="1"/>
        <v>0</v>
      </c>
      <c r="D9" s="87">
        <f t="shared" si="2"/>
        <v>0</v>
      </c>
      <c r="E9" s="87">
        <f t="shared" si="3"/>
        <v>0</v>
      </c>
      <c r="F9" s="87">
        <f t="shared" si="4"/>
        <v>0</v>
      </c>
      <c r="G9" s="87">
        <f t="shared" si="5"/>
        <v>0</v>
      </c>
      <c r="H9" s="87">
        <f t="shared" si="6"/>
        <v>0</v>
      </c>
      <c r="I9" s="87">
        <f t="shared" si="7"/>
        <v>0</v>
      </c>
      <c r="J9" s="87">
        <f t="shared" si="8"/>
        <v>0</v>
      </c>
      <c r="K9" s="87">
        <f t="shared" si="9"/>
        <v>0</v>
      </c>
      <c r="L9" s="87">
        <f t="shared" si="10"/>
        <v>0</v>
      </c>
      <c r="M9" s="87">
        <f t="shared" si="11"/>
        <v>0</v>
      </c>
      <c r="N9" s="87">
        <f t="shared" si="12"/>
        <v>0</v>
      </c>
      <c r="O9" s="87">
        <f t="shared" si="13"/>
        <v>0</v>
      </c>
    </row>
    <row r="10" spans="1:15" x14ac:dyDescent="0.35">
      <c r="A10" s="87" t="str">
        <f t="shared" si="0"/>
        <v>2026</v>
      </c>
      <c r="B10" s="87">
        <v>400017</v>
      </c>
      <c r="C10" s="87">
        <f t="shared" si="1"/>
        <v>0</v>
      </c>
      <c r="D10" s="87">
        <f t="shared" si="2"/>
        <v>0</v>
      </c>
      <c r="E10" s="87">
        <f t="shared" si="3"/>
        <v>0</v>
      </c>
      <c r="F10" s="87">
        <f t="shared" si="4"/>
        <v>0</v>
      </c>
      <c r="G10" s="87">
        <f t="shared" si="5"/>
        <v>0</v>
      </c>
      <c r="H10" s="87">
        <f t="shared" si="6"/>
        <v>0</v>
      </c>
      <c r="I10" s="87">
        <f t="shared" si="7"/>
        <v>0</v>
      </c>
      <c r="J10" s="87">
        <f t="shared" si="8"/>
        <v>0</v>
      </c>
      <c r="K10" s="87">
        <f t="shared" si="9"/>
        <v>0</v>
      </c>
      <c r="L10" s="87">
        <f t="shared" si="10"/>
        <v>0</v>
      </c>
      <c r="M10" s="87">
        <f t="shared" si="11"/>
        <v>0</v>
      </c>
      <c r="N10" s="87">
        <f t="shared" si="12"/>
        <v>0</v>
      </c>
      <c r="O10" s="87">
        <f t="shared" si="13"/>
        <v>0</v>
      </c>
    </row>
    <row r="11" spans="1:15" x14ac:dyDescent="0.35">
      <c r="A11" s="87" t="str">
        <f t="shared" si="0"/>
        <v>2026</v>
      </c>
      <c r="B11" s="87">
        <v>400018</v>
      </c>
      <c r="C11" s="87">
        <f t="shared" si="1"/>
        <v>0</v>
      </c>
      <c r="D11" s="87">
        <f t="shared" si="2"/>
        <v>0</v>
      </c>
      <c r="E11" s="87">
        <f t="shared" si="3"/>
        <v>0</v>
      </c>
      <c r="F11" s="87">
        <f t="shared" si="4"/>
        <v>0</v>
      </c>
      <c r="G11" s="87">
        <f t="shared" si="5"/>
        <v>0</v>
      </c>
      <c r="H11" s="87">
        <f t="shared" si="6"/>
        <v>0</v>
      </c>
      <c r="I11" s="87">
        <f t="shared" si="7"/>
        <v>0</v>
      </c>
      <c r="J11" s="87">
        <f t="shared" si="8"/>
        <v>0</v>
      </c>
      <c r="K11" s="87">
        <f t="shared" si="9"/>
        <v>0</v>
      </c>
      <c r="L11" s="87">
        <f t="shared" si="10"/>
        <v>0</v>
      </c>
      <c r="M11" s="87">
        <f t="shared" si="11"/>
        <v>0</v>
      </c>
      <c r="N11" s="87">
        <f t="shared" si="12"/>
        <v>0</v>
      </c>
      <c r="O11" s="87">
        <f t="shared" si="13"/>
        <v>0</v>
      </c>
    </row>
    <row r="12" spans="1:15" x14ac:dyDescent="0.35">
      <c r="A12" s="87" t="str">
        <f t="shared" si="0"/>
        <v>2026</v>
      </c>
      <c r="B12" s="87">
        <v>400019</v>
      </c>
      <c r="C12" s="87">
        <f t="shared" si="1"/>
        <v>0</v>
      </c>
      <c r="D12" s="87">
        <f t="shared" si="2"/>
        <v>0</v>
      </c>
      <c r="E12" s="87">
        <f t="shared" si="3"/>
        <v>0</v>
      </c>
      <c r="F12" s="87">
        <f t="shared" si="4"/>
        <v>0</v>
      </c>
      <c r="G12" s="87">
        <f t="shared" si="5"/>
        <v>0</v>
      </c>
      <c r="H12" s="87">
        <f t="shared" si="6"/>
        <v>0</v>
      </c>
      <c r="I12" s="87">
        <f t="shared" si="7"/>
        <v>0</v>
      </c>
      <c r="J12" s="87">
        <f t="shared" si="8"/>
        <v>0</v>
      </c>
      <c r="K12" s="87">
        <f t="shared" si="9"/>
        <v>0</v>
      </c>
      <c r="L12" s="87">
        <f t="shared" si="10"/>
        <v>0</v>
      </c>
      <c r="M12" s="87">
        <f t="shared" si="11"/>
        <v>0</v>
      </c>
      <c r="N12" s="87">
        <f t="shared" si="12"/>
        <v>0</v>
      </c>
      <c r="O12" s="87">
        <f t="shared" si="13"/>
        <v>0</v>
      </c>
    </row>
    <row r="13" spans="1:15" x14ac:dyDescent="0.35">
      <c r="A13" s="87" t="str">
        <f t="shared" si="0"/>
        <v>2026</v>
      </c>
      <c r="B13" s="87">
        <v>400020</v>
      </c>
      <c r="C13" s="87">
        <f t="shared" si="1"/>
        <v>0</v>
      </c>
      <c r="D13" s="87">
        <f t="shared" si="2"/>
        <v>0</v>
      </c>
      <c r="E13" s="87">
        <f t="shared" si="3"/>
        <v>0</v>
      </c>
      <c r="F13" s="87">
        <f t="shared" si="4"/>
        <v>0</v>
      </c>
      <c r="G13" s="87">
        <f t="shared" si="5"/>
        <v>0</v>
      </c>
      <c r="H13" s="87">
        <f t="shared" si="6"/>
        <v>0</v>
      </c>
      <c r="I13" s="87">
        <f t="shared" si="7"/>
        <v>0</v>
      </c>
      <c r="J13" s="87">
        <f t="shared" si="8"/>
        <v>0</v>
      </c>
      <c r="K13" s="87">
        <f t="shared" si="9"/>
        <v>0</v>
      </c>
      <c r="L13" s="87">
        <f t="shared" si="10"/>
        <v>0</v>
      </c>
      <c r="M13" s="87">
        <f t="shared" si="11"/>
        <v>0</v>
      </c>
      <c r="N13" s="87">
        <f t="shared" si="12"/>
        <v>0</v>
      </c>
      <c r="O13" s="87">
        <f t="shared" si="13"/>
        <v>0</v>
      </c>
    </row>
    <row r="14" spans="1:15" x14ac:dyDescent="0.35">
      <c r="A14" s="87" t="str">
        <f t="shared" si="0"/>
        <v>2026</v>
      </c>
      <c r="B14" s="87">
        <v>401000</v>
      </c>
      <c r="C14" s="87">
        <f t="shared" si="1"/>
        <v>0</v>
      </c>
      <c r="D14" s="87">
        <f t="shared" si="2"/>
        <v>0</v>
      </c>
      <c r="E14" s="87">
        <f t="shared" si="3"/>
        <v>0</v>
      </c>
      <c r="F14" s="87">
        <f t="shared" si="4"/>
        <v>0</v>
      </c>
      <c r="G14" s="87">
        <f t="shared" si="5"/>
        <v>0</v>
      </c>
      <c r="H14" s="87">
        <f t="shared" si="6"/>
        <v>0</v>
      </c>
      <c r="I14" s="87">
        <f t="shared" si="7"/>
        <v>0</v>
      </c>
      <c r="J14" s="87">
        <f t="shared" si="8"/>
        <v>0</v>
      </c>
      <c r="K14" s="87">
        <f t="shared" si="9"/>
        <v>0</v>
      </c>
      <c r="L14" s="87">
        <f t="shared" si="10"/>
        <v>0</v>
      </c>
      <c r="M14" s="87">
        <f t="shared" si="11"/>
        <v>0</v>
      </c>
      <c r="N14" s="87">
        <f t="shared" si="12"/>
        <v>0</v>
      </c>
      <c r="O14" s="87">
        <f t="shared" si="13"/>
        <v>0</v>
      </c>
    </row>
    <row r="15" spans="1:15" x14ac:dyDescent="0.35">
      <c r="A15" s="87" t="str">
        <f t="shared" si="0"/>
        <v>2026</v>
      </c>
      <c r="B15" s="87">
        <v>401009</v>
      </c>
      <c r="C15" s="87">
        <f t="shared" si="1"/>
        <v>0</v>
      </c>
      <c r="D15" s="87">
        <f t="shared" si="2"/>
        <v>0</v>
      </c>
      <c r="E15" s="87">
        <f t="shared" si="3"/>
        <v>0</v>
      </c>
      <c r="F15" s="87">
        <f t="shared" si="4"/>
        <v>0</v>
      </c>
      <c r="G15" s="87">
        <f t="shared" si="5"/>
        <v>0</v>
      </c>
      <c r="H15" s="87">
        <f t="shared" si="6"/>
        <v>0</v>
      </c>
      <c r="I15" s="87">
        <f t="shared" si="7"/>
        <v>0</v>
      </c>
      <c r="J15" s="87">
        <f t="shared" si="8"/>
        <v>0</v>
      </c>
      <c r="K15" s="87">
        <f t="shared" si="9"/>
        <v>0</v>
      </c>
      <c r="L15" s="87">
        <f t="shared" si="10"/>
        <v>0</v>
      </c>
      <c r="M15" s="87">
        <f t="shared" si="11"/>
        <v>0</v>
      </c>
      <c r="N15" s="87">
        <f t="shared" si="12"/>
        <v>0</v>
      </c>
      <c r="O15" s="87">
        <f t="shared" si="13"/>
        <v>0</v>
      </c>
    </row>
    <row r="16" spans="1:15" x14ac:dyDescent="0.35">
      <c r="A16" s="87" t="str">
        <f t="shared" si="0"/>
        <v>2026</v>
      </c>
      <c r="B16" s="87">
        <v>401010</v>
      </c>
      <c r="C16" s="87">
        <f t="shared" si="1"/>
        <v>0</v>
      </c>
      <c r="D16" s="87">
        <f t="shared" si="2"/>
        <v>0</v>
      </c>
      <c r="E16" s="87">
        <f t="shared" si="3"/>
        <v>0</v>
      </c>
      <c r="F16" s="87">
        <f t="shared" si="4"/>
        <v>0</v>
      </c>
      <c r="G16" s="87">
        <f t="shared" si="5"/>
        <v>0</v>
      </c>
      <c r="H16" s="87">
        <f t="shared" si="6"/>
        <v>0</v>
      </c>
      <c r="I16" s="87">
        <f t="shared" si="7"/>
        <v>0</v>
      </c>
      <c r="J16" s="87">
        <f t="shared" si="8"/>
        <v>0</v>
      </c>
      <c r="K16" s="87">
        <f t="shared" si="9"/>
        <v>0</v>
      </c>
      <c r="L16" s="87">
        <f t="shared" si="10"/>
        <v>0</v>
      </c>
      <c r="M16" s="87">
        <f t="shared" si="11"/>
        <v>0</v>
      </c>
      <c r="N16" s="87">
        <f t="shared" si="12"/>
        <v>0</v>
      </c>
      <c r="O16" s="87">
        <f t="shared" si="13"/>
        <v>0</v>
      </c>
    </row>
    <row r="17" spans="1:15" x14ac:dyDescent="0.35">
      <c r="A17" s="87" t="str">
        <f t="shared" si="0"/>
        <v>2026</v>
      </c>
      <c r="B17" s="87">
        <v>401011</v>
      </c>
      <c r="C17" s="87">
        <f t="shared" si="1"/>
        <v>0</v>
      </c>
      <c r="D17" s="87">
        <f t="shared" si="2"/>
        <v>0</v>
      </c>
      <c r="E17" s="87">
        <f t="shared" si="3"/>
        <v>0</v>
      </c>
      <c r="F17" s="87">
        <f t="shared" si="4"/>
        <v>0</v>
      </c>
      <c r="G17" s="87">
        <f t="shared" si="5"/>
        <v>0</v>
      </c>
      <c r="H17" s="87">
        <f t="shared" si="6"/>
        <v>0</v>
      </c>
      <c r="I17" s="87">
        <f t="shared" si="7"/>
        <v>0</v>
      </c>
      <c r="J17" s="87">
        <f t="shared" si="8"/>
        <v>0</v>
      </c>
      <c r="K17" s="87">
        <f t="shared" si="9"/>
        <v>0</v>
      </c>
      <c r="L17" s="87">
        <f t="shared" si="10"/>
        <v>0</v>
      </c>
      <c r="M17" s="87">
        <f t="shared" si="11"/>
        <v>0</v>
      </c>
      <c r="N17" s="87">
        <f t="shared" si="12"/>
        <v>0</v>
      </c>
      <c r="O17" s="87">
        <f t="shared" si="13"/>
        <v>0</v>
      </c>
    </row>
    <row r="18" spans="1:15" x14ac:dyDescent="0.35">
      <c r="A18" s="87" t="str">
        <f t="shared" si="0"/>
        <v>2026</v>
      </c>
      <c r="B18" s="87">
        <v>401012</v>
      </c>
      <c r="C18" s="87">
        <f t="shared" si="1"/>
        <v>0</v>
      </c>
      <c r="D18" s="87">
        <f t="shared" si="2"/>
        <v>0</v>
      </c>
      <c r="E18" s="87">
        <f t="shared" si="3"/>
        <v>0</v>
      </c>
      <c r="F18" s="87">
        <f t="shared" si="4"/>
        <v>0</v>
      </c>
      <c r="G18" s="87">
        <f t="shared" si="5"/>
        <v>0</v>
      </c>
      <c r="H18" s="87">
        <f t="shared" si="6"/>
        <v>0</v>
      </c>
      <c r="I18" s="87">
        <f t="shared" si="7"/>
        <v>0</v>
      </c>
      <c r="J18" s="87">
        <f t="shared" si="8"/>
        <v>0</v>
      </c>
      <c r="K18" s="87">
        <f t="shared" si="9"/>
        <v>0</v>
      </c>
      <c r="L18" s="87">
        <f t="shared" si="10"/>
        <v>0</v>
      </c>
      <c r="M18" s="87">
        <f t="shared" si="11"/>
        <v>0</v>
      </c>
      <c r="N18" s="87">
        <f t="shared" si="12"/>
        <v>0</v>
      </c>
      <c r="O18" s="87">
        <f t="shared" si="13"/>
        <v>0</v>
      </c>
    </row>
    <row r="19" spans="1:15" x14ac:dyDescent="0.35">
      <c r="A19" s="87" t="str">
        <f t="shared" si="0"/>
        <v>2026</v>
      </c>
      <c r="B19" s="87">
        <v>401013</v>
      </c>
      <c r="C19" s="87">
        <f t="shared" si="1"/>
        <v>0</v>
      </c>
      <c r="D19" s="87">
        <f t="shared" si="2"/>
        <v>0</v>
      </c>
      <c r="E19" s="87">
        <f t="shared" si="3"/>
        <v>0</v>
      </c>
      <c r="F19" s="87">
        <f t="shared" si="4"/>
        <v>0</v>
      </c>
      <c r="G19" s="87">
        <f t="shared" si="5"/>
        <v>0</v>
      </c>
      <c r="H19" s="87">
        <f t="shared" si="6"/>
        <v>0</v>
      </c>
      <c r="I19" s="87">
        <f t="shared" si="7"/>
        <v>0</v>
      </c>
      <c r="J19" s="87">
        <f t="shared" si="8"/>
        <v>0</v>
      </c>
      <c r="K19" s="87">
        <f t="shared" si="9"/>
        <v>0</v>
      </c>
      <c r="L19" s="87">
        <f t="shared" si="10"/>
        <v>0</v>
      </c>
      <c r="M19" s="87">
        <f t="shared" si="11"/>
        <v>0</v>
      </c>
      <c r="N19" s="87">
        <f t="shared" si="12"/>
        <v>0</v>
      </c>
      <c r="O19" s="87">
        <f t="shared" si="13"/>
        <v>0</v>
      </c>
    </row>
    <row r="20" spans="1:15" x14ac:dyDescent="0.35">
      <c r="A20" s="87" t="str">
        <f t="shared" si="0"/>
        <v>2026</v>
      </c>
      <c r="B20" s="87">
        <v>401014</v>
      </c>
      <c r="C20" s="87">
        <f t="shared" si="1"/>
        <v>0</v>
      </c>
      <c r="D20" s="87">
        <f t="shared" si="2"/>
        <v>0</v>
      </c>
      <c r="E20" s="87">
        <f t="shared" si="3"/>
        <v>0</v>
      </c>
      <c r="F20" s="87">
        <f t="shared" si="4"/>
        <v>0</v>
      </c>
      <c r="G20" s="87">
        <f t="shared" si="5"/>
        <v>0</v>
      </c>
      <c r="H20" s="87">
        <f t="shared" si="6"/>
        <v>0</v>
      </c>
      <c r="I20" s="87">
        <f t="shared" si="7"/>
        <v>0</v>
      </c>
      <c r="J20" s="87">
        <f t="shared" si="8"/>
        <v>0</v>
      </c>
      <c r="K20" s="87">
        <f t="shared" si="9"/>
        <v>0</v>
      </c>
      <c r="L20" s="87">
        <f t="shared" si="10"/>
        <v>0</v>
      </c>
      <c r="M20" s="87">
        <f t="shared" si="11"/>
        <v>0</v>
      </c>
      <c r="N20" s="87">
        <f t="shared" si="12"/>
        <v>0</v>
      </c>
      <c r="O20" s="87">
        <f t="shared" si="13"/>
        <v>0</v>
      </c>
    </row>
    <row r="21" spans="1:15" x14ac:dyDescent="0.35">
      <c r="A21" s="87" t="str">
        <f t="shared" si="0"/>
        <v>2026</v>
      </c>
      <c r="B21" s="87">
        <v>401015</v>
      </c>
      <c r="C21" s="87">
        <f t="shared" si="1"/>
        <v>0</v>
      </c>
      <c r="D21" s="87">
        <f t="shared" si="2"/>
        <v>0</v>
      </c>
      <c r="E21" s="87">
        <f t="shared" si="3"/>
        <v>0</v>
      </c>
      <c r="F21" s="87">
        <f t="shared" si="4"/>
        <v>0</v>
      </c>
      <c r="G21" s="87">
        <f t="shared" si="5"/>
        <v>0</v>
      </c>
      <c r="H21" s="87">
        <f t="shared" si="6"/>
        <v>0</v>
      </c>
      <c r="I21" s="87">
        <f t="shared" si="7"/>
        <v>0</v>
      </c>
      <c r="J21" s="87">
        <f t="shared" si="8"/>
        <v>0</v>
      </c>
      <c r="K21" s="87">
        <f t="shared" si="9"/>
        <v>0</v>
      </c>
      <c r="L21" s="87">
        <f t="shared" si="10"/>
        <v>0</v>
      </c>
      <c r="M21" s="87">
        <f t="shared" si="11"/>
        <v>0</v>
      </c>
      <c r="N21" s="87">
        <f t="shared" si="12"/>
        <v>0</v>
      </c>
      <c r="O21" s="87">
        <f t="shared" si="13"/>
        <v>0</v>
      </c>
    </row>
    <row r="22" spans="1:15" x14ac:dyDescent="0.35">
      <c r="A22" s="87" t="str">
        <f t="shared" si="0"/>
        <v>2026</v>
      </c>
      <c r="B22" s="87">
        <v>401016</v>
      </c>
      <c r="C22" s="87">
        <f t="shared" si="1"/>
        <v>0</v>
      </c>
      <c r="D22" s="87">
        <f t="shared" si="2"/>
        <v>0</v>
      </c>
      <c r="E22" s="87">
        <f t="shared" si="3"/>
        <v>0</v>
      </c>
      <c r="F22" s="87">
        <f t="shared" si="4"/>
        <v>0</v>
      </c>
      <c r="G22" s="87">
        <f t="shared" si="5"/>
        <v>0</v>
      </c>
      <c r="H22" s="87">
        <f t="shared" si="6"/>
        <v>0</v>
      </c>
      <c r="I22" s="87">
        <f t="shared" si="7"/>
        <v>0</v>
      </c>
      <c r="J22" s="87">
        <f t="shared" si="8"/>
        <v>0</v>
      </c>
      <c r="K22" s="87">
        <f t="shared" si="9"/>
        <v>0</v>
      </c>
      <c r="L22" s="87">
        <f t="shared" si="10"/>
        <v>0</v>
      </c>
      <c r="M22" s="87">
        <f t="shared" si="11"/>
        <v>0</v>
      </c>
      <c r="N22" s="87">
        <f t="shared" si="12"/>
        <v>0</v>
      </c>
      <c r="O22" s="87">
        <f t="shared" si="13"/>
        <v>0</v>
      </c>
    </row>
    <row r="23" spans="1:15" x14ac:dyDescent="0.35">
      <c r="A23" s="87" t="str">
        <f t="shared" si="0"/>
        <v>2026</v>
      </c>
      <c r="B23" s="87">
        <v>401017</v>
      </c>
      <c r="C23" s="87">
        <f t="shared" si="1"/>
        <v>0</v>
      </c>
      <c r="D23" s="87">
        <f t="shared" si="2"/>
        <v>0</v>
      </c>
      <c r="E23" s="87">
        <f t="shared" si="3"/>
        <v>0</v>
      </c>
      <c r="F23" s="87">
        <f t="shared" si="4"/>
        <v>0</v>
      </c>
      <c r="G23" s="87">
        <f t="shared" si="5"/>
        <v>0</v>
      </c>
      <c r="H23" s="87">
        <f t="shared" si="6"/>
        <v>0</v>
      </c>
      <c r="I23" s="87">
        <f t="shared" si="7"/>
        <v>0</v>
      </c>
      <c r="J23" s="87">
        <f t="shared" si="8"/>
        <v>0</v>
      </c>
      <c r="K23" s="87">
        <f t="shared" si="9"/>
        <v>0</v>
      </c>
      <c r="L23" s="87">
        <f t="shared" si="10"/>
        <v>0</v>
      </c>
      <c r="M23" s="87">
        <f t="shared" si="11"/>
        <v>0</v>
      </c>
      <c r="N23" s="87">
        <f t="shared" si="12"/>
        <v>0</v>
      </c>
      <c r="O23" s="87">
        <f t="shared" si="13"/>
        <v>0</v>
      </c>
    </row>
    <row r="24" spans="1:15" x14ac:dyDescent="0.35">
      <c r="A24" s="87" t="str">
        <f t="shared" si="0"/>
        <v>2026</v>
      </c>
      <c r="B24" s="87">
        <v>401018</v>
      </c>
      <c r="C24" s="87">
        <f t="shared" si="1"/>
        <v>0</v>
      </c>
      <c r="D24" s="87">
        <f t="shared" si="2"/>
        <v>0</v>
      </c>
      <c r="E24" s="87">
        <f t="shared" si="3"/>
        <v>0</v>
      </c>
      <c r="F24" s="87">
        <f t="shared" si="4"/>
        <v>0</v>
      </c>
      <c r="G24" s="87">
        <f t="shared" si="5"/>
        <v>0</v>
      </c>
      <c r="H24" s="87">
        <f t="shared" si="6"/>
        <v>0</v>
      </c>
      <c r="I24" s="87">
        <f t="shared" si="7"/>
        <v>0</v>
      </c>
      <c r="J24" s="87">
        <f t="shared" si="8"/>
        <v>0</v>
      </c>
      <c r="K24" s="87">
        <f t="shared" si="9"/>
        <v>0</v>
      </c>
      <c r="L24" s="87">
        <f t="shared" si="10"/>
        <v>0</v>
      </c>
      <c r="M24" s="87">
        <f t="shared" si="11"/>
        <v>0</v>
      </c>
      <c r="N24" s="87">
        <f t="shared" si="12"/>
        <v>0</v>
      </c>
      <c r="O24" s="87">
        <f t="shared" si="13"/>
        <v>0</v>
      </c>
    </row>
    <row r="25" spans="1:15" x14ac:dyDescent="0.35">
      <c r="A25" s="87" t="str">
        <f t="shared" si="0"/>
        <v>2026</v>
      </c>
      <c r="B25" s="87">
        <v>401019</v>
      </c>
      <c r="C25" s="87">
        <f t="shared" si="1"/>
        <v>0</v>
      </c>
      <c r="D25" s="87">
        <f t="shared" si="2"/>
        <v>0</v>
      </c>
      <c r="E25" s="87">
        <f t="shared" si="3"/>
        <v>0</v>
      </c>
      <c r="F25" s="87">
        <f t="shared" si="4"/>
        <v>0</v>
      </c>
      <c r="G25" s="87">
        <f t="shared" si="5"/>
        <v>0</v>
      </c>
      <c r="H25" s="87">
        <f t="shared" si="6"/>
        <v>0</v>
      </c>
      <c r="I25" s="87">
        <f t="shared" si="7"/>
        <v>0</v>
      </c>
      <c r="J25" s="87">
        <f t="shared" si="8"/>
        <v>0</v>
      </c>
      <c r="K25" s="87">
        <f t="shared" si="9"/>
        <v>0</v>
      </c>
      <c r="L25" s="87">
        <f t="shared" si="10"/>
        <v>0</v>
      </c>
      <c r="M25" s="87">
        <f t="shared" si="11"/>
        <v>0</v>
      </c>
      <c r="N25" s="87">
        <f t="shared" si="12"/>
        <v>0</v>
      </c>
      <c r="O25" s="87">
        <f t="shared" si="13"/>
        <v>0</v>
      </c>
    </row>
    <row r="26" spans="1:15" x14ac:dyDescent="0.35">
      <c r="A26" s="87" t="str">
        <f t="shared" si="0"/>
        <v>2026</v>
      </c>
      <c r="B26" s="87">
        <v>401020</v>
      </c>
      <c r="C26" s="87">
        <f t="shared" si="1"/>
        <v>0</v>
      </c>
      <c r="D26" s="87">
        <f t="shared" si="2"/>
        <v>0</v>
      </c>
      <c r="E26" s="87">
        <f t="shared" si="3"/>
        <v>0</v>
      </c>
      <c r="F26" s="87">
        <f t="shared" si="4"/>
        <v>0</v>
      </c>
      <c r="G26" s="87">
        <f t="shared" si="5"/>
        <v>0</v>
      </c>
      <c r="H26" s="87">
        <f t="shared" si="6"/>
        <v>0</v>
      </c>
      <c r="I26" s="87">
        <f t="shared" si="7"/>
        <v>0</v>
      </c>
      <c r="J26" s="87">
        <f t="shared" si="8"/>
        <v>0</v>
      </c>
      <c r="K26" s="87">
        <f t="shared" si="9"/>
        <v>0</v>
      </c>
      <c r="L26" s="87">
        <f t="shared" si="10"/>
        <v>0</v>
      </c>
      <c r="M26" s="87">
        <f t="shared" si="11"/>
        <v>0</v>
      </c>
      <c r="N26" s="87">
        <f t="shared" si="12"/>
        <v>0</v>
      </c>
      <c r="O26" s="87">
        <f t="shared" si="13"/>
        <v>0</v>
      </c>
    </row>
    <row r="27" spans="1:15" x14ac:dyDescent="0.35">
      <c r="A27" s="87" t="str">
        <f t="shared" si="0"/>
        <v>2026</v>
      </c>
      <c r="B27" s="87">
        <v>402000</v>
      </c>
      <c r="C27" s="87">
        <f t="shared" si="1"/>
        <v>0</v>
      </c>
      <c r="D27" s="87">
        <f t="shared" si="2"/>
        <v>0</v>
      </c>
      <c r="E27" s="87">
        <f t="shared" si="3"/>
        <v>0</v>
      </c>
      <c r="F27" s="87">
        <f t="shared" si="4"/>
        <v>0</v>
      </c>
      <c r="G27" s="87">
        <f t="shared" si="5"/>
        <v>0</v>
      </c>
      <c r="H27" s="87">
        <f t="shared" si="6"/>
        <v>0</v>
      </c>
      <c r="I27" s="87">
        <f t="shared" si="7"/>
        <v>0</v>
      </c>
      <c r="J27" s="87">
        <f t="shared" si="8"/>
        <v>0</v>
      </c>
      <c r="K27" s="87">
        <f t="shared" si="9"/>
        <v>0</v>
      </c>
      <c r="L27" s="87">
        <f t="shared" si="10"/>
        <v>0</v>
      </c>
      <c r="M27" s="87">
        <f t="shared" si="11"/>
        <v>0</v>
      </c>
      <c r="N27" s="87">
        <f t="shared" si="12"/>
        <v>0</v>
      </c>
      <c r="O27" s="87">
        <f t="shared" si="13"/>
        <v>0</v>
      </c>
    </row>
    <row r="28" spans="1:15" x14ac:dyDescent="0.35">
      <c r="A28" s="87" t="str">
        <f t="shared" si="0"/>
        <v>2026</v>
      </c>
      <c r="B28" s="87">
        <v>410000</v>
      </c>
      <c r="C28" s="87">
        <f t="shared" si="1"/>
        <v>0</v>
      </c>
      <c r="D28" s="87">
        <f t="shared" si="2"/>
        <v>0</v>
      </c>
      <c r="E28" s="87">
        <f t="shared" si="3"/>
        <v>0</v>
      </c>
      <c r="F28" s="87">
        <f t="shared" si="4"/>
        <v>0</v>
      </c>
      <c r="G28" s="87">
        <f t="shared" si="5"/>
        <v>0</v>
      </c>
      <c r="H28" s="87">
        <f t="shared" si="6"/>
        <v>0</v>
      </c>
      <c r="I28" s="87">
        <f t="shared" si="7"/>
        <v>0</v>
      </c>
      <c r="J28" s="87">
        <f t="shared" si="8"/>
        <v>0</v>
      </c>
      <c r="K28" s="87">
        <f t="shared" si="9"/>
        <v>0</v>
      </c>
      <c r="L28" s="87">
        <f t="shared" si="10"/>
        <v>0</v>
      </c>
      <c r="M28" s="87">
        <f t="shared" si="11"/>
        <v>0</v>
      </c>
      <c r="N28" s="87">
        <f t="shared" si="12"/>
        <v>0</v>
      </c>
      <c r="O28" s="87">
        <f t="shared" si="13"/>
        <v>0</v>
      </c>
    </row>
    <row r="29" spans="1:15" x14ac:dyDescent="0.35">
      <c r="A29" s="87" t="str">
        <f t="shared" si="0"/>
        <v>2026</v>
      </c>
      <c r="B29" s="87">
        <v>411000</v>
      </c>
      <c r="C29" s="87">
        <f t="shared" si="1"/>
        <v>0</v>
      </c>
      <c r="D29" s="87">
        <f t="shared" si="2"/>
        <v>0</v>
      </c>
      <c r="E29" s="87">
        <f t="shared" si="3"/>
        <v>0</v>
      </c>
      <c r="F29" s="87">
        <f t="shared" si="4"/>
        <v>0</v>
      </c>
      <c r="G29" s="87">
        <f t="shared" si="5"/>
        <v>0</v>
      </c>
      <c r="H29" s="87">
        <f t="shared" si="6"/>
        <v>0</v>
      </c>
      <c r="I29" s="87">
        <f t="shared" si="7"/>
        <v>0</v>
      </c>
      <c r="J29" s="87">
        <f t="shared" si="8"/>
        <v>0</v>
      </c>
      <c r="K29" s="87">
        <f t="shared" si="9"/>
        <v>0</v>
      </c>
      <c r="L29" s="87">
        <f t="shared" si="10"/>
        <v>0</v>
      </c>
      <c r="M29" s="87">
        <f t="shared" si="11"/>
        <v>0</v>
      </c>
      <c r="N29" s="87">
        <f t="shared" si="12"/>
        <v>0</v>
      </c>
      <c r="O29" s="87">
        <f t="shared" si="13"/>
        <v>0</v>
      </c>
    </row>
    <row r="30" spans="1:15" x14ac:dyDescent="0.35">
      <c r="A30" s="87" t="str">
        <f t="shared" si="0"/>
        <v>2026</v>
      </c>
      <c r="B30" s="87">
        <v>411010</v>
      </c>
      <c r="C30" s="87">
        <f t="shared" si="1"/>
        <v>0</v>
      </c>
      <c r="D30" s="87">
        <f t="shared" si="2"/>
        <v>0</v>
      </c>
      <c r="E30" s="87">
        <f t="shared" si="3"/>
        <v>0</v>
      </c>
      <c r="F30" s="87">
        <f t="shared" si="4"/>
        <v>0</v>
      </c>
      <c r="G30" s="87">
        <f t="shared" si="5"/>
        <v>0</v>
      </c>
      <c r="H30" s="87">
        <f t="shared" si="6"/>
        <v>0</v>
      </c>
      <c r="I30" s="87">
        <f t="shared" si="7"/>
        <v>0</v>
      </c>
      <c r="J30" s="87">
        <f t="shared" si="8"/>
        <v>0</v>
      </c>
      <c r="K30" s="87">
        <f t="shared" si="9"/>
        <v>0</v>
      </c>
      <c r="L30" s="87">
        <f t="shared" si="10"/>
        <v>0</v>
      </c>
      <c r="M30" s="87">
        <f t="shared" si="11"/>
        <v>0</v>
      </c>
      <c r="N30" s="87">
        <f t="shared" si="12"/>
        <v>0</v>
      </c>
      <c r="O30" s="87">
        <f t="shared" si="13"/>
        <v>0</v>
      </c>
    </row>
    <row r="31" spans="1:15" x14ac:dyDescent="0.35">
      <c r="A31" s="87" t="str">
        <f t="shared" si="0"/>
        <v>2026</v>
      </c>
      <c r="B31" s="87">
        <v>411011</v>
      </c>
      <c r="C31" s="87">
        <f t="shared" si="1"/>
        <v>0</v>
      </c>
      <c r="D31" s="87">
        <f t="shared" si="2"/>
        <v>0</v>
      </c>
      <c r="E31" s="87">
        <f t="shared" si="3"/>
        <v>0</v>
      </c>
      <c r="F31" s="87">
        <f t="shared" si="4"/>
        <v>0</v>
      </c>
      <c r="G31" s="87">
        <f t="shared" si="5"/>
        <v>0</v>
      </c>
      <c r="H31" s="87">
        <f t="shared" si="6"/>
        <v>0</v>
      </c>
      <c r="I31" s="87">
        <f t="shared" si="7"/>
        <v>0</v>
      </c>
      <c r="J31" s="87">
        <f t="shared" si="8"/>
        <v>0</v>
      </c>
      <c r="K31" s="87">
        <f t="shared" si="9"/>
        <v>0</v>
      </c>
      <c r="L31" s="87">
        <f t="shared" si="10"/>
        <v>0</v>
      </c>
      <c r="M31" s="87">
        <f t="shared" si="11"/>
        <v>0</v>
      </c>
      <c r="N31" s="87">
        <f t="shared" si="12"/>
        <v>0</v>
      </c>
      <c r="O31" s="87">
        <f t="shared" si="13"/>
        <v>0</v>
      </c>
    </row>
    <row r="32" spans="1:15" x14ac:dyDescent="0.35">
      <c r="A32" s="87" t="str">
        <f t="shared" si="0"/>
        <v>2026</v>
      </c>
      <c r="B32" s="87">
        <v>420000</v>
      </c>
      <c r="C32" s="87">
        <f t="shared" si="1"/>
        <v>0</v>
      </c>
      <c r="D32" s="87">
        <f t="shared" si="2"/>
        <v>0</v>
      </c>
      <c r="E32" s="87">
        <f t="shared" si="3"/>
        <v>0</v>
      </c>
      <c r="F32" s="87">
        <f t="shared" si="4"/>
        <v>0</v>
      </c>
      <c r="G32" s="87">
        <f t="shared" si="5"/>
        <v>0</v>
      </c>
      <c r="H32" s="87">
        <f t="shared" si="6"/>
        <v>0</v>
      </c>
      <c r="I32" s="87">
        <f t="shared" si="7"/>
        <v>0</v>
      </c>
      <c r="J32" s="87">
        <f t="shared" si="8"/>
        <v>0</v>
      </c>
      <c r="K32" s="87">
        <f t="shared" si="9"/>
        <v>0</v>
      </c>
      <c r="L32" s="87">
        <f t="shared" si="10"/>
        <v>0</v>
      </c>
      <c r="M32" s="87">
        <f t="shared" si="11"/>
        <v>0</v>
      </c>
      <c r="N32" s="87">
        <f t="shared" si="12"/>
        <v>0</v>
      </c>
      <c r="O32" s="87">
        <f t="shared" si="13"/>
        <v>0</v>
      </c>
    </row>
    <row r="33" spans="1:15" x14ac:dyDescent="0.35">
      <c r="A33" s="87" t="str">
        <f t="shared" si="0"/>
        <v>2026</v>
      </c>
      <c r="B33" s="87">
        <v>420010</v>
      </c>
      <c r="C33" s="87">
        <f t="shared" si="1"/>
        <v>0</v>
      </c>
      <c r="D33" s="87">
        <f t="shared" si="2"/>
        <v>0</v>
      </c>
      <c r="E33" s="87">
        <f t="shared" si="3"/>
        <v>0</v>
      </c>
      <c r="F33" s="87">
        <f t="shared" si="4"/>
        <v>0</v>
      </c>
      <c r="G33" s="87">
        <f t="shared" si="5"/>
        <v>0</v>
      </c>
      <c r="H33" s="87">
        <f t="shared" si="6"/>
        <v>0</v>
      </c>
      <c r="I33" s="87">
        <f t="shared" si="7"/>
        <v>0</v>
      </c>
      <c r="J33" s="87">
        <f t="shared" si="8"/>
        <v>0</v>
      </c>
      <c r="K33" s="87">
        <f t="shared" si="9"/>
        <v>0</v>
      </c>
      <c r="L33" s="87">
        <f t="shared" si="10"/>
        <v>0</v>
      </c>
      <c r="M33" s="87">
        <f t="shared" si="11"/>
        <v>0</v>
      </c>
      <c r="N33" s="87">
        <f t="shared" si="12"/>
        <v>0</v>
      </c>
      <c r="O33" s="87">
        <f t="shared" si="13"/>
        <v>0</v>
      </c>
    </row>
    <row r="34" spans="1:15" x14ac:dyDescent="0.35">
      <c r="A34" s="87" t="str">
        <f t="shared" si="0"/>
        <v>2026</v>
      </c>
      <c r="B34" s="87">
        <v>420011</v>
      </c>
      <c r="C34" s="87">
        <f t="shared" si="1"/>
        <v>0</v>
      </c>
      <c r="D34" s="87">
        <f t="shared" si="2"/>
        <v>0</v>
      </c>
      <c r="E34" s="87">
        <f t="shared" si="3"/>
        <v>0</v>
      </c>
      <c r="F34" s="87">
        <f t="shared" si="4"/>
        <v>0</v>
      </c>
      <c r="G34" s="87">
        <f t="shared" si="5"/>
        <v>0</v>
      </c>
      <c r="H34" s="87">
        <f t="shared" si="6"/>
        <v>0</v>
      </c>
      <c r="I34" s="87">
        <f t="shared" si="7"/>
        <v>0</v>
      </c>
      <c r="J34" s="87">
        <f t="shared" si="8"/>
        <v>0</v>
      </c>
      <c r="K34" s="87">
        <f t="shared" si="9"/>
        <v>0</v>
      </c>
      <c r="L34" s="87">
        <f t="shared" si="10"/>
        <v>0</v>
      </c>
      <c r="M34" s="87">
        <f t="shared" si="11"/>
        <v>0</v>
      </c>
      <c r="N34" s="87">
        <f t="shared" si="12"/>
        <v>0</v>
      </c>
      <c r="O34" s="87">
        <f t="shared" si="13"/>
        <v>0</v>
      </c>
    </row>
    <row r="35" spans="1:15" x14ac:dyDescent="0.35">
      <c r="A35" s="87" t="str">
        <f t="shared" si="0"/>
        <v>2026</v>
      </c>
      <c r="B35" s="87">
        <v>430000</v>
      </c>
      <c r="C35" s="87">
        <f t="shared" si="1"/>
        <v>0</v>
      </c>
      <c r="D35" s="87">
        <f t="shared" si="2"/>
        <v>0</v>
      </c>
      <c r="E35" s="87">
        <f t="shared" si="3"/>
        <v>0</v>
      </c>
      <c r="F35" s="87">
        <f t="shared" si="4"/>
        <v>0</v>
      </c>
      <c r="G35" s="87">
        <f t="shared" si="5"/>
        <v>0</v>
      </c>
      <c r="H35" s="87">
        <f t="shared" si="6"/>
        <v>0</v>
      </c>
      <c r="I35" s="87">
        <f t="shared" si="7"/>
        <v>0</v>
      </c>
      <c r="J35" s="87">
        <f t="shared" si="8"/>
        <v>0</v>
      </c>
      <c r="K35" s="87">
        <f t="shared" si="9"/>
        <v>0</v>
      </c>
      <c r="L35" s="87">
        <f t="shared" si="10"/>
        <v>0</v>
      </c>
      <c r="M35" s="87">
        <f t="shared" si="11"/>
        <v>0</v>
      </c>
      <c r="N35" s="87">
        <f t="shared" si="12"/>
        <v>0</v>
      </c>
      <c r="O35" s="87">
        <f t="shared" si="13"/>
        <v>0</v>
      </c>
    </row>
    <row r="36" spans="1:15" x14ac:dyDescent="0.35">
      <c r="A36" s="87" t="str">
        <f t="shared" si="0"/>
        <v>2026</v>
      </c>
      <c r="B36" s="87">
        <v>430010</v>
      </c>
      <c r="C36" s="87">
        <f t="shared" si="1"/>
        <v>0</v>
      </c>
      <c r="D36" s="87">
        <f t="shared" si="2"/>
        <v>0</v>
      </c>
      <c r="E36" s="87">
        <f t="shared" si="3"/>
        <v>0</v>
      </c>
      <c r="F36" s="87">
        <f t="shared" si="4"/>
        <v>0</v>
      </c>
      <c r="G36" s="87">
        <f t="shared" si="5"/>
        <v>0</v>
      </c>
      <c r="H36" s="87">
        <f t="shared" si="6"/>
        <v>0</v>
      </c>
      <c r="I36" s="87">
        <f t="shared" si="7"/>
        <v>0</v>
      </c>
      <c r="J36" s="87">
        <f t="shared" si="8"/>
        <v>0</v>
      </c>
      <c r="K36" s="87">
        <f t="shared" si="9"/>
        <v>0</v>
      </c>
      <c r="L36" s="87">
        <f t="shared" si="10"/>
        <v>0</v>
      </c>
      <c r="M36" s="87">
        <f t="shared" si="11"/>
        <v>0</v>
      </c>
      <c r="N36" s="87">
        <f t="shared" si="12"/>
        <v>0</v>
      </c>
      <c r="O36" s="87">
        <f t="shared" si="13"/>
        <v>0</v>
      </c>
    </row>
    <row r="37" spans="1:15" x14ac:dyDescent="0.35">
      <c r="A37" s="87" t="str">
        <f t="shared" si="0"/>
        <v>2026</v>
      </c>
      <c r="B37" s="87">
        <v>430011</v>
      </c>
      <c r="C37" s="87">
        <f t="shared" si="1"/>
        <v>0</v>
      </c>
      <c r="D37" s="87">
        <f t="shared" si="2"/>
        <v>0</v>
      </c>
      <c r="E37" s="87">
        <f t="shared" si="3"/>
        <v>0</v>
      </c>
      <c r="F37" s="87">
        <f t="shared" si="4"/>
        <v>0</v>
      </c>
      <c r="G37" s="87">
        <f t="shared" si="5"/>
        <v>0</v>
      </c>
      <c r="H37" s="87">
        <f t="shared" si="6"/>
        <v>0</v>
      </c>
      <c r="I37" s="87">
        <f t="shared" si="7"/>
        <v>0</v>
      </c>
      <c r="J37" s="87">
        <f t="shared" si="8"/>
        <v>0</v>
      </c>
      <c r="K37" s="87">
        <f t="shared" si="9"/>
        <v>0</v>
      </c>
      <c r="L37" s="87">
        <f t="shared" si="10"/>
        <v>0</v>
      </c>
      <c r="M37" s="87">
        <f t="shared" si="11"/>
        <v>0</v>
      </c>
      <c r="N37" s="87">
        <f t="shared" si="12"/>
        <v>0</v>
      </c>
      <c r="O37" s="87">
        <f t="shared" si="13"/>
        <v>0</v>
      </c>
    </row>
    <row r="38" spans="1:15" x14ac:dyDescent="0.35">
      <c r="A38" s="87" t="str">
        <f t="shared" si="0"/>
        <v>2026</v>
      </c>
      <c r="B38" s="87">
        <v>431000</v>
      </c>
      <c r="C38" s="87">
        <f t="shared" si="1"/>
        <v>0</v>
      </c>
      <c r="D38" s="87">
        <f t="shared" si="2"/>
        <v>0</v>
      </c>
      <c r="E38" s="87">
        <f t="shared" si="3"/>
        <v>0</v>
      </c>
      <c r="F38" s="87">
        <f t="shared" si="4"/>
        <v>0</v>
      </c>
      <c r="G38" s="87">
        <f t="shared" si="5"/>
        <v>0</v>
      </c>
      <c r="H38" s="87">
        <f t="shared" si="6"/>
        <v>0</v>
      </c>
      <c r="I38" s="87">
        <f t="shared" si="7"/>
        <v>0</v>
      </c>
      <c r="J38" s="87">
        <f t="shared" si="8"/>
        <v>0</v>
      </c>
      <c r="K38" s="87">
        <f t="shared" si="9"/>
        <v>0</v>
      </c>
      <c r="L38" s="87">
        <f t="shared" si="10"/>
        <v>0</v>
      </c>
      <c r="M38" s="87">
        <f t="shared" si="11"/>
        <v>0</v>
      </c>
      <c r="N38" s="87">
        <f t="shared" si="12"/>
        <v>0</v>
      </c>
      <c r="O38" s="87">
        <f t="shared" si="13"/>
        <v>0</v>
      </c>
    </row>
    <row r="39" spans="1:15" x14ac:dyDescent="0.35">
      <c r="A39" s="87" t="str">
        <f t="shared" si="0"/>
        <v>2026</v>
      </c>
      <c r="B39" s="87">
        <v>431010</v>
      </c>
      <c r="C39" s="87">
        <f t="shared" si="1"/>
        <v>0</v>
      </c>
      <c r="D39" s="87">
        <f t="shared" si="2"/>
        <v>0</v>
      </c>
      <c r="E39" s="87">
        <f t="shared" si="3"/>
        <v>0</v>
      </c>
      <c r="F39" s="87">
        <f t="shared" si="4"/>
        <v>0</v>
      </c>
      <c r="G39" s="87">
        <f t="shared" si="5"/>
        <v>0</v>
      </c>
      <c r="H39" s="87">
        <f t="shared" si="6"/>
        <v>0</v>
      </c>
      <c r="I39" s="87">
        <f t="shared" si="7"/>
        <v>0</v>
      </c>
      <c r="J39" s="87">
        <f t="shared" si="8"/>
        <v>0</v>
      </c>
      <c r="K39" s="87">
        <f t="shared" si="9"/>
        <v>0</v>
      </c>
      <c r="L39" s="87">
        <f t="shared" si="10"/>
        <v>0</v>
      </c>
      <c r="M39" s="87">
        <f t="shared" si="11"/>
        <v>0</v>
      </c>
      <c r="N39" s="87">
        <f t="shared" si="12"/>
        <v>0</v>
      </c>
      <c r="O39" s="87">
        <f t="shared" si="13"/>
        <v>0</v>
      </c>
    </row>
    <row r="40" spans="1:15" x14ac:dyDescent="0.35">
      <c r="A40" s="87" t="str">
        <f t="shared" si="0"/>
        <v>2026</v>
      </c>
      <c r="B40" s="87">
        <v>432000</v>
      </c>
      <c r="C40" s="87">
        <f t="shared" si="1"/>
        <v>0</v>
      </c>
      <c r="D40" s="87">
        <f t="shared" si="2"/>
        <v>0</v>
      </c>
      <c r="E40" s="87">
        <f t="shared" si="3"/>
        <v>0</v>
      </c>
      <c r="F40" s="87">
        <f t="shared" si="4"/>
        <v>0</v>
      </c>
      <c r="G40" s="87">
        <f t="shared" si="5"/>
        <v>0</v>
      </c>
      <c r="H40" s="87">
        <f t="shared" si="6"/>
        <v>0</v>
      </c>
      <c r="I40" s="87">
        <f t="shared" si="7"/>
        <v>0</v>
      </c>
      <c r="J40" s="87">
        <f t="shared" si="8"/>
        <v>0</v>
      </c>
      <c r="K40" s="87">
        <f t="shared" si="9"/>
        <v>0</v>
      </c>
      <c r="L40" s="87">
        <f t="shared" si="10"/>
        <v>0</v>
      </c>
      <c r="M40" s="87">
        <f t="shared" si="11"/>
        <v>0</v>
      </c>
      <c r="N40" s="87">
        <f t="shared" si="12"/>
        <v>0</v>
      </c>
      <c r="O40" s="87">
        <f t="shared" si="13"/>
        <v>0</v>
      </c>
    </row>
    <row r="41" spans="1:15" x14ac:dyDescent="0.35">
      <c r="A41" s="87" t="str">
        <f t="shared" si="0"/>
        <v>2026</v>
      </c>
      <c r="B41" s="87">
        <v>432010</v>
      </c>
      <c r="C41" s="87">
        <f t="shared" si="1"/>
        <v>0</v>
      </c>
      <c r="D41" s="87">
        <f t="shared" si="2"/>
        <v>0</v>
      </c>
      <c r="E41" s="87">
        <f t="shared" si="3"/>
        <v>0</v>
      </c>
      <c r="F41" s="87">
        <f t="shared" si="4"/>
        <v>0</v>
      </c>
      <c r="G41" s="87">
        <f t="shared" si="5"/>
        <v>0</v>
      </c>
      <c r="H41" s="87">
        <f t="shared" si="6"/>
        <v>0</v>
      </c>
      <c r="I41" s="87">
        <f t="shared" si="7"/>
        <v>0</v>
      </c>
      <c r="J41" s="87">
        <f t="shared" si="8"/>
        <v>0</v>
      </c>
      <c r="K41" s="87">
        <f t="shared" si="9"/>
        <v>0</v>
      </c>
      <c r="L41" s="87">
        <f t="shared" si="10"/>
        <v>0</v>
      </c>
      <c r="M41" s="87">
        <f t="shared" si="11"/>
        <v>0</v>
      </c>
      <c r="N41" s="87">
        <f t="shared" si="12"/>
        <v>0</v>
      </c>
      <c r="O41" s="87">
        <f t="shared" si="13"/>
        <v>0</v>
      </c>
    </row>
    <row r="42" spans="1:15" x14ac:dyDescent="0.35">
      <c r="A42" s="87" t="str">
        <f t="shared" si="0"/>
        <v>2026</v>
      </c>
      <c r="B42" s="87">
        <v>440000</v>
      </c>
      <c r="C42" s="87">
        <f t="shared" si="1"/>
        <v>0</v>
      </c>
      <c r="D42" s="87">
        <f t="shared" si="2"/>
        <v>0</v>
      </c>
      <c r="E42" s="87">
        <f t="shared" si="3"/>
        <v>0</v>
      </c>
      <c r="F42" s="87">
        <f t="shared" si="4"/>
        <v>0</v>
      </c>
      <c r="G42" s="87">
        <f t="shared" si="5"/>
        <v>0</v>
      </c>
      <c r="H42" s="87">
        <f t="shared" si="6"/>
        <v>0</v>
      </c>
      <c r="I42" s="87">
        <f t="shared" si="7"/>
        <v>0</v>
      </c>
      <c r="J42" s="87">
        <f t="shared" si="8"/>
        <v>0</v>
      </c>
      <c r="K42" s="87">
        <f t="shared" si="9"/>
        <v>0</v>
      </c>
      <c r="L42" s="87">
        <f t="shared" si="10"/>
        <v>0</v>
      </c>
      <c r="M42" s="87">
        <f t="shared" si="11"/>
        <v>0</v>
      </c>
      <c r="N42" s="87">
        <f t="shared" si="12"/>
        <v>0</v>
      </c>
      <c r="O42" s="87">
        <f t="shared" si="13"/>
        <v>0</v>
      </c>
    </row>
    <row r="43" spans="1:15" x14ac:dyDescent="0.35">
      <c r="A43" s="87" t="str">
        <f t="shared" si="0"/>
        <v>2026</v>
      </c>
      <c r="B43" s="87">
        <v>440010</v>
      </c>
      <c r="C43" s="87">
        <f t="shared" si="1"/>
        <v>0</v>
      </c>
      <c r="D43" s="87">
        <f t="shared" si="2"/>
        <v>0</v>
      </c>
      <c r="E43" s="87">
        <f t="shared" si="3"/>
        <v>0</v>
      </c>
      <c r="F43" s="87">
        <f t="shared" si="4"/>
        <v>0</v>
      </c>
      <c r="G43" s="87">
        <f t="shared" si="5"/>
        <v>0</v>
      </c>
      <c r="H43" s="87">
        <f t="shared" si="6"/>
        <v>0</v>
      </c>
      <c r="I43" s="87">
        <f t="shared" si="7"/>
        <v>0</v>
      </c>
      <c r="J43" s="87">
        <f t="shared" si="8"/>
        <v>0</v>
      </c>
      <c r="K43" s="87">
        <f t="shared" si="9"/>
        <v>0</v>
      </c>
      <c r="L43" s="87">
        <f t="shared" si="10"/>
        <v>0</v>
      </c>
      <c r="M43" s="87">
        <f t="shared" si="11"/>
        <v>0</v>
      </c>
      <c r="N43" s="87">
        <f t="shared" si="12"/>
        <v>0</v>
      </c>
      <c r="O43" s="87">
        <f t="shared" si="13"/>
        <v>0</v>
      </c>
    </row>
    <row r="44" spans="1:15" x14ac:dyDescent="0.35">
      <c r="A44" s="87" t="str">
        <f t="shared" si="0"/>
        <v>2026</v>
      </c>
      <c r="B44" s="87">
        <v>440011</v>
      </c>
      <c r="C44" s="87">
        <f t="shared" si="1"/>
        <v>0</v>
      </c>
      <c r="D44" s="87">
        <f t="shared" si="2"/>
        <v>0</v>
      </c>
      <c r="E44" s="87">
        <f t="shared" si="3"/>
        <v>0</v>
      </c>
      <c r="F44" s="87">
        <f t="shared" si="4"/>
        <v>0</v>
      </c>
      <c r="G44" s="87">
        <f t="shared" si="5"/>
        <v>0</v>
      </c>
      <c r="H44" s="87">
        <f t="shared" si="6"/>
        <v>0</v>
      </c>
      <c r="I44" s="87">
        <f t="shared" si="7"/>
        <v>0</v>
      </c>
      <c r="J44" s="87">
        <f t="shared" si="8"/>
        <v>0</v>
      </c>
      <c r="K44" s="87">
        <f t="shared" si="9"/>
        <v>0</v>
      </c>
      <c r="L44" s="87">
        <f t="shared" si="10"/>
        <v>0</v>
      </c>
      <c r="M44" s="87">
        <f t="shared" si="11"/>
        <v>0</v>
      </c>
      <c r="N44" s="87">
        <f t="shared" si="12"/>
        <v>0</v>
      </c>
      <c r="O44" s="87">
        <f t="shared" si="13"/>
        <v>0</v>
      </c>
    </row>
    <row r="45" spans="1:15" x14ac:dyDescent="0.35">
      <c r="A45" s="87" t="str">
        <f t="shared" si="0"/>
        <v>2026</v>
      </c>
      <c r="B45" s="87">
        <v>441000</v>
      </c>
      <c r="C45" s="87">
        <f t="shared" si="1"/>
        <v>0</v>
      </c>
      <c r="D45" s="87">
        <f t="shared" si="2"/>
        <v>0</v>
      </c>
      <c r="E45" s="87">
        <f t="shared" si="3"/>
        <v>0</v>
      </c>
      <c r="F45" s="87">
        <f t="shared" si="4"/>
        <v>0</v>
      </c>
      <c r="G45" s="87">
        <f t="shared" si="5"/>
        <v>0</v>
      </c>
      <c r="H45" s="87">
        <f t="shared" si="6"/>
        <v>0</v>
      </c>
      <c r="I45" s="87">
        <f t="shared" si="7"/>
        <v>0</v>
      </c>
      <c r="J45" s="87">
        <f t="shared" si="8"/>
        <v>0</v>
      </c>
      <c r="K45" s="87">
        <f t="shared" si="9"/>
        <v>0</v>
      </c>
      <c r="L45" s="87">
        <f t="shared" si="10"/>
        <v>0</v>
      </c>
      <c r="M45" s="87">
        <f t="shared" si="11"/>
        <v>0</v>
      </c>
      <c r="N45" s="87">
        <f t="shared" si="12"/>
        <v>0</v>
      </c>
      <c r="O45" s="87">
        <f t="shared" si="13"/>
        <v>0</v>
      </c>
    </row>
    <row r="46" spans="1:15" x14ac:dyDescent="0.35">
      <c r="A46" s="87" t="str">
        <f t="shared" si="0"/>
        <v>2026</v>
      </c>
      <c r="B46" s="87">
        <v>441001</v>
      </c>
      <c r="C46" s="87">
        <f t="shared" si="1"/>
        <v>0</v>
      </c>
      <c r="D46" s="87">
        <f t="shared" si="2"/>
        <v>0</v>
      </c>
      <c r="E46" s="87">
        <f t="shared" si="3"/>
        <v>0</v>
      </c>
      <c r="F46" s="87">
        <f t="shared" si="4"/>
        <v>0</v>
      </c>
      <c r="G46" s="87">
        <f t="shared" si="5"/>
        <v>0</v>
      </c>
      <c r="H46" s="87">
        <f t="shared" si="6"/>
        <v>0</v>
      </c>
      <c r="I46" s="87">
        <f t="shared" si="7"/>
        <v>0</v>
      </c>
      <c r="J46" s="87">
        <f t="shared" si="8"/>
        <v>0</v>
      </c>
      <c r="K46" s="87">
        <f t="shared" si="9"/>
        <v>0</v>
      </c>
      <c r="L46" s="87">
        <f t="shared" si="10"/>
        <v>0</v>
      </c>
      <c r="M46" s="87">
        <f t="shared" si="11"/>
        <v>0</v>
      </c>
      <c r="N46" s="87">
        <f t="shared" si="12"/>
        <v>0</v>
      </c>
      <c r="O46" s="87">
        <f t="shared" si="13"/>
        <v>0</v>
      </c>
    </row>
    <row r="47" spans="1:15" x14ac:dyDescent="0.35">
      <c r="A47" s="87" t="str">
        <f t="shared" si="0"/>
        <v>2026</v>
      </c>
      <c r="B47" s="87">
        <v>441010</v>
      </c>
      <c r="C47" s="87">
        <f t="shared" si="1"/>
        <v>0</v>
      </c>
      <c r="D47" s="87">
        <f t="shared" si="2"/>
        <v>0</v>
      </c>
      <c r="E47" s="87">
        <f t="shared" si="3"/>
        <v>0</v>
      </c>
      <c r="F47" s="87">
        <f t="shared" si="4"/>
        <v>0</v>
      </c>
      <c r="G47" s="87">
        <f t="shared" si="5"/>
        <v>0</v>
      </c>
      <c r="H47" s="87">
        <f t="shared" si="6"/>
        <v>0</v>
      </c>
      <c r="I47" s="87">
        <f t="shared" si="7"/>
        <v>0</v>
      </c>
      <c r="J47" s="87">
        <f t="shared" si="8"/>
        <v>0</v>
      </c>
      <c r="K47" s="87">
        <f t="shared" si="9"/>
        <v>0</v>
      </c>
      <c r="L47" s="87">
        <f t="shared" si="10"/>
        <v>0</v>
      </c>
      <c r="M47" s="87">
        <f t="shared" si="11"/>
        <v>0</v>
      </c>
      <c r="N47" s="87">
        <f t="shared" si="12"/>
        <v>0</v>
      </c>
      <c r="O47" s="87">
        <f t="shared" si="13"/>
        <v>0</v>
      </c>
    </row>
    <row r="48" spans="1:15" x14ac:dyDescent="0.35">
      <c r="A48" s="87" t="str">
        <f t="shared" si="0"/>
        <v>2026</v>
      </c>
      <c r="B48" s="87">
        <v>442000</v>
      </c>
      <c r="C48" s="87">
        <f t="shared" si="1"/>
        <v>0</v>
      </c>
      <c r="D48" s="87">
        <f t="shared" si="2"/>
        <v>0</v>
      </c>
      <c r="E48" s="87">
        <f t="shared" si="3"/>
        <v>0</v>
      </c>
      <c r="F48" s="87">
        <f t="shared" si="4"/>
        <v>0</v>
      </c>
      <c r="G48" s="87">
        <f t="shared" si="5"/>
        <v>0</v>
      </c>
      <c r="H48" s="87">
        <f t="shared" si="6"/>
        <v>0</v>
      </c>
      <c r="I48" s="87">
        <f t="shared" si="7"/>
        <v>0</v>
      </c>
      <c r="J48" s="87">
        <f t="shared" si="8"/>
        <v>0</v>
      </c>
      <c r="K48" s="87">
        <f t="shared" si="9"/>
        <v>0</v>
      </c>
      <c r="L48" s="87">
        <f t="shared" si="10"/>
        <v>0</v>
      </c>
      <c r="M48" s="87">
        <f t="shared" si="11"/>
        <v>0</v>
      </c>
      <c r="N48" s="87">
        <f t="shared" si="12"/>
        <v>0</v>
      </c>
      <c r="O48" s="87">
        <f t="shared" si="13"/>
        <v>0</v>
      </c>
    </row>
    <row r="49" spans="1:15" x14ac:dyDescent="0.35">
      <c r="A49" s="87" t="str">
        <f t="shared" si="0"/>
        <v>2026</v>
      </c>
      <c r="B49" s="87">
        <v>442010</v>
      </c>
      <c r="C49" s="87">
        <f t="shared" si="1"/>
        <v>0</v>
      </c>
      <c r="D49" s="87">
        <f t="shared" si="2"/>
        <v>0</v>
      </c>
      <c r="E49" s="87">
        <f t="shared" si="3"/>
        <v>0</v>
      </c>
      <c r="F49" s="87">
        <f t="shared" si="4"/>
        <v>0</v>
      </c>
      <c r="G49" s="87">
        <f t="shared" si="5"/>
        <v>0</v>
      </c>
      <c r="H49" s="87">
        <f t="shared" si="6"/>
        <v>0</v>
      </c>
      <c r="I49" s="87">
        <f t="shared" si="7"/>
        <v>0</v>
      </c>
      <c r="J49" s="87">
        <f t="shared" si="8"/>
        <v>0</v>
      </c>
      <c r="K49" s="87">
        <f t="shared" si="9"/>
        <v>0</v>
      </c>
      <c r="L49" s="87">
        <f t="shared" si="10"/>
        <v>0</v>
      </c>
      <c r="M49" s="87">
        <f t="shared" si="11"/>
        <v>0</v>
      </c>
      <c r="N49" s="87">
        <f t="shared" si="12"/>
        <v>0</v>
      </c>
      <c r="O49" s="87">
        <f t="shared" si="13"/>
        <v>0</v>
      </c>
    </row>
    <row r="50" spans="1:15" x14ac:dyDescent="0.35">
      <c r="A50" s="87" t="str">
        <f t="shared" si="0"/>
        <v>2026</v>
      </c>
      <c r="B50" s="87">
        <v>442011</v>
      </c>
      <c r="C50" s="87">
        <f t="shared" si="1"/>
        <v>0</v>
      </c>
      <c r="D50" s="87">
        <f t="shared" si="2"/>
        <v>0</v>
      </c>
      <c r="E50" s="87">
        <f t="shared" si="3"/>
        <v>0</v>
      </c>
      <c r="F50" s="87">
        <f t="shared" si="4"/>
        <v>0</v>
      </c>
      <c r="G50" s="87">
        <f t="shared" si="5"/>
        <v>0</v>
      </c>
      <c r="H50" s="87">
        <f t="shared" si="6"/>
        <v>0</v>
      </c>
      <c r="I50" s="87">
        <f t="shared" si="7"/>
        <v>0</v>
      </c>
      <c r="J50" s="87">
        <f t="shared" si="8"/>
        <v>0</v>
      </c>
      <c r="K50" s="87">
        <f t="shared" si="9"/>
        <v>0</v>
      </c>
      <c r="L50" s="87">
        <f t="shared" si="10"/>
        <v>0</v>
      </c>
      <c r="M50" s="87">
        <f t="shared" si="11"/>
        <v>0</v>
      </c>
      <c r="N50" s="87">
        <f t="shared" si="12"/>
        <v>0</v>
      </c>
      <c r="O50" s="87">
        <f t="shared" si="13"/>
        <v>0</v>
      </c>
    </row>
    <row r="51" spans="1:15" x14ac:dyDescent="0.35">
      <c r="A51" s="87" t="str">
        <f t="shared" si="0"/>
        <v>2026</v>
      </c>
      <c r="B51" s="87">
        <v>442012</v>
      </c>
      <c r="C51" s="87">
        <f t="shared" si="1"/>
        <v>0</v>
      </c>
      <c r="D51" s="87">
        <f t="shared" si="2"/>
        <v>0</v>
      </c>
      <c r="E51" s="87">
        <f t="shared" si="3"/>
        <v>0</v>
      </c>
      <c r="F51" s="87">
        <f t="shared" si="4"/>
        <v>0</v>
      </c>
      <c r="G51" s="87">
        <f t="shared" si="5"/>
        <v>0</v>
      </c>
      <c r="H51" s="87">
        <f t="shared" si="6"/>
        <v>0</v>
      </c>
      <c r="I51" s="87">
        <f t="shared" si="7"/>
        <v>0</v>
      </c>
      <c r="J51" s="87">
        <f t="shared" si="8"/>
        <v>0</v>
      </c>
      <c r="K51" s="87">
        <f t="shared" si="9"/>
        <v>0</v>
      </c>
      <c r="L51" s="87">
        <f t="shared" si="10"/>
        <v>0</v>
      </c>
      <c r="M51" s="87">
        <f t="shared" si="11"/>
        <v>0</v>
      </c>
      <c r="N51" s="87">
        <f t="shared" si="12"/>
        <v>0</v>
      </c>
      <c r="O51" s="87">
        <f t="shared" si="13"/>
        <v>0</v>
      </c>
    </row>
    <row r="52" spans="1:15" x14ac:dyDescent="0.35">
      <c r="A52" s="87" t="str">
        <f t="shared" si="0"/>
        <v>2026</v>
      </c>
      <c r="B52" s="87">
        <v>442013</v>
      </c>
      <c r="C52" s="87">
        <f t="shared" si="1"/>
        <v>0</v>
      </c>
      <c r="D52" s="87">
        <f t="shared" si="2"/>
        <v>0</v>
      </c>
      <c r="E52" s="87">
        <f t="shared" si="3"/>
        <v>0</v>
      </c>
      <c r="F52" s="87">
        <f t="shared" si="4"/>
        <v>0</v>
      </c>
      <c r="G52" s="87">
        <f t="shared" si="5"/>
        <v>0</v>
      </c>
      <c r="H52" s="87">
        <f t="shared" si="6"/>
        <v>0</v>
      </c>
      <c r="I52" s="87">
        <f t="shared" si="7"/>
        <v>0</v>
      </c>
      <c r="J52" s="87">
        <f t="shared" si="8"/>
        <v>0</v>
      </c>
      <c r="K52" s="87">
        <f t="shared" si="9"/>
        <v>0</v>
      </c>
      <c r="L52" s="87">
        <f t="shared" si="10"/>
        <v>0</v>
      </c>
      <c r="M52" s="87">
        <f t="shared" si="11"/>
        <v>0</v>
      </c>
      <c r="N52" s="87">
        <f t="shared" si="12"/>
        <v>0</v>
      </c>
      <c r="O52" s="87">
        <f t="shared" si="13"/>
        <v>0</v>
      </c>
    </row>
    <row r="53" spans="1:15" x14ac:dyDescent="0.35">
      <c r="A53" s="87" t="str">
        <f t="shared" si="0"/>
        <v>2026</v>
      </c>
      <c r="B53" s="87">
        <v>442014</v>
      </c>
      <c r="C53" s="87">
        <f t="shared" si="1"/>
        <v>0</v>
      </c>
      <c r="D53" s="87">
        <f t="shared" si="2"/>
        <v>0</v>
      </c>
      <c r="E53" s="87">
        <f t="shared" si="3"/>
        <v>0</v>
      </c>
      <c r="F53" s="87">
        <f t="shared" si="4"/>
        <v>0</v>
      </c>
      <c r="G53" s="87">
        <f t="shared" si="5"/>
        <v>0</v>
      </c>
      <c r="H53" s="87">
        <f t="shared" si="6"/>
        <v>0</v>
      </c>
      <c r="I53" s="87">
        <f t="shared" si="7"/>
        <v>0</v>
      </c>
      <c r="J53" s="87">
        <f t="shared" si="8"/>
        <v>0</v>
      </c>
      <c r="K53" s="87">
        <f t="shared" si="9"/>
        <v>0</v>
      </c>
      <c r="L53" s="87">
        <f t="shared" si="10"/>
        <v>0</v>
      </c>
      <c r="M53" s="87">
        <f t="shared" si="11"/>
        <v>0</v>
      </c>
      <c r="N53" s="87">
        <f t="shared" si="12"/>
        <v>0</v>
      </c>
      <c r="O53" s="87">
        <f t="shared" si="13"/>
        <v>0</v>
      </c>
    </row>
    <row r="54" spans="1:15" x14ac:dyDescent="0.35">
      <c r="A54" s="87" t="str">
        <f t="shared" si="0"/>
        <v>2026</v>
      </c>
      <c r="B54" s="87">
        <v>442015</v>
      </c>
      <c r="C54" s="87">
        <f t="shared" si="1"/>
        <v>0</v>
      </c>
      <c r="D54" s="87">
        <f t="shared" si="2"/>
        <v>0</v>
      </c>
      <c r="E54" s="87">
        <f t="shared" si="3"/>
        <v>0</v>
      </c>
      <c r="F54" s="87">
        <f t="shared" si="4"/>
        <v>0</v>
      </c>
      <c r="G54" s="87">
        <f t="shared" si="5"/>
        <v>0</v>
      </c>
      <c r="H54" s="87">
        <f t="shared" si="6"/>
        <v>0</v>
      </c>
      <c r="I54" s="87">
        <f t="shared" si="7"/>
        <v>0</v>
      </c>
      <c r="J54" s="87">
        <f t="shared" si="8"/>
        <v>0</v>
      </c>
      <c r="K54" s="87">
        <f t="shared" si="9"/>
        <v>0</v>
      </c>
      <c r="L54" s="87">
        <f t="shared" si="10"/>
        <v>0</v>
      </c>
      <c r="M54" s="87">
        <f t="shared" si="11"/>
        <v>0</v>
      </c>
      <c r="N54" s="87">
        <f t="shared" si="12"/>
        <v>0</v>
      </c>
      <c r="O54" s="87">
        <f t="shared" si="13"/>
        <v>0</v>
      </c>
    </row>
    <row r="55" spans="1:15" x14ac:dyDescent="0.35">
      <c r="A55" s="87" t="str">
        <f t="shared" si="0"/>
        <v>2026</v>
      </c>
      <c r="B55" s="87">
        <v>443000</v>
      </c>
      <c r="C55" s="87">
        <f t="shared" si="1"/>
        <v>0</v>
      </c>
      <c r="D55" s="87">
        <f t="shared" si="2"/>
        <v>0</v>
      </c>
      <c r="E55" s="87">
        <f t="shared" si="3"/>
        <v>0</v>
      </c>
      <c r="F55" s="87">
        <f t="shared" si="4"/>
        <v>0</v>
      </c>
      <c r="G55" s="87">
        <f t="shared" si="5"/>
        <v>0</v>
      </c>
      <c r="H55" s="87">
        <f t="shared" si="6"/>
        <v>0</v>
      </c>
      <c r="I55" s="87">
        <f t="shared" si="7"/>
        <v>0</v>
      </c>
      <c r="J55" s="87">
        <f t="shared" si="8"/>
        <v>0</v>
      </c>
      <c r="K55" s="87">
        <f t="shared" si="9"/>
        <v>0</v>
      </c>
      <c r="L55" s="87">
        <f t="shared" si="10"/>
        <v>0</v>
      </c>
      <c r="M55" s="87">
        <f t="shared" si="11"/>
        <v>0</v>
      </c>
      <c r="N55" s="87">
        <f t="shared" si="12"/>
        <v>0</v>
      </c>
      <c r="O55" s="87">
        <f t="shared" si="13"/>
        <v>0</v>
      </c>
    </row>
    <row r="56" spans="1:15" x14ac:dyDescent="0.35">
      <c r="A56" s="87" t="str">
        <f t="shared" si="0"/>
        <v>2026</v>
      </c>
      <c r="B56" s="87">
        <v>444000</v>
      </c>
      <c r="C56" s="87">
        <f t="shared" si="1"/>
        <v>0</v>
      </c>
      <c r="D56" s="87">
        <f t="shared" si="2"/>
        <v>0</v>
      </c>
      <c r="E56" s="87">
        <f t="shared" si="3"/>
        <v>0</v>
      </c>
      <c r="F56" s="87">
        <f t="shared" si="4"/>
        <v>0</v>
      </c>
      <c r="G56" s="87">
        <f t="shared" si="5"/>
        <v>0</v>
      </c>
      <c r="H56" s="87">
        <f t="shared" si="6"/>
        <v>0</v>
      </c>
      <c r="I56" s="87">
        <f t="shared" si="7"/>
        <v>0</v>
      </c>
      <c r="J56" s="87">
        <f t="shared" si="8"/>
        <v>0</v>
      </c>
      <c r="K56" s="87">
        <f t="shared" si="9"/>
        <v>0</v>
      </c>
      <c r="L56" s="87">
        <f t="shared" si="10"/>
        <v>0</v>
      </c>
      <c r="M56" s="87">
        <f t="shared" si="11"/>
        <v>0</v>
      </c>
      <c r="N56" s="87">
        <f t="shared" si="12"/>
        <v>0</v>
      </c>
      <c r="O56" s="87">
        <f t="shared" si="13"/>
        <v>0</v>
      </c>
    </row>
    <row r="57" spans="1:15" x14ac:dyDescent="0.35">
      <c r="A57" s="87" t="str">
        <f t="shared" si="0"/>
        <v>2026</v>
      </c>
      <c r="B57" s="87">
        <v>444010</v>
      </c>
      <c r="C57" s="87">
        <f t="shared" si="1"/>
        <v>0</v>
      </c>
      <c r="D57" s="87">
        <f t="shared" si="2"/>
        <v>0</v>
      </c>
      <c r="E57" s="87">
        <f t="shared" si="3"/>
        <v>0</v>
      </c>
      <c r="F57" s="87">
        <f t="shared" si="4"/>
        <v>0</v>
      </c>
      <c r="G57" s="87">
        <f t="shared" si="5"/>
        <v>0</v>
      </c>
      <c r="H57" s="87">
        <f t="shared" si="6"/>
        <v>0</v>
      </c>
      <c r="I57" s="87">
        <f t="shared" si="7"/>
        <v>0</v>
      </c>
      <c r="J57" s="87">
        <f t="shared" si="8"/>
        <v>0</v>
      </c>
      <c r="K57" s="87">
        <f t="shared" si="9"/>
        <v>0</v>
      </c>
      <c r="L57" s="87">
        <f t="shared" si="10"/>
        <v>0</v>
      </c>
      <c r="M57" s="87">
        <f t="shared" si="11"/>
        <v>0</v>
      </c>
      <c r="N57" s="87">
        <f t="shared" si="12"/>
        <v>0</v>
      </c>
      <c r="O57" s="87">
        <f t="shared" si="13"/>
        <v>0</v>
      </c>
    </row>
    <row r="58" spans="1:15" x14ac:dyDescent="0.35">
      <c r="A58" s="87" t="str">
        <f t="shared" si="0"/>
        <v>2026</v>
      </c>
      <c r="B58" s="87">
        <v>444011</v>
      </c>
      <c r="C58" s="87">
        <f t="shared" si="1"/>
        <v>0</v>
      </c>
      <c r="D58" s="87">
        <f t="shared" si="2"/>
        <v>0</v>
      </c>
      <c r="E58" s="87">
        <f t="shared" si="3"/>
        <v>0</v>
      </c>
      <c r="F58" s="87">
        <f t="shared" si="4"/>
        <v>0</v>
      </c>
      <c r="G58" s="87">
        <f t="shared" si="5"/>
        <v>0</v>
      </c>
      <c r="H58" s="87">
        <f t="shared" si="6"/>
        <v>0</v>
      </c>
      <c r="I58" s="87">
        <f t="shared" si="7"/>
        <v>0</v>
      </c>
      <c r="J58" s="87">
        <f t="shared" si="8"/>
        <v>0</v>
      </c>
      <c r="K58" s="87">
        <f t="shared" si="9"/>
        <v>0</v>
      </c>
      <c r="L58" s="87">
        <f t="shared" si="10"/>
        <v>0</v>
      </c>
      <c r="M58" s="87">
        <f t="shared" si="11"/>
        <v>0</v>
      </c>
      <c r="N58" s="87">
        <f t="shared" si="12"/>
        <v>0</v>
      </c>
      <c r="O58" s="87">
        <f t="shared" si="13"/>
        <v>0</v>
      </c>
    </row>
    <row r="59" spans="1:15" x14ac:dyDescent="0.35">
      <c r="A59" s="87" t="str">
        <f t="shared" si="0"/>
        <v>2026</v>
      </c>
      <c r="B59" s="87">
        <v>444012</v>
      </c>
      <c r="C59" s="87">
        <f t="shared" si="1"/>
        <v>0</v>
      </c>
      <c r="D59" s="87">
        <f t="shared" si="2"/>
        <v>0</v>
      </c>
      <c r="E59" s="87">
        <f t="shared" si="3"/>
        <v>0</v>
      </c>
      <c r="F59" s="87">
        <f t="shared" si="4"/>
        <v>0</v>
      </c>
      <c r="G59" s="87">
        <f t="shared" si="5"/>
        <v>0</v>
      </c>
      <c r="H59" s="87">
        <f t="shared" si="6"/>
        <v>0</v>
      </c>
      <c r="I59" s="87">
        <f t="shared" si="7"/>
        <v>0</v>
      </c>
      <c r="J59" s="87">
        <f t="shared" si="8"/>
        <v>0</v>
      </c>
      <c r="K59" s="87">
        <f t="shared" si="9"/>
        <v>0</v>
      </c>
      <c r="L59" s="87">
        <f t="shared" si="10"/>
        <v>0</v>
      </c>
      <c r="M59" s="87">
        <f t="shared" si="11"/>
        <v>0</v>
      </c>
      <c r="N59" s="87">
        <f t="shared" si="12"/>
        <v>0</v>
      </c>
      <c r="O59" s="87">
        <f t="shared" si="13"/>
        <v>0</v>
      </c>
    </row>
    <row r="60" spans="1:15" x14ac:dyDescent="0.35">
      <c r="A60" s="87" t="str">
        <f t="shared" si="0"/>
        <v>2026</v>
      </c>
      <c r="B60" s="87">
        <v>444013</v>
      </c>
      <c r="C60" s="87">
        <f t="shared" si="1"/>
        <v>0</v>
      </c>
      <c r="D60" s="87">
        <f t="shared" si="2"/>
        <v>0</v>
      </c>
      <c r="E60" s="87">
        <f t="shared" si="3"/>
        <v>0</v>
      </c>
      <c r="F60" s="87">
        <f t="shared" si="4"/>
        <v>0</v>
      </c>
      <c r="G60" s="87">
        <f t="shared" si="5"/>
        <v>0</v>
      </c>
      <c r="H60" s="87">
        <f t="shared" si="6"/>
        <v>0</v>
      </c>
      <c r="I60" s="87">
        <f t="shared" si="7"/>
        <v>0</v>
      </c>
      <c r="J60" s="87">
        <f t="shared" si="8"/>
        <v>0</v>
      </c>
      <c r="K60" s="87">
        <f t="shared" si="9"/>
        <v>0</v>
      </c>
      <c r="L60" s="87">
        <f t="shared" si="10"/>
        <v>0</v>
      </c>
      <c r="M60" s="87">
        <f t="shared" si="11"/>
        <v>0</v>
      </c>
      <c r="N60" s="87">
        <f t="shared" si="12"/>
        <v>0</v>
      </c>
      <c r="O60" s="87">
        <f t="shared" si="13"/>
        <v>0</v>
      </c>
    </row>
    <row r="61" spans="1:15" x14ac:dyDescent="0.35">
      <c r="A61" s="87" t="str">
        <f t="shared" si="0"/>
        <v>2026</v>
      </c>
      <c r="B61" s="87">
        <v>444014</v>
      </c>
      <c r="C61" s="87">
        <f t="shared" si="1"/>
        <v>0</v>
      </c>
      <c r="D61" s="87">
        <f t="shared" si="2"/>
        <v>0</v>
      </c>
      <c r="E61" s="87">
        <f t="shared" si="3"/>
        <v>0</v>
      </c>
      <c r="F61" s="87">
        <f t="shared" si="4"/>
        <v>0</v>
      </c>
      <c r="G61" s="87">
        <f t="shared" si="5"/>
        <v>0</v>
      </c>
      <c r="H61" s="87">
        <f t="shared" si="6"/>
        <v>0</v>
      </c>
      <c r="I61" s="87">
        <f t="shared" si="7"/>
        <v>0</v>
      </c>
      <c r="J61" s="87">
        <f t="shared" si="8"/>
        <v>0</v>
      </c>
      <c r="K61" s="87">
        <f t="shared" si="9"/>
        <v>0</v>
      </c>
      <c r="L61" s="87">
        <f t="shared" si="10"/>
        <v>0</v>
      </c>
      <c r="M61" s="87">
        <f t="shared" si="11"/>
        <v>0</v>
      </c>
      <c r="N61" s="87">
        <f t="shared" si="12"/>
        <v>0</v>
      </c>
      <c r="O61" s="87">
        <f t="shared" si="13"/>
        <v>0</v>
      </c>
    </row>
    <row r="62" spans="1:15" x14ac:dyDescent="0.35">
      <c r="A62" s="87" t="str">
        <f t="shared" si="0"/>
        <v>2026</v>
      </c>
      <c r="B62" s="87">
        <v>444015</v>
      </c>
      <c r="C62" s="87">
        <f t="shared" si="1"/>
        <v>0</v>
      </c>
      <c r="D62" s="87">
        <f t="shared" si="2"/>
        <v>0</v>
      </c>
      <c r="E62" s="87">
        <f t="shared" si="3"/>
        <v>0</v>
      </c>
      <c r="F62" s="87">
        <f t="shared" si="4"/>
        <v>0</v>
      </c>
      <c r="G62" s="87">
        <f t="shared" si="5"/>
        <v>0</v>
      </c>
      <c r="H62" s="87">
        <f t="shared" si="6"/>
        <v>0</v>
      </c>
      <c r="I62" s="87">
        <f t="shared" si="7"/>
        <v>0</v>
      </c>
      <c r="J62" s="87">
        <f t="shared" si="8"/>
        <v>0</v>
      </c>
      <c r="K62" s="87">
        <f t="shared" si="9"/>
        <v>0</v>
      </c>
      <c r="L62" s="87">
        <f t="shared" si="10"/>
        <v>0</v>
      </c>
      <c r="M62" s="87">
        <f t="shared" si="11"/>
        <v>0</v>
      </c>
      <c r="N62" s="87">
        <f t="shared" si="12"/>
        <v>0</v>
      </c>
      <c r="O62" s="87">
        <f t="shared" si="13"/>
        <v>0</v>
      </c>
    </row>
    <row r="63" spans="1:15" x14ac:dyDescent="0.35">
      <c r="A63" s="87" t="str">
        <f t="shared" si="0"/>
        <v>2026</v>
      </c>
      <c r="B63" s="87">
        <v>444016</v>
      </c>
      <c r="C63" s="87">
        <f t="shared" si="1"/>
        <v>0</v>
      </c>
      <c r="D63" s="87">
        <f t="shared" si="2"/>
        <v>0</v>
      </c>
      <c r="E63" s="87">
        <f t="shared" si="3"/>
        <v>0</v>
      </c>
      <c r="F63" s="87">
        <f t="shared" si="4"/>
        <v>0</v>
      </c>
      <c r="G63" s="87">
        <f t="shared" si="5"/>
        <v>0</v>
      </c>
      <c r="H63" s="87">
        <f t="shared" si="6"/>
        <v>0</v>
      </c>
      <c r="I63" s="87">
        <f t="shared" si="7"/>
        <v>0</v>
      </c>
      <c r="J63" s="87">
        <f t="shared" si="8"/>
        <v>0</v>
      </c>
      <c r="K63" s="87">
        <f t="shared" si="9"/>
        <v>0</v>
      </c>
      <c r="L63" s="87">
        <f t="shared" si="10"/>
        <v>0</v>
      </c>
      <c r="M63" s="87">
        <f t="shared" si="11"/>
        <v>0</v>
      </c>
      <c r="N63" s="87">
        <f t="shared" si="12"/>
        <v>0</v>
      </c>
      <c r="O63" s="87">
        <f t="shared" si="13"/>
        <v>0</v>
      </c>
    </row>
    <row r="64" spans="1:15" x14ac:dyDescent="0.35">
      <c r="A64" s="87" t="str">
        <f t="shared" si="0"/>
        <v>2026</v>
      </c>
      <c r="B64" s="87">
        <v>444017</v>
      </c>
      <c r="C64" s="87">
        <f t="shared" si="1"/>
        <v>0</v>
      </c>
      <c r="D64" s="87">
        <f t="shared" si="2"/>
        <v>0</v>
      </c>
      <c r="E64" s="87">
        <f t="shared" si="3"/>
        <v>0</v>
      </c>
      <c r="F64" s="87">
        <f t="shared" si="4"/>
        <v>0</v>
      </c>
      <c r="G64" s="87">
        <f t="shared" si="5"/>
        <v>0</v>
      </c>
      <c r="H64" s="87">
        <f t="shared" si="6"/>
        <v>0</v>
      </c>
      <c r="I64" s="87">
        <f t="shared" si="7"/>
        <v>0</v>
      </c>
      <c r="J64" s="87">
        <f t="shared" si="8"/>
        <v>0</v>
      </c>
      <c r="K64" s="87">
        <f t="shared" si="9"/>
        <v>0</v>
      </c>
      <c r="L64" s="87">
        <f t="shared" si="10"/>
        <v>0</v>
      </c>
      <c r="M64" s="87">
        <f t="shared" si="11"/>
        <v>0</v>
      </c>
      <c r="N64" s="87">
        <f t="shared" si="12"/>
        <v>0</v>
      </c>
      <c r="O64" s="87">
        <f t="shared" si="13"/>
        <v>0</v>
      </c>
    </row>
    <row r="65" spans="1:15" x14ac:dyDescent="0.35">
      <c r="A65" s="87" t="str">
        <f t="shared" si="0"/>
        <v>2026</v>
      </c>
      <c r="B65" s="87">
        <v>444018</v>
      </c>
      <c r="C65" s="87">
        <f t="shared" si="1"/>
        <v>0</v>
      </c>
      <c r="D65" s="87">
        <f t="shared" si="2"/>
        <v>0</v>
      </c>
      <c r="E65" s="87">
        <f t="shared" si="3"/>
        <v>0</v>
      </c>
      <c r="F65" s="87">
        <f t="shared" si="4"/>
        <v>0</v>
      </c>
      <c r="G65" s="87">
        <f t="shared" si="5"/>
        <v>0</v>
      </c>
      <c r="H65" s="87">
        <f t="shared" si="6"/>
        <v>0</v>
      </c>
      <c r="I65" s="87">
        <f t="shared" si="7"/>
        <v>0</v>
      </c>
      <c r="J65" s="87">
        <f t="shared" si="8"/>
        <v>0</v>
      </c>
      <c r="K65" s="87">
        <f t="shared" si="9"/>
        <v>0</v>
      </c>
      <c r="L65" s="87">
        <f t="shared" si="10"/>
        <v>0</v>
      </c>
      <c r="M65" s="87">
        <f t="shared" si="11"/>
        <v>0</v>
      </c>
      <c r="N65" s="87">
        <f t="shared" si="12"/>
        <v>0</v>
      </c>
      <c r="O65" s="87">
        <f t="shared" si="13"/>
        <v>0</v>
      </c>
    </row>
    <row r="66" spans="1:15" x14ac:dyDescent="0.35">
      <c r="A66" s="87" t="str">
        <f t="shared" ref="A66:A129" si="14">+PlnYr</f>
        <v>2026</v>
      </c>
      <c r="B66" s="87">
        <v>450000</v>
      </c>
      <c r="C66" s="87">
        <f t="shared" ref="C66:C129" si="15">VLOOKUP($B66,OP,47,FALSE)</f>
        <v>0</v>
      </c>
      <c r="D66" s="87">
        <f t="shared" ref="D66:D129" si="16">VLOOKUP($B66,OP,35,FALSE)</f>
        <v>0</v>
      </c>
      <c r="E66" s="87">
        <f t="shared" ref="E66:E129" si="17">VLOOKUP($B66,OP,36,FALSE)</f>
        <v>0</v>
      </c>
      <c r="F66" s="87">
        <f t="shared" ref="F66:F129" si="18">VLOOKUP($B66,OP,37,FALSE)</f>
        <v>0</v>
      </c>
      <c r="G66" s="87">
        <f t="shared" ref="G66:G129" si="19">VLOOKUP($B66,OP,38,FALSE)</f>
        <v>0</v>
      </c>
      <c r="H66" s="87">
        <f t="shared" ref="H66:H129" si="20">VLOOKUP($B66,OP,39,FALSE)</f>
        <v>0</v>
      </c>
      <c r="I66" s="87">
        <f t="shared" ref="I66:I129" si="21">VLOOKUP($B66,OP,40,FALSE)</f>
        <v>0</v>
      </c>
      <c r="J66" s="87">
        <f t="shared" ref="J66:J129" si="22">VLOOKUP($B66,OP,41,FALSE)</f>
        <v>0</v>
      </c>
      <c r="K66" s="87">
        <f t="shared" ref="K66:K129" si="23">VLOOKUP($B66,OP,42,FALSE)</f>
        <v>0</v>
      </c>
      <c r="L66" s="87">
        <f t="shared" ref="L66:L129" si="24">VLOOKUP($B66,OP,43,FALSE)</f>
        <v>0</v>
      </c>
      <c r="M66" s="87">
        <f t="shared" ref="M66:M129" si="25">VLOOKUP($B66,OP,44,FALSE)</f>
        <v>0</v>
      </c>
      <c r="N66" s="87">
        <f t="shared" ref="N66:N129" si="26">VLOOKUP($B66,OP,45,FALSE)</f>
        <v>0</v>
      </c>
      <c r="O66" s="87">
        <f t="shared" ref="O66:O129" si="27">VLOOKUP($B66,OP,46,FALSE)</f>
        <v>0</v>
      </c>
    </row>
    <row r="67" spans="1:15" x14ac:dyDescent="0.35">
      <c r="A67" s="87" t="str">
        <f t="shared" si="14"/>
        <v>2026</v>
      </c>
      <c r="B67" s="87">
        <v>450010</v>
      </c>
      <c r="C67" s="87">
        <f t="shared" si="15"/>
        <v>0</v>
      </c>
      <c r="D67" s="87">
        <f t="shared" si="16"/>
        <v>0</v>
      </c>
      <c r="E67" s="87">
        <f t="shared" si="17"/>
        <v>0</v>
      </c>
      <c r="F67" s="87">
        <f t="shared" si="18"/>
        <v>0</v>
      </c>
      <c r="G67" s="87">
        <f t="shared" si="19"/>
        <v>0</v>
      </c>
      <c r="H67" s="87">
        <f t="shared" si="20"/>
        <v>0</v>
      </c>
      <c r="I67" s="87">
        <f t="shared" si="21"/>
        <v>0</v>
      </c>
      <c r="J67" s="87">
        <f t="shared" si="22"/>
        <v>0</v>
      </c>
      <c r="K67" s="87">
        <f t="shared" si="23"/>
        <v>0</v>
      </c>
      <c r="L67" s="87">
        <f t="shared" si="24"/>
        <v>0</v>
      </c>
      <c r="M67" s="87">
        <f t="shared" si="25"/>
        <v>0</v>
      </c>
      <c r="N67" s="87">
        <f t="shared" si="26"/>
        <v>0</v>
      </c>
      <c r="O67" s="87">
        <f t="shared" si="27"/>
        <v>0</v>
      </c>
    </row>
    <row r="68" spans="1:15" x14ac:dyDescent="0.35">
      <c r="A68" s="87" t="str">
        <f t="shared" si="14"/>
        <v>2026</v>
      </c>
      <c r="B68" s="87">
        <v>450011</v>
      </c>
      <c r="C68" s="87">
        <f t="shared" si="15"/>
        <v>0</v>
      </c>
      <c r="D68" s="87">
        <f t="shared" si="16"/>
        <v>0</v>
      </c>
      <c r="E68" s="87">
        <f t="shared" si="17"/>
        <v>0</v>
      </c>
      <c r="F68" s="87">
        <f t="shared" si="18"/>
        <v>0</v>
      </c>
      <c r="G68" s="87">
        <f t="shared" si="19"/>
        <v>0</v>
      </c>
      <c r="H68" s="87">
        <f t="shared" si="20"/>
        <v>0</v>
      </c>
      <c r="I68" s="87">
        <f t="shared" si="21"/>
        <v>0</v>
      </c>
      <c r="J68" s="87">
        <f t="shared" si="22"/>
        <v>0</v>
      </c>
      <c r="K68" s="87">
        <f t="shared" si="23"/>
        <v>0</v>
      </c>
      <c r="L68" s="87">
        <f t="shared" si="24"/>
        <v>0</v>
      </c>
      <c r="M68" s="87">
        <f t="shared" si="25"/>
        <v>0</v>
      </c>
      <c r="N68" s="87">
        <f t="shared" si="26"/>
        <v>0</v>
      </c>
      <c r="O68" s="87">
        <f t="shared" si="27"/>
        <v>0</v>
      </c>
    </row>
    <row r="69" spans="1:15" x14ac:dyDescent="0.35">
      <c r="A69" s="87" t="str">
        <f t="shared" si="14"/>
        <v>2026</v>
      </c>
      <c r="B69" s="87">
        <v>450012</v>
      </c>
      <c r="C69" s="87">
        <f t="shared" si="15"/>
        <v>0</v>
      </c>
      <c r="D69" s="87">
        <f t="shared" si="16"/>
        <v>0</v>
      </c>
      <c r="E69" s="87">
        <f t="shared" si="17"/>
        <v>0</v>
      </c>
      <c r="F69" s="87">
        <f t="shared" si="18"/>
        <v>0</v>
      </c>
      <c r="G69" s="87">
        <f t="shared" si="19"/>
        <v>0</v>
      </c>
      <c r="H69" s="87">
        <f t="shared" si="20"/>
        <v>0</v>
      </c>
      <c r="I69" s="87">
        <f t="shared" si="21"/>
        <v>0</v>
      </c>
      <c r="J69" s="87">
        <f t="shared" si="22"/>
        <v>0</v>
      </c>
      <c r="K69" s="87">
        <f t="shared" si="23"/>
        <v>0</v>
      </c>
      <c r="L69" s="87">
        <f t="shared" si="24"/>
        <v>0</v>
      </c>
      <c r="M69" s="87">
        <f t="shared" si="25"/>
        <v>0</v>
      </c>
      <c r="N69" s="87">
        <f t="shared" si="26"/>
        <v>0</v>
      </c>
      <c r="O69" s="87">
        <f t="shared" si="27"/>
        <v>0</v>
      </c>
    </row>
    <row r="70" spans="1:15" x14ac:dyDescent="0.35">
      <c r="A70" s="87" t="str">
        <f t="shared" si="14"/>
        <v>2026</v>
      </c>
      <c r="B70" s="87">
        <v>451000</v>
      </c>
      <c r="C70" s="87">
        <f t="shared" si="15"/>
        <v>0</v>
      </c>
      <c r="D70" s="87">
        <f t="shared" si="16"/>
        <v>0</v>
      </c>
      <c r="E70" s="87">
        <f t="shared" si="17"/>
        <v>0</v>
      </c>
      <c r="F70" s="87">
        <f t="shared" si="18"/>
        <v>0</v>
      </c>
      <c r="G70" s="87">
        <f t="shared" si="19"/>
        <v>0</v>
      </c>
      <c r="H70" s="87">
        <f t="shared" si="20"/>
        <v>0</v>
      </c>
      <c r="I70" s="87">
        <f t="shared" si="21"/>
        <v>0</v>
      </c>
      <c r="J70" s="87">
        <f t="shared" si="22"/>
        <v>0</v>
      </c>
      <c r="K70" s="87">
        <f t="shared" si="23"/>
        <v>0</v>
      </c>
      <c r="L70" s="87">
        <f t="shared" si="24"/>
        <v>0</v>
      </c>
      <c r="M70" s="87">
        <f t="shared" si="25"/>
        <v>0</v>
      </c>
      <c r="N70" s="87">
        <f t="shared" si="26"/>
        <v>0</v>
      </c>
      <c r="O70" s="87">
        <f t="shared" si="27"/>
        <v>0</v>
      </c>
    </row>
    <row r="71" spans="1:15" x14ac:dyDescent="0.35">
      <c r="A71" s="87" t="str">
        <f t="shared" si="14"/>
        <v>2026</v>
      </c>
      <c r="B71" s="87">
        <v>451010</v>
      </c>
      <c r="C71" s="87">
        <f t="shared" si="15"/>
        <v>0</v>
      </c>
      <c r="D71" s="87">
        <f t="shared" si="16"/>
        <v>0</v>
      </c>
      <c r="E71" s="87">
        <f t="shared" si="17"/>
        <v>0</v>
      </c>
      <c r="F71" s="87">
        <f t="shared" si="18"/>
        <v>0</v>
      </c>
      <c r="G71" s="87">
        <f t="shared" si="19"/>
        <v>0</v>
      </c>
      <c r="H71" s="87">
        <f t="shared" si="20"/>
        <v>0</v>
      </c>
      <c r="I71" s="87">
        <f t="shared" si="21"/>
        <v>0</v>
      </c>
      <c r="J71" s="87">
        <f t="shared" si="22"/>
        <v>0</v>
      </c>
      <c r="K71" s="87">
        <f t="shared" si="23"/>
        <v>0</v>
      </c>
      <c r="L71" s="87">
        <f t="shared" si="24"/>
        <v>0</v>
      </c>
      <c r="M71" s="87">
        <f t="shared" si="25"/>
        <v>0</v>
      </c>
      <c r="N71" s="87">
        <f t="shared" si="26"/>
        <v>0</v>
      </c>
      <c r="O71" s="87">
        <f t="shared" si="27"/>
        <v>0</v>
      </c>
    </row>
    <row r="72" spans="1:15" x14ac:dyDescent="0.35">
      <c r="A72" s="87" t="str">
        <f t="shared" si="14"/>
        <v>2026</v>
      </c>
      <c r="B72" s="87">
        <v>451011</v>
      </c>
      <c r="C72" s="87">
        <f t="shared" si="15"/>
        <v>0</v>
      </c>
      <c r="D72" s="87">
        <f t="shared" si="16"/>
        <v>0</v>
      </c>
      <c r="E72" s="87">
        <f t="shared" si="17"/>
        <v>0</v>
      </c>
      <c r="F72" s="87">
        <f t="shared" si="18"/>
        <v>0</v>
      </c>
      <c r="G72" s="87">
        <f t="shared" si="19"/>
        <v>0</v>
      </c>
      <c r="H72" s="87">
        <f t="shared" si="20"/>
        <v>0</v>
      </c>
      <c r="I72" s="87">
        <f t="shared" si="21"/>
        <v>0</v>
      </c>
      <c r="J72" s="87">
        <f t="shared" si="22"/>
        <v>0</v>
      </c>
      <c r="K72" s="87">
        <f t="shared" si="23"/>
        <v>0</v>
      </c>
      <c r="L72" s="87">
        <f t="shared" si="24"/>
        <v>0</v>
      </c>
      <c r="M72" s="87">
        <f t="shared" si="25"/>
        <v>0</v>
      </c>
      <c r="N72" s="87">
        <f t="shared" si="26"/>
        <v>0</v>
      </c>
      <c r="O72" s="87">
        <f t="shared" si="27"/>
        <v>0</v>
      </c>
    </row>
    <row r="73" spans="1:15" x14ac:dyDescent="0.35">
      <c r="A73" s="87" t="str">
        <f t="shared" si="14"/>
        <v>2026</v>
      </c>
      <c r="B73" s="87">
        <v>451012</v>
      </c>
      <c r="C73" s="87">
        <f t="shared" si="15"/>
        <v>0</v>
      </c>
      <c r="D73" s="87">
        <f t="shared" si="16"/>
        <v>0</v>
      </c>
      <c r="E73" s="87">
        <f t="shared" si="17"/>
        <v>0</v>
      </c>
      <c r="F73" s="87">
        <f t="shared" si="18"/>
        <v>0</v>
      </c>
      <c r="G73" s="87">
        <f t="shared" si="19"/>
        <v>0</v>
      </c>
      <c r="H73" s="87">
        <f t="shared" si="20"/>
        <v>0</v>
      </c>
      <c r="I73" s="87">
        <f t="shared" si="21"/>
        <v>0</v>
      </c>
      <c r="J73" s="87">
        <f t="shared" si="22"/>
        <v>0</v>
      </c>
      <c r="K73" s="87">
        <f t="shared" si="23"/>
        <v>0</v>
      </c>
      <c r="L73" s="87">
        <f t="shared" si="24"/>
        <v>0</v>
      </c>
      <c r="M73" s="87">
        <f t="shared" si="25"/>
        <v>0</v>
      </c>
      <c r="N73" s="87">
        <f t="shared" si="26"/>
        <v>0</v>
      </c>
      <c r="O73" s="87">
        <f t="shared" si="27"/>
        <v>0</v>
      </c>
    </row>
    <row r="74" spans="1:15" x14ac:dyDescent="0.35">
      <c r="A74" s="87" t="str">
        <f t="shared" si="14"/>
        <v>2026</v>
      </c>
      <c r="B74" s="87">
        <v>452000</v>
      </c>
      <c r="C74" s="87">
        <f t="shared" si="15"/>
        <v>0</v>
      </c>
      <c r="D74" s="87">
        <f t="shared" si="16"/>
        <v>0</v>
      </c>
      <c r="E74" s="87">
        <f t="shared" si="17"/>
        <v>0</v>
      </c>
      <c r="F74" s="87">
        <f t="shared" si="18"/>
        <v>0</v>
      </c>
      <c r="G74" s="87">
        <f t="shared" si="19"/>
        <v>0</v>
      </c>
      <c r="H74" s="87">
        <f t="shared" si="20"/>
        <v>0</v>
      </c>
      <c r="I74" s="87">
        <f t="shared" si="21"/>
        <v>0</v>
      </c>
      <c r="J74" s="87">
        <f t="shared" si="22"/>
        <v>0</v>
      </c>
      <c r="K74" s="87">
        <f t="shared" si="23"/>
        <v>0</v>
      </c>
      <c r="L74" s="87">
        <f t="shared" si="24"/>
        <v>0</v>
      </c>
      <c r="M74" s="87">
        <f t="shared" si="25"/>
        <v>0</v>
      </c>
      <c r="N74" s="87">
        <f t="shared" si="26"/>
        <v>0</v>
      </c>
      <c r="O74" s="87">
        <f t="shared" si="27"/>
        <v>0</v>
      </c>
    </row>
    <row r="75" spans="1:15" x14ac:dyDescent="0.35">
      <c r="A75" s="87" t="str">
        <f t="shared" si="14"/>
        <v>2026</v>
      </c>
      <c r="B75" s="87">
        <v>452010</v>
      </c>
      <c r="C75" s="87">
        <f t="shared" si="15"/>
        <v>0</v>
      </c>
      <c r="D75" s="87">
        <f t="shared" si="16"/>
        <v>0</v>
      </c>
      <c r="E75" s="87">
        <f t="shared" si="17"/>
        <v>0</v>
      </c>
      <c r="F75" s="87">
        <f t="shared" si="18"/>
        <v>0</v>
      </c>
      <c r="G75" s="87">
        <f t="shared" si="19"/>
        <v>0</v>
      </c>
      <c r="H75" s="87">
        <f t="shared" si="20"/>
        <v>0</v>
      </c>
      <c r="I75" s="87">
        <f t="shared" si="21"/>
        <v>0</v>
      </c>
      <c r="J75" s="87">
        <f t="shared" si="22"/>
        <v>0</v>
      </c>
      <c r="K75" s="87">
        <f t="shared" si="23"/>
        <v>0</v>
      </c>
      <c r="L75" s="87">
        <f t="shared" si="24"/>
        <v>0</v>
      </c>
      <c r="M75" s="87">
        <f t="shared" si="25"/>
        <v>0</v>
      </c>
      <c r="N75" s="87">
        <f t="shared" si="26"/>
        <v>0</v>
      </c>
      <c r="O75" s="87">
        <f t="shared" si="27"/>
        <v>0</v>
      </c>
    </row>
    <row r="76" spans="1:15" x14ac:dyDescent="0.35">
      <c r="A76" s="87" t="str">
        <f t="shared" si="14"/>
        <v>2026</v>
      </c>
      <c r="B76" s="87">
        <v>453000</v>
      </c>
      <c r="C76" s="87">
        <f t="shared" si="15"/>
        <v>0</v>
      </c>
      <c r="D76" s="87">
        <f t="shared" si="16"/>
        <v>0</v>
      </c>
      <c r="E76" s="87">
        <f t="shared" si="17"/>
        <v>0</v>
      </c>
      <c r="F76" s="87">
        <f t="shared" si="18"/>
        <v>0</v>
      </c>
      <c r="G76" s="87">
        <f t="shared" si="19"/>
        <v>0</v>
      </c>
      <c r="H76" s="87">
        <f t="shared" si="20"/>
        <v>0</v>
      </c>
      <c r="I76" s="87">
        <f t="shared" si="21"/>
        <v>0</v>
      </c>
      <c r="J76" s="87">
        <f t="shared" si="22"/>
        <v>0</v>
      </c>
      <c r="K76" s="87">
        <f t="shared" si="23"/>
        <v>0</v>
      </c>
      <c r="L76" s="87">
        <f t="shared" si="24"/>
        <v>0</v>
      </c>
      <c r="M76" s="87">
        <f t="shared" si="25"/>
        <v>0</v>
      </c>
      <c r="N76" s="87">
        <f t="shared" si="26"/>
        <v>0</v>
      </c>
      <c r="O76" s="87">
        <f t="shared" si="27"/>
        <v>0</v>
      </c>
    </row>
    <row r="77" spans="1:15" x14ac:dyDescent="0.35">
      <c r="A77" s="87" t="str">
        <f t="shared" si="14"/>
        <v>2026</v>
      </c>
      <c r="B77" s="87">
        <v>454000</v>
      </c>
      <c r="C77" s="87">
        <f t="shared" si="15"/>
        <v>0</v>
      </c>
      <c r="D77" s="87">
        <f t="shared" si="16"/>
        <v>0</v>
      </c>
      <c r="E77" s="87">
        <f t="shared" si="17"/>
        <v>0</v>
      </c>
      <c r="F77" s="87">
        <f t="shared" si="18"/>
        <v>0</v>
      </c>
      <c r="G77" s="87">
        <f t="shared" si="19"/>
        <v>0</v>
      </c>
      <c r="H77" s="87">
        <f t="shared" si="20"/>
        <v>0</v>
      </c>
      <c r="I77" s="87">
        <f t="shared" si="21"/>
        <v>0</v>
      </c>
      <c r="J77" s="87">
        <f t="shared" si="22"/>
        <v>0</v>
      </c>
      <c r="K77" s="87">
        <f t="shared" si="23"/>
        <v>0</v>
      </c>
      <c r="L77" s="87">
        <f t="shared" si="24"/>
        <v>0</v>
      </c>
      <c r="M77" s="87">
        <f t="shared" si="25"/>
        <v>0</v>
      </c>
      <c r="N77" s="87">
        <f t="shared" si="26"/>
        <v>0</v>
      </c>
      <c r="O77" s="87">
        <f t="shared" si="27"/>
        <v>0</v>
      </c>
    </row>
    <row r="78" spans="1:15" x14ac:dyDescent="0.35">
      <c r="A78" s="87" t="str">
        <f t="shared" si="14"/>
        <v>2026</v>
      </c>
      <c r="B78" s="87">
        <v>454010</v>
      </c>
      <c r="C78" s="87">
        <f t="shared" si="15"/>
        <v>0</v>
      </c>
      <c r="D78" s="87">
        <f t="shared" si="16"/>
        <v>0</v>
      </c>
      <c r="E78" s="87">
        <f t="shared" si="17"/>
        <v>0</v>
      </c>
      <c r="F78" s="87">
        <f t="shared" si="18"/>
        <v>0</v>
      </c>
      <c r="G78" s="87">
        <f t="shared" si="19"/>
        <v>0</v>
      </c>
      <c r="H78" s="87">
        <f t="shared" si="20"/>
        <v>0</v>
      </c>
      <c r="I78" s="87">
        <f t="shared" si="21"/>
        <v>0</v>
      </c>
      <c r="J78" s="87">
        <f t="shared" si="22"/>
        <v>0</v>
      </c>
      <c r="K78" s="87">
        <f t="shared" si="23"/>
        <v>0</v>
      </c>
      <c r="L78" s="87">
        <f t="shared" si="24"/>
        <v>0</v>
      </c>
      <c r="M78" s="87">
        <f t="shared" si="25"/>
        <v>0</v>
      </c>
      <c r="N78" s="87">
        <f t="shared" si="26"/>
        <v>0</v>
      </c>
      <c r="O78" s="87">
        <f t="shared" si="27"/>
        <v>0</v>
      </c>
    </row>
    <row r="79" spans="1:15" x14ac:dyDescent="0.35">
      <c r="A79" s="87" t="str">
        <f t="shared" si="14"/>
        <v>2026</v>
      </c>
      <c r="B79" s="87">
        <v>454011</v>
      </c>
      <c r="C79" s="87">
        <f t="shared" si="15"/>
        <v>0</v>
      </c>
      <c r="D79" s="87">
        <f t="shared" si="16"/>
        <v>0</v>
      </c>
      <c r="E79" s="87">
        <f t="shared" si="17"/>
        <v>0</v>
      </c>
      <c r="F79" s="87">
        <f t="shared" si="18"/>
        <v>0</v>
      </c>
      <c r="G79" s="87">
        <f t="shared" si="19"/>
        <v>0</v>
      </c>
      <c r="H79" s="87">
        <f t="shared" si="20"/>
        <v>0</v>
      </c>
      <c r="I79" s="87">
        <f t="shared" si="21"/>
        <v>0</v>
      </c>
      <c r="J79" s="87">
        <f t="shared" si="22"/>
        <v>0</v>
      </c>
      <c r="K79" s="87">
        <f t="shared" si="23"/>
        <v>0</v>
      </c>
      <c r="L79" s="87">
        <f t="shared" si="24"/>
        <v>0</v>
      </c>
      <c r="M79" s="87">
        <f t="shared" si="25"/>
        <v>0</v>
      </c>
      <c r="N79" s="87">
        <f t="shared" si="26"/>
        <v>0</v>
      </c>
      <c r="O79" s="87">
        <f t="shared" si="27"/>
        <v>0</v>
      </c>
    </row>
    <row r="80" spans="1:15" x14ac:dyDescent="0.35">
      <c r="A80" s="87" t="str">
        <f t="shared" si="14"/>
        <v>2026</v>
      </c>
      <c r="B80" s="87">
        <v>454012</v>
      </c>
      <c r="C80" s="87">
        <f t="shared" si="15"/>
        <v>0</v>
      </c>
      <c r="D80" s="87">
        <f t="shared" si="16"/>
        <v>0</v>
      </c>
      <c r="E80" s="87">
        <f t="shared" si="17"/>
        <v>0</v>
      </c>
      <c r="F80" s="87">
        <f t="shared" si="18"/>
        <v>0</v>
      </c>
      <c r="G80" s="87">
        <f t="shared" si="19"/>
        <v>0</v>
      </c>
      <c r="H80" s="87">
        <f t="shared" si="20"/>
        <v>0</v>
      </c>
      <c r="I80" s="87">
        <f t="shared" si="21"/>
        <v>0</v>
      </c>
      <c r="J80" s="87">
        <f t="shared" si="22"/>
        <v>0</v>
      </c>
      <c r="K80" s="87">
        <f t="shared" si="23"/>
        <v>0</v>
      </c>
      <c r="L80" s="87">
        <f t="shared" si="24"/>
        <v>0</v>
      </c>
      <c r="M80" s="87">
        <f t="shared" si="25"/>
        <v>0</v>
      </c>
      <c r="N80" s="87">
        <f t="shared" si="26"/>
        <v>0</v>
      </c>
      <c r="O80" s="87">
        <f t="shared" si="27"/>
        <v>0</v>
      </c>
    </row>
    <row r="81" spans="1:15" x14ac:dyDescent="0.35">
      <c r="A81" s="87" t="str">
        <f t="shared" si="14"/>
        <v>2026</v>
      </c>
      <c r="B81" s="87">
        <v>454500</v>
      </c>
      <c r="C81" s="87">
        <f t="shared" si="15"/>
        <v>0</v>
      </c>
      <c r="D81" s="87">
        <f t="shared" si="16"/>
        <v>0</v>
      </c>
      <c r="E81" s="87">
        <f t="shared" si="17"/>
        <v>0</v>
      </c>
      <c r="F81" s="87">
        <f t="shared" si="18"/>
        <v>0</v>
      </c>
      <c r="G81" s="87">
        <f t="shared" si="19"/>
        <v>0</v>
      </c>
      <c r="H81" s="87">
        <f t="shared" si="20"/>
        <v>0</v>
      </c>
      <c r="I81" s="87">
        <f t="shared" si="21"/>
        <v>0</v>
      </c>
      <c r="J81" s="87">
        <f t="shared" si="22"/>
        <v>0</v>
      </c>
      <c r="K81" s="87">
        <f t="shared" si="23"/>
        <v>0</v>
      </c>
      <c r="L81" s="87">
        <f t="shared" si="24"/>
        <v>0</v>
      </c>
      <c r="M81" s="87">
        <f t="shared" si="25"/>
        <v>0</v>
      </c>
      <c r="N81" s="87">
        <f t="shared" si="26"/>
        <v>0</v>
      </c>
      <c r="O81" s="87">
        <f t="shared" si="27"/>
        <v>0</v>
      </c>
    </row>
    <row r="82" spans="1:15" x14ac:dyDescent="0.35">
      <c r="A82" s="87" t="str">
        <f t="shared" si="14"/>
        <v>2026</v>
      </c>
      <c r="B82" s="87">
        <v>454510</v>
      </c>
      <c r="C82" s="87">
        <f t="shared" si="15"/>
        <v>0</v>
      </c>
      <c r="D82" s="87">
        <f t="shared" si="16"/>
        <v>0</v>
      </c>
      <c r="E82" s="87">
        <f t="shared" si="17"/>
        <v>0</v>
      </c>
      <c r="F82" s="87">
        <f t="shared" si="18"/>
        <v>0</v>
      </c>
      <c r="G82" s="87">
        <f t="shared" si="19"/>
        <v>0</v>
      </c>
      <c r="H82" s="87">
        <f t="shared" si="20"/>
        <v>0</v>
      </c>
      <c r="I82" s="87">
        <f t="shared" si="21"/>
        <v>0</v>
      </c>
      <c r="J82" s="87">
        <f t="shared" si="22"/>
        <v>0</v>
      </c>
      <c r="K82" s="87">
        <f t="shared" si="23"/>
        <v>0</v>
      </c>
      <c r="L82" s="87">
        <f t="shared" si="24"/>
        <v>0</v>
      </c>
      <c r="M82" s="87">
        <f t="shared" si="25"/>
        <v>0</v>
      </c>
      <c r="N82" s="87">
        <f t="shared" si="26"/>
        <v>0</v>
      </c>
      <c r="O82" s="87">
        <f t="shared" si="27"/>
        <v>0</v>
      </c>
    </row>
    <row r="83" spans="1:15" x14ac:dyDescent="0.35">
      <c r="A83" s="87" t="str">
        <f t="shared" si="14"/>
        <v>2026</v>
      </c>
      <c r="B83" s="87">
        <v>454511</v>
      </c>
      <c r="C83" s="87">
        <f t="shared" si="15"/>
        <v>0</v>
      </c>
      <c r="D83" s="87">
        <f t="shared" si="16"/>
        <v>0</v>
      </c>
      <c r="E83" s="87">
        <f t="shared" si="17"/>
        <v>0</v>
      </c>
      <c r="F83" s="87">
        <f t="shared" si="18"/>
        <v>0</v>
      </c>
      <c r="G83" s="87">
        <f t="shared" si="19"/>
        <v>0</v>
      </c>
      <c r="H83" s="87">
        <f t="shared" si="20"/>
        <v>0</v>
      </c>
      <c r="I83" s="87">
        <f t="shared" si="21"/>
        <v>0</v>
      </c>
      <c r="J83" s="87">
        <f t="shared" si="22"/>
        <v>0</v>
      </c>
      <c r="K83" s="87">
        <f t="shared" si="23"/>
        <v>0</v>
      </c>
      <c r="L83" s="87">
        <f t="shared" si="24"/>
        <v>0</v>
      </c>
      <c r="M83" s="87">
        <f t="shared" si="25"/>
        <v>0</v>
      </c>
      <c r="N83" s="87">
        <f t="shared" si="26"/>
        <v>0</v>
      </c>
      <c r="O83" s="87">
        <f t="shared" si="27"/>
        <v>0</v>
      </c>
    </row>
    <row r="84" spans="1:15" x14ac:dyDescent="0.35">
      <c r="A84" s="87" t="str">
        <f t="shared" si="14"/>
        <v>2026</v>
      </c>
      <c r="B84" s="87">
        <v>454520</v>
      </c>
      <c r="C84" s="87">
        <f t="shared" si="15"/>
        <v>0</v>
      </c>
      <c r="D84" s="87">
        <f t="shared" si="16"/>
        <v>0</v>
      </c>
      <c r="E84" s="87">
        <f t="shared" si="17"/>
        <v>0</v>
      </c>
      <c r="F84" s="87">
        <f t="shared" si="18"/>
        <v>0</v>
      </c>
      <c r="G84" s="87">
        <f t="shared" si="19"/>
        <v>0</v>
      </c>
      <c r="H84" s="87">
        <f t="shared" si="20"/>
        <v>0</v>
      </c>
      <c r="I84" s="87">
        <f t="shared" si="21"/>
        <v>0</v>
      </c>
      <c r="J84" s="87">
        <f t="shared" si="22"/>
        <v>0</v>
      </c>
      <c r="K84" s="87">
        <f t="shared" si="23"/>
        <v>0</v>
      </c>
      <c r="L84" s="87">
        <f t="shared" si="24"/>
        <v>0</v>
      </c>
      <c r="M84" s="87">
        <f t="shared" si="25"/>
        <v>0</v>
      </c>
      <c r="N84" s="87">
        <f t="shared" si="26"/>
        <v>0</v>
      </c>
      <c r="O84" s="87">
        <f t="shared" si="27"/>
        <v>0</v>
      </c>
    </row>
    <row r="85" spans="1:15" x14ac:dyDescent="0.35">
      <c r="A85" s="87" t="str">
        <f t="shared" si="14"/>
        <v>2026</v>
      </c>
      <c r="B85" s="87">
        <v>454521</v>
      </c>
      <c r="C85" s="87">
        <f t="shared" si="15"/>
        <v>0</v>
      </c>
      <c r="D85" s="87">
        <f t="shared" si="16"/>
        <v>0</v>
      </c>
      <c r="E85" s="87">
        <f t="shared" si="17"/>
        <v>0</v>
      </c>
      <c r="F85" s="87">
        <f t="shared" si="18"/>
        <v>0</v>
      </c>
      <c r="G85" s="87">
        <f t="shared" si="19"/>
        <v>0</v>
      </c>
      <c r="H85" s="87">
        <f t="shared" si="20"/>
        <v>0</v>
      </c>
      <c r="I85" s="87">
        <f t="shared" si="21"/>
        <v>0</v>
      </c>
      <c r="J85" s="87">
        <f t="shared" si="22"/>
        <v>0</v>
      </c>
      <c r="K85" s="87">
        <f t="shared" si="23"/>
        <v>0</v>
      </c>
      <c r="L85" s="87">
        <f t="shared" si="24"/>
        <v>0</v>
      </c>
      <c r="M85" s="87">
        <f t="shared" si="25"/>
        <v>0</v>
      </c>
      <c r="N85" s="87">
        <f t="shared" si="26"/>
        <v>0</v>
      </c>
      <c r="O85" s="87">
        <f t="shared" si="27"/>
        <v>0</v>
      </c>
    </row>
    <row r="86" spans="1:15" x14ac:dyDescent="0.35">
      <c r="A86" s="87" t="str">
        <f t="shared" si="14"/>
        <v>2026</v>
      </c>
      <c r="B86" s="87">
        <v>454530</v>
      </c>
      <c r="C86" s="87">
        <f t="shared" si="15"/>
        <v>0</v>
      </c>
      <c r="D86" s="87">
        <f t="shared" si="16"/>
        <v>0</v>
      </c>
      <c r="E86" s="87">
        <f t="shared" si="17"/>
        <v>0</v>
      </c>
      <c r="F86" s="87">
        <f t="shared" si="18"/>
        <v>0</v>
      </c>
      <c r="G86" s="87">
        <f t="shared" si="19"/>
        <v>0</v>
      </c>
      <c r="H86" s="87">
        <f t="shared" si="20"/>
        <v>0</v>
      </c>
      <c r="I86" s="87">
        <f t="shared" si="21"/>
        <v>0</v>
      </c>
      <c r="J86" s="87">
        <f t="shared" si="22"/>
        <v>0</v>
      </c>
      <c r="K86" s="87">
        <f t="shared" si="23"/>
        <v>0</v>
      </c>
      <c r="L86" s="87">
        <f t="shared" si="24"/>
        <v>0</v>
      </c>
      <c r="M86" s="87">
        <f t="shared" si="25"/>
        <v>0</v>
      </c>
      <c r="N86" s="87">
        <f t="shared" si="26"/>
        <v>0</v>
      </c>
      <c r="O86" s="87">
        <f t="shared" si="27"/>
        <v>0</v>
      </c>
    </row>
    <row r="87" spans="1:15" x14ac:dyDescent="0.35">
      <c r="A87" s="87" t="str">
        <f t="shared" si="14"/>
        <v>2026</v>
      </c>
      <c r="B87" s="87">
        <v>460000</v>
      </c>
      <c r="C87" s="87">
        <f t="shared" si="15"/>
        <v>0</v>
      </c>
      <c r="D87" s="87">
        <f t="shared" si="16"/>
        <v>0</v>
      </c>
      <c r="E87" s="87">
        <f t="shared" si="17"/>
        <v>0</v>
      </c>
      <c r="F87" s="87">
        <f t="shared" si="18"/>
        <v>0</v>
      </c>
      <c r="G87" s="87">
        <f t="shared" si="19"/>
        <v>0</v>
      </c>
      <c r="H87" s="87">
        <f t="shared" si="20"/>
        <v>0</v>
      </c>
      <c r="I87" s="87">
        <f t="shared" si="21"/>
        <v>0</v>
      </c>
      <c r="J87" s="87">
        <f t="shared" si="22"/>
        <v>0</v>
      </c>
      <c r="K87" s="87">
        <f t="shared" si="23"/>
        <v>0</v>
      </c>
      <c r="L87" s="87">
        <f t="shared" si="24"/>
        <v>0</v>
      </c>
      <c r="M87" s="87">
        <f t="shared" si="25"/>
        <v>0</v>
      </c>
      <c r="N87" s="87">
        <f t="shared" si="26"/>
        <v>0</v>
      </c>
      <c r="O87" s="87">
        <f t="shared" si="27"/>
        <v>0</v>
      </c>
    </row>
    <row r="88" spans="1:15" x14ac:dyDescent="0.35">
      <c r="A88" s="87" t="str">
        <f t="shared" si="14"/>
        <v>2026</v>
      </c>
      <c r="B88" s="87">
        <v>461010</v>
      </c>
      <c r="C88" s="87">
        <f t="shared" si="15"/>
        <v>0</v>
      </c>
      <c r="D88" s="87">
        <f t="shared" si="16"/>
        <v>0</v>
      </c>
      <c r="E88" s="87">
        <f t="shared" si="17"/>
        <v>0</v>
      </c>
      <c r="F88" s="87">
        <f t="shared" si="18"/>
        <v>0</v>
      </c>
      <c r="G88" s="87">
        <f t="shared" si="19"/>
        <v>0</v>
      </c>
      <c r="H88" s="87">
        <f t="shared" si="20"/>
        <v>0</v>
      </c>
      <c r="I88" s="87">
        <f t="shared" si="21"/>
        <v>0</v>
      </c>
      <c r="J88" s="87">
        <f t="shared" si="22"/>
        <v>0</v>
      </c>
      <c r="K88" s="87">
        <f t="shared" si="23"/>
        <v>0</v>
      </c>
      <c r="L88" s="87">
        <f t="shared" si="24"/>
        <v>0</v>
      </c>
      <c r="M88" s="87">
        <f t="shared" si="25"/>
        <v>0</v>
      </c>
      <c r="N88" s="87">
        <f t="shared" si="26"/>
        <v>0</v>
      </c>
      <c r="O88" s="87">
        <f t="shared" si="27"/>
        <v>0</v>
      </c>
    </row>
    <row r="89" spans="1:15" x14ac:dyDescent="0.35">
      <c r="A89" s="87" t="str">
        <f t="shared" si="14"/>
        <v>2026</v>
      </c>
      <c r="B89" s="87">
        <v>461011</v>
      </c>
      <c r="C89" s="87">
        <f t="shared" si="15"/>
        <v>0</v>
      </c>
      <c r="D89" s="87">
        <f t="shared" si="16"/>
        <v>0</v>
      </c>
      <c r="E89" s="87">
        <f t="shared" si="17"/>
        <v>0</v>
      </c>
      <c r="F89" s="87">
        <f t="shared" si="18"/>
        <v>0</v>
      </c>
      <c r="G89" s="87">
        <f t="shared" si="19"/>
        <v>0</v>
      </c>
      <c r="H89" s="87">
        <f t="shared" si="20"/>
        <v>0</v>
      </c>
      <c r="I89" s="87">
        <f t="shared" si="21"/>
        <v>0</v>
      </c>
      <c r="J89" s="87">
        <f t="shared" si="22"/>
        <v>0</v>
      </c>
      <c r="K89" s="87">
        <f t="shared" si="23"/>
        <v>0</v>
      </c>
      <c r="L89" s="87">
        <f t="shared" si="24"/>
        <v>0</v>
      </c>
      <c r="M89" s="87">
        <f t="shared" si="25"/>
        <v>0</v>
      </c>
      <c r="N89" s="87">
        <f t="shared" si="26"/>
        <v>0</v>
      </c>
      <c r="O89" s="87">
        <f t="shared" si="27"/>
        <v>0</v>
      </c>
    </row>
    <row r="90" spans="1:15" x14ac:dyDescent="0.35">
      <c r="A90" s="87" t="str">
        <f t="shared" si="14"/>
        <v>2026</v>
      </c>
      <c r="B90" s="87">
        <v>461012</v>
      </c>
      <c r="C90" s="87">
        <f t="shared" si="15"/>
        <v>0</v>
      </c>
      <c r="D90" s="87">
        <f t="shared" si="16"/>
        <v>0</v>
      </c>
      <c r="E90" s="87">
        <f t="shared" si="17"/>
        <v>0</v>
      </c>
      <c r="F90" s="87">
        <f t="shared" si="18"/>
        <v>0</v>
      </c>
      <c r="G90" s="87">
        <f t="shared" si="19"/>
        <v>0</v>
      </c>
      <c r="H90" s="87">
        <f t="shared" si="20"/>
        <v>0</v>
      </c>
      <c r="I90" s="87">
        <f t="shared" si="21"/>
        <v>0</v>
      </c>
      <c r="J90" s="87">
        <f t="shared" si="22"/>
        <v>0</v>
      </c>
      <c r="K90" s="87">
        <f t="shared" si="23"/>
        <v>0</v>
      </c>
      <c r="L90" s="87">
        <f t="shared" si="24"/>
        <v>0</v>
      </c>
      <c r="M90" s="87">
        <f t="shared" si="25"/>
        <v>0</v>
      </c>
      <c r="N90" s="87">
        <f t="shared" si="26"/>
        <v>0</v>
      </c>
      <c r="O90" s="87">
        <f t="shared" si="27"/>
        <v>0</v>
      </c>
    </row>
    <row r="91" spans="1:15" x14ac:dyDescent="0.35">
      <c r="A91" s="87" t="str">
        <f t="shared" si="14"/>
        <v>2026</v>
      </c>
      <c r="B91" s="87">
        <v>461013</v>
      </c>
      <c r="C91" s="87">
        <f t="shared" si="15"/>
        <v>0</v>
      </c>
      <c r="D91" s="87">
        <f t="shared" si="16"/>
        <v>0</v>
      </c>
      <c r="E91" s="87">
        <f t="shared" si="17"/>
        <v>0</v>
      </c>
      <c r="F91" s="87">
        <f t="shared" si="18"/>
        <v>0</v>
      </c>
      <c r="G91" s="87">
        <f t="shared" si="19"/>
        <v>0</v>
      </c>
      <c r="H91" s="87">
        <f t="shared" si="20"/>
        <v>0</v>
      </c>
      <c r="I91" s="87">
        <f t="shared" si="21"/>
        <v>0</v>
      </c>
      <c r="J91" s="87">
        <f t="shared" si="22"/>
        <v>0</v>
      </c>
      <c r="K91" s="87">
        <f t="shared" si="23"/>
        <v>0</v>
      </c>
      <c r="L91" s="87">
        <f t="shared" si="24"/>
        <v>0</v>
      </c>
      <c r="M91" s="87">
        <f t="shared" si="25"/>
        <v>0</v>
      </c>
      <c r="N91" s="87">
        <f t="shared" si="26"/>
        <v>0</v>
      </c>
      <c r="O91" s="87">
        <f t="shared" si="27"/>
        <v>0</v>
      </c>
    </row>
    <row r="92" spans="1:15" x14ac:dyDescent="0.35">
      <c r="A92" s="87" t="str">
        <f t="shared" si="14"/>
        <v>2026</v>
      </c>
      <c r="B92" s="87">
        <v>462000</v>
      </c>
      <c r="C92" s="87">
        <f t="shared" si="15"/>
        <v>0</v>
      </c>
      <c r="D92" s="87">
        <f t="shared" si="16"/>
        <v>0</v>
      </c>
      <c r="E92" s="87">
        <f t="shared" si="17"/>
        <v>0</v>
      </c>
      <c r="F92" s="87">
        <f t="shared" si="18"/>
        <v>0</v>
      </c>
      <c r="G92" s="87">
        <f t="shared" si="19"/>
        <v>0</v>
      </c>
      <c r="H92" s="87">
        <f t="shared" si="20"/>
        <v>0</v>
      </c>
      <c r="I92" s="87">
        <f t="shared" si="21"/>
        <v>0</v>
      </c>
      <c r="J92" s="87">
        <f t="shared" si="22"/>
        <v>0</v>
      </c>
      <c r="K92" s="87">
        <f t="shared" si="23"/>
        <v>0</v>
      </c>
      <c r="L92" s="87">
        <f t="shared" si="24"/>
        <v>0</v>
      </c>
      <c r="M92" s="87">
        <f t="shared" si="25"/>
        <v>0</v>
      </c>
      <c r="N92" s="87">
        <f t="shared" si="26"/>
        <v>0</v>
      </c>
      <c r="O92" s="87">
        <f t="shared" si="27"/>
        <v>0</v>
      </c>
    </row>
    <row r="93" spans="1:15" x14ac:dyDescent="0.35">
      <c r="A93" s="87" t="str">
        <f t="shared" si="14"/>
        <v>2026</v>
      </c>
      <c r="B93" s="87">
        <v>462010</v>
      </c>
      <c r="C93" s="87">
        <f t="shared" si="15"/>
        <v>0</v>
      </c>
      <c r="D93" s="87">
        <f t="shared" si="16"/>
        <v>0</v>
      </c>
      <c r="E93" s="87">
        <f t="shared" si="17"/>
        <v>0</v>
      </c>
      <c r="F93" s="87">
        <f t="shared" si="18"/>
        <v>0</v>
      </c>
      <c r="G93" s="87">
        <f t="shared" si="19"/>
        <v>0</v>
      </c>
      <c r="H93" s="87">
        <f t="shared" si="20"/>
        <v>0</v>
      </c>
      <c r="I93" s="87">
        <f t="shared" si="21"/>
        <v>0</v>
      </c>
      <c r="J93" s="87">
        <f t="shared" si="22"/>
        <v>0</v>
      </c>
      <c r="K93" s="87">
        <f t="shared" si="23"/>
        <v>0</v>
      </c>
      <c r="L93" s="87">
        <f t="shared" si="24"/>
        <v>0</v>
      </c>
      <c r="M93" s="87">
        <f t="shared" si="25"/>
        <v>0</v>
      </c>
      <c r="N93" s="87">
        <f t="shared" si="26"/>
        <v>0</v>
      </c>
      <c r="O93" s="87">
        <f t="shared" si="27"/>
        <v>0</v>
      </c>
    </row>
    <row r="94" spans="1:15" x14ac:dyDescent="0.35">
      <c r="A94" s="87" t="str">
        <f t="shared" si="14"/>
        <v>2026</v>
      </c>
      <c r="B94" s="87">
        <v>462011</v>
      </c>
      <c r="C94" s="87">
        <f t="shared" si="15"/>
        <v>0</v>
      </c>
      <c r="D94" s="87">
        <f t="shared" si="16"/>
        <v>0</v>
      </c>
      <c r="E94" s="87">
        <f t="shared" si="17"/>
        <v>0</v>
      </c>
      <c r="F94" s="87">
        <f t="shared" si="18"/>
        <v>0</v>
      </c>
      <c r="G94" s="87">
        <f t="shared" si="19"/>
        <v>0</v>
      </c>
      <c r="H94" s="87">
        <f t="shared" si="20"/>
        <v>0</v>
      </c>
      <c r="I94" s="87">
        <f t="shared" si="21"/>
        <v>0</v>
      </c>
      <c r="J94" s="87">
        <f t="shared" si="22"/>
        <v>0</v>
      </c>
      <c r="K94" s="87">
        <f t="shared" si="23"/>
        <v>0</v>
      </c>
      <c r="L94" s="87">
        <f t="shared" si="24"/>
        <v>0</v>
      </c>
      <c r="M94" s="87">
        <f t="shared" si="25"/>
        <v>0</v>
      </c>
      <c r="N94" s="87">
        <f t="shared" si="26"/>
        <v>0</v>
      </c>
      <c r="O94" s="87">
        <f t="shared" si="27"/>
        <v>0</v>
      </c>
    </row>
    <row r="95" spans="1:15" x14ac:dyDescent="0.35">
      <c r="A95" s="87" t="str">
        <f t="shared" si="14"/>
        <v>2026</v>
      </c>
      <c r="B95" s="87">
        <v>462012</v>
      </c>
      <c r="C95" s="87">
        <f t="shared" si="15"/>
        <v>0</v>
      </c>
      <c r="D95" s="87">
        <f t="shared" si="16"/>
        <v>0</v>
      </c>
      <c r="E95" s="87">
        <f t="shared" si="17"/>
        <v>0</v>
      </c>
      <c r="F95" s="87">
        <f t="shared" si="18"/>
        <v>0</v>
      </c>
      <c r="G95" s="87">
        <f t="shared" si="19"/>
        <v>0</v>
      </c>
      <c r="H95" s="87">
        <f t="shared" si="20"/>
        <v>0</v>
      </c>
      <c r="I95" s="87">
        <f t="shared" si="21"/>
        <v>0</v>
      </c>
      <c r="J95" s="87">
        <f t="shared" si="22"/>
        <v>0</v>
      </c>
      <c r="K95" s="87">
        <f t="shared" si="23"/>
        <v>0</v>
      </c>
      <c r="L95" s="87">
        <f t="shared" si="24"/>
        <v>0</v>
      </c>
      <c r="M95" s="87">
        <f t="shared" si="25"/>
        <v>0</v>
      </c>
      <c r="N95" s="87">
        <f t="shared" si="26"/>
        <v>0</v>
      </c>
      <c r="O95" s="87">
        <f t="shared" si="27"/>
        <v>0</v>
      </c>
    </row>
    <row r="96" spans="1:15" x14ac:dyDescent="0.35">
      <c r="A96" s="87" t="str">
        <f t="shared" si="14"/>
        <v>2026</v>
      </c>
      <c r="B96" s="87">
        <v>462013</v>
      </c>
      <c r="C96" s="87">
        <f t="shared" si="15"/>
        <v>0</v>
      </c>
      <c r="D96" s="87">
        <f t="shared" si="16"/>
        <v>0</v>
      </c>
      <c r="E96" s="87">
        <f t="shared" si="17"/>
        <v>0</v>
      </c>
      <c r="F96" s="87">
        <f t="shared" si="18"/>
        <v>0</v>
      </c>
      <c r="G96" s="87">
        <f t="shared" si="19"/>
        <v>0</v>
      </c>
      <c r="H96" s="87">
        <f t="shared" si="20"/>
        <v>0</v>
      </c>
      <c r="I96" s="87">
        <f t="shared" si="21"/>
        <v>0</v>
      </c>
      <c r="J96" s="87">
        <f t="shared" si="22"/>
        <v>0</v>
      </c>
      <c r="K96" s="87">
        <f t="shared" si="23"/>
        <v>0</v>
      </c>
      <c r="L96" s="87">
        <f t="shared" si="24"/>
        <v>0</v>
      </c>
      <c r="M96" s="87">
        <f t="shared" si="25"/>
        <v>0</v>
      </c>
      <c r="N96" s="87">
        <f t="shared" si="26"/>
        <v>0</v>
      </c>
      <c r="O96" s="87">
        <f t="shared" si="27"/>
        <v>0</v>
      </c>
    </row>
    <row r="97" spans="1:15" x14ac:dyDescent="0.35">
      <c r="A97" s="87" t="str">
        <f t="shared" si="14"/>
        <v>2026</v>
      </c>
      <c r="B97" s="87">
        <v>463000</v>
      </c>
      <c r="C97" s="87">
        <f t="shared" si="15"/>
        <v>0</v>
      </c>
      <c r="D97" s="87">
        <f t="shared" si="16"/>
        <v>0</v>
      </c>
      <c r="E97" s="87">
        <f t="shared" si="17"/>
        <v>0</v>
      </c>
      <c r="F97" s="87">
        <f t="shared" si="18"/>
        <v>0</v>
      </c>
      <c r="G97" s="87">
        <f t="shared" si="19"/>
        <v>0</v>
      </c>
      <c r="H97" s="87">
        <f t="shared" si="20"/>
        <v>0</v>
      </c>
      <c r="I97" s="87">
        <f t="shared" si="21"/>
        <v>0</v>
      </c>
      <c r="J97" s="87">
        <f t="shared" si="22"/>
        <v>0</v>
      </c>
      <c r="K97" s="87">
        <f t="shared" si="23"/>
        <v>0</v>
      </c>
      <c r="L97" s="87">
        <f t="shared" si="24"/>
        <v>0</v>
      </c>
      <c r="M97" s="87">
        <f t="shared" si="25"/>
        <v>0</v>
      </c>
      <c r="N97" s="87">
        <f t="shared" si="26"/>
        <v>0</v>
      </c>
      <c r="O97" s="87">
        <f t="shared" si="27"/>
        <v>0</v>
      </c>
    </row>
    <row r="98" spans="1:15" x14ac:dyDescent="0.35">
      <c r="A98" s="87" t="str">
        <f t="shared" si="14"/>
        <v>2026</v>
      </c>
      <c r="B98" s="87">
        <v>463010</v>
      </c>
      <c r="C98" s="87">
        <f t="shared" si="15"/>
        <v>0</v>
      </c>
      <c r="D98" s="87">
        <f t="shared" si="16"/>
        <v>0</v>
      </c>
      <c r="E98" s="87">
        <f t="shared" si="17"/>
        <v>0</v>
      </c>
      <c r="F98" s="87">
        <f t="shared" si="18"/>
        <v>0</v>
      </c>
      <c r="G98" s="87">
        <f t="shared" si="19"/>
        <v>0</v>
      </c>
      <c r="H98" s="87">
        <f t="shared" si="20"/>
        <v>0</v>
      </c>
      <c r="I98" s="87">
        <f t="shared" si="21"/>
        <v>0</v>
      </c>
      <c r="J98" s="87">
        <f t="shared" si="22"/>
        <v>0</v>
      </c>
      <c r="K98" s="87">
        <f t="shared" si="23"/>
        <v>0</v>
      </c>
      <c r="L98" s="87">
        <f t="shared" si="24"/>
        <v>0</v>
      </c>
      <c r="M98" s="87">
        <f t="shared" si="25"/>
        <v>0</v>
      </c>
      <c r="N98" s="87">
        <f t="shared" si="26"/>
        <v>0</v>
      </c>
      <c r="O98" s="87">
        <f t="shared" si="27"/>
        <v>0</v>
      </c>
    </row>
    <row r="99" spans="1:15" x14ac:dyDescent="0.35">
      <c r="A99" s="87" t="str">
        <f t="shared" si="14"/>
        <v>2026</v>
      </c>
      <c r="B99" s="87">
        <v>463011</v>
      </c>
      <c r="C99" s="87">
        <f t="shared" si="15"/>
        <v>0</v>
      </c>
      <c r="D99" s="87">
        <f t="shared" si="16"/>
        <v>0</v>
      </c>
      <c r="E99" s="87">
        <f t="shared" si="17"/>
        <v>0</v>
      </c>
      <c r="F99" s="87">
        <f t="shared" si="18"/>
        <v>0</v>
      </c>
      <c r="G99" s="87">
        <f t="shared" si="19"/>
        <v>0</v>
      </c>
      <c r="H99" s="87">
        <f t="shared" si="20"/>
        <v>0</v>
      </c>
      <c r="I99" s="87">
        <f t="shared" si="21"/>
        <v>0</v>
      </c>
      <c r="J99" s="87">
        <f t="shared" si="22"/>
        <v>0</v>
      </c>
      <c r="K99" s="87">
        <f t="shared" si="23"/>
        <v>0</v>
      </c>
      <c r="L99" s="87">
        <f t="shared" si="24"/>
        <v>0</v>
      </c>
      <c r="M99" s="87">
        <f t="shared" si="25"/>
        <v>0</v>
      </c>
      <c r="N99" s="87">
        <f t="shared" si="26"/>
        <v>0</v>
      </c>
      <c r="O99" s="87">
        <f t="shared" si="27"/>
        <v>0</v>
      </c>
    </row>
    <row r="100" spans="1:15" x14ac:dyDescent="0.35">
      <c r="A100" s="87" t="str">
        <f t="shared" si="14"/>
        <v>2026</v>
      </c>
      <c r="B100" s="87">
        <v>463012</v>
      </c>
      <c r="C100" s="87">
        <f t="shared" si="15"/>
        <v>0</v>
      </c>
      <c r="D100" s="87">
        <f t="shared" si="16"/>
        <v>0</v>
      </c>
      <c r="E100" s="87">
        <f t="shared" si="17"/>
        <v>0</v>
      </c>
      <c r="F100" s="87">
        <f t="shared" si="18"/>
        <v>0</v>
      </c>
      <c r="G100" s="87">
        <f t="shared" si="19"/>
        <v>0</v>
      </c>
      <c r="H100" s="87">
        <f t="shared" si="20"/>
        <v>0</v>
      </c>
      <c r="I100" s="87">
        <f t="shared" si="21"/>
        <v>0</v>
      </c>
      <c r="J100" s="87">
        <f t="shared" si="22"/>
        <v>0</v>
      </c>
      <c r="K100" s="87">
        <f t="shared" si="23"/>
        <v>0</v>
      </c>
      <c r="L100" s="87">
        <f t="shared" si="24"/>
        <v>0</v>
      </c>
      <c r="M100" s="87">
        <f t="shared" si="25"/>
        <v>0</v>
      </c>
      <c r="N100" s="87">
        <f t="shared" si="26"/>
        <v>0</v>
      </c>
      <c r="O100" s="87">
        <f t="shared" si="27"/>
        <v>0</v>
      </c>
    </row>
    <row r="101" spans="1:15" x14ac:dyDescent="0.35">
      <c r="A101" s="87" t="str">
        <f t="shared" si="14"/>
        <v>2026</v>
      </c>
      <c r="B101" s="87">
        <v>464000</v>
      </c>
      <c r="C101" s="87">
        <f t="shared" si="15"/>
        <v>0</v>
      </c>
      <c r="D101" s="87">
        <f t="shared" si="16"/>
        <v>0</v>
      </c>
      <c r="E101" s="87">
        <f t="shared" si="17"/>
        <v>0</v>
      </c>
      <c r="F101" s="87">
        <f t="shared" si="18"/>
        <v>0</v>
      </c>
      <c r="G101" s="87">
        <f t="shared" si="19"/>
        <v>0</v>
      </c>
      <c r="H101" s="87">
        <f t="shared" si="20"/>
        <v>0</v>
      </c>
      <c r="I101" s="87">
        <f t="shared" si="21"/>
        <v>0</v>
      </c>
      <c r="J101" s="87">
        <f t="shared" si="22"/>
        <v>0</v>
      </c>
      <c r="K101" s="87">
        <f t="shared" si="23"/>
        <v>0</v>
      </c>
      <c r="L101" s="87">
        <f t="shared" si="24"/>
        <v>0</v>
      </c>
      <c r="M101" s="87">
        <f t="shared" si="25"/>
        <v>0</v>
      </c>
      <c r="N101" s="87">
        <f t="shared" si="26"/>
        <v>0</v>
      </c>
      <c r="O101" s="87">
        <f t="shared" si="27"/>
        <v>0</v>
      </c>
    </row>
    <row r="102" spans="1:15" x14ac:dyDescent="0.35">
      <c r="A102" s="87" t="str">
        <f t="shared" si="14"/>
        <v>2026</v>
      </c>
      <c r="B102" s="87">
        <v>465000</v>
      </c>
      <c r="C102" s="87">
        <f t="shared" si="15"/>
        <v>0</v>
      </c>
      <c r="D102" s="87">
        <f t="shared" si="16"/>
        <v>0</v>
      </c>
      <c r="E102" s="87">
        <f t="shared" si="17"/>
        <v>0</v>
      </c>
      <c r="F102" s="87">
        <f t="shared" si="18"/>
        <v>0</v>
      </c>
      <c r="G102" s="87">
        <f t="shared" si="19"/>
        <v>0</v>
      </c>
      <c r="H102" s="87">
        <f t="shared" si="20"/>
        <v>0</v>
      </c>
      <c r="I102" s="87">
        <f t="shared" si="21"/>
        <v>0</v>
      </c>
      <c r="J102" s="87">
        <f t="shared" si="22"/>
        <v>0</v>
      </c>
      <c r="K102" s="87">
        <f t="shared" si="23"/>
        <v>0</v>
      </c>
      <c r="L102" s="87">
        <f t="shared" si="24"/>
        <v>0</v>
      </c>
      <c r="M102" s="87">
        <f t="shared" si="25"/>
        <v>0</v>
      </c>
      <c r="N102" s="87">
        <f t="shared" si="26"/>
        <v>0</v>
      </c>
      <c r="O102" s="87">
        <f t="shared" si="27"/>
        <v>0</v>
      </c>
    </row>
    <row r="103" spans="1:15" x14ac:dyDescent="0.35">
      <c r="A103" s="87" t="str">
        <f t="shared" si="14"/>
        <v>2026</v>
      </c>
      <c r="B103" s="87">
        <v>465010</v>
      </c>
      <c r="C103" s="87">
        <f t="shared" si="15"/>
        <v>0</v>
      </c>
      <c r="D103" s="87">
        <f t="shared" si="16"/>
        <v>0</v>
      </c>
      <c r="E103" s="87">
        <f t="shared" si="17"/>
        <v>0</v>
      </c>
      <c r="F103" s="87">
        <f t="shared" si="18"/>
        <v>0</v>
      </c>
      <c r="G103" s="87">
        <f t="shared" si="19"/>
        <v>0</v>
      </c>
      <c r="H103" s="87">
        <f t="shared" si="20"/>
        <v>0</v>
      </c>
      <c r="I103" s="87">
        <f t="shared" si="21"/>
        <v>0</v>
      </c>
      <c r="J103" s="87">
        <f t="shared" si="22"/>
        <v>0</v>
      </c>
      <c r="K103" s="87">
        <f t="shared" si="23"/>
        <v>0</v>
      </c>
      <c r="L103" s="87">
        <f t="shared" si="24"/>
        <v>0</v>
      </c>
      <c r="M103" s="87">
        <f t="shared" si="25"/>
        <v>0</v>
      </c>
      <c r="N103" s="87">
        <f t="shared" si="26"/>
        <v>0</v>
      </c>
      <c r="O103" s="87">
        <f t="shared" si="27"/>
        <v>0</v>
      </c>
    </row>
    <row r="104" spans="1:15" x14ac:dyDescent="0.35">
      <c r="A104" s="87" t="str">
        <f t="shared" si="14"/>
        <v>2026</v>
      </c>
      <c r="B104" s="87">
        <v>465011</v>
      </c>
      <c r="C104" s="87">
        <f t="shared" si="15"/>
        <v>0</v>
      </c>
      <c r="D104" s="87">
        <f t="shared" si="16"/>
        <v>0</v>
      </c>
      <c r="E104" s="87">
        <f t="shared" si="17"/>
        <v>0</v>
      </c>
      <c r="F104" s="87">
        <f t="shared" si="18"/>
        <v>0</v>
      </c>
      <c r="G104" s="87">
        <f t="shared" si="19"/>
        <v>0</v>
      </c>
      <c r="H104" s="87">
        <f t="shared" si="20"/>
        <v>0</v>
      </c>
      <c r="I104" s="87">
        <f t="shared" si="21"/>
        <v>0</v>
      </c>
      <c r="J104" s="87">
        <f t="shared" si="22"/>
        <v>0</v>
      </c>
      <c r="K104" s="87">
        <f t="shared" si="23"/>
        <v>0</v>
      </c>
      <c r="L104" s="87">
        <f t="shared" si="24"/>
        <v>0</v>
      </c>
      <c r="M104" s="87">
        <f t="shared" si="25"/>
        <v>0</v>
      </c>
      <c r="N104" s="87">
        <f t="shared" si="26"/>
        <v>0</v>
      </c>
      <c r="O104" s="87">
        <f t="shared" si="27"/>
        <v>0</v>
      </c>
    </row>
    <row r="105" spans="1:15" x14ac:dyDescent="0.35">
      <c r="A105" s="87" t="str">
        <f t="shared" si="14"/>
        <v>2026</v>
      </c>
      <c r="B105" s="87">
        <v>465200</v>
      </c>
      <c r="C105" s="87">
        <f t="shared" si="15"/>
        <v>0</v>
      </c>
      <c r="D105" s="87">
        <f t="shared" si="16"/>
        <v>0</v>
      </c>
      <c r="E105" s="87">
        <f t="shared" si="17"/>
        <v>0</v>
      </c>
      <c r="F105" s="87">
        <f t="shared" si="18"/>
        <v>0</v>
      </c>
      <c r="G105" s="87">
        <f t="shared" si="19"/>
        <v>0</v>
      </c>
      <c r="H105" s="87">
        <f t="shared" si="20"/>
        <v>0</v>
      </c>
      <c r="I105" s="87">
        <f t="shared" si="21"/>
        <v>0</v>
      </c>
      <c r="J105" s="87">
        <f t="shared" si="22"/>
        <v>0</v>
      </c>
      <c r="K105" s="87">
        <f t="shared" si="23"/>
        <v>0</v>
      </c>
      <c r="L105" s="87">
        <f t="shared" si="24"/>
        <v>0</v>
      </c>
      <c r="M105" s="87">
        <f t="shared" si="25"/>
        <v>0</v>
      </c>
      <c r="N105" s="87">
        <f t="shared" si="26"/>
        <v>0</v>
      </c>
      <c r="O105" s="87">
        <f t="shared" si="27"/>
        <v>0</v>
      </c>
    </row>
    <row r="106" spans="1:15" x14ac:dyDescent="0.35">
      <c r="A106" s="87" t="str">
        <f t="shared" si="14"/>
        <v>2026</v>
      </c>
      <c r="B106" s="87">
        <v>465500</v>
      </c>
      <c r="C106" s="87">
        <f t="shared" si="15"/>
        <v>0</v>
      </c>
      <c r="D106" s="87">
        <f t="shared" si="16"/>
        <v>0</v>
      </c>
      <c r="E106" s="87">
        <f t="shared" si="17"/>
        <v>0</v>
      </c>
      <c r="F106" s="87">
        <f t="shared" si="18"/>
        <v>0</v>
      </c>
      <c r="G106" s="87">
        <f t="shared" si="19"/>
        <v>0</v>
      </c>
      <c r="H106" s="87">
        <f t="shared" si="20"/>
        <v>0</v>
      </c>
      <c r="I106" s="87">
        <f t="shared" si="21"/>
        <v>0</v>
      </c>
      <c r="J106" s="87">
        <f t="shared" si="22"/>
        <v>0</v>
      </c>
      <c r="K106" s="87">
        <f t="shared" si="23"/>
        <v>0</v>
      </c>
      <c r="L106" s="87">
        <f t="shared" si="24"/>
        <v>0</v>
      </c>
      <c r="M106" s="87">
        <f t="shared" si="25"/>
        <v>0</v>
      </c>
      <c r="N106" s="87">
        <f t="shared" si="26"/>
        <v>0</v>
      </c>
      <c r="O106" s="87">
        <f t="shared" si="27"/>
        <v>0</v>
      </c>
    </row>
    <row r="107" spans="1:15" x14ac:dyDescent="0.35">
      <c r="A107" s="87" t="str">
        <f t="shared" si="14"/>
        <v>2026</v>
      </c>
      <c r="B107" s="87">
        <v>465510</v>
      </c>
      <c r="C107" s="87">
        <f t="shared" si="15"/>
        <v>0</v>
      </c>
      <c r="D107" s="87">
        <f t="shared" si="16"/>
        <v>0</v>
      </c>
      <c r="E107" s="87">
        <f t="shared" si="17"/>
        <v>0</v>
      </c>
      <c r="F107" s="87">
        <f t="shared" si="18"/>
        <v>0</v>
      </c>
      <c r="G107" s="87">
        <f t="shared" si="19"/>
        <v>0</v>
      </c>
      <c r="H107" s="87">
        <f t="shared" si="20"/>
        <v>0</v>
      </c>
      <c r="I107" s="87">
        <f t="shared" si="21"/>
        <v>0</v>
      </c>
      <c r="J107" s="87">
        <f t="shared" si="22"/>
        <v>0</v>
      </c>
      <c r="K107" s="87">
        <f t="shared" si="23"/>
        <v>0</v>
      </c>
      <c r="L107" s="87">
        <f t="shared" si="24"/>
        <v>0</v>
      </c>
      <c r="M107" s="87">
        <f t="shared" si="25"/>
        <v>0</v>
      </c>
      <c r="N107" s="87">
        <f t="shared" si="26"/>
        <v>0</v>
      </c>
      <c r="O107" s="87">
        <f t="shared" si="27"/>
        <v>0</v>
      </c>
    </row>
    <row r="108" spans="1:15" x14ac:dyDescent="0.35">
      <c r="A108" s="87" t="str">
        <f t="shared" si="14"/>
        <v>2026</v>
      </c>
      <c r="B108" s="87">
        <v>470000</v>
      </c>
      <c r="C108" s="87">
        <f t="shared" si="15"/>
        <v>0</v>
      </c>
      <c r="D108" s="87">
        <f t="shared" si="16"/>
        <v>0</v>
      </c>
      <c r="E108" s="87">
        <f t="shared" si="17"/>
        <v>0</v>
      </c>
      <c r="F108" s="87">
        <f t="shared" si="18"/>
        <v>0</v>
      </c>
      <c r="G108" s="87">
        <f t="shared" si="19"/>
        <v>0</v>
      </c>
      <c r="H108" s="87">
        <f t="shared" si="20"/>
        <v>0</v>
      </c>
      <c r="I108" s="87">
        <f t="shared" si="21"/>
        <v>0</v>
      </c>
      <c r="J108" s="87">
        <f t="shared" si="22"/>
        <v>0</v>
      </c>
      <c r="K108" s="87">
        <f t="shared" si="23"/>
        <v>0</v>
      </c>
      <c r="L108" s="87">
        <f t="shared" si="24"/>
        <v>0</v>
      </c>
      <c r="M108" s="87">
        <f t="shared" si="25"/>
        <v>0</v>
      </c>
      <c r="N108" s="87">
        <f t="shared" si="26"/>
        <v>0</v>
      </c>
      <c r="O108" s="87">
        <f t="shared" si="27"/>
        <v>0</v>
      </c>
    </row>
    <row r="109" spans="1:15" x14ac:dyDescent="0.35">
      <c r="A109" s="87" t="str">
        <f t="shared" si="14"/>
        <v>2026</v>
      </c>
      <c r="B109" s="87">
        <v>470001</v>
      </c>
      <c r="C109" s="87">
        <f t="shared" si="15"/>
        <v>0</v>
      </c>
      <c r="D109" s="87">
        <f t="shared" si="16"/>
        <v>0</v>
      </c>
      <c r="E109" s="87">
        <f t="shared" si="17"/>
        <v>0</v>
      </c>
      <c r="F109" s="87">
        <f t="shared" si="18"/>
        <v>0</v>
      </c>
      <c r="G109" s="87">
        <f t="shared" si="19"/>
        <v>0</v>
      </c>
      <c r="H109" s="87">
        <f t="shared" si="20"/>
        <v>0</v>
      </c>
      <c r="I109" s="87">
        <f t="shared" si="21"/>
        <v>0</v>
      </c>
      <c r="J109" s="87">
        <f t="shared" si="22"/>
        <v>0</v>
      </c>
      <c r="K109" s="87">
        <f t="shared" si="23"/>
        <v>0</v>
      </c>
      <c r="L109" s="87">
        <f t="shared" si="24"/>
        <v>0</v>
      </c>
      <c r="M109" s="87">
        <f t="shared" si="25"/>
        <v>0</v>
      </c>
      <c r="N109" s="87">
        <f t="shared" si="26"/>
        <v>0</v>
      </c>
      <c r="O109" s="87">
        <f t="shared" si="27"/>
        <v>0</v>
      </c>
    </row>
    <row r="110" spans="1:15" x14ac:dyDescent="0.35">
      <c r="A110" s="87" t="str">
        <f t="shared" si="14"/>
        <v>2026</v>
      </c>
      <c r="B110" s="87">
        <v>470002</v>
      </c>
      <c r="C110" s="87">
        <f t="shared" si="15"/>
        <v>0</v>
      </c>
      <c r="D110" s="87">
        <f t="shared" si="16"/>
        <v>0</v>
      </c>
      <c r="E110" s="87">
        <f t="shared" si="17"/>
        <v>0</v>
      </c>
      <c r="F110" s="87">
        <f t="shared" si="18"/>
        <v>0</v>
      </c>
      <c r="G110" s="87">
        <f t="shared" si="19"/>
        <v>0</v>
      </c>
      <c r="H110" s="87">
        <f t="shared" si="20"/>
        <v>0</v>
      </c>
      <c r="I110" s="87">
        <f t="shared" si="21"/>
        <v>0</v>
      </c>
      <c r="J110" s="87">
        <f t="shared" si="22"/>
        <v>0</v>
      </c>
      <c r="K110" s="87">
        <f t="shared" si="23"/>
        <v>0</v>
      </c>
      <c r="L110" s="87">
        <f t="shared" si="24"/>
        <v>0</v>
      </c>
      <c r="M110" s="87">
        <f t="shared" si="25"/>
        <v>0</v>
      </c>
      <c r="N110" s="87">
        <f t="shared" si="26"/>
        <v>0</v>
      </c>
      <c r="O110" s="87">
        <f t="shared" si="27"/>
        <v>0</v>
      </c>
    </row>
    <row r="111" spans="1:15" x14ac:dyDescent="0.35">
      <c r="A111" s="87" t="str">
        <f t="shared" si="14"/>
        <v>2026</v>
      </c>
      <c r="B111" s="87">
        <v>470003</v>
      </c>
      <c r="C111" s="87">
        <f t="shared" si="15"/>
        <v>0</v>
      </c>
      <c r="D111" s="87">
        <f t="shared" si="16"/>
        <v>0</v>
      </c>
      <c r="E111" s="87">
        <f t="shared" si="17"/>
        <v>0</v>
      </c>
      <c r="F111" s="87">
        <f t="shared" si="18"/>
        <v>0</v>
      </c>
      <c r="G111" s="87">
        <f t="shared" si="19"/>
        <v>0</v>
      </c>
      <c r="H111" s="87">
        <f t="shared" si="20"/>
        <v>0</v>
      </c>
      <c r="I111" s="87">
        <f t="shared" si="21"/>
        <v>0</v>
      </c>
      <c r="J111" s="87">
        <f t="shared" si="22"/>
        <v>0</v>
      </c>
      <c r="K111" s="87">
        <f t="shared" si="23"/>
        <v>0</v>
      </c>
      <c r="L111" s="87">
        <f t="shared" si="24"/>
        <v>0</v>
      </c>
      <c r="M111" s="87">
        <f t="shared" si="25"/>
        <v>0</v>
      </c>
      <c r="N111" s="87">
        <f t="shared" si="26"/>
        <v>0</v>
      </c>
      <c r="O111" s="87">
        <f t="shared" si="27"/>
        <v>0</v>
      </c>
    </row>
    <row r="112" spans="1:15" x14ac:dyDescent="0.35">
      <c r="A112" s="87" t="str">
        <f t="shared" si="14"/>
        <v>2026</v>
      </c>
      <c r="B112" s="87">
        <v>470004</v>
      </c>
      <c r="C112" s="87">
        <f t="shared" si="15"/>
        <v>0</v>
      </c>
      <c r="D112" s="87">
        <f t="shared" si="16"/>
        <v>0</v>
      </c>
      <c r="E112" s="87">
        <f t="shared" si="17"/>
        <v>0</v>
      </c>
      <c r="F112" s="87">
        <f t="shared" si="18"/>
        <v>0</v>
      </c>
      <c r="G112" s="87">
        <f t="shared" si="19"/>
        <v>0</v>
      </c>
      <c r="H112" s="87">
        <f t="shared" si="20"/>
        <v>0</v>
      </c>
      <c r="I112" s="87">
        <f t="shared" si="21"/>
        <v>0</v>
      </c>
      <c r="J112" s="87">
        <f t="shared" si="22"/>
        <v>0</v>
      </c>
      <c r="K112" s="87">
        <f t="shared" si="23"/>
        <v>0</v>
      </c>
      <c r="L112" s="87">
        <f t="shared" si="24"/>
        <v>0</v>
      </c>
      <c r="M112" s="87">
        <f t="shared" si="25"/>
        <v>0</v>
      </c>
      <c r="N112" s="87">
        <f t="shared" si="26"/>
        <v>0</v>
      </c>
      <c r="O112" s="87">
        <f t="shared" si="27"/>
        <v>0</v>
      </c>
    </row>
    <row r="113" spans="1:15" x14ac:dyDescent="0.35">
      <c r="A113" s="87" t="str">
        <f t="shared" si="14"/>
        <v>2026</v>
      </c>
      <c r="B113" s="87">
        <v>470005</v>
      </c>
      <c r="C113" s="87">
        <f t="shared" si="15"/>
        <v>0</v>
      </c>
      <c r="D113" s="87">
        <f t="shared" si="16"/>
        <v>0</v>
      </c>
      <c r="E113" s="87">
        <f t="shared" si="17"/>
        <v>0</v>
      </c>
      <c r="F113" s="87">
        <f t="shared" si="18"/>
        <v>0</v>
      </c>
      <c r="G113" s="87">
        <f t="shared" si="19"/>
        <v>0</v>
      </c>
      <c r="H113" s="87">
        <f t="shared" si="20"/>
        <v>0</v>
      </c>
      <c r="I113" s="87">
        <f t="shared" si="21"/>
        <v>0</v>
      </c>
      <c r="J113" s="87">
        <f t="shared" si="22"/>
        <v>0</v>
      </c>
      <c r="K113" s="87">
        <f t="shared" si="23"/>
        <v>0</v>
      </c>
      <c r="L113" s="87">
        <f t="shared" si="24"/>
        <v>0</v>
      </c>
      <c r="M113" s="87">
        <f t="shared" si="25"/>
        <v>0</v>
      </c>
      <c r="N113" s="87">
        <f t="shared" si="26"/>
        <v>0</v>
      </c>
      <c r="O113" s="87">
        <f t="shared" si="27"/>
        <v>0</v>
      </c>
    </row>
    <row r="114" spans="1:15" x14ac:dyDescent="0.35">
      <c r="A114" s="87" t="str">
        <f t="shared" si="14"/>
        <v>2026</v>
      </c>
      <c r="B114" s="87">
        <v>470006</v>
      </c>
      <c r="C114" s="87">
        <f t="shared" si="15"/>
        <v>0</v>
      </c>
      <c r="D114" s="87">
        <f t="shared" si="16"/>
        <v>0</v>
      </c>
      <c r="E114" s="87">
        <f t="shared" si="17"/>
        <v>0</v>
      </c>
      <c r="F114" s="87">
        <f t="shared" si="18"/>
        <v>0</v>
      </c>
      <c r="G114" s="87">
        <f t="shared" si="19"/>
        <v>0</v>
      </c>
      <c r="H114" s="87">
        <f t="shared" si="20"/>
        <v>0</v>
      </c>
      <c r="I114" s="87">
        <f t="shared" si="21"/>
        <v>0</v>
      </c>
      <c r="J114" s="87">
        <f t="shared" si="22"/>
        <v>0</v>
      </c>
      <c r="K114" s="87">
        <f t="shared" si="23"/>
        <v>0</v>
      </c>
      <c r="L114" s="87">
        <f t="shared" si="24"/>
        <v>0</v>
      </c>
      <c r="M114" s="87">
        <f t="shared" si="25"/>
        <v>0</v>
      </c>
      <c r="N114" s="87">
        <f t="shared" si="26"/>
        <v>0</v>
      </c>
      <c r="O114" s="87">
        <f t="shared" si="27"/>
        <v>0</v>
      </c>
    </row>
    <row r="115" spans="1:15" x14ac:dyDescent="0.35">
      <c r="A115" s="87" t="str">
        <f t="shared" si="14"/>
        <v>2026</v>
      </c>
      <c r="B115" s="87">
        <v>470007</v>
      </c>
      <c r="C115" s="87">
        <f t="shared" si="15"/>
        <v>0</v>
      </c>
      <c r="D115" s="87">
        <f t="shared" si="16"/>
        <v>0</v>
      </c>
      <c r="E115" s="87">
        <f t="shared" si="17"/>
        <v>0</v>
      </c>
      <c r="F115" s="87">
        <f t="shared" si="18"/>
        <v>0</v>
      </c>
      <c r="G115" s="87">
        <f t="shared" si="19"/>
        <v>0</v>
      </c>
      <c r="H115" s="87">
        <f t="shared" si="20"/>
        <v>0</v>
      </c>
      <c r="I115" s="87">
        <f t="shared" si="21"/>
        <v>0</v>
      </c>
      <c r="J115" s="87">
        <f t="shared" si="22"/>
        <v>0</v>
      </c>
      <c r="K115" s="87">
        <f t="shared" si="23"/>
        <v>0</v>
      </c>
      <c r="L115" s="87">
        <f t="shared" si="24"/>
        <v>0</v>
      </c>
      <c r="M115" s="87">
        <f t="shared" si="25"/>
        <v>0</v>
      </c>
      <c r="N115" s="87">
        <f t="shared" si="26"/>
        <v>0</v>
      </c>
      <c r="O115" s="87">
        <f t="shared" si="27"/>
        <v>0</v>
      </c>
    </row>
    <row r="116" spans="1:15" x14ac:dyDescent="0.35">
      <c r="A116" s="87" t="str">
        <f t="shared" si="14"/>
        <v>2026</v>
      </c>
      <c r="B116" s="87">
        <v>470008</v>
      </c>
      <c r="C116" s="87">
        <f t="shared" si="15"/>
        <v>0</v>
      </c>
      <c r="D116" s="87">
        <f t="shared" si="16"/>
        <v>0</v>
      </c>
      <c r="E116" s="87">
        <f t="shared" si="17"/>
        <v>0</v>
      </c>
      <c r="F116" s="87">
        <f t="shared" si="18"/>
        <v>0</v>
      </c>
      <c r="G116" s="87">
        <f t="shared" si="19"/>
        <v>0</v>
      </c>
      <c r="H116" s="87">
        <f t="shared" si="20"/>
        <v>0</v>
      </c>
      <c r="I116" s="87">
        <f t="shared" si="21"/>
        <v>0</v>
      </c>
      <c r="J116" s="87">
        <f t="shared" si="22"/>
        <v>0</v>
      </c>
      <c r="K116" s="87">
        <f t="shared" si="23"/>
        <v>0</v>
      </c>
      <c r="L116" s="87">
        <f t="shared" si="24"/>
        <v>0</v>
      </c>
      <c r="M116" s="87">
        <f t="shared" si="25"/>
        <v>0</v>
      </c>
      <c r="N116" s="87">
        <f t="shared" si="26"/>
        <v>0</v>
      </c>
      <c r="O116" s="87">
        <f t="shared" si="27"/>
        <v>0</v>
      </c>
    </row>
    <row r="117" spans="1:15" x14ac:dyDescent="0.35">
      <c r="A117" s="87" t="str">
        <f t="shared" si="14"/>
        <v>2026</v>
      </c>
      <c r="B117" s="87">
        <v>470009</v>
      </c>
      <c r="C117" s="87">
        <f t="shared" si="15"/>
        <v>0</v>
      </c>
      <c r="D117" s="87">
        <f t="shared" si="16"/>
        <v>0</v>
      </c>
      <c r="E117" s="87">
        <f t="shared" si="17"/>
        <v>0</v>
      </c>
      <c r="F117" s="87">
        <f t="shared" si="18"/>
        <v>0</v>
      </c>
      <c r="G117" s="87">
        <f t="shared" si="19"/>
        <v>0</v>
      </c>
      <c r="H117" s="87">
        <f t="shared" si="20"/>
        <v>0</v>
      </c>
      <c r="I117" s="87">
        <f t="shared" si="21"/>
        <v>0</v>
      </c>
      <c r="J117" s="87">
        <f t="shared" si="22"/>
        <v>0</v>
      </c>
      <c r="K117" s="87">
        <f t="shared" si="23"/>
        <v>0</v>
      </c>
      <c r="L117" s="87">
        <f t="shared" si="24"/>
        <v>0</v>
      </c>
      <c r="M117" s="87">
        <f t="shared" si="25"/>
        <v>0</v>
      </c>
      <c r="N117" s="87">
        <f t="shared" si="26"/>
        <v>0</v>
      </c>
      <c r="O117" s="87">
        <f t="shared" si="27"/>
        <v>0</v>
      </c>
    </row>
    <row r="118" spans="1:15" x14ac:dyDescent="0.35">
      <c r="A118" s="87" t="str">
        <f t="shared" si="14"/>
        <v>2026</v>
      </c>
      <c r="B118" s="87">
        <v>470010</v>
      </c>
      <c r="C118" s="87">
        <f t="shared" si="15"/>
        <v>0</v>
      </c>
      <c r="D118" s="87">
        <f t="shared" si="16"/>
        <v>0</v>
      </c>
      <c r="E118" s="87">
        <f t="shared" si="17"/>
        <v>0</v>
      </c>
      <c r="F118" s="87">
        <f t="shared" si="18"/>
        <v>0</v>
      </c>
      <c r="G118" s="87">
        <f t="shared" si="19"/>
        <v>0</v>
      </c>
      <c r="H118" s="87">
        <f t="shared" si="20"/>
        <v>0</v>
      </c>
      <c r="I118" s="87">
        <f t="shared" si="21"/>
        <v>0</v>
      </c>
      <c r="J118" s="87">
        <f t="shared" si="22"/>
        <v>0</v>
      </c>
      <c r="K118" s="87">
        <f t="shared" si="23"/>
        <v>0</v>
      </c>
      <c r="L118" s="87">
        <f t="shared" si="24"/>
        <v>0</v>
      </c>
      <c r="M118" s="87">
        <f t="shared" si="25"/>
        <v>0</v>
      </c>
      <c r="N118" s="87">
        <f t="shared" si="26"/>
        <v>0</v>
      </c>
      <c r="O118" s="87">
        <f t="shared" si="27"/>
        <v>0</v>
      </c>
    </row>
    <row r="119" spans="1:15" x14ac:dyDescent="0.35">
      <c r="A119" s="87" t="str">
        <f t="shared" si="14"/>
        <v>2026</v>
      </c>
      <c r="B119" s="87">
        <v>480000</v>
      </c>
      <c r="C119" s="87">
        <f t="shared" si="15"/>
        <v>0</v>
      </c>
      <c r="D119" s="87">
        <f t="shared" si="16"/>
        <v>0</v>
      </c>
      <c r="E119" s="87">
        <f t="shared" si="17"/>
        <v>0</v>
      </c>
      <c r="F119" s="87">
        <f t="shared" si="18"/>
        <v>0</v>
      </c>
      <c r="G119" s="87">
        <f t="shared" si="19"/>
        <v>0</v>
      </c>
      <c r="H119" s="87">
        <f t="shared" si="20"/>
        <v>0</v>
      </c>
      <c r="I119" s="87">
        <f t="shared" si="21"/>
        <v>0</v>
      </c>
      <c r="J119" s="87">
        <f t="shared" si="22"/>
        <v>0</v>
      </c>
      <c r="K119" s="87">
        <f t="shared" si="23"/>
        <v>0</v>
      </c>
      <c r="L119" s="87">
        <f t="shared" si="24"/>
        <v>0</v>
      </c>
      <c r="M119" s="87">
        <f t="shared" si="25"/>
        <v>0</v>
      </c>
      <c r="N119" s="87">
        <f t="shared" si="26"/>
        <v>0</v>
      </c>
      <c r="O119" s="87">
        <f t="shared" si="27"/>
        <v>0</v>
      </c>
    </row>
    <row r="120" spans="1:15" x14ac:dyDescent="0.35">
      <c r="A120" s="87" t="str">
        <f t="shared" si="14"/>
        <v>2026</v>
      </c>
      <c r="B120" s="87">
        <v>480010</v>
      </c>
      <c r="C120" s="87">
        <f t="shared" si="15"/>
        <v>0</v>
      </c>
      <c r="D120" s="87">
        <f t="shared" si="16"/>
        <v>0</v>
      </c>
      <c r="E120" s="87">
        <f t="shared" si="17"/>
        <v>0</v>
      </c>
      <c r="F120" s="87">
        <f t="shared" si="18"/>
        <v>0</v>
      </c>
      <c r="G120" s="87">
        <f t="shared" si="19"/>
        <v>0</v>
      </c>
      <c r="H120" s="87">
        <f t="shared" si="20"/>
        <v>0</v>
      </c>
      <c r="I120" s="87">
        <f t="shared" si="21"/>
        <v>0</v>
      </c>
      <c r="J120" s="87">
        <f t="shared" si="22"/>
        <v>0</v>
      </c>
      <c r="K120" s="87">
        <f t="shared" si="23"/>
        <v>0</v>
      </c>
      <c r="L120" s="87">
        <f t="shared" si="24"/>
        <v>0</v>
      </c>
      <c r="M120" s="87">
        <f t="shared" si="25"/>
        <v>0</v>
      </c>
      <c r="N120" s="87">
        <f t="shared" si="26"/>
        <v>0</v>
      </c>
      <c r="O120" s="87">
        <f t="shared" si="27"/>
        <v>0</v>
      </c>
    </row>
    <row r="121" spans="1:15" x14ac:dyDescent="0.35">
      <c r="A121" s="87" t="str">
        <f t="shared" si="14"/>
        <v>2026</v>
      </c>
      <c r="B121" s="87">
        <v>480011</v>
      </c>
      <c r="C121" s="87">
        <f t="shared" si="15"/>
        <v>0</v>
      </c>
      <c r="D121" s="87">
        <f t="shared" si="16"/>
        <v>0</v>
      </c>
      <c r="E121" s="87">
        <f t="shared" si="17"/>
        <v>0</v>
      </c>
      <c r="F121" s="87">
        <f t="shared" si="18"/>
        <v>0</v>
      </c>
      <c r="G121" s="87">
        <f t="shared" si="19"/>
        <v>0</v>
      </c>
      <c r="H121" s="87">
        <f t="shared" si="20"/>
        <v>0</v>
      </c>
      <c r="I121" s="87">
        <f t="shared" si="21"/>
        <v>0</v>
      </c>
      <c r="J121" s="87">
        <f t="shared" si="22"/>
        <v>0</v>
      </c>
      <c r="K121" s="87">
        <f t="shared" si="23"/>
        <v>0</v>
      </c>
      <c r="L121" s="87">
        <f t="shared" si="24"/>
        <v>0</v>
      </c>
      <c r="M121" s="87">
        <f t="shared" si="25"/>
        <v>0</v>
      </c>
      <c r="N121" s="87">
        <f t="shared" si="26"/>
        <v>0</v>
      </c>
      <c r="O121" s="87">
        <f t="shared" si="27"/>
        <v>0</v>
      </c>
    </row>
    <row r="122" spans="1:15" x14ac:dyDescent="0.35">
      <c r="A122" s="87" t="str">
        <f t="shared" si="14"/>
        <v>2026</v>
      </c>
      <c r="B122" s="87">
        <v>480012</v>
      </c>
      <c r="C122" s="87">
        <f t="shared" si="15"/>
        <v>0</v>
      </c>
      <c r="D122" s="87">
        <f t="shared" si="16"/>
        <v>0</v>
      </c>
      <c r="E122" s="87">
        <f t="shared" si="17"/>
        <v>0</v>
      </c>
      <c r="F122" s="87">
        <f t="shared" si="18"/>
        <v>0</v>
      </c>
      <c r="G122" s="87">
        <f t="shared" si="19"/>
        <v>0</v>
      </c>
      <c r="H122" s="87">
        <f t="shared" si="20"/>
        <v>0</v>
      </c>
      <c r="I122" s="87">
        <f t="shared" si="21"/>
        <v>0</v>
      </c>
      <c r="J122" s="87">
        <f t="shared" si="22"/>
        <v>0</v>
      </c>
      <c r="K122" s="87">
        <f t="shared" si="23"/>
        <v>0</v>
      </c>
      <c r="L122" s="87">
        <f t="shared" si="24"/>
        <v>0</v>
      </c>
      <c r="M122" s="87">
        <f t="shared" si="25"/>
        <v>0</v>
      </c>
      <c r="N122" s="87">
        <f t="shared" si="26"/>
        <v>0</v>
      </c>
      <c r="O122" s="87">
        <f t="shared" si="27"/>
        <v>0</v>
      </c>
    </row>
    <row r="123" spans="1:15" x14ac:dyDescent="0.35">
      <c r="A123" s="87" t="str">
        <f t="shared" si="14"/>
        <v>2026</v>
      </c>
      <c r="B123" s="87">
        <v>480013</v>
      </c>
      <c r="C123" s="87">
        <f t="shared" si="15"/>
        <v>0</v>
      </c>
      <c r="D123" s="87">
        <f t="shared" si="16"/>
        <v>0</v>
      </c>
      <c r="E123" s="87">
        <f t="shared" si="17"/>
        <v>0</v>
      </c>
      <c r="F123" s="87">
        <f t="shared" si="18"/>
        <v>0</v>
      </c>
      <c r="G123" s="87">
        <f t="shared" si="19"/>
        <v>0</v>
      </c>
      <c r="H123" s="87">
        <f t="shared" si="20"/>
        <v>0</v>
      </c>
      <c r="I123" s="87">
        <f t="shared" si="21"/>
        <v>0</v>
      </c>
      <c r="J123" s="87">
        <f t="shared" si="22"/>
        <v>0</v>
      </c>
      <c r="K123" s="87">
        <f t="shared" si="23"/>
        <v>0</v>
      </c>
      <c r="L123" s="87">
        <f t="shared" si="24"/>
        <v>0</v>
      </c>
      <c r="M123" s="87">
        <f t="shared" si="25"/>
        <v>0</v>
      </c>
      <c r="N123" s="87">
        <f t="shared" si="26"/>
        <v>0</v>
      </c>
      <c r="O123" s="87">
        <f t="shared" si="27"/>
        <v>0</v>
      </c>
    </row>
    <row r="124" spans="1:15" x14ac:dyDescent="0.35">
      <c r="A124" s="87" t="str">
        <f t="shared" si="14"/>
        <v>2026</v>
      </c>
      <c r="B124" s="87">
        <v>480014</v>
      </c>
      <c r="C124" s="87">
        <f t="shared" si="15"/>
        <v>0</v>
      </c>
      <c r="D124" s="87">
        <f t="shared" si="16"/>
        <v>0</v>
      </c>
      <c r="E124" s="87">
        <f t="shared" si="17"/>
        <v>0</v>
      </c>
      <c r="F124" s="87">
        <f t="shared" si="18"/>
        <v>0</v>
      </c>
      <c r="G124" s="87">
        <f t="shared" si="19"/>
        <v>0</v>
      </c>
      <c r="H124" s="87">
        <f t="shared" si="20"/>
        <v>0</v>
      </c>
      <c r="I124" s="87">
        <f t="shared" si="21"/>
        <v>0</v>
      </c>
      <c r="J124" s="87">
        <f t="shared" si="22"/>
        <v>0</v>
      </c>
      <c r="K124" s="87">
        <f t="shared" si="23"/>
        <v>0</v>
      </c>
      <c r="L124" s="87">
        <f t="shared" si="24"/>
        <v>0</v>
      </c>
      <c r="M124" s="87">
        <f t="shared" si="25"/>
        <v>0</v>
      </c>
      <c r="N124" s="87">
        <f t="shared" si="26"/>
        <v>0</v>
      </c>
      <c r="O124" s="87">
        <f t="shared" si="27"/>
        <v>0</v>
      </c>
    </row>
    <row r="125" spans="1:15" x14ac:dyDescent="0.35">
      <c r="A125" s="87" t="str">
        <f t="shared" si="14"/>
        <v>2026</v>
      </c>
      <c r="B125" s="87">
        <v>481000</v>
      </c>
      <c r="C125" s="87">
        <f t="shared" si="15"/>
        <v>0</v>
      </c>
      <c r="D125" s="87">
        <f t="shared" si="16"/>
        <v>0</v>
      </c>
      <c r="E125" s="87">
        <f t="shared" si="17"/>
        <v>0</v>
      </c>
      <c r="F125" s="87">
        <f t="shared" si="18"/>
        <v>0</v>
      </c>
      <c r="G125" s="87">
        <f t="shared" si="19"/>
        <v>0</v>
      </c>
      <c r="H125" s="87">
        <f t="shared" si="20"/>
        <v>0</v>
      </c>
      <c r="I125" s="87">
        <f t="shared" si="21"/>
        <v>0</v>
      </c>
      <c r="J125" s="87">
        <f t="shared" si="22"/>
        <v>0</v>
      </c>
      <c r="K125" s="87">
        <f t="shared" si="23"/>
        <v>0</v>
      </c>
      <c r="L125" s="87">
        <f t="shared" si="24"/>
        <v>0</v>
      </c>
      <c r="M125" s="87">
        <f t="shared" si="25"/>
        <v>0</v>
      </c>
      <c r="N125" s="87">
        <f t="shared" si="26"/>
        <v>0</v>
      </c>
      <c r="O125" s="87">
        <f t="shared" si="27"/>
        <v>0</v>
      </c>
    </row>
    <row r="126" spans="1:15" x14ac:dyDescent="0.35">
      <c r="A126" s="87" t="str">
        <f t="shared" si="14"/>
        <v>2026</v>
      </c>
      <c r="B126" s="87">
        <v>481010</v>
      </c>
      <c r="C126" s="87">
        <f t="shared" si="15"/>
        <v>0</v>
      </c>
      <c r="D126" s="87">
        <f t="shared" si="16"/>
        <v>0</v>
      </c>
      <c r="E126" s="87">
        <f t="shared" si="17"/>
        <v>0</v>
      </c>
      <c r="F126" s="87">
        <f t="shared" si="18"/>
        <v>0</v>
      </c>
      <c r="G126" s="87">
        <f t="shared" si="19"/>
        <v>0</v>
      </c>
      <c r="H126" s="87">
        <f t="shared" si="20"/>
        <v>0</v>
      </c>
      <c r="I126" s="87">
        <f t="shared" si="21"/>
        <v>0</v>
      </c>
      <c r="J126" s="87">
        <f t="shared" si="22"/>
        <v>0</v>
      </c>
      <c r="K126" s="87">
        <f t="shared" si="23"/>
        <v>0</v>
      </c>
      <c r="L126" s="87">
        <f t="shared" si="24"/>
        <v>0</v>
      </c>
      <c r="M126" s="87">
        <f t="shared" si="25"/>
        <v>0</v>
      </c>
      <c r="N126" s="87">
        <f t="shared" si="26"/>
        <v>0</v>
      </c>
      <c r="O126" s="87">
        <f t="shared" si="27"/>
        <v>0</v>
      </c>
    </row>
    <row r="127" spans="1:15" x14ac:dyDescent="0.35">
      <c r="A127" s="87" t="str">
        <f t="shared" si="14"/>
        <v>2026</v>
      </c>
      <c r="B127" s="87">
        <v>481020</v>
      </c>
      <c r="C127" s="87">
        <f t="shared" si="15"/>
        <v>0</v>
      </c>
      <c r="D127" s="87">
        <f t="shared" si="16"/>
        <v>0</v>
      </c>
      <c r="E127" s="87">
        <f t="shared" si="17"/>
        <v>0</v>
      </c>
      <c r="F127" s="87">
        <f t="shared" si="18"/>
        <v>0</v>
      </c>
      <c r="G127" s="87">
        <f t="shared" si="19"/>
        <v>0</v>
      </c>
      <c r="H127" s="87">
        <f t="shared" si="20"/>
        <v>0</v>
      </c>
      <c r="I127" s="87">
        <f t="shared" si="21"/>
        <v>0</v>
      </c>
      <c r="J127" s="87">
        <f t="shared" si="22"/>
        <v>0</v>
      </c>
      <c r="K127" s="87">
        <f t="shared" si="23"/>
        <v>0</v>
      </c>
      <c r="L127" s="87">
        <f t="shared" si="24"/>
        <v>0</v>
      </c>
      <c r="M127" s="87">
        <f t="shared" si="25"/>
        <v>0</v>
      </c>
      <c r="N127" s="87">
        <f t="shared" si="26"/>
        <v>0</v>
      </c>
      <c r="O127" s="87">
        <f t="shared" si="27"/>
        <v>0</v>
      </c>
    </row>
    <row r="128" spans="1:15" x14ac:dyDescent="0.35">
      <c r="A128" s="87" t="str">
        <f t="shared" si="14"/>
        <v>2026</v>
      </c>
      <c r="B128" s="87">
        <v>482000</v>
      </c>
      <c r="C128" s="87">
        <f t="shared" si="15"/>
        <v>0</v>
      </c>
      <c r="D128" s="87">
        <f t="shared" si="16"/>
        <v>0</v>
      </c>
      <c r="E128" s="87">
        <f t="shared" si="17"/>
        <v>0</v>
      </c>
      <c r="F128" s="87">
        <f t="shared" si="18"/>
        <v>0</v>
      </c>
      <c r="G128" s="87">
        <f t="shared" si="19"/>
        <v>0</v>
      </c>
      <c r="H128" s="87">
        <f t="shared" si="20"/>
        <v>0</v>
      </c>
      <c r="I128" s="87">
        <f t="shared" si="21"/>
        <v>0</v>
      </c>
      <c r="J128" s="87">
        <f t="shared" si="22"/>
        <v>0</v>
      </c>
      <c r="K128" s="87">
        <f t="shared" si="23"/>
        <v>0</v>
      </c>
      <c r="L128" s="87">
        <f t="shared" si="24"/>
        <v>0</v>
      </c>
      <c r="M128" s="87">
        <f t="shared" si="25"/>
        <v>0</v>
      </c>
      <c r="N128" s="87">
        <f t="shared" si="26"/>
        <v>0</v>
      </c>
      <c r="O128" s="87">
        <f t="shared" si="27"/>
        <v>0</v>
      </c>
    </row>
    <row r="129" spans="1:15" x14ac:dyDescent="0.35">
      <c r="A129" s="87" t="str">
        <f t="shared" si="14"/>
        <v>2026</v>
      </c>
      <c r="B129" s="87">
        <v>482010</v>
      </c>
      <c r="C129" s="87">
        <f t="shared" si="15"/>
        <v>0</v>
      </c>
      <c r="D129" s="87">
        <f t="shared" si="16"/>
        <v>0</v>
      </c>
      <c r="E129" s="87">
        <f t="shared" si="17"/>
        <v>0</v>
      </c>
      <c r="F129" s="87">
        <f t="shared" si="18"/>
        <v>0</v>
      </c>
      <c r="G129" s="87">
        <f t="shared" si="19"/>
        <v>0</v>
      </c>
      <c r="H129" s="87">
        <f t="shared" si="20"/>
        <v>0</v>
      </c>
      <c r="I129" s="87">
        <f t="shared" si="21"/>
        <v>0</v>
      </c>
      <c r="J129" s="87">
        <f t="shared" si="22"/>
        <v>0</v>
      </c>
      <c r="K129" s="87">
        <f t="shared" si="23"/>
        <v>0</v>
      </c>
      <c r="L129" s="87">
        <f t="shared" si="24"/>
        <v>0</v>
      </c>
      <c r="M129" s="87">
        <f t="shared" si="25"/>
        <v>0</v>
      </c>
      <c r="N129" s="87">
        <f t="shared" si="26"/>
        <v>0</v>
      </c>
      <c r="O129" s="87">
        <f t="shared" si="27"/>
        <v>0</v>
      </c>
    </row>
    <row r="130" spans="1:15" x14ac:dyDescent="0.35">
      <c r="A130" s="87" t="str">
        <f t="shared" ref="A130:A193" si="28">+PlnYr</f>
        <v>2026</v>
      </c>
      <c r="B130" s="87">
        <v>482011</v>
      </c>
      <c r="C130" s="87">
        <f t="shared" ref="C130:C193" si="29">VLOOKUP($B130,OP,47,FALSE)</f>
        <v>0</v>
      </c>
      <c r="D130" s="87">
        <f t="shared" ref="D130:D193" si="30">VLOOKUP($B130,OP,35,FALSE)</f>
        <v>0</v>
      </c>
      <c r="E130" s="87">
        <f t="shared" ref="E130:E193" si="31">VLOOKUP($B130,OP,36,FALSE)</f>
        <v>0</v>
      </c>
      <c r="F130" s="87">
        <f t="shared" ref="F130:F193" si="32">VLOOKUP($B130,OP,37,FALSE)</f>
        <v>0</v>
      </c>
      <c r="G130" s="87">
        <f t="shared" ref="G130:G193" si="33">VLOOKUP($B130,OP,38,FALSE)</f>
        <v>0</v>
      </c>
      <c r="H130" s="87">
        <f t="shared" ref="H130:H193" si="34">VLOOKUP($B130,OP,39,FALSE)</f>
        <v>0</v>
      </c>
      <c r="I130" s="87">
        <f t="shared" ref="I130:I193" si="35">VLOOKUP($B130,OP,40,FALSE)</f>
        <v>0</v>
      </c>
      <c r="J130" s="87">
        <f t="shared" ref="J130:J193" si="36">VLOOKUP($B130,OP,41,FALSE)</f>
        <v>0</v>
      </c>
      <c r="K130" s="87">
        <f t="shared" ref="K130:K193" si="37">VLOOKUP($B130,OP,42,FALSE)</f>
        <v>0</v>
      </c>
      <c r="L130" s="87">
        <f t="shared" ref="L130:L193" si="38">VLOOKUP($B130,OP,43,FALSE)</f>
        <v>0</v>
      </c>
      <c r="M130" s="87">
        <f t="shared" ref="M130:M193" si="39">VLOOKUP($B130,OP,44,FALSE)</f>
        <v>0</v>
      </c>
      <c r="N130" s="87">
        <f t="shared" ref="N130:N193" si="40">VLOOKUP($B130,OP,45,FALSE)</f>
        <v>0</v>
      </c>
      <c r="O130" s="87">
        <f t="shared" ref="O130:O193" si="41">VLOOKUP($B130,OP,46,FALSE)</f>
        <v>0</v>
      </c>
    </row>
    <row r="131" spans="1:15" x14ac:dyDescent="0.35">
      <c r="A131" s="87" t="str">
        <f t="shared" si="28"/>
        <v>2026</v>
      </c>
      <c r="B131" s="87">
        <v>482020</v>
      </c>
      <c r="C131" s="87">
        <f t="shared" si="29"/>
        <v>0</v>
      </c>
      <c r="D131" s="87">
        <f t="shared" si="30"/>
        <v>0</v>
      </c>
      <c r="E131" s="87">
        <f t="shared" si="31"/>
        <v>0</v>
      </c>
      <c r="F131" s="87">
        <f t="shared" si="32"/>
        <v>0</v>
      </c>
      <c r="G131" s="87">
        <f t="shared" si="33"/>
        <v>0</v>
      </c>
      <c r="H131" s="87">
        <f t="shared" si="34"/>
        <v>0</v>
      </c>
      <c r="I131" s="87">
        <f t="shared" si="35"/>
        <v>0</v>
      </c>
      <c r="J131" s="87">
        <f t="shared" si="36"/>
        <v>0</v>
      </c>
      <c r="K131" s="87">
        <f t="shared" si="37"/>
        <v>0</v>
      </c>
      <c r="L131" s="87">
        <f t="shared" si="38"/>
        <v>0</v>
      </c>
      <c r="M131" s="87">
        <f t="shared" si="39"/>
        <v>0</v>
      </c>
      <c r="N131" s="87">
        <f t="shared" si="40"/>
        <v>0</v>
      </c>
      <c r="O131" s="87">
        <f t="shared" si="41"/>
        <v>0</v>
      </c>
    </row>
    <row r="132" spans="1:15" x14ac:dyDescent="0.35">
      <c r="A132" s="87" t="str">
        <f t="shared" si="28"/>
        <v>2026</v>
      </c>
      <c r="B132" s="87">
        <v>482021</v>
      </c>
      <c r="C132" s="87">
        <f t="shared" si="29"/>
        <v>0</v>
      </c>
      <c r="D132" s="87">
        <f t="shared" si="30"/>
        <v>0</v>
      </c>
      <c r="E132" s="87">
        <f t="shared" si="31"/>
        <v>0</v>
      </c>
      <c r="F132" s="87">
        <f t="shared" si="32"/>
        <v>0</v>
      </c>
      <c r="G132" s="87">
        <f t="shared" si="33"/>
        <v>0</v>
      </c>
      <c r="H132" s="87">
        <f t="shared" si="34"/>
        <v>0</v>
      </c>
      <c r="I132" s="87">
        <f t="shared" si="35"/>
        <v>0</v>
      </c>
      <c r="J132" s="87">
        <f t="shared" si="36"/>
        <v>0</v>
      </c>
      <c r="K132" s="87">
        <f t="shared" si="37"/>
        <v>0</v>
      </c>
      <c r="L132" s="87">
        <f t="shared" si="38"/>
        <v>0</v>
      </c>
      <c r="M132" s="87">
        <f t="shared" si="39"/>
        <v>0</v>
      </c>
      <c r="N132" s="87">
        <f t="shared" si="40"/>
        <v>0</v>
      </c>
      <c r="O132" s="87">
        <f t="shared" si="41"/>
        <v>0</v>
      </c>
    </row>
    <row r="133" spans="1:15" x14ac:dyDescent="0.35">
      <c r="A133" s="87" t="str">
        <f t="shared" si="28"/>
        <v>2026</v>
      </c>
      <c r="B133" s="87">
        <v>482030</v>
      </c>
      <c r="C133" s="87">
        <f t="shared" si="29"/>
        <v>0</v>
      </c>
      <c r="D133" s="87">
        <f t="shared" si="30"/>
        <v>0</v>
      </c>
      <c r="E133" s="87">
        <f t="shared" si="31"/>
        <v>0</v>
      </c>
      <c r="F133" s="87">
        <f t="shared" si="32"/>
        <v>0</v>
      </c>
      <c r="G133" s="87">
        <f t="shared" si="33"/>
        <v>0</v>
      </c>
      <c r="H133" s="87">
        <f t="shared" si="34"/>
        <v>0</v>
      </c>
      <c r="I133" s="87">
        <f t="shared" si="35"/>
        <v>0</v>
      </c>
      <c r="J133" s="87">
        <f t="shared" si="36"/>
        <v>0</v>
      </c>
      <c r="K133" s="87">
        <f t="shared" si="37"/>
        <v>0</v>
      </c>
      <c r="L133" s="87">
        <f t="shared" si="38"/>
        <v>0</v>
      </c>
      <c r="M133" s="87">
        <f t="shared" si="39"/>
        <v>0</v>
      </c>
      <c r="N133" s="87">
        <f t="shared" si="40"/>
        <v>0</v>
      </c>
      <c r="O133" s="87">
        <f t="shared" si="41"/>
        <v>0</v>
      </c>
    </row>
    <row r="134" spans="1:15" x14ac:dyDescent="0.35">
      <c r="A134" s="87" t="str">
        <f t="shared" si="28"/>
        <v>2026</v>
      </c>
      <c r="B134" s="87">
        <v>483000</v>
      </c>
      <c r="C134" s="87">
        <f t="shared" si="29"/>
        <v>0</v>
      </c>
      <c r="D134" s="87">
        <f t="shared" si="30"/>
        <v>0</v>
      </c>
      <c r="E134" s="87">
        <f t="shared" si="31"/>
        <v>0</v>
      </c>
      <c r="F134" s="87">
        <f t="shared" si="32"/>
        <v>0</v>
      </c>
      <c r="G134" s="87">
        <f t="shared" si="33"/>
        <v>0</v>
      </c>
      <c r="H134" s="87">
        <f t="shared" si="34"/>
        <v>0</v>
      </c>
      <c r="I134" s="87">
        <f t="shared" si="35"/>
        <v>0</v>
      </c>
      <c r="J134" s="87">
        <f t="shared" si="36"/>
        <v>0</v>
      </c>
      <c r="K134" s="87">
        <f t="shared" si="37"/>
        <v>0</v>
      </c>
      <c r="L134" s="87">
        <f t="shared" si="38"/>
        <v>0</v>
      </c>
      <c r="M134" s="87">
        <f t="shared" si="39"/>
        <v>0</v>
      </c>
      <c r="N134" s="87">
        <f t="shared" si="40"/>
        <v>0</v>
      </c>
      <c r="O134" s="87">
        <f t="shared" si="41"/>
        <v>0</v>
      </c>
    </row>
    <row r="135" spans="1:15" x14ac:dyDescent="0.35">
      <c r="A135" s="87" t="str">
        <f t="shared" si="28"/>
        <v>2026</v>
      </c>
      <c r="B135" s="87">
        <v>483005</v>
      </c>
      <c r="C135" s="87">
        <f t="shared" si="29"/>
        <v>0</v>
      </c>
      <c r="D135" s="87">
        <f t="shared" si="30"/>
        <v>0</v>
      </c>
      <c r="E135" s="87">
        <f t="shared" si="31"/>
        <v>0</v>
      </c>
      <c r="F135" s="87">
        <f t="shared" si="32"/>
        <v>0</v>
      </c>
      <c r="G135" s="87">
        <f t="shared" si="33"/>
        <v>0</v>
      </c>
      <c r="H135" s="87">
        <f t="shared" si="34"/>
        <v>0</v>
      </c>
      <c r="I135" s="87">
        <f t="shared" si="35"/>
        <v>0</v>
      </c>
      <c r="J135" s="87">
        <f t="shared" si="36"/>
        <v>0</v>
      </c>
      <c r="K135" s="87">
        <f t="shared" si="37"/>
        <v>0</v>
      </c>
      <c r="L135" s="87">
        <f t="shared" si="38"/>
        <v>0</v>
      </c>
      <c r="M135" s="87">
        <f t="shared" si="39"/>
        <v>0</v>
      </c>
      <c r="N135" s="87">
        <f t="shared" si="40"/>
        <v>0</v>
      </c>
      <c r="O135" s="87">
        <f t="shared" si="41"/>
        <v>0</v>
      </c>
    </row>
    <row r="136" spans="1:15" x14ac:dyDescent="0.35">
      <c r="A136" s="87" t="str">
        <f t="shared" si="28"/>
        <v>2026</v>
      </c>
      <c r="B136" s="87">
        <v>483010</v>
      </c>
      <c r="C136" s="87">
        <f t="shared" si="29"/>
        <v>0</v>
      </c>
      <c r="D136" s="87">
        <f t="shared" si="30"/>
        <v>0</v>
      </c>
      <c r="E136" s="87">
        <f t="shared" si="31"/>
        <v>0</v>
      </c>
      <c r="F136" s="87">
        <f t="shared" si="32"/>
        <v>0</v>
      </c>
      <c r="G136" s="87">
        <f t="shared" si="33"/>
        <v>0</v>
      </c>
      <c r="H136" s="87">
        <f t="shared" si="34"/>
        <v>0</v>
      </c>
      <c r="I136" s="87">
        <f t="shared" si="35"/>
        <v>0</v>
      </c>
      <c r="J136" s="87">
        <f t="shared" si="36"/>
        <v>0</v>
      </c>
      <c r="K136" s="87">
        <f t="shared" si="37"/>
        <v>0</v>
      </c>
      <c r="L136" s="87">
        <f t="shared" si="38"/>
        <v>0</v>
      </c>
      <c r="M136" s="87">
        <f t="shared" si="39"/>
        <v>0</v>
      </c>
      <c r="N136" s="87">
        <f t="shared" si="40"/>
        <v>0</v>
      </c>
      <c r="O136" s="87">
        <f t="shared" si="41"/>
        <v>0</v>
      </c>
    </row>
    <row r="137" spans="1:15" x14ac:dyDescent="0.35">
      <c r="A137" s="87" t="str">
        <f t="shared" si="28"/>
        <v>2026</v>
      </c>
      <c r="B137" s="87">
        <v>483011</v>
      </c>
      <c r="C137" s="87">
        <f t="shared" si="29"/>
        <v>0</v>
      </c>
      <c r="D137" s="87">
        <f t="shared" si="30"/>
        <v>0</v>
      </c>
      <c r="E137" s="87">
        <f t="shared" si="31"/>
        <v>0</v>
      </c>
      <c r="F137" s="87">
        <f t="shared" si="32"/>
        <v>0</v>
      </c>
      <c r="G137" s="87">
        <f t="shared" si="33"/>
        <v>0</v>
      </c>
      <c r="H137" s="87">
        <f t="shared" si="34"/>
        <v>0</v>
      </c>
      <c r="I137" s="87">
        <f t="shared" si="35"/>
        <v>0</v>
      </c>
      <c r="J137" s="87">
        <f t="shared" si="36"/>
        <v>0</v>
      </c>
      <c r="K137" s="87">
        <f t="shared" si="37"/>
        <v>0</v>
      </c>
      <c r="L137" s="87">
        <f t="shared" si="38"/>
        <v>0</v>
      </c>
      <c r="M137" s="87">
        <f t="shared" si="39"/>
        <v>0</v>
      </c>
      <c r="N137" s="87">
        <f t="shared" si="40"/>
        <v>0</v>
      </c>
      <c r="O137" s="87">
        <f t="shared" si="41"/>
        <v>0</v>
      </c>
    </row>
    <row r="138" spans="1:15" x14ac:dyDescent="0.35">
      <c r="A138" s="87" t="str">
        <f t="shared" si="28"/>
        <v>2026</v>
      </c>
      <c r="B138" s="87">
        <v>483012</v>
      </c>
      <c r="C138" s="87">
        <f t="shared" si="29"/>
        <v>0</v>
      </c>
      <c r="D138" s="87">
        <f t="shared" si="30"/>
        <v>0</v>
      </c>
      <c r="E138" s="87">
        <f t="shared" si="31"/>
        <v>0</v>
      </c>
      <c r="F138" s="87">
        <f t="shared" si="32"/>
        <v>0</v>
      </c>
      <c r="G138" s="87">
        <f t="shared" si="33"/>
        <v>0</v>
      </c>
      <c r="H138" s="87">
        <f t="shared" si="34"/>
        <v>0</v>
      </c>
      <c r="I138" s="87">
        <f t="shared" si="35"/>
        <v>0</v>
      </c>
      <c r="J138" s="87">
        <f t="shared" si="36"/>
        <v>0</v>
      </c>
      <c r="K138" s="87">
        <f t="shared" si="37"/>
        <v>0</v>
      </c>
      <c r="L138" s="87">
        <f t="shared" si="38"/>
        <v>0</v>
      </c>
      <c r="M138" s="87">
        <f t="shared" si="39"/>
        <v>0</v>
      </c>
      <c r="N138" s="87">
        <f t="shared" si="40"/>
        <v>0</v>
      </c>
      <c r="O138" s="87">
        <f t="shared" si="41"/>
        <v>0</v>
      </c>
    </row>
    <row r="139" spans="1:15" x14ac:dyDescent="0.35">
      <c r="A139" s="87" t="str">
        <f t="shared" si="28"/>
        <v>2026</v>
      </c>
      <c r="B139" s="87">
        <v>483014</v>
      </c>
      <c r="C139" s="87">
        <f t="shared" si="29"/>
        <v>0</v>
      </c>
      <c r="D139" s="87">
        <f t="shared" si="30"/>
        <v>0</v>
      </c>
      <c r="E139" s="87">
        <f t="shared" si="31"/>
        <v>0</v>
      </c>
      <c r="F139" s="87">
        <f t="shared" si="32"/>
        <v>0</v>
      </c>
      <c r="G139" s="87">
        <f t="shared" si="33"/>
        <v>0</v>
      </c>
      <c r="H139" s="87">
        <f t="shared" si="34"/>
        <v>0</v>
      </c>
      <c r="I139" s="87">
        <f t="shared" si="35"/>
        <v>0</v>
      </c>
      <c r="J139" s="87">
        <f t="shared" si="36"/>
        <v>0</v>
      </c>
      <c r="K139" s="87">
        <f t="shared" si="37"/>
        <v>0</v>
      </c>
      <c r="L139" s="87">
        <f t="shared" si="38"/>
        <v>0</v>
      </c>
      <c r="M139" s="87">
        <f t="shared" si="39"/>
        <v>0</v>
      </c>
      <c r="N139" s="87">
        <f t="shared" si="40"/>
        <v>0</v>
      </c>
      <c r="O139" s="87">
        <f t="shared" si="41"/>
        <v>0</v>
      </c>
    </row>
    <row r="140" spans="1:15" x14ac:dyDescent="0.35">
      <c r="A140" s="87" t="str">
        <f t="shared" si="28"/>
        <v>2026</v>
      </c>
      <c r="B140" s="87">
        <v>484000</v>
      </c>
      <c r="C140" s="87">
        <f t="shared" si="29"/>
        <v>0</v>
      </c>
      <c r="D140" s="87">
        <f t="shared" si="30"/>
        <v>0</v>
      </c>
      <c r="E140" s="87">
        <f t="shared" si="31"/>
        <v>0</v>
      </c>
      <c r="F140" s="87">
        <f t="shared" si="32"/>
        <v>0</v>
      </c>
      <c r="G140" s="87">
        <f t="shared" si="33"/>
        <v>0</v>
      </c>
      <c r="H140" s="87">
        <f t="shared" si="34"/>
        <v>0</v>
      </c>
      <c r="I140" s="87">
        <f t="shared" si="35"/>
        <v>0</v>
      </c>
      <c r="J140" s="87">
        <f t="shared" si="36"/>
        <v>0</v>
      </c>
      <c r="K140" s="87">
        <f t="shared" si="37"/>
        <v>0</v>
      </c>
      <c r="L140" s="87">
        <f t="shared" si="38"/>
        <v>0</v>
      </c>
      <c r="M140" s="87">
        <f t="shared" si="39"/>
        <v>0</v>
      </c>
      <c r="N140" s="87">
        <f t="shared" si="40"/>
        <v>0</v>
      </c>
      <c r="O140" s="87">
        <f t="shared" si="41"/>
        <v>0</v>
      </c>
    </row>
    <row r="141" spans="1:15" x14ac:dyDescent="0.35">
      <c r="A141" s="87" t="str">
        <f t="shared" si="28"/>
        <v>2026</v>
      </c>
      <c r="B141" s="87">
        <v>484010</v>
      </c>
      <c r="C141" s="87">
        <f t="shared" si="29"/>
        <v>0</v>
      </c>
      <c r="D141" s="87">
        <f t="shared" si="30"/>
        <v>0</v>
      </c>
      <c r="E141" s="87">
        <f t="shared" si="31"/>
        <v>0</v>
      </c>
      <c r="F141" s="87">
        <f t="shared" si="32"/>
        <v>0</v>
      </c>
      <c r="G141" s="87">
        <f t="shared" si="33"/>
        <v>0</v>
      </c>
      <c r="H141" s="87">
        <f t="shared" si="34"/>
        <v>0</v>
      </c>
      <c r="I141" s="87">
        <f t="shared" si="35"/>
        <v>0</v>
      </c>
      <c r="J141" s="87">
        <f t="shared" si="36"/>
        <v>0</v>
      </c>
      <c r="K141" s="87">
        <f t="shared" si="37"/>
        <v>0</v>
      </c>
      <c r="L141" s="87">
        <f t="shared" si="38"/>
        <v>0</v>
      </c>
      <c r="M141" s="87">
        <f t="shared" si="39"/>
        <v>0</v>
      </c>
      <c r="N141" s="87">
        <f t="shared" si="40"/>
        <v>0</v>
      </c>
      <c r="O141" s="87">
        <f t="shared" si="41"/>
        <v>0</v>
      </c>
    </row>
    <row r="142" spans="1:15" x14ac:dyDescent="0.35">
      <c r="A142" s="87" t="str">
        <f t="shared" si="28"/>
        <v>2026</v>
      </c>
      <c r="B142" s="87">
        <v>484011</v>
      </c>
      <c r="C142" s="87">
        <f t="shared" si="29"/>
        <v>0</v>
      </c>
      <c r="D142" s="87">
        <f t="shared" si="30"/>
        <v>0</v>
      </c>
      <c r="E142" s="87">
        <f t="shared" si="31"/>
        <v>0</v>
      </c>
      <c r="F142" s="87">
        <f t="shared" si="32"/>
        <v>0</v>
      </c>
      <c r="G142" s="87">
        <f t="shared" si="33"/>
        <v>0</v>
      </c>
      <c r="H142" s="87">
        <f t="shared" si="34"/>
        <v>0</v>
      </c>
      <c r="I142" s="87">
        <f t="shared" si="35"/>
        <v>0</v>
      </c>
      <c r="J142" s="87">
        <f t="shared" si="36"/>
        <v>0</v>
      </c>
      <c r="K142" s="87">
        <f t="shared" si="37"/>
        <v>0</v>
      </c>
      <c r="L142" s="87">
        <f t="shared" si="38"/>
        <v>0</v>
      </c>
      <c r="M142" s="87">
        <f t="shared" si="39"/>
        <v>0</v>
      </c>
      <c r="N142" s="87">
        <f t="shared" si="40"/>
        <v>0</v>
      </c>
      <c r="O142" s="87">
        <f t="shared" si="41"/>
        <v>0</v>
      </c>
    </row>
    <row r="143" spans="1:15" x14ac:dyDescent="0.35">
      <c r="A143" s="87" t="str">
        <f t="shared" si="28"/>
        <v>2026</v>
      </c>
      <c r="B143" s="87">
        <v>484012</v>
      </c>
      <c r="C143" s="87">
        <f t="shared" si="29"/>
        <v>0</v>
      </c>
      <c r="D143" s="87">
        <f t="shared" si="30"/>
        <v>0</v>
      </c>
      <c r="E143" s="87">
        <f t="shared" si="31"/>
        <v>0</v>
      </c>
      <c r="F143" s="87">
        <f t="shared" si="32"/>
        <v>0</v>
      </c>
      <c r="G143" s="87">
        <f t="shared" si="33"/>
        <v>0</v>
      </c>
      <c r="H143" s="87">
        <f t="shared" si="34"/>
        <v>0</v>
      </c>
      <c r="I143" s="87">
        <f t="shared" si="35"/>
        <v>0</v>
      </c>
      <c r="J143" s="87">
        <f t="shared" si="36"/>
        <v>0</v>
      </c>
      <c r="K143" s="87">
        <f t="shared" si="37"/>
        <v>0</v>
      </c>
      <c r="L143" s="87">
        <f t="shared" si="38"/>
        <v>0</v>
      </c>
      <c r="M143" s="87">
        <f t="shared" si="39"/>
        <v>0</v>
      </c>
      <c r="N143" s="87">
        <f t="shared" si="40"/>
        <v>0</v>
      </c>
      <c r="O143" s="87">
        <f t="shared" si="41"/>
        <v>0</v>
      </c>
    </row>
    <row r="144" spans="1:15" x14ac:dyDescent="0.35">
      <c r="A144" s="87" t="str">
        <f t="shared" si="28"/>
        <v>2026</v>
      </c>
      <c r="B144" s="87">
        <v>484013</v>
      </c>
      <c r="C144" s="87">
        <f t="shared" si="29"/>
        <v>0</v>
      </c>
      <c r="D144" s="87">
        <f t="shared" si="30"/>
        <v>0</v>
      </c>
      <c r="E144" s="87">
        <f t="shared" si="31"/>
        <v>0</v>
      </c>
      <c r="F144" s="87">
        <f t="shared" si="32"/>
        <v>0</v>
      </c>
      <c r="G144" s="87">
        <f t="shared" si="33"/>
        <v>0</v>
      </c>
      <c r="H144" s="87">
        <f t="shared" si="34"/>
        <v>0</v>
      </c>
      <c r="I144" s="87">
        <f t="shared" si="35"/>
        <v>0</v>
      </c>
      <c r="J144" s="87">
        <f t="shared" si="36"/>
        <v>0</v>
      </c>
      <c r="K144" s="87">
        <f t="shared" si="37"/>
        <v>0</v>
      </c>
      <c r="L144" s="87">
        <f t="shared" si="38"/>
        <v>0</v>
      </c>
      <c r="M144" s="87">
        <f t="shared" si="39"/>
        <v>0</v>
      </c>
      <c r="N144" s="87">
        <f t="shared" si="40"/>
        <v>0</v>
      </c>
      <c r="O144" s="87">
        <f t="shared" si="41"/>
        <v>0</v>
      </c>
    </row>
    <row r="145" spans="1:15" x14ac:dyDescent="0.35">
      <c r="A145" s="87" t="str">
        <f t="shared" si="28"/>
        <v>2026</v>
      </c>
      <c r="B145" s="87">
        <v>484014</v>
      </c>
      <c r="C145" s="87">
        <f t="shared" si="29"/>
        <v>0</v>
      </c>
      <c r="D145" s="87">
        <f t="shared" si="30"/>
        <v>0</v>
      </c>
      <c r="E145" s="87">
        <f t="shared" si="31"/>
        <v>0</v>
      </c>
      <c r="F145" s="87">
        <f t="shared" si="32"/>
        <v>0</v>
      </c>
      <c r="G145" s="87">
        <f t="shared" si="33"/>
        <v>0</v>
      </c>
      <c r="H145" s="87">
        <f t="shared" si="34"/>
        <v>0</v>
      </c>
      <c r="I145" s="87">
        <f t="shared" si="35"/>
        <v>0</v>
      </c>
      <c r="J145" s="87">
        <f t="shared" si="36"/>
        <v>0</v>
      </c>
      <c r="K145" s="87">
        <f t="shared" si="37"/>
        <v>0</v>
      </c>
      <c r="L145" s="87">
        <f t="shared" si="38"/>
        <v>0</v>
      </c>
      <c r="M145" s="87">
        <f t="shared" si="39"/>
        <v>0</v>
      </c>
      <c r="N145" s="87">
        <f t="shared" si="40"/>
        <v>0</v>
      </c>
      <c r="O145" s="87">
        <f t="shared" si="41"/>
        <v>0</v>
      </c>
    </row>
    <row r="146" spans="1:15" x14ac:dyDescent="0.35">
      <c r="A146" s="87" t="str">
        <f t="shared" si="28"/>
        <v>2026</v>
      </c>
      <c r="B146" s="87">
        <v>485000</v>
      </c>
      <c r="C146" s="87">
        <f t="shared" si="29"/>
        <v>0</v>
      </c>
      <c r="D146" s="87">
        <f t="shared" si="30"/>
        <v>0</v>
      </c>
      <c r="E146" s="87">
        <f t="shared" si="31"/>
        <v>0</v>
      </c>
      <c r="F146" s="87">
        <f t="shared" si="32"/>
        <v>0</v>
      </c>
      <c r="G146" s="87">
        <f t="shared" si="33"/>
        <v>0</v>
      </c>
      <c r="H146" s="87">
        <f t="shared" si="34"/>
        <v>0</v>
      </c>
      <c r="I146" s="87">
        <f t="shared" si="35"/>
        <v>0</v>
      </c>
      <c r="J146" s="87">
        <f t="shared" si="36"/>
        <v>0</v>
      </c>
      <c r="K146" s="87">
        <f t="shared" si="37"/>
        <v>0</v>
      </c>
      <c r="L146" s="87">
        <f t="shared" si="38"/>
        <v>0</v>
      </c>
      <c r="M146" s="87">
        <f t="shared" si="39"/>
        <v>0</v>
      </c>
      <c r="N146" s="87">
        <f t="shared" si="40"/>
        <v>0</v>
      </c>
      <c r="O146" s="87">
        <f t="shared" si="41"/>
        <v>0</v>
      </c>
    </row>
    <row r="147" spans="1:15" x14ac:dyDescent="0.35">
      <c r="A147" s="87" t="str">
        <f t="shared" si="28"/>
        <v>2026</v>
      </c>
      <c r="B147" s="87">
        <v>485010</v>
      </c>
      <c r="C147" s="87">
        <f t="shared" si="29"/>
        <v>0</v>
      </c>
      <c r="D147" s="87">
        <f t="shared" si="30"/>
        <v>0</v>
      </c>
      <c r="E147" s="87">
        <f t="shared" si="31"/>
        <v>0</v>
      </c>
      <c r="F147" s="87">
        <f t="shared" si="32"/>
        <v>0</v>
      </c>
      <c r="G147" s="87">
        <f t="shared" si="33"/>
        <v>0</v>
      </c>
      <c r="H147" s="87">
        <f t="shared" si="34"/>
        <v>0</v>
      </c>
      <c r="I147" s="87">
        <f t="shared" si="35"/>
        <v>0</v>
      </c>
      <c r="J147" s="87">
        <f t="shared" si="36"/>
        <v>0</v>
      </c>
      <c r="K147" s="87">
        <f t="shared" si="37"/>
        <v>0</v>
      </c>
      <c r="L147" s="87">
        <f t="shared" si="38"/>
        <v>0</v>
      </c>
      <c r="M147" s="87">
        <f t="shared" si="39"/>
        <v>0</v>
      </c>
      <c r="N147" s="87">
        <f t="shared" si="40"/>
        <v>0</v>
      </c>
      <c r="O147" s="87">
        <f t="shared" si="41"/>
        <v>0</v>
      </c>
    </row>
    <row r="148" spans="1:15" x14ac:dyDescent="0.35">
      <c r="A148" s="87" t="str">
        <f t="shared" si="28"/>
        <v>2026</v>
      </c>
      <c r="B148" s="87">
        <v>485011</v>
      </c>
      <c r="C148" s="87">
        <f t="shared" si="29"/>
        <v>0</v>
      </c>
      <c r="D148" s="87">
        <f t="shared" si="30"/>
        <v>0</v>
      </c>
      <c r="E148" s="87">
        <f t="shared" si="31"/>
        <v>0</v>
      </c>
      <c r="F148" s="87">
        <f t="shared" si="32"/>
        <v>0</v>
      </c>
      <c r="G148" s="87">
        <f t="shared" si="33"/>
        <v>0</v>
      </c>
      <c r="H148" s="87">
        <f t="shared" si="34"/>
        <v>0</v>
      </c>
      <c r="I148" s="87">
        <f t="shared" si="35"/>
        <v>0</v>
      </c>
      <c r="J148" s="87">
        <f t="shared" si="36"/>
        <v>0</v>
      </c>
      <c r="K148" s="87">
        <f t="shared" si="37"/>
        <v>0</v>
      </c>
      <c r="L148" s="87">
        <f t="shared" si="38"/>
        <v>0</v>
      </c>
      <c r="M148" s="87">
        <f t="shared" si="39"/>
        <v>0</v>
      </c>
      <c r="N148" s="87">
        <f t="shared" si="40"/>
        <v>0</v>
      </c>
      <c r="O148" s="87">
        <f t="shared" si="41"/>
        <v>0</v>
      </c>
    </row>
    <row r="149" spans="1:15" x14ac:dyDescent="0.35">
      <c r="A149" s="87" t="str">
        <f t="shared" si="28"/>
        <v>2026</v>
      </c>
      <c r="B149" s="87">
        <v>489000</v>
      </c>
      <c r="C149" s="87">
        <f t="shared" si="29"/>
        <v>0</v>
      </c>
      <c r="D149" s="87">
        <f t="shared" si="30"/>
        <v>0</v>
      </c>
      <c r="E149" s="87">
        <f t="shared" si="31"/>
        <v>0</v>
      </c>
      <c r="F149" s="87">
        <f t="shared" si="32"/>
        <v>0</v>
      </c>
      <c r="G149" s="87">
        <f t="shared" si="33"/>
        <v>0</v>
      </c>
      <c r="H149" s="87">
        <f t="shared" si="34"/>
        <v>0</v>
      </c>
      <c r="I149" s="87">
        <f t="shared" si="35"/>
        <v>0</v>
      </c>
      <c r="J149" s="87">
        <f t="shared" si="36"/>
        <v>0</v>
      </c>
      <c r="K149" s="87">
        <f t="shared" si="37"/>
        <v>0</v>
      </c>
      <c r="L149" s="87">
        <f t="shared" si="38"/>
        <v>0</v>
      </c>
      <c r="M149" s="87">
        <f t="shared" si="39"/>
        <v>0</v>
      </c>
      <c r="N149" s="87">
        <f t="shared" si="40"/>
        <v>0</v>
      </c>
      <c r="O149" s="87">
        <f t="shared" si="41"/>
        <v>0</v>
      </c>
    </row>
    <row r="150" spans="1:15" x14ac:dyDescent="0.35">
      <c r="A150" s="87" t="str">
        <f t="shared" si="28"/>
        <v>2026</v>
      </c>
      <c r="B150" s="87">
        <v>489010</v>
      </c>
      <c r="C150" s="87">
        <f t="shared" si="29"/>
        <v>0</v>
      </c>
      <c r="D150" s="87">
        <f t="shared" si="30"/>
        <v>0</v>
      </c>
      <c r="E150" s="87">
        <f t="shared" si="31"/>
        <v>0</v>
      </c>
      <c r="F150" s="87">
        <f t="shared" si="32"/>
        <v>0</v>
      </c>
      <c r="G150" s="87">
        <f t="shared" si="33"/>
        <v>0</v>
      </c>
      <c r="H150" s="87">
        <f t="shared" si="34"/>
        <v>0</v>
      </c>
      <c r="I150" s="87">
        <f t="shared" si="35"/>
        <v>0</v>
      </c>
      <c r="J150" s="87">
        <f t="shared" si="36"/>
        <v>0</v>
      </c>
      <c r="K150" s="87">
        <f t="shared" si="37"/>
        <v>0</v>
      </c>
      <c r="L150" s="87">
        <f t="shared" si="38"/>
        <v>0</v>
      </c>
      <c r="M150" s="87">
        <f t="shared" si="39"/>
        <v>0</v>
      </c>
      <c r="N150" s="87">
        <f t="shared" si="40"/>
        <v>0</v>
      </c>
      <c r="O150" s="87">
        <f t="shared" si="41"/>
        <v>0</v>
      </c>
    </row>
    <row r="151" spans="1:15" x14ac:dyDescent="0.35">
      <c r="A151" s="87" t="str">
        <f t="shared" si="28"/>
        <v>2026</v>
      </c>
      <c r="B151" s="87">
        <v>489011</v>
      </c>
      <c r="C151" s="87">
        <f t="shared" si="29"/>
        <v>0</v>
      </c>
      <c r="D151" s="87">
        <f t="shared" si="30"/>
        <v>0</v>
      </c>
      <c r="E151" s="87">
        <f t="shared" si="31"/>
        <v>0</v>
      </c>
      <c r="F151" s="87">
        <f t="shared" si="32"/>
        <v>0</v>
      </c>
      <c r="G151" s="87">
        <f t="shared" si="33"/>
        <v>0</v>
      </c>
      <c r="H151" s="87">
        <f t="shared" si="34"/>
        <v>0</v>
      </c>
      <c r="I151" s="87">
        <f t="shared" si="35"/>
        <v>0</v>
      </c>
      <c r="J151" s="87">
        <f t="shared" si="36"/>
        <v>0</v>
      </c>
      <c r="K151" s="87">
        <f t="shared" si="37"/>
        <v>0</v>
      </c>
      <c r="L151" s="87">
        <f t="shared" si="38"/>
        <v>0</v>
      </c>
      <c r="M151" s="87">
        <f t="shared" si="39"/>
        <v>0</v>
      </c>
      <c r="N151" s="87">
        <f t="shared" si="40"/>
        <v>0</v>
      </c>
      <c r="O151" s="87">
        <f t="shared" si="41"/>
        <v>0</v>
      </c>
    </row>
    <row r="152" spans="1:15" x14ac:dyDescent="0.35">
      <c r="A152" s="87" t="str">
        <f t="shared" si="28"/>
        <v>2026</v>
      </c>
      <c r="B152" s="87">
        <v>489012</v>
      </c>
      <c r="C152" s="87">
        <f t="shared" si="29"/>
        <v>0</v>
      </c>
      <c r="D152" s="87">
        <f t="shared" si="30"/>
        <v>0</v>
      </c>
      <c r="E152" s="87">
        <f t="shared" si="31"/>
        <v>0</v>
      </c>
      <c r="F152" s="87">
        <f t="shared" si="32"/>
        <v>0</v>
      </c>
      <c r="G152" s="87">
        <f t="shared" si="33"/>
        <v>0</v>
      </c>
      <c r="H152" s="87">
        <f t="shared" si="34"/>
        <v>0</v>
      </c>
      <c r="I152" s="87">
        <f t="shared" si="35"/>
        <v>0</v>
      </c>
      <c r="J152" s="87">
        <f t="shared" si="36"/>
        <v>0</v>
      </c>
      <c r="K152" s="87">
        <f t="shared" si="37"/>
        <v>0</v>
      </c>
      <c r="L152" s="87">
        <f t="shared" si="38"/>
        <v>0</v>
      </c>
      <c r="M152" s="87">
        <f t="shared" si="39"/>
        <v>0</v>
      </c>
      <c r="N152" s="87">
        <f t="shared" si="40"/>
        <v>0</v>
      </c>
      <c r="O152" s="87">
        <f t="shared" si="41"/>
        <v>0</v>
      </c>
    </row>
    <row r="153" spans="1:15" x14ac:dyDescent="0.35">
      <c r="A153" s="87" t="str">
        <f t="shared" si="28"/>
        <v>2026</v>
      </c>
      <c r="B153" s="87">
        <v>489013</v>
      </c>
      <c r="C153" s="87">
        <f t="shared" si="29"/>
        <v>0</v>
      </c>
      <c r="D153" s="87">
        <f t="shared" si="30"/>
        <v>0</v>
      </c>
      <c r="E153" s="87">
        <f t="shared" si="31"/>
        <v>0</v>
      </c>
      <c r="F153" s="87">
        <f t="shared" si="32"/>
        <v>0</v>
      </c>
      <c r="G153" s="87">
        <f t="shared" si="33"/>
        <v>0</v>
      </c>
      <c r="H153" s="87">
        <f t="shared" si="34"/>
        <v>0</v>
      </c>
      <c r="I153" s="87">
        <f t="shared" si="35"/>
        <v>0</v>
      </c>
      <c r="J153" s="87">
        <f t="shared" si="36"/>
        <v>0</v>
      </c>
      <c r="K153" s="87">
        <f t="shared" si="37"/>
        <v>0</v>
      </c>
      <c r="L153" s="87">
        <f t="shared" si="38"/>
        <v>0</v>
      </c>
      <c r="M153" s="87">
        <f t="shared" si="39"/>
        <v>0</v>
      </c>
      <c r="N153" s="87">
        <f t="shared" si="40"/>
        <v>0</v>
      </c>
      <c r="O153" s="87">
        <f t="shared" si="41"/>
        <v>0</v>
      </c>
    </row>
    <row r="154" spans="1:15" x14ac:dyDescent="0.35">
      <c r="A154" s="87" t="str">
        <f t="shared" si="28"/>
        <v>2026</v>
      </c>
      <c r="B154" s="87">
        <v>489014</v>
      </c>
      <c r="C154" s="87">
        <f t="shared" si="29"/>
        <v>0</v>
      </c>
      <c r="D154" s="87">
        <f t="shared" si="30"/>
        <v>0</v>
      </c>
      <c r="E154" s="87">
        <f t="shared" si="31"/>
        <v>0</v>
      </c>
      <c r="F154" s="87">
        <f t="shared" si="32"/>
        <v>0</v>
      </c>
      <c r="G154" s="87">
        <f t="shared" si="33"/>
        <v>0</v>
      </c>
      <c r="H154" s="87">
        <f t="shared" si="34"/>
        <v>0</v>
      </c>
      <c r="I154" s="87">
        <f t="shared" si="35"/>
        <v>0</v>
      </c>
      <c r="J154" s="87">
        <f t="shared" si="36"/>
        <v>0</v>
      </c>
      <c r="K154" s="87">
        <f t="shared" si="37"/>
        <v>0</v>
      </c>
      <c r="L154" s="87">
        <f t="shared" si="38"/>
        <v>0</v>
      </c>
      <c r="M154" s="87">
        <f t="shared" si="39"/>
        <v>0</v>
      </c>
      <c r="N154" s="87">
        <f t="shared" si="40"/>
        <v>0</v>
      </c>
      <c r="O154" s="87">
        <f t="shared" si="41"/>
        <v>0</v>
      </c>
    </row>
    <row r="155" spans="1:15" x14ac:dyDescent="0.35">
      <c r="A155" s="87" t="str">
        <f t="shared" si="28"/>
        <v>2026</v>
      </c>
      <c r="B155" s="87">
        <v>489015</v>
      </c>
      <c r="C155" s="87">
        <f t="shared" si="29"/>
        <v>0</v>
      </c>
      <c r="D155" s="87">
        <f t="shared" si="30"/>
        <v>0</v>
      </c>
      <c r="E155" s="87">
        <f t="shared" si="31"/>
        <v>0</v>
      </c>
      <c r="F155" s="87">
        <f t="shared" si="32"/>
        <v>0</v>
      </c>
      <c r="G155" s="87">
        <f t="shared" si="33"/>
        <v>0</v>
      </c>
      <c r="H155" s="87">
        <f t="shared" si="34"/>
        <v>0</v>
      </c>
      <c r="I155" s="87">
        <f t="shared" si="35"/>
        <v>0</v>
      </c>
      <c r="J155" s="87">
        <f t="shared" si="36"/>
        <v>0</v>
      </c>
      <c r="K155" s="87">
        <f t="shared" si="37"/>
        <v>0</v>
      </c>
      <c r="L155" s="87">
        <f t="shared" si="38"/>
        <v>0</v>
      </c>
      <c r="M155" s="87">
        <f t="shared" si="39"/>
        <v>0</v>
      </c>
      <c r="N155" s="87">
        <f t="shared" si="40"/>
        <v>0</v>
      </c>
      <c r="O155" s="87">
        <f t="shared" si="41"/>
        <v>0</v>
      </c>
    </row>
    <row r="156" spans="1:15" x14ac:dyDescent="0.35">
      <c r="A156" s="87" t="str">
        <f t="shared" si="28"/>
        <v>2026</v>
      </c>
      <c r="B156" s="87">
        <v>489016</v>
      </c>
      <c r="C156" s="87">
        <f t="shared" si="29"/>
        <v>0</v>
      </c>
      <c r="D156" s="87">
        <f t="shared" si="30"/>
        <v>0</v>
      </c>
      <c r="E156" s="87">
        <f t="shared" si="31"/>
        <v>0</v>
      </c>
      <c r="F156" s="87">
        <f t="shared" si="32"/>
        <v>0</v>
      </c>
      <c r="G156" s="87">
        <f t="shared" si="33"/>
        <v>0</v>
      </c>
      <c r="H156" s="87">
        <f t="shared" si="34"/>
        <v>0</v>
      </c>
      <c r="I156" s="87">
        <f t="shared" si="35"/>
        <v>0</v>
      </c>
      <c r="J156" s="87">
        <f t="shared" si="36"/>
        <v>0</v>
      </c>
      <c r="K156" s="87">
        <f t="shared" si="37"/>
        <v>0</v>
      </c>
      <c r="L156" s="87">
        <f t="shared" si="38"/>
        <v>0</v>
      </c>
      <c r="M156" s="87">
        <f t="shared" si="39"/>
        <v>0</v>
      </c>
      <c r="N156" s="87">
        <f t="shared" si="40"/>
        <v>0</v>
      </c>
      <c r="O156" s="87">
        <f t="shared" si="41"/>
        <v>0</v>
      </c>
    </row>
    <row r="157" spans="1:15" x14ac:dyDescent="0.35">
      <c r="A157" s="87" t="str">
        <f t="shared" si="28"/>
        <v>2026</v>
      </c>
      <c r="B157" s="87">
        <v>489017</v>
      </c>
      <c r="C157" s="87">
        <f t="shared" si="29"/>
        <v>0</v>
      </c>
      <c r="D157" s="87">
        <f t="shared" si="30"/>
        <v>0</v>
      </c>
      <c r="E157" s="87">
        <f t="shared" si="31"/>
        <v>0</v>
      </c>
      <c r="F157" s="87">
        <f t="shared" si="32"/>
        <v>0</v>
      </c>
      <c r="G157" s="87">
        <f t="shared" si="33"/>
        <v>0</v>
      </c>
      <c r="H157" s="87">
        <f t="shared" si="34"/>
        <v>0</v>
      </c>
      <c r="I157" s="87">
        <f t="shared" si="35"/>
        <v>0</v>
      </c>
      <c r="J157" s="87">
        <f t="shared" si="36"/>
        <v>0</v>
      </c>
      <c r="K157" s="87">
        <f t="shared" si="37"/>
        <v>0</v>
      </c>
      <c r="L157" s="87">
        <f t="shared" si="38"/>
        <v>0</v>
      </c>
      <c r="M157" s="87">
        <f t="shared" si="39"/>
        <v>0</v>
      </c>
      <c r="N157" s="87">
        <f t="shared" si="40"/>
        <v>0</v>
      </c>
      <c r="O157" s="87">
        <f t="shared" si="41"/>
        <v>0</v>
      </c>
    </row>
    <row r="158" spans="1:15" x14ac:dyDescent="0.35">
      <c r="A158" s="87" t="str">
        <f t="shared" si="28"/>
        <v>2026</v>
      </c>
      <c r="B158" s="87">
        <v>489018</v>
      </c>
      <c r="C158" s="87">
        <f t="shared" si="29"/>
        <v>0</v>
      </c>
      <c r="D158" s="87">
        <f t="shared" si="30"/>
        <v>0</v>
      </c>
      <c r="E158" s="87">
        <f t="shared" si="31"/>
        <v>0</v>
      </c>
      <c r="F158" s="87">
        <f t="shared" si="32"/>
        <v>0</v>
      </c>
      <c r="G158" s="87">
        <f t="shared" si="33"/>
        <v>0</v>
      </c>
      <c r="H158" s="87">
        <f t="shared" si="34"/>
        <v>0</v>
      </c>
      <c r="I158" s="87">
        <f t="shared" si="35"/>
        <v>0</v>
      </c>
      <c r="J158" s="87">
        <f t="shared" si="36"/>
        <v>0</v>
      </c>
      <c r="K158" s="87">
        <f t="shared" si="37"/>
        <v>0</v>
      </c>
      <c r="L158" s="87">
        <f t="shared" si="38"/>
        <v>0</v>
      </c>
      <c r="M158" s="87">
        <f t="shared" si="39"/>
        <v>0</v>
      </c>
      <c r="N158" s="87">
        <f t="shared" si="40"/>
        <v>0</v>
      </c>
      <c r="O158" s="87">
        <f t="shared" si="41"/>
        <v>0</v>
      </c>
    </row>
    <row r="159" spans="1:15" x14ac:dyDescent="0.35">
      <c r="A159" s="87" t="str">
        <f t="shared" si="28"/>
        <v>2026</v>
      </c>
      <c r="B159" s="87">
        <v>489110</v>
      </c>
      <c r="C159" s="87">
        <f t="shared" si="29"/>
        <v>0</v>
      </c>
      <c r="D159" s="87">
        <f t="shared" si="30"/>
        <v>0</v>
      </c>
      <c r="E159" s="87">
        <f t="shared" si="31"/>
        <v>0</v>
      </c>
      <c r="F159" s="87">
        <f t="shared" si="32"/>
        <v>0</v>
      </c>
      <c r="G159" s="87">
        <f t="shared" si="33"/>
        <v>0</v>
      </c>
      <c r="H159" s="87">
        <f t="shared" si="34"/>
        <v>0</v>
      </c>
      <c r="I159" s="87">
        <f t="shared" si="35"/>
        <v>0</v>
      </c>
      <c r="J159" s="87">
        <f t="shared" si="36"/>
        <v>0</v>
      </c>
      <c r="K159" s="87">
        <f t="shared" si="37"/>
        <v>0</v>
      </c>
      <c r="L159" s="87">
        <f t="shared" si="38"/>
        <v>0</v>
      </c>
      <c r="M159" s="87">
        <f t="shared" si="39"/>
        <v>0</v>
      </c>
      <c r="N159" s="87">
        <f t="shared" si="40"/>
        <v>0</v>
      </c>
      <c r="O159" s="87">
        <f t="shared" si="41"/>
        <v>0</v>
      </c>
    </row>
    <row r="160" spans="1:15" x14ac:dyDescent="0.35">
      <c r="A160" s="87" t="str">
        <f t="shared" si="28"/>
        <v>2026</v>
      </c>
      <c r="B160" s="87">
        <v>489111</v>
      </c>
      <c r="C160" s="87">
        <f t="shared" si="29"/>
        <v>0</v>
      </c>
      <c r="D160" s="87">
        <f t="shared" si="30"/>
        <v>0</v>
      </c>
      <c r="E160" s="87">
        <f t="shared" si="31"/>
        <v>0</v>
      </c>
      <c r="F160" s="87">
        <f t="shared" si="32"/>
        <v>0</v>
      </c>
      <c r="G160" s="87">
        <f t="shared" si="33"/>
        <v>0</v>
      </c>
      <c r="H160" s="87">
        <f t="shared" si="34"/>
        <v>0</v>
      </c>
      <c r="I160" s="87">
        <f t="shared" si="35"/>
        <v>0</v>
      </c>
      <c r="J160" s="87">
        <f t="shared" si="36"/>
        <v>0</v>
      </c>
      <c r="K160" s="87">
        <f t="shared" si="37"/>
        <v>0</v>
      </c>
      <c r="L160" s="87">
        <f t="shared" si="38"/>
        <v>0</v>
      </c>
      <c r="M160" s="87">
        <f t="shared" si="39"/>
        <v>0</v>
      </c>
      <c r="N160" s="87">
        <f t="shared" si="40"/>
        <v>0</v>
      </c>
      <c r="O160" s="87">
        <f t="shared" si="41"/>
        <v>0</v>
      </c>
    </row>
    <row r="161" spans="1:15" x14ac:dyDescent="0.35">
      <c r="A161" s="87" t="str">
        <f t="shared" si="28"/>
        <v>2026</v>
      </c>
      <c r="B161" s="87">
        <v>489512</v>
      </c>
      <c r="C161" s="87">
        <f t="shared" si="29"/>
        <v>0</v>
      </c>
      <c r="D161" s="87">
        <f t="shared" si="30"/>
        <v>0</v>
      </c>
      <c r="E161" s="87">
        <f t="shared" si="31"/>
        <v>0</v>
      </c>
      <c r="F161" s="87">
        <f t="shared" si="32"/>
        <v>0</v>
      </c>
      <c r="G161" s="87">
        <f t="shared" si="33"/>
        <v>0</v>
      </c>
      <c r="H161" s="87">
        <f t="shared" si="34"/>
        <v>0</v>
      </c>
      <c r="I161" s="87">
        <f t="shared" si="35"/>
        <v>0</v>
      </c>
      <c r="J161" s="87">
        <f t="shared" si="36"/>
        <v>0</v>
      </c>
      <c r="K161" s="87">
        <f t="shared" si="37"/>
        <v>0</v>
      </c>
      <c r="L161" s="87">
        <f t="shared" si="38"/>
        <v>0</v>
      </c>
      <c r="M161" s="87">
        <f t="shared" si="39"/>
        <v>0</v>
      </c>
      <c r="N161" s="87">
        <f t="shared" si="40"/>
        <v>0</v>
      </c>
      <c r="O161" s="87">
        <f t="shared" si="41"/>
        <v>0</v>
      </c>
    </row>
    <row r="162" spans="1:15" x14ac:dyDescent="0.35">
      <c r="A162" s="87" t="str">
        <f t="shared" si="28"/>
        <v>2026</v>
      </c>
      <c r="B162" s="87">
        <v>489513</v>
      </c>
      <c r="C162" s="87">
        <f t="shared" si="29"/>
        <v>0</v>
      </c>
      <c r="D162" s="87">
        <f t="shared" si="30"/>
        <v>0</v>
      </c>
      <c r="E162" s="87">
        <f t="shared" si="31"/>
        <v>0</v>
      </c>
      <c r="F162" s="87">
        <f t="shared" si="32"/>
        <v>0</v>
      </c>
      <c r="G162" s="87">
        <f t="shared" si="33"/>
        <v>0</v>
      </c>
      <c r="H162" s="87">
        <f t="shared" si="34"/>
        <v>0</v>
      </c>
      <c r="I162" s="87">
        <f t="shared" si="35"/>
        <v>0</v>
      </c>
      <c r="J162" s="87">
        <f t="shared" si="36"/>
        <v>0</v>
      </c>
      <c r="K162" s="87">
        <f t="shared" si="37"/>
        <v>0</v>
      </c>
      <c r="L162" s="87">
        <f t="shared" si="38"/>
        <v>0</v>
      </c>
      <c r="M162" s="87">
        <f t="shared" si="39"/>
        <v>0</v>
      </c>
      <c r="N162" s="87">
        <f t="shared" si="40"/>
        <v>0</v>
      </c>
      <c r="O162" s="87">
        <f t="shared" si="41"/>
        <v>0</v>
      </c>
    </row>
    <row r="163" spans="1:15" x14ac:dyDescent="0.35">
      <c r="A163" s="87" t="str">
        <f t="shared" si="28"/>
        <v>2026</v>
      </c>
      <c r="C163" s="87" t="e">
        <f t="shared" si="29"/>
        <v>#N/A</v>
      </c>
      <c r="D163" s="87" t="e">
        <f t="shared" si="30"/>
        <v>#N/A</v>
      </c>
      <c r="E163" s="87" t="e">
        <f t="shared" si="31"/>
        <v>#N/A</v>
      </c>
      <c r="F163" s="87" t="e">
        <f t="shared" si="32"/>
        <v>#N/A</v>
      </c>
      <c r="G163" s="87" t="e">
        <f t="shared" si="33"/>
        <v>#N/A</v>
      </c>
      <c r="H163" s="87" t="e">
        <f t="shared" si="34"/>
        <v>#N/A</v>
      </c>
      <c r="I163" s="87" t="e">
        <f t="shared" si="35"/>
        <v>#N/A</v>
      </c>
      <c r="J163" s="87" t="e">
        <f t="shared" si="36"/>
        <v>#N/A</v>
      </c>
      <c r="K163" s="87" t="e">
        <f t="shared" si="37"/>
        <v>#N/A</v>
      </c>
      <c r="L163" s="87" t="e">
        <f t="shared" si="38"/>
        <v>#N/A</v>
      </c>
      <c r="M163" s="87" t="e">
        <f t="shared" si="39"/>
        <v>#N/A</v>
      </c>
      <c r="N163" s="87" t="e">
        <f t="shared" si="40"/>
        <v>#N/A</v>
      </c>
      <c r="O163" s="87" t="e">
        <f t="shared" si="41"/>
        <v>#N/A</v>
      </c>
    </row>
    <row r="164" spans="1:15" x14ac:dyDescent="0.35">
      <c r="A164" s="87" t="str">
        <f t="shared" si="28"/>
        <v>2026</v>
      </c>
      <c r="C164" s="87" t="e">
        <f t="shared" si="29"/>
        <v>#N/A</v>
      </c>
      <c r="D164" s="87" t="e">
        <f t="shared" si="30"/>
        <v>#N/A</v>
      </c>
      <c r="E164" s="87" t="e">
        <f t="shared" si="31"/>
        <v>#N/A</v>
      </c>
      <c r="F164" s="87" t="e">
        <f t="shared" si="32"/>
        <v>#N/A</v>
      </c>
      <c r="G164" s="87" t="e">
        <f t="shared" si="33"/>
        <v>#N/A</v>
      </c>
      <c r="H164" s="87" t="e">
        <f t="shared" si="34"/>
        <v>#N/A</v>
      </c>
      <c r="I164" s="87" t="e">
        <f t="shared" si="35"/>
        <v>#N/A</v>
      </c>
      <c r="J164" s="87" t="e">
        <f t="shared" si="36"/>
        <v>#N/A</v>
      </c>
      <c r="K164" s="87" t="e">
        <f t="shared" si="37"/>
        <v>#N/A</v>
      </c>
      <c r="L164" s="87" t="e">
        <f t="shared" si="38"/>
        <v>#N/A</v>
      </c>
      <c r="M164" s="87" t="e">
        <f t="shared" si="39"/>
        <v>#N/A</v>
      </c>
      <c r="N164" s="87" t="e">
        <f t="shared" si="40"/>
        <v>#N/A</v>
      </c>
      <c r="O164" s="87" t="e">
        <f t="shared" si="41"/>
        <v>#N/A</v>
      </c>
    </row>
    <row r="165" spans="1:15" x14ac:dyDescent="0.35">
      <c r="A165" s="87" t="str">
        <f t="shared" si="28"/>
        <v>2026</v>
      </c>
      <c r="C165" s="87" t="e">
        <f t="shared" si="29"/>
        <v>#N/A</v>
      </c>
      <c r="D165" s="87" t="e">
        <f t="shared" si="30"/>
        <v>#N/A</v>
      </c>
      <c r="E165" s="87" t="e">
        <f t="shared" si="31"/>
        <v>#N/A</v>
      </c>
      <c r="F165" s="87" t="e">
        <f t="shared" si="32"/>
        <v>#N/A</v>
      </c>
      <c r="G165" s="87" t="e">
        <f t="shared" si="33"/>
        <v>#N/A</v>
      </c>
      <c r="H165" s="87" t="e">
        <f t="shared" si="34"/>
        <v>#N/A</v>
      </c>
      <c r="I165" s="87" t="e">
        <f t="shared" si="35"/>
        <v>#N/A</v>
      </c>
      <c r="J165" s="87" t="e">
        <f t="shared" si="36"/>
        <v>#N/A</v>
      </c>
      <c r="K165" s="87" t="e">
        <f t="shared" si="37"/>
        <v>#N/A</v>
      </c>
      <c r="L165" s="87" t="e">
        <f t="shared" si="38"/>
        <v>#N/A</v>
      </c>
      <c r="M165" s="87" t="e">
        <f t="shared" si="39"/>
        <v>#N/A</v>
      </c>
      <c r="N165" s="87" t="e">
        <f t="shared" si="40"/>
        <v>#N/A</v>
      </c>
      <c r="O165" s="87" t="e">
        <f t="shared" si="41"/>
        <v>#N/A</v>
      </c>
    </row>
    <row r="166" spans="1:15" x14ac:dyDescent="0.35">
      <c r="A166" s="87" t="str">
        <f t="shared" si="28"/>
        <v>2026</v>
      </c>
      <c r="C166" s="87" t="e">
        <f t="shared" si="29"/>
        <v>#N/A</v>
      </c>
      <c r="D166" s="87" t="e">
        <f t="shared" si="30"/>
        <v>#N/A</v>
      </c>
      <c r="E166" s="87" t="e">
        <f t="shared" si="31"/>
        <v>#N/A</v>
      </c>
      <c r="F166" s="87" t="e">
        <f t="shared" si="32"/>
        <v>#N/A</v>
      </c>
      <c r="G166" s="87" t="e">
        <f t="shared" si="33"/>
        <v>#N/A</v>
      </c>
      <c r="H166" s="87" t="e">
        <f t="shared" si="34"/>
        <v>#N/A</v>
      </c>
      <c r="I166" s="87" t="e">
        <f t="shared" si="35"/>
        <v>#N/A</v>
      </c>
      <c r="J166" s="87" t="e">
        <f t="shared" si="36"/>
        <v>#N/A</v>
      </c>
      <c r="K166" s="87" t="e">
        <f t="shared" si="37"/>
        <v>#N/A</v>
      </c>
      <c r="L166" s="87" t="e">
        <f t="shared" si="38"/>
        <v>#N/A</v>
      </c>
      <c r="M166" s="87" t="e">
        <f t="shared" si="39"/>
        <v>#N/A</v>
      </c>
      <c r="N166" s="87" t="e">
        <f t="shared" si="40"/>
        <v>#N/A</v>
      </c>
      <c r="O166" s="87" t="e">
        <f t="shared" si="41"/>
        <v>#N/A</v>
      </c>
    </row>
    <row r="167" spans="1:15" x14ac:dyDescent="0.35">
      <c r="A167" s="87" t="str">
        <f t="shared" si="28"/>
        <v>2026</v>
      </c>
      <c r="B167" s="87">
        <v>490000</v>
      </c>
      <c r="C167" s="87">
        <f t="shared" si="29"/>
        <v>0</v>
      </c>
      <c r="D167" s="87">
        <f t="shared" si="30"/>
        <v>0</v>
      </c>
      <c r="E167" s="87">
        <f t="shared" si="31"/>
        <v>0</v>
      </c>
      <c r="F167" s="87">
        <f t="shared" si="32"/>
        <v>0</v>
      </c>
      <c r="G167" s="87">
        <f t="shared" si="33"/>
        <v>0</v>
      </c>
      <c r="H167" s="87">
        <f t="shared" si="34"/>
        <v>0</v>
      </c>
      <c r="I167" s="87">
        <f t="shared" si="35"/>
        <v>0</v>
      </c>
      <c r="J167" s="87">
        <f t="shared" si="36"/>
        <v>0</v>
      </c>
      <c r="K167" s="87">
        <f t="shared" si="37"/>
        <v>0</v>
      </c>
      <c r="L167" s="87">
        <f t="shared" si="38"/>
        <v>0</v>
      </c>
      <c r="M167" s="87">
        <f t="shared" si="39"/>
        <v>0</v>
      </c>
      <c r="N167" s="87">
        <f t="shared" si="40"/>
        <v>0</v>
      </c>
      <c r="O167" s="87">
        <f t="shared" si="41"/>
        <v>0</v>
      </c>
    </row>
    <row r="168" spans="1:15" x14ac:dyDescent="0.35">
      <c r="A168" s="87" t="str">
        <f t="shared" si="28"/>
        <v>2026</v>
      </c>
      <c r="B168" s="87">
        <v>491000</v>
      </c>
      <c r="C168" s="87">
        <f t="shared" si="29"/>
        <v>-9481524</v>
      </c>
      <c r="D168" s="87">
        <f t="shared" si="30"/>
        <v>-790127</v>
      </c>
      <c r="E168" s="87">
        <f t="shared" si="31"/>
        <v>-790127</v>
      </c>
      <c r="F168" s="87">
        <f t="shared" si="32"/>
        <v>-790127</v>
      </c>
      <c r="G168" s="87">
        <f t="shared" si="33"/>
        <v>-790127</v>
      </c>
      <c r="H168" s="87">
        <f t="shared" si="34"/>
        <v>-790127</v>
      </c>
      <c r="I168" s="87">
        <f t="shared" si="35"/>
        <v>-790127</v>
      </c>
      <c r="J168" s="87">
        <f t="shared" si="36"/>
        <v>-790127</v>
      </c>
      <c r="K168" s="87">
        <f t="shared" si="37"/>
        <v>-790127</v>
      </c>
      <c r="L168" s="87">
        <f t="shared" si="38"/>
        <v>-790127</v>
      </c>
      <c r="M168" s="87">
        <f t="shared" si="39"/>
        <v>-790127</v>
      </c>
      <c r="N168" s="87">
        <f t="shared" si="40"/>
        <v>-790127</v>
      </c>
      <c r="O168" s="87">
        <f t="shared" si="41"/>
        <v>-790127</v>
      </c>
    </row>
    <row r="169" spans="1:15" x14ac:dyDescent="0.35">
      <c r="A169" s="87" t="str">
        <f t="shared" si="28"/>
        <v>2026</v>
      </c>
      <c r="B169" s="87">
        <v>491010</v>
      </c>
      <c r="C169" s="87">
        <f t="shared" si="29"/>
        <v>0</v>
      </c>
      <c r="D169" s="87">
        <f t="shared" si="30"/>
        <v>0</v>
      </c>
      <c r="E169" s="87">
        <f t="shared" si="31"/>
        <v>0</v>
      </c>
      <c r="F169" s="87">
        <f t="shared" si="32"/>
        <v>0</v>
      </c>
      <c r="G169" s="87">
        <f t="shared" si="33"/>
        <v>0</v>
      </c>
      <c r="H169" s="87">
        <f t="shared" si="34"/>
        <v>0</v>
      </c>
      <c r="I169" s="87">
        <f t="shared" si="35"/>
        <v>0</v>
      </c>
      <c r="J169" s="87">
        <f t="shared" si="36"/>
        <v>0</v>
      </c>
      <c r="K169" s="87">
        <f t="shared" si="37"/>
        <v>0</v>
      </c>
      <c r="L169" s="87">
        <f t="shared" si="38"/>
        <v>0</v>
      </c>
      <c r="M169" s="87">
        <f t="shared" si="39"/>
        <v>0</v>
      </c>
      <c r="N169" s="87">
        <f t="shared" si="40"/>
        <v>0</v>
      </c>
      <c r="O169" s="87">
        <f t="shared" si="41"/>
        <v>0</v>
      </c>
    </row>
    <row r="170" spans="1:15" x14ac:dyDescent="0.35">
      <c r="A170" s="87" t="str">
        <f t="shared" si="28"/>
        <v>2026</v>
      </c>
      <c r="B170" s="87">
        <v>491011</v>
      </c>
      <c r="C170" s="87">
        <f t="shared" si="29"/>
        <v>0</v>
      </c>
      <c r="D170" s="87">
        <f t="shared" si="30"/>
        <v>0</v>
      </c>
      <c r="E170" s="87">
        <f t="shared" si="31"/>
        <v>0</v>
      </c>
      <c r="F170" s="87">
        <f t="shared" si="32"/>
        <v>0</v>
      </c>
      <c r="G170" s="87">
        <f t="shared" si="33"/>
        <v>0</v>
      </c>
      <c r="H170" s="87">
        <f t="shared" si="34"/>
        <v>0</v>
      </c>
      <c r="I170" s="87">
        <f t="shared" si="35"/>
        <v>0</v>
      </c>
      <c r="J170" s="87">
        <f t="shared" si="36"/>
        <v>0</v>
      </c>
      <c r="K170" s="87">
        <f t="shared" si="37"/>
        <v>0</v>
      </c>
      <c r="L170" s="87">
        <f t="shared" si="38"/>
        <v>0</v>
      </c>
      <c r="M170" s="87">
        <f t="shared" si="39"/>
        <v>0</v>
      </c>
      <c r="N170" s="87">
        <f t="shared" si="40"/>
        <v>0</v>
      </c>
      <c r="O170" s="87">
        <f t="shared" si="41"/>
        <v>0</v>
      </c>
    </row>
    <row r="171" spans="1:15" x14ac:dyDescent="0.35">
      <c r="A171" s="87" t="str">
        <f t="shared" si="28"/>
        <v>2026</v>
      </c>
      <c r="B171" s="87">
        <v>491012</v>
      </c>
      <c r="C171" s="87">
        <f t="shared" si="29"/>
        <v>0</v>
      </c>
      <c r="D171" s="87">
        <f t="shared" si="30"/>
        <v>0</v>
      </c>
      <c r="E171" s="87">
        <f t="shared" si="31"/>
        <v>0</v>
      </c>
      <c r="F171" s="87">
        <f t="shared" si="32"/>
        <v>0</v>
      </c>
      <c r="G171" s="87">
        <f t="shared" si="33"/>
        <v>0</v>
      </c>
      <c r="H171" s="87">
        <f t="shared" si="34"/>
        <v>0</v>
      </c>
      <c r="I171" s="87">
        <f t="shared" si="35"/>
        <v>0</v>
      </c>
      <c r="J171" s="87">
        <f t="shared" si="36"/>
        <v>0</v>
      </c>
      <c r="K171" s="87">
        <f t="shared" si="37"/>
        <v>0</v>
      </c>
      <c r="L171" s="87">
        <f t="shared" si="38"/>
        <v>0</v>
      </c>
      <c r="M171" s="87">
        <f t="shared" si="39"/>
        <v>0</v>
      </c>
      <c r="N171" s="87">
        <f t="shared" si="40"/>
        <v>0</v>
      </c>
      <c r="O171" s="87">
        <f t="shared" si="41"/>
        <v>0</v>
      </c>
    </row>
    <row r="172" spans="1:15" x14ac:dyDescent="0.35">
      <c r="A172" s="87" t="str">
        <f t="shared" si="28"/>
        <v>2026</v>
      </c>
      <c r="B172" s="87">
        <v>491510</v>
      </c>
      <c r="C172" s="87">
        <f t="shared" si="29"/>
        <v>0</v>
      </c>
      <c r="D172" s="87">
        <f t="shared" si="30"/>
        <v>0</v>
      </c>
      <c r="E172" s="87">
        <f t="shared" si="31"/>
        <v>0</v>
      </c>
      <c r="F172" s="87">
        <f t="shared" si="32"/>
        <v>0</v>
      </c>
      <c r="G172" s="87">
        <f t="shared" si="33"/>
        <v>0</v>
      </c>
      <c r="H172" s="87">
        <f t="shared" si="34"/>
        <v>0</v>
      </c>
      <c r="I172" s="87">
        <f t="shared" si="35"/>
        <v>0</v>
      </c>
      <c r="J172" s="87">
        <f t="shared" si="36"/>
        <v>0</v>
      </c>
      <c r="K172" s="87">
        <f t="shared" si="37"/>
        <v>0</v>
      </c>
      <c r="L172" s="87">
        <f t="shared" si="38"/>
        <v>0</v>
      </c>
      <c r="M172" s="87">
        <f t="shared" si="39"/>
        <v>0</v>
      </c>
      <c r="N172" s="87">
        <f t="shared" si="40"/>
        <v>0</v>
      </c>
      <c r="O172" s="87">
        <f t="shared" si="41"/>
        <v>0</v>
      </c>
    </row>
    <row r="173" spans="1:15" x14ac:dyDescent="0.35">
      <c r="A173" s="87" t="str">
        <f t="shared" si="28"/>
        <v>2026</v>
      </c>
      <c r="B173" s="87">
        <v>491511</v>
      </c>
      <c r="C173" s="87">
        <f t="shared" si="29"/>
        <v>0</v>
      </c>
      <c r="D173" s="87">
        <f t="shared" si="30"/>
        <v>0</v>
      </c>
      <c r="E173" s="87">
        <f t="shared" si="31"/>
        <v>0</v>
      </c>
      <c r="F173" s="87">
        <f t="shared" si="32"/>
        <v>0</v>
      </c>
      <c r="G173" s="87">
        <f t="shared" si="33"/>
        <v>0</v>
      </c>
      <c r="H173" s="87">
        <f t="shared" si="34"/>
        <v>0</v>
      </c>
      <c r="I173" s="87">
        <f t="shared" si="35"/>
        <v>0</v>
      </c>
      <c r="J173" s="87">
        <f t="shared" si="36"/>
        <v>0</v>
      </c>
      <c r="K173" s="87">
        <f t="shared" si="37"/>
        <v>0</v>
      </c>
      <c r="L173" s="87">
        <f t="shared" si="38"/>
        <v>0</v>
      </c>
      <c r="M173" s="87">
        <f t="shared" si="39"/>
        <v>0</v>
      </c>
      <c r="N173" s="87">
        <f t="shared" si="40"/>
        <v>0</v>
      </c>
      <c r="O173" s="87">
        <f t="shared" si="41"/>
        <v>0</v>
      </c>
    </row>
    <row r="174" spans="1:15" x14ac:dyDescent="0.35">
      <c r="A174" s="87" t="str">
        <f t="shared" si="28"/>
        <v>2026</v>
      </c>
      <c r="B174" s="87">
        <v>491512</v>
      </c>
      <c r="C174" s="87">
        <f t="shared" si="29"/>
        <v>0</v>
      </c>
      <c r="D174" s="87">
        <f t="shared" si="30"/>
        <v>0</v>
      </c>
      <c r="E174" s="87">
        <f t="shared" si="31"/>
        <v>0</v>
      </c>
      <c r="F174" s="87">
        <f t="shared" si="32"/>
        <v>0</v>
      </c>
      <c r="G174" s="87">
        <f t="shared" si="33"/>
        <v>0</v>
      </c>
      <c r="H174" s="87">
        <f t="shared" si="34"/>
        <v>0</v>
      </c>
      <c r="I174" s="87">
        <f t="shared" si="35"/>
        <v>0</v>
      </c>
      <c r="J174" s="87">
        <f t="shared" si="36"/>
        <v>0</v>
      </c>
      <c r="K174" s="87">
        <f t="shared" si="37"/>
        <v>0</v>
      </c>
      <c r="L174" s="87">
        <f t="shared" si="38"/>
        <v>0</v>
      </c>
      <c r="M174" s="87">
        <f t="shared" si="39"/>
        <v>0</v>
      </c>
      <c r="N174" s="87">
        <f t="shared" si="40"/>
        <v>0</v>
      </c>
      <c r="O174" s="87">
        <f t="shared" si="41"/>
        <v>0</v>
      </c>
    </row>
    <row r="175" spans="1:15" x14ac:dyDescent="0.35">
      <c r="A175" s="87" t="str">
        <f t="shared" si="28"/>
        <v>2026</v>
      </c>
      <c r="B175" s="87">
        <v>491513</v>
      </c>
      <c r="C175" s="87">
        <f t="shared" si="29"/>
        <v>0</v>
      </c>
      <c r="D175" s="87">
        <f t="shared" si="30"/>
        <v>0</v>
      </c>
      <c r="E175" s="87">
        <f t="shared" si="31"/>
        <v>0</v>
      </c>
      <c r="F175" s="87">
        <f t="shared" si="32"/>
        <v>0</v>
      </c>
      <c r="G175" s="87">
        <f t="shared" si="33"/>
        <v>0</v>
      </c>
      <c r="H175" s="87">
        <f t="shared" si="34"/>
        <v>0</v>
      </c>
      <c r="I175" s="87">
        <f t="shared" si="35"/>
        <v>0</v>
      </c>
      <c r="J175" s="87">
        <f t="shared" si="36"/>
        <v>0</v>
      </c>
      <c r="K175" s="87">
        <f t="shared" si="37"/>
        <v>0</v>
      </c>
      <c r="L175" s="87">
        <f t="shared" si="38"/>
        <v>0</v>
      </c>
      <c r="M175" s="87">
        <f t="shared" si="39"/>
        <v>0</v>
      </c>
      <c r="N175" s="87">
        <f t="shared" si="40"/>
        <v>0</v>
      </c>
      <c r="O175" s="87">
        <f t="shared" si="41"/>
        <v>0</v>
      </c>
    </row>
    <row r="176" spans="1:15" x14ac:dyDescent="0.35">
      <c r="A176" s="87" t="str">
        <f t="shared" si="28"/>
        <v>2026</v>
      </c>
      <c r="B176" s="87">
        <v>491551</v>
      </c>
      <c r="C176" s="87">
        <f t="shared" si="29"/>
        <v>0</v>
      </c>
      <c r="D176" s="87">
        <f t="shared" si="30"/>
        <v>0</v>
      </c>
      <c r="E176" s="87">
        <f t="shared" si="31"/>
        <v>0</v>
      </c>
      <c r="F176" s="87">
        <f t="shared" si="32"/>
        <v>0</v>
      </c>
      <c r="G176" s="87">
        <f t="shared" si="33"/>
        <v>0</v>
      </c>
      <c r="H176" s="87">
        <f t="shared" si="34"/>
        <v>0</v>
      </c>
      <c r="I176" s="87">
        <f t="shared" si="35"/>
        <v>0</v>
      </c>
      <c r="J176" s="87">
        <f t="shared" si="36"/>
        <v>0</v>
      </c>
      <c r="K176" s="87">
        <f t="shared" si="37"/>
        <v>0</v>
      </c>
      <c r="L176" s="87">
        <f t="shared" si="38"/>
        <v>0</v>
      </c>
      <c r="M176" s="87">
        <f t="shared" si="39"/>
        <v>0</v>
      </c>
      <c r="N176" s="87">
        <f t="shared" si="40"/>
        <v>0</v>
      </c>
      <c r="O176" s="87">
        <f t="shared" si="41"/>
        <v>0</v>
      </c>
    </row>
    <row r="177" spans="1:15" x14ac:dyDescent="0.35">
      <c r="A177" s="87" t="str">
        <f t="shared" si="28"/>
        <v>2026</v>
      </c>
      <c r="B177" s="87">
        <v>491552</v>
      </c>
      <c r="C177" s="87">
        <f t="shared" si="29"/>
        <v>0</v>
      </c>
      <c r="D177" s="87">
        <f t="shared" si="30"/>
        <v>0</v>
      </c>
      <c r="E177" s="87">
        <f t="shared" si="31"/>
        <v>0</v>
      </c>
      <c r="F177" s="87">
        <f t="shared" si="32"/>
        <v>0</v>
      </c>
      <c r="G177" s="87">
        <f t="shared" si="33"/>
        <v>0</v>
      </c>
      <c r="H177" s="87">
        <f t="shared" si="34"/>
        <v>0</v>
      </c>
      <c r="I177" s="87">
        <f t="shared" si="35"/>
        <v>0</v>
      </c>
      <c r="J177" s="87">
        <f t="shared" si="36"/>
        <v>0</v>
      </c>
      <c r="K177" s="87">
        <f t="shared" si="37"/>
        <v>0</v>
      </c>
      <c r="L177" s="87">
        <f t="shared" si="38"/>
        <v>0</v>
      </c>
      <c r="M177" s="87">
        <f t="shared" si="39"/>
        <v>0</v>
      </c>
      <c r="N177" s="87">
        <f t="shared" si="40"/>
        <v>0</v>
      </c>
      <c r="O177" s="87">
        <f t="shared" si="41"/>
        <v>0</v>
      </c>
    </row>
    <row r="178" spans="1:15" x14ac:dyDescent="0.35">
      <c r="A178" s="87" t="str">
        <f t="shared" si="28"/>
        <v>2026</v>
      </c>
      <c r="B178" s="87">
        <v>491553</v>
      </c>
      <c r="C178" s="87">
        <f t="shared" si="29"/>
        <v>0</v>
      </c>
      <c r="D178" s="87">
        <f t="shared" si="30"/>
        <v>0</v>
      </c>
      <c r="E178" s="87">
        <f t="shared" si="31"/>
        <v>0</v>
      </c>
      <c r="F178" s="87">
        <f t="shared" si="32"/>
        <v>0</v>
      </c>
      <c r="G178" s="87">
        <f t="shared" si="33"/>
        <v>0</v>
      </c>
      <c r="H178" s="87">
        <f t="shared" si="34"/>
        <v>0</v>
      </c>
      <c r="I178" s="87">
        <f t="shared" si="35"/>
        <v>0</v>
      </c>
      <c r="J178" s="87">
        <f t="shared" si="36"/>
        <v>0</v>
      </c>
      <c r="K178" s="87">
        <f t="shared" si="37"/>
        <v>0</v>
      </c>
      <c r="L178" s="87">
        <f t="shared" si="38"/>
        <v>0</v>
      </c>
      <c r="M178" s="87">
        <f t="shared" si="39"/>
        <v>0</v>
      </c>
      <c r="N178" s="87">
        <f t="shared" si="40"/>
        <v>0</v>
      </c>
      <c r="O178" s="87">
        <f t="shared" si="41"/>
        <v>0</v>
      </c>
    </row>
    <row r="179" spans="1:15" x14ac:dyDescent="0.35">
      <c r="A179" s="87" t="str">
        <f t="shared" si="28"/>
        <v>2026</v>
      </c>
      <c r="B179" s="87">
        <v>491554</v>
      </c>
      <c r="C179" s="87">
        <f t="shared" si="29"/>
        <v>0</v>
      </c>
      <c r="D179" s="87">
        <f t="shared" si="30"/>
        <v>0</v>
      </c>
      <c r="E179" s="87">
        <f t="shared" si="31"/>
        <v>0</v>
      </c>
      <c r="F179" s="87">
        <f t="shared" si="32"/>
        <v>0</v>
      </c>
      <c r="G179" s="87">
        <f t="shared" si="33"/>
        <v>0</v>
      </c>
      <c r="H179" s="87">
        <f t="shared" si="34"/>
        <v>0</v>
      </c>
      <c r="I179" s="87">
        <f t="shared" si="35"/>
        <v>0</v>
      </c>
      <c r="J179" s="87">
        <f t="shared" si="36"/>
        <v>0</v>
      </c>
      <c r="K179" s="87">
        <f t="shared" si="37"/>
        <v>0</v>
      </c>
      <c r="L179" s="87">
        <f t="shared" si="38"/>
        <v>0</v>
      </c>
      <c r="M179" s="87">
        <f t="shared" si="39"/>
        <v>0</v>
      </c>
      <c r="N179" s="87">
        <f t="shared" si="40"/>
        <v>0</v>
      </c>
      <c r="O179" s="87">
        <f t="shared" si="41"/>
        <v>0</v>
      </c>
    </row>
    <row r="180" spans="1:15" x14ac:dyDescent="0.35">
      <c r="A180" s="87" t="str">
        <f t="shared" si="28"/>
        <v>2026</v>
      </c>
      <c r="B180" s="87">
        <v>491555</v>
      </c>
      <c r="C180" s="87">
        <f t="shared" si="29"/>
        <v>0</v>
      </c>
      <c r="D180" s="87">
        <f t="shared" si="30"/>
        <v>0</v>
      </c>
      <c r="E180" s="87">
        <f t="shared" si="31"/>
        <v>0</v>
      </c>
      <c r="F180" s="87">
        <f t="shared" si="32"/>
        <v>0</v>
      </c>
      <c r="G180" s="87">
        <f t="shared" si="33"/>
        <v>0</v>
      </c>
      <c r="H180" s="87">
        <f t="shared" si="34"/>
        <v>0</v>
      </c>
      <c r="I180" s="87">
        <f t="shared" si="35"/>
        <v>0</v>
      </c>
      <c r="J180" s="87">
        <f t="shared" si="36"/>
        <v>0</v>
      </c>
      <c r="K180" s="87">
        <f t="shared" si="37"/>
        <v>0</v>
      </c>
      <c r="L180" s="87">
        <f t="shared" si="38"/>
        <v>0</v>
      </c>
      <c r="M180" s="87">
        <f t="shared" si="39"/>
        <v>0</v>
      </c>
      <c r="N180" s="87">
        <f t="shared" si="40"/>
        <v>0</v>
      </c>
      <c r="O180" s="87">
        <f t="shared" si="41"/>
        <v>0</v>
      </c>
    </row>
    <row r="181" spans="1:15" x14ac:dyDescent="0.35">
      <c r="A181" s="87" t="str">
        <f t="shared" si="28"/>
        <v>2026</v>
      </c>
      <c r="B181" s="87">
        <v>491556</v>
      </c>
      <c r="C181" s="87">
        <f t="shared" si="29"/>
        <v>0</v>
      </c>
      <c r="D181" s="87">
        <f t="shared" si="30"/>
        <v>0</v>
      </c>
      <c r="E181" s="87">
        <f t="shared" si="31"/>
        <v>0</v>
      </c>
      <c r="F181" s="87">
        <f t="shared" si="32"/>
        <v>0</v>
      </c>
      <c r="G181" s="87">
        <f t="shared" si="33"/>
        <v>0</v>
      </c>
      <c r="H181" s="87">
        <f t="shared" si="34"/>
        <v>0</v>
      </c>
      <c r="I181" s="87">
        <f t="shared" si="35"/>
        <v>0</v>
      </c>
      <c r="J181" s="87">
        <f t="shared" si="36"/>
        <v>0</v>
      </c>
      <c r="K181" s="87">
        <f t="shared" si="37"/>
        <v>0</v>
      </c>
      <c r="L181" s="87">
        <f t="shared" si="38"/>
        <v>0</v>
      </c>
      <c r="M181" s="87">
        <f t="shared" si="39"/>
        <v>0</v>
      </c>
      <c r="N181" s="87">
        <f t="shared" si="40"/>
        <v>0</v>
      </c>
      <c r="O181" s="87">
        <f t="shared" si="41"/>
        <v>0</v>
      </c>
    </row>
    <row r="182" spans="1:15" x14ac:dyDescent="0.35">
      <c r="A182" s="87" t="str">
        <f t="shared" si="28"/>
        <v>2026</v>
      </c>
      <c r="B182" s="87">
        <v>491557</v>
      </c>
      <c r="C182" s="87">
        <f t="shared" si="29"/>
        <v>0</v>
      </c>
      <c r="D182" s="87">
        <f t="shared" si="30"/>
        <v>0</v>
      </c>
      <c r="E182" s="87">
        <f t="shared" si="31"/>
        <v>0</v>
      </c>
      <c r="F182" s="87">
        <f t="shared" si="32"/>
        <v>0</v>
      </c>
      <c r="G182" s="87">
        <f t="shared" si="33"/>
        <v>0</v>
      </c>
      <c r="H182" s="87">
        <f t="shared" si="34"/>
        <v>0</v>
      </c>
      <c r="I182" s="87">
        <f t="shared" si="35"/>
        <v>0</v>
      </c>
      <c r="J182" s="87">
        <f t="shared" si="36"/>
        <v>0</v>
      </c>
      <c r="K182" s="87">
        <f t="shared" si="37"/>
        <v>0</v>
      </c>
      <c r="L182" s="87">
        <f t="shared" si="38"/>
        <v>0</v>
      </c>
      <c r="M182" s="87">
        <f t="shared" si="39"/>
        <v>0</v>
      </c>
      <c r="N182" s="87">
        <f t="shared" si="40"/>
        <v>0</v>
      </c>
      <c r="O182" s="87">
        <f t="shared" si="41"/>
        <v>0</v>
      </c>
    </row>
    <row r="183" spans="1:15" x14ac:dyDescent="0.35">
      <c r="A183" s="87" t="str">
        <f t="shared" si="28"/>
        <v>2026</v>
      </c>
      <c r="B183" s="87">
        <v>491558</v>
      </c>
      <c r="C183" s="87">
        <f t="shared" si="29"/>
        <v>0</v>
      </c>
      <c r="D183" s="87">
        <f t="shared" si="30"/>
        <v>0</v>
      </c>
      <c r="E183" s="87">
        <f t="shared" si="31"/>
        <v>0</v>
      </c>
      <c r="F183" s="87">
        <f t="shared" si="32"/>
        <v>0</v>
      </c>
      <c r="G183" s="87">
        <f t="shared" si="33"/>
        <v>0</v>
      </c>
      <c r="H183" s="87">
        <f t="shared" si="34"/>
        <v>0</v>
      </c>
      <c r="I183" s="87">
        <f t="shared" si="35"/>
        <v>0</v>
      </c>
      <c r="J183" s="87">
        <f t="shared" si="36"/>
        <v>0</v>
      </c>
      <c r="K183" s="87">
        <f t="shared" si="37"/>
        <v>0</v>
      </c>
      <c r="L183" s="87">
        <f t="shared" si="38"/>
        <v>0</v>
      </c>
      <c r="M183" s="87">
        <f t="shared" si="39"/>
        <v>0</v>
      </c>
      <c r="N183" s="87">
        <f t="shared" si="40"/>
        <v>0</v>
      </c>
      <c r="O183" s="87">
        <f t="shared" si="41"/>
        <v>0</v>
      </c>
    </row>
    <row r="184" spans="1:15" x14ac:dyDescent="0.35">
      <c r="A184" s="87" t="str">
        <f t="shared" si="28"/>
        <v>2026</v>
      </c>
      <c r="B184" s="87">
        <v>491559</v>
      </c>
      <c r="C184" s="87">
        <f t="shared" si="29"/>
        <v>0</v>
      </c>
      <c r="D184" s="87">
        <f t="shared" si="30"/>
        <v>0</v>
      </c>
      <c r="E184" s="87">
        <f t="shared" si="31"/>
        <v>0</v>
      </c>
      <c r="F184" s="87">
        <f t="shared" si="32"/>
        <v>0</v>
      </c>
      <c r="G184" s="87">
        <f t="shared" si="33"/>
        <v>0</v>
      </c>
      <c r="H184" s="87">
        <f t="shared" si="34"/>
        <v>0</v>
      </c>
      <c r="I184" s="87">
        <f t="shared" si="35"/>
        <v>0</v>
      </c>
      <c r="J184" s="87">
        <f t="shared" si="36"/>
        <v>0</v>
      </c>
      <c r="K184" s="87">
        <f t="shared" si="37"/>
        <v>0</v>
      </c>
      <c r="L184" s="87">
        <f t="shared" si="38"/>
        <v>0</v>
      </c>
      <c r="M184" s="87">
        <f t="shared" si="39"/>
        <v>0</v>
      </c>
      <c r="N184" s="87">
        <f t="shared" si="40"/>
        <v>0</v>
      </c>
      <c r="O184" s="87">
        <f t="shared" si="41"/>
        <v>0</v>
      </c>
    </row>
    <row r="185" spans="1:15" x14ac:dyDescent="0.35">
      <c r="A185" s="87" t="str">
        <f t="shared" si="28"/>
        <v>2026</v>
      </c>
      <c r="B185" s="87">
        <v>491560</v>
      </c>
      <c r="C185" s="87">
        <f t="shared" si="29"/>
        <v>0</v>
      </c>
      <c r="D185" s="87">
        <f t="shared" si="30"/>
        <v>0</v>
      </c>
      <c r="E185" s="87">
        <f t="shared" si="31"/>
        <v>0</v>
      </c>
      <c r="F185" s="87">
        <f t="shared" si="32"/>
        <v>0</v>
      </c>
      <c r="G185" s="87">
        <f t="shared" si="33"/>
        <v>0</v>
      </c>
      <c r="H185" s="87">
        <f t="shared" si="34"/>
        <v>0</v>
      </c>
      <c r="I185" s="87">
        <f t="shared" si="35"/>
        <v>0</v>
      </c>
      <c r="J185" s="87">
        <f t="shared" si="36"/>
        <v>0</v>
      </c>
      <c r="K185" s="87">
        <f t="shared" si="37"/>
        <v>0</v>
      </c>
      <c r="L185" s="87">
        <f t="shared" si="38"/>
        <v>0</v>
      </c>
      <c r="M185" s="87">
        <f t="shared" si="39"/>
        <v>0</v>
      </c>
      <c r="N185" s="87">
        <f t="shared" si="40"/>
        <v>0</v>
      </c>
      <c r="O185" s="87">
        <f t="shared" si="41"/>
        <v>0</v>
      </c>
    </row>
    <row r="186" spans="1:15" x14ac:dyDescent="0.35">
      <c r="A186" s="87" t="str">
        <f t="shared" si="28"/>
        <v>2026</v>
      </c>
      <c r="B186" s="87">
        <v>491561</v>
      </c>
      <c r="C186" s="87">
        <f t="shared" si="29"/>
        <v>0</v>
      </c>
      <c r="D186" s="87">
        <f t="shared" si="30"/>
        <v>0</v>
      </c>
      <c r="E186" s="87">
        <f t="shared" si="31"/>
        <v>0</v>
      </c>
      <c r="F186" s="87">
        <f t="shared" si="32"/>
        <v>0</v>
      </c>
      <c r="G186" s="87">
        <f t="shared" si="33"/>
        <v>0</v>
      </c>
      <c r="H186" s="87">
        <f t="shared" si="34"/>
        <v>0</v>
      </c>
      <c r="I186" s="87">
        <f t="shared" si="35"/>
        <v>0</v>
      </c>
      <c r="J186" s="87">
        <f t="shared" si="36"/>
        <v>0</v>
      </c>
      <c r="K186" s="87">
        <f t="shared" si="37"/>
        <v>0</v>
      </c>
      <c r="L186" s="87">
        <f t="shared" si="38"/>
        <v>0</v>
      </c>
      <c r="M186" s="87">
        <f t="shared" si="39"/>
        <v>0</v>
      </c>
      <c r="N186" s="87">
        <f t="shared" si="40"/>
        <v>0</v>
      </c>
      <c r="O186" s="87">
        <f t="shared" si="41"/>
        <v>0</v>
      </c>
    </row>
    <row r="187" spans="1:15" x14ac:dyDescent="0.35">
      <c r="A187" s="87" t="str">
        <f t="shared" si="28"/>
        <v>2026</v>
      </c>
      <c r="B187" s="87">
        <v>491562</v>
      </c>
      <c r="C187" s="87">
        <f t="shared" si="29"/>
        <v>0</v>
      </c>
      <c r="D187" s="87">
        <f t="shared" si="30"/>
        <v>0</v>
      </c>
      <c r="E187" s="87">
        <f t="shared" si="31"/>
        <v>0</v>
      </c>
      <c r="F187" s="87">
        <f t="shared" si="32"/>
        <v>0</v>
      </c>
      <c r="G187" s="87">
        <f t="shared" si="33"/>
        <v>0</v>
      </c>
      <c r="H187" s="87">
        <f t="shared" si="34"/>
        <v>0</v>
      </c>
      <c r="I187" s="87">
        <f t="shared" si="35"/>
        <v>0</v>
      </c>
      <c r="J187" s="87">
        <f t="shared" si="36"/>
        <v>0</v>
      </c>
      <c r="K187" s="87">
        <f t="shared" si="37"/>
        <v>0</v>
      </c>
      <c r="L187" s="87">
        <f t="shared" si="38"/>
        <v>0</v>
      </c>
      <c r="M187" s="87">
        <f t="shared" si="39"/>
        <v>0</v>
      </c>
      <c r="N187" s="87">
        <f t="shared" si="40"/>
        <v>0</v>
      </c>
      <c r="O187" s="87">
        <f t="shared" si="41"/>
        <v>0</v>
      </c>
    </row>
    <row r="188" spans="1:15" x14ac:dyDescent="0.35">
      <c r="A188" s="87" t="str">
        <f t="shared" si="28"/>
        <v>2026</v>
      </c>
      <c r="B188" s="87">
        <v>491563</v>
      </c>
      <c r="C188" s="87">
        <f t="shared" si="29"/>
        <v>0</v>
      </c>
      <c r="D188" s="87">
        <f t="shared" si="30"/>
        <v>0</v>
      </c>
      <c r="E188" s="87">
        <f t="shared" si="31"/>
        <v>0</v>
      </c>
      <c r="F188" s="87">
        <f t="shared" si="32"/>
        <v>0</v>
      </c>
      <c r="G188" s="87">
        <f t="shared" si="33"/>
        <v>0</v>
      </c>
      <c r="H188" s="87">
        <f t="shared" si="34"/>
        <v>0</v>
      </c>
      <c r="I188" s="87">
        <f t="shared" si="35"/>
        <v>0</v>
      </c>
      <c r="J188" s="87">
        <f t="shared" si="36"/>
        <v>0</v>
      </c>
      <c r="K188" s="87">
        <f t="shared" si="37"/>
        <v>0</v>
      </c>
      <c r="L188" s="87">
        <f t="shared" si="38"/>
        <v>0</v>
      </c>
      <c r="M188" s="87">
        <f t="shared" si="39"/>
        <v>0</v>
      </c>
      <c r="N188" s="87">
        <f t="shared" si="40"/>
        <v>0</v>
      </c>
      <c r="O188" s="87">
        <f t="shared" si="41"/>
        <v>0</v>
      </c>
    </row>
    <row r="189" spans="1:15" x14ac:dyDescent="0.35">
      <c r="A189" s="87" t="str">
        <f t="shared" si="28"/>
        <v>2026</v>
      </c>
      <c r="B189" s="87">
        <v>491564</v>
      </c>
      <c r="C189" s="87">
        <f t="shared" si="29"/>
        <v>0</v>
      </c>
      <c r="D189" s="87">
        <f t="shared" si="30"/>
        <v>0</v>
      </c>
      <c r="E189" s="87">
        <f t="shared" si="31"/>
        <v>0</v>
      </c>
      <c r="F189" s="87">
        <f t="shared" si="32"/>
        <v>0</v>
      </c>
      <c r="G189" s="87">
        <f t="shared" si="33"/>
        <v>0</v>
      </c>
      <c r="H189" s="87">
        <f t="shared" si="34"/>
        <v>0</v>
      </c>
      <c r="I189" s="87">
        <f t="shared" si="35"/>
        <v>0</v>
      </c>
      <c r="J189" s="87">
        <f t="shared" si="36"/>
        <v>0</v>
      </c>
      <c r="K189" s="87">
        <f t="shared" si="37"/>
        <v>0</v>
      </c>
      <c r="L189" s="87">
        <f t="shared" si="38"/>
        <v>0</v>
      </c>
      <c r="M189" s="87">
        <f t="shared" si="39"/>
        <v>0</v>
      </c>
      <c r="N189" s="87">
        <f t="shared" si="40"/>
        <v>0</v>
      </c>
      <c r="O189" s="87">
        <f t="shared" si="41"/>
        <v>0</v>
      </c>
    </row>
    <row r="190" spans="1:15" x14ac:dyDescent="0.35">
      <c r="A190" s="87" t="str">
        <f t="shared" si="28"/>
        <v>2026</v>
      </c>
      <c r="B190" s="87">
        <v>492000</v>
      </c>
      <c r="C190" s="87">
        <f t="shared" si="29"/>
        <v>0</v>
      </c>
      <c r="D190" s="87">
        <f t="shared" si="30"/>
        <v>0</v>
      </c>
      <c r="E190" s="87">
        <f t="shared" si="31"/>
        <v>0</v>
      </c>
      <c r="F190" s="87">
        <f t="shared" si="32"/>
        <v>0</v>
      </c>
      <c r="G190" s="87">
        <f t="shared" si="33"/>
        <v>0</v>
      </c>
      <c r="H190" s="87">
        <f t="shared" si="34"/>
        <v>0</v>
      </c>
      <c r="I190" s="87">
        <f t="shared" si="35"/>
        <v>0</v>
      </c>
      <c r="J190" s="87">
        <f t="shared" si="36"/>
        <v>0</v>
      </c>
      <c r="K190" s="87">
        <f t="shared" si="37"/>
        <v>0</v>
      </c>
      <c r="L190" s="87">
        <f t="shared" si="38"/>
        <v>0</v>
      </c>
      <c r="M190" s="87">
        <f t="shared" si="39"/>
        <v>0</v>
      </c>
      <c r="N190" s="87">
        <f t="shared" si="40"/>
        <v>0</v>
      </c>
      <c r="O190" s="87">
        <f t="shared" si="41"/>
        <v>0</v>
      </c>
    </row>
    <row r="191" spans="1:15" x14ac:dyDescent="0.35">
      <c r="A191" s="87" t="str">
        <f t="shared" si="28"/>
        <v>2026</v>
      </c>
      <c r="C191" s="87" t="e">
        <f t="shared" si="29"/>
        <v>#N/A</v>
      </c>
      <c r="D191" s="87" t="e">
        <f t="shared" si="30"/>
        <v>#N/A</v>
      </c>
      <c r="E191" s="87" t="e">
        <f t="shared" si="31"/>
        <v>#N/A</v>
      </c>
      <c r="F191" s="87" t="e">
        <f t="shared" si="32"/>
        <v>#N/A</v>
      </c>
      <c r="G191" s="87" t="e">
        <f t="shared" si="33"/>
        <v>#N/A</v>
      </c>
      <c r="H191" s="87" t="e">
        <f t="shared" si="34"/>
        <v>#N/A</v>
      </c>
      <c r="I191" s="87" t="e">
        <f t="shared" si="35"/>
        <v>#N/A</v>
      </c>
      <c r="J191" s="87" t="e">
        <f t="shared" si="36"/>
        <v>#N/A</v>
      </c>
      <c r="K191" s="87" t="e">
        <f t="shared" si="37"/>
        <v>#N/A</v>
      </c>
      <c r="L191" s="87" t="e">
        <f t="shared" si="38"/>
        <v>#N/A</v>
      </c>
      <c r="M191" s="87" t="e">
        <f t="shared" si="39"/>
        <v>#N/A</v>
      </c>
      <c r="N191" s="87" t="e">
        <f t="shared" si="40"/>
        <v>#N/A</v>
      </c>
      <c r="O191" s="87" t="e">
        <f t="shared" si="41"/>
        <v>#N/A</v>
      </c>
    </row>
    <row r="192" spans="1:15" x14ac:dyDescent="0.35">
      <c r="A192" s="87" t="str">
        <f t="shared" si="28"/>
        <v>2026</v>
      </c>
      <c r="C192" s="87" t="e">
        <f t="shared" si="29"/>
        <v>#N/A</v>
      </c>
      <c r="D192" s="87" t="e">
        <f t="shared" si="30"/>
        <v>#N/A</v>
      </c>
      <c r="E192" s="87" t="e">
        <f t="shared" si="31"/>
        <v>#N/A</v>
      </c>
      <c r="F192" s="87" t="e">
        <f t="shared" si="32"/>
        <v>#N/A</v>
      </c>
      <c r="G192" s="87" t="e">
        <f t="shared" si="33"/>
        <v>#N/A</v>
      </c>
      <c r="H192" s="87" t="e">
        <f t="shared" si="34"/>
        <v>#N/A</v>
      </c>
      <c r="I192" s="87" t="e">
        <f t="shared" si="35"/>
        <v>#N/A</v>
      </c>
      <c r="J192" s="87" t="e">
        <f t="shared" si="36"/>
        <v>#N/A</v>
      </c>
      <c r="K192" s="87" t="e">
        <f t="shared" si="37"/>
        <v>#N/A</v>
      </c>
      <c r="L192" s="87" t="e">
        <f t="shared" si="38"/>
        <v>#N/A</v>
      </c>
      <c r="M192" s="87" t="e">
        <f t="shared" si="39"/>
        <v>#N/A</v>
      </c>
      <c r="N192" s="87" t="e">
        <f t="shared" si="40"/>
        <v>#N/A</v>
      </c>
      <c r="O192" s="87" t="e">
        <f t="shared" si="41"/>
        <v>#N/A</v>
      </c>
    </row>
    <row r="193" spans="1:15" x14ac:dyDescent="0.35">
      <c r="A193" s="87" t="str">
        <f t="shared" si="28"/>
        <v>2026</v>
      </c>
      <c r="C193" s="87" t="e">
        <f t="shared" si="29"/>
        <v>#N/A</v>
      </c>
      <c r="D193" s="87" t="e">
        <f t="shared" si="30"/>
        <v>#N/A</v>
      </c>
      <c r="E193" s="87" t="e">
        <f t="shared" si="31"/>
        <v>#N/A</v>
      </c>
      <c r="F193" s="87" t="e">
        <f t="shared" si="32"/>
        <v>#N/A</v>
      </c>
      <c r="G193" s="87" t="e">
        <f t="shared" si="33"/>
        <v>#N/A</v>
      </c>
      <c r="H193" s="87" t="e">
        <f t="shared" si="34"/>
        <v>#N/A</v>
      </c>
      <c r="I193" s="87" t="e">
        <f t="shared" si="35"/>
        <v>#N/A</v>
      </c>
      <c r="J193" s="87" t="e">
        <f t="shared" si="36"/>
        <v>#N/A</v>
      </c>
      <c r="K193" s="87" t="e">
        <f t="shared" si="37"/>
        <v>#N/A</v>
      </c>
      <c r="L193" s="87" t="e">
        <f t="shared" si="38"/>
        <v>#N/A</v>
      </c>
      <c r="M193" s="87" t="e">
        <f t="shared" si="39"/>
        <v>#N/A</v>
      </c>
      <c r="N193" s="87" t="e">
        <f t="shared" si="40"/>
        <v>#N/A</v>
      </c>
      <c r="O193" s="87" t="e">
        <f t="shared" si="41"/>
        <v>#N/A</v>
      </c>
    </row>
    <row r="194" spans="1:15" x14ac:dyDescent="0.35">
      <c r="A194" s="87" t="str">
        <f t="shared" ref="A194:A257" si="42">+PlnYr</f>
        <v>2026</v>
      </c>
      <c r="C194" s="87" t="e">
        <f t="shared" ref="C194:C257" si="43">VLOOKUP($B194,OP,47,FALSE)</f>
        <v>#N/A</v>
      </c>
      <c r="D194" s="87" t="e">
        <f t="shared" ref="D194:D257" si="44">VLOOKUP($B194,OP,35,FALSE)</f>
        <v>#N/A</v>
      </c>
      <c r="E194" s="87" t="e">
        <f t="shared" ref="E194:E257" si="45">VLOOKUP($B194,OP,36,FALSE)</f>
        <v>#N/A</v>
      </c>
      <c r="F194" s="87" t="e">
        <f t="shared" ref="F194:F257" si="46">VLOOKUP($B194,OP,37,FALSE)</f>
        <v>#N/A</v>
      </c>
      <c r="G194" s="87" t="e">
        <f t="shared" ref="G194:G257" si="47">VLOOKUP($B194,OP,38,FALSE)</f>
        <v>#N/A</v>
      </c>
      <c r="H194" s="87" t="e">
        <f t="shared" ref="H194:H257" si="48">VLOOKUP($B194,OP,39,FALSE)</f>
        <v>#N/A</v>
      </c>
      <c r="I194" s="87" t="e">
        <f t="shared" ref="I194:I257" si="49">VLOOKUP($B194,OP,40,FALSE)</f>
        <v>#N/A</v>
      </c>
      <c r="J194" s="87" t="e">
        <f t="shared" ref="J194:J257" si="50">VLOOKUP($B194,OP,41,FALSE)</f>
        <v>#N/A</v>
      </c>
      <c r="K194" s="87" t="e">
        <f t="shared" ref="K194:K257" si="51">VLOOKUP($B194,OP,42,FALSE)</f>
        <v>#N/A</v>
      </c>
      <c r="L194" s="87" t="e">
        <f t="shared" ref="L194:L257" si="52">VLOOKUP($B194,OP,43,FALSE)</f>
        <v>#N/A</v>
      </c>
      <c r="M194" s="87" t="e">
        <f t="shared" ref="M194:M257" si="53">VLOOKUP($B194,OP,44,FALSE)</f>
        <v>#N/A</v>
      </c>
      <c r="N194" s="87" t="e">
        <f t="shared" ref="N194:N257" si="54">VLOOKUP($B194,OP,45,FALSE)</f>
        <v>#N/A</v>
      </c>
      <c r="O194" s="87" t="e">
        <f t="shared" ref="O194:O257" si="55">VLOOKUP($B194,OP,46,FALSE)</f>
        <v>#N/A</v>
      </c>
    </row>
    <row r="195" spans="1:15" x14ac:dyDescent="0.35">
      <c r="A195" s="87" t="str">
        <f t="shared" si="42"/>
        <v>2026</v>
      </c>
      <c r="C195" s="87" t="e">
        <f t="shared" si="43"/>
        <v>#N/A</v>
      </c>
      <c r="D195" s="87" t="e">
        <f t="shared" si="44"/>
        <v>#N/A</v>
      </c>
      <c r="E195" s="87" t="e">
        <f t="shared" si="45"/>
        <v>#N/A</v>
      </c>
      <c r="F195" s="87" t="e">
        <f t="shared" si="46"/>
        <v>#N/A</v>
      </c>
      <c r="G195" s="87" t="e">
        <f t="shared" si="47"/>
        <v>#N/A</v>
      </c>
      <c r="H195" s="87" t="e">
        <f t="shared" si="48"/>
        <v>#N/A</v>
      </c>
      <c r="I195" s="87" t="e">
        <f t="shared" si="49"/>
        <v>#N/A</v>
      </c>
      <c r="J195" s="87" t="e">
        <f t="shared" si="50"/>
        <v>#N/A</v>
      </c>
      <c r="K195" s="87" t="e">
        <f t="shared" si="51"/>
        <v>#N/A</v>
      </c>
      <c r="L195" s="87" t="e">
        <f t="shared" si="52"/>
        <v>#N/A</v>
      </c>
      <c r="M195" s="87" t="e">
        <f t="shared" si="53"/>
        <v>#N/A</v>
      </c>
      <c r="N195" s="87" t="e">
        <f t="shared" si="54"/>
        <v>#N/A</v>
      </c>
      <c r="O195" s="87" t="e">
        <f t="shared" si="55"/>
        <v>#N/A</v>
      </c>
    </row>
    <row r="196" spans="1:15" x14ac:dyDescent="0.35">
      <c r="A196" s="87" t="str">
        <f t="shared" si="42"/>
        <v>2026</v>
      </c>
      <c r="C196" s="87" t="e">
        <f t="shared" si="43"/>
        <v>#N/A</v>
      </c>
      <c r="D196" s="87" t="e">
        <f t="shared" si="44"/>
        <v>#N/A</v>
      </c>
      <c r="E196" s="87" t="e">
        <f t="shared" si="45"/>
        <v>#N/A</v>
      </c>
      <c r="F196" s="87" t="e">
        <f t="shared" si="46"/>
        <v>#N/A</v>
      </c>
      <c r="G196" s="87" t="e">
        <f t="shared" si="47"/>
        <v>#N/A</v>
      </c>
      <c r="H196" s="87" t="e">
        <f t="shared" si="48"/>
        <v>#N/A</v>
      </c>
      <c r="I196" s="87" t="e">
        <f t="shared" si="49"/>
        <v>#N/A</v>
      </c>
      <c r="J196" s="87" t="e">
        <f t="shared" si="50"/>
        <v>#N/A</v>
      </c>
      <c r="K196" s="87" t="e">
        <f t="shared" si="51"/>
        <v>#N/A</v>
      </c>
      <c r="L196" s="87" t="e">
        <f t="shared" si="52"/>
        <v>#N/A</v>
      </c>
      <c r="M196" s="87" t="e">
        <f t="shared" si="53"/>
        <v>#N/A</v>
      </c>
      <c r="N196" s="87" t="e">
        <f t="shared" si="54"/>
        <v>#N/A</v>
      </c>
      <c r="O196" s="87" t="e">
        <f t="shared" si="55"/>
        <v>#N/A</v>
      </c>
    </row>
    <row r="197" spans="1:15" x14ac:dyDescent="0.35">
      <c r="A197" s="87" t="str">
        <f t="shared" si="42"/>
        <v>2026</v>
      </c>
      <c r="C197" s="87" t="e">
        <f t="shared" si="43"/>
        <v>#N/A</v>
      </c>
      <c r="D197" s="87" t="e">
        <f t="shared" si="44"/>
        <v>#N/A</v>
      </c>
      <c r="E197" s="87" t="e">
        <f t="shared" si="45"/>
        <v>#N/A</v>
      </c>
      <c r="F197" s="87" t="e">
        <f t="shared" si="46"/>
        <v>#N/A</v>
      </c>
      <c r="G197" s="87" t="e">
        <f t="shared" si="47"/>
        <v>#N/A</v>
      </c>
      <c r="H197" s="87" t="e">
        <f t="shared" si="48"/>
        <v>#N/A</v>
      </c>
      <c r="I197" s="87" t="e">
        <f t="shared" si="49"/>
        <v>#N/A</v>
      </c>
      <c r="J197" s="87" t="e">
        <f t="shared" si="50"/>
        <v>#N/A</v>
      </c>
      <c r="K197" s="87" t="e">
        <f t="shared" si="51"/>
        <v>#N/A</v>
      </c>
      <c r="L197" s="87" t="e">
        <f t="shared" si="52"/>
        <v>#N/A</v>
      </c>
      <c r="M197" s="87" t="e">
        <f t="shared" si="53"/>
        <v>#N/A</v>
      </c>
      <c r="N197" s="87" t="e">
        <f t="shared" si="54"/>
        <v>#N/A</v>
      </c>
      <c r="O197" s="87" t="e">
        <f t="shared" si="55"/>
        <v>#N/A</v>
      </c>
    </row>
    <row r="198" spans="1:15" x14ac:dyDescent="0.35">
      <c r="A198" s="87" t="str">
        <f t="shared" si="42"/>
        <v>2026</v>
      </c>
      <c r="B198" s="87">
        <v>500000</v>
      </c>
      <c r="C198" s="87">
        <f t="shared" si="43"/>
        <v>0</v>
      </c>
      <c r="D198" s="87">
        <f t="shared" si="44"/>
        <v>0</v>
      </c>
      <c r="E198" s="87">
        <f t="shared" si="45"/>
        <v>0</v>
      </c>
      <c r="F198" s="87">
        <f t="shared" si="46"/>
        <v>0</v>
      </c>
      <c r="G198" s="87">
        <f t="shared" si="47"/>
        <v>0</v>
      </c>
      <c r="H198" s="87">
        <f t="shared" si="48"/>
        <v>0</v>
      </c>
      <c r="I198" s="87">
        <f t="shared" si="49"/>
        <v>0</v>
      </c>
      <c r="J198" s="87">
        <f t="shared" si="50"/>
        <v>0</v>
      </c>
      <c r="K198" s="87">
        <f t="shared" si="51"/>
        <v>0</v>
      </c>
      <c r="L198" s="87">
        <f t="shared" si="52"/>
        <v>0</v>
      </c>
      <c r="M198" s="87">
        <f t="shared" si="53"/>
        <v>0</v>
      </c>
      <c r="N198" s="87">
        <f t="shared" si="54"/>
        <v>0</v>
      </c>
      <c r="O198" s="87">
        <f t="shared" si="55"/>
        <v>0</v>
      </c>
    </row>
    <row r="199" spans="1:15" x14ac:dyDescent="0.35">
      <c r="A199" s="87" t="str">
        <f t="shared" si="42"/>
        <v>2026</v>
      </c>
      <c r="B199" s="87">
        <v>500010</v>
      </c>
      <c r="C199" s="87">
        <f t="shared" si="43"/>
        <v>0</v>
      </c>
      <c r="D199" s="87">
        <f t="shared" si="44"/>
        <v>0</v>
      </c>
      <c r="E199" s="87">
        <f t="shared" si="45"/>
        <v>0</v>
      </c>
      <c r="F199" s="87">
        <f t="shared" si="46"/>
        <v>0</v>
      </c>
      <c r="G199" s="87">
        <f t="shared" si="47"/>
        <v>0</v>
      </c>
      <c r="H199" s="87">
        <f t="shared" si="48"/>
        <v>0</v>
      </c>
      <c r="I199" s="87">
        <f t="shared" si="49"/>
        <v>0</v>
      </c>
      <c r="J199" s="87">
        <f t="shared" si="50"/>
        <v>0</v>
      </c>
      <c r="K199" s="87">
        <f t="shared" si="51"/>
        <v>0</v>
      </c>
      <c r="L199" s="87">
        <f t="shared" si="52"/>
        <v>0</v>
      </c>
      <c r="M199" s="87">
        <f t="shared" si="53"/>
        <v>0</v>
      </c>
      <c r="N199" s="87">
        <f t="shared" si="54"/>
        <v>0</v>
      </c>
      <c r="O199" s="87">
        <f t="shared" si="55"/>
        <v>0</v>
      </c>
    </row>
    <row r="200" spans="1:15" x14ac:dyDescent="0.35">
      <c r="A200" s="87" t="str">
        <f t="shared" si="42"/>
        <v>2026</v>
      </c>
      <c r="B200" s="87">
        <v>500011</v>
      </c>
      <c r="C200" s="87">
        <f t="shared" si="43"/>
        <v>0</v>
      </c>
      <c r="D200" s="87">
        <f t="shared" si="44"/>
        <v>0</v>
      </c>
      <c r="E200" s="87">
        <f t="shared" si="45"/>
        <v>0</v>
      </c>
      <c r="F200" s="87">
        <f t="shared" si="46"/>
        <v>0</v>
      </c>
      <c r="G200" s="87">
        <f t="shared" si="47"/>
        <v>0</v>
      </c>
      <c r="H200" s="87">
        <f t="shared" si="48"/>
        <v>0</v>
      </c>
      <c r="I200" s="87">
        <f t="shared" si="49"/>
        <v>0</v>
      </c>
      <c r="J200" s="87">
        <f t="shared" si="50"/>
        <v>0</v>
      </c>
      <c r="K200" s="87">
        <f t="shared" si="51"/>
        <v>0</v>
      </c>
      <c r="L200" s="87">
        <f t="shared" si="52"/>
        <v>0</v>
      </c>
      <c r="M200" s="87">
        <f t="shared" si="53"/>
        <v>0</v>
      </c>
      <c r="N200" s="87">
        <f t="shared" si="54"/>
        <v>0</v>
      </c>
      <c r="O200" s="87">
        <f t="shared" si="55"/>
        <v>0</v>
      </c>
    </row>
    <row r="201" spans="1:15" x14ac:dyDescent="0.35">
      <c r="A201" s="87" t="str">
        <f t="shared" si="42"/>
        <v>2026</v>
      </c>
      <c r="B201" s="87">
        <v>500012</v>
      </c>
      <c r="C201" s="87">
        <f t="shared" si="43"/>
        <v>0</v>
      </c>
      <c r="D201" s="87">
        <f t="shared" si="44"/>
        <v>0</v>
      </c>
      <c r="E201" s="87">
        <f t="shared" si="45"/>
        <v>0</v>
      </c>
      <c r="F201" s="87">
        <f t="shared" si="46"/>
        <v>0</v>
      </c>
      <c r="G201" s="87">
        <f t="shared" si="47"/>
        <v>0</v>
      </c>
      <c r="H201" s="87">
        <f t="shared" si="48"/>
        <v>0</v>
      </c>
      <c r="I201" s="87">
        <f t="shared" si="49"/>
        <v>0</v>
      </c>
      <c r="J201" s="87">
        <f t="shared" si="50"/>
        <v>0</v>
      </c>
      <c r="K201" s="87">
        <f t="shared" si="51"/>
        <v>0</v>
      </c>
      <c r="L201" s="87">
        <f t="shared" si="52"/>
        <v>0</v>
      </c>
      <c r="M201" s="87">
        <f t="shared" si="53"/>
        <v>0</v>
      </c>
      <c r="N201" s="87">
        <f t="shared" si="54"/>
        <v>0</v>
      </c>
      <c r="O201" s="87">
        <f t="shared" si="55"/>
        <v>0</v>
      </c>
    </row>
    <row r="202" spans="1:15" x14ac:dyDescent="0.35">
      <c r="A202" s="87" t="str">
        <f t="shared" si="42"/>
        <v>2026</v>
      </c>
      <c r="B202" s="87">
        <v>500013</v>
      </c>
      <c r="C202" s="87">
        <f t="shared" si="43"/>
        <v>0</v>
      </c>
      <c r="D202" s="87">
        <f t="shared" si="44"/>
        <v>0</v>
      </c>
      <c r="E202" s="87">
        <f t="shared" si="45"/>
        <v>0</v>
      </c>
      <c r="F202" s="87">
        <f t="shared" si="46"/>
        <v>0</v>
      </c>
      <c r="G202" s="87">
        <f t="shared" si="47"/>
        <v>0</v>
      </c>
      <c r="H202" s="87">
        <f t="shared" si="48"/>
        <v>0</v>
      </c>
      <c r="I202" s="87">
        <f t="shared" si="49"/>
        <v>0</v>
      </c>
      <c r="J202" s="87">
        <f t="shared" si="50"/>
        <v>0</v>
      </c>
      <c r="K202" s="87">
        <f t="shared" si="51"/>
        <v>0</v>
      </c>
      <c r="L202" s="87">
        <f t="shared" si="52"/>
        <v>0</v>
      </c>
      <c r="M202" s="87">
        <f t="shared" si="53"/>
        <v>0</v>
      </c>
      <c r="N202" s="87">
        <f t="shared" si="54"/>
        <v>0</v>
      </c>
      <c r="O202" s="87">
        <f t="shared" si="55"/>
        <v>0</v>
      </c>
    </row>
    <row r="203" spans="1:15" x14ac:dyDescent="0.35">
      <c r="A203" s="87" t="str">
        <f t="shared" si="42"/>
        <v>2026</v>
      </c>
      <c r="B203" s="87">
        <v>500500</v>
      </c>
      <c r="C203" s="87">
        <f t="shared" si="43"/>
        <v>0</v>
      </c>
      <c r="D203" s="87">
        <f t="shared" si="44"/>
        <v>0</v>
      </c>
      <c r="E203" s="87">
        <f t="shared" si="45"/>
        <v>0</v>
      </c>
      <c r="F203" s="87">
        <f t="shared" si="46"/>
        <v>0</v>
      </c>
      <c r="G203" s="87">
        <f t="shared" si="47"/>
        <v>0</v>
      </c>
      <c r="H203" s="87">
        <f t="shared" si="48"/>
        <v>0</v>
      </c>
      <c r="I203" s="87">
        <f t="shared" si="49"/>
        <v>0</v>
      </c>
      <c r="J203" s="87">
        <f t="shared" si="50"/>
        <v>0</v>
      </c>
      <c r="K203" s="87">
        <f t="shared" si="51"/>
        <v>0</v>
      </c>
      <c r="L203" s="87">
        <f t="shared" si="52"/>
        <v>0</v>
      </c>
      <c r="M203" s="87">
        <f t="shared" si="53"/>
        <v>0</v>
      </c>
      <c r="N203" s="87">
        <f t="shared" si="54"/>
        <v>0</v>
      </c>
      <c r="O203" s="87">
        <f t="shared" si="55"/>
        <v>0</v>
      </c>
    </row>
    <row r="204" spans="1:15" x14ac:dyDescent="0.35">
      <c r="A204" s="87" t="str">
        <f t="shared" si="42"/>
        <v>2026</v>
      </c>
      <c r="B204" s="87">
        <v>500510</v>
      </c>
      <c r="C204" s="87">
        <f t="shared" si="43"/>
        <v>0</v>
      </c>
      <c r="D204" s="87">
        <f t="shared" si="44"/>
        <v>0</v>
      </c>
      <c r="E204" s="87">
        <f t="shared" si="45"/>
        <v>0</v>
      </c>
      <c r="F204" s="87">
        <f t="shared" si="46"/>
        <v>0</v>
      </c>
      <c r="G204" s="87">
        <f t="shared" si="47"/>
        <v>0</v>
      </c>
      <c r="H204" s="87">
        <f t="shared" si="48"/>
        <v>0</v>
      </c>
      <c r="I204" s="87">
        <f t="shared" si="49"/>
        <v>0</v>
      </c>
      <c r="J204" s="87">
        <f t="shared" si="50"/>
        <v>0</v>
      </c>
      <c r="K204" s="87">
        <f t="shared" si="51"/>
        <v>0</v>
      </c>
      <c r="L204" s="87">
        <f t="shared" si="52"/>
        <v>0</v>
      </c>
      <c r="M204" s="87">
        <f t="shared" si="53"/>
        <v>0</v>
      </c>
      <c r="N204" s="87">
        <f t="shared" si="54"/>
        <v>0</v>
      </c>
      <c r="O204" s="87">
        <f t="shared" si="55"/>
        <v>0</v>
      </c>
    </row>
    <row r="205" spans="1:15" x14ac:dyDescent="0.35">
      <c r="A205" s="87" t="str">
        <f t="shared" si="42"/>
        <v>2026</v>
      </c>
      <c r="B205" s="87">
        <v>500511</v>
      </c>
      <c r="C205" s="87">
        <f t="shared" si="43"/>
        <v>0</v>
      </c>
      <c r="D205" s="87">
        <f t="shared" si="44"/>
        <v>0</v>
      </c>
      <c r="E205" s="87">
        <f t="shared" si="45"/>
        <v>0</v>
      </c>
      <c r="F205" s="87">
        <f t="shared" si="46"/>
        <v>0</v>
      </c>
      <c r="G205" s="87">
        <f t="shared" si="47"/>
        <v>0</v>
      </c>
      <c r="H205" s="87">
        <f t="shared" si="48"/>
        <v>0</v>
      </c>
      <c r="I205" s="87">
        <f t="shared" si="49"/>
        <v>0</v>
      </c>
      <c r="J205" s="87">
        <f t="shared" si="50"/>
        <v>0</v>
      </c>
      <c r="K205" s="87">
        <f t="shared" si="51"/>
        <v>0</v>
      </c>
      <c r="L205" s="87">
        <f t="shared" si="52"/>
        <v>0</v>
      </c>
      <c r="M205" s="87">
        <f t="shared" si="53"/>
        <v>0</v>
      </c>
      <c r="N205" s="87">
        <f t="shared" si="54"/>
        <v>0</v>
      </c>
      <c r="O205" s="87">
        <f t="shared" si="55"/>
        <v>0</v>
      </c>
    </row>
    <row r="206" spans="1:15" x14ac:dyDescent="0.35">
      <c r="A206" s="87" t="str">
        <f t="shared" si="42"/>
        <v>2026</v>
      </c>
      <c r="B206" s="87">
        <v>500512</v>
      </c>
      <c r="C206" s="87">
        <f t="shared" si="43"/>
        <v>0</v>
      </c>
      <c r="D206" s="87">
        <f t="shared" si="44"/>
        <v>0</v>
      </c>
      <c r="E206" s="87">
        <f t="shared" si="45"/>
        <v>0</v>
      </c>
      <c r="F206" s="87">
        <f t="shared" si="46"/>
        <v>0</v>
      </c>
      <c r="G206" s="87">
        <f t="shared" si="47"/>
        <v>0</v>
      </c>
      <c r="H206" s="87">
        <f t="shared" si="48"/>
        <v>0</v>
      </c>
      <c r="I206" s="87">
        <f t="shared" si="49"/>
        <v>0</v>
      </c>
      <c r="J206" s="87">
        <f t="shared" si="50"/>
        <v>0</v>
      </c>
      <c r="K206" s="87">
        <f t="shared" si="51"/>
        <v>0</v>
      </c>
      <c r="L206" s="87">
        <f t="shared" si="52"/>
        <v>0</v>
      </c>
      <c r="M206" s="87">
        <f t="shared" si="53"/>
        <v>0</v>
      </c>
      <c r="N206" s="87">
        <f t="shared" si="54"/>
        <v>0</v>
      </c>
      <c r="O206" s="87">
        <f t="shared" si="55"/>
        <v>0</v>
      </c>
    </row>
    <row r="207" spans="1:15" x14ac:dyDescent="0.35">
      <c r="A207" s="87" t="str">
        <f t="shared" si="42"/>
        <v>2026</v>
      </c>
      <c r="B207" s="87">
        <v>501000</v>
      </c>
      <c r="C207" s="87">
        <f t="shared" si="43"/>
        <v>0</v>
      </c>
      <c r="D207" s="87">
        <f t="shared" si="44"/>
        <v>0</v>
      </c>
      <c r="E207" s="87">
        <f t="shared" si="45"/>
        <v>0</v>
      </c>
      <c r="F207" s="87">
        <f t="shared" si="46"/>
        <v>0</v>
      </c>
      <c r="G207" s="87">
        <f t="shared" si="47"/>
        <v>0</v>
      </c>
      <c r="H207" s="87">
        <f t="shared" si="48"/>
        <v>0</v>
      </c>
      <c r="I207" s="87">
        <f t="shared" si="49"/>
        <v>0</v>
      </c>
      <c r="J207" s="87">
        <f t="shared" si="50"/>
        <v>0</v>
      </c>
      <c r="K207" s="87">
        <f t="shared" si="51"/>
        <v>0</v>
      </c>
      <c r="L207" s="87">
        <f t="shared" si="52"/>
        <v>0</v>
      </c>
      <c r="M207" s="87">
        <f t="shared" si="53"/>
        <v>0</v>
      </c>
      <c r="N207" s="87">
        <f t="shared" si="54"/>
        <v>0</v>
      </c>
      <c r="O207" s="87">
        <f t="shared" si="55"/>
        <v>0</v>
      </c>
    </row>
    <row r="208" spans="1:15" x14ac:dyDescent="0.35">
      <c r="A208" s="87" t="str">
        <f t="shared" si="42"/>
        <v>2026</v>
      </c>
      <c r="B208" s="87">
        <v>501010</v>
      </c>
      <c r="C208" s="87">
        <f t="shared" si="43"/>
        <v>0</v>
      </c>
      <c r="D208" s="87">
        <f t="shared" si="44"/>
        <v>0</v>
      </c>
      <c r="E208" s="87">
        <f t="shared" si="45"/>
        <v>0</v>
      </c>
      <c r="F208" s="87">
        <f t="shared" si="46"/>
        <v>0</v>
      </c>
      <c r="G208" s="87">
        <f t="shared" si="47"/>
        <v>0</v>
      </c>
      <c r="H208" s="87">
        <f t="shared" si="48"/>
        <v>0</v>
      </c>
      <c r="I208" s="87">
        <f t="shared" si="49"/>
        <v>0</v>
      </c>
      <c r="J208" s="87">
        <f t="shared" si="50"/>
        <v>0</v>
      </c>
      <c r="K208" s="87">
        <f t="shared" si="51"/>
        <v>0</v>
      </c>
      <c r="L208" s="87">
        <f t="shared" si="52"/>
        <v>0</v>
      </c>
      <c r="M208" s="87">
        <f t="shared" si="53"/>
        <v>0</v>
      </c>
      <c r="N208" s="87">
        <f t="shared" si="54"/>
        <v>0</v>
      </c>
      <c r="O208" s="87">
        <f t="shared" si="55"/>
        <v>0</v>
      </c>
    </row>
    <row r="209" spans="1:15" x14ac:dyDescent="0.35">
      <c r="A209" s="87" t="str">
        <f t="shared" si="42"/>
        <v>2026</v>
      </c>
      <c r="B209" s="87">
        <v>501011</v>
      </c>
      <c r="C209" s="87">
        <f t="shared" si="43"/>
        <v>0</v>
      </c>
      <c r="D209" s="87">
        <f t="shared" si="44"/>
        <v>0</v>
      </c>
      <c r="E209" s="87">
        <f t="shared" si="45"/>
        <v>0</v>
      </c>
      <c r="F209" s="87">
        <f t="shared" si="46"/>
        <v>0</v>
      </c>
      <c r="G209" s="87">
        <f t="shared" si="47"/>
        <v>0</v>
      </c>
      <c r="H209" s="87">
        <f t="shared" si="48"/>
        <v>0</v>
      </c>
      <c r="I209" s="87">
        <f t="shared" si="49"/>
        <v>0</v>
      </c>
      <c r="J209" s="87">
        <f t="shared" si="50"/>
        <v>0</v>
      </c>
      <c r="K209" s="87">
        <f t="shared" si="51"/>
        <v>0</v>
      </c>
      <c r="L209" s="87">
        <f t="shared" si="52"/>
        <v>0</v>
      </c>
      <c r="M209" s="87">
        <f t="shared" si="53"/>
        <v>0</v>
      </c>
      <c r="N209" s="87">
        <f t="shared" si="54"/>
        <v>0</v>
      </c>
      <c r="O209" s="87">
        <f t="shared" si="55"/>
        <v>0</v>
      </c>
    </row>
    <row r="210" spans="1:15" x14ac:dyDescent="0.35">
      <c r="A210" s="87" t="str">
        <f t="shared" si="42"/>
        <v>2026</v>
      </c>
      <c r="B210" s="87">
        <v>501012</v>
      </c>
      <c r="C210" s="87">
        <f t="shared" si="43"/>
        <v>0</v>
      </c>
      <c r="D210" s="87">
        <f t="shared" si="44"/>
        <v>0</v>
      </c>
      <c r="E210" s="87">
        <f t="shared" si="45"/>
        <v>0</v>
      </c>
      <c r="F210" s="87">
        <f t="shared" si="46"/>
        <v>0</v>
      </c>
      <c r="G210" s="87">
        <f t="shared" si="47"/>
        <v>0</v>
      </c>
      <c r="H210" s="87">
        <f t="shared" si="48"/>
        <v>0</v>
      </c>
      <c r="I210" s="87">
        <f t="shared" si="49"/>
        <v>0</v>
      </c>
      <c r="J210" s="87">
        <f t="shared" si="50"/>
        <v>0</v>
      </c>
      <c r="K210" s="87">
        <f t="shared" si="51"/>
        <v>0</v>
      </c>
      <c r="L210" s="87">
        <f t="shared" si="52"/>
        <v>0</v>
      </c>
      <c r="M210" s="87">
        <f t="shared" si="53"/>
        <v>0</v>
      </c>
      <c r="N210" s="87">
        <f t="shared" si="54"/>
        <v>0</v>
      </c>
      <c r="O210" s="87">
        <f t="shared" si="55"/>
        <v>0</v>
      </c>
    </row>
    <row r="211" spans="1:15" x14ac:dyDescent="0.35">
      <c r="A211" s="87" t="str">
        <f t="shared" si="42"/>
        <v>2026</v>
      </c>
      <c r="B211" s="87">
        <v>501500</v>
      </c>
      <c r="C211" s="87">
        <f t="shared" si="43"/>
        <v>0</v>
      </c>
      <c r="D211" s="87">
        <f t="shared" si="44"/>
        <v>0</v>
      </c>
      <c r="E211" s="87">
        <f t="shared" si="45"/>
        <v>0</v>
      </c>
      <c r="F211" s="87">
        <f t="shared" si="46"/>
        <v>0</v>
      </c>
      <c r="G211" s="87">
        <f t="shared" si="47"/>
        <v>0</v>
      </c>
      <c r="H211" s="87">
        <f t="shared" si="48"/>
        <v>0</v>
      </c>
      <c r="I211" s="87">
        <f t="shared" si="49"/>
        <v>0</v>
      </c>
      <c r="J211" s="87">
        <f t="shared" si="50"/>
        <v>0</v>
      </c>
      <c r="K211" s="87">
        <f t="shared" si="51"/>
        <v>0</v>
      </c>
      <c r="L211" s="87">
        <f t="shared" si="52"/>
        <v>0</v>
      </c>
      <c r="M211" s="87">
        <f t="shared" si="53"/>
        <v>0</v>
      </c>
      <c r="N211" s="87">
        <f t="shared" si="54"/>
        <v>0</v>
      </c>
      <c r="O211" s="87">
        <f t="shared" si="55"/>
        <v>0</v>
      </c>
    </row>
    <row r="212" spans="1:15" x14ac:dyDescent="0.35">
      <c r="A212" s="87" t="str">
        <f t="shared" si="42"/>
        <v>2026</v>
      </c>
      <c r="B212" s="87">
        <v>501510</v>
      </c>
      <c r="C212" s="87">
        <f t="shared" si="43"/>
        <v>0</v>
      </c>
      <c r="D212" s="87">
        <f t="shared" si="44"/>
        <v>0</v>
      </c>
      <c r="E212" s="87">
        <f t="shared" si="45"/>
        <v>0</v>
      </c>
      <c r="F212" s="87">
        <f t="shared" si="46"/>
        <v>0</v>
      </c>
      <c r="G212" s="87">
        <f t="shared" si="47"/>
        <v>0</v>
      </c>
      <c r="H212" s="87">
        <f t="shared" si="48"/>
        <v>0</v>
      </c>
      <c r="I212" s="87">
        <f t="shared" si="49"/>
        <v>0</v>
      </c>
      <c r="J212" s="87">
        <f t="shared" si="50"/>
        <v>0</v>
      </c>
      <c r="K212" s="87">
        <f t="shared" si="51"/>
        <v>0</v>
      </c>
      <c r="L212" s="87">
        <f t="shared" si="52"/>
        <v>0</v>
      </c>
      <c r="M212" s="87">
        <f t="shared" si="53"/>
        <v>0</v>
      </c>
      <c r="N212" s="87">
        <f t="shared" si="54"/>
        <v>0</v>
      </c>
      <c r="O212" s="87">
        <f t="shared" si="55"/>
        <v>0</v>
      </c>
    </row>
    <row r="213" spans="1:15" x14ac:dyDescent="0.35">
      <c r="A213" s="87" t="str">
        <f t="shared" si="42"/>
        <v>2026</v>
      </c>
      <c r="B213" s="87">
        <v>502000</v>
      </c>
      <c r="C213" s="87">
        <f t="shared" si="43"/>
        <v>0</v>
      </c>
      <c r="D213" s="87">
        <f t="shared" si="44"/>
        <v>0</v>
      </c>
      <c r="E213" s="87">
        <f t="shared" si="45"/>
        <v>0</v>
      </c>
      <c r="F213" s="87">
        <f t="shared" si="46"/>
        <v>0</v>
      </c>
      <c r="G213" s="87">
        <f t="shared" si="47"/>
        <v>0</v>
      </c>
      <c r="H213" s="87">
        <f t="shared" si="48"/>
        <v>0</v>
      </c>
      <c r="I213" s="87">
        <f t="shared" si="49"/>
        <v>0</v>
      </c>
      <c r="J213" s="87">
        <f t="shared" si="50"/>
        <v>0</v>
      </c>
      <c r="K213" s="87">
        <f t="shared" si="51"/>
        <v>0</v>
      </c>
      <c r="L213" s="87">
        <f t="shared" si="52"/>
        <v>0</v>
      </c>
      <c r="M213" s="87">
        <f t="shared" si="53"/>
        <v>0</v>
      </c>
      <c r="N213" s="87">
        <f t="shared" si="54"/>
        <v>0</v>
      </c>
      <c r="O213" s="87">
        <f t="shared" si="55"/>
        <v>0</v>
      </c>
    </row>
    <row r="214" spans="1:15" x14ac:dyDescent="0.35">
      <c r="A214" s="87" t="str">
        <f t="shared" si="42"/>
        <v>2026</v>
      </c>
      <c r="B214" s="87">
        <v>502010</v>
      </c>
      <c r="C214" s="87">
        <f t="shared" si="43"/>
        <v>0</v>
      </c>
      <c r="D214" s="87">
        <f t="shared" si="44"/>
        <v>0</v>
      </c>
      <c r="E214" s="87">
        <f t="shared" si="45"/>
        <v>0</v>
      </c>
      <c r="F214" s="87">
        <f t="shared" si="46"/>
        <v>0</v>
      </c>
      <c r="G214" s="87">
        <f t="shared" si="47"/>
        <v>0</v>
      </c>
      <c r="H214" s="87">
        <f t="shared" si="48"/>
        <v>0</v>
      </c>
      <c r="I214" s="87">
        <f t="shared" si="49"/>
        <v>0</v>
      </c>
      <c r="J214" s="87">
        <f t="shared" si="50"/>
        <v>0</v>
      </c>
      <c r="K214" s="87">
        <f t="shared" si="51"/>
        <v>0</v>
      </c>
      <c r="L214" s="87">
        <f t="shared" si="52"/>
        <v>0</v>
      </c>
      <c r="M214" s="87">
        <f t="shared" si="53"/>
        <v>0</v>
      </c>
      <c r="N214" s="87">
        <f t="shared" si="54"/>
        <v>0</v>
      </c>
      <c r="O214" s="87">
        <f t="shared" si="55"/>
        <v>0</v>
      </c>
    </row>
    <row r="215" spans="1:15" x14ac:dyDescent="0.35">
      <c r="A215" s="87" t="str">
        <f t="shared" si="42"/>
        <v>2026</v>
      </c>
      <c r="B215" s="87">
        <v>502011</v>
      </c>
      <c r="C215" s="87">
        <f t="shared" si="43"/>
        <v>0</v>
      </c>
      <c r="D215" s="87">
        <f t="shared" si="44"/>
        <v>0</v>
      </c>
      <c r="E215" s="87">
        <f t="shared" si="45"/>
        <v>0</v>
      </c>
      <c r="F215" s="87">
        <f t="shared" si="46"/>
        <v>0</v>
      </c>
      <c r="G215" s="87">
        <f t="shared" si="47"/>
        <v>0</v>
      </c>
      <c r="H215" s="87">
        <f t="shared" si="48"/>
        <v>0</v>
      </c>
      <c r="I215" s="87">
        <f t="shared" si="49"/>
        <v>0</v>
      </c>
      <c r="J215" s="87">
        <f t="shared" si="50"/>
        <v>0</v>
      </c>
      <c r="K215" s="87">
        <f t="shared" si="51"/>
        <v>0</v>
      </c>
      <c r="L215" s="87">
        <f t="shared" si="52"/>
        <v>0</v>
      </c>
      <c r="M215" s="87">
        <f t="shared" si="53"/>
        <v>0</v>
      </c>
      <c r="N215" s="87">
        <f t="shared" si="54"/>
        <v>0</v>
      </c>
      <c r="O215" s="87">
        <f t="shared" si="55"/>
        <v>0</v>
      </c>
    </row>
    <row r="216" spans="1:15" x14ac:dyDescent="0.35">
      <c r="A216" s="87" t="str">
        <f t="shared" si="42"/>
        <v>2026</v>
      </c>
      <c r="B216" s="87">
        <v>502500</v>
      </c>
      <c r="C216" s="87">
        <f t="shared" si="43"/>
        <v>0</v>
      </c>
      <c r="D216" s="87">
        <f t="shared" si="44"/>
        <v>0</v>
      </c>
      <c r="E216" s="87">
        <f t="shared" si="45"/>
        <v>0</v>
      </c>
      <c r="F216" s="87">
        <f t="shared" si="46"/>
        <v>0</v>
      </c>
      <c r="G216" s="87">
        <f t="shared" si="47"/>
        <v>0</v>
      </c>
      <c r="H216" s="87">
        <f t="shared" si="48"/>
        <v>0</v>
      </c>
      <c r="I216" s="87">
        <f t="shared" si="49"/>
        <v>0</v>
      </c>
      <c r="J216" s="87">
        <f t="shared" si="50"/>
        <v>0</v>
      </c>
      <c r="K216" s="87">
        <f t="shared" si="51"/>
        <v>0</v>
      </c>
      <c r="L216" s="87">
        <f t="shared" si="52"/>
        <v>0</v>
      </c>
      <c r="M216" s="87">
        <f t="shared" si="53"/>
        <v>0</v>
      </c>
      <c r="N216" s="87">
        <f t="shared" si="54"/>
        <v>0</v>
      </c>
      <c r="O216" s="87">
        <f t="shared" si="55"/>
        <v>0</v>
      </c>
    </row>
    <row r="217" spans="1:15" x14ac:dyDescent="0.35">
      <c r="A217" s="87" t="str">
        <f t="shared" si="42"/>
        <v>2026</v>
      </c>
      <c r="B217" s="87">
        <v>502510</v>
      </c>
      <c r="C217" s="87">
        <f t="shared" si="43"/>
        <v>0</v>
      </c>
      <c r="D217" s="87">
        <f t="shared" si="44"/>
        <v>0</v>
      </c>
      <c r="E217" s="87">
        <f t="shared" si="45"/>
        <v>0</v>
      </c>
      <c r="F217" s="87">
        <f t="shared" si="46"/>
        <v>0</v>
      </c>
      <c r="G217" s="87">
        <f t="shared" si="47"/>
        <v>0</v>
      </c>
      <c r="H217" s="87">
        <f t="shared" si="48"/>
        <v>0</v>
      </c>
      <c r="I217" s="87">
        <f t="shared" si="49"/>
        <v>0</v>
      </c>
      <c r="J217" s="87">
        <f t="shared" si="50"/>
        <v>0</v>
      </c>
      <c r="K217" s="87">
        <f t="shared" si="51"/>
        <v>0</v>
      </c>
      <c r="L217" s="87">
        <f t="shared" si="52"/>
        <v>0</v>
      </c>
      <c r="M217" s="87">
        <f t="shared" si="53"/>
        <v>0</v>
      </c>
      <c r="N217" s="87">
        <f t="shared" si="54"/>
        <v>0</v>
      </c>
      <c r="O217" s="87">
        <f t="shared" si="55"/>
        <v>0</v>
      </c>
    </row>
    <row r="218" spans="1:15" x14ac:dyDescent="0.35">
      <c r="A218" s="87" t="str">
        <f t="shared" si="42"/>
        <v>2026</v>
      </c>
      <c r="B218" s="87">
        <v>503000</v>
      </c>
      <c r="C218" s="87">
        <f t="shared" si="43"/>
        <v>0</v>
      </c>
      <c r="D218" s="87">
        <f t="shared" si="44"/>
        <v>0</v>
      </c>
      <c r="E218" s="87">
        <f t="shared" si="45"/>
        <v>0</v>
      </c>
      <c r="F218" s="87">
        <f t="shared" si="46"/>
        <v>0</v>
      </c>
      <c r="G218" s="87">
        <f t="shared" si="47"/>
        <v>0</v>
      </c>
      <c r="H218" s="87">
        <f t="shared" si="48"/>
        <v>0</v>
      </c>
      <c r="I218" s="87">
        <f t="shared" si="49"/>
        <v>0</v>
      </c>
      <c r="J218" s="87">
        <f t="shared" si="50"/>
        <v>0</v>
      </c>
      <c r="K218" s="87">
        <f t="shared" si="51"/>
        <v>0</v>
      </c>
      <c r="L218" s="87">
        <f t="shared" si="52"/>
        <v>0</v>
      </c>
      <c r="M218" s="87">
        <f t="shared" si="53"/>
        <v>0</v>
      </c>
      <c r="N218" s="87">
        <f t="shared" si="54"/>
        <v>0</v>
      </c>
      <c r="O218" s="87">
        <f t="shared" si="55"/>
        <v>0</v>
      </c>
    </row>
    <row r="219" spans="1:15" x14ac:dyDescent="0.35">
      <c r="A219" s="87" t="str">
        <f t="shared" si="42"/>
        <v>2026</v>
      </c>
      <c r="B219" s="87">
        <v>503010</v>
      </c>
      <c r="C219" s="87">
        <f t="shared" si="43"/>
        <v>0</v>
      </c>
      <c r="D219" s="87">
        <f t="shared" si="44"/>
        <v>0</v>
      </c>
      <c r="E219" s="87">
        <f t="shared" si="45"/>
        <v>0</v>
      </c>
      <c r="F219" s="87">
        <f t="shared" si="46"/>
        <v>0</v>
      </c>
      <c r="G219" s="87">
        <f t="shared" si="47"/>
        <v>0</v>
      </c>
      <c r="H219" s="87">
        <f t="shared" si="48"/>
        <v>0</v>
      </c>
      <c r="I219" s="87">
        <f t="shared" si="49"/>
        <v>0</v>
      </c>
      <c r="J219" s="87">
        <f t="shared" si="50"/>
        <v>0</v>
      </c>
      <c r="K219" s="87">
        <f t="shared" si="51"/>
        <v>0</v>
      </c>
      <c r="L219" s="87">
        <f t="shared" si="52"/>
        <v>0</v>
      </c>
      <c r="M219" s="87">
        <f t="shared" si="53"/>
        <v>0</v>
      </c>
      <c r="N219" s="87">
        <f t="shared" si="54"/>
        <v>0</v>
      </c>
      <c r="O219" s="87">
        <f t="shared" si="55"/>
        <v>0</v>
      </c>
    </row>
    <row r="220" spans="1:15" x14ac:dyDescent="0.35">
      <c r="A220" s="87" t="str">
        <f t="shared" si="42"/>
        <v>2026</v>
      </c>
      <c r="B220" s="87">
        <v>503500</v>
      </c>
      <c r="C220" s="87">
        <f t="shared" si="43"/>
        <v>0</v>
      </c>
      <c r="D220" s="87">
        <f t="shared" si="44"/>
        <v>0</v>
      </c>
      <c r="E220" s="87">
        <f t="shared" si="45"/>
        <v>0</v>
      </c>
      <c r="F220" s="87">
        <f t="shared" si="46"/>
        <v>0</v>
      </c>
      <c r="G220" s="87">
        <f t="shared" si="47"/>
        <v>0</v>
      </c>
      <c r="H220" s="87">
        <f t="shared" si="48"/>
        <v>0</v>
      </c>
      <c r="I220" s="87">
        <f t="shared" si="49"/>
        <v>0</v>
      </c>
      <c r="J220" s="87">
        <f t="shared" si="50"/>
        <v>0</v>
      </c>
      <c r="K220" s="87">
        <f t="shared" si="51"/>
        <v>0</v>
      </c>
      <c r="L220" s="87">
        <f t="shared" si="52"/>
        <v>0</v>
      </c>
      <c r="M220" s="87">
        <f t="shared" si="53"/>
        <v>0</v>
      </c>
      <c r="N220" s="87">
        <f t="shared" si="54"/>
        <v>0</v>
      </c>
      <c r="O220" s="87">
        <f t="shared" si="55"/>
        <v>0</v>
      </c>
    </row>
    <row r="221" spans="1:15" x14ac:dyDescent="0.35">
      <c r="A221" s="87" t="str">
        <f t="shared" si="42"/>
        <v>2026</v>
      </c>
      <c r="B221" s="87">
        <v>504000</v>
      </c>
      <c r="C221" s="87">
        <f t="shared" si="43"/>
        <v>0</v>
      </c>
      <c r="D221" s="87">
        <f t="shared" si="44"/>
        <v>0</v>
      </c>
      <c r="E221" s="87">
        <f t="shared" si="45"/>
        <v>0</v>
      </c>
      <c r="F221" s="87">
        <f t="shared" si="46"/>
        <v>0</v>
      </c>
      <c r="G221" s="87">
        <f t="shared" si="47"/>
        <v>0</v>
      </c>
      <c r="H221" s="87">
        <f t="shared" si="48"/>
        <v>0</v>
      </c>
      <c r="I221" s="87">
        <f t="shared" si="49"/>
        <v>0</v>
      </c>
      <c r="J221" s="87">
        <f t="shared" si="50"/>
        <v>0</v>
      </c>
      <c r="K221" s="87">
        <f t="shared" si="51"/>
        <v>0</v>
      </c>
      <c r="L221" s="87">
        <f t="shared" si="52"/>
        <v>0</v>
      </c>
      <c r="M221" s="87">
        <f t="shared" si="53"/>
        <v>0</v>
      </c>
      <c r="N221" s="87">
        <f t="shared" si="54"/>
        <v>0</v>
      </c>
      <c r="O221" s="87">
        <f t="shared" si="55"/>
        <v>0</v>
      </c>
    </row>
    <row r="222" spans="1:15" x14ac:dyDescent="0.35">
      <c r="A222" s="87" t="str">
        <f t="shared" si="42"/>
        <v>2026</v>
      </c>
      <c r="B222" s="87">
        <v>504010</v>
      </c>
      <c r="C222" s="87">
        <f t="shared" si="43"/>
        <v>0</v>
      </c>
      <c r="D222" s="87">
        <f t="shared" si="44"/>
        <v>0</v>
      </c>
      <c r="E222" s="87">
        <f t="shared" si="45"/>
        <v>0</v>
      </c>
      <c r="F222" s="87">
        <f t="shared" si="46"/>
        <v>0</v>
      </c>
      <c r="G222" s="87">
        <f t="shared" si="47"/>
        <v>0</v>
      </c>
      <c r="H222" s="87">
        <f t="shared" si="48"/>
        <v>0</v>
      </c>
      <c r="I222" s="87">
        <f t="shared" si="49"/>
        <v>0</v>
      </c>
      <c r="J222" s="87">
        <f t="shared" si="50"/>
        <v>0</v>
      </c>
      <c r="K222" s="87">
        <f t="shared" si="51"/>
        <v>0</v>
      </c>
      <c r="L222" s="87">
        <f t="shared" si="52"/>
        <v>0</v>
      </c>
      <c r="M222" s="87">
        <f t="shared" si="53"/>
        <v>0</v>
      </c>
      <c r="N222" s="87">
        <f t="shared" si="54"/>
        <v>0</v>
      </c>
      <c r="O222" s="87">
        <f t="shared" si="55"/>
        <v>0</v>
      </c>
    </row>
    <row r="223" spans="1:15" x14ac:dyDescent="0.35">
      <c r="A223" s="87" t="str">
        <f t="shared" si="42"/>
        <v>2026</v>
      </c>
      <c r="B223" s="87">
        <v>504020</v>
      </c>
      <c r="C223" s="87">
        <f t="shared" si="43"/>
        <v>0</v>
      </c>
      <c r="D223" s="87">
        <f t="shared" si="44"/>
        <v>0</v>
      </c>
      <c r="E223" s="87">
        <f t="shared" si="45"/>
        <v>0</v>
      </c>
      <c r="F223" s="87">
        <f t="shared" si="46"/>
        <v>0</v>
      </c>
      <c r="G223" s="87">
        <f t="shared" si="47"/>
        <v>0</v>
      </c>
      <c r="H223" s="87">
        <f t="shared" si="48"/>
        <v>0</v>
      </c>
      <c r="I223" s="87">
        <f t="shared" si="49"/>
        <v>0</v>
      </c>
      <c r="J223" s="87">
        <f t="shared" si="50"/>
        <v>0</v>
      </c>
      <c r="K223" s="87">
        <f t="shared" si="51"/>
        <v>0</v>
      </c>
      <c r="L223" s="87">
        <f t="shared" si="52"/>
        <v>0</v>
      </c>
      <c r="M223" s="87">
        <f t="shared" si="53"/>
        <v>0</v>
      </c>
      <c r="N223" s="87">
        <f t="shared" si="54"/>
        <v>0</v>
      </c>
      <c r="O223" s="87">
        <f t="shared" si="55"/>
        <v>0</v>
      </c>
    </row>
    <row r="224" spans="1:15" x14ac:dyDescent="0.35">
      <c r="A224" s="87" t="str">
        <f t="shared" si="42"/>
        <v>2026</v>
      </c>
      <c r="B224" s="87">
        <v>504100</v>
      </c>
      <c r="C224" s="87">
        <f t="shared" si="43"/>
        <v>0</v>
      </c>
      <c r="D224" s="87">
        <f t="shared" si="44"/>
        <v>0</v>
      </c>
      <c r="E224" s="87">
        <f t="shared" si="45"/>
        <v>0</v>
      </c>
      <c r="F224" s="87">
        <f t="shared" si="46"/>
        <v>0</v>
      </c>
      <c r="G224" s="87">
        <f t="shared" si="47"/>
        <v>0</v>
      </c>
      <c r="H224" s="87">
        <f t="shared" si="48"/>
        <v>0</v>
      </c>
      <c r="I224" s="87">
        <f t="shared" si="49"/>
        <v>0</v>
      </c>
      <c r="J224" s="87">
        <f t="shared" si="50"/>
        <v>0</v>
      </c>
      <c r="K224" s="87">
        <f t="shared" si="51"/>
        <v>0</v>
      </c>
      <c r="L224" s="87">
        <f t="shared" si="52"/>
        <v>0</v>
      </c>
      <c r="M224" s="87">
        <f t="shared" si="53"/>
        <v>0</v>
      </c>
      <c r="N224" s="87">
        <f t="shared" si="54"/>
        <v>0</v>
      </c>
      <c r="O224" s="87">
        <f t="shared" si="55"/>
        <v>0</v>
      </c>
    </row>
    <row r="225" spans="1:15" x14ac:dyDescent="0.35">
      <c r="A225" s="87" t="str">
        <f t="shared" si="42"/>
        <v>2026</v>
      </c>
      <c r="B225" s="87">
        <v>505000</v>
      </c>
      <c r="C225" s="87">
        <f t="shared" si="43"/>
        <v>0</v>
      </c>
      <c r="D225" s="87">
        <f t="shared" si="44"/>
        <v>0</v>
      </c>
      <c r="E225" s="87">
        <f t="shared" si="45"/>
        <v>0</v>
      </c>
      <c r="F225" s="87">
        <f t="shared" si="46"/>
        <v>0</v>
      </c>
      <c r="G225" s="87">
        <f t="shared" si="47"/>
        <v>0</v>
      </c>
      <c r="H225" s="87">
        <f t="shared" si="48"/>
        <v>0</v>
      </c>
      <c r="I225" s="87">
        <f t="shared" si="49"/>
        <v>0</v>
      </c>
      <c r="J225" s="87">
        <f t="shared" si="50"/>
        <v>0</v>
      </c>
      <c r="K225" s="87">
        <f t="shared" si="51"/>
        <v>0</v>
      </c>
      <c r="L225" s="87">
        <f t="shared" si="52"/>
        <v>0</v>
      </c>
      <c r="M225" s="87">
        <f t="shared" si="53"/>
        <v>0</v>
      </c>
      <c r="N225" s="87">
        <f t="shared" si="54"/>
        <v>0</v>
      </c>
      <c r="O225" s="87">
        <f t="shared" si="55"/>
        <v>0</v>
      </c>
    </row>
    <row r="226" spans="1:15" x14ac:dyDescent="0.35">
      <c r="A226" s="87" t="str">
        <f t="shared" si="42"/>
        <v>2026</v>
      </c>
      <c r="B226" s="87">
        <v>505500</v>
      </c>
      <c r="C226" s="87">
        <f t="shared" si="43"/>
        <v>0</v>
      </c>
      <c r="D226" s="87">
        <f t="shared" si="44"/>
        <v>0</v>
      </c>
      <c r="E226" s="87">
        <f t="shared" si="45"/>
        <v>0</v>
      </c>
      <c r="F226" s="87">
        <f t="shared" si="46"/>
        <v>0</v>
      </c>
      <c r="G226" s="87">
        <f t="shared" si="47"/>
        <v>0</v>
      </c>
      <c r="H226" s="87">
        <f t="shared" si="48"/>
        <v>0</v>
      </c>
      <c r="I226" s="87">
        <f t="shared" si="49"/>
        <v>0</v>
      </c>
      <c r="J226" s="87">
        <f t="shared" si="50"/>
        <v>0</v>
      </c>
      <c r="K226" s="87">
        <f t="shared" si="51"/>
        <v>0</v>
      </c>
      <c r="L226" s="87">
        <f t="shared" si="52"/>
        <v>0</v>
      </c>
      <c r="M226" s="87">
        <f t="shared" si="53"/>
        <v>0</v>
      </c>
      <c r="N226" s="87">
        <f t="shared" si="54"/>
        <v>0</v>
      </c>
      <c r="O226" s="87">
        <f t="shared" si="55"/>
        <v>0</v>
      </c>
    </row>
    <row r="227" spans="1:15" x14ac:dyDescent="0.35">
      <c r="A227" s="87" t="str">
        <f t="shared" si="42"/>
        <v>2026</v>
      </c>
      <c r="B227" s="87">
        <v>505510</v>
      </c>
      <c r="C227" s="87">
        <f t="shared" si="43"/>
        <v>0</v>
      </c>
      <c r="D227" s="87">
        <f t="shared" si="44"/>
        <v>0</v>
      </c>
      <c r="E227" s="87">
        <f t="shared" si="45"/>
        <v>0</v>
      </c>
      <c r="F227" s="87">
        <f t="shared" si="46"/>
        <v>0</v>
      </c>
      <c r="G227" s="87">
        <f t="shared" si="47"/>
        <v>0</v>
      </c>
      <c r="H227" s="87">
        <f t="shared" si="48"/>
        <v>0</v>
      </c>
      <c r="I227" s="87">
        <f t="shared" si="49"/>
        <v>0</v>
      </c>
      <c r="J227" s="87">
        <f t="shared" si="50"/>
        <v>0</v>
      </c>
      <c r="K227" s="87">
        <f t="shared" si="51"/>
        <v>0</v>
      </c>
      <c r="L227" s="87">
        <f t="shared" si="52"/>
        <v>0</v>
      </c>
      <c r="M227" s="87">
        <f t="shared" si="53"/>
        <v>0</v>
      </c>
      <c r="N227" s="87">
        <f t="shared" si="54"/>
        <v>0</v>
      </c>
      <c r="O227" s="87">
        <f t="shared" si="55"/>
        <v>0</v>
      </c>
    </row>
    <row r="228" spans="1:15" x14ac:dyDescent="0.35">
      <c r="A228" s="87" t="str">
        <f t="shared" si="42"/>
        <v>2026</v>
      </c>
      <c r="B228" s="87">
        <v>506000</v>
      </c>
      <c r="C228" s="87">
        <f t="shared" si="43"/>
        <v>0</v>
      </c>
      <c r="D228" s="87">
        <f t="shared" si="44"/>
        <v>0</v>
      </c>
      <c r="E228" s="87">
        <f t="shared" si="45"/>
        <v>0</v>
      </c>
      <c r="F228" s="87">
        <f t="shared" si="46"/>
        <v>0</v>
      </c>
      <c r="G228" s="87">
        <f t="shared" si="47"/>
        <v>0</v>
      </c>
      <c r="H228" s="87">
        <f t="shared" si="48"/>
        <v>0</v>
      </c>
      <c r="I228" s="87">
        <f t="shared" si="49"/>
        <v>0</v>
      </c>
      <c r="J228" s="87">
        <f t="shared" si="50"/>
        <v>0</v>
      </c>
      <c r="K228" s="87">
        <f t="shared" si="51"/>
        <v>0</v>
      </c>
      <c r="L228" s="87">
        <f t="shared" si="52"/>
        <v>0</v>
      </c>
      <c r="M228" s="87">
        <f t="shared" si="53"/>
        <v>0</v>
      </c>
      <c r="N228" s="87">
        <f t="shared" si="54"/>
        <v>0</v>
      </c>
      <c r="O228" s="87">
        <f t="shared" si="55"/>
        <v>0</v>
      </c>
    </row>
    <row r="229" spans="1:15" x14ac:dyDescent="0.35">
      <c r="A229" s="87" t="str">
        <f t="shared" si="42"/>
        <v>2026</v>
      </c>
      <c r="B229" s="87">
        <v>506010</v>
      </c>
      <c r="C229" s="87">
        <f t="shared" si="43"/>
        <v>0</v>
      </c>
      <c r="D229" s="87">
        <f t="shared" si="44"/>
        <v>0</v>
      </c>
      <c r="E229" s="87">
        <f t="shared" si="45"/>
        <v>0</v>
      </c>
      <c r="F229" s="87">
        <f t="shared" si="46"/>
        <v>0</v>
      </c>
      <c r="G229" s="87">
        <f t="shared" si="47"/>
        <v>0</v>
      </c>
      <c r="H229" s="87">
        <f t="shared" si="48"/>
        <v>0</v>
      </c>
      <c r="I229" s="87">
        <f t="shared" si="49"/>
        <v>0</v>
      </c>
      <c r="J229" s="87">
        <f t="shared" si="50"/>
        <v>0</v>
      </c>
      <c r="K229" s="87">
        <f t="shared" si="51"/>
        <v>0</v>
      </c>
      <c r="L229" s="87">
        <f t="shared" si="52"/>
        <v>0</v>
      </c>
      <c r="M229" s="87">
        <f t="shared" si="53"/>
        <v>0</v>
      </c>
      <c r="N229" s="87">
        <f t="shared" si="54"/>
        <v>0</v>
      </c>
      <c r="O229" s="87">
        <f t="shared" si="55"/>
        <v>0</v>
      </c>
    </row>
    <row r="230" spans="1:15" x14ac:dyDescent="0.35">
      <c r="A230" s="87" t="str">
        <f t="shared" si="42"/>
        <v>2026</v>
      </c>
      <c r="B230" s="87">
        <v>507000</v>
      </c>
      <c r="C230" s="87">
        <f t="shared" si="43"/>
        <v>0</v>
      </c>
      <c r="D230" s="87">
        <f t="shared" si="44"/>
        <v>0</v>
      </c>
      <c r="E230" s="87">
        <f t="shared" si="45"/>
        <v>0</v>
      </c>
      <c r="F230" s="87">
        <f t="shared" si="46"/>
        <v>0</v>
      </c>
      <c r="G230" s="87">
        <f t="shared" si="47"/>
        <v>0</v>
      </c>
      <c r="H230" s="87">
        <f t="shared" si="48"/>
        <v>0</v>
      </c>
      <c r="I230" s="87">
        <f t="shared" si="49"/>
        <v>0</v>
      </c>
      <c r="J230" s="87">
        <f t="shared" si="50"/>
        <v>0</v>
      </c>
      <c r="K230" s="87">
        <f t="shared" si="51"/>
        <v>0</v>
      </c>
      <c r="L230" s="87">
        <f t="shared" si="52"/>
        <v>0</v>
      </c>
      <c r="M230" s="87">
        <f t="shared" si="53"/>
        <v>0</v>
      </c>
      <c r="N230" s="87">
        <f t="shared" si="54"/>
        <v>0</v>
      </c>
      <c r="O230" s="87">
        <f t="shared" si="55"/>
        <v>0</v>
      </c>
    </row>
    <row r="231" spans="1:15" x14ac:dyDescent="0.35">
      <c r="A231" s="87" t="str">
        <f t="shared" si="42"/>
        <v>2026</v>
      </c>
      <c r="B231" s="87">
        <v>507500</v>
      </c>
      <c r="C231" s="87">
        <f t="shared" si="43"/>
        <v>0</v>
      </c>
      <c r="D231" s="87">
        <f t="shared" si="44"/>
        <v>0</v>
      </c>
      <c r="E231" s="87">
        <f t="shared" si="45"/>
        <v>0</v>
      </c>
      <c r="F231" s="87">
        <f t="shared" si="46"/>
        <v>0</v>
      </c>
      <c r="G231" s="87">
        <f t="shared" si="47"/>
        <v>0</v>
      </c>
      <c r="H231" s="87">
        <f t="shared" si="48"/>
        <v>0</v>
      </c>
      <c r="I231" s="87">
        <f t="shared" si="49"/>
        <v>0</v>
      </c>
      <c r="J231" s="87">
        <f t="shared" si="50"/>
        <v>0</v>
      </c>
      <c r="K231" s="87">
        <f t="shared" si="51"/>
        <v>0</v>
      </c>
      <c r="L231" s="87">
        <f t="shared" si="52"/>
        <v>0</v>
      </c>
      <c r="M231" s="87">
        <f t="shared" si="53"/>
        <v>0</v>
      </c>
      <c r="N231" s="87">
        <f t="shared" si="54"/>
        <v>0</v>
      </c>
      <c r="O231" s="87">
        <f t="shared" si="55"/>
        <v>0</v>
      </c>
    </row>
    <row r="232" spans="1:15" x14ac:dyDescent="0.35">
      <c r="A232" s="87" t="str">
        <f t="shared" si="42"/>
        <v>2026</v>
      </c>
      <c r="B232" s="87">
        <v>508000</v>
      </c>
      <c r="C232" s="87">
        <f t="shared" si="43"/>
        <v>0</v>
      </c>
      <c r="D232" s="87">
        <f t="shared" si="44"/>
        <v>0</v>
      </c>
      <c r="E232" s="87">
        <f t="shared" si="45"/>
        <v>0</v>
      </c>
      <c r="F232" s="87">
        <f t="shared" si="46"/>
        <v>0</v>
      </c>
      <c r="G232" s="87">
        <f t="shared" si="47"/>
        <v>0</v>
      </c>
      <c r="H232" s="87">
        <f t="shared" si="48"/>
        <v>0</v>
      </c>
      <c r="I232" s="87">
        <f t="shared" si="49"/>
        <v>0</v>
      </c>
      <c r="J232" s="87">
        <f t="shared" si="50"/>
        <v>0</v>
      </c>
      <c r="K232" s="87">
        <f t="shared" si="51"/>
        <v>0</v>
      </c>
      <c r="L232" s="87">
        <f t="shared" si="52"/>
        <v>0</v>
      </c>
      <c r="M232" s="87">
        <f t="shared" si="53"/>
        <v>0</v>
      </c>
      <c r="N232" s="87">
        <f t="shared" si="54"/>
        <v>0</v>
      </c>
      <c r="O232" s="87">
        <f t="shared" si="55"/>
        <v>0</v>
      </c>
    </row>
    <row r="233" spans="1:15" x14ac:dyDescent="0.35">
      <c r="A233" s="87" t="str">
        <f t="shared" si="42"/>
        <v>2026</v>
      </c>
      <c r="C233" s="87" t="e">
        <f t="shared" si="43"/>
        <v>#N/A</v>
      </c>
      <c r="D233" s="87" t="e">
        <f t="shared" si="44"/>
        <v>#N/A</v>
      </c>
      <c r="E233" s="87" t="e">
        <f t="shared" si="45"/>
        <v>#N/A</v>
      </c>
      <c r="F233" s="87" t="e">
        <f t="shared" si="46"/>
        <v>#N/A</v>
      </c>
      <c r="G233" s="87" t="e">
        <f t="shared" si="47"/>
        <v>#N/A</v>
      </c>
      <c r="H233" s="87" t="e">
        <f t="shared" si="48"/>
        <v>#N/A</v>
      </c>
      <c r="I233" s="87" t="e">
        <f t="shared" si="49"/>
        <v>#N/A</v>
      </c>
      <c r="J233" s="87" t="e">
        <f t="shared" si="50"/>
        <v>#N/A</v>
      </c>
      <c r="K233" s="87" t="e">
        <f t="shared" si="51"/>
        <v>#N/A</v>
      </c>
      <c r="L233" s="87" t="e">
        <f t="shared" si="52"/>
        <v>#N/A</v>
      </c>
      <c r="M233" s="87" t="e">
        <f t="shared" si="53"/>
        <v>#N/A</v>
      </c>
      <c r="N233" s="87" t="e">
        <f t="shared" si="54"/>
        <v>#N/A</v>
      </c>
      <c r="O233" s="87" t="e">
        <f t="shared" si="55"/>
        <v>#N/A</v>
      </c>
    </row>
    <row r="234" spans="1:15" x14ac:dyDescent="0.35">
      <c r="A234" s="87" t="str">
        <f t="shared" si="42"/>
        <v>2026</v>
      </c>
      <c r="C234" s="87" t="e">
        <f t="shared" si="43"/>
        <v>#N/A</v>
      </c>
      <c r="D234" s="87" t="e">
        <f t="shared" si="44"/>
        <v>#N/A</v>
      </c>
      <c r="E234" s="87" t="e">
        <f t="shared" si="45"/>
        <v>#N/A</v>
      </c>
      <c r="F234" s="87" t="e">
        <f t="shared" si="46"/>
        <v>#N/A</v>
      </c>
      <c r="G234" s="87" t="e">
        <f t="shared" si="47"/>
        <v>#N/A</v>
      </c>
      <c r="H234" s="87" t="e">
        <f t="shared" si="48"/>
        <v>#N/A</v>
      </c>
      <c r="I234" s="87" t="e">
        <f t="shared" si="49"/>
        <v>#N/A</v>
      </c>
      <c r="J234" s="87" t="e">
        <f t="shared" si="50"/>
        <v>#N/A</v>
      </c>
      <c r="K234" s="87" t="e">
        <f t="shared" si="51"/>
        <v>#N/A</v>
      </c>
      <c r="L234" s="87" t="e">
        <f t="shared" si="52"/>
        <v>#N/A</v>
      </c>
      <c r="M234" s="87" t="e">
        <f t="shared" si="53"/>
        <v>#N/A</v>
      </c>
      <c r="N234" s="87" t="e">
        <f t="shared" si="54"/>
        <v>#N/A</v>
      </c>
      <c r="O234" s="87" t="e">
        <f t="shared" si="55"/>
        <v>#N/A</v>
      </c>
    </row>
    <row r="235" spans="1:15" x14ac:dyDescent="0.35">
      <c r="A235" s="87" t="str">
        <f t="shared" si="42"/>
        <v>2026</v>
      </c>
      <c r="C235" s="87" t="e">
        <f t="shared" si="43"/>
        <v>#N/A</v>
      </c>
      <c r="D235" s="87" t="e">
        <f t="shared" si="44"/>
        <v>#N/A</v>
      </c>
      <c r="E235" s="87" t="e">
        <f t="shared" si="45"/>
        <v>#N/A</v>
      </c>
      <c r="F235" s="87" t="e">
        <f t="shared" si="46"/>
        <v>#N/A</v>
      </c>
      <c r="G235" s="87" t="e">
        <f t="shared" si="47"/>
        <v>#N/A</v>
      </c>
      <c r="H235" s="87" t="e">
        <f t="shared" si="48"/>
        <v>#N/A</v>
      </c>
      <c r="I235" s="87" t="e">
        <f t="shared" si="49"/>
        <v>#N/A</v>
      </c>
      <c r="J235" s="87" t="e">
        <f t="shared" si="50"/>
        <v>#N/A</v>
      </c>
      <c r="K235" s="87" t="e">
        <f t="shared" si="51"/>
        <v>#N/A</v>
      </c>
      <c r="L235" s="87" t="e">
        <f t="shared" si="52"/>
        <v>#N/A</v>
      </c>
      <c r="M235" s="87" t="e">
        <f t="shared" si="53"/>
        <v>#N/A</v>
      </c>
      <c r="N235" s="87" t="e">
        <f t="shared" si="54"/>
        <v>#N/A</v>
      </c>
      <c r="O235" s="87" t="e">
        <f t="shared" si="55"/>
        <v>#N/A</v>
      </c>
    </row>
    <row r="236" spans="1:15" x14ac:dyDescent="0.35">
      <c r="A236" s="87" t="str">
        <f t="shared" si="42"/>
        <v>2026</v>
      </c>
      <c r="C236" s="87" t="e">
        <f t="shared" si="43"/>
        <v>#N/A</v>
      </c>
      <c r="D236" s="87" t="e">
        <f t="shared" si="44"/>
        <v>#N/A</v>
      </c>
      <c r="E236" s="87" t="e">
        <f t="shared" si="45"/>
        <v>#N/A</v>
      </c>
      <c r="F236" s="87" t="e">
        <f t="shared" si="46"/>
        <v>#N/A</v>
      </c>
      <c r="G236" s="87" t="e">
        <f t="shared" si="47"/>
        <v>#N/A</v>
      </c>
      <c r="H236" s="87" t="e">
        <f t="shared" si="48"/>
        <v>#N/A</v>
      </c>
      <c r="I236" s="87" t="e">
        <f t="shared" si="49"/>
        <v>#N/A</v>
      </c>
      <c r="J236" s="87" t="e">
        <f t="shared" si="50"/>
        <v>#N/A</v>
      </c>
      <c r="K236" s="87" t="e">
        <f t="shared" si="51"/>
        <v>#N/A</v>
      </c>
      <c r="L236" s="87" t="e">
        <f t="shared" si="52"/>
        <v>#N/A</v>
      </c>
      <c r="M236" s="87" t="e">
        <f t="shared" si="53"/>
        <v>#N/A</v>
      </c>
      <c r="N236" s="87" t="e">
        <f t="shared" si="54"/>
        <v>#N/A</v>
      </c>
      <c r="O236" s="87" t="e">
        <f t="shared" si="55"/>
        <v>#N/A</v>
      </c>
    </row>
    <row r="237" spans="1:15" x14ac:dyDescent="0.35">
      <c r="A237" s="87" t="str">
        <f t="shared" si="42"/>
        <v>2026</v>
      </c>
      <c r="B237" s="87">
        <v>510000</v>
      </c>
      <c r="C237" s="87">
        <f t="shared" si="43"/>
        <v>0</v>
      </c>
      <c r="D237" s="87">
        <f t="shared" si="44"/>
        <v>0</v>
      </c>
      <c r="E237" s="87">
        <f t="shared" si="45"/>
        <v>0</v>
      </c>
      <c r="F237" s="87">
        <f t="shared" si="46"/>
        <v>0</v>
      </c>
      <c r="G237" s="87">
        <f t="shared" si="47"/>
        <v>0</v>
      </c>
      <c r="H237" s="87">
        <f t="shared" si="48"/>
        <v>0</v>
      </c>
      <c r="I237" s="87">
        <f t="shared" si="49"/>
        <v>0</v>
      </c>
      <c r="J237" s="87">
        <f t="shared" si="50"/>
        <v>0</v>
      </c>
      <c r="K237" s="87">
        <f t="shared" si="51"/>
        <v>0</v>
      </c>
      <c r="L237" s="87">
        <f t="shared" si="52"/>
        <v>0</v>
      </c>
      <c r="M237" s="87">
        <f t="shared" si="53"/>
        <v>0</v>
      </c>
      <c r="N237" s="87">
        <f t="shared" si="54"/>
        <v>0</v>
      </c>
      <c r="O237" s="87">
        <f t="shared" si="55"/>
        <v>0</v>
      </c>
    </row>
    <row r="238" spans="1:15" x14ac:dyDescent="0.35">
      <c r="A238" s="87" t="str">
        <f t="shared" si="42"/>
        <v>2026</v>
      </c>
      <c r="B238" s="87">
        <v>511000</v>
      </c>
      <c r="C238" s="87">
        <f t="shared" si="43"/>
        <v>0</v>
      </c>
      <c r="D238" s="87">
        <f t="shared" si="44"/>
        <v>0</v>
      </c>
      <c r="E238" s="87">
        <f t="shared" si="45"/>
        <v>0</v>
      </c>
      <c r="F238" s="87">
        <f t="shared" si="46"/>
        <v>0</v>
      </c>
      <c r="G238" s="87">
        <f t="shared" si="47"/>
        <v>0</v>
      </c>
      <c r="H238" s="87">
        <f t="shared" si="48"/>
        <v>0</v>
      </c>
      <c r="I238" s="87">
        <f t="shared" si="49"/>
        <v>0</v>
      </c>
      <c r="J238" s="87">
        <f t="shared" si="50"/>
        <v>0</v>
      </c>
      <c r="K238" s="87">
        <f t="shared" si="51"/>
        <v>0</v>
      </c>
      <c r="L238" s="87">
        <f t="shared" si="52"/>
        <v>0</v>
      </c>
      <c r="M238" s="87">
        <f t="shared" si="53"/>
        <v>0</v>
      </c>
      <c r="N238" s="87">
        <f t="shared" si="54"/>
        <v>0</v>
      </c>
      <c r="O238" s="87">
        <f t="shared" si="55"/>
        <v>0</v>
      </c>
    </row>
    <row r="239" spans="1:15" x14ac:dyDescent="0.35">
      <c r="A239" s="87" t="str">
        <f t="shared" si="42"/>
        <v>2026</v>
      </c>
      <c r="B239" s="87">
        <v>511010</v>
      </c>
      <c r="C239" s="87">
        <f t="shared" si="43"/>
        <v>0</v>
      </c>
      <c r="D239" s="87">
        <f t="shared" si="44"/>
        <v>0</v>
      </c>
      <c r="E239" s="87">
        <f t="shared" si="45"/>
        <v>0</v>
      </c>
      <c r="F239" s="87">
        <f t="shared" si="46"/>
        <v>0</v>
      </c>
      <c r="G239" s="87">
        <f t="shared" si="47"/>
        <v>0</v>
      </c>
      <c r="H239" s="87">
        <f t="shared" si="48"/>
        <v>0</v>
      </c>
      <c r="I239" s="87">
        <f t="shared" si="49"/>
        <v>0</v>
      </c>
      <c r="J239" s="87">
        <f t="shared" si="50"/>
        <v>0</v>
      </c>
      <c r="K239" s="87">
        <f t="shared" si="51"/>
        <v>0</v>
      </c>
      <c r="L239" s="87">
        <f t="shared" si="52"/>
        <v>0</v>
      </c>
      <c r="M239" s="87">
        <f t="shared" si="53"/>
        <v>0</v>
      </c>
      <c r="N239" s="87">
        <f t="shared" si="54"/>
        <v>0</v>
      </c>
      <c r="O239" s="87">
        <f t="shared" si="55"/>
        <v>0</v>
      </c>
    </row>
    <row r="240" spans="1:15" x14ac:dyDescent="0.35">
      <c r="A240" s="87" t="str">
        <f t="shared" si="42"/>
        <v>2026</v>
      </c>
      <c r="B240" s="87">
        <v>511011</v>
      </c>
      <c r="C240" s="87">
        <f t="shared" si="43"/>
        <v>0</v>
      </c>
      <c r="D240" s="87">
        <f t="shared" si="44"/>
        <v>0</v>
      </c>
      <c r="E240" s="87">
        <f t="shared" si="45"/>
        <v>0</v>
      </c>
      <c r="F240" s="87">
        <f t="shared" si="46"/>
        <v>0</v>
      </c>
      <c r="G240" s="87">
        <f t="shared" si="47"/>
        <v>0</v>
      </c>
      <c r="H240" s="87">
        <f t="shared" si="48"/>
        <v>0</v>
      </c>
      <c r="I240" s="87">
        <f t="shared" si="49"/>
        <v>0</v>
      </c>
      <c r="J240" s="87">
        <f t="shared" si="50"/>
        <v>0</v>
      </c>
      <c r="K240" s="87">
        <f t="shared" si="51"/>
        <v>0</v>
      </c>
      <c r="L240" s="87">
        <f t="shared" si="52"/>
        <v>0</v>
      </c>
      <c r="M240" s="87">
        <f t="shared" si="53"/>
        <v>0</v>
      </c>
      <c r="N240" s="87">
        <f t="shared" si="54"/>
        <v>0</v>
      </c>
      <c r="O240" s="87">
        <f t="shared" si="55"/>
        <v>0</v>
      </c>
    </row>
    <row r="241" spans="1:15" x14ac:dyDescent="0.35">
      <c r="A241" s="87" t="str">
        <f t="shared" si="42"/>
        <v>2026</v>
      </c>
      <c r="B241" s="87">
        <v>511012</v>
      </c>
      <c r="C241" s="87">
        <f t="shared" si="43"/>
        <v>0</v>
      </c>
      <c r="D241" s="87">
        <f t="shared" si="44"/>
        <v>0</v>
      </c>
      <c r="E241" s="87">
        <f t="shared" si="45"/>
        <v>0</v>
      </c>
      <c r="F241" s="87">
        <f t="shared" si="46"/>
        <v>0</v>
      </c>
      <c r="G241" s="87">
        <f t="shared" si="47"/>
        <v>0</v>
      </c>
      <c r="H241" s="87">
        <f t="shared" si="48"/>
        <v>0</v>
      </c>
      <c r="I241" s="87">
        <f t="shared" si="49"/>
        <v>0</v>
      </c>
      <c r="J241" s="87">
        <f t="shared" si="50"/>
        <v>0</v>
      </c>
      <c r="K241" s="87">
        <f t="shared" si="51"/>
        <v>0</v>
      </c>
      <c r="L241" s="87">
        <f t="shared" si="52"/>
        <v>0</v>
      </c>
      <c r="M241" s="87">
        <f t="shared" si="53"/>
        <v>0</v>
      </c>
      <c r="N241" s="87">
        <f t="shared" si="54"/>
        <v>0</v>
      </c>
      <c r="O241" s="87">
        <f t="shared" si="55"/>
        <v>0</v>
      </c>
    </row>
    <row r="242" spans="1:15" x14ac:dyDescent="0.35">
      <c r="A242" s="87" t="str">
        <f t="shared" si="42"/>
        <v>2026</v>
      </c>
      <c r="B242" s="87">
        <v>511013</v>
      </c>
      <c r="C242" s="87">
        <f t="shared" si="43"/>
        <v>0</v>
      </c>
      <c r="D242" s="87">
        <f t="shared" si="44"/>
        <v>0</v>
      </c>
      <c r="E242" s="87">
        <f t="shared" si="45"/>
        <v>0</v>
      </c>
      <c r="F242" s="87">
        <f t="shared" si="46"/>
        <v>0</v>
      </c>
      <c r="G242" s="87">
        <f t="shared" si="47"/>
        <v>0</v>
      </c>
      <c r="H242" s="87">
        <f t="shared" si="48"/>
        <v>0</v>
      </c>
      <c r="I242" s="87">
        <f t="shared" si="49"/>
        <v>0</v>
      </c>
      <c r="J242" s="87">
        <f t="shared" si="50"/>
        <v>0</v>
      </c>
      <c r="K242" s="87">
        <f t="shared" si="51"/>
        <v>0</v>
      </c>
      <c r="L242" s="87">
        <f t="shared" si="52"/>
        <v>0</v>
      </c>
      <c r="M242" s="87">
        <f t="shared" si="53"/>
        <v>0</v>
      </c>
      <c r="N242" s="87">
        <f t="shared" si="54"/>
        <v>0</v>
      </c>
      <c r="O242" s="87">
        <f t="shared" si="55"/>
        <v>0</v>
      </c>
    </row>
    <row r="243" spans="1:15" x14ac:dyDescent="0.35">
      <c r="A243" s="87" t="str">
        <f t="shared" si="42"/>
        <v>2026</v>
      </c>
      <c r="B243" s="87">
        <v>511014</v>
      </c>
      <c r="C243" s="87">
        <f t="shared" si="43"/>
        <v>0</v>
      </c>
      <c r="D243" s="87">
        <f t="shared" si="44"/>
        <v>0</v>
      </c>
      <c r="E243" s="87">
        <f t="shared" si="45"/>
        <v>0</v>
      </c>
      <c r="F243" s="87">
        <f t="shared" si="46"/>
        <v>0</v>
      </c>
      <c r="G243" s="87">
        <f t="shared" si="47"/>
        <v>0</v>
      </c>
      <c r="H243" s="87">
        <f t="shared" si="48"/>
        <v>0</v>
      </c>
      <c r="I243" s="87">
        <f t="shared" si="49"/>
        <v>0</v>
      </c>
      <c r="J243" s="87">
        <f t="shared" si="50"/>
        <v>0</v>
      </c>
      <c r="K243" s="87">
        <f t="shared" si="51"/>
        <v>0</v>
      </c>
      <c r="L243" s="87">
        <f t="shared" si="52"/>
        <v>0</v>
      </c>
      <c r="M243" s="87">
        <f t="shared" si="53"/>
        <v>0</v>
      </c>
      <c r="N243" s="87">
        <f t="shared" si="54"/>
        <v>0</v>
      </c>
      <c r="O243" s="87">
        <f t="shared" si="55"/>
        <v>0</v>
      </c>
    </row>
    <row r="244" spans="1:15" x14ac:dyDescent="0.35">
      <c r="A244" s="87" t="str">
        <f t="shared" si="42"/>
        <v>2026</v>
      </c>
      <c r="B244" s="87">
        <v>511015</v>
      </c>
      <c r="C244" s="87">
        <f t="shared" si="43"/>
        <v>0</v>
      </c>
      <c r="D244" s="87">
        <f t="shared" si="44"/>
        <v>0</v>
      </c>
      <c r="E244" s="87">
        <f t="shared" si="45"/>
        <v>0</v>
      </c>
      <c r="F244" s="87">
        <f t="shared" si="46"/>
        <v>0</v>
      </c>
      <c r="G244" s="87">
        <f t="shared" si="47"/>
        <v>0</v>
      </c>
      <c r="H244" s="87">
        <f t="shared" si="48"/>
        <v>0</v>
      </c>
      <c r="I244" s="87">
        <f t="shared" si="49"/>
        <v>0</v>
      </c>
      <c r="J244" s="87">
        <f t="shared" si="50"/>
        <v>0</v>
      </c>
      <c r="K244" s="87">
        <f t="shared" si="51"/>
        <v>0</v>
      </c>
      <c r="L244" s="87">
        <f t="shared" si="52"/>
        <v>0</v>
      </c>
      <c r="M244" s="87">
        <f t="shared" si="53"/>
        <v>0</v>
      </c>
      <c r="N244" s="87">
        <f t="shared" si="54"/>
        <v>0</v>
      </c>
      <c r="O244" s="87">
        <f t="shared" si="55"/>
        <v>0</v>
      </c>
    </row>
    <row r="245" spans="1:15" x14ac:dyDescent="0.35">
      <c r="A245" s="87" t="str">
        <f t="shared" si="42"/>
        <v>2026</v>
      </c>
      <c r="B245" s="87">
        <v>511016</v>
      </c>
      <c r="C245" s="87">
        <f t="shared" si="43"/>
        <v>0</v>
      </c>
      <c r="D245" s="87">
        <f t="shared" si="44"/>
        <v>0</v>
      </c>
      <c r="E245" s="87">
        <f t="shared" si="45"/>
        <v>0</v>
      </c>
      <c r="F245" s="87">
        <f t="shared" si="46"/>
        <v>0</v>
      </c>
      <c r="G245" s="87">
        <f t="shared" si="47"/>
        <v>0</v>
      </c>
      <c r="H245" s="87">
        <f t="shared" si="48"/>
        <v>0</v>
      </c>
      <c r="I245" s="87">
        <f t="shared" si="49"/>
        <v>0</v>
      </c>
      <c r="J245" s="87">
        <f t="shared" si="50"/>
        <v>0</v>
      </c>
      <c r="K245" s="87">
        <f t="shared" si="51"/>
        <v>0</v>
      </c>
      <c r="L245" s="87">
        <f t="shared" si="52"/>
        <v>0</v>
      </c>
      <c r="M245" s="87">
        <f t="shared" si="53"/>
        <v>0</v>
      </c>
      <c r="N245" s="87">
        <f t="shared" si="54"/>
        <v>0</v>
      </c>
      <c r="O245" s="87">
        <f t="shared" si="55"/>
        <v>0</v>
      </c>
    </row>
    <row r="246" spans="1:15" x14ac:dyDescent="0.35">
      <c r="A246" s="87" t="str">
        <f t="shared" si="42"/>
        <v>2026</v>
      </c>
      <c r="B246" s="87">
        <v>512000</v>
      </c>
      <c r="C246" s="87">
        <f t="shared" si="43"/>
        <v>0</v>
      </c>
      <c r="D246" s="87">
        <f t="shared" si="44"/>
        <v>0</v>
      </c>
      <c r="E246" s="87">
        <f t="shared" si="45"/>
        <v>0</v>
      </c>
      <c r="F246" s="87">
        <f t="shared" si="46"/>
        <v>0</v>
      </c>
      <c r="G246" s="87">
        <f t="shared" si="47"/>
        <v>0</v>
      </c>
      <c r="H246" s="87">
        <f t="shared" si="48"/>
        <v>0</v>
      </c>
      <c r="I246" s="87">
        <f t="shared" si="49"/>
        <v>0</v>
      </c>
      <c r="J246" s="87">
        <f t="shared" si="50"/>
        <v>0</v>
      </c>
      <c r="K246" s="87">
        <f t="shared" si="51"/>
        <v>0</v>
      </c>
      <c r="L246" s="87">
        <f t="shared" si="52"/>
        <v>0</v>
      </c>
      <c r="M246" s="87">
        <f t="shared" si="53"/>
        <v>0</v>
      </c>
      <c r="N246" s="87">
        <f t="shared" si="54"/>
        <v>0</v>
      </c>
      <c r="O246" s="87">
        <f t="shared" si="55"/>
        <v>0</v>
      </c>
    </row>
    <row r="247" spans="1:15" x14ac:dyDescent="0.35">
      <c r="A247" s="87" t="str">
        <f t="shared" si="42"/>
        <v>2026</v>
      </c>
      <c r="B247" s="87">
        <v>512010</v>
      </c>
      <c r="C247" s="87">
        <f t="shared" si="43"/>
        <v>0</v>
      </c>
      <c r="D247" s="87">
        <f t="shared" si="44"/>
        <v>0</v>
      </c>
      <c r="E247" s="87">
        <f t="shared" si="45"/>
        <v>0</v>
      </c>
      <c r="F247" s="87">
        <f t="shared" si="46"/>
        <v>0</v>
      </c>
      <c r="G247" s="87">
        <f t="shared" si="47"/>
        <v>0</v>
      </c>
      <c r="H247" s="87">
        <f t="shared" si="48"/>
        <v>0</v>
      </c>
      <c r="I247" s="87">
        <f t="shared" si="49"/>
        <v>0</v>
      </c>
      <c r="J247" s="87">
        <f t="shared" si="50"/>
        <v>0</v>
      </c>
      <c r="K247" s="87">
        <f t="shared" si="51"/>
        <v>0</v>
      </c>
      <c r="L247" s="87">
        <f t="shared" si="52"/>
        <v>0</v>
      </c>
      <c r="M247" s="87">
        <f t="shared" si="53"/>
        <v>0</v>
      </c>
      <c r="N247" s="87">
        <f t="shared" si="54"/>
        <v>0</v>
      </c>
      <c r="O247" s="87">
        <f t="shared" si="55"/>
        <v>0</v>
      </c>
    </row>
    <row r="248" spans="1:15" x14ac:dyDescent="0.35">
      <c r="A248" s="87" t="str">
        <f t="shared" si="42"/>
        <v>2026</v>
      </c>
      <c r="B248" s="87">
        <v>512011</v>
      </c>
      <c r="C248" s="87">
        <f t="shared" si="43"/>
        <v>0</v>
      </c>
      <c r="D248" s="87">
        <f t="shared" si="44"/>
        <v>0</v>
      </c>
      <c r="E248" s="87">
        <f t="shared" si="45"/>
        <v>0</v>
      </c>
      <c r="F248" s="87">
        <f t="shared" si="46"/>
        <v>0</v>
      </c>
      <c r="G248" s="87">
        <f t="shared" si="47"/>
        <v>0</v>
      </c>
      <c r="H248" s="87">
        <f t="shared" si="48"/>
        <v>0</v>
      </c>
      <c r="I248" s="87">
        <f t="shared" si="49"/>
        <v>0</v>
      </c>
      <c r="J248" s="87">
        <f t="shared" si="50"/>
        <v>0</v>
      </c>
      <c r="K248" s="87">
        <f t="shared" si="51"/>
        <v>0</v>
      </c>
      <c r="L248" s="87">
        <f t="shared" si="52"/>
        <v>0</v>
      </c>
      <c r="M248" s="87">
        <f t="shared" si="53"/>
        <v>0</v>
      </c>
      <c r="N248" s="87">
        <f t="shared" si="54"/>
        <v>0</v>
      </c>
      <c r="O248" s="87">
        <f t="shared" si="55"/>
        <v>0</v>
      </c>
    </row>
    <row r="249" spans="1:15" x14ac:dyDescent="0.35">
      <c r="A249" s="87" t="str">
        <f t="shared" si="42"/>
        <v>2026</v>
      </c>
      <c r="B249" s="87">
        <v>512012</v>
      </c>
      <c r="C249" s="87">
        <f t="shared" si="43"/>
        <v>0</v>
      </c>
      <c r="D249" s="87">
        <f t="shared" si="44"/>
        <v>0</v>
      </c>
      <c r="E249" s="87">
        <f t="shared" si="45"/>
        <v>0</v>
      </c>
      <c r="F249" s="87">
        <f t="shared" si="46"/>
        <v>0</v>
      </c>
      <c r="G249" s="87">
        <f t="shared" si="47"/>
        <v>0</v>
      </c>
      <c r="H249" s="87">
        <f t="shared" si="48"/>
        <v>0</v>
      </c>
      <c r="I249" s="87">
        <f t="shared" si="49"/>
        <v>0</v>
      </c>
      <c r="J249" s="87">
        <f t="shared" si="50"/>
        <v>0</v>
      </c>
      <c r="K249" s="87">
        <f t="shared" si="51"/>
        <v>0</v>
      </c>
      <c r="L249" s="87">
        <f t="shared" si="52"/>
        <v>0</v>
      </c>
      <c r="M249" s="87">
        <f t="shared" si="53"/>
        <v>0</v>
      </c>
      <c r="N249" s="87">
        <f t="shared" si="54"/>
        <v>0</v>
      </c>
      <c r="O249" s="87">
        <f t="shared" si="55"/>
        <v>0</v>
      </c>
    </row>
    <row r="250" spans="1:15" x14ac:dyDescent="0.35">
      <c r="A250" s="87" t="str">
        <f t="shared" si="42"/>
        <v>2026</v>
      </c>
      <c r="B250" s="87">
        <v>512013</v>
      </c>
      <c r="C250" s="87">
        <f t="shared" si="43"/>
        <v>0</v>
      </c>
      <c r="D250" s="87">
        <f t="shared" si="44"/>
        <v>0</v>
      </c>
      <c r="E250" s="87">
        <f t="shared" si="45"/>
        <v>0</v>
      </c>
      <c r="F250" s="87">
        <f t="shared" si="46"/>
        <v>0</v>
      </c>
      <c r="G250" s="87">
        <f t="shared" si="47"/>
        <v>0</v>
      </c>
      <c r="H250" s="87">
        <f t="shared" si="48"/>
        <v>0</v>
      </c>
      <c r="I250" s="87">
        <f t="shared" si="49"/>
        <v>0</v>
      </c>
      <c r="J250" s="87">
        <f t="shared" si="50"/>
        <v>0</v>
      </c>
      <c r="K250" s="87">
        <f t="shared" si="51"/>
        <v>0</v>
      </c>
      <c r="L250" s="87">
        <f t="shared" si="52"/>
        <v>0</v>
      </c>
      <c r="M250" s="87">
        <f t="shared" si="53"/>
        <v>0</v>
      </c>
      <c r="N250" s="87">
        <f t="shared" si="54"/>
        <v>0</v>
      </c>
      <c r="O250" s="87">
        <f t="shared" si="55"/>
        <v>0</v>
      </c>
    </row>
    <row r="251" spans="1:15" x14ac:dyDescent="0.35">
      <c r="A251" s="87" t="str">
        <f t="shared" si="42"/>
        <v>2026</v>
      </c>
      <c r="B251" s="87">
        <v>512014</v>
      </c>
      <c r="C251" s="87">
        <f t="shared" si="43"/>
        <v>0</v>
      </c>
      <c r="D251" s="87">
        <f t="shared" si="44"/>
        <v>0</v>
      </c>
      <c r="E251" s="87">
        <f t="shared" si="45"/>
        <v>0</v>
      </c>
      <c r="F251" s="87">
        <f t="shared" si="46"/>
        <v>0</v>
      </c>
      <c r="G251" s="87">
        <f t="shared" si="47"/>
        <v>0</v>
      </c>
      <c r="H251" s="87">
        <f t="shared" si="48"/>
        <v>0</v>
      </c>
      <c r="I251" s="87">
        <f t="shared" si="49"/>
        <v>0</v>
      </c>
      <c r="J251" s="87">
        <f t="shared" si="50"/>
        <v>0</v>
      </c>
      <c r="K251" s="87">
        <f t="shared" si="51"/>
        <v>0</v>
      </c>
      <c r="L251" s="87">
        <f t="shared" si="52"/>
        <v>0</v>
      </c>
      <c r="M251" s="87">
        <f t="shared" si="53"/>
        <v>0</v>
      </c>
      <c r="N251" s="87">
        <f t="shared" si="54"/>
        <v>0</v>
      </c>
      <c r="O251" s="87">
        <f t="shared" si="55"/>
        <v>0</v>
      </c>
    </row>
    <row r="252" spans="1:15" x14ac:dyDescent="0.35">
      <c r="A252" s="87" t="str">
        <f t="shared" si="42"/>
        <v>2026</v>
      </c>
      <c r="B252" s="87">
        <v>512015</v>
      </c>
      <c r="C252" s="87">
        <f t="shared" si="43"/>
        <v>0</v>
      </c>
      <c r="D252" s="87">
        <f t="shared" si="44"/>
        <v>0</v>
      </c>
      <c r="E252" s="87">
        <f t="shared" si="45"/>
        <v>0</v>
      </c>
      <c r="F252" s="87">
        <f t="shared" si="46"/>
        <v>0</v>
      </c>
      <c r="G252" s="87">
        <f t="shared" si="47"/>
        <v>0</v>
      </c>
      <c r="H252" s="87">
        <f t="shared" si="48"/>
        <v>0</v>
      </c>
      <c r="I252" s="87">
        <f t="shared" si="49"/>
        <v>0</v>
      </c>
      <c r="J252" s="87">
        <f t="shared" si="50"/>
        <v>0</v>
      </c>
      <c r="K252" s="87">
        <f t="shared" si="51"/>
        <v>0</v>
      </c>
      <c r="L252" s="87">
        <f t="shared" si="52"/>
        <v>0</v>
      </c>
      <c r="M252" s="87">
        <f t="shared" si="53"/>
        <v>0</v>
      </c>
      <c r="N252" s="87">
        <f t="shared" si="54"/>
        <v>0</v>
      </c>
      <c r="O252" s="87">
        <f t="shared" si="55"/>
        <v>0</v>
      </c>
    </row>
    <row r="253" spans="1:15" x14ac:dyDescent="0.35">
      <c r="A253" s="87" t="str">
        <f t="shared" si="42"/>
        <v>2026</v>
      </c>
      <c r="B253" s="87">
        <v>512016</v>
      </c>
      <c r="C253" s="87">
        <f t="shared" si="43"/>
        <v>0</v>
      </c>
      <c r="D253" s="87">
        <f t="shared" si="44"/>
        <v>0</v>
      </c>
      <c r="E253" s="87">
        <f t="shared" si="45"/>
        <v>0</v>
      </c>
      <c r="F253" s="87">
        <f t="shared" si="46"/>
        <v>0</v>
      </c>
      <c r="G253" s="87">
        <f t="shared" si="47"/>
        <v>0</v>
      </c>
      <c r="H253" s="87">
        <f t="shared" si="48"/>
        <v>0</v>
      </c>
      <c r="I253" s="87">
        <f t="shared" si="49"/>
        <v>0</v>
      </c>
      <c r="J253" s="87">
        <f t="shared" si="50"/>
        <v>0</v>
      </c>
      <c r="K253" s="87">
        <f t="shared" si="51"/>
        <v>0</v>
      </c>
      <c r="L253" s="87">
        <f t="shared" si="52"/>
        <v>0</v>
      </c>
      <c r="M253" s="87">
        <f t="shared" si="53"/>
        <v>0</v>
      </c>
      <c r="N253" s="87">
        <f t="shared" si="54"/>
        <v>0</v>
      </c>
      <c r="O253" s="87">
        <f t="shared" si="55"/>
        <v>0</v>
      </c>
    </row>
    <row r="254" spans="1:15" x14ac:dyDescent="0.35">
      <c r="A254" s="87" t="str">
        <f t="shared" si="42"/>
        <v>2026</v>
      </c>
      <c r="B254" s="87">
        <v>512017</v>
      </c>
      <c r="C254" s="87">
        <f t="shared" si="43"/>
        <v>0</v>
      </c>
      <c r="D254" s="87">
        <f t="shared" si="44"/>
        <v>0</v>
      </c>
      <c r="E254" s="87">
        <f t="shared" si="45"/>
        <v>0</v>
      </c>
      <c r="F254" s="87">
        <f t="shared" si="46"/>
        <v>0</v>
      </c>
      <c r="G254" s="87">
        <f t="shared" si="47"/>
        <v>0</v>
      </c>
      <c r="H254" s="87">
        <f t="shared" si="48"/>
        <v>0</v>
      </c>
      <c r="I254" s="87">
        <f t="shared" si="49"/>
        <v>0</v>
      </c>
      <c r="J254" s="87">
        <f t="shared" si="50"/>
        <v>0</v>
      </c>
      <c r="K254" s="87">
        <f t="shared" si="51"/>
        <v>0</v>
      </c>
      <c r="L254" s="87">
        <f t="shared" si="52"/>
        <v>0</v>
      </c>
      <c r="M254" s="87">
        <f t="shared" si="53"/>
        <v>0</v>
      </c>
      <c r="N254" s="87">
        <f t="shared" si="54"/>
        <v>0</v>
      </c>
      <c r="O254" s="87">
        <f t="shared" si="55"/>
        <v>0</v>
      </c>
    </row>
    <row r="255" spans="1:15" x14ac:dyDescent="0.35">
      <c r="A255" s="87" t="str">
        <f t="shared" si="42"/>
        <v>2026</v>
      </c>
      <c r="B255" s="87">
        <v>512018</v>
      </c>
      <c r="C255" s="87">
        <f t="shared" si="43"/>
        <v>0</v>
      </c>
      <c r="D255" s="87">
        <f t="shared" si="44"/>
        <v>0</v>
      </c>
      <c r="E255" s="87">
        <f t="shared" si="45"/>
        <v>0</v>
      </c>
      <c r="F255" s="87">
        <f t="shared" si="46"/>
        <v>0</v>
      </c>
      <c r="G255" s="87">
        <f t="shared" si="47"/>
        <v>0</v>
      </c>
      <c r="H255" s="87">
        <f t="shared" si="48"/>
        <v>0</v>
      </c>
      <c r="I255" s="87">
        <f t="shared" si="49"/>
        <v>0</v>
      </c>
      <c r="J255" s="87">
        <f t="shared" si="50"/>
        <v>0</v>
      </c>
      <c r="K255" s="87">
        <f t="shared" si="51"/>
        <v>0</v>
      </c>
      <c r="L255" s="87">
        <f t="shared" si="52"/>
        <v>0</v>
      </c>
      <c r="M255" s="87">
        <f t="shared" si="53"/>
        <v>0</v>
      </c>
      <c r="N255" s="87">
        <f t="shared" si="54"/>
        <v>0</v>
      </c>
      <c r="O255" s="87">
        <f t="shared" si="55"/>
        <v>0</v>
      </c>
    </row>
    <row r="256" spans="1:15" x14ac:dyDescent="0.35">
      <c r="A256" s="87" t="str">
        <f t="shared" si="42"/>
        <v>2026</v>
      </c>
      <c r="B256" s="87">
        <v>512019</v>
      </c>
      <c r="C256" s="87">
        <f t="shared" si="43"/>
        <v>0</v>
      </c>
      <c r="D256" s="87">
        <f t="shared" si="44"/>
        <v>0</v>
      </c>
      <c r="E256" s="87">
        <f t="shared" si="45"/>
        <v>0</v>
      </c>
      <c r="F256" s="87">
        <f t="shared" si="46"/>
        <v>0</v>
      </c>
      <c r="G256" s="87">
        <f t="shared" si="47"/>
        <v>0</v>
      </c>
      <c r="H256" s="87">
        <f t="shared" si="48"/>
        <v>0</v>
      </c>
      <c r="I256" s="87">
        <f t="shared" si="49"/>
        <v>0</v>
      </c>
      <c r="J256" s="87">
        <f t="shared" si="50"/>
        <v>0</v>
      </c>
      <c r="K256" s="87">
        <f t="shared" si="51"/>
        <v>0</v>
      </c>
      <c r="L256" s="87">
        <f t="shared" si="52"/>
        <v>0</v>
      </c>
      <c r="M256" s="87">
        <f t="shared" si="53"/>
        <v>0</v>
      </c>
      <c r="N256" s="87">
        <f t="shared" si="54"/>
        <v>0</v>
      </c>
      <c r="O256" s="87">
        <f t="shared" si="55"/>
        <v>0</v>
      </c>
    </row>
    <row r="257" spans="1:15" x14ac:dyDescent="0.35">
      <c r="A257" s="87" t="str">
        <f t="shared" si="42"/>
        <v>2026</v>
      </c>
      <c r="B257" s="87">
        <v>513000</v>
      </c>
      <c r="C257" s="87">
        <f t="shared" si="43"/>
        <v>0</v>
      </c>
      <c r="D257" s="87">
        <f t="shared" si="44"/>
        <v>0</v>
      </c>
      <c r="E257" s="87">
        <f t="shared" si="45"/>
        <v>0</v>
      </c>
      <c r="F257" s="87">
        <f t="shared" si="46"/>
        <v>0</v>
      </c>
      <c r="G257" s="87">
        <f t="shared" si="47"/>
        <v>0</v>
      </c>
      <c r="H257" s="87">
        <f t="shared" si="48"/>
        <v>0</v>
      </c>
      <c r="I257" s="87">
        <f t="shared" si="49"/>
        <v>0</v>
      </c>
      <c r="J257" s="87">
        <f t="shared" si="50"/>
        <v>0</v>
      </c>
      <c r="K257" s="87">
        <f t="shared" si="51"/>
        <v>0</v>
      </c>
      <c r="L257" s="87">
        <f t="shared" si="52"/>
        <v>0</v>
      </c>
      <c r="M257" s="87">
        <f t="shared" si="53"/>
        <v>0</v>
      </c>
      <c r="N257" s="87">
        <f t="shared" si="54"/>
        <v>0</v>
      </c>
      <c r="O257" s="87">
        <f t="shared" si="55"/>
        <v>0</v>
      </c>
    </row>
    <row r="258" spans="1:15" x14ac:dyDescent="0.35">
      <c r="A258" s="87" t="str">
        <f t="shared" ref="A258:A321" si="56">+PlnYr</f>
        <v>2026</v>
      </c>
      <c r="B258" s="87">
        <v>513010</v>
      </c>
      <c r="C258" s="87">
        <f t="shared" ref="C258:C321" si="57">VLOOKUP($B258,OP,47,FALSE)</f>
        <v>0</v>
      </c>
      <c r="D258" s="87">
        <f t="shared" ref="D258:D321" si="58">VLOOKUP($B258,OP,35,FALSE)</f>
        <v>0</v>
      </c>
      <c r="E258" s="87">
        <f t="shared" ref="E258:E321" si="59">VLOOKUP($B258,OP,36,FALSE)</f>
        <v>0</v>
      </c>
      <c r="F258" s="87">
        <f t="shared" ref="F258:F321" si="60">VLOOKUP($B258,OP,37,FALSE)</f>
        <v>0</v>
      </c>
      <c r="G258" s="87">
        <f t="shared" ref="G258:G321" si="61">VLOOKUP($B258,OP,38,FALSE)</f>
        <v>0</v>
      </c>
      <c r="H258" s="87">
        <f t="shared" ref="H258:H321" si="62">VLOOKUP($B258,OP,39,FALSE)</f>
        <v>0</v>
      </c>
      <c r="I258" s="87">
        <f t="shared" ref="I258:I321" si="63">VLOOKUP($B258,OP,40,FALSE)</f>
        <v>0</v>
      </c>
      <c r="J258" s="87">
        <f t="shared" ref="J258:J321" si="64">VLOOKUP($B258,OP,41,FALSE)</f>
        <v>0</v>
      </c>
      <c r="K258" s="87">
        <f t="shared" ref="K258:K321" si="65">VLOOKUP($B258,OP,42,FALSE)</f>
        <v>0</v>
      </c>
      <c r="L258" s="87">
        <f t="shared" ref="L258:L321" si="66">VLOOKUP($B258,OP,43,FALSE)</f>
        <v>0</v>
      </c>
      <c r="M258" s="87">
        <f t="shared" ref="M258:M321" si="67">VLOOKUP($B258,OP,44,FALSE)</f>
        <v>0</v>
      </c>
      <c r="N258" s="87">
        <f t="shared" ref="N258:N321" si="68">VLOOKUP($B258,OP,45,FALSE)</f>
        <v>0</v>
      </c>
      <c r="O258" s="87">
        <f t="shared" ref="O258:O321" si="69">VLOOKUP($B258,OP,46,FALSE)</f>
        <v>0</v>
      </c>
    </row>
    <row r="259" spans="1:15" x14ac:dyDescent="0.35">
      <c r="A259" s="87" t="str">
        <f t="shared" si="56"/>
        <v>2026</v>
      </c>
      <c r="B259" s="87">
        <v>514000</v>
      </c>
      <c r="C259" s="87">
        <f t="shared" si="57"/>
        <v>0</v>
      </c>
      <c r="D259" s="87">
        <f t="shared" si="58"/>
        <v>0</v>
      </c>
      <c r="E259" s="87">
        <f t="shared" si="59"/>
        <v>0</v>
      </c>
      <c r="F259" s="87">
        <f t="shared" si="60"/>
        <v>0</v>
      </c>
      <c r="G259" s="87">
        <f t="shared" si="61"/>
        <v>0</v>
      </c>
      <c r="H259" s="87">
        <f t="shared" si="62"/>
        <v>0</v>
      </c>
      <c r="I259" s="87">
        <f t="shared" si="63"/>
        <v>0</v>
      </c>
      <c r="J259" s="87">
        <f t="shared" si="64"/>
        <v>0</v>
      </c>
      <c r="K259" s="87">
        <f t="shared" si="65"/>
        <v>0</v>
      </c>
      <c r="L259" s="87">
        <f t="shared" si="66"/>
        <v>0</v>
      </c>
      <c r="M259" s="87">
        <f t="shared" si="67"/>
        <v>0</v>
      </c>
      <c r="N259" s="87">
        <f t="shared" si="68"/>
        <v>0</v>
      </c>
      <c r="O259" s="87">
        <f t="shared" si="69"/>
        <v>0</v>
      </c>
    </row>
    <row r="260" spans="1:15" x14ac:dyDescent="0.35">
      <c r="A260" s="87" t="str">
        <f t="shared" si="56"/>
        <v>2026</v>
      </c>
      <c r="B260" s="87">
        <v>514010</v>
      </c>
      <c r="C260" s="87">
        <f t="shared" si="57"/>
        <v>0</v>
      </c>
      <c r="D260" s="87">
        <f t="shared" si="58"/>
        <v>0</v>
      </c>
      <c r="E260" s="87">
        <f t="shared" si="59"/>
        <v>0</v>
      </c>
      <c r="F260" s="87">
        <f t="shared" si="60"/>
        <v>0</v>
      </c>
      <c r="G260" s="87">
        <f t="shared" si="61"/>
        <v>0</v>
      </c>
      <c r="H260" s="87">
        <f t="shared" si="62"/>
        <v>0</v>
      </c>
      <c r="I260" s="87">
        <f t="shared" si="63"/>
        <v>0</v>
      </c>
      <c r="J260" s="87">
        <f t="shared" si="64"/>
        <v>0</v>
      </c>
      <c r="K260" s="87">
        <f t="shared" si="65"/>
        <v>0</v>
      </c>
      <c r="L260" s="87">
        <f t="shared" si="66"/>
        <v>0</v>
      </c>
      <c r="M260" s="87">
        <f t="shared" si="67"/>
        <v>0</v>
      </c>
      <c r="N260" s="87">
        <f t="shared" si="68"/>
        <v>0</v>
      </c>
      <c r="O260" s="87">
        <f t="shared" si="69"/>
        <v>0</v>
      </c>
    </row>
    <row r="261" spans="1:15" x14ac:dyDescent="0.35">
      <c r="A261" s="87" t="str">
        <f t="shared" si="56"/>
        <v>2026</v>
      </c>
      <c r="B261" s="87">
        <v>514011</v>
      </c>
      <c r="C261" s="87">
        <f t="shared" si="57"/>
        <v>0</v>
      </c>
      <c r="D261" s="87">
        <f t="shared" si="58"/>
        <v>0</v>
      </c>
      <c r="E261" s="87">
        <f t="shared" si="59"/>
        <v>0</v>
      </c>
      <c r="F261" s="87">
        <f t="shared" si="60"/>
        <v>0</v>
      </c>
      <c r="G261" s="87">
        <f t="shared" si="61"/>
        <v>0</v>
      </c>
      <c r="H261" s="87">
        <f t="shared" si="62"/>
        <v>0</v>
      </c>
      <c r="I261" s="87">
        <f t="shared" si="63"/>
        <v>0</v>
      </c>
      <c r="J261" s="87">
        <f t="shared" si="64"/>
        <v>0</v>
      </c>
      <c r="K261" s="87">
        <f t="shared" si="65"/>
        <v>0</v>
      </c>
      <c r="L261" s="87">
        <f t="shared" si="66"/>
        <v>0</v>
      </c>
      <c r="M261" s="87">
        <f t="shared" si="67"/>
        <v>0</v>
      </c>
      <c r="N261" s="87">
        <f t="shared" si="68"/>
        <v>0</v>
      </c>
      <c r="O261" s="87">
        <f t="shared" si="69"/>
        <v>0</v>
      </c>
    </row>
    <row r="262" spans="1:15" x14ac:dyDescent="0.35">
      <c r="A262" s="87" t="str">
        <f t="shared" si="56"/>
        <v>2026</v>
      </c>
      <c r="B262" s="87">
        <v>514012</v>
      </c>
      <c r="C262" s="87">
        <f t="shared" si="57"/>
        <v>0</v>
      </c>
      <c r="D262" s="87">
        <f t="shared" si="58"/>
        <v>0</v>
      </c>
      <c r="E262" s="87">
        <f t="shared" si="59"/>
        <v>0</v>
      </c>
      <c r="F262" s="87">
        <f t="shared" si="60"/>
        <v>0</v>
      </c>
      <c r="G262" s="87">
        <f t="shared" si="61"/>
        <v>0</v>
      </c>
      <c r="H262" s="87">
        <f t="shared" si="62"/>
        <v>0</v>
      </c>
      <c r="I262" s="87">
        <f t="shared" si="63"/>
        <v>0</v>
      </c>
      <c r="J262" s="87">
        <f t="shared" si="64"/>
        <v>0</v>
      </c>
      <c r="K262" s="87">
        <f t="shared" si="65"/>
        <v>0</v>
      </c>
      <c r="L262" s="87">
        <f t="shared" si="66"/>
        <v>0</v>
      </c>
      <c r="M262" s="87">
        <f t="shared" si="67"/>
        <v>0</v>
      </c>
      <c r="N262" s="87">
        <f t="shared" si="68"/>
        <v>0</v>
      </c>
      <c r="O262" s="87">
        <f t="shared" si="69"/>
        <v>0</v>
      </c>
    </row>
    <row r="263" spans="1:15" x14ac:dyDescent="0.35">
      <c r="A263" s="87" t="str">
        <f t="shared" si="56"/>
        <v>2026</v>
      </c>
      <c r="B263" s="87">
        <v>514013</v>
      </c>
      <c r="C263" s="87">
        <f t="shared" si="57"/>
        <v>0</v>
      </c>
      <c r="D263" s="87">
        <f t="shared" si="58"/>
        <v>0</v>
      </c>
      <c r="E263" s="87">
        <f t="shared" si="59"/>
        <v>0</v>
      </c>
      <c r="F263" s="87">
        <f t="shared" si="60"/>
        <v>0</v>
      </c>
      <c r="G263" s="87">
        <f t="shared" si="61"/>
        <v>0</v>
      </c>
      <c r="H263" s="87">
        <f t="shared" si="62"/>
        <v>0</v>
      </c>
      <c r="I263" s="87">
        <f t="shared" si="63"/>
        <v>0</v>
      </c>
      <c r="J263" s="87">
        <f t="shared" si="64"/>
        <v>0</v>
      </c>
      <c r="K263" s="87">
        <f t="shared" si="65"/>
        <v>0</v>
      </c>
      <c r="L263" s="87">
        <f t="shared" si="66"/>
        <v>0</v>
      </c>
      <c r="M263" s="87">
        <f t="shared" si="67"/>
        <v>0</v>
      </c>
      <c r="N263" s="87">
        <f t="shared" si="68"/>
        <v>0</v>
      </c>
      <c r="O263" s="87">
        <f t="shared" si="69"/>
        <v>0</v>
      </c>
    </row>
    <row r="264" spans="1:15" x14ac:dyDescent="0.35">
      <c r="A264" s="87" t="str">
        <f t="shared" si="56"/>
        <v>2026</v>
      </c>
      <c r="B264" s="87">
        <v>514014</v>
      </c>
      <c r="C264" s="87">
        <f t="shared" si="57"/>
        <v>0</v>
      </c>
      <c r="D264" s="87">
        <f t="shared" si="58"/>
        <v>0</v>
      </c>
      <c r="E264" s="87">
        <f t="shared" si="59"/>
        <v>0</v>
      </c>
      <c r="F264" s="87">
        <f t="shared" si="60"/>
        <v>0</v>
      </c>
      <c r="G264" s="87">
        <f t="shared" si="61"/>
        <v>0</v>
      </c>
      <c r="H264" s="87">
        <f t="shared" si="62"/>
        <v>0</v>
      </c>
      <c r="I264" s="87">
        <f t="shared" si="63"/>
        <v>0</v>
      </c>
      <c r="J264" s="87">
        <f t="shared" si="64"/>
        <v>0</v>
      </c>
      <c r="K264" s="87">
        <f t="shared" si="65"/>
        <v>0</v>
      </c>
      <c r="L264" s="87">
        <f t="shared" si="66"/>
        <v>0</v>
      </c>
      <c r="M264" s="87">
        <f t="shared" si="67"/>
        <v>0</v>
      </c>
      <c r="N264" s="87">
        <f t="shared" si="68"/>
        <v>0</v>
      </c>
      <c r="O264" s="87">
        <f t="shared" si="69"/>
        <v>0</v>
      </c>
    </row>
    <row r="265" spans="1:15" x14ac:dyDescent="0.35">
      <c r="A265" s="87" t="str">
        <f t="shared" si="56"/>
        <v>2026</v>
      </c>
      <c r="B265" s="87">
        <v>514015</v>
      </c>
      <c r="C265" s="87">
        <f t="shared" si="57"/>
        <v>0</v>
      </c>
      <c r="D265" s="87">
        <f t="shared" si="58"/>
        <v>0</v>
      </c>
      <c r="E265" s="87">
        <f t="shared" si="59"/>
        <v>0</v>
      </c>
      <c r="F265" s="87">
        <f t="shared" si="60"/>
        <v>0</v>
      </c>
      <c r="G265" s="87">
        <f t="shared" si="61"/>
        <v>0</v>
      </c>
      <c r="H265" s="87">
        <f t="shared" si="62"/>
        <v>0</v>
      </c>
      <c r="I265" s="87">
        <f t="shared" si="63"/>
        <v>0</v>
      </c>
      <c r="J265" s="87">
        <f t="shared" si="64"/>
        <v>0</v>
      </c>
      <c r="K265" s="87">
        <f t="shared" si="65"/>
        <v>0</v>
      </c>
      <c r="L265" s="87">
        <f t="shared" si="66"/>
        <v>0</v>
      </c>
      <c r="M265" s="87">
        <f t="shared" si="67"/>
        <v>0</v>
      </c>
      <c r="N265" s="87">
        <f t="shared" si="68"/>
        <v>0</v>
      </c>
      <c r="O265" s="87">
        <f t="shared" si="69"/>
        <v>0</v>
      </c>
    </row>
    <row r="266" spans="1:15" x14ac:dyDescent="0.35">
      <c r="A266" s="87" t="str">
        <f t="shared" si="56"/>
        <v>2026</v>
      </c>
      <c r="B266" s="87">
        <v>514016</v>
      </c>
      <c r="C266" s="87">
        <f t="shared" si="57"/>
        <v>0</v>
      </c>
      <c r="D266" s="87">
        <f t="shared" si="58"/>
        <v>0</v>
      </c>
      <c r="E266" s="87">
        <f t="shared" si="59"/>
        <v>0</v>
      </c>
      <c r="F266" s="87">
        <f t="shared" si="60"/>
        <v>0</v>
      </c>
      <c r="G266" s="87">
        <f t="shared" si="61"/>
        <v>0</v>
      </c>
      <c r="H266" s="87">
        <f t="shared" si="62"/>
        <v>0</v>
      </c>
      <c r="I266" s="87">
        <f t="shared" si="63"/>
        <v>0</v>
      </c>
      <c r="J266" s="87">
        <f t="shared" si="64"/>
        <v>0</v>
      </c>
      <c r="K266" s="87">
        <f t="shared" si="65"/>
        <v>0</v>
      </c>
      <c r="L266" s="87">
        <f t="shared" si="66"/>
        <v>0</v>
      </c>
      <c r="M266" s="87">
        <f t="shared" si="67"/>
        <v>0</v>
      </c>
      <c r="N266" s="87">
        <f t="shared" si="68"/>
        <v>0</v>
      </c>
      <c r="O266" s="87">
        <f t="shared" si="69"/>
        <v>0</v>
      </c>
    </row>
    <row r="267" spans="1:15" x14ac:dyDescent="0.35">
      <c r="A267" s="87" t="str">
        <f t="shared" si="56"/>
        <v>2026</v>
      </c>
      <c r="B267" s="87">
        <v>515000</v>
      </c>
      <c r="C267" s="87">
        <f t="shared" si="57"/>
        <v>0</v>
      </c>
      <c r="D267" s="87">
        <f t="shared" si="58"/>
        <v>0</v>
      </c>
      <c r="E267" s="87">
        <f t="shared" si="59"/>
        <v>0</v>
      </c>
      <c r="F267" s="87">
        <f t="shared" si="60"/>
        <v>0</v>
      </c>
      <c r="G267" s="87">
        <f t="shared" si="61"/>
        <v>0</v>
      </c>
      <c r="H267" s="87">
        <f t="shared" si="62"/>
        <v>0</v>
      </c>
      <c r="I267" s="87">
        <f t="shared" si="63"/>
        <v>0</v>
      </c>
      <c r="J267" s="87">
        <f t="shared" si="64"/>
        <v>0</v>
      </c>
      <c r="K267" s="87">
        <f t="shared" si="65"/>
        <v>0</v>
      </c>
      <c r="L267" s="87">
        <f t="shared" si="66"/>
        <v>0</v>
      </c>
      <c r="M267" s="87">
        <f t="shared" si="67"/>
        <v>0</v>
      </c>
      <c r="N267" s="87">
        <f t="shared" si="68"/>
        <v>0</v>
      </c>
      <c r="O267" s="87">
        <f t="shared" si="69"/>
        <v>0</v>
      </c>
    </row>
    <row r="268" spans="1:15" x14ac:dyDescent="0.35">
      <c r="A268" s="87" t="str">
        <f t="shared" si="56"/>
        <v>2026</v>
      </c>
      <c r="B268" s="87">
        <v>515010</v>
      </c>
      <c r="C268" s="87">
        <f t="shared" si="57"/>
        <v>0</v>
      </c>
      <c r="D268" s="87">
        <f t="shared" si="58"/>
        <v>0</v>
      </c>
      <c r="E268" s="87">
        <f t="shared" si="59"/>
        <v>0</v>
      </c>
      <c r="F268" s="87">
        <f t="shared" si="60"/>
        <v>0</v>
      </c>
      <c r="G268" s="87">
        <f t="shared" si="61"/>
        <v>0</v>
      </c>
      <c r="H268" s="87">
        <f t="shared" si="62"/>
        <v>0</v>
      </c>
      <c r="I268" s="87">
        <f t="shared" si="63"/>
        <v>0</v>
      </c>
      <c r="J268" s="87">
        <f t="shared" si="64"/>
        <v>0</v>
      </c>
      <c r="K268" s="87">
        <f t="shared" si="65"/>
        <v>0</v>
      </c>
      <c r="L268" s="87">
        <f t="shared" si="66"/>
        <v>0</v>
      </c>
      <c r="M268" s="87">
        <f t="shared" si="67"/>
        <v>0</v>
      </c>
      <c r="N268" s="87">
        <f t="shared" si="68"/>
        <v>0</v>
      </c>
      <c r="O268" s="87">
        <f t="shared" si="69"/>
        <v>0</v>
      </c>
    </row>
    <row r="269" spans="1:15" x14ac:dyDescent="0.35">
      <c r="A269" s="87" t="str">
        <f t="shared" si="56"/>
        <v>2026</v>
      </c>
      <c r="B269" s="87">
        <v>515011</v>
      </c>
      <c r="C269" s="87">
        <f t="shared" si="57"/>
        <v>0</v>
      </c>
      <c r="D269" s="87">
        <f t="shared" si="58"/>
        <v>0</v>
      </c>
      <c r="E269" s="87">
        <f t="shared" si="59"/>
        <v>0</v>
      </c>
      <c r="F269" s="87">
        <f t="shared" si="60"/>
        <v>0</v>
      </c>
      <c r="G269" s="87">
        <f t="shared" si="61"/>
        <v>0</v>
      </c>
      <c r="H269" s="87">
        <f t="shared" si="62"/>
        <v>0</v>
      </c>
      <c r="I269" s="87">
        <f t="shared" si="63"/>
        <v>0</v>
      </c>
      <c r="J269" s="87">
        <f t="shared" si="64"/>
        <v>0</v>
      </c>
      <c r="K269" s="87">
        <f t="shared" si="65"/>
        <v>0</v>
      </c>
      <c r="L269" s="87">
        <f t="shared" si="66"/>
        <v>0</v>
      </c>
      <c r="M269" s="87">
        <f t="shared" si="67"/>
        <v>0</v>
      </c>
      <c r="N269" s="87">
        <f t="shared" si="68"/>
        <v>0</v>
      </c>
      <c r="O269" s="87">
        <f t="shared" si="69"/>
        <v>0</v>
      </c>
    </row>
    <row r="270" spans="1:15" x14ac:dyDescent="0.35">
      <c r="A270" s="87" t="str">
        <f t="shared" si="56"/>
        <v>2026</v>
      </c>
      <c r="B270" s="87">
        <v>515012</v>
      </c>
      <c r="C270" s="87">
        <f t="shared" si="57"/>
        <v>0</v>
      </c>
      <c r="D270" s="87">
        <f t="shared" si="58"/>
        <v>0</v>
      </c>
      <c r="E270" s="87">
        <f t="shared" si="59"/>
        <v>0</v>
      </c>
      <c r="F270" s="87">
        <f t="shared" si="60"/>
        <v>0</v>
      </c>
      <c r="G270" s="87">
        <f t="shared" si="61"/>
        <v>0</v>
      </c>
      <c r="H270" s="87">
        <f t="shared" si="62"/>
        <v>0</v>
      </c>
      <c r="I270" s="87">
        <f t="shared" si="63"/>
        <v>0</v>
      </c>
      <c r="J270" s="87">
        <f t="shared" si="64"/>
        <v>0</v>
      </c>
      <c r="K270" s="87">
        <f t="shared" si="65"/>
        <v>0</v>
      </c>
      <c r="L270" s="87">
        <f t="shared" si="66"/>
        <v>0</v>
      </c>
      <c r="M270" s="87">
        <f t="shared" si="67"/>
        <v>0</v>
      </c>
      <c r="N270" s="87">
        <f t="shared" si="68"/>
        <v>0</v>
      </c>
      <c r="O270" s="87">
        <f t="shared" si="69"/>
        <v>0</v>
      </c>
    </row>
    <row r="271" spans="1:15" x14ac:dyDescent="0.35">
      <c r="A271" s="87" t="str">
        <f t="shared" si="56"/>
        <v>2026</v>
      </c>
      <c r="B271" s="87">
        <v>515013</v>
      </c>
      <c r="C271" s="87">
        <f t="shared" si="57"/>
        <v>0</v>
      </c>
      <c r="D271" s="87">
        <f t="shared" si="58"/>
        <v>0</v>
      </c>
      <c r="E271" s="87">
        <f t="shared" si="59"/>
        <v>0</v>
      </c>
      <c r="F271" s="87">
        <f t="shared" si="60"/>
        <v>0</v>
      </c>
      <c r="G271" s="87">
        <f t="shared" si="61"/>
        <v>0</v>
      </c>
      <c r="H271" s="87">
        <f t="shared" si="62"/>
        <v>0</v>
      </c>
      <c r="I271" s="87">
        <f t="shared" si="63"/>
        <v>0</v>
      </c>
      <c r="J271" s="87">
        <f t="shared" si="64"/>
        <v>0</v>
      </c>
      <c r="K271" s="87">
        <f t="shared" si="65"/>
        <v>0</v>
      </c>
      <c r="L271" s="87">
        <f t="shared" si="66"/>
        <v>0</v>
      </c>
      <c r="M271" s="87">
        <f t="shared" si="67"/>
        <v>0</v>
      </c>
      <c r="N271" s="87">
        <f t="shared" si="68"/>
        <v>0</v>
      </c>
      <c r="O271" s="87">
        <f t="shared" si="69"/>
        <v>0</v>
      </c>
    </row>
    <row r="272" spans="1:15" x14ac:dyDescent="0.35">
      <c r="A272" s="87" t="str">
        <f t="shared" si="56"/>
        <v>2026</v>
      </c>
      <c r="B272" s="87">
        <v>515014</v>
      </c>
      <c r="C272" s="87">
        <f t="shared" si="57"/>
        <v>0</v>
      </c>
      <c r="D272" s="87">
        <f t="shared" si="58"/>
        <v>0</v>
      </c>
      <c r="E272" s="87">
        <f t="shared" si="59"/>
        <v>0</v>
      </c>
      <c r="F272" s="87">
        <f t="shared" si="60"/>
        <v>0</v>
      </c>
      <c r="G272" s="87">
        <f t="shared" si="61"/>
        <v>0</v>
      </c>
      <c r="H272" s="87">
        <f t="shared" si="62"/>
        <v>0</v>
      </c>
      <c r="I272" s="87">
        <f t="shared" si="63"/>
        <v>0</v>
      </c>
      <c r="J272" s="87">
        <f t="shared" si="64"/>
        <v>0</v>
      </c>
      <c r="K272" s="87">
        <f t="shared" si="65"/>
        <v>0</v>
      </c>
      <c r="L272" s="87">
        <f t="shared" si="66"/>
        <v>0</v>
      </c>
      <c r="M272" s="87">
        <f t="shared" si="67"/>
        <v>0</v>
      </c>
      <c r="N272" s="87">
        <f t="shared" si="68"/>
        <v>0</v>
      </c>
      <c r="O272" s="87">
        <f t="shared" si="69"/>
        <v>0</v>
      </c>
    </row>
    <row r="273" spans="1:15" x14ac:dyDescent="0.35">
      <c r="A273" s="87" t="str">
        <f t="shared" si="56"/>
        <v>2026</v>
      </c>
      <c r="B273" s="87">
        <v>515015</v>
      </c>
      <c r="C273" s="87">
        <f t="shared" si="57"/>
        <v>0</v>
      </c>
      <c r="D273" s="87">
        <f t="shared" si="58"/>
        <v>0</v>
      </c>
      <c r="E273" s="87">
        <f t="shared" si="59"/>
        <v>0</v>
      </c>
      <c r="F273" s="87">
        <f t="shared" si="60"/>
        <v>0</v>
      </c>
      <c r="G273" s="87">
        <f t="shared" si="61"/>
        <v>0</v>
      </c>
      <c r="H273" s="87">
        <f t="shared" si="62"/>
        <v>0</v>
      </c>
      <c r="I273" s="87">
        <f t="shared" si="63"/>
        <v>0</v>
      </c>
      <c r="J273" s="87">
        <f t="shared" si="64"/>
        <v>0</v>
      </c>
      <c r="K273" s="87">
        <f t="shared" si="65"/>
        <v>0</v>
      </c>
      <c r="L273" s="87">
        <f t="shared" si="66"/>
        <v>0</v>
      </c>
      <c r="M273" s="87">
        <f t="shared" si="67"/>
        <v>0</v>
      </c>
      <c r="N273" s="87">
        <f t="shared" si="68"/>
        <v>0</v>
      </c>
      <c r="O273" s="87">
        <f t="shared" si="69"/>
        <v>0</v>
      </c>
    </row>
    <row r="274" spans="1:15" x14ac:dyDescent="0.35">
      <c r="A274" s="87" t="str">
        <f t="shared" si="56"/>
        <v>2026</v>
      </c>
      <c r="B274" s="87">
        <v>516000</v>
      </c>
      <c r="C274" s="87">
        <f t="shared" si="57"/>
        <v>0</v>
      </c>
      <c r="D274" s="87">
        <f t="shared" si="58"/>
        <v>0</v>
      </c>
      <c r="E274" s="87">
        <f t="shared" si="59"/>
        <v>0</v>
      </c>
      <c r="F274" s="87">
        <f t="shared" si="60"/>
        <v>0</v>
      </c>
      <c r="G274" s="87">
        <f t="shared" si="61"/>
        <v>0</v>
      </c>
      <c r="H274" s="87">
        <f t="shared" si="62"/>
        <v>0</v>
      </c>
      <c r="I274" s="87">
        <f t="shared" si="63"/>
        <v>0</v>
      </c>
      <c r="J274" s="87">
        <f t="shared" si="64"/>
        <v>0</v>
      </c>
      <c r="K274" s="87">
        <f t="shared" si="65"/>
        <v>0</v>
      </c>
      <c r="L274" s="87">
        <f t="shared" si="66"/>
        <v>0</v>
      </c>
      <c r="M274" s="87">
        <f t="shared" si="67"/>
        <v>0</v>
      </c>
      <c r="N274" s="87">
        <f t="shared" si="68"/>
        <v>0</v>
      </c>
      <c r="O274" s="87">
        <f t="shared" si="69"/>
        <v>0</v>
      </c>
    </row>
    <row r="275" spans="1:15" x14ac:dyDescent="0.35">
      <c r="A275" s="87" t="str">
        <f t="shared" si="56"/>
        <v>2026</v>
      </c>
      <c r="B275" s="87">
        <v>516010</v>
      </c>
      <c r="C275" s="87">
        <f t="shared" si="57"/>
        <v>0</v>
      </c>
      <c r="D275" s="87">
        <f t="shared" si="58"/>
        <v>0</v>
      </c>
      <c r="E275" s="87">
        <f t="shared" si="59"/>
        <v>0</v>
      </c>
      <c r="F275" s="87">
        <f t="shared" si="60"/>
        <v>0</v>
      </c>
      <c r="G275" s="87">
        <f t="shared" si="61"/>
        <v>0</v>
      </c>
      <c r="H275" s="87">
        <f t="shared" si="62"/>
        <v>0</v>
      </c>
      <c r="I275" s="87">
        <f t="shared" si="63"/>
        <v>0</v>
      </c>
      <c r="J275" s="87">
        <f t="shared" si="64"/>
        <v>0</v>
      </c>
      <c r="K275" s="87">
        <f t="shared" si="65"/>
        <v>0</v>
      </c>
      <c r="L275" s="87">
        <f t="shared" si="66"/>
        <v>0</v>
      </c>
      <c r="M275" s="87">
        <f t="shared" si="67"/>
        <v>0</v>
      </c>
      <c r="N275" s="87">
        <f t="shared" si="68"/>
        <v>0</v>
      </c>
      <c r="O275" s="87">
        <f t="shared" si="69"/>
        <v>0</v>
      </c>
    </row>
    <row r="276" spans="1:15" x14ac:dyDescent="0.35">
      <c r="A276" s="87" t="str">
        <f t="shared" si="56"/>
        <v>2026</v>
      </c>
      <c r="B276" s="87">
        <v>516011</v>
      </c>
      <c r="C276" s="87">
        <f t="shared" si="57"/>
        <v>0</v>
      </c>
      <c r="D276" s="87">
        <f t="shared" si="58"/>
        <v>0</v>
      </c>
      <c r="E276" s="87">
        <f t="shared" si="59"/>
        <v>0</v>
      </c>
      <c r="F276" s="87">
        <f t="shared" si="60"/>
        <v>0</v>
      </c>
      <c r="G276" s="87">
        <f t="shared" si="61"/>
        <v>0</v>
      </c>
      <c r="H276" s="87">
        <f t="shared" si="62"/>
        <v>0</v>
      </c>
      <c r="I276" s="87">
        <f t="shared" si="63"/>
        <v>0</v>
      </c>
      <c r="J276" s="87">
        <f t="shared" si="64"/>
        <v>0</v>
      </c>
      <c r="K276" s="87">
        <f t="shared" si="65"/>
        <v>0</v>
      </c>
      <c r="L276" s="87">
        <f t="shared" si="66"/>
        <v>0</v>
      </c>
      <c r="M276" s="87">
        <f t="shared" si="67"/>
        <v>0</v>
      </c>
      <c r="N276" s="87">
        <f t="shared" si="68"/>
        <v>0</v>
      </c>
      <c r="O276" s="87">
        <f t="shared" si="69"/>
        <v>0</v>
      </c>
    </row>
    <row r="277" spans="1:15" x14ac:dyDescent="0.35">
      <c r="A277" s="87" t="str">
        <f t="shared" si="56"/>
        <v>2026</v>
      </c>
      <c r="B277" s="87">
        <v>516012</v>
      </c>
      <c r="C277" s="87">
        <f t="shared" si="57"/>
        <v>0</v>
      </c>
      <c r="D277" s="87">
        <f t="shared" si="58"/>
        <v>0</v>
      </c>
      <c r="E277" s="87">
        <f t="shared" si="59"/>
        <v>0</v>
      </c>
      <c r="F277" s="87">
        <f t="shared" si="60"/>
        <v>0</v>
      </c>
      <c r="G277" s="87">
        <f t="shared" si="61"/>
        <v>0</v>
      </c>
      <c r="H277" s="87">
        <f t="shared" si="62"/>
        <v>0</v>
      </c>
      <c r="I277" s="87">
        <f t="shared" si="63"/>
        <v>0</v>
      </c>
      <c r="J277" s="87">
        <f t="shared" si="64"/>
        <v>0</v>
      </c>
      <c r="K277" s="87">
        <f t="shared" si="65"/>
        <v>0</v>
      </c>
      <c r="L277" s="87">
        <f t="shared" si="66"/>
        <v>0</v>
      </c>
      <c r="M277" s="87">
        <f t="shared" si="67"/>
        <v>0</v>
      </c>
      <c r="N277" s="87">
        <f t="shared" si="68"/>
        <v>0</v>
      </c>
      <c r="O277" s="87">
        <f t="shared" si="69"/>
        <v>0</v>
      </c>
    </row>
    <row r="278" spans="1:15" x14ac:dyDescent="0.35">
      <c r="A278" s="87" t="str">
        <f t="shared" si="56"/>
        <v>2026</v>
      </c>
      <c r="B278" s="87">
        <v>516013</v>
      </c>
      <c r="C278" s="87">
        <f t="shared" si="57"/>
        <v>0</v>
      </c>
      <c r="D278" s="87">
        <f t="shared" si="58"/>
        <v>0</v>
      </c>
      <c r="E278" s="87">
        <f t="shared" si="59"/>
        <v>0</v>
      </c>
      <c r="F278" s="87">
        <f t="shared" si="60"/>
        <v>0</v>
      </c>
      <c r="G278" s="87">
        <f t="shared" si="61"/>
        <v>0</v>
      </c>
      <c r="H278" s="87">
        <f t="shared" si="62"/>
        <v>0</v>
      </c>
      <c r="I278" s="87">
        <f t="shared" si="63"/>
        <v>0</v>
      </c>
      <c r="J278" s="87">
        <f t="shared" si="64"/>
        <v>0</v>
      </c>
      <c r="K278" s="87">
        <f t="shared" si="65"/>
        <v>0</v>
      </c>
      <c r="L278" s="87">
        <f t="shared" si="66"/>
        <v>0</v>
      </c>
      <c r="M278" s="87">
        <f t="shared" si="67"/>
        <v>0</v>
      </c>
      <c r="N278" s="87">
        <f t="shared" si="68"/>
        <v>0</v>
      </c>
      <c r="O278" s="87">
        <f t="shared" si="69"/>
        <v>0</v>
      </c>
    </row>
    <row r="279" spans="1:15" x14ac:dyDescent="0.35">
      <c r="A279" s="87" t="str">
        <f t="shared" si="56"/>
        <v>2026</v>
      </c>
      <c r="B279" s="87">
        <v>516014</v>
      </c>
      <c r="C279" s="87">
        <f t="shared" si="57"/>
        <v>0</v>
      </c>
      <c r="D279" s="87">
        <f t="shared" si="58"/>
        <v>0</v>
      </c>
      <c r="E279" s="87">
        <f t="shared" si="59"/>
        <v>0</v>
      </c>
      <c r="F279" s="87">
        <f t="shared" si="60"/>
        <v>0</v>
      </c>
      <c r="G279" s="87">
        <f t="shared" si="61"/>
        <v>0</v>
      </c>
      <c r="H279" s="87">
        <f t="shared" si="62"/>
        <v>0</v>
      </c>
      <c r="I279" s="87">
        <f t="shared" si="63"/>
        <v>0</v>
      </c>
      <c r="J279" s="87">
        <f t="shared" si="64"/>
        <v>0</v>
      </c>
      <c r="K279" s="87">
        <f t="shared" si="65"/>
        <v>0</v>
      </c>
      <c r="L279" s="87">
        <f t="shared" si="66"/>
        <v>0</v>
      </c>
      <c r="M279" s="87">
        <f t="shared" si="67"/>
        <v>0</v>
      </c>
      <c r="N279" s="87">
        <f t="shared" si="68"/>
        <v>0</v>
      </c>
      <c r="O279" s="87">
        <f t="shared" si="69"/>
        <v>0</v>
      </c>
    </row>
    <row r="280" spans="1:15" x14ac:dyDescent="0.35">
      <c r="A280" s="87" t="str">
        <f t="shared" si="56"/>
        <v>2026</v>
      </c>
      <c r="B280" s="87">
        <v>516015</v>
      </c>
      <c r="C280" s="87">
        <f t="shared" si="57"/>
        <v>0</v>
      </c>
      <c r="D280" s="87">
        <f t="shared" si="58"/>
        <v>0</v>
      </c>
      <c r="E280" s="87">
        <f t="shared" si="59"/>
        <v>0</v>
      </c>
      <c r="F280" s="87">
        <f t="shared" si="60"/>
        <v>0</v>
      </c>
      <c r="G280" s="87">
        <f t="shared" si="61"/>
        <v>0</v>
      </c>
      <c r="H280" s="87">
        <f t="shared" si="62"/>
        <v>0</v>
      </c>
      <c r="I280" s="87">
        <f t="shared" si="63"/>
        <v>0</v>
      </c>
      <c r="J280" s="87">
        <f t="shared" si="64"/>
        <v>0</v>
      </c>
      <c r="K280" s="87">
        <f t="shared" si="65"/>
        <v>0</v>
      </c>
      <c r="L280" s="87">
        <f t="shared" si="66"/>
        <v>0</v>
      </c>
      <c r="M280" s="87">
        <f t="shared" si="67"/>
        <v>0</v>
      </c>
      <c r="N280" s="87">
        <f t="shared" si="68"/>
        <v>0</v>
      </c>
      <c r="O280" s="87">
        <f t="shared" si="69"/>
        <v>0</v>
      </c>
    </row>
    <row r="281" spans="1:15" x14ac:dyDescent="0.35">
      <c r="A281" s="87" t="str">
        <f t="shared" si="56"/>
        <v>2026</v>
      </c>
      <c r="B281" s="87">
        <v>519000</v>
      </c>
      <c r="C281" s="87">
        <f t="shared" si="57"/>
        <v>0</v>
      </c>
      <c r="D281" s="87">
        <f t="shared" si="58"/>
        <v>0</v>
      </c>
      <c r="E281" s="87">
        <f t="shared" si="59"/>
        <v>0</v>
      </c>
      <c r="F281" s="87">
        <f t="shared" si="60"/>
        <v>0</v>
      </c>
      <c r="G281" s="87">
        <f t="shared" si="61"/>
        <v>0</v>
      </c>
      <c r="H281" s="87">
        <f t="shared" si="62"/>
        <v>0</v>
      </c>
      <c r="I281" s="87">
        <f t="shared" si="63"/>
        <v>0</v>
      </c>
      <c r="J281" s="87">
        <f t="shared" si="64"/>
        <v>0</v>
      </c>
      <c r="K281" s="87">
        <f t="shared" si="65"/>
        <v>0</v>
      </c>
      <c r="L281" s="87">
        <f t="shared" si="66"/>
        <v>0</v>
      </c>
      <c r="M281" s="87">
        <f t="shared" si="67"/>
        <v>0</v>
      </c>
      <c r="N281" s="87">
        <f t="shared" si="68"/>
        <v>0</v>
      </c>
      <c r="O281" s="87">
        <f t="shared" si="69"/>
        <v>0</v>
      </c>
    </row>
    <row r="282" spans="1:15" x14ac:dyDescent="0.35">
      <c r="A282" s="87" t="str">
        <f t="shared" si="56"/>
        <v>2026</v>
      </c>
      <c r="B282" s="87">
        <v>519001</v>
      </c>
      <c r="C282" s="87">
        <f t="shared" si="57"/>
        <v>0</v>
      </c>
      <c r="D282" s="87">
        <f t="shared" si="58"/>
        <v>0</v>
      </c>
      <c r="E282" s="87">
        <f t="shared" si="59"/>
        <v>0</v>
      </c>
      <c r="F282" s="87">
        <f t="shared" si="60"/>
        <v>0</v>
      </c>
      <c r="G282" s="87">
        <f t="shared" si="61"/>
        <v>0</v>
      </c>
      <c r="H282" s="87">
        <f t="shared" si="62"/>
        <v>0</v>
      </c>
      <c r="I282" s="87">
        <f t="shared" si="63"/>
        <v>0</v>
      </c>
      <c r="J282" s="87">
        <f t="shared" si="64"/>
        <v>0</v>
      </c>
      <c r="K282" s="87">
        <f t="shared" si="65"/>
        <v>0</v>
      </c>
      <c r="L282" s="87">
        <f t="shared" si="66"/>
        <v>0</v>
      </c>
      <c r="M282" s="87">
        <f t="shared" si="67"/>
        <v>0</v>
      </c>
      <c r="N282" s="87">
        <f t="shared" si="68"/>
        <v>0</v>
      </c>
      <c r="O282" s="87">
        <f t="shared" si="69"/>
        <v>0</v>
      </c>
    </row>
    <row r="283" spans="1:15" x14ac:dyDescent="0.35">
      <c r="A283" s="87" t="str">
        <f t="shared" si="56"/>
        <v>2026</v>
      </c>
      <c r="B283" s="87">
        <v>519002</v>
      </c>
      <c r="C283" s="87">
        <f t="shared" si="57"/>
        <v>0</v>
      </c>
      <c r="D283" s="87">
        <f t="shared" si="58"/>
        <v>0</v>
      </c>
      <c r="E283" s="87">
        <f t="shared" si="59"/>
        <v>0</v>
      </c>
      <c r="F283" s="87">
        <f t="shared" si="60"/>
        <v>0</v>
      </c>
      <c r="G283" s="87">
        <f t="shared" si="61"/>
        <v>0</v>
      </c>
      <c r="H283" s="87">
        <f t="shared" si="62"/>
        <v>0</v>
      </c>
      <c r="I283" s="87">
        <f t="shared" si="63"/>
        <v>0</v>
      </c>
      <c r="J283" s="87">
        <f t="shared" si="64"/>
        <v>0</v>
      </c>
      <c r="K283" s="87">
        <f t="shared" si="65"/>
        <v>0</v>
      </c>
      <c r="L283" s="87">
        <f t="shared" si="66"/>
        <v>0</v>
      </c>
      <c r="M283" s="87">
        <f t="shared" si="67"/>
        <v>0</v>
      </c>
      <c r="N283" s="87">
        <f t="shared" si="68"/>
        <v>0</v>
      </c>
      <c r="O283" s="87">
        <f t="shared" si="69"/>
        <v>0</v>
      </c>
    </row>
    <row r="284" spans="1:15" x14ac:dyDescent="0.35">
      <c r="A284" s="87" t="str">
        <f t="shared" si="56"/>
        <v>2026</v>
      </c>
      <c r="B284" s="87">
        <v>519010</v>
      </c>
      <c r="C284" s="87">
        <f t="shared" si="57"/>
        <v>0</v>
      </c>
      <c r="D284" s="87">
        <f t="shared" si="58"/>
        <v>0</v>
      </c>
      <c r="E284" s="87">
        <f t="shared" si="59"/>
        <v>0</v>
      </c>
      <c r="F284" s="87">
        <f t="shared" si="60"/>
        <v>0</v>
      </c>
      <c r="G284" s="87">
        <f t="shared" si="61"/>
        <v>0</v>
      </c>
      <c r="H284" s="87">
        <f t="shared" si="62"/>
        <v>0</v>
      </c>
      <c r="I284" s="87">
        <f t="shared" si="63"/>
        <v>0</v>
      </c>
      <c r="J284" s="87">
        <f t="shared" si="64"/>
        <v>0</v>
      </c>
      <c r="K284" s="87">
        <f t="shared" si="65"/>
        <v>0</v>
      </c>
      <c r="L284" s="87">
        <f t="shared" si="66"/>
        <v>0</v>
      </c>
      <c r="M284" s="87">
        <f t="shared" si="67"/>
        <v>0</v>
      </c>
      <c r="N284" s="87">
        <f t="shared" si="68"/>
        <v>0</v>
      </c>
      <c r="O284" s="87">
        <f t="shared" si="69"/>
        <v>0</v>
      </c>
    </row>
    <row r="285" spans="1:15" x14ac:dyDescent="0.35">
      <c r="A285" s="87" t="str">
        <f t="shared" si="56"/>
        <v>2026</v>
      </c>
      <c r="B285" s="87">
        <v>519011</v>
      </c>
      <c r="C285" s="87">
        <f t="shared" si="57"/>
        <v>0</v>
      </c>
      <c r="D285" s="87">
        <f t="shared" si="58"/>
        <v>0</v>
      </c>
      <c r="E285" s="87">
        <f t="shared" si="59"/>
        <v>0</v>
      </c>
      <c r="F285" s="87">
        <f t="shared" si="60"/>
        <v>0</v>
      </c>
      <c r="G285" s="87">
        <f t="shared" si="61"/>
        <v>0</v>
      </c>
      <c r="H285" s="87">
        <f t="shared" si="62"/>
        <v>0</v>
      </c>
      <c r="I285" s="87">
        <f t="shared" si="63"/>
        <v>0</v>
      </c>
      <c r="J285" s="87">
        <f t="shared" si="64"/>
        <v>0</v>
      </c>
      <c r="K285" s="87">
        <f t="shared" si="65"/>
        <v>0</v>
      </c>
      <c r="L285" s="87">
        <f t="shared" si="66"/>
        <v>0</v>
      </c>
      <c r="M285" s="87">
        <f t="shared" si="67"/>
        <v>0</v>
      </c>
      <c r="N285" s="87">
        <f t="shared" si="68"/>
        <v>0</v>
      </c>
      <c r="O285" s="87">
        <f t="shared" si="69"/>
        <v>0</v>
      </c>
    </row>
    <row r="286" spans="1:15" x14ac:dyDescent="0.35">
      <c r="A286" s="87" t="str">
        <f t="shared" si="56"/>
        <v>2026</v>
      </c>
      <c r="B286" s="87">
        <v>519012</v>
      </c>
      <c r="C286" s="87">
        <f t="shared" si="57"/>
        <v>0</v>
      </c>
      <c r="D286" s="87">
        <f t="shared" si="58"/>
        <v>0</v>
      </c>
      <c r="E286" s="87">
        <f t="shared" si="59"/>
        <v>0</v>
      </c>
      <c r="F286" s="87">
        <f t="shared" si="60"/>
        <v>0</v>
      </c>
      <c r="G286" s="87">
        <f t="shared" si="61"/>
        <v>0</v>
      </c>
      <c r="H286" s="87">
        <f t="shared" si="62"/>
        <v>0</v>
      </c>
      <c r="I286" s="87">
        <f t="shared" si="63"/>
        <v>0</v>
      </c>
      <c r="J286" s="87">
        <f t="shared" si="64"/>
        <v>0</v>
      </c>
      <c r="K286" s="87">
        <f t="shared" si="65"/>
        <v>0</v>
      </c>
      <c r="L286" s="87">
        <f t="shared" si="66"/>
        <v>0</v>
      </c>
      <c r="M286" s="87">
        <f t="shared" si="67"/>
        <v>0</v>
      </c>
      <c r="N286" s="87">
        <f t="shared" si="68"/>
        <v>0</v>
      </c>
      <c r="O286" s="87">
        <f t="shared" si="69"/>
        <v>0</v>
      </c>
    </row>
    <row r="287" spans="1:15" x14ac:dyDescent="0.35">
      <c r="A287" s="87" t="str">
        <f t="shared" si="56"/>
        <v>2026</v>
      </c>
      <c r="C287" s="87" t="e">
        <f t="shared" si="57"/>
        <v>#N/A</v>
      </c>
      <c r="D287" s="87" t="e">
        <f t="shared" si="58"/>
        <v>#N/A</v>
      </c>
      <c r="E287" s="87" t="e">
        <f t="shared" si="59"/>
        <v>#N/A</v>
      </c>
      <c r="F287" s="87" t="e">
        <f t="shared" si="60"/>
        <v>#N/A</v>
      </c>
      <c r="G287" s="87" t="e">
        <f t="shared" si="61"/>
        <v>#N/A</v>
      </c>
      <c r="H287" s="87" t="e">
        <f t="shared" si="62"/>
        <v>#N/A</v>
      </c>
      <c r="I287" s="87" t="e">
        <f t="shared" si="63"/>
        <v>#N/A</v>
      </c>
      <c r="J287" s="87" t="e">
        <f t="shared" si="64"/>
        <v>#N/A</v>
      </c>
      <c r="K287" s="87" t="e">
        <f t="shared" si="65"/>
        <v>#N/A</v>
      </c>
      <c r="L287" s="87" t="e">
        <f t="shared" si="66"/>
        <v>#N/A</v>
      </c>
      <c r="M287" s="87" t="e">
        <f t="shared" si="67"/>
        <v>#N/A</v>
      </c>
      <c r="N287" s="87" t="e">
        <f t="shared" si="68"/>
        <v>#N/A</v>
      </c>
      <c r="O287" s="87" t="e">
        <f t="shared" si="69"/>
        <v>#N/A</v>
      </c>
    </row>
    <row r="288" spans="1:15" x14ac:dyDescent="0.35">
      <c r="A288" s="87" t="str">
        <f t="shared" si="56"/>
        <v>2026</v>
      </c>
      <c r="C288" s="87" t="e">
        <f t="shared" si="57"/>
        <v>#N/A</v>
      </c>
      <c r="D288" s="87" t="e">
        <f t="shared" si="58"/>
        <v>#N/A</v>
      </c>
      <c r="E288" s="87" t="e">
        <f t="shared" si="59"/>
        <v>#N/A</v>
      </c>
      <c r="F288" s="87" t="e">
        <f t="shared" si="60"/>
        <v>#N/A</v>
      </c>
      <c r="G288" s="87" t="e">
        <f t="shared" si="61"/>
        <v>#N/A</v>
      </c>
      <c r="H288" s="87" t="e">
        <f t="shared" si="62"/>
        <v>#N/A</v>
      </c>
      <c r="I288" s="87" t="e">
        <f t="shared" si="63"/>
        <v>#N/A</v>
      </c>
      <c r="J288" s="87" t="e">
        <f t="shared" si="64"/>
        <v>#N/A</v>
      </c>
      <c r="K288" s="87" t="e">
        <f t="shared" si="65"/>
        <v>#N/A</v>
      </c>
      <c r="L288" s="87" t="e">
        <f t="shared" si="66"/>
        <v>#N/A</v>
      </c>
      <c r="M288" s="87" t="e">
        <f t="shared" si="67"/>
        <v>#N/A</v>
      </c>
      <c r="N288" s="87" t="e">
        <f t="shared" si="68"/>
        <v>#N/A</v>
      </c>
      <c r="O288" s="87" t="e">
        <f t="shared" si="69"/>
        <v>#N/A</v>
      </c>
    </row>
    <row r="289" spans="1:15" x14ac:dyDescent="0.35">
      <c r="A289" s="87" t="str">
        <f t="shared" si="56"/>
        <v>2026</v>
      </c>
      <c r="C289" s="87" t="e">
        <f t="shared" si="57"/>
        <v>#N/A</v>
      </c>
      <c r="D289" s="87" t="e">
        <f t="shared" si="58"/>
        <v>#N/A</v>
      </c>
      <c r="E289" s="87" t="e">
        <f t="shared" si="59"/>
        <v>#N/A</v>
      </c>
      <c r="F289" s="87" t="e">
        <f t="shared" si="60"/>
        <v>#N/A</v>
      </c>
      <c r="G289" s="87" t="e">
        <f t="shared" si="61"/>
        <v>#N/A</v>
      </c>
      <c r="H289" s="87" t="e">
        <f t="shared" si="62"/>
        <v>#N/A</v>
      </c>
      <c r="I289" s="87" t="e">
        <f t="shared" si="63"/>
        <v>#N/A</v>
      </c>
      <c r="J289" s="87" t="e">
        <f t="shared" si="64"/>
        <v>#N/A</v>
      </c>
      <c r="K289" s="87" t="e">
        <f t="shared" si="65"/>
        <v>#N/A</v>
      </c>
      <c r="L289" s="87" t="e">
        <f t="shared" si="66"/>
        <v>#N/A</v>
      </c>
      <c r="M289" s="87" t="e">
        <f t="shared" si="67"/>
        <v>#N/A</v>
      </c>
      <c r="N289" s="87" t="e">
        <f t="shared" si="68"/>
        <v>#N/A</v>
      </c>
      <c r="O289" s="87" t="e">
        <f t="shared" si="69"/>
        <v>#N/A</v>
      </c>
    </row>
    <row r="290" spans="1:15" x14ac:dyDescent="0.35">
      <c r="A290" s="87" t="str">
        <f t="shared" si="56"/>
        <v>2026</v>
      </c>
      <c r="C290" s="87" t="e">
        <f t="shared" si="57"/>
        <v>#N/A</v>
      </c>
      <c r="D290" s="87" t="e">
        <f t="shared" si="58"/>
        <v>#N/A</v>
      </c>
      <c r="E290" s="87" t="e">
        <f t="shared" si="59"/>
        <v>#N/A</v>
      </c>
      <c r="F290" s="87" t="e">
        <f t="shared" si="60"/>
        <v>#N/A</v>
      </c>
      <c r="G290" s="87" t="e">
        <f t="shared" si="61"/>
        <v>#N/A</v>
      </c>
      <c r="H290" s="87" t="e">
        <f t="shared" si="62"/>
        <v>#N/A</v>
      </c>
      <c r="I290" s="87" t="e">
        <f t="shared" si="63"/>
        <v>#N/A</v>
      </c>
      <c r="J290" s="87" t="e">
        <f t="shared" si="64"/>
        <v>#N/A</v>
      </c>
      <c r="K290" s="87" t="e">
        <f t="shared" si="65"/>
        <v>#N/A</v>
      </c>
      <c r="L290" s="87" t="e">
        <f t="shared" si="66"/>
        <v>#N/A</v>
      </c>
      <c r="M290" s="87" t="e">
        <f t="shared" si="67"/>
        <v>#N/A</v>
      </c>
      <c r="N290" s="87" t="e">
        <f t="shared" si="68"/>
        <v>#N/A</v>
      </c>
      <c r="O290" s="87" t="e">
        <f t="shared" si="69"/>
        <v>#N/A</v>
      </c>
    </row>
    <row r="291" spans="1:15" x14ac:dyDescent="0.35">
      <c r="A291" s="87" t="str">
        <f t="shared" si="56"/>
        <v>2026</v>
      </c>
      <c r="B291" s="87">
        <v>520000</v>
      </c>
      <c r="C291" s="87">
        <f t="shared" si="57"/>
        <v>0</v>
      </c>
      <c r="D291" s="87">
        <f t="shared" si="58"/>
        <v>0</v>
      </c>
      <c r="E291" s="87">
        <f t="shared" si="59"/>
        <v>0</v>
      </c>
      <c r="F291" s="87">
        <f t="shared" si="60"/>
        <v>0</v>
      </c>
      <c r="G291" s="87">
        <f t="shared" si="61"/>
        <v>0</v>
      </c>
      <c r="H291" s="87">
        <f t="shared" si="62"/>
        <v>0</v>
      </c>
      <c r="I291" s="87">
        <f t="shared" si="63"/>
        <v>0</v>
      </c>
      <c r="J291" s="87">
        <f t="shared" si="64"/>
        <v>0</v>
      </c>
      <c r="K291" s="87">
        <f t="shared" si="65"/>
        <v>0</v>
      </c>
      <c r="L291" s="87">
        <f t="shared" si="66"/>
        <v>0</v>
      </c>
      <c r="M291" s="87">
        <f t="shared" si="67"/>
        <v>0</v>
      </c>
      <c r="N291" s="87">
        <f t="shared" si="68"/>
        <v>0</v>
      </c>
      <c r="O291" s="87">
        <f t="shared" si="69"/>
        <v>0</v>
      </c>
    </row>
    <row r="292" spans="1:15" x14ac:dyDescent="0.35">
      <c r="A292" s="87" t="str">
        <f t="shared" si="56"/>
        <v>2026</v>
      </c>
      <c r="B292" s="87">
        <v>520001</v>
      </c>
      <c r="C292" s="87">
        <f t="shared" si="57"/>
        <v>0</v>
      </c>
      <c r="D292" s="87">
        <f t="shared" si="58"/>
        <v>0</v>
      </c>
      <c r="E292" s="87">
        <f t="shared" si="59"/>
        <v>0</v>
      </c>
      <c r="F292" s="87">
        <f t="shared" si="60"/>
        <v>0</v>
      </c>
      <c r="G292" s="87">
        <f t="shared" si="61"/>
        <v>0</v>
      </c>
      <c r="H292" s="87">
        <f t="shared" si="62"/>
        <v>0</v>
      </c>
      <c r="I292" s="87">
        <f t="shared" si="63"/>
        <v>0</v>
      </c>
      <c r="J292" s="87">
        <f t="shared" si="64"/>
        <v>0</v>
      </c>
      <c r="K292" s="87">
        <f t="shared" si="65"/>
        <v>0</v>
      </c>
      <c r="L292" s="87">
        <f t="shared" si="66"/>
        <v>0</v>
      </c>
      <c r="M292" s="87">
        <f t="shared" si="67"/>
        <v>0</v>
      </c>
      <c r="N292" s="87">
        <f t="shared" si="68"/>
        <v>0</v>
      </c>
      <c r="O292" s="87">
        <f t="shared" si="69"/>
        <v>0</v>
      </c>
    </row>
    <row r="293" spans="1:15" x14ac:dyDescent="0.35">
      <c r="A293" s="87" t="str">
        <f t="shared" si="56"/>
        <v>2026</v>
      </c>
      <c r="B293" s="87">
        <v>520002</v>
      </c>
      <c r="C293" s="87">
        <f t="shared" si="57"/>
        <v>0</v>
      </c>
      <c r="D293" s="87">
        <f t="shared" si="58"/>
        <v>0</v>
      </c>
      <c r="E293" s="87">
        <f t="shared" si="59"/>
        <v>0</v>
      </c>
      <c r="F293" s="87">
        <f t="shared" si="60"/>
        <v>0</v>
      </c>
      <c r="G293" s="87">
        <f t="shared" si="61"/>
        <v>0</v>
      </c>
      <c r="H293" s="87">
        <f t="shared" si="62"/>
        <v>0</v>
      </c>
      <c r="I293" s="87">
        <f t="shared" si="63"/>
        <v>0</v>
      </c>
      <c r="J293" s="87">
        <f t="shared" si="64"/>
        <v>0</v>
      </c>
      <c r="K293" s="87">
        <f t="shared" si="65"/>
        <v>0</v>
      </c>
      <c r="L293" s="87">
        <f t="shared" si="66"/>
        <v>0</v>
      </c>
      <c r="M293" s="87">
        <f t="shared" si="67"/>
        <v>0</v>
      </c>
      <c r="N293" s="87">
        <f t="shared" si="68"/>
        <v>0</v>
      </c>
      <c r="O293" s="87">
        <f t="shared" si="69"/>
        <v>0</v>
      </c>
    </row>
    <row r="294" spans="1:15" x14ac:dyDescent="0.35">
      <c r="A294" s="87" t="str">
        <f t="shared" si="56"/>
        <v>2026</v>
      </c>
      <c r="B294" s="87">
        <v>520003</v>
      </c>
      <c r="C294" s="87">
        <f t="shared" si="57"/>
        <v>0</v>
      </c>
      <c r="D294" s="87">
        <f t="shared" si="58"/>
        <v>0</v>
      </c>
      <c r="E294" s="87">
        <f t="shared" si="59"/>
        <v>0</v>
      </c>
      <c r="F294" s="87">
        <f t="shared" si="60"/>
        <v>0</v>
      </c>
      <c r="G294" s="87">
        <f t="shared" si="61"/>
        <v>0</v>
      </c>
      <c r="H294" s="87">
        <f t="shared" si="62"/>
        <v>0</v>
      </c>
      <c r="I294" s="87">
        <f t="shared" si="63"/>
        <v>0</v>
      </c>
      <c r="J294" s="87">
        <f t="shared" si="64"/>
        <v>0</v>
      </c>
      <c r="K294" s="87">
        <f t="shared" si="65"/>
        <v>0</v>
      </c>
      <c r="L294" s="87">
        <f t="shared" si="66"/>
        <v>0</v>
      </c>
      <c r="M294" s="87">
        <f t="shared" si="67"/>
        <v>0</v>
      </c>
      <c r="N294" s="87">
        <f t="shared" si="68"/>
        <v>0</v>
      </c>
      <c r="O294" s="87">
        <f t="shared" si="69"/>
        <v>0</v>
      </c>
    </row>
    <row r="295" spans="1:15" x14ac:dyDescent="0.35">
      <c r="A295" s="87" t="str">
        <f t="shared" si="56"/>
        <v>2026</v>
      </c>
      <c r="B295" s="87">
        <v>520004</v>
      </c>
      <c r="C295" s="87">
        <f t="shared" si="57"/>
        <v>0</v>
      </c>
      <c r="D295" s="87">
        <f t="shared" si="58"/>
        <v>0</v>
      </c>
      <c r="E295" s="87">
        <f t="shared" si="59"/>
        <v>0</v>
      </c>
      <c r="F295" s="87">
        <f t="shared" si="60"/>
        <v>0</v>
      </c>
      <c r="G295" s="87">
        <f t="shared" si="61"/>
        <v>0</v>
      </c>
      <c r="H295" s="87">
        <f t="shared" si="62"/>
        <v>0</v>
      </c>
      <c r="I295" s="87">
        <f t="shared" si="63"/>
        <v>0</v>
      </c>
      <c r="J295" s="87">
        <f t="shared" si="64"/>
        <v>0</v>
      </c>
      <c r="K295" s="87">
        <f t="shared" si="65"/>
        <v>0</v>
      </c>
      <c r="L295" s="87">
        <f t="shared" si="66"/>
        <v>0</v>
      </c>
      <c r="M295" s="87">
        <f t="shared" si="67"/>
        <v>0</v>
      </c>
      <c r="N295" s="87">
        <f t="shared" si="68"/>
        <v>0</v>
      </c>
      <c r="O295" s="87">
        <f t="shared" si="69"/>
        <v>0</v>
      </c>
    </row>
    <row r="296" spans="1:15" x14ac:dyDescent="0.35">
      <c r="A296" s="87" t="str">
        <f t="shared" si="56"/>
        <v>2026</v>
      </c>
      <c r="B296" s="87">
        <v>520005</v>
      </c>
      <c r="C296" s="87">
        <f t="shared" si="57"/>
        <v>0</v>
      </c>
      <c r="D296" s="87">
        <f t="shared" si="58"/>
        <v>0</v>
      </c>
      <c r="E296" s="87">
        <f t="shared" si="59"/>
        <v>0</v>
      </c>
      <c r="F296" s="87">
        <f t="shared" si="60"/>
        <v>0</v>
      </c>
      <c r="G296" s="87">
        <f t="shared" si="61"/>
        <v>0</v>
      </c>
      <c r="H296" s="87">
        <f t="shared" si="62"/>
        <v>0</v>
      </c>
      <c r="I296" s="87">
        <f t="shared" si="63"/>
        <v>0</v>
      </c>
      <c r="J296" s="87">
        <f t="shared" si="64"/>
        <v>0</v>
      </c>
      <c r="K296" s="87">
        <f t="shared" si="65"/>
        <v>0</v>
      </c>
      <c r="L296" s="87">
        <f t="shared" si="66"/>
        <v>0</v>
      </c>
      <c r="M296" s="87">
        <f t="shared" si="67"/>
        <v>0</v>
      </c>
      <c r="N296" s="87">
        <f t="shared" si="68"/>
        <v>0</v>
      </c>
      <c r="O296" s="87">
        <f t="shared" si="69"/>
        <v>0</v>
      </c>
    </row>
    <row r="297" spans="1:15" x14ac:dyDescent="0.35">
      <c r="A297" s="87" t="str">
        <f t="shared" si="56"/>
        <v>2026</v>
      </c>
      <c r="B297" s="87">
        <v>521000</v>
      </c>
      <c r="C297" s="87">
        <f t="shared" si="57"/>
        <v>0</v>
      </c>
      <c r="D297" s="87">
        <f t="shared" si="58"/>
        <v>0</v>
      </c>
      <c r="E297" s="87">
        <f t="shared" si="59"/>
        <v>0</v>
      </c>
      <c r="F297" s="87">
        <f t="shared" si="60"/>
        <v>0</v>
      </c>
      <c r="G297" s="87">
        <f t="shared" si="61"/>
        <v>0</v>
      </c>
      <c r="H297" s="87">
        <f t="shared" si="62"/>
        <v>0</v>
      </c>
      <c r="I297" s="87">
        <f t="shared" si="63"/>
        <v>0</v>
      </c>
      <c r="J297" s="87">
        <f t="shared" si="64"/>
        <v>0</v>
      </c>
      <c r="K297" s="87">
        <f t="shared" si="65"/>
        <v>0</v>
      </c>
      <c r="L297" s="87">
        <f t="shared" si="66"/>
        <v>0</v>
      </c>
      <c r="M297" s="87">
        <f t="shared" si="67"/>
        <v>0</v>
      </c>
      <c r="N297" s="87">
        <f t="shared" si="68"/>
        <v>0</v>
      </c>
      <c r="O297" s="87">
        <f t="shared" si="69"/>
        <v>0</v>
      </c>
    </row>
    <row r="298" spans="1:15" x14ac:dyDescent="0.35">
      <c r="A298" s="87" t="str">
        <f t="shared" si="56"/>
        <v>2026</v>
      </c>
      <c r="B298" s="87">
        <v>521010</v>
      </c>
      <c r="C298" s="87">
        <f t="shared" si="57"/>
        <v>0</v>
      </c>
      <c r="D298" s="87">
        <f t="shared" si="58"/>
        <v>0</v>
      </c>
      <c r="E298" s="87">
        <f t="shared" si="59"/>
        <v>0</v>
      </c>
      <c r="F298" s="87">
        <f t="shared" si="60"/>
        <v>0</v>
      </c>
      <c r="G298" s="87">
        <f t="shared" si="61"/>
        <v>0</v>
      </c>
      <c r="H298" s="87">
        <f t="shared" si="62"/>
        <v>0</v>
      </c>
      <c r="I298" s="87">
        <f t="shared" si="63"/>
        <v>0</v>
      </c>
      <c r="J298" s="87">
        <f t="shared" si="64"/>
        <v>0</v>
      </c>
      <c r="K298" s="87">
        <f t="shared" si="65"/>
        <v>0</v>
      </c>
      <c r="L298" s="87">
        <f t="shared" si="66"/>
        <v>0</v>
      </c>
      <c r="M298" s="87">
        <f t="shared" si="67"/>
        <v>0</v>
      </c>
      <c r="N298" s="87">
        <f t="shared" si="68"/>
        <v>0</v>
      </c>
      <c r="O298" s="87">
        <f t="shared" si="69"/>
        <v>0</v>
      </c>
    </row>
    <row r="299" spans="1:15" x14ac:dyDescent="0.35">
      <c r="A299" s="87" t="str">
        <f t="shared" si="56"/>
        <v>2026</v>
      </c>
      <c r="B299" s="87">
        <v>521011</v>
      </c>
      <c r="C299" s="87">
        <f t="shared" si="57"/>
        <v>0</v>
      </c>
      <c r="D299" s="87">
        <f t="shared" si="58"/>
        <v>0</v>
      </c>
      <c r="E299" s="87">
        <f t="shared" si="59"/>
        <v>0</v>
      </c>
      <c r="F299" s="87">
        <f t="shared" si="60"/>
        <v>0</v>
      </c>
      <c r="G299" s="87">
        <f t="shared" si="61"/>
        <v>0</v>
      </c>
      <c r="H299" s="87">
        <f t="shared" si="62"/>
        <v>0</v>
      </c>
      <c r="I299" s="87">
        <f t="shared" si="63"/>
        <v>0</v>
      </c>
      <c r="J299" s="87">
        <f t="shared" si="64"/>
        <v>0</v>
      </c>
      <c r="K299" s="87">
        <f t="shared" si="65"/>
        <v>0</v>
      </c>
      <c r="L299" s="87">
        <f t="shared" si="66"/>
        <v>0</v>
      </c>
      <c r="M299" s="87">
        <f t="shared" si="67"/>
        <v>0</v>
      </c>
      <c r="N299" s="87">
        <f t="shared" si="68"/>
        <v>0</v>
      </c>
      <c r="O299" s="87">
        <f t="shared" si="69"/>
        <v>0</v>
      </c>
    </row>
    <row r="300" spans="1:15" x14ac:dyDescent="0.35">
      <c r="A300" s="87" t="str">
        <f t="shared" si="56"/>
        <v>2026</v>
      </c>
      <c r="B300" s="87">
        <v>521012</v>
      </c>
      <c r="C300" s="87">
        <f t="shared" si="57"/>
        <v>0</v>
      </c>
      <c r="D300" s="87">
        <f t="shared" si="58"/>
        <v>0</v>
      </c>
      <c r="E300" s="87">
        <f t="shared" si="59"/>
        <v>0</v>
      </c>
      <c r="F300" s="87">
        <f t="shared" si="60"/>
        <v>0</v>
      </c>
      <c r="G300" s="87">
        <f t="shared" si="61"/>
        <v>0</v>
      </c>
      <c r="H300" s="87">
        <f t="shared" si="62"/>
        <v>0</v>
      </c>
      <c r="I300" s="87">
        <f t="shared" si="63"/>
        <v>0</v>
      </c>
      <c r="J300" s="87">
        <f t="shared" si="64"/>
        <v>0</v>
      </c>
      <c r="K300" s="87">
        <f t="shared" si="65"/>
        <v>0</v>
      </c>
      <c r="L300" s="87">
        <f t="shared" si="66"/>
        <v>0</v>
      </c>
      <c r="M300" s="87">
        <f t="shared" si="67"/>
        <v>0</v>
      </c>
      <c r="N300" s="87">
        <f t="shared" si="68"/>
        <v>0</v>
      </c>
      <c r="O300" s="87">
        <f t="shared" si="69"/>
        <v>0</v>
      </c>
    </row>
    <row r="301" spans="1:15" x14ac:dyDescent="0.35">
      <c r="A301" s="87" t="str">
        <f t="shared" si="56"/>
        <v>2026</v>
      </c>
      <c r="B301" s="87">
        <v>521013</v>
      </c>
      <c r="C301" s="87">
        <f t="shared" si="57"/>
        <v>0</v>
      </c>
      <c r="D301" s="87">
        <f t="shared" si="58"/>
        <v>0</v>
      </c>
      <c r="E301" s="87">
        <f t="shared" si="59"/>
        <v>0</v>
      </c>
      <c r="F301" s="87">
        <f t="shared" si="60"/>
        <v>0</v>
      </c>
      <c r="G301" s="87">
        <f t="shared" si="61"/>
        <v>0</v>
      </c>
      <c r="H301" s="87">
        <f t="shared" si="62"/>
        <v>0</v>
      </c>
      <c r="I301" s="87">
        <f t="shared" si="63"/>
        <v>0</v>
      </c>
      <c r="J301" s="87">
        <f t="shared" si="64"/>
        <v>0</v>
      </c>
      <c r="K301" s="87">
        <f t="shared" si="65"/>
        <v>0</v>
      </c>
      <c r="L301" s="87">
        <f t="shared" si="66"/>
        <v>0</v>
      </c>
      <c r="M301" s="87">
        <f t="shared" si="67"/>
        <v>0</v>
      </c>
      <c r="N301" s="87">
        <f t="shared" si="68"/>
        <v>0</v>
      </c>
      <c r="O301" s="87">
        <f t="shared" si="69"/>
        <v>0</v>
      </c>
    </row>
    <row r="302" spans="1:15" x14ac:dyDescent="0.35">
      <c r="A302" s="87" t="str">
        <f t="shared" si="56"/>
        <v>2026</v>
      </c>
      <c r="B302" s="87">
        <v>522000</v>
      </c>
      <c r="C302" s="87">
        <f t="shared" si="57"/>
        <v>0</v>
      </c>
      <c r="D302" s="87">
        <f t="shared" si="58"/>
        <v>0</v>
      </c>
      <c r="E302" s="87">
        <f t="shared" si="59"/>
        <v>0</v>
      </c>
      <c r="F302" s="87">
        <f t="shared" si="60"/>
        <v>0</v>
      </c>
      <c r="G302" s="87">
        <f t="shared" si="61"/>
        <v>0</v>
      </c>
      <c r="H302" s="87">
        <f t="shared" si="62"/>
        <v>0</v>
      </c>
      <c r="I302" s="87">
        <f t="shared" si="63"/>
        <v>0</v>
      </c>
      <c r="J302" s="87">
        <f t="shared" si="64"/>
        <v>0</v>
      </c>
      <c r="K302" s="87">
        <f t="shared" si="65"/>
        <v>0</v>
      </c>
      <c r="L302" s="87">
        <f t="shared" si="66"/>
        <v>0</v>
      </c>
      <c r="M302" s="87">
        <f t="shared" si="67"/>
        <v>0</v>
      </c>
      <c r="N302" s="87">
        <f t="shared" si="68"/>
        <v>0</v>
      </c>
      <c r="O302" s="87">
        <f t="shared" si="69"/>
        <v>0</v>
      </c>
    </row>
    <row r="303" spans="1:15" x14ac:dyDescent="0.35">
      <c r="A303" s="87" t="str">
        <f t="shared" si="56"/>
        <v>2026</v>
      </c>
      <c r="B303" s="87">
        <v>522001</v>
      </c>
      <c r="C303" s="87">
        <f t="shared" si="57"/>
        <v>0</v>
      </c>
      <c r="D303" s="87">
        <f t="shared" si="58"/>
        <v>0</v>
      </c>
      <c r="E303" s="87">
        <f t="shared" si="59"/>
        <v>0</v>
      </c>
      <c r="F303" s="87">
        <f t="shared" si="60"/>
        <v>0</v>
      </c>
      <c r="G303" s="87">
        <f t="shared" si="61"/>
        <v>0</v>
      </c>
      <c r="H303" s="87">
        <f t="shared" si="62"/>
        <v>0</v>
      </c>
      <c r="I303" s="87">
        <f t="shared" si="63"/>
        <v>0</v>
      </c>
      <c r="J303" s="87">
        <f t="shared" si="64"/>
        <v>0</v>
      </c>
      <c r="K303" s="87">
        <f t="shared" si="65"/>
        <v>0</v>
      </c>
      <c r="L303" s="87">
        <f t="shared" si="66"/>
        <v>0</v>
      </c>
      <c r="M303" s="87">
        <f t="shared" si="67"/>
        <v>0</v>
      </c>
      <c r="N303" s="87">
        <f t="shared" si="68"/>
        <v>0</v>
      </c>
      <c r="O303" s="87">
        <f t="shared" si="69"/>
        <v>0</v>
      </c>
    </row>
    <row r="304" spans="1:15" x14ac:dyDescent="0.35">
      <c r="A304" s="87" t="str">
        <f t="shared" si="56"/>
        <v>2026</v>
      </c>
      <c r="B304" s="87">
        <v>522002</v>
      </c>
      <c r="C304" s="87">
        <f t="shared" si="57"/>
        <v>0</v>
      </c>
      <c r="D304" s="87">
        <f t="shared" si="58"/>
        <v>0</v>
      </c>
      <c r="E304" s="87">
        <f t="shared" si="59"/>
        <v>0</v>
      </c>
      <c r="F304" s="87">
        <f t="shared" si="60"/>
        <v>0</v>
      </c>
      <c r="G304" s="87">
        <f t="shared" si="61"/>
        <v>0</v>
      </c>
      <c r="H304" s="87">
        <f t="shared" si="62"/>
        <v>0</v>
      </c>
      <c r="I304" s="87">
        <f t="shared" si="63"/>
        <v>0</v>
      </c>
      <c r="J304" s="87">
        <f t="shared" si="64"/>
        <v>0</v>
      </c>
      <c r="K304" s="87">
        <f t="shared" si="65"/>
        <v>0</v>
      </c>
      <c r="L304" s="87">
        <f t="shared" si="66"/>
        <v>0</v>
      </c>
      <c r="M304" s="87">
        <f t="shared" si="67"/>
        <v>0</v>
      </c>
      <c r="N304" s="87">
        <f t="shared" si="68"/>
        <v>0</v>
      </c>
      <c r="O304" s="87">
        <f t="shared" si="69"/>
        <v>0</v>
      </c>
    </row>
    <row r="305" spans="1:15" x14ac:dyDescent="0.35">
      <c r="A305" s="87" t="str">
        <f t="shared" si="56"/>
        <v>2026</v>
      </c>
      <c r="B305" s="87">
        <v>522003</v>
      </c>
      <c r="C305" s="87">
        <f t="shared" si="57"/>
        <v>0</v>
      </c>
      <c r="D305" s="87">
        <f t="shared" si="58"/>
        <v>0</v>
      </c>
      <c r="E305" s="87">
        <f t="shared" si="59"/>
        <v>0</v>
      </c>
      <c r="F305" s="87">
        <f t="shared" si="60"/>
        <v>0</v>
      </c>
      <c r="G305" s="87">
        <f t="shared" si="61"/>
        <v>0</v>
      </c>
      <c r="H305" s="87">
        <f t="shared" si="62"/>
        <v>0</v>
      </c>
      <c r="I305" s="87">
        <f t="shared" si="63"/>
        <v>0</v>
      </c>
      <c r="J305" s="87">
        <f t="shared" si="64"/>
        <v>0</v>
      </c>
      <c r="K305" s="87">
        <f t="shared" si="65"/>
        <v>0</v>
      </c>
      <c r="L305" s="87">
        <f t="shared" si="66"/>
        <v>0</v>
      </c>
      <c r="M305" s="87">
        <f t="shared" si="67"/>
        <v>0</v>
      </c>
      <c r="N305" s="87">
        <f t="shared" si="68"/>
        <v>0</v>
      </c>
      <c r="O305" s="87">
        <f t="shared" si="69"/>
        <v>0</v>
      </c>
    </row>
    <row r="306" spans="1:15" x14ac:dyDescent="0.35">
      <c r="A306" s="87" t="str">
        <f t="shared" si="56"/>
        <v>2026</v>
      </c>
      <c r="B306" s="87">
        <v>522004</v>
      </c>
      <c r="C306" s="87">
        <f t="shared" si="57"/>
        <v>0</v>
      </c>
      <c r="D306" s="87">
        <f t="shared" si="58"/>
        <v>0</v>
      </c>
      <c r="E306" s="87">
        <f t="shared" si="59"/>
        <v>0</v>
      </c>
      <c r="F306" s="87">
        <f t="shared" si="60"/>
        <v>0</v>
      </c>
      <c r="G306" s="87">
        <f t="shared" si="61"/>
        <v>0</v>
      </c>
      <c r="H306" s="87">
        <f t="shared" si="62"/>
        <v>0</v>
      </c>
      <c r="I306" s="87">
        <f t="shared" si="63"/>
        <v>0</v>
      </c>
      <c r="J306" s="87">
        <f t="shared" si="64"/>
        <v>0</v>
      </c>
      <c r="K306" s="87">
        <f t="shared" si="65"/>
        <v>0</v>
      </c>
      <c r="L306" s="87">
        <f t="shared" si="66"/>
        <v>0</v>
      </c>
      <c r="M306" s="87">
        <f t="shared" si="67"/>
        <v>0</v>
      </c>
      <c r="N306" s="87">
        <f t="shared" si="68"/>
        <v>0</v>
      </c>
      <c r="O306" s="87">
        <f t="shared" si="69"/>
        <v>0</v>
      </c>
    </row>
    <row r="307" spans="1:15" x14ac:dyDescent="0.35">
      <c r="A307" s="87" t="str">
        <f t="shared" si="56"/>
        <v>2026</v>
      </c>
      <c r="B307" s="87">
        <v>522010</v>
      </c>
      <c r="C307" s="87">
        <f t="shared" si="57"/>
        <v>0</v>
      </c>
      <c r="D307" s="87">
        <f t="shared" si="58"/>
        <v>0</v>
      </c>
      <c r="E307" s="87">
        <f t="shared" si="59"/>
        <v>0</v>
      </c>
      <c r="F307" s="87">
        <f t="shared" si="60"/>
        <v>0</v>
      </c>
      <c r="G307" s="87">
        <f t="shared" si="61"/>
        <v>0</v>
      </c>
      <c r="H307" s="87">
        <f t="shared" si="62"/>
        <v>0</v>
      </c>
      <c r="I307" s="87">
        <f t="shared" si="63"/>
        <v>0</v>
      </c>
      <c r="J307" s="87">
        <f t="shared" si="64"/>
        <v>0</v>
      </c>
      <c r="K307" s="87">
        <f t="shared" si="65"/>
        <v>0</v>
      </c>
      <c r="L307" s="87">
        <f t="shared" si="66"/>
        <v>0</v>
      </c>
      <c r="M307" s="87">
        <f t="shared" si="67"/>
        <v>0</v>
      </c>
      <c r="N307" s="87">
        <f t="shared" si="68"/>
        <v>0</v>
      </c>
      <c r="O307" s="87">
        <f t="shared" si="69"/>
        <v>0</v>
      </c>
    </row>
    <row r="308" spans="1:15" x14ac:dyDescent="0.35">
      <c r="A308" s="87" t="str">
        <f t="shared" si="56"/>
        <v>2026</v>
      </c>
      <c r="B308" s="87">
        <v>522011</v>
      </c>
      <c r="C308" s="87">
        <f t="shared" si="57"/>
        <v>0</v>
      </c>
      <c r="D308" s="87">
        <f t="shared" si="58"/>
        <v>0</v>
      </c>
      <c r="E308" s="87">
        <f t="shared" si="59"/>
        <v>0</v>
      </c>
      <c r="F308" s="87">
        <f t="shared" si="60"/>
        <v>0</v>
      </c>
      <c r="G308" s="87">
        <f t="shared" si="61"/>
        <v>0</v>
      </c>
      <c r="H308" s="87">
        <f t="shared" si="62"/>
        <v>0</v>
      </c>
      <c r="I308" s="87">
        <f t="shared" si="63"/>
        <v>0</v>
      </c>
      <c r="J308" s="87">
        <f t="shared" si="64"/>
        <v>0</v>
      </c>
      <c r="K308" s="87">
        <f t="shared" si="65"/>
        <v>0</v>
      </c>
      <c r="L308" s="87">
        <f t="shared" si="66"/>
        <v>0</v>
      </c>
      <c r="M308" s="87">
        <f t="shared" si="67"/>
        <v>0</v>
      </c>
      <c r="N308" s="87">
        <f t="shared" si="68"/>
        <v>0</v>
      </c>
      <c r="O308" s="87">
        <f t="shared" si="69"/>
        <v>0</v>
      </c>
    </row>
    <row r="309" spans="1:15" x14ac:dyDescent="0.35">
      <c r="A309" s="87" t="str">
        <f t="shared" si="56"/>
        <v>2026</v>
      </c>
      <c r="B309" s="87">
        <v>523000</v>
      </c>
      <c r="C309" s="87">
        <f t="shared" si="57"/>
        <v>0</v>
      </c>
      <c r="D309" s="87">
        <f t="shared" si="58"/>
        <v>0</v>
      </c>
      <c r="E309" s="87">
        <f t="shared" si="59"/>
        <v>0</v>
      </c>
      <c r="F309" s="87">
        <f t="shared" si="60"/>
        <v>0</v>
      </c>
      <c r="G309" s="87">
        <f t="shared" si="61"/>
        <v>0</v>
      </c>
      <c r="H309" s="87">
        <f t="shared" si="62"/>
        <v>0</v>
      </c>
      <c r="I309" s="87">
        <f t="shared" si="63"/>
        <v>0</v>
      </c>
      <c r="J309" s="87">
        <f t="shared" si="64"/>
        <v>0</v>
      </c>
      <c r="K309" s="87">
        <f t="shared" si="65"/>
        <v>0</v>
      </c>
      <c r="L309" s="87">
        <f t="shared" si="66"/>
        <v>0</v>
      </c>
      <c r="M309" s="87">
        <f t="shared" si="67"/>
        <v>0</v>
      </c>
      <c r="N309" s="87">
        <f t="shared" si="68"/>
        <v>0</v>
      </c>
      <c r="O309" s="87">
        <f t="shared" si="69"/>
        <v>0</v>
      </c>
    </row>
    <row r="310" spans="1:15" x14ac:dyDescent="0.35">
      <c r="A310" s="87" t="str">
        <f t="shared" si="56"/>
        <v>2026</v>
      </c>
      <c r="B310" s="87">
        <v>523010</v>
      </c>
      <c r="C310" s="87">
        <f t="shared" si="57"/>
        <v>0</v>
      </c>
      <c r="D310" s="87">
        <f t="shared" si="58"/>
        <v>0</v>
      </c>
      <c r="E310" s="87">
        <f t="shared" si="59"/>
        <v>0</v>
      </c>
      <c r="F310" s="87">
        <f t="shared" si="60"/>
        <v>0</v>
      </c>
      <c r="G310" s="87">
        <f t="shared" si="61"/>
        <v>0</v>
      </c>
      <c r="H310" s="87">
        <f t="shared" si="62"/>
        <v>0</v>
      </c>
      <c r="I310" s="87">
        <f t="shared" si="63"/>
        <v>0</v>
      </c>
      <c r="J310" s="87">
        <f t="shared" si="64"/>
        <v>0</v>
      </c>
      <c r="K310" s="87">
        <f t="shared" si="65"/>
        <v>0</v>
      </c>
      <c r="L310" s="87">
        <f t="shared" si="66"/>
        <v>0</v>
      </c>
      <c r="M310" s="87">
        <f t="shared" si="67"/>
        <v>0</v>
      </c>
      <c r="N310" s="87">
        <f t="shared" si="68"/>
        <v>0</v>
      </c>
      <c r="O310" s="87">
        <f t="shared" si="69"/>
        <v>0</v>
      </c>
    </row>
    <row r="311" spans="1:15" x14ac:dyDescent="0.35">
      <c r="A311" s="87" t="str">
        <f t="shared" si="56"/>
        <v>2026</v>
      </c>
      <c r="B311" s="87">
        <v>523011</v>
      </c>
      <c r="C311" s="87">
        <f t="shared" si="57"/>
        <v>0</v>
      </c>
      <c r="D311" s="87">
        <f t="shared" si="58"/>
        <v>0</v>
      </c>
      <c r="E311" s="87">
        <f t="shared" si="59"/>
        <v>0</v>
      </c>
      <c r="F311" s="87">
        <f t="shared" si="60"/>
        <v>0</v>
      </c>
      <c r="G311" s="87">
        <f t="shared" si="61"/>
        <v>0</v>
      </c>
      <c r="H311" s="87">
        <f t="shared" si="62"/>
        <v>0</v>
      </c>
      <c r="I311" s="87">
        <f t="shared" si="63"/>
        <v>0</v>
      </c>
      <c r="J311" s="87">
        <f t="shared" si="64"/>
        <v>0</v>
      </c>
      <c r="K311" s="87">
        <f t="shared" si="65"/>
        <v>0</v>
      </c>
      <c r="L311" s="87">
        <f t="shared" si="66"/>
        <v>0</v>
      </c>
      <c r="M311" s="87">
        <f t="shared" si="67"/>
        <v>0</v>
      </c>
      <c r="N311" s="87">
        <f t="shared" si="68"/>
        <v>0</v>
      </c>
      <c r="O311" s="87">
        <f t="shared" si="69"/>
        <v>0</v>
      </c>
    </row>
    <row r="312" spans="1:15" x14ac:dyDescent="0.35">
      <c r="A312" s="87" t="str">
        <f t="shared" si="56"/>
        <v>2026</v>
      </c>
      <c r="B312" s="87">
        <v>523012</v>
      </c>
      <c r="C312" s="87">
        <f t="shared" si="57"/>
        <v>0</v>
      </c>
      <c r="D312" s="87">
        <f t="shared" si="58"/>
        <v>0</v>
      </c>
      <c r="E312" s="87">
        <f t="shared" si="59"/>
        <v>0</v>
      </c>
      <c r="F312" s="87">
        <f t="shared" si="60"/>
        <v>0</v>
      </c>
      <c r="G312" s="87">
        <f t="shared" si="61"/>
        <v>0</v>
      </c>
      <c r="H312" s="87">
        <f t="shared" si="62"/>
        <v>0</v>
      </c>
      <c r="I312" s="87">
        <f t="shared" si="63"/>
        <v>0</v>
      </c>
      <c r="J312" s="87">
        <f t="shared" si="64"/>
        <v>0</v>
      </c>
      <c r="K312" s="87">
        <f t="shared" si="65"/>
        <v>0</v>
      </c>
      <c r="L312" s="87">
        <f t="shared" si="66"/>
        <v>0</v>
      </c>
      <c r="M312" s="87">
        <f t="shared" si="67"/>
        <v>0</v>
      </c>
      <c r="N312" s="87">
        <f t="shared" si="68"/>
        <v>0</v>
      </c>
      <c r="O312" s="87">
        <f t="shared" si="69"/>
        <v>0</v>
      </c>
    </row>
    <row r="313" spans="1:15" x14ac:dyDescent="0.35">
      <c r="A313" s="87" t="str">
        <f t="shared" si="56"/>
        <v>2026</v>
      </c>
      <c r="B313" s="87">
        <v>523013</v>
      </c>
      <c r="C313" s="87">
        <f t="shared" si="57"/>
        <v>0</v>
      </c>
      <c r="D313" s="87">
        <f t="shared" si="58"/>
        <v>0</v>
      </c>
      <c r="E313" s="87">
        <f t="shared" si="59"/>
        <v>0</v>
      </c>
      <c r="F313" s="87">
        <f t="shared" si="60"/>
        <v>0</v>
      </c>
      <c r="G313" s="87">
        <f t="shared" si="61"/>
        <v>0</v>
      </c>
      <c r="H313" s="87">
        <f t="shared" si="62"/>
        <v>0</v>
      </c>
      <c r="I313" s="87">
        <f t="shared" si="63"/>
        <v>0</v>
      </c>
      <c r="J313" s="87">
        <f t="shared" si="64"/>
        <v>0</v>
      </c>
      <c r="K313" s="87">
        <f t="shared" si="65"/>
        <v>0</v>
      </c>
      <c r="L313" s="87">
        <f t="shared" si="66"/>
        <v>0</v>
      </c>
      <c r="M313" s="87">
        <f t="shared" si="67"/>
        <v>0</v>
      </c>
      <c r="N313" s="87">
        <f t="shared" si="68"/>
        <v>0</v>
      </c>
      <c r="O313" s="87">
        <f t="shared" si="69"/>
        <v>0</v>
      </c>
    </row>
    <row r="314" spans="1:15" x14ac:dyDescent="0.35">
      <c r="A314" s="87" t="str">
        <f t="shared" si="56"/>
        <v>2026</v>
      </c>
      <c r="B314" s="87">
        <v>523500</v>
      </c>
      <c r="C314" s="87">
        <f t="shared" si="57"/>
        <v>0</v>
      </c>
      <c r="D314" s="87">
        <f t="shared" si="58"/>
        <v>0</v>
      </c>
      <c r="E314" s="87">
        <f t="shared" si="59"/>
        <v>0</v>
      </c>
      <c r="F314" s="87">
        <f t="shared" si="60"/>
        <v>0</v>
      </c>
      <c r="G314" s="87">
        <f t="shared" si="61"/>
        <v>0</v>
      </c>
      <c r="H314" s="87">
        <f t="shared" si="62"/>
        <v>0</v>
      </c>
      <c r="I314" s="87">
        <f t="shared" si="63"/>
        <v>0</v>
      </c>
      <c r="J314" s="87">
        <f t="shared" si="64"/>
        <v>0</v>
      </c>
      <c r="K314" s="87">
        <f t="shared" si="65"/>
        <v>0</v>
      </c>
      <c r="L314" s="87">
        <f t="shared" si="66"/>
        <v>0</v>
      </c>
      <c r="M314" s="87">
        <f t="shared" si="67"/>
        <v>0</v>
      </c>
      <c r="N314" s="87">
        <f t="shared" si="68"/>
        <v>0</v>
      </c>
      <c r="O314" s="87">
        <f t="shared" si="69"/>
        <v>0</v>
      </c>
    </row>
    <row r="315" spans="1:15" x14ac:dyDescent="0.35">
      <c r="A315" s="87" t="str">
        <f t="shared" si="56"/>
        <v>2026</v>
      </c>
      <c r="B315" s="87">
        <v>523501</v>
      </c>
      <c r="C315" s="87">
        <f t="shared" si="57"/>
        <v>0</v>
      </c>
      <c r="D315" s="87">
        <f t="shared" si="58"/>
        <v>0</v>
      </c>
      <c r="E315" s="87">
        <f t="shared" si="59"/>
        <v>0</v>
      </c>
      <c r="F315" s="87">
        <f t="shared" si="60"/>
        <v>0</v>
      </c>
      <c r="G315" s="87">
        <f t="shared" si="61"/>
        <v>0</v>
      </c>
      <c r="H315" s="87">
        <f t="shared" si="62"/>
        <v>0</v>
      </c>
      <c r="I315" s="87">
        <f t="shared" si="63"/>
        <v>0</v>
      </c>
      <c r="J315" s="87">
        <f t="shared" si="64"/>
        <v>0</v>
      </c>
      <c r="K315" s="87">
        <f t="shared" si="65"/>
        <v>0</v>
      </c>
      <c r="L315" s="87">
        <f t="shared" si="66"/>
        <v>0</v>
      </c>
      <c r="M315" s="87">
        <f t="shared" si="67"/>
        <v>0</v>
      </c>
      <c r="N315" s="87">
        <f t="shared" si="68"/>
        <v>0</v>
      </c>
      <c r="O315" s="87">
        <f t="shared" si="69"/>
        <v>0</v>
      </c>
    </row>
    <row r="316" spans="1:15" x14ac:dyDescent="0.35">
      <c r="A316" s="87" t="str">
        <f t="shared" si="56"/>
        <v>2026</v>
      </c>
      <c r="B316" s="87">
        <v>523510</v>
      </c>
      <c r="C316" s="87">
        <f t="shared" si="57"/>
        <v>0</v>
      </c>
      <c r="D316" s="87">
        <f t="shared" si="58"/>
        <v>0</v>
      </c>
      <c r="E316" s="87">
        <f t="shared" si="59"/>
        <v>0</v>
      </c>
      <c r="F316" s="87">
        <f t="shared" si="60"/>
        <v>0</v>
      </c>
      <c r="G316" s="87">
        <f t="shared" si="61"/>
        <v>0</v>
      </c>
      <c r="H316" s="87">
        <f t="shared" si="62"/>
        <v>0</v>
      </c>
      <c r="I316" s="87">
        <f t="shared" si="63"/>
        <v>0</v>
      </c>
      <c r="J316" s="87">
        <f t="shared" si="64"/>
        <v>0</v>
      </c>
      <c r="K316" s="87">
        <f t="shared" si="65"/>
        <v>0</v>
      </c>
      <c r="L316" s="87">
        <f t="shared" si="66"/>
        <v>0</v>
      </c>
      <c r="M316" s="87">
        <f t="shared" si="67"/>
        <v>0</v>
      </c>
      <c r="N316" s="87">
        <f t="shared" si="68"/>
        <v>0</v>
      </c>
      <c r="O316" s="87">
        <f t="shared" si="69"/>
        <v>0</v>
      </c>
    </row>
    <row r="317" spans="1:15" x14ac:dyDescent="0.35">
      <c r="A317" s="87" t="str">
        <f t="shared" si="56"/>
        <v>2026</v>
      </c>
      <c r="B317" s="87">
        <v>523511</v>
      </c>
      <c r="C317" s="87">
        <f t="shared" si="57"/>
        <v>0</v>
      </c>
      <c r="D317" s="87">
        <f t="shared" si="58"/>
        <v>0</v>
      </c>
      <c r="E317" s="87">
        <f t="shared" si="59"/>
        <v>0</v>
      </c>
      <c r="F317" s="87">
        <f t="shared" si="60"/>
        <v>0</v>
      </c>
      <c r="G317" s="87">
        <f t="shared" si="61"/>
        <v>0</v>
      </c>
      <c r="H317" s="87">
        <f t="shared" si="62"/>
        <v>0</v>
      </c>
      <c r="I317" s="87">
        <f t="shared" si="63"/>
        <v>0</v>
      </c>
      <c r="J317" s="87">
        <f t="shared" si="64"/>
        <v>0</v>
      </c>
      <c r="K317" s="87">
        <f t="shared" si="65"/>
        <v>0</v>
      </c>
      <c r="L317" s="87">
        <f t="shared" si="66"/>
        <v>0</v>
      </c>
      <c r="M317" s="87">
        <f t="shared" si="67"/>
        <v>0</v>
      </c>
      <c r="N317" s="87">
        <f t="shared" si="68"/>
        <v>0</v>
      </c>
      <c r="O317" s="87">
        <f t="shared" si="69"/>
        <v>0</v>
      </c>
    </row>
    <row r="318" spans="1:15" x14ac:dyDescent="0.35">
      <c r="A318" s="87" t="str">
        <f t="shared" si="56"/>
        <v>2026</v>
      </c>
      <c r="B318" s="87">
        <v>524000</v>
      </c>
      <c r="C318" s="87">
        <f t="shared" si="57"/>
        <v>0</v>
      </c>
      <c r="D318" s="87">
        <f t="shared" si="58"/>
        <v>0</v>
      </c>
      <c r="E318" s="87">
        <f t="shared" si="59"/>
        <v>0</v>
      </c>
      <c r="F318" s="87">
        <f t="shared" si="60"/>
        <v>0</v>
      </c>
      <c r="G318" s="87">
        <f t="shared" si="61"/>
        <v>0</v>
      </c>
      <c r="H318" s="87">
        <f t="shared" si="62"/>
        <v>0</v>
      </c>
      <c r="I318" s="87">
        <f t="shared" si="63"/>
        <v>0</v>
      </c>
      <c r="J318" s="87">
        <f t="shared" si="64"/>
        <v>0</v>
      </c>
      <c r="K318" s="87">
        <f t="shared" si="65"/>
        <v>0</v>
      </c>
      <c r="L318" s="87">
        <f t="shared" si="66"/>
        <v>0</v>
      </c>
      <c r="M318" s="87">
        <f t="shared" si="67"/>
        <v>0</v>
      </c>
      <c r="N318" s="87">
        <f t="shared" si="68"/>
        <v>0</v>
      </c>
      <c r="O318" s="87">
        <f t="shared" si="69"/>
        <v>0</v>
      </c>
    </row>
    <row r="319" spans="1:15" x14ac:dyDescent="0.35">
      <c r="A319" s="87" t="str">
        <f t="shared" si="56"/>
        <v>2026</v>
      </c>
      <c r="B319" s="87">
        <v>524010</v>
      </c>
      <c r="C319" s="87">
        <f t="shared" si="57"/>
        <v>0</v>
      </c>
      <c r="D319" s="87">
        <f t="shared" si="58"/>
        <v>0</v>
      </c>
      <c r="E319" s="87">
        <f t="shared" si="59"/>
        <v>0</v>
      </c>
      <c r="F319" s="87">
        <f t="shared" si="60"/>
        <v>0</v>
      </c>
      <c r="G319" s="87">
        <f t="shared" si="61"/>
        <v>0</v>
      </c>
      <c r="H319" s="87">
        <f t="shared" si="62"/>
        <v>0</v>
      </c>
      <c r="I319" s="87">
        <f t="shared" si="63"/>
        <v>0</v>
      </c>
      <c r="J319" s="87">
        <f t="shared" si="64"/>
        <v>0</v>
      </c>
      <c r="K319" s="87">
        <f t="shared" si="65"/>
        <v>0</v>
      </c>
      <c r="L319" s="87">
        <f t="shared" si="66"/>
        <v>0</v>
      </c>
      <c r="M319" s="87">
        <f t="shared" si="67"/>
        <v>0</v>
      </c>
      <c r="N319" s="87">
        <f t="shared" si="68"/>
        <v>0</v>
      </c>
      <c r="O319" s="87">
        <f t="shared" si="69"/>
        <v>0</v>
      </c>
    </row>
    <row r="320" spans="1:15" x14ac:dyDescent="0.35">
      <c r="A320" s="87" t="str">
        <f t="shared" si="56"/>
        <v>2026</v>
      </c>
      <c r="B320" s="87">
        <v>524100</v>
      </c>
      <c r="C320" s="87">
        <f t="shared" si="57"/>
        <v>0</v>
      </c>
      <c r="D320" s="87">
        <f t="shared" si="58"/>
        <v>0</v>
      </c>
      <c r="E320" s="87">
        <f t="shared" si="59"/>
        <v>0</v>
      </c>
      <c r="F320" s="87">
        <f t="shared" si="60"/>
        <v>0</v>
      </c>
      <c r="G320" s="87">
        <f t="shared" si="61"/>
        <v>0</v>
      </c>
      <c r="H320" s="87">
        <f t="shared" si="62"/>
        <v>0</v>
      </c>
      <c r="I320" s="87">
        <f t="shared" si="63"/>
        <v>0</v>
      </c>
      <c r="J320" s="87">
        <f t="shared" si="64"/>
        <v>0</v>
      </c>
      <c r="K320" s="87">
        <f t="shared" si="65"/>
        <v>0</v>
      </c>
      <c r="L320" s="87">
        <f t="shared" si="66"/>
        <v>0</v>
      </c>
      <c r="M320" s="87">
        <f t="shared" si="67"/>
        <v>0</v>
      </c>
      <c r="N320" s="87">
        <f t="shared" si="68"/>
        <v>0</v>
      </c>
      <c r="O320" s="87">
        <f t="shared" si="69"/>
        <v>0</v>
      </c>
    </row>
    <row r="321" spans="1:15" x14ac:dyDescent="0.35">
      <c r="A321" s="87" t="str">
        <f t="shared" si="56"/>
        <v>2026</v>
      </c>
      <c r="B321" s="87">
        <v>524200</v>
      </c>
      <c r="C321" s="87">
        <f t="shared" si="57"/>
        <v>0</v>
      </c>
      <c r="D321" s="87">
        <f t="shared" si="58"/>
        <v>0</v>
      </c>
      <c r="E321" s="87">
        <f t="shared" si="59"/>
        <v>0</v>
      </c>
      <c r="F321" s="87">
        <f t="shared" si="60"/>
        <v>0</v>
      </c>
      <c r="G321" s="87">
        <f t="shared" si="61"/>
        <v>0</v>
      </c>
      <c r="H321" s="87">
        <f t="shared" si="62"/>
        <v>0</v>
      </c>
      <c r="I321" s="87">
        <f t="shared" si="63"/>
        <v>0</v>
      </c>
      <c r="J321" s="87">
        <f t="shared" si="64"/>
        <v>0</v>
      </c>
      <c r="K321" s="87">
        <f t="shared" si="65"/>
        <v>0</v>
      </c>
      <c r="L321" s="87">
        <f t="shared" si="66"/>
        <v>0</v>
      </c>
      <c r="M321" s="87">
        <f t="shared" si="67"/>
        <v>0</v>
      </c>
      <c r="N321" s="87">
        <f t="shared" si="68"/>
        <v>0</v>
      </c>
      <c r="O321" s="87">
        <f t="shared" si="69"/>
        <v>0</v>
      </c>
    </row>
    <row r="322" spans="1:15" x14ac:dyDescent="0.35">
      <c r="A322" s="87" t="str">
        <f t="shared" ref="A322:A385" si="70">+PlnYr</f>
        <v>2026</v>
      </c>
      <c r="B322" s="87">
        <v>524201</v>
      </c>
      <c r="C322" s="87">
        <f t="shared" ref="C322:C385" si="71">VLOOKUP($B322,OP,47,FALSE)</f>
        <v>0</v>
      </c>
      <c r="D322" s="87">
        <f t="shared" ref="D322:D385" si="72">VLOOKUP($B322,OP,35,FALSE)</f>
        <v>0</v>
      </c>
      <c r="E322" s="87">
        <f t="shared" ref="E322:E385" si="73">VLOOKUP($B322,OP,36,FALSE)</f>
        <v>0</v>
      </c>
      <c r="F322" s="87">
        <f t="shared" ref="F322:F385" si="74">VLOOKUP($B322,OP,37,FALSE)</f>
        <v>0</v>
      </c>
      <c r="G322" s="87">
        <f t="shared" ref="G322:G385" si="75">VLOOKUP($B322,OP,38,FALSE)</f>
        <v>0</v>
      </c>
      <c r="H322" s="87">
        <f t="shared" ref="H322:H385" si="76">VLOOKUP($B322,OP,39,FALSE)</f>
        <v>0</v>
      </c>
      <c r="I322" s="87">
        <f t="shared" ref="I322:I385" si="77">VLOOKUP($B322,OP,40,FALSE)</f>
        <v>0</v>
      </c>
      <c r="J322" s="87">
        <f t="shared" ref="J322:J385" si="78">VLOOKUP($B322,OP,41,FALSE)</f>
        <v>0</v>
      </c>
      <c r="K322" s="87">
        <f t="shared" ref="K322:K385" si="79">VLOOKUP($B322,OP,42,FALSE)</f>
        <v>0</v>
      </c>
      <c r="L322" s="87">
        <f t="shared" ref="L322:L385" si="80">VLOOKUP($B322,OP,43,FALSE)</f>
        <v>0</v>
      </c>
      <c r="M322" s="87">
        <f t="shared" ref="M322:M385" si="81">VLOOKUP($B322,OP,44,FALSE)</f>
        <v>0</v>
      </c>
      <c r="N322" s="87">
        <f t="shared" ref="N322:N385" si="82">VLOOKUP($B322,OP,45,FALSE)</f>
        <v>0</v>
      </c>
      <c r="O322" s="87">
        <f t="shared" ref="O322:O385" si="83">VLOOKUP($B322,OP,46,FALSE)</f>
        <v>0</v>
      </c>
    </row>
    <row r="323" spans="1:15" x14ac:dyDescent="0.35">
      <c r="A323" s="87" t="str">
        <f t="shared" si="70"/>
        <v>2026</v>
      </c>
      <c r="B323" s="87">
        <v>524202</v>
      </c>
      <c r="C323" s="87">
        <f t="shared" si="71"/>
        <v>0</v>
      </c>
      <c r="D323" s="87">
        <f t="shared" si="72"/>
        <v>0</v>
      </c>
      <c r="E323" s="87">
        <f t="shared" si="73"/>
        <v>0</v>
      </c>
      <c r="F323" s="87">
        <f t="shared" si="74"/>
        <v>0</v>
      </c>
      <c r="G323" s="87">
        <f t="shared" si="75"/>
        <v>0</v>
      </c>
      <c r="H323" s="87">
        <f t="shared" si="76"/>
        <v>0</v>
      </c>
      <c r="I323" s="87">
        <f t="shared" si="77"/>
        <v>0</v>
      </c>
      <c r="J323" s="87">
        <f t="shared" si="78"/>
        <v>0</v>
      </c>
      <c r="K323" s="87">
        <f t="shared" si="79"/>
        <v>0</v>
      </c>
      <c r="L323" s="87">
        <f t="shared" si="80"/>
        <v>0</v>
      </c>
      <c r="M323" s="87">
        <f t="shared" si="81"/>
        <v>0</v>
      </c>
      <c r="N323" s="87">
        <f t="shared" si="82"/>
        <v>0</v>
      </c>
      <c r="O323" s="87">
        <f t="shared" si="83"/>
        <v>0</v>
      </c>
    </row>
    <row r="324" spans="1:15" x14ac:dyDescent="0.35">
      <c r="A324" s="87" t="str">
        <f t="shared" si="70"/>
        <v>2026</v>
      </c>
      <c r="B324" s="87">
        <v>524203</v>
      </c>
      <c r="C324" s="87">
        <f t="shared" si="71"/>
        <v>0</v>
      </c>
      <c r="D324" s="87">
        <f t="shared" si="72"/>
        <v>0</v>
      </c>
      <c r="E324" s="87">
        <f t="shared" si="73"/>
        <v>0</v>
      </c>
      <c r="F324" s="87">
        <f t="shared" si="74"/>
        <v>0</v>
      </c>
      <c r="G324" s="87">
        <f t="shared" si="75"/>
        <v>0</v>
      </c>
      <c r="H324" s="87">
        <f t="shared" si="76"/>
        <v>0</v>
      </c>
      <c r="I324" s="87">
        <f t="shared" si="77"/>
        <v>0</v>
      </c>
      <c r="J324" s="87">
        <f t="shared" si="78"/>
        <v>0</v>
      </c>
      <c r="K324" s="87">
        <f t="shared" si="79"/>
        <v>0</v>
      </c>
      <c r="L324" s="87">
        <f t="shared" si="80"/>
        <v>0</v>
      </c>
      <c r="M324" s="87">
        <f t="shared" si="81"/>
        <v>0</v>
      </c>
      <c r="N324" s="87">
        <f t="shared" si="82"/>
        <v>0</v>
      </c>
      <c r="O324" s="87">
        <f t="shared" si="83"/>
        <v>0</v>
      </c>
    </row>
    <row r="325" spans="1:15" x14ac:dyDescent="0.35">
      <c r="A325" s="87" t="str">
        <f t="shared" si="70"/>
        <v>2026</v>
      </c>
      <c r="B325" s="87">
        <v>524300</v>
      </c>
      <c r="C325" s="87">
        <f t="shared" si="71"/>
        <v>0</v>
      </c>
      <c r="D325" s="87">
        <f t="shared" si="72"/>
        <v>0</v>
      </c>
      <c r="E325" s="87">
        <f t="shared" si="73"/>
        <v>0</v>
      </c>
      <c r="F325" s="87">
        <f t="shared" si="74"/>
        <v>0</v>
      </c>
      <c r="G325" s="87">
        <f t="shared" si="75"/>
        <v>0</v>
      </c>
      <c r="H325" s="87">
        <f t="shared" si="76"/>
        <v>0</v>
      </c>
      <c r="I325" s="87">
        <f t="shared" si="77"/>
        <v>0</v>
      </c>
      <c r="J325" s="87">
        <f t="shared" si="78"/>
        <v>0</v>
      </c>
      <c r="K325" s="87">
        <f t="shared" si="79"/>
        <v>0</v>
      </c>
      <c r="L325" s="87">
        <f t="shared" si="80"/>
        <v>0</v>
      </c>
      <c r="M325" s="87">
        <f t="shared" si="81"/>
        <v>0</v>
      </c>
      <c r="N325" s="87">
        <f t="shared" si="82"/>
        <v>0</v>
      </c>
      <c r="O325" s="87">
        <f t="shared" si="83"/>
        <v>0</v>
      </c>
    </row>
    <row r="326" spans="1:15" x14ac:dyDescent="0.35">
      <c r="A326" s="87" t="str">
        <f t="shared" si="70"/>
        <v>2026</v>
      </c>
      <c r="B326" s="87">
        <v>524301</v>
      </c>
      <c r="C326" s="87">
        <f t="shared" si="71"/>
        <v>0</v>
      </c>
      <c r="D326" s="87">
        <f t="shared" si="72"/>
        <v>0</v>
      </c>
      <c r="E326" s="87">
        <f t="shared" si="73"/>
        <v>0</v>
      </c>
      <c r="F326" s="87">
        <f t="shared" si="74"/>
        <v>0</v>
      </c>
      <c r="G326" s="87">
        <f t="shared" si="75"/>
        <v>0</v>
      </c>
      <c r="H326" s="87">
        <f t="shared" si="76"/>
        <v>0</v>
      </c>
      <c r="I326" s="87">
        <f t="shared" si="77"/>
        <v>0</v>
      </c>
      <c r="J326" s="87">
        <f t="shared" si="78"/>
        <v>0</v>
      </c>
      <c r="K326" s="87">
        <f t="shared" si="79"/>
        <v>0</v>
      </c>
      <c r="L326" s="87">
        <f t="shared" si="80"/>
        <v>0</v>
      </c>
      <c r="M326" s="87">
        <f t="shared" si="81"/>
        <v>0</v>
      </c>
      <c r="N326" s="87">
        <f t="shared" si="82"/>
        <v>0</v>
      </c>
      <c r="O326" s="87">
        <f t="shared" si="83"/>
        <v>0</v>
      </c>
    </row>
    <row r="327" spans="1:15" x14ac:dyDescent="0.35">
      <c r="A327" s="87" t="str">
        <f t="shared" si="70"/>
        <v>2026</v>
      </c>
      <c r="B327" s="87">
        <v>524302</v>
      </c>
      <c r="C327" s="87">
        <f t="shared" si="71"/>
        <v>0</v>
      </c>
      <c r="D327" s="87">
        <f t="shared" si="72"/>
        <v>0</v>
      </c>
      <c r="E327" s="87">
        <f t="shared" si="73"/>
        <v>0</v>
      </c>
      <c r="F327" s="87">
        <f t="shared" si="74"/>
        <v>0</v>
      </c>
      <c r="G327" s="87">
        <f t="shared" si="75"/>
        <v>0</v>
      </c>
      <c r="H327" s="87">
        <f t="shared" si="76"/>
        <v>0</v>
      </c>
      <c r="I327" s="87">
        <f t="shared" si="77"/>
        <v>0</v>
      </c>
      <c r="J327" s="87">
        <f t="shared" si="78"/>
        <v>0</v>
      </c>
      <c r="K327" s="87">
        <f t="shared" si="79"/>
        <v>0</v>
      </c>
      <c r="L327" s="87">
        <f t="shared" si="80"/>
        <v>0</v>
      </c>
      <c r="M327" s="87">
        <f t="shared" si="81"/>
        <v>0</v>
      </c>
      <c r="N327" s="87">
        <f t="shared" si="82"/>
        <v>0</v>
      </c>
      <c r="O327" s="87">
        <f t="shared" si="83"/>
        <v>0</v>
      </c>
    </row>
    <row r="328" spans="1:15" x14ac:dyDescent="0.35">
      <c r="A328" s="87" t="str">
        <f t="shared" si="70"/>
        <v>2026</v>
      </c>
      <c r="B328" s="87">
        <v>524303</v>
      </c>
      <c r="C328" s="87">
        <f t="shared" si="71"/>
        <v>0</v>
      </c>
      <c r="D328" s="87">
        <f t="shared" si="72"/>
        <v>0</v>
      </c>
      <c r="E328" s="87">
        <f t="shared" si="73"/>
        <v>0</v>
      </c>
      <c r="F328" s="87">
        <f t="shared" si="74"/>
        <v>0</v>
      </c>
      <c r="G328" s="87">
        <f t="shared" si="75"/>
        <v>0</v>
      </c>
      <c r="H328" s="87">
        <f t="shared" si="76"/>
        <v>0</v>
      </c>
      <c r="I328" s="87">
        <f t="shared" si="77"/>
        <v>0</v>
      </c>
      <c r="J328" s="87">
        <f t="shared" si="78"/>
        <v>0</v>
      </c>
      <c r="K328" s="87">
        <f t="shared" si="79"/>
        <v>0</v>
      </c>
      <c r="L328" s="87">
        <f t="shared" si="80"/>
        <v>0</v>
      </c>
      <c r="M328" s="87">
        <f t="shared" si="81"/>
        <v>0</v>
      </c>
      <c r="N328" s="87">
        <f t="shared" si="82"/>
        <v>0</v>
      </c>
      <c r="O328" s="87">
        <f t="shared" si="83"/>
        <v>0</v>
      </c>
    </row>
    <row r="329" spans="1:15" x14ac:dyDescent="0.35">
      <c r="A329" s="87" t="str">
        <f t="shared" si="70"/>
        <v>2026</v>
      </c>
      <c r="B329" s="87">
        <v>524400</v>
      </c>
      <c r="C329" s="87">
        <f t="shared" si="71"/>
        <v>0</v>
      </c>
      <c r="D329" s="87">
        <f t="shared" si="72"/>
        <v>0</v>
      </c>
      <c r="E329" s="87">
        <f t="shared" si="73"/>
        <v>0</v>
      </c>
      <c r="F329" s="87">
        <f t="shared" si="74"/>
        <v>0</v>
      </c>
      <c r="G329" s="87">
        <f t="shared" si="75"/>
        <v>0</v>
      </c>
      <c r="H329" s="87">
        <f t="shared" si="76"/>
        <v>0</v>
      </c>
      <c r="I329" s="87">
        <f t="shared" si="77"/>
        <v>0</v>
      </c>
      <c r="J329" s="87">
        <f t="shared" si="78"/>
        <v>0</v>
      </c>
      <c r="K329" s="87">
        <f t="shared" si="79"/>
        <v>0</v>
      </c>
      <c r="L329" s="87">
        <f t="shared" si="80"/>
        <v>0</v>
      </c>
      <c r="M329" s="87">
        <f t="shared" si="81"/>
        <v>0</v>
      </c>
      <c r="N329" s="87">
        <f t="shared" si="82"/>
        <v>0</v>
      </c>
      <c r="O329" s="87">
        <f t="shared" si="83"/>
        <v>0</v>
      </c>
    </row>
    <row r="330" spans="1:15" x14ac:dyDescent="0.35">
      <c r="A330" s="87" t="str">
        <f t="shared" si="70"/>
        <v>2026</v>
      </c>
      <c r="B330" s="87">
        <v>524410</v>
      </c>
      <c r="C330" s="87">
        <f t="shared" si="71"/>
        <v>0</v>
      </c>
      <c r="D330" s="87">
        <f t="shared" si="72"/>
        <v>0</v>
      </c>
      <c r="E330" s="87">
        <f t="shared" si="73"/>
        <v>0</v>
      </c>
      <c r="F330" s="87">
        <f t="shared" si="74"/>
        <v>0</v>
      </c>
      <c r="G330" s="87">
        <f t="shared" si="75"/>
        <v>0</v>
      </c>
      <c r="H330" s="87">
        <f t="shared" si="76"/>
        <v>0</v>
      </c>
      <c r="I330" s="87">
        <f t="shared" si="77"/>
        <v>0</v>
      </c>
      <c r="J330" s="87">
        <f t="shared" si="78"/>
        <v>0</v>
      </c>
      <c r="K330" s="87">
        <f t="shared" si="79"/>
        <v>0</v>
      </c>
      <c r="L330" s="87">
        <f t="shared" si="80"/>
        <v>0</v>
      </c>
      <c r="M330" s="87">
        <f t="shared" si="81"/>
        <v>0</v>
      </c>
      <c r="N330" s="87">
        <f t="shared" si="82"/>
        <v>0</v>
      </c>
      <c r="O330" s="87">
        <f t="shared" si="83"/>
        <v>0</v>
      </c>
    </row>
    <row r="331" spans="1:15" x14ac:dyDescent="0.35">
      <c r="A331" s="87" t="str">
        <f t="shared" si="70"/>
        <v>2026</v>
      </c>
      <c r="B331" s="87">
        <v>525000</v>
      </c>
      <c r="C331" s="87">
        <f t="shared" si="71"/>
        <v>0</v>
      </c>
      <c r="D331" s="87">
        <f t="shared" si="72"/>
        <v>0</v>
      </c>
      <c r="E331" s="87">
        <f t="shared" si="73"/>
        <v>0</v>
      </c>
      <c r="F331" s="87">
        <f t="shared" si="74"/>
        <v>0</v>
      </c>
      <c r="G331" s="87">
        <f t="shared" si="75"/>
        <v>0</v>
      </c>
      <c r="H331" s="87">
        <f t="shared" si="76"/>
        <v>0</v>
      </c>
      <c r="I331" s="87">
        <f t="shared" si="77"/>
        <v>0</v>
      </c>
      <c r="J331" s="87">
        <f t="shared" si="78"/>
        <v>0</v>
      </c>
      <c r="K331" s="87">
        <f t="shared" si="79"/>
        <v>0</v>
      </c>
      <c r="L331" s="87">
        <f t="shared" si="80"/>
        <v>0</v>
      </c>
      <c r="M331" s="87">
        <f t="shared" si="81"/>
        <v>0</v>
      </c>
      <c r="N331" s="87">
        <f t="shared" si="82"/>
        <v>0</v>
      </c>
      <c r="O331" s="87">
        <f t="shared" si="83"/>
        <v>0</v>
      </c>
    </row>
    <row r="332" spans="1:15" x14ac:dyDescent="0.35">
      <c r="A332" s="87" t="str">
        <f t="shared" si="70"/>
        <v>2026</v>
      </c>
      <c r="B332" s="87">
        <v>525010</v>
      </c>
      <c r="C332" s="87">
        <f t="shared" si="71"/>
        <v>0</v>
      </c>
      <c r="D332" s="87">
        <f t="shared" si="72"/>
        <v>0</v>
      </c>
      <c r="E332" s="87">
        <f t="shared" si="73"/>
        <v>0</v>
      </c>
      <c r="F332" s="87">
        <f t="shared" si="74"/>
        <v>0</v>
      </c>
      <c r="G332" s="87">
        <f t="shared" si="75"/>
        <v>0</v>
      </c>
      <c r="H332" s="87">
        <f t="shared" si="76"/>
        <v>0</v>
      </c>
      <c r="I332" s="87">
        <f t="shared" si="77"/>
        <v>0</v>
      </c>
      <c r="J332" s="87">
        <f t="shared" si="78"/>
        <v>0</v>
      </c>
      <c r="K332" s="87">
        <f t="shared" si="79"/>
        <v>0</v>
      </c>
      <c r="L332" s="87">
        <f t="shared" si="80"/>
        <v>0</v>
      </c>
      <c r="M332" s="87">
        <f t="shared" si="81"/>
        <v>0</v>
      </c>
      <c r="N332" s="87">
        <f t="shared" si="82"/>
        <v>0</v>
      </c>
      <c r="O332" s="87">
        <f t="shared" si="83"/>
        <v>0</v>
      </c>
    </row>
    <row r="333" spans="1:15" x14ac:dyDescent="0.35">
      <c r="A333" s="87" t="str">
        <f t="shared" si="70"/>
        <v>2026</v>
      </c>
      <c r="B333" s="87">
        <v>525011</v>
      </c>
      <c r="C333" s="87">
        <f t="shared" si="71"/>
        <v>0</v>
      </c>
      <c r="D333" s="87">
        <f t="shared" si="72"/>
        <v>0</v>
      </c>
      <c r="E333" s="87">
        <f t="shared" si="73"/>
        <v>0</v>
      </c>
      <c r="F333" s="87">
        <f t="shared" si="74"/>
        <v>0</v>
      </c>
      <c r="G333" s="87">
        <f t="shared" si="75"/>
        <v>0</v>
      </c>
      <c r="H333" s="87">
        <f t="shared" si="76"/>
        <v>0</v>
      </c>
      <c r="I333" s="87">
        <f t="shared" si="77"/>
        <v>0</v>
      </c>
      <c r="J333" s="87">
        <f t="shared" si="78"/>
        <v>0</v>
      </c>
      <c r="K333" s="87">
        <f t="shared" si="79"/>
        <v>0</v>
      </c>
      <c r="L333" s="87">
        <f t="shared" si="80"/>
        <v>0</v>
      </c>
      <c r="M333" s="87">
        <f t="shared" si="81"/>
        <v>0</v>
      </c>
      <c r="N333" s="87">
        <f t="shared" si="82"/>
        <v>0</v>
      </c>
      <c r="O333" s="87">
        <f t="shared" si="83"/>
        <v>0</v>
      </c>
    </row>
    <row r="334" spans="1:15" x14ac:dyDescent="0.35">
      <c r="A334" s="87" t="str">
        <f t="shared" si="70"/>
        <v>2026</v>
      </c>
      <c r="B334" s="87">
        <v>525100</v>
      </c>
      <c r="C334" s="87">
        <f t="shared" si="71"/>
        <v>0</v>
      </c>
      <c r="D334" s="87">
        <f t="shared" si="72"/>
        <v>0</v>
      </c>
      <c r="E334" s="87">
        <f t="shared" si="73"/>
        <v>0</v>
      </c>
      <c r="F334" s="87">
        <f t="shared" si="74"/>
        <v>0</v>
      </c>
      <c r="G334" s="87">
        <f t="shared" si="75"/>
        <v>0</v>
      </c>
      <c r="H334" s="87">
        <f t="shared" si="76"/>
        <v>0</v>
      </c>
      <c r="I334" s="87">
        <f t="shared" si="77"/>
        <v>0</v>
      </c>
      <c r="J334" s="87">
        <f t="shared" si="78"/>
        <v>0</v>
      </c>
      <c r="K334" s="87">
        <f t="shared" si="79"/>
        <v>0</v>
      </c>
      <c r="L334" s="87">
        <f t="shared" si="80"/>
        <v>0</v>
      </c>
      <c r="M334" s="87">
        <f t="shared" si="81"/>
        <v>0</v>
      </c>
      <c r="N334" s="87">
        <f t="shared" si="82"/>
        <v>0</v>
      </c>
      <c r="O334" s="87">
        <f t="shared" si="83"/>
        <v>0</v>
      </c>
    </row>
    <row r="335" spans="1:15" x14ac:dyDescent="0.35">
      <c r="A335" s="87" t="str">
        <f t="shared" si="70"/>
        <v>2026</v>
      </c>
      <c r="B335" s="87">
        <v>525110</v>
      </c>
      <c r="C335" s="87">
        <f t="shared" si="71"/>
        <v>0</v>
      </c>
      <c r="D335" s="87">
        <f t="shared" si="72"/>
        <v>0</v>
      </c>
      <c r="E335" s="87">
        <f t="shared" si="73"/>
        <v>0</v>
      </c>
      <c r="F335" s="87">
        <f t="shared" si="74"/>
        <v>0</v>
      </c>
      <c r="G335" s="87">
        <f t="shared" si="75"/>
        <v>0</v>
      </c>
      <c r="H335" s="87">
        <f t="shared" si="76"/>
        <v>0</v>
      </c>
      <c r="I335" s="87">
        <f t="shared" si="77"/>
        <v>0</v>
      </c>
      <c r="J335" s="87">
        <f t="shared" si="78"/>
        <v>0</v>
      </c>
      <c r="K335" s="87">
        <f t="shared" si="79"/>
        <v>0</v>
      </c>
      <c r="L335" s="87">
        <f t="shared" si="80"/>
        <v>0</v>
      </c>
      <c r="M335" s="87">
        <f t="shared" si="81"/>
        <v>0</v>
      </c>
      <c r="N335" s="87">
        <f t="shared" si="82"/>
        <v>0</v>
      </c>
      <c r="O335" s="87">
        <f t="shared" si="83"/>
        <v>0</v>
      </c>
    </row>
    <row r="336" spans="1:15" x14ac:dyDescent="0.35">
      <c r="A336" s="87" t="str">
        <f t="shared" si="70"/>
        <v>2026</v>
      </c>
      <c r="B336" s="87">
        <v>525200</v>
      </c>
      <c r="C336" s="87">
        <f t="shared" si="71"/>
        <v>0</v>
      </c>
      <c r="D336" s="87">
        <f t="shared" si="72"/>
        <v>0</v>
      </c>
      <c r="E336" s="87">
        <f t="shared" si="73"/>
        <v>0</v>
      </c>
      <c r="F336" s="87">
        <f t="shared" si="74"/>
        <v>0</v>
      </c>
      <c r="G336" s="87">
        <f t="shared" si="75"/>
        <v>0</v>
      </c>
      <c r="H336" s="87">
        <f t="shared" si="76"/>
        <v>0</v>
      </c>
      <c r="I336" s="87">
        <f t="shared" si="77"/>
        <v>0</v>
      </c>
      <c r="J336" s="87">
        <f t="shared" si="78"/>
        <v>0</v>
      </c>
      <c r="K336" s="87">
        <f t="shared" si="79"/>
        <v>0</v>
      </c>
      <c r="L336" s="87">
        <f t="shared" si="80"/>
        <v>0</v>
      </c>
      <c r="M336" s="87">
        <f t="shared" si="81"/>
        <v>0</v>
      </c>
      <c r="N336" s="87">
        <f t="shared" si="82"/>
        <v>0</v>
      </c>
      <c r="O336" s="87">
        <f t="shared" si="83"/>
        <v>0</v>
      </c>
    </row>
    <row r="337" spans="1:15" x14ac:dyDescent="0.35">
      <c r="A337" s="87" t="str">
        <f t="shared" si="70"/>
        <v>2026</v>
      </c>
      <c r="B337" s="87">
        <v>525300</v>
      </c>
      <c r="C337" s="87">
        <f t="shared" si="71"/>
        <v>0</v>
      </c>
      <c r="D337" s="87">
        <f t="shared" si="72"/>
        <v>0</v>
      </c>
      <c r="E337" s="87">
        <f t="shared" si="73"/>
        <v>0</v>
      </c>
      <c r="F337" s="87">
        <f t="shared" si="74"/>
        <v>0</v>
      </c>
      <c r="G337" s="87">
        <f t="shared" si="75"/>
        <v>0</v>
      </c>
      <c r="H337" s="87">
        <f t="shared" si="76"/>
        <v>0</v>
      </c>
      <c r="I337" s="87">
        <f t="shared" si="77"/>
        <v>0</v>
      </c>
      <c r="J337" s="87">
        <f t="shared" si="78"/>
        <v>0</v>
      </c>
      <c r="K337" s="87">
        <f t="shared" si="79"/>
        <v>0</v>
      </c>
      <c r="L337" s="87">
        <f t="shared" si="80"/>
        <v>0</v>
      </c>
      <c r="M337" s="87">
        <f t="shared" si="81"/>
        <v>0</v>
      </c>
      <c r="N337" s="87">
        <f t="shared" si="82"/>
        <v>0</v>
      </c>
      <c r="O337" s="87">
        <f t="shared" si="83"/>
        <v>0</v>
      </c>
    </row>
    <row r="338" spans="1:15" x14ac:dyDescent="0.35">
      <c r="A338" s="87" t="str">
        <f t="shared" si="70"/>
        <v>2026</v>
      </c>
      <c r="B338" s="87">
        <v>525310</v>
      </c>
      <c r="C338" s="87">
        <f t="shared" si="71"/>
        <v>0</v>
      </c>
      <c r="D338" s="87">
        <f t="shared" si="72"/>
        <v>0</v>
      </c>
      <c r="E338" s="87">
        <f t="shared" si="73"/>
        <v>0</v>
      </c>
      <c r="F338" s="87">
        <f t="shared" si="74"/>
        <v>0</v>
      </c>
      <c r="G338" s="87">
        <f t="shared" si="75"/>
        <v>0</v>
      </c>
      <c r="H338" s="87">
        <f t="shared" si="76"/>
        <v>0</v>
      </c>
      <c r="I338" s="87">
        <f t="shared" si="77"/>
        <v>0</v>
      </c>
      <c r="J338" s="87">
        <f t="shared" si="78"/>
        <v>0</v>
      </c>
      <c r="K338" s="87">
        <f t="shared" si="79"/>
        <v>0</v>
      </c>
      <c r="L338" s="87">
        <f t="shared" si="80"/>
        <v>0</v>
      </c>
      <c r="M338" s="87">
        <f t="shared" si="81"/>
        <v>0</v>
      </c>
      <c r="N338" s="87">
        <f t="shared" si="82"/>
        <v>0</v>
      </c>
      <c r="O338" s="87">
        <f t="shared" si="83"/>
        <v>0</v>
      </c>
    </row>
    <row r="339" spans="1:15" x14ac:dyDescent="0.35">
      <c r="A339" s="87" t="str">
        <f t="shared" si="70"/>
        <v>2026</v>
      </c>
      <c r="B339" s="87">
        <v>525311</v>
      </c>
      <c r="C339" s="87">
        <f t="shared" si="71"/>
        <v>0</v>
      </c>
      <c r="D339" s="87">
        <f t="shared" si="72"/>
        <v>0</v>
      </c>
      <c r="E339" s="87">
        <f t="shared" si="73"/>
        <v>0</v>
      </c>
      <c r="F339" s="87">
        <f t="shared" si="74"/>
        <v>0</v>
      </c>
      <c r="G339" s="87">
        <f t="shared" si="75"/>
        <v>0</v>
      </c>
      <c r="H339" s="87">
        <f t="shared" si="76"/>
        <v>0</v>
      </c>
      <c r="I339" s="87">
        <f t="shared" si="77"/>
        <v>0</v>
      </c>
      <c r="J339" s="87">
        <f t="shared" si="78"/>
        <v>0</v>
      </c>
      <c r="K339" s="87">
        <f t="shared" si="79"/>
        <v>0</v>
      </c>
      <c r="L339" s="87">
        <f t="shared" si="80"/>
        <v>0</v>
      </c>
      <c r="M339" s="87">
        <f t="shared" si="81"/>
        <v>0</v>
      </c>
      <c r="N339" s="87">
        <f t="shared" si="82"/>
        <v>0</v>
      </c>
      <c r="O339" s="87">
        <f t="shared" si="83"/>
        <v>0</v>
      </c>
    </row>
    <row r="340" spans="1:15" x14ac:dyDescent="0.35">
      <c r="A340" s="87" t="str">
        <f t="shared" si="70"/>
        <v>2026</v>
      </c>
      <c r="B340" s="87">
        <v>525312</v>
      </c>
      <c r="C340" s="87">
        <f t="shared" si="71"/>
        <v>0</v>
      </c>
      <c r="D340" s="87">
        <f t="shared" si="72"/>
        <v>0</v>
      </c>
      <c r="E340" s="87">
        <f t="shared" si="73"/>
        <v>0</v>
      </c>
      <c r="F340" s="87">
        <f t="shared" si="74"/>
        <v>0</v>
      </c>
      <c r="G340" s="87">
        <f t="shared" si="75"/>
        <v>0</v>
      </c>
      <c r="H340" s="87">
        <f t="shared" si="76"/>
        <v>0</v>
      </c>
      <c r="I340" s="87">
        <f t="shared" si="77"/>
        <v>0</v>
      </c>
      <c r="J340" s="87">
        <f t="shared" si="78"/>
        <v>0</v>
      </c>
      <c r="K340" s="87">
        <f t="shared" si="79"/>
        <v>0</v>
      </c>
      <c r="L340" s="87">
        <f t="shared" si="80"/>
        <v>0</v>
      </c>
      <c r="M340" s="87">
        <f t="shared" si="81"/>
        <v>0</v>
      </c>
      <c r="N340" s="87">
        <f t="shared" si="82"/>
        <v>0</v>
      </c>
      <c r="O340" s="87">
        <f t="shared" si="83"/>
        <v>0</v>
      </c>
    </row>
    <row r="341" spans="1:15" x14ac:dyDescent="0.35">
      <c r="A341" s="87" t="str">
        <f t="shared" si="70"/>
        <v>2026</v>
      </c>
      <c r="B341" s="87">
        <v>525400</v>
      </c>
      <c r="C341" s="87">
        <f t="shared" si="71"/>
        <v>0</v>
      </c>
      <c r="D341" s="87">
        <f t="shared" si="72"/>
        <v>0</v>
      </c>
      <c r="E341" s="87">
        <f t="shared" si="73"/>
        <v>0</v>
      </c>
      <c r="F341" s="87">
        <f t="shared" si="74"/>
        <v>0</v>
      </c>
      <c r="G341" s="87">
        <f t="shared" si="75"/>
        <v>0</v>
      </c>
      <c r="H341" s="87">
        <f t="shared" si="76"/>
        <v>0</v>
      </c>
      <c r="I341" s="87">
        <f t="shared" si="77"/>
        <v>0</v>
      </c>
      <c r="J341" s="87">
        <f t="shared" si="78"/>
        <v>0</v>
      </c>
      <c r="K341" s="87">
        <f t="shared" si="79"/>
        <v>0</v>
      </c>
      <c r="L341" s="87">
        <f t="shared" si="80"/>
        <v>0</v>
      </c>
      <c r="M341" s="87">
        <f t="shared" si="81"/>
        <v>0</v>
      </c>
      <c r="N341" s="87">
        <f t="shared" si="82"/>
        <v>0</v>
      </c>
      <c r="O341" s="87">
        <f t="shared" si="83"/>
        <v>0</v>
      </c>
    </row>
    <row r="342" spans="1:15" x14ac:dyDescent="0.35">
      <c r="A342" s="87" t="str">
        <f t="shared" si="70"/>
        <v>2026</v>
      </c>
      <c r="B342" s="87">
        <v>525500</v>
      </c>
      <c r="C342" s="87">
        <f t="shared" si="71"/>
        <v>0</v>
      </c>
      <c r="D342" s="87">
        <f t="shared" si="72"/>
        <v>0</v>
      </c>
      <c r="E342" s="87">
        <f t="shared" si="73"/>
        <v>0</v>
      </c>
      <c r="F342" s="87">
        <f t="shared" si="74"/>
        <v>0</v>
      </c>
      <c r="G342" s="87">
        <f t="shared" si="75"/>
        <v>0</v>
      </c>
      <c r="H342" s="87">
        <f t="shared" si="76"/>
        <v>0</v>
      </c>
      <c r="I342" s="87">
        <f t="shared" si="77"/>
        <v>0</v>
      </c>
      <c r="J342" s="87">
        <f t="shared" si="78"/>
        <v>0</v>
      </c>
      <c r="K342" s="87">
        <f t="shared" si="79"/>
        <v>0</v>
      </c>
      <c r="L342" s="87">
        <f t="shared" si="80"/>
        <v>0</v>
      </c>
      <c r="M342" s="87">
        <f t="shared" si="81"/>
        <v>0</v>
      </c>
      <c r="N342" s="87">
        <f t="shared" si="82"/>
        <v>0</v>
      </c>
      <c r="O342" s="87">
        <f t="shared" si="83"/>
        <v>0</v>
      </c>
    </row>
    <row r="343" spans="1:15" x14ac:dyDescent="0.35">
      <c r="A343" s="87" t="str">
        <f t="shared" si="70"/>
        <v>2026</v>
      </c>
      <c r="B343" s="87">
        <v>525510</v>
      </c>
      <c r="C343" s="87">
        <f t="shared" si="71"/>
        <v>0</v>
      </c>
      <c r="D343" s="87">
        <f t="shared" si="72"/>
        <v>0</v>
      </c>
      <c r="E343" s="87">
        <f t="shared" si="73"/>
        <v>0</v>
      </c>
      <c r="F343" s="87">
        <f t="shared" si="74"/>
        <v>0</v>
      </c>
      <c r="G343" s="87">
        <f t="shared" si="75"/>
        <v>0</v>
      </c>
      <c r="H343" s="87">
        <f t="shared" si="76"/>
        <v>0</v>
      </c>
      <c r="I343" s="87">
        <f t="shared" si="77"/>
        <v>0</v>
      </c>
      <c r="J343" s="87">
        <f t="shared" si="78"/>
        <v>0</v>
      </c>
      <c r="K343" s="87">
        <f t="shared" si="79"/>
        <v>0</v>
      </c>
      <c r="L343" s="87">
        <f t="shared" si="80"/>
        <v>0</v>
      </c>
      <c r="M343" s="87">
        <f t="shared" si="81"/>
        <v>0</v>
      </c>
      <c r="N343" s="87">
        <f t="shared" si="82"/>
        <v>0</v>
      </c>
      <c r="O343" s="87">
        <f t="shared" si="83"/>
        <v>0</v>
      </c>
    </row>
    <row r="344" spans="1:15" x14ac:dyDescent="0.35">
      <c r="A344" s="87" t="str">
        <f t="shared" si="70"/>
        <v>2026</v>
      </c>
      <c r="B344" s="87">
        <v>526000</v>
      </c>
      <c r="C344" s="87">
        <f t="shared" si="71"/>
        <v>0</v>
      </c>
      <c r="D344" s="87">
        <f t="shared" si="72"/>
        <v>0</v>
      </c>
      <c r="E344" s="87">
        <f t="shared" si="73"/>
        <v>0</v>
      </c>
      <c r="F344" s="87">
        <f t="shared" si="74"/>
        <v>0</v>
      </c>
      <c r="G344" s="87">
        <f t="shared" si="75"/>
        <v>0</v>
      </c>
      <c r="H344" s="87">
        <f t="shared" si="76"/>
        <v>0</v>
      </c>
      <c r="I344" s="87">
        <f t="shared" si="77"/>
        <v>0</v>
      </c>
      <c r="J344" s="87">
        <f t="shared" si="78"/>
        <v>0</v>
      </c>
      <c r="K344" s="87">
        <f t="shared" si="79"/>
        <v>0</v>
      </c>
      <c r="L344" s="87">
        <f t="shared" si="80"/>
        <v>0</v>
      </c>
      <c r="M344" s="87">
        <f t="shared" si="81"/>
        <v>0</v>
      </c>
      <c r="N344" s="87">
        <f t="shared" si="82"/>
        <v>0</v>
      </c>
      <c r="O344" s="87">
        <f t="shared" si="83"/>
        <v>0</v>
      </c>
    </row>
    <row r="345" spans="1:15" x14ac:dyDescent="0.35">
      <c r="A345" s="87" t="str">
        <f t="shared" si="70"/>
        <v>2026</v>
      </c>
      <c r="B345" s="87">
        <v>526100</v>
      </c>
      <c r="C345" s="87">
        <f t="shared" si="71"/>
        <v>0</v>
      </c>
      <c r="D345" s="87">
        <f t="shared" si="72"/>
        <v>0</v>
      </c>
      <c r="E345" s="87">
        <f t="shared" si="73"/>
        <v>0</v>
      </c>
      <c r="F345" s="87">
        <f t="shared" si="74"/>
        <v>0</v>
      </c>
      <c r="G345" s="87">
        <f t="shared" si="75"/>
        <v>0</v>
      </c>
      <c r="H345" s="87">
        <f t="shared" si="76"/>
        <v>0</v>
      </c>
      <c r="I345" s="87">
        <f t="shared" si="77"/>
        <v>0</v>
      </c>
      <c r="J345" s="87">
        <f t="shared" si="78"/>
        <v>0</v>
      </c>
      <c r="K345" s="87">
        <f t="shared" si="79"/>
        <v>0</v>
      </c>
      <c r="L345" s="87">
        <f t="shared" si="80"/>
        <v>0</v>
      </c>
      <c r="M345" s="87">
        <f t="shared" si="81"/>
        <v>0</v>
      </c>
      <c r="N345" s="87">
        <f t="shared" si="82"/>
        <v>0</v>
      </c>
      <c r="O345" s="87">
        <f t="shared" si="83"/>
        <v>0</v>
      </c>
    </row>
    <row r="346" spans="1:15" x14ac:dyDescent="0.35">
      <c r="A346" s="87" t="str">
        <f t="shared" si="70"/>
        <v>2026</v>
      </c>
      <c r="B346" s="87">
        <v>526110</v>
      </c>
      <c r="C346" s="87">
        <f t="shared" si="71"/>
        <v>0</v>
      </c>
      <c r="D346" s="87">
        <f t="shared" si="72"/>
        <v>0</v>
      </c>
      <c r="E346" s="87">
        <f t="shared" si="73"/>
        <v>0</v>
      </c>
      <c r="F346" s="87">
        <f t="shared" si="74"/>
        <v>0</v>
      </c>
      <c r="G346" s="87">
        <f t="shared" si="75"/>
        <v>0</v>
      </c>
      <c r="H346" s="87">
        <f t="shared" si="76"/>
        <v>0</v>
      </c>
      <c r="I346" s="87">
        <f t="shared" si="77"/>
        <v>0</v>
      </c>
      <c r="J346" s="87">
        <f t="shared" si="78"/>
        <v>0</v>
      </c>
      <c r="K346" s="87">
        <f t="shared" si="79"/>
        <v>0</v>
      </c>
      <c r="L346" s="87">
        <f t="shared" si="80"/>
        <v>0</v>
      </c>
      <c r="M346" s="87">
        <f t="shared" si="81"/>
        <v>0</v>
      </c>
      <c r="N346" s="87">
        <f t="shared" si="82"/>
        <v>0</v>
      </c>
      <c r="O346" s="87">
        <f t="shared" si="83"/>
        <v>0</v>
      </c>
    </row>
    <row r="347" spans="1:15" x14ac:dyDescent="0.35">
      <c r="A347" s="87" t="str">
        <f t="shared" si="70"/>
        <v>2026</v>
      </c>
      <c r="B347" s="87">
        <v>526200</v>
      </c>
      <c r="C347" s="87">
        <f t="shared" si="71"/>
        <v>0</v>
      </c>
      <c r="D347" s="87">
        <f t="shared" si="72"/>
        <v>0</v>
      </c>
      <c r="E347" s="87">
        <f t="shared" si="73"/>
        <v>0</v>
      </c>
      <c r="F347" s="87">
        <f t="shared" si="74"/>
        <v>0</v>
      </c>
      <c r="G347" s="87">
        <f t="shared" si="75"/>
        <v>0</v>
      </c>
      <c r="H347" s="87">
        <f t="shared" si="76"/>
        <v>0</v>
      </c>
      <c r="I347" s="87">
        <f t="shared" si="77"/>
        <v>0</v>
      </c>
      <c r="J347" s="87">
        <f t="shared" si="78"/>
        <v>0</v>
      </c>
      <c r="K347" s="87">
        <f t="shared" si="79"/>
        <v>0</v>
      </c>
      <c r="L347" s="87">
        <f t="shared" si="80"/>
        <v>0</v>
      </c>
      <c r="M347" s="87">
        <f t="shared" si="81"/>
        <v>0</v>
      </c>
      <c r="N347" s="87">
        <f t="shared" si="82"/>
        <v>0</v>
      </c>
      <c r="O347" s="87">
        <f t="shared" si="83"/>
        <v>0</v>
      </c>
    </row>
    <row r="348" spans="1:15" x14ac:dyDescent="0.35">
      <c r="A348" s="87" t="str">
        <f t="shared" si="70"/>
        <v>2026</v>
      </c>
      <c r="B348" s="87">
        <v>526210</v>
      </c>
      <c r="C348" s="87">
        <f t="shared" si="71"/>
        <v>0</v>
      </c>
      <c r="D348" s="87">
        <f t="shared" si="72"/>
        <v>0</v>
      </c>
      <c r="E348" s="87">
        <f t="shared" si="73"/>
        <v>0</v>
      </c>
      <c r="F348" s="87">
        <f t="shared" si="74"/>
        <v>0</v>
      </c>
      <c r="G348" s="87">
        <f t="shared" si="75"/>
        <v>0</v>
      </c>
      <c r="H348" s="87">
        <f t="shared" si="76"/>
        <v>0</v>
      </c>
      <c r="I348" s="87">
        <f t="shared" si="77"/>
        <v>0</v>
      </c>
      <c r="J348" s="87">
        <f t="shared" si="78"/>
        <v>0</v>
      </c>
      <c r="K348" s="87">
        <f t="shared" si="79"/>
        <v>0</v>
      </c>
      <c r="L348" s="87">
        <f t="shared" si="80"/>
        <v>0</v>
      </c>
      <c r="M348" s="87">
        <f t="shared" si="81"/>
        <v>0</v>
      </c>
      <c r="N348" s="87">
        <f t="shared" si="82"/>
        <v>0</v>
      </c>
      <c r="O348" s="87">
        <f t="shared" si="83"/>
        <v>0</v>
      </c>
    </row>
    <row r="349" spans="1:15" x14ac:dyDescent="0.35">
      <c r="A349" s="87" t="str">
        <f t="shared" si="70"/>
        <v>2026</v>
      </c>
      <c r="B349" s="87">
        <v>527000</v>
      </c>
      <c r="C349" s="87">
        <f t="shared" si="71"/>
        <v>0</v>
      </c>
      <c r="D349" s="87">
        <f t="shared" si="72"/>
        <v>0</v>
      </c>
      <c r="E349" s="87">
        <f t="shared" si="73"/>
        <v>0</v>
      </c>
      <c r="F349" s="87">
        <f t="shared" si="74"/>
        <v>0</v>
      </c>
      <c r="G349" s="87">
        <f t="shared" si="75"/>
        <v>0</v>
      </c>
      <c r="H349" s="87">
        <f t="shared" si="76"/>
        <v>0</v>
      </c>
      <c r="I349" s="87">
        <f t="shared" si="77"/>
        <v>0</v>
      </c>
      <c r="J349" s="87">
        <f t="shared" si="78"/>
        <v>0</v>
      </c>
      <c r="K349" s="87">
        <f t="shared" si="79"/>
        <v>0</v>
      </c>
      <c r="L349" s="87">
        <f t="shared" si="80"/>
        <v>0</v>
      </c>
      <c r="M349" s="87">
        <f t="shared" si="81"/>
        <v>0</v>
      </c>
      <c r="N349" s="87">
        <f t="shared" si="82"/>
        <v>0</v>
      </c>
      <c r="O349" s="87">
        <f t="shared" si="83"/>
        <v>0</v>
      </c>
    </row>
    <row r="350" spans="1:15" x14ac:dyDescent="0.35">
      <c r="A350" s="87" t="str">
        <f t="shared" si="70"/>
        <v>2026</v>
      </c>
      <c r="B350" s="87">
        <v>527010</v>
      </c>
      <c r="C350" s="87">
        <f t="shared" si="71"/>
        <v>0</v>
      </c>
      <c r="D350" s="87">
        <f t="shared" si="72"/>
        <v>0</v>
      </c>
      <c r="E350" s="87">
        <f t="shared" si="73"/>
        <v>0</v>
      </c>
      <c r="F350" s="87">
        <f t="shared" si="74"/>
        <v>0</v>
      </c>
      <c r="G350" s="87">
        <f t="shared" si="75"/>
        <v>0</v>
      </c>
      <c r="H350" s="87">
        <f t="shared" si="76"/>
        <v>0</v>
      </c>
      <c r="I350" s="87">
        <f t="shared" si="77"/>
        <v>0</v>
      </c>
      <c r="J350" s="87">
        <f t="shared" si="78"/>
        <v>0</v>
      </c>
      <c r="K350" s="87">
        <f t="shared" si="79"/>
        <v>0</v>
      </c>
      <c r="L350" s="87">
        <f t="shared" si="80"/>
        <v>0</v>
      </c>
      <c r="M350" s="87">
        <f t="shared" si="81"/>
        <v>0</v>
      </c>
      <c r="N350" s="87">
        <f t="shared" si="82"/>
        <v>0</v>
      </c>
      <c r="O350" s="87">
        <f t="shared" si="83"/>
        <v>0</v>
      </c>
    </row>
    <row r="351" spans="1:15" x14ac:dyDescent="0.35">
      <c r="A351" s="87" t="str">
        <f t="shared" si="70"/>
        <v>2026</v>
      </c>
      <c r="B351" s="87">
        <v>527011</v>
      </c>
      <c r="C351" s="87">
        <f t="shared" si="71"/>
        <v>0</v>
      </c>
      <c r="D351" s="87">
        <f t="shared" si="72"/>
        <v>0</v>
      </c>
      <c r="E351" s="87">
        <f t="shared" si="73"/>
        <v>0</v>
      </c>
      <c r="F351" s="87">
        <f t="shared" si="74"/>
        <v>0</v>
      </c>
      <c r="G351" s="87">
        <f t="shared" si="75"/>
        <v>0</v>
      </c>
      <c r="H351" s="87">
        <f t="shared" si="76"/>
        <v>0</v>
      </c>
      <c r="I351" s="87">
        <f t="shared" si="77"/>
        <v>0</v>
      </c>
      <c r="J351" s="87">
        <f t="shared" si="78"/>
        <v>0</v>
      </c>
      <c r="K351" s="87">
        <f t="shared" si="79"/>
        <v>0</v>
      </c>
      <c r="L351" s="87">
        <f t="shared" si="80"/>
        <v>0</v>
      </c>
      <c r="M351" s="87">
        <f t="shared" si="81"/>
        <v>0</v>
      </c>
      <c r="N351" s="87">
        <f t="shared" si="82"/>
        <v>0</v>
      </c>
      <c r="O351" s="87">
        <f t="shared" si="83"/>
        <v>0</v>
      </c>
    </row>
    <row r="352" spans="1:15" x14ac:dyDescent="0.35">
      <c r="A352" s="87" t="str">
        <f t="shared" si="70"/>
        <v>2026</v>
      </c>
      <c r="B352" s="87">
        <v>527012</v>
      </c>
      <c r="C352" s="87">
        <f t="shared" si="71"/>
        <v>0</v>
      </c>
      <c r="D352" s="87">
        <f t="shared" si="72"/>
        <v>0</v>
      </c>
      <c r="E352" s="87">
        <f t="shared" si="73"/>
        <v>0</v>
      </c>
      <c r="F352" s="87">
        <f t="shared" si="74"/>
        <v>0</v>
      </c>
      <c r="G352" s="87">
        <f t="shared" si="75"/>
        <v>0</v>
      </c>
      <c r="H352" s="87">
        <f t="shared" si="76"/>
        <v>0</v>
      </c>
      <c r="I352" s="87">
        <f t="shared" si="77"/>
        <v>0</v>
      </c>
      <c r="J352" s="87">
        <f t="shared" si="78"/>
        <v>0</v>
      </c>
      <c r="K352" s="87">
        <f t="shared" si="79"/>
        <v>0</v>
      </c>
      <c r="L352" s="87">
        <f t="shared" si="80"/>
        <v>0</v>
      </c>
      <c r="M352" s="87">
        <f t="shared" si="81"/>
        <v>0</v>
      </c>
      <c r="N352" s="87">
        <f t="shared" si="82"/>
        <v>0</v>
      </c>
      <c r="O352" s="87">
        <f t="shared" si="83"/>
        <v>0</v>
      </c>
    </row>
    <row r="353" spans="1:15" x14ac:dyDescent="0.35">
      <c r="A353" s="87" t="str">
        <f t="shared" si="70"/>
        <v>2026</v>
      </c>
      <c r="B353" s="87">
        <v>527013</v>
      </c>
      <c r="C353" s="87">
        <f t="shared" si="71"/>
        <v>0</v>
      </c>
      <c r="D353" s="87">
        <f t="shared" si="72"/>
        <v>0</v>
      </c>
      <c r="E353" s="87">
        <f t="shared" si="73"/>
        <v>0</v>
      </c>
      <c r="F353" s="87">
        <f t="shared" si="74"/>
        <v>0</v>
      </c>
      <c r="G353" s="87">
        <f t="shared" si="75"/>
        <v>0</v>
      </c>
      <c r="H353" s="87">
        <f t="shared" si="76"/>
        <v>0</v>
      </c>
      <c r="I353" s="87">
        <f t="shared" si="77"/>
        <v>0</v>
      </c>
      <c r="J353" s="87">
        <f t="shared" si="78"/>
        <v>0</v>
      </c>
      <c r="K353" s="87">
        <f t="shared" si="79"/>
        <v>0</v>
      </c>
      <c r="L353" s="87">
        <f t="shared" si="80"/>
        <v>0</v>
      </c>
      <c r="M353" s="87">
        <f t="shared" si="81"/>
        <v>0</v>
      </c>
      <c r="N353" s="87">
        <f t="shared" si="82"/>
        <v>0</v>
      </c>
      <c r="O353" s="87">
        <f t="shared" si="83"/>
        <v>0</v>
      </c>
    </row>
    <row r="354" spans="1:15" x14ac:dyDescent="0.35">
      <c r="A354" s="87" t="str">
        <f t="shared" si="70"/>
        <v>2026</v>
      </c>
      <c r="B354" s="87">
        <v>527014</v>
      </c>
      <c r="C354" s="87">
        <f t="shared" si="71"/>
        <v>0</v>
      </c>
      <c r="D354" s="87">
        <f t="shared" si="72"/>
        <v>0</v>
      </c>
      <c r="E354" s="87">
        <f t="shared" si="73"/>
        <v>0</v>
      </c>
      <c r="F354" s="87">
        <f t="shared" si="74"/>
        <v>0</v>
      </c>
      <c r="G354" s="87">
        <f t="shared" si="75"/>
        <v>0</v>
      </c>
      <c r="H354" s="87">
        <f t="shared" si="76"/>
        <v>0</v>
      </c>
      <c r="I354" s="87">
        <f t="shared" si="77"/>
        <v>0</v>
      </c>
      <c r="J354" s="87">
        <f t="shared" si="78"/>
        <v>0</v>
      </c>
      <c r="K354" s="87">
        <f t="shared" si="79"/>
        <v>0</v>
      </c>
      <c r="L354" s="87">
        <f t="shared" si="80"/>
        <v>0</v>
      </c>
      <c r="M354" s="87">
        <f t="shared" si="81"/>
        <v>0</v>
      </c>
      <c r="N354" s="87">
        <f t="shared" si="82"/>
        <v>0</v>
      </c>
      <c r="O354" s="87">
        <f t="shared" si="83"/>
        <v>0</v>
      </c>
    </row>
    <row r="355" spans="1:15" x14ac:dyDescent="0.35">
      <c r="A355" s="87" t="str">
        <f t="shared" si="70"/>
        <v>2026</v>
      </c>
      <c r="B355" s="87">
        <v>527015</v>
      </c>
      <c r="C355" s="87">
        <f t="shared" si="71"/>
        <v>0</v>
      </c>
      <c r="D355" s="87">
        <f t="shared" si="72"/>
        <v>0</v>
      </c>
      <c r="E355" s="87">
        <f t="shared" si="73"/>
        <v>0</v>
      </c>
      <c r="F355" s="87">
        <f t="shared" si="74"/>
        <v>0</v>
      </c>
      <c r="G355" s="87">
        <f t="shared" si="75"/>
        <v>0</v>
      </c>
      <c r="H355" s="87">
        <f t="shared" si="76"/>
        <v>0</v>
      </c>
      <c r="I355" s="87">
        <f t="shared" si="77"/>
        <v>0</v>
      </c>
      <c r="J355" s="87">
        <f t="shared" si="78"/>
        <v>0</v>
      </c>
      <c r="K355" s="87">
        <f t="shared" si="79"/>
        <v>0</v>
      </c>
      <c r="L355" s="87">
        <f t="shared" si="80"/>
        <v>0</v>
      </c>
      <c r="M355" s="87">
        <f t="shared" si="81"/>
        <v>0</v>
      </c>
      <c r="N355" s="87">
        <f t="shared" si="82"/>
        <v>0</v>
      </c>
      <c r="O355" s="87">
        <f t="shared" si="83"/>
        <v>0</v>
      </c>
    </row>
    <row r="356" spans="1:15" x14ac:dyDescent="0.35">
      <c r="A356" s="87" t="str">
        <f t="shared" si="70"/>
        <v>2026</v>
      </c>
      <c r="B356" s="87">
        <v>527100</v>
      </c>
      <c r="C356" s="87">
        <f t="shared" si="71"/>
        <v>0</v>
      </c>
      <c r="D356" s="87">
        <f t="shared" si="72"/>
        <v>0</v>
      </c>
      <c r="E356" s="87">
        <f t="shared" si="73"/>
        <v>0</v>
      </c>
      <c r="F356" s="87">
        <f t="shared" si="74"/>
        <v>0</v>
      </c>
      <c r="G356" s="87">
        <f t="shared" si="75"/>
        <v>0</v>
      </c>
      <c r="H356" s="87">
        <f t="shared" si="76"/>
        <v>0</v>
      </c>
      <c r="I356" s="87">
        <f t="shared" si="77"/>
        <v>0</v>
      </c>
      <c r="J356" s="87">
        <f t="shared" si="78"/>
        <v>0</v>
      </c>
      <c r="K356" s="87">
        <f t="shared" si="79"/>
        <v>0</v>
      </c>
      <c r="L356" s="87">
        <f t="shared" si="80"/>
        <v>0</v>
      </c>
      <c r="M356" s="87">
        <f t="shared" si="81"/>
        <v>0</v>
      </c>
      <c r="N356" s="87">
        <f t="shared" si="82"/>
        <v>0</v>
      </c>
      <c r="O356" s="87">
        <f t="shared" si="83"/>
        <v>0</v>
      </c>
    </row>
    <row r="357" spans="1:15" x14ac:dyDescent="0.35">
      <c r="A357" s="87" t="str">
        <f t="shared" si="70"/>
        <v>2026</v>
      </c>
      <c r="B357" s="87">
        <v>527101</v>
      </c>
      <c r="C357" s="87">
        <f t="shared" si="71"/>
        <v>0</v>
      </c>
      <c r="D357" s="87">
        <f t="shared" si="72"/>
        <v>0</v>
      </c>
      <c r="E357" s="87">
        <f t="shared" si="73"/>
        <v>0</v>
      </c>
      <c r="F357" s="87">
        <f t="shared" si="74"/>
        <v>0</v>
      </c>
      <c r="G357" s="87">
        <f t="shared" si="75"/>
        <v>0</v>
      </c>
      <c r="H357" s="87">
        <f t="shared" si="76"/>
        <v>0</v>
      </c>
      <c r="I357" s="87">
        <f t="shared" si="77"/>
        <v>0</v>
      </c>
      <c r="J357" s="87">
        <f t="shared" si="78"/>
        <v>0</v>
      </c>
      <c r="K357" s="87">
        <f t="shared" si="79"/>
        <v>0</v>
      </c>
      <c r="L357" s="87">
        <f t="shared" si="80"/>
        <v>0</v>
      </c>
      <c r="M357" s="87">
        <f t="shared" si="81"/>
        <v>0</v>
      </c>
      <c r="N357" s="87">
        <f t="shared" si="82"/>
        <v>0</v>
      </c>
      <c r="O357" s="87">
        <f t="shared" si="83"/>
        <v>0</v>
      </c>
    </row>
    <row r="358" spans="1:15" x14ac:dyDescent="0.35">
      <c r="A358" s="87" t="str">
        <f t="shared" si="70"/>
        <v>2026</v>
      </c>
      <c r="B358" s="87">
        <v>527102</v>
      </c>
      <c r="C358" s="87">
        <f t="shared" si="71"/>
        <v>0</v>
      </c>
      <c r="D358" s="87">
        <f t="shared" si="72"/>
        <v>0</v>
      </c>
      <c r="E358" s="87">
        <f t="shared" si="73"/>
        <v>0</v>
      </c>
      <c r="F358" s="87">
        <f t="shared" si="74"/>
        <v>0</v>
      </c>
      <c r="G358" s="87">
        <f t="shared" si="75"/>
        <v>0</v>
      </c>
      <c r="H358" s="87">
        <f t="shared" si="76"/>
        <v>0</v>
      </c>
      <c r="I358" s="87">
        <f t="shared" si="77"/>
        <v>0</v>
      </c>
      <c r="J358" s="87">
        <f t="shared" si="78"/>
        <v>0</v>
      </c>
      <c r="K358" s="87">
        <f t="shared" si="79"/>
        <v>0</v>
      </c>
      <c r="L358" s="87">
        <f t="shared" si="80"/>
        <v>0</v>
      </c>
      <c r="M358" s="87">
        <f t="shared" si="81"/>
        <v>0</v>
      </c>
      <c r="N358" s="87">
        <f t="shared" si="82"/>
        <v>0</v>
      </c>
      <c r="O358" s="87">
        <f t="shared" si="83"/>
        <v>0</v>
      </c>
    </row>
    <row r="359" spans="1:15" x14ac:dyDescent="0.35">
      <c r="A359" s="87" t="str">
        <f t="shared" si="70"/>
        <v>2026</v>
      </c>
      <c r="B359" s="87">
        <v>527103</v>
      </c>
      <c r="C359" s="87">
        <f t="shared" si="71"/>
        <v>0</v>
      </c>
      <c r="D359" s="87">
        <f t="shared" si="72"/>
        <v>0</v>
      </c>
      <c r="E359" s="87">
        <f t="shared" si="73"/>
        <v>0</v>
      </c>
      <c r="F359" s="87">
        <f t="shared" si="74"/>
        <v>0</v>
      </c>
      <c r="G359" s="87">
        <f t="shared" si="75"/>
        <v>0</v>
      </c>
      <c r="H359" s="87">
        <f t="shared" si="76"/>
        <v>0</v>
      </c>
      <c r="I359" s="87">
        <f t="shared" si="77"/>
        <v>0</v>
      </c>
      <c r="J359" s="87">
        <f t="shared" si="78"/>
        <v>0</v>
      </c>
      <c r="K359" s="87">
        <f t="shared" si="79"/>
        <v>0</v>
      </c>
      <c r="L359" s="87">
        <f t="shared" si="80"/>
        <v>0</v>
      </c>
      <c r="M359" s="87">
        <f t="shared" si="81"/>
        <v>0</v>
      </c>
      <c r="N359" s="87">
        <f t="shared" si="82"/>
        <v>0</v>
      </c>
      <c r="O359" s="87">
        <f t="shared" si="83"/>
        <v>0</v>
      </c>
    </row>
    <row r="360" spans="1:15" x14ac:dyDescent="0.35">
      <c r="A360" s="87" t="str">
        <f t="shared" si="70"/>
        <v>2026</v>
      </c>
      <c r="B360" s="87">
        <v>527200</v>
      </c>
      <c r="C360" s="87">
        <f t="shared" si="71"/>
        <v>0</v>
      </c>
      <c r="D360" s="87">
        <f t="shared" si="72"/>
        <v>0</v>
      </c>
      <c r="E360" s="87">
        <f t="shared" si="73"/>
        <v>0</v>
      </c>
      <c r="F360" s="87">
        <f t="shared" si="74"/>
        <v>0</v>
      </c>
      <c r="G360" s="87">
        <f t="shared" si="75"/>
        <v>0</v>
      </c>
      <c r="H360" s="87">
        <f t="shared" si="76"/>
        <v>0</v>
      </c>
      <c r="I360" s="87">
        <f t="shared" si="77"/>
        <v>0</v>
      </c>
      <c r="J360" s="87">
        <f t="shared" si="78"/>
        <v>0</v>
      </c>
      <c r="K360" s="87">
        <f t="shared" si="79"/>
        <v>0</v>
      </c>
      <c r="L360" s="87">
        <f t="shared" si="80"/>
        <v>0</v>
      </c>
      <c r="M360" s="87">
        <f t="shared" si="81"/>
        <v>0</v>
      </c>
      <c r="N360" s="87">
        <f t="shared" si="82"/>
        <v>0</v>
      </c>
      <c r="O360" s="87">
        <f t="shared" si="83"/>
        <v>0</v>
      </c>
    </row>
    <row r="361" spans="1:15" x14ac:dyDescent="0.35">
      <c r="A361" s="87" t="str">
        <f t="shared" si="70"/>
        <v>2026</v>
      </c>
      <c r="B361" s="87">
        <v>527201</v>
      </c>
      <c r="C361" s="87">
        <f t="shared" si="71"/>
        <v>0</v>
      </c>
      <c r="D361" s="87">
        <f t="shared" si="72"/>
        <v>0</v>
      </c>
      <c r="E361" s="87">
        <f t="shared" si="73"/>
        <v>0</v>
      </c>
      <c r="F361" s="87">
        <f t="shared" si="74"/>
        <v>0</v>
      </c>
      <c r="G361" s="87">
        <f t="shared" si="75"/>
        <v>0</v>
      </c>
      <c r="H361" s="87">
        <f t="shared" si="76"/>
        <v>0</v>
      </c>
      <c r="I361" s="87">
        <f t="shared" si="77"/>
        <v>0</v>
      </c>
      <c r="J361" s="87">
        <f t="shared" si="78"/>
        <v>0</v>
      </c>
      <c r="K361" s="87">
        <f t="shared" si="79"/>
        <v>0</v>
      </c>
      <c r="L361" s="87">
        <f t="shared" si="80"/>
        <v>0</v>
      </c>
      <c r="M361" s="87">
        <f t="shared" si="81"/>
        <v>0</v>
      </c>
      <c r="N361" s="87">
        <f t="shared" si="82"/>
        <v>0</v>
      </c>
      <c r="O361" s="87">
        <f t="shared" si="83"/>
        <v>0</v>
      </c>
    </row>
    <row r="362" spans="1:15" x14ac:dyDescent="0.35">
      <c r="A362" s="87" t="str">
        <f t="shared" si="70"/>
        <v>2026</v>
      </c>
      <c r="B362" s="87">
        <v>527202</v>
      </c>
      <c r="C362" s="87">
        <f t="shared" si="71"/>
        <v>0</v>
      </c>
      <c r="D362" s="87">
        <f t="shared" si="72"/>
        <v>0</v>
      </c>
      <c r="E362" s="87">
        <f t="shared" si="73"/>
        <v>0</v>
      </c>
      <c r="F362" s="87">
        <f t="shared" si="74"/>
        <v>0</v>
      </c>
      <c r="G362" s="87">
        <f t="shared" si="75"/>
        <v>0</v>
      </c>
      <c r="H362" s="87">
        <f t="shared" si="76"/>
        <v>0</v>
      </c>
      <c r="I362" s="87">
        <f t="shared" si="77"/>
        <v>0</v>
      </c>
      <c r="J362" s="87">
        <f t="shared" si="78"/>
        <v>0</v>
      </c>
      <c r="K362" s="87">
        <f t="shared" si="79"/>
        <v>0</v>
      </c>
      <c r="L362" s="87">
        <f t="shared" si="80"/>
        <v>0</v>
      </c>
      <c r="M362" s="87">
        <f t="shared" si="81"/>
        <v>0</v>
      </c>
      <c r="N362" s="87">
        <f t="shared" si="82"/>
        <v>0</v>
      </c>
      <c r="O362" s="87">
        <f t="shared" si="83"/>
        <v>0</v>
      </c>
    </row>
    <row r="363" spans="1:15" x14ac:dyDescent="0.35">
      <c r="A363" s="87" t="str">
        <f t="shared" si="70"/>
        <v>2026</v>
      </c>
      <c r="B363" s="87">
        <v>527203</v>
      </c>
      <c r="C363" s="87">
        <f t="shared" si="71"/>
        <v>0</v>
      </c>
      <c r="D363" s="87">
        <f t="shared" si="72"/>
        <v>0</v>
      </c>
      <c r="E363" s="87">
        <f t="shared" si="73"/>
        <v>0</v>
      </c>
      <c r="F363" s="87">
        <f t="shared" si="74"/>
        <v>0</v>
      </c>
      <c r="G363" s="87">
        <f t="shared" si="75"/>
        <v>0</v>
      </c>
      <c r="H363" s="87">
        <f t="shared" si="76"/>
        <v>0</v>
      </c>
      <c r="I363" s="87">
        <f t="shared" si="77"/>
        <v>0</v>
      </c>
      <c r="J363" s="87">
        <f t="shared" si="78"/>
        <v>0</v>
      </c>
      <c r="K363" s="87">
        <f t="shared" si="79"/>
        <v>0</v>
      </c>
      <c r="L363" s="87">
        <f t="shared" si="80"/>
        <v>0</v>
      </c>
      <c r="M363" s="87">
        <f t="shared" si="81"/>
        <v>0</v>
      </c>
      <c r="N363" s="87">
        <f t="shared" si="82"/>
        <v>0</v>
      </c>
      <c r="O363" s="87">
        <f t="shared" si="83"/>
        <v>0</v>
      </c>
    </row>
    <row r="364" spans="1:15" x14ac:dyDescent="0.35">
      <c r="A364" s="87" t="str">
        <f t="shared" si="70"/>
        <v>2026</v>
      </c>
      <c r="B364" s="87">
        <v>527204</v>
      </c>
      <c r="C364" s="87">
        <f t="shared" si="71"/>
        <v>0</v>
      </c>
      <c r="D364" s="87">
        <f t="shared" si="72"/>
        <v>0</v>
      </c>
      <c r="E364" s="87">
        <f t="shared" si="73"/>
        <v>0</v>
      </c>
      <c r="F364" s="87">
        <f t="shared" si="74"/>
        <v>0</v>
      </c>
      <c r="G364" s="87">
        <f t="shared" si="75"/>
        <v>0</v>
      </c>
      <c r="H364" s="87">
        <f t="shared" si="76"/>
        <v>0</v>
      </c>
      <c r="I364" s="87">
        <f t="shared" si="77"/>
        <v>0</v>
      </c>
      <c r="J364" s="87">
        <f t="shared" si="78"/>
        <v>0</v>
      </c>
      <c r="K364" s="87">
        <f t="shared" si="79"/>
        <v>0</v>
      </c>
      <c r="L364" s="87">
        <f t="shared" si="80"/>
        <v>0</v>
      </c>
      <c r="M364" s="87">
        <f t="shared" si="81"/>
        <v>0</v>
      </c>
      <c r="N364" s="87">
        <f t="shared" si="82"/>
        <v>0</v>
      </c>
      <c r="O364" s="87">
        <f t="shared" si="83"/>
        <v>0</v>
      </c>
    </row>
    <row r="365" spans="1:15" x14ac:dyDescent="0.35">
      <c r="A365" s="87" t="str">
        <f t="shared" si="70"/>
        <v>2026</v>
      </c>
      <c r="B365" s="87">
        <v>527300</v>
      </c>
      <c r="C365" s="87">
        <f t="shared" si="71"/>
        <v>0</v>
      </c>
      <c r="D365" s="87">
        <f t="shared" si="72"/>
        <v>0</v>
      </c>
      <c r="E365" s="87">
        <f t="shared" si="73"/>
        <v>0</v>
      </c>
      <c r="F365" s="87">
        <f t="shared" si="74"/>
        <v>0</v>
      </c>
      <c r="G365" s="87">
        <f t="shared" si="75"/>
        <v>0</v>
      </c>
      <c r="H365" s="87">
        <f t="shared" si="76"/>
        <v>0</v>
      </c>
      <c r="I365" s="87">
        <f t="shared" si="77"/>
        <v>0</v>
      </c>
      <c r="J365" s="87">
        <f t="shared" si="78"/>
        <v>0</v>
      </c>
      <c r="K365" s="87">
        <f t="shared" si="79"/>
        <v>0</v>
      </c>
      <c r="L365" s="87">
        <f t="shared" si="80"/>
        <v>0</v>
      </c>
      <c r="M365" s="87">
        <f t="shared" si="81"/>
        <v>0</v>
      </c>
      <c r="N365" s="87">
        <f t="shared" si="82"/>
        <v>0</v>
      </c>
      <c r="O365" s="87">
        <f t="shared" si="83"/>
        <v>0</v>
      </c>
    </row>
    <row r="366" spans="1:15" x14ac:dyDescent="0.35">
      <c r="A366" s="87" t="str">
        <f t="shared" si="70"/>
        <v>2026</v>
      </c>
      <c r="B366" s="87">
        <v>527301</v>
      </c>
      <c r="C366" s="87">
        <f t="shared" si="71"/>
        <v>0</v>
      </c>
      <c r="D366" s="87">
        <f t="shared" si="72"/>
        <v>0</v>
      </c>
      <c r="E366" s="87">
        <f t="shared" si="73"/>
        <v>0</v>
      </c>
      <c r="F366" s="87">
        <f t="shared" si="74"/>
        <v>0</v>
      </c>
      <c r="G366" s="87">
        <f t="shared" si="75"/>
        <v>0</v>
      </c>
      <c r="H366" s="87">
        <f t="shared" si="76"/>
        <v>0</v>
      </c>
      <c r="I366" s="87">
        <f t="shared" si="77"/>
        <v>0</v>
      </c>
      <c r="J366" s="87">
        <f t="shared" si="78"/>
        <v>0</v>
      </c>
      <c r="K366" s="87">
        <f t="shared" si="79"/>
        <v>0</v>
      </c>
      <c r="L366" s="87">
        <f t="shared" si="80"/>
        <v>0</v>
      </c>
      <c r="M366" s="87">
        <f t="shared" si="81"/>
        <v>0</v>
      </c>
      <c r="N366" s="87">
        <f t="shared" si="82"/>
        <v>0</v>
      </c>
      <c r="O366" s="87">
        <f t="shared" si="83"/>
        <v>0</v>
      </c>
    </row>
    <row r="367" spans="1:15" x14ac:dyDescent="0.35">
      <c r="A367" s="87" t="str">
        <f t="shared" si="70"/>
        <v>2026</v>
      </c>
      <c r="B367" s="87">
        <v>527302</v>
      </c>
      <c r="C367" s="87">
        <f t="shared" si="71"/>
        <v>0</v>
      </c>
      <c r="D367" s="87">
        <f t="shared" si="72"/>
        <v>0</v>
      </c>
      <c r="E367" s="87">
        <f t="shared" si="73"/>
        <v>0</v>
      </c>
      <c r="F367" s="87">
        <f t="shared" si="74"/>
        <v>0</v>
      </c>
      <c r="G367" s="87">
        <f t="shared" si="75"/>
        <v>0</v>
      </c>
      <c r="H367" s="87">
        <f t="shared" si="76"/>
        <v>0</v>
      </c>
      <c r="I367" s="87">
        <f t="shared" si="77"/>
        <v>0</v>
      </c>
      <c r="J367" s="87">
        <f t="shared" si="78"/>
        <v>0</v>
      </c>
      <c r="K367" s="87">
        <f t="shared" si="79"/>
        <v>0</v>
      </c>
      <c r="L367" s="87">
        <f t="shared" si="80"/>
        <v>0</v>
      </c>
      <c r="M367" s="87">
        <f t="shared" si="81"/>
        <v>0</v>
      </c>
      <c r="N367" s="87">
        <f t="shared" si="82"/>
        <v>0</v>
      </c>
      <c r="O367" s="87">
        <f t="shared" si="83"/>
        <v>0</v>
      </c>
    </row>
    <row r="368" spans="1:15" x14ac:dyDescent="0.35">
      <c r="A368" s="87" t="str">
        <f t="shared" si="70"/>
        <v>2026</v>
      </c>
      <c r="B368" s="87">
        <v>528000</v>
      </c>
      <c r="C368" s="87">
        <f t="shared" si="71"/>
        <v>0</v>
      </c>
      <c r="D368" s="87">
        <f t="shared" si="72"/>
        <v>0</v>
      </c>
      <c r="E368" s="87">
        <f t="shared" si="73"/>
        <v>0</v>
      </c>
      <c r="F368" s="87">
        <f t="shared" si="74"/>
        <v>0</v>
      </c>
      <c r="G368" s="87">
        <f t="shared" si="75"/>
        <v>0</v>
      </c>
      <c r="H368" s="87">
        <f t="shared" si="76"/>
        <v>0</v>
      </c>
      <c r="I368" s="87">
        <f t="shared" si="77"/>
        <v>0</v>
      </c>
      <c r="J368" s="87">
        <f t="shared" si="78"/>
        <v>0</v>
      </c>
      <c r="K368" s="87">
        <f t="shared" si="79"/>
        <v>0</v>
      </c>
      <c r="L368" s="87">
        <f t="shared" si="80"/>
        <v>0</v>
      </c>
      <c r="M368" s="87">
        <f t="shared" si="81"/>
        <v>0</v>
      </c>
      <c r="N368" s="87">
        <f t="shared" si="82"/>
        <v>0</v>
      </c>
      <c r="O368" s="87">
        <f t="shared" si="83"/>
        <v>0</v>
      </c>
    </row>
    <row r="369" spans="1:15" x14ac:dyDescent="0.35">
      <c r="A369" s="87" t="str">
        <f t="shared" si="70"/>
        <v>2026</v>
      </c>
      <c r="B369" s="87">
        <v>528100</v>
      </c>
      <c r="C369" s="87">
        <f t="shared" si="71"/>
        <v>0</v>
      </c>
      <c r="D369" s="87">
        <f t="shared" si="72"/>
        <v>0</v>
      </c>
      <c r="E369" s="87">
        <f t="shared" si="73"/>
        <v>0</v>
      </c>
      <c r="F369" s="87">
        <f t="shared" si="74"/>
        <v>0</v>
      </c>
      <c r="G369" s="87">
        <f t="shared" si="75"/>
        <v>0</v>
      </c>
      <c r="H369" s="87">
        <f t="shared" si="76"/>
        <v>0</v>
      </c>
      <c r="I369" s="87">
        <f t="shared" si="77"/>
        <v>0</v>
      </c>
      <c r="J369" s="87">
        <f t="shared" si="78"/>
        <v>0</v>
      </c>
      <c r="K369" s="87">
        <f t="shared" si="79"/>
        <v>0</v>
      </c>
      <c r="L369" s="87">
        <f t="shared" si="80"/>
        <v>0</v>
      </c>
      <c r="M369" s="87">
        <f t="shared" si="81"/>
        <v>0</v>
      </c>
      <c r="N369" s="87">
        <f t="shared" si="82"/>
        <v>0</v>
      </c>
      <c r="O369" s="87">
        <f t="shared" si="83"/>
        <v>0</v>
      </c>
    </row>
    <row r="370" spans="1:15" x14ac:dyDescent="0.35">
      <c r="A370" s="87" t="str">
        <f t="shared" si="70"/>
        <v>2026</v>
      </c>
      <c r="B370" s="87">
        <v>528101</v>
      </c>
      <c r="C370" s="87">
        <f t="shared" si="71"/>
        <v>0</v>
      </c>
      <c r="D370" s="87">
        <f t="shared" si="72"/>
        <v>0</v>
      </c>
      <c r="E370" s="87">
        <f t="shared" si="73"/>
        <v>0</v>
      </c>
      <c r="F370" s="87">
        <f t="shared" si="74"/>
        <v>0</v>
      </c>
      <c r="G370" s="87">
        <f t="shared" si="75"/>
        <v>0</v>
      </c>
      <c r="H370" s="87">
        <f t="shared" si="76"/>
        <v>0</v>
      </c>
      <c r="I370" s="87">
        <f t="shared" si="77"/>
        <v>0</v>
      </c>
      <c r="J370" s="87">
        <f t="shared" si="78"/>
        <v>0</v>
      </c>
      <c r="K370" s="87">
        <f t="shared" si="79"/>
        <v>0</v>
      </c>
      <c r="L370" s="87">
        <f t="shared" si="80"/>
        <v>0</v>
      </c>
      <c r="M370" s="87">
        <f t="shared" si="81"/>
        <v>0</v>
      </c>
      <c r="N370" s="87">
        <f t="shared" si="82"/>
        <v>0</v>
      </c>
      <c r="O370" s="87">
        <f t="shared" si="83"/>
        <v>0</v>
      </c>
    </row>
    <row r="371" spans="1:15" x14ac:dyDescent="0.35">
      <c r="A371" s="87" t="str">
        <f t="shared" si="70"/>
        <v>2026</v>
      </c>
      <c r="B371" s="87">
        <v>528102</v>
      </c>
      <c r="C371" s="87">
        <f t="shared" si="71"/>
        <v>0</v>
      </c>
      <c r="D371" s="87">
        <f t="shared" si="72"/>
        <v>0</v>
      </c>
      <c r="E371" s="87">
        <f t="shared" si="73"/>
        <v>0</v>
      </c>
      <c r="F371" s="87">
        <f t="shared" si="74"/>
        <v>0</v>
      </c>
      <c r="G371" s="87">
        <f t="shared" si="75"/>
        <v>0</v>
      </c>
      <c r="H371" s="87">
        <f t="shared" si="76"/>
        <v>0</v>
      </c>
      <c r="I371" s="87">
        <f t="shared" si="77"/>
        <v>0</v>
      </c>
      <c r="J371" s="87">
        <f t="shared" si="78"/>
        <v>0</v>
      </c>
      <c r="K371" s="87">
        <f t="shared" si="79"/>
        <v>0</v>
      </c>
      <c r="L371" s="87">
        <f t="shared" si="80"/>
        <v>0</v>
      </c>
      <c r="M371" s="87">
        <f t="shared" si="81"/>
        <v>0</v>
      </c>
      <c r="N371" s="87">
        <f t="shared" si="82"/>
        <v>0</v>
      </c>
      <c r="O371" s="87">
        <f t="shared" si="83"/>
        <v>0</v>
      </c>
    </row>
    <row r="372" spans="1:15" x14ac:dyDescent="0.35">
      <c r="A372" s="87" t="str">
        <f t="shared" si="70"/>
        <v>2026</v>
      </c>
      <c r="B372" s="87">
        <v>528103</v>
      </c>
      <c r="C372" s="87">
        <f t="shared" si="71"/>
        <v>0</v>
      </c>
      <c r="D372" s="87">
        <f t="shared" si="72"/>
        <v>0</v>
      </c>
      <c r="E372" s="87">
        <f t="shared" si="73"/>
        <v>0</v>
      </c>
      <c r="F372" s="87">
        <f t="shared" si="74"/>
        <v>0</v>
      </c>
      <c r="G372" s="87">
        <f t="shared" si="75"/>
        <v>0</v>
      </c>
      <c r="H372" s="87">
        <f t="shared" si="76"/>
        <v>0</v>
      </c>
      <c r="I372" s="87">
        <f t="shared" si="77"/>
        <v>0</v>
      </c>
      <c r="J372" s="87">
        <f t="shared" si="78"/>
        <v>0</v>
      </c>
      <c r="K372" s="87">
        <f t="shared" si="79"/>
        <v>0</v>
      </c>
      <c r="L372" s="87">
        <f t="shared" si="80"/>
        <v>0</v>
      </c>
      <c r="M372" s="87">
        <f t="shared" si="81"/>
        <v>0</v>
      </c>
      <c r="N372" s="87">
        <f t="shared" si="82"/>
        <v>0</v>
      </c>
      <c r="O372" s="87">
        <f t="shared" si="83"/>
        <v>0</v>
      </c>
    </row>
    <row r="373" spans="1:15" x14ac:dyDescent="0.35">
      <c r="A373" s="87" t="str">
        <f t="shared" si="70"/>
        <v>2026</v>
      </c>
      <c r="B373" s="87">
        <v>528104</v>
      </c>
      <c r="C373" s="87">
        <f t="shared" si="71"/>
        <v>0</v>
      </c>
      <c r="D373" s="87">
        <f t="shared" si="72"/>
        <v>0</v>
      </c>
      <c r="E373" s="87">
        <f t="shared" si="73"/>
        <v>0</v>
      </c>
      <c r="F373" s="87">
        <f t="shared" si="74"/>
        <v>0</v>
      </c>
      <c r="G373" s="87">
        <f t="shared" si="75"/>
        <v>0</v>
      </c>
      <c r="H373" s="87">
        <f t="shared" si="76"/>
        <v>0</v>
      </c>
      <c r="I373" s="87">
        <f t="shared" si="77"/>
        <v>0</v>
      </c>
      <c r="J373" s="87">
        <f t="shared" si="78"/>
        <v>0</v>
      </c>
      <c r="K373" s="87">
        <f t="shared" si="79"/>
        <v>0</v>
      </c>
      <c r="L373" s="87">
        <f t="shared" si="80"/>
        <v>0</v>
      </c>
      <c r="M373" s="87">
        <f t="shared" si="81"/>
        <v>0</v>
      </c>
      <c r="N373" s="87">
        <f t="shared" si="82"/>
        <v>0</v>
      </c>
      <c r="O373" s="87">
        <f t="shared" si="83"/>
        <v>0</v>
      </c>
    </row>
    <row r="374" spans="1:15" x14ac:dyDescent="0.35">
      <c r="A374" s="87" t="str">
        <f t="shared" si="70"/>
        <v>2026</v>
      </c>
      <c r="B374" s="87">
        <v>528105</v>
      </c>
      <c r="C374" s="87">
        <f t="shared" si="71"/>
        <v>0</v>
      </c>
      <c r="D374" s="87">
        <f t="shared" si="72"/>
        <v>0</v>
      </c>
      <c r="E374" s="87">
        <f t="shared" si="73"/>
        <v>0</v>
      </c>
      <c r="F374" s="87">
        <f t="shared" si="74"/>
        <v>0</v>
      </c>
      <c r="G374" s="87">
        <f t="shared" si="75"/>
        <v>0</v>
      </c>
      <c r="H374" s="87">
        <f t="shared" si="76"/>
        <v>0</v>
      </c>
      <c r="I374" s="87">
        <f t="shared" si="77"/>
        <v>0</v>
      </c>
      <c r="J374" s="87">
        <f t="shared" si="78"/>
        <v>0</v>
      </c>
      <c r="K374" s="87">
        <f t="shared" si="79"/>
        <v>0</v>
      </c>
      <c r="L374" s="87">
        <f t="shared" si="80"/>
        <v>0</v>
      </c>
      <c r="M374" s="87">
        <f t="shared" si="81"/>
        <v>0</v>
      </c>
      <c r="N374" s="87">
        <f t="shared" si="82"/>
        <v>0</v>
      </c>
      <c r="O374" s="87">
        <f t="shared" si="83"/>
        <v>0</v>
      </c>
    </row>
    <row r="375" spans="1:15" x14ac:dyDescent="0.35">
      <c r="A375" s="87" t="str">
        <f t="shared" si="70"/>
        <v>2026</v>
      </c>
      <c r="B375" s="87">
        <v>528106</v>
      </c>
      <c r="C375" s="87">
        <f t="shared" si="71"/>
        <v>0</v>
      </c>
      <c r="D375" s="87">
        <f t="shared" si="72"/>
        <v>0</v>
      </c>
      <c r="E375" s="87">
        <f t="shared" si="73"/>
        <v>0</v>
      </c>
      <c r="F375" s="87">
        <f t="shared" si="74"/>
        <v>0</v>
      </c>
      <c r="G375" s="87">
        <f t="shared" si="75"/>
        <v>0</v>
      </c>
      <c r="H375" s="87">
        <f t="shared" si="76"/>
        <v>0</v>
      </c>
      <c r="I375" s="87">
        <f t="shared" si="77"/>
        <v>0</v>
      </c>
      <c r="J375" s="87">
        <f t="shared" si="78"/>
        <v>0</v>
      </c>
      <c r="K375" s="87">
        <f t="shared" si="79"/>
        <v>0</v>
      </c>
      <c r="L375" s="87">
        <f t="shared" si="80"/>
        <v>0</v>
      </c>
      <c r="M375" s="87">
        <f t="shared" si="81"/>
        <v>0</v>
      </c>
      <c r="N375" s="87">
        <f t="shared" si="82"/>
        <v>0</v>
      </c>
      <c r="O375" s="87">
        <f t="shared" si="83"/>
        <v>0</v>
      </c>
    </row>
    <row r="376" spans="1:15" x14ac:dyDescent="0.35">
      <c r="A376" s="87" t="str">
        <f t="shared" si="70"/>
        <v>2026</v>
      </c>
      <c r="B376" s="87">
        <v>528107</v>
      </c>
      <c r="C376" s="87">
        <f t="shared" si="71"/>
        <v>0</v>
      </c>
      <c r="D376" s="87">
        <f t="shared" si="72"/>
        <v>0</v>
      </c>
      <c r="E376" s="87">
        <f t="shared" si="73"/>
        <v>0</v>
      </c>
      <c r="F376" s="87">
        <f t="shared" si="74"/>
        <v>0</v>
      </c>
      <c r="G376" s="87">
        <f t="shared" si="75"/>
        <v>0</v>
      </c>
      <c r="H376" s="87">
        <f t="shared" si="76"/>
        <v>0</v>
      </c>
      <c r="I376" s="87">
        <f t="shared" si="77"/>
        <v>0</v>
      </c>
      <c r="J376" s="87">
        <f t="shared" si="78"/>
        <v>0</v>
      </c>
      <c r="K376" s="87">
        <f t="shared" si="79"/>
        <v>0</v>
      </c>
      <c r="L376" s="87">
        <f t="shared" si="80"/>
        <v>0</v>
      </c>
      <c r="M376" s="87">
        <f t="shared" si="81"/>
        <v>0</v>
      </c>
      <c r="N376" s="87">
        <f t="shared" si="82"/>
        <v>0</v>
      </c>
      <c r="O376" s="87">
        <f t="shared" si="83"/>
        <v>0</v>
      </c>
    </row>
    <row r="377" spans="1:15" x14ac:dyDescent="0.35">
      <c r="A377" s="87" t="str">
        <f t="shared" si="70"/>
        <v>2026</v>
      </c>
      <c r="B377" s="87">
        <v>528108</v>
      </c>
      <c r="C377" s="87">
        <f t="shared" si="71"/>
        <v>0</v>
      </c>
      <c r="D377" s="87">
        <f t="shared" si="72"/>
        <v>0</v>
      </c>
      <c r="E377" s="87">
        <f t="shared" si="73"/>
        <v>0</v>
      </c>
      <c r="F377" s="87">
        <f t="shared" si="74"/>
        <v>0</v>
      </c>
      <c r="G377" s="87">
        <f t="shared" si="75"/>
        <v>0</v>
      </c>
      <c r="H377" s="87">
        <f t="shared" si="76"/>
        <v>0</v>
      </c>
      <c r="I377" s="87">
        <f t="shared" si="77"/>
        <v>0</v>
      </c>
      <c r="J377" s="87">
        <f t="shared" si="78"/>
        <v>0</v>
      </c>
      <c r="K377" s="87">
        <f t="shared" si="79"/>
        <v>0</v>
      </c>
      <c r="L377" s="87">
        <f t="shared" si="80"/>
        <v>0</v>
      </c>
      <c r="M377" s="87">
        <f t="shared" si="81"/>
        <v>0</v>
      </c>
      <c r="N377" s="87">
        <f t="shared" si="82"/>
        <v>0</v>
      </c>
      <c r="O377" s="87">
        <f t="shared" si="83"/>
        <v>0</v>
      </c>
    </row>
    <row r="378" spans="1:15" x14ac:dyDescent="0.35">
      <c r="A378" s="87" t="str">
        <f t="shared" si="70"/>
        <v>2026</v>
      </c>
      <c r="C378" s="87" t="e">
        <f t="shared" si="71"/>
        <v>#N/A</v>
      </c>
      <c r="D378" s="87" t="e">
        <f t="shared" si="72"/>
        <v>#N/A</v>
      </c>
      <c r="E378" s="87" t="e">
        <f t="shared" si="73"/>
        <v>#N/A</v>
      </c>
      <c r="F378" s="87" t="e">
        <f t="shared" si="74"/>
        <v>#N/A</v>
      </c>
      <c r="G378" s="87" t="e">
        <f t="shared" si="75"/>
        <v>#N/A</v>
      </c>
      <c r="H378" s="87" t="e">
        <f t="shared" si="76"/>
        <v>#N/A</v>
      </c>
      <c r="I378" s="87" t="e">
        <f t="shared" si="77"/>
        <v>#N/A</v>
      </c>
      <c r="J378" s="87" t="e">
        <f t="shared" si="78"/>
        <v>#N/A</v>
      </c>
      <c r="K378" s="87" t="e">
        <f t="shared" si="79"/>
        <v>#N/A</v>
      </c>
      <c r="L378" s="87" t="e">
        <f t="shared" si="80"/>
        <v>#N/A</v>
      </c>
      <c r="M378" s="87" t="e">
        <f t="shared" si="81"/>
        <v>#N/A</v>
      </c>
      <c r="N378" s="87" t="e">
        <f t="shared" si="82"/>
        <v>#N/A</v>
      </c>
      <c r="O378" s="87" t="e">
        <f t="shared" si="83"/>
        <v>#N/A</v>
      </c>
    </row>
    <row r="379" spans="1:15" x14ac:dyDescent="0.35">
      <c r="A379" s="87" t="str">
        <f t="shared" si="70"/>
        <v>2026</v>
      </c>
      <c r="C379" s="87" t="e">
        <f t="shared" si="71"/>
        <v>#N/A</v>
      </c>
      <c r="D379" s="87" t="e">
        <f t="shared" si="72"/>
        <v>#N/A</v>
      </c>
      <c r="E379" s="87" t="e">
        <f t="shared" si="73"/>
        <v>#N/A</v>
      </c>
      <c r="F379" s="87" t="e">
        <f t="shared" si="74"/>
        <v>#N/A</v>
      </c>
      <c r="G379" s="87" t="e">
        <f t="shared" si="75"/>
        <v>#N/A</v>
      </c>
      <c r="H379" s="87" t="e">
        <f t="shared" si="76"/>
        <v>#N/A</v>
      </c>
      <c r="I379" s="87" t="e">
        <f t="shared" si="77"/>
        <v>#N/A</v>
      </c>
      <c r="J379" s="87" t="e">
        <f t="shared" si="78"/>
        <v>#N/A</v>
      </c>
      <c r="K379" s="87" t="e">
        <f t="shared" si="79"/>
        <v>#N/A</v>
      </c>
      <c r="L379" s="87" t="e">
        <f t="shared" si="80"/>
        <v>#N/A</v>
      </c>
      <c r="M379" s="87" t="e">
        <f t="shared" si="81"/>
        <v>#N/A</v>
      </c>
      <c r="N379" s="87" t="e">
        <f t="shared" si="82"/>
        <v>#N/A</v>
      </c>
      <c r="O379" s="87" t="e">
        <f t="shared" si="83"/>
        <v>#N/A</v>
      </c>
    </row>
    <row r="380" spans="1:15" x14ac:dyDescent="0.35">
      <c r="A380" s="87" t="str">
        <f t="shared" si="70"/>
        <v>2026</v>
      </c>
      <c r="C380" s="87" t="e">
        <f t="shared" si="71"/>
        <v>#N/A</v>
      </c>
      <c r="D380" s="87" t="e">
        <f t="shared" si="72"/>
        <v>#N/A</v>
      </c>
      <c r="E380" s="87" t="e">
        <f t="shared" si="73"/>
        <v>#N/A</v>
      </c>
      <c r="F380" s="87" t="e">
        <f t="shared" si="74"/>
        <v>#N/A</v>
      </c>
      <c r="G380" s="87" t="e">
        <f t="shared" si="75"/>
        <v>#N/A</v>
      </c>
      <c r="H380" s="87" t="e">
        <f t="shared" si="76"/>
        <v>#N/A</v>
      </c>
      <c r="I380" s="87" t="e">
        <f t="shared" si="77"/>
        <v>#N/A</v>
      </c>
      <c r="J380" s="87" t="e">
        <f t="shared" si="78"/>
        <v>#N/A</v>
      </c>
      <c r="K380" s="87" t="e">
        <f t="shared" si="79"/>
        <v>#N/A</v>
      </c>
      <c r="L380" s="87" t="e">
        <f t="shared" si="80"/>
        <v>#N/A</v>
      </c>
      <c r="M380" s="87" t="e">
        <f t="shared" si="81"/>
        <v>#N/A</v>
      </c>
      <c r="N380" s="87" t="e">
        <f t="shared" si="82"/>
        <v>#N/A</v>
      </c>
      <c r="O380" s="87" t="e">
        <f t="shared" si="83"/>
        <v>#N/A</v>
      </c>
    </row>
    <row r="381" spans="1:15" x14ac:dyDescent="0.35">
      <c r="A381" s="87" t="str">
        <f t="shared" si="70"/>
        <v>2026</v>
      </c>
      <c r="C381" s="87" t="e">
        <f t="shared" si="71"/>
        <v>#N/A</v>
      </c>
      <c r="D381" s="87" t="e">
        <f t="shared" si="72"/>
        <v>#N/A</v>
      </c>
      <c r="E381" s="87" t="e">
        <f t="shared" si="73"/>
        <v>#N/A</v>
      </c>
      <c r="F381" s="87" t="e">
        <f t="shared" si="74"/>
        <v>#N/A</v>
      </c>
      <c r="G381" s="87" t="e">
        <f t="shared" si="75"/>
        <v>#N/A</v>
      </c>
      <c r="H381" s="87" t="e">
        <f t="shared" si="76"/>
        <v>#N/A</v>
      </c>
      <c r="I381" s="87" t="e">
        <f t="shared" si="77"/>
        <v>#N/A</v>
      </c>
      <c r="J381" s="87" t="e">
        <f t="shared" si="78"/>
        <v>#N/A</v>
      </c>
      <c r="K381" s="87" t="e">
        <f t="shared" si="79"/>
        <v>#N/A</v>
      </c>
      <c r="L381" s="87" t="e">
        <f t="shared" si="80"/>
        <v>#N/A</v>
      </c>
      <c r="M381" s="87" t="e">
        <f t="shared" si="81"/>
        <v>#N/A</v>
      </c>
      <c r="N381" s="87" t="e">
        <f t="shared" si="82"/>
        <v>#N/A</v>
      </c>
      <c r="O381" s="87" t="e">
        <f t="shared" si="83"/>
        <v>#N/A</v>
      </c>
    </row>
    <row r="382" spans="1:15" x14ac:dyDescent="0.35">
      <c r="A382" s="87" t="str">
        <f t="shared" si="70"/>
        <v>2026</v>
      </c>
      <c r="B382" s="87">
        <v>530000</v>
      </c>
      <c r="C382" s="87">
        <f t="shared" si="71"/>
        <v>0</v>
      </c>
      <c r="D382" s="87">
        <f t="shared" si="72"/>
        <v>0</v>
      </c>
      <c r="E382" s="87">
        <f t="shared" si="73"/>
        <v>0</v>
      </c>
      <c r="F382" s="87">
        <f t="shared" si="74"/>
        <v>0</v>
      </c>
      <c r="G382" s="87">
        <f t="shared" si="75"/>
        <v>0</v>
      </c>
      <c r="H382" s="87">
        <f t="shared" si="76"/>
        <v>0</v>
      </c>
      <c r="I382" s="87">
        <f t="shared" si="77"/>
        <v>0</v>
      </c>
      <c r="J382" s="87">
        <f t="shared" si="78"/>
        <v>0</v>
      </c>
      <c r="K382" s="87">
        <f t="shared" si="79"/>
        <v>0</v>
      </c>
      <c r="L382" s="87">
        <f t="shared" si="80"/>
        <v>0</v>
      </c>
      <c r="M382" s="87">
        <f t="shared" si="81"/>
        <v>0</v>
      </c>
      <c r="N382" s="87">
        <f t="shared" si="82"/>
        <v>0</v>
      </c>
      <c r="O382" s="87">
        <f t="shared" si="83"/>
        <v>0</v>
      </c>
    </row>
    <row r="383" spans="1:15" x14ac:dyDescent="0.35">
      <c r="A383" s="87" t="str">
        <f t="shared" si="70"/>
        <v>2026</v>
      </c>
      <c r="B383" s="87">
        <v>531000</v>
      </c>
      <c r="C383" s="87">
        <f t="shared" si="71"/>
        <v>0</v>
      </c>
      <c r="D383" s="87">
        <f t="shared" si="72"/>
        <v>0</v>
      </c>
      <c r="E383" s="87">
        <f t="shared" si="73"/>
        <v>0</v>
      </c>
      <c r="F383" s="87">
        <f t="shared" si="74"/>
        <v>0</v>
      </c>
      <c r="G383" s="87">
        <f t="shared" si="75"/>
        <v>0</v>
      </c>
      <c r="H383" s="87">
        <f t="shared" si="76"/>
        <v>0</v>
      </c>
      <c r="I383" s="87">
        <f t="shared" si="77"/>
        <v>0</v>
      </c>
      <c r="J383" s="87">
        <f t="shared" si="78"/>
        <v>0</v>
      </c>
      <c r="K383" s="87">
        <f t="shared" si="79"/>
        <v>0</v>
      </c>
      <c r="L383" s="87">
        <f t="shared" si="80"/>
        <v>0</v>
      </c>
      <c r="M383" s="87">
        <f t="shared" si="81"/>
        <v>0</v>
      </c>
      <c r="N383" s="87">
        <f t="shared" si="82"/>
        <v>0</v>
      </c>
      <c r="O383" s="87">
        <f t="shared" si="83"/>
        <v>0</v>
      </c>
    </row>
    <row r="384" spans="1:15" x14ac:dyDescent="0.35">
      <c r="A384" s="87" t="str">
        <f t="shared" si="70"/>
        <v>2026</v>
      </c>
      <c r="B384" s="87">
        <v>531010</v>
      </c>
      <c r="C384" s="87">
        <f t="shared" si="71"/>
        <v>0</v>
      </c>
      <c r="D384" s="87">
        <f t="shared" si="72"/>
        <v>0</v>
      </c>
      <c r="E384" s="87">
        <f t="shared" si="73"/>
        <v>0</v>
      </c>
      <c r="F384" s="87">
        <f t="shared" si="74"/>
        <v>0</v>
      </c>
      <c r="G384" s="87">
        <f t="shared" si="75"/>
        <v>0</v>
      </c>
      <c r="H384" s="87">
        <f t="shared" si="76"/>
        <v>0</v>
      </c>
      <c r="I384" s="87">
        <f t="shared" si="77"/>
        <v>0</v>
      </c>
      <c r="J384" s="87">
        <f t="shared" si="78"/>
        <v>0</v>
      </c>
      <c r="K384" s="87">
        <f t="shared" si="79"/>
        <v>0</v>
      </c>
      <c r="L384" s="87">
        <f t="shared" si="80"/>
        <v>0</v>
      </c>
      <c r="M384" s="87">
        <f t="shared" si="81"/>
        <v>0</v>
      </c>
      <c r="N384" s="87">
        <f t="shared" si="82"/>
        <v>0</v>
      </c>
      <c r="O384" s="87">
        <f t="shared" si="83"/>
        <v>0</v>
      </c>
    </row>
    <row r="385" spans="1:15" x14ac:dyDescent="0.35">
      <c r="A385" s="87" t="str">
        <f t="shared" si="70"/>
        <v>2026</v>
      </c>
      <c r="B385" s="87">
        <v>531011</v>
      </c>
      <c r="C385" s="87">
        <f t="shared" si="71"/>
        <v>0</v>
      </c>
      <c r="D385" s="87">
        <f t="shared" si="72"/>
        <v>0</v>
      </c>
      <c r="E385" s="87">
        <f t="shared" si="73"/>
        <v>0</v>
      </c>
      <c r="F385" s="87">
        <f t="shared" si="74"/>
        <v>0</v>
      </c>
      <c r="G385" s="87">
        <f t="shared" si="75"/>
        <v>0</v>
      </c>
      <c r="H385" s="87">
        <f t="shared" si="76"/>
        <v>0</v>
      </c>
      <c r="I385" s="87">
        <f t="shared" si="77"/>
        <v>0</v>
      </c>
      <c r="J385" s="87">
        <f t="shared" si="78"/>
        <v>0</v>
      </c>
      <c r="K385" s="87">
        <f t="shared" si="79"/>
        <v>0</v>
      </c>
      <c r="L385" s="87">
        <f t="shared" si="80"/>
        <v>0</v>
      </c>
      <c r="M385" s="87">
        <f t="shared" si="81"/>
        <v>0</v>
      </c>
      <c r="N385" s="87">
        <f t="shared" si="82"/>
        <v>0</v>
      </c>
      <c r="O385" s="87">
        <f t="shared" si="83"/>
        <v>0</v>
      </c>
    </row>
    <row r="386" spans="1:15" x14ac:dyDescent="0.35">
      <c r="A386" s="87" t="str">
        <f t="shared" ref="A386:A449" si="84">+PlnYr</f>
        <v>2026</v>
      </c>
      <c r="B386" s="87">
        <v>531012</v>
      </c>
      <c r="C386" s="87">
        <f t="shared" ref="C386:C449" si="85">VLOOKUP($B386,OP,47,FALSE)</f>
        <v>0</v>
      </c>
      <c r="D386" s="87">
        <f t="shared" ref="D386:D449" si="86">VLOOKUP($B386,OP,35,FALSE)</f>
        <v>0</v>
      </c>
      <c r="E386" s="87">
        <f t="shared" ref="E386:E449" si="87">VLOOKUP($B386,OP,36,FALSE)</f>
        <v>0</v>
      </c>
      <c r="F386" s="87">
        <f t="shared" ref="F386:F449" si="88">VLOOKUP($B386,OP,37,FALSE)</f>
        <v>0</v>
      </c>
      <c r="G386" s="87">
        <f t="shared" ref="G386:G449" si="89">VLOOKUP($B386,OP,38,FALSE)</f>
        <v>0</v>
      </c>
      <c r="H386" s="87">
        <f t="shared" ref="H386:H449" si="90">VLOOKUP($B386,OP,39,FALSE)</f>
        <v>0</v>
      </c>
      <c r="I386" s="87">
        <f t="shared" ref="I386:I449" si="91">VLOOKUP($B386,OP,40,FALSE)</f>
        <v>0</v>
      </c>
      <c r="J386" s="87">
        <f t="shared" ref="J386:J449" si="92">VLOOKUP($B386,OP,41,FALSE)</f>
        <v>0</v>
      </c>
      <c r="K386" s="87">
        <f t="shared" ref="K386:K449" si="93">VLOOKUP($B386,OP,42,FALSE)</f>
        <v>0</v>
      </c>
      <c r="L386" s="87">
        <f t="shared" ref="L386:L449" si="94">VLOOKUP($B386,OP,43,FALSE)</f>
        <v>0</v>
      </c>
      <c r="M386" s="87">
        <f t="shared" ref="M386:M449" si="95">VLOOKUP($B386,OP,44,FALSE)</f>
        <v>0</v>
      </c>
      <c r="N386" s="87">
        <f t="shared" ref="N386:N449" si="96">VLOOKUP($B386,OP,45,FALSE)</f>
        <v>0</v>
      </c>
      <c r="O386" s="87">
        <f t="shared" ref="O386:O449" si="97">VLOOKUP($B386,OP,46,FALSE)</f>
        <v>0</v>
      </c>
    </row>
    <row r="387" spans="1:15" x14ac:dyDescent="0.35">
      <c r="A387" s="87" t="str">
        <f t="shared" si="84"/>
        <v>2026</v>
      </c>
      <c r="B387" s="87">
        <v>531013</v>
      </c>
      <c r="C387" s="87">
        <f t="shared" si="85"/>
        <v>0</v>
      </c>
      <c r="D387" s="87">
        <f t="shared" si="86"/>
        <v>0</v>
      </c>
      <c r="E387" s="87">
        <f t="shared" si="87"/>
        <v>0</v>
      </c>
      <c r="F387" s="87">
        <f t="shared" si="88"/>
        <v>0</v>
      </c>
      <c r="G387" s="87">
        <f t="shared" si="89"/>
        <v>0</v>
      </c>
      <c r="H387" s="87">
        <f t="shared" si="90"/>
        <v>0</v>
      </c>
      <c r="I387" s="87">
        <f t="shared" si="91"/>
        <v>0</v>
      </c>
      <c r="J387" s="87">
        <f t="shared" si="92"/>
        <v>0</v>
      </c>
      <c r="K387" s="87">
        <f t="shared" si="93"/>
        <v>0</v>
      </c>
      <c r="L387" s="87">
        <f t="shared" si="94"/>
        <v>0</v>
      </c>
      <c r="M387" s="87">
        <f t="shared" si="95"/>
        <v>0</v>
      </c>
      <c r="N387" s="87">
        <f t="shared" si="96"/>
        <v>0</v>
      </c>
      <c r="O387" s="87">
        <f t="shared" si="97"/>
        <v>0</v>
      </c>
    </row>
    <row r="388" spans="1:15" x14ac:dyDescent="0.35">
      <c r="A388" s="87" t="str">
        <f t="shared" si="84"/>
        <v>2026</v>
      </c>
      <c r="B388" s="87">
        <v>531014</v>
      </c>
      <c r="C388" s="87">
        <f t="shared" si="85"/>
        <v>0</v>
      </c>
      <c r="D388" s="87">
        <f t="shared" si="86"/>
        <v>0</v>
      </c>
      <c r="E388" s="87">
        <f t="shared" si="87"/>
        <v>0</v>
      </c>
      <c r="F388" s="87">
        <f t="shared" si="88"/>
        <v>0</v>
      </c>
      <c r="G388" s="87">
        <f t="shared" si="89"/>
        <v>0</v>
      </c>
      <c r="H388" s="87">
        <f t="shared" si="90"/>
        <v>0</v>
      </c>
      <c r="I388" s="87">
        <f t="shared" si="91"/>
        <v>0</v>
      </c>
      <c r="J388" s="87">
        <f t="shared" si="92"/>
        <v>0</v>
      </c>
      <c r="K388" s="87">
        <f t="shared" si="93"/>
        <v>0</v>
      </c>
      <c r="L388" s="87">
        <f t="shared" si="94"/>
        <v>0</v>
      </c>
      <c r="M388" s="87">
        <f t="shared" si="95"/>
        <v>0</v>
      </c>
      <c r="N388" s="87">
        <f t="shared" si="96"/>
        <v>0</v>
      </c>
      <c r="O388" s="87">
        <f t="shared" si="97"/>
        <v>0</v>
      </c>
    </row>
    <row r="389" spans="1:15" x14ac:dyDescent="0.35">
      <c r="A389" s="87" t="str">
        <f t="shared" si="84"/>
        <v>2026</v>
      </c>
      <c r="B389" s="87">
        <v>531015</v>
      </c>
      <c r="C389" s="87">
        <f t="shared" si="85"/>
        <v>0</v>
      </c>
      <c r="D389" s="87">
        <f t="shared" si="86"/>
        <v>0</v>
      </c>
      <c r="E389" s="87">
        <f t="shared" si="87"/>
        <v>0</v>
      </c>
      <c r="F389" s="87">
        <f t="shared" si="88"/>
        <v>0</v>
      </c>
      <c r="G389" s="87">
        <f t="shared" si="89"/>
        <v>0</v>
      </c>
      <c r="H389" s="87">
        <f t="shared" si="90"/>
        <v>0</v>
      </c>
      <c r="I389" s="87">
        <f t="shared" si="91"/>
        <v>0</v>
      </c>
      <c r="J389" s="87">
        <f t="shared" si="92"/>
        <v>0</v>
      </c>
      <c r="K389" s="87">
        <f t="shared" si="93"/>
        <v>0</v>
      </c>
      <c r="L389" s="87">
        <f t="shared" si="94"/>
        <v>0</v>
      </c>
      <c r="M389" s="87">
        <f t="shared" si="95"/>
        <v>0</v>
      </c>
      <c r="N389" s="87">
        <f t="shared" si="96"/>
        <v>0</v>
      </c>
      <c r="O389" s="87">
        <f t="shared" si="97"/>
        <v>0</v>
      </c>
    </row>
    <row r="390" spans="1:15" x14ac:dyDescent="0.35">
      <c r="A390" s="87" t="str">
        <f t="shared" si="84"/>
        <v>2026</v>
      </c>
      <c r="B390" s="87">
        <v>531016</v>
      </c>
      <c r="C390" s="87">
        <f t="shared" si="85"/>
        <v>0</v>
      </c>
      <c r="D390" s="87">
        <f t="shared" si="86"/>
        <v>0</v>
      </c>
      <c r="E390" s="87">
        <f t="shared" si="87"/>
        <v>0</v>
      </c>
      <c r="F390" s="87">
        <f t="shared" si="88"/>
        <v>0</v>
      </c>
      <c r="G390" s="87">
        <f t="shared" si="89"/>
        <v>0</v>
      </c>
      <c r="H390" s="87">
        <f t="shared" si="90"/>
        <v>0</v>
      </c>
      <c r="I390" s="87">
        <f t="shared" si="91"/>
        <v>0</v>
      </c>
      <c r="J390" s="87">
        <f t="shared" si="92"/>
        <v>0</v>
      </c>
      <c r="K390" s="87">
        <f t="shared" si="93"/>
        <v>0</v>
      </c>
      <c r="L390" s="87">
        <f t="shared" si="94"/>
        <v>0</v>
      </c>
      <c r="M390" s="87">
        <f t="shared" si="95"/>
        <v>0</v>
      </c>
      <c r="N390" s="87">
        <f t="shared" si="96"/>
        <v>0</v>
      </c>
      <c r="O390" s="87">
        <f t="shared" si="97"/>
        <v>0</v>
      </c>
    </row>
    <row r="391" spans="1:15" x14ac:dyDescent="0.35">
      <c r="A391" s="87" t="str">
        <f t="shared" si="84"/>
        <v>2026</v>
      </c>
      <c r="B391" s="87">
        <v>531017</v>
      </c>
      <c r="C391" s="87">
        <f t="shared" si="85"/>
        <v>0</v>
      </c>
      <c r="D391" s="87">
        <f t="shared" si="86"/>
        <v>0</v>
      </c>
      <c r="E391" s="87">
        <f t="shared" si="87"/>
        <v>0</v>
      </c>
      <c r="F391" s="87">
        <f t="shared" si="88"/>
        <v>0</v>
      </c>
      <c r="G391" s="87">
        <f t="shared" si="89"/>
        <v>0</v>
      </c>
      <c r="H391" s="87">
        <f t="shared" si="90"/>
        <v>0</v>
      </c>
      <c r="I391" s="87">
        <f t="shared" si="91"/>
        <v>0</v>
      </c>
      <c r="J391" s="87">
        <f t="shared" si="92"/>
        <v>0</v>
      </c>
      <c r="K391" s="87">
        <f t="shared" si="93"/>
        <v>0</v>
      </c>
      <c r="L391" s="87">
        <f t="shared" si="94"/>
        <v>0</v>
      </c>
      <c r="M391" s="87">
        <f t="shared" si="95"/>
        <v>0</v>
      </c>
      <c r="N391" s="87">
        <f t="shared" si="96"/>
        <v>0</v>
      </c>
      <c r="O391" s="87">
        <f t="shared" si="97"/>
        <v>0</v>
      </c>
    </row>
    <row r="392" spans="1:15" x14ac:dyDescent="0.35">
      <c r="A392" s="87" t="str">
        <f t="shared" si="84"/>
        <v>2026</v>
      </c>
      <c r="B392" s="87">
        <v>531018</v>
      </c>
      <c r="C392" s="87">
        <f t="shared" si="85"/>
        <v>0</v>
      </c>
      <c r="D392" s="87">
        <f t="shared" si="86"/>
        <v>0</v>
      </c>
      <c r="E392" s="87">
        <f t="shared" si="87"/>
        <v>0</v>
      </c>
      <c r="F392" s="87">
        <f t="shared" si="88"/>
        <v>0</v>
      </c>
      <c r="G392" s="87">
        <f t="shared" si="89"/>
        <v>0</v>
      </c>
      <c r="H392" s="87">
        <f t="shared" si="90"/>
        <v>0</v>
      </c>
      <c r="I392" s="87">
        <f t="shared" si="91"/>
        <v>0</v>
      </c>
      <c r="J392" s="87">
        <f t="shared" si="92"/>
        <v>0</v>
      </c>
      <c r="K392" s="87">
        <f t="shared" si="93"/>
        <v>0</v>
      </c>
      <c r="L392" s="87">
        <f t="shared" si="94"/>
        <v>0</v>
      </c>
      <c r="M392" s="87">
        <f t="shared" si="95"/>
        <v>0</v>
      </c>
      <c r="N392" s="87">
        <f t="shared" si="96"/>
        <v>0</v>
      </c>
      <c r="O392" s="87">
        <f t="shared" si="97"/>
        <v>0</v>
      </c>
    </row>
    <row r="393" spans="1:15" x14ac:dyDescent="0.35">
      <c r="A393" s="87" t="str">
        <f t="shared" si="84"/>
        <v>2026</v>
      </c>
      <c r="B393" s="87">
        <v>531019</v>
      </c>
      <c r="C393" s="87">
        <f t="shared" si="85"/>
        <v>0</v>
      </c>
      <c r="D393" s="87">
        <f t="shared" si="86"/>
        <v>0</v>
      </c>
      <c r="E393" s="87">
        <f t="shared" si="87"/>
        <v>0</v>
      </c>
      <c r="F393" s="87">
        <f t="shared" si="88"/>
        <v>0</v>
      </c>
      <c r="G393" s="87">
        <f t="shared" si="89"/>
        <v>0</v>
      </c>
      <c r="H393" s="87">
        <f t="shared" si="90"/>
        <v>0</v>
      </c>
      <c r="I393" s="87">
        <f t="shared" si="91"/>
        <v>0</v>
      </c>
      <c r="J393" s="87">
        <f t="shared" si="92"/>
        <v>0</v>
      </c>
      <c r="K393" s="87">
        <f t="shared" si="93"/>
        <v>0</v>
      </c>
      <c r="L393" s="87">
        <f t="shared" si="94"/>
        <v>0</v>
      </c>
      <c r="M393" s="87">
        <f t="shared" si="95"/>
        <v>0</v>
      </c>
      <c r="N393" s="87">
        <f t="shared" si="96"/>
        <v>0</v>
      </c>
      <c r="O393" s="87">
        <f t="shared" si="97"/>
        <v>0</v>
      </c>
    </row>
    <row r="394" spans="1:15" x14ac:dyDescent="0.35">
      <c r="A394" s="87" t="str">
        <f t="shared" si="84"/>
        <v>2026</v>
      </c>
      <c r="B394" s="87">
        <v>531020</v>
      </c>
      <c r="C394" s="87">
        <f t="shared" si="85"/>
        <v>0</v>
      </c>
      <c r="D394" s="87">
        <f t="shared" si="86"/>
        <v>0</v>
      </c>
      <c r="E394" s="87">
        <f t="shared" si="87"/>
        <v>0</v>
      </c>
      <c r="F394" s="87">
        <f t="shared" si="88"/>
        <v>0</v>
      </c>
      <c r="G394" s="87">
        <f t="shared" si="89"/>
        <v>0</v>
      </c>
      <c r="H394" s="87">
        <f t="shared" si="90"/>
        <v>0</v>
      </c>
      <c r="I394" s="87">
        <f t="shared" si="91"/>
        <v>0</v>
      </c>
      <c r="J394" s="87">
        <f t="shared" si="92"/>
        <v>0</v>
      </c>
      <c r="K394" s="87">
        <f t="shared" si="93"/>
        <v>0</v>
      </c>
      <c r="L394" s="87">
        <f t="shared" si="94"/>
        <v>0</v>
      </c>
      <c r="M394" s="87">
        <f t="shared" si="95"/>
        <v>0</v>
      </c>
      <c r="N394" s="87">
        <f t="shared" si="96"/>
        <v>0</v>
      </c>
      <c r="O394" s="87">
        <f t="shared" si="97"/>
        <v>0</v>
      </c>
    </row>
    <row r="395" spans="1:15" x14ac:dyDescent="0.35">
      <c r="A395" s="87" t="str">
        <f t="shared" si="84"/>
        <v>2026</v>
      </c>
      <c r="B395" s="87">
        <v>531021</v>
      </c>
      <c r="C395" s="87">
        <f t="shared" si="85"/>
        <v>0</v>
      </c>
      <c r="D395" s="87">
        <f t="shared" si="86"/>
        <v>0</v>
      </c>
      <c r="E395" s="87">
        <f t="shared" si="87"/>
        <v>0</v>
      </c>
      <c r="F395" s="87">
        <f t="shared" si="88"/>
        <v>0</v>
      </c>
      <c r="G395" s="87">
        <f t="shared" si="89"/>
        <v>0</v>
      </c>
      <c r="H395" s="87">
        <f t="shared" si="90"/>
        <v>0</v>
      </c>
      <c r="I395" s="87">
        <f t="shared" si="91"/>
        <v>0</v>
      </c>
      <c r="J395" s="87">
        <f t="shared" si="92"/>
        <v>0</v>
      </c>
      <c r="K395" s="87">
        <f t="shared" si="93"/>
        <v>0</v>
      </c>
      <c r="L395" s="87">
        <f t="shared" si="94"/>
        <v>0</v>
      </c>
      <c r="M395" s="87">
        <f t="shared" si="95"/>
        <v>0</v>
      </c>
      <c r="N395" s="87">
        <f t="shared" si="96"/>
        <v>0</v>
      </c>
      <c r="O395" s="87">
        <f t="shared" si="97"/>
        <v>0</v>
      </c>
    </row>
    <row r="396" spans="1:15" x14ac:dyDescent="0.35">
      <c r="A396" s="87" t="str">
        <f t="shared" si="84"/>
        <v>2026</v>
      </c>
      <c r="B396" s="87">
        <v>531022</v>
      </c>
      <c r="C396" s="87">
        <f t="shared" si="85"/>
        <v>0</v>
      </c>
      <c r="D396" s="87">
        <f t="shared" si="86"/>
        <v>0</v>
      </c>
      <c r="E396" s="87">
        <f t="shared" si="87"/>
        <v>0</v>
      </c>
      <c r="F396" s="87">
        <f t="shared" si="88"/>
        <v>0</v>
      </c>
      <c r="G396" s="87">
        <f t="shared" si="89"/>
        <v>0</v>
      </c>
      <c r="H396" s="87">
        <f t="shared" si="90"/>
        <v>0</v>
      </c>
      <c r="I396" s="87">
        <f t="shared" si="91"/>
        <v>0</v>
      </c>
      <c r="J396" s="87">
        <f t="shared" si="92"/>
        <v>0</v>
      </c>
      <c r="K396" s="87">
        <f t="shared" si="93"/>
        <v>0</v>
      </c>
      <c r="L396" s="87">
        <f t="shared" si="94"/>
        <v>0</v>
      </c>
      <c r="M396" s="87">
        <f t="shared" si="95"/>
        <v>0</v>
      </c>
      <c r="N396" s="87">
        <f t="shared" si="96"/>
        <v>0</v>
      </c>
      <c r="O396" s="87">
        <f t="shared" si="97"/>
        <v>0</v>
      </c>
    </row>
    <row r="397" spans="1:15" x14ac:dyDescent="0.35">
      <c r="A397" s="87" t="str">
        <f t="shared" si="84"/>
        <v>2026</v>
      </c>
      <c r="B397" s="87">
        <v>531023</v>
      </c>
      <c r="C397" s="87">
        <f t="shared" si="85"/>
        <v>0</v>
      </c>
      <c r="D397" s="87">
        <f t="shared" si="86"/>
        <v>0</v>
      </c>
      <c r="E397" s="87">
        <f t="shared" si="87"/>
        <v>0</v>
      </c>
      <c r="F397" s="87">
        <f t="shared" si="88"/>
        <v>0</v>
      </c>
      <c r="G397" s="87">
        <f t="shared" si="89"/>
        <v>0</v>
      </c>
      <c r="H397" s="87">
        <f t="shared" si="90"/>
        <v>0</v>
      </c>
      <c r="I397" s="87">
        <f t="shared" si="91"/>
        <v>0</v>
      </c>
      <c r="J397" s="87">
        <f t="shared" si="92"/>
        <v>0</v>
      </c>
      <c r="K397" s="87">
        <f t="shared" si="93"/>
        <v>0</v>
      </c>
      <c r="L397" s="87">
        <f t="shared" si="94"/>
        <v>0</v>
      </c>
      <c r="M397" s="87">
        <f t="shared" si="95"/>
        <v>0</v>
      </c>
      <c r="N397" s="87">
        <f t="shared" si="96"/>
        <v>0</v>
      </c>
      <c r="O397" s="87">
        <f t="shared" si="97"/>
        <v>0</v>
      </c>
    </row>
    <row r="398" spans="1:15" x14ac:dyDescent="0.35">
      <c r="A398" s="87" t="str">
        <f t="shared" si="84"/>
        <v>2026</v>
      </c>
      <c r="B398" s="87">
        <v>532000</v>
      </c>
      <c r="C398" s="87">
        <f t="shared" si="85"/>
        <v>0</v>
      </c>
      <c r="D398" s="87">
        <f t="shared" si="86"/>
        <v>0</v>
      </c>
      <c r="E398" s="87">
        <f t="shared" si="87"/>
        <v>0</v>
      </c>
      <c r="F398" s="87">
        <f t="shared" si="88"/>
        <v>0</v>
      </c>
      <c r="G398" s="87">
        <f t="shared" si="89"/>
        <v>0</v>
      </c>
      <c r="H398" s="87">
        <f t="shared" si="90"/>
        <v>0</v>
      </c>
      <c r="I398" s="87">
        <f t="shared" si="91"/>
        <v>0</v>
      </c>
      <c r="J398" s="87">
        <f t="shared" si="92"/>
        <v>0</v>
      </c>
      <c r="K398" s="87">
        <f t="shared" si="93"/>
        <v>0</v>
      </c>
      <c r="L398" s="87">
        <f t="shared" si="94"/>
        <v>0</v>
      </c>
      <c r="M398" s="87">
        <f t="shared" si="95"/>
        <v>0</v>
      </c>
      <c r="N398" s="87">
        <f t="shared" si="96"/>
        <v>0</v>
      </c>
      <c r="O398" s="87">
        <f t="shared" si="97"/>
        <v>0</v>
      </c>
    </row>
    <row r="399" spans="1:15" x14ac:dyDescent="0.35">
      <c r="A399" s="87" t="str">
        <f t="shared" si="84"/>
        <v>2026</v>
      </c>
      <c r="B399" s="87">
        <v>532010</v>
      </c>
      <c r="C399" s="87">
        <f t="shared" si="85"/>
        <v>0</v>
      </c>
      <c r="D399" s="87">
        <f t="shared" si="86"/>
        <v>0</v>
      </c>
      <c r="E399" s="87">
        <f t="shared" si="87"/>
        <v>0</v>
      </c>
      <c r="F399" s="87">
        <f t="shared" si="88"/>
        <v>0</v>
      </c>
      <c r="G399" s="87">
        <f t="shared" si="89"/>
        <v>0</v>
      </c>
      <c r="H399" s="87">
        <f t="shared" si="90"/>
        <v>0</v>
      </c>
      <c r="I399" s="87">
        <f t="shared" si="91"/>
        <v>0</v>
      </c>
      <c r="J399" s="87">
        <f t="shared" si="92"/>
        <v>0</v>
      </c>
      <c r="K399" s="87">
        <f t="shared" si="93"/>
        <v>0</v>
      </c>
      <c r="L399" s="87">
        <f t="shared" si="94"/>
        <v>0</v>
      </c>
      <c r="M399" s="87">
        <f t="shared" si="95"/>
        <v>0</v>
      </c>
      <c r="N399" s="87">
        <f t="shared" si="96"/>
        <v>0</v>
      </c>
      <c r="O399" s="87">
        <f t="shared" si="97"/>
        <v>0</v>
      </c>
    </row>
    <row r="400" spans="1:15" x14ac:dyDescent="0.35">
      <c r="A400" s="87" t="str">
        <f t="shared" si="84"/>
        <v>2026</v>
      </c>
      <c r="B400" s="87">
        <v>532020</v>
      </c>
      <c r="C400" s="87">
        <f t="shared" si="85"/>
        <v>0</v>
      </c>
      <c r="D400" s="87">
        <f t="shared" si="86"/>
        <v>0</v>
      </c>
      <c r="E400" s="87">
        <f t="shared" si="87"/>
        <v>0</v>
      </c>
      <c r="F400" s="87">
        <f t="shared" si="88"/>
        <v>0</v>
      </c>
      <c r="G400" s="87">
        <f t="shared" si="89"/>
        <v>0</v>
      </c>
      <c r="H400" s="87">
        <f t="shared" si="90"/>
        <v>0</v>
      </c>
      <c r="I400" s="87">
        <f t="shared" si="91"/>
        <v>0</v>
      </c>
      <c r="J400" s="87">
        <f t="shared" si="92"/>
        <v>0</v>
      </c>
      <c r="K400" s="87">
        <f t="shared" si="93"/>
        <v>0</v>
      </c>
      <c r="L400" s="87">
        <f t="shared" si="94"/>
        <v>0</v>
      </c>
      <c r="M400" s="87">
        <f t="shared" si="95"/>
        <v>0</v>
      </c>
      <c r="N400" s="87">
        <f t="shared" si="96"/>
        <v>0</v>
      </c>
      <c r="O400" s="87">
        <f t="shared" si="97"/>
        <v>0</v>
      </c>
    </row>
    <row r="401" spans="1:15" x14ac:dyDescent="0.35">
      <c r="A401" s="87" t="str">
        <f t="shared" si="84"/>
        <v>2026</v>
      </c>
      <c r="B401" s="87">
        <v>533000</v>
      </c>
      <c r="C401" s="87">
        <f t="shared" si="85"/>
        <v>0</v>
      </c>
      <c r="D401" s="87">
        <f t="shared" si="86"/>
        <v>0</v>
      </c>
      <c r="E401" s="87">
        <f t="shared" si="87"/>
        <v>0</v>
      </c>
      <c r="F401" s="87">
        <f t="shared" si="88"/>
        <v>0</v>
      </c>
      <c r="G401" s="87">
        <f t="shared" si="89"/>
        <v>0</v>
      </c>
      <c r="H401" s="87">
        <f t="shared" si="90"/>
        <v>0</v>
      </c>
      <c r="I401" s="87">
        <f t="shared" si="91"/>
        <v>0</v>
      </c>
      <c r="J401" s="87">
        <f t="shared" si="92"/>
        <v>0</v>
      </c>
      <c r="K401" s="87">
        <f t="shared" si="93"/>
        <v>0</v>
      </c>
      <c r="L401" s="87">
        <f t="shared" si="94"/>
        <v>0</v>
      </c>
      <c r="M401" s="87">
        <f t="shared" si="95"/>
        <v>0</v>
      </c>
      <c r="N401" s="87">
        <f t="shared" si="96"/>
        <v>0</v>
      </c>
      <c r="O401" s="87">
        <f t="shared" si="97"/>
        <v>0</v>
      </c>
    </row>
    <row r="402" spans="1:15" x14ac:dyDescent="0.35">
      <c r="A402" s="87" t="str">
        <f t="shared" si="84"/>
        <v>2026</v>
      </c>
      <c r="B402" s="87">
        <v>533010</v>
      </c>
      <c r="C402" s="87">
        <f t="shared" si="85"/>
        <v>0</v>
      </c>
      <c r="D402" s="87">
        <f t="shared" si="86"/>
        <v>0</v>
      </c>
      <c r="E402" s="87">
        <f t="shared" si="87"/>
        <v>0</v>
      </c>
      <c r="F402" s="87">
        <f t="shared" si="88"/>
        <v>0</v>
      </c>
      <c r="G402" s="87">
        <f t="shared" si="89"/>
        <v>0</v>
      </c>
      <c r="H402" s="87">
        <f t="shared" si="90"/>
        <v>0</v>
      </c>
      <c r="I402" s="87">
        <f t="shared" si="91"/>
        <v>0</v>
      </c>
      <c r="J402" s="87">
        <f t="shared" si="92"/>
        <v>0</v>
      </c>
      <c r="K402" s="87">
        <f t="shared" si="93"/>
        <v>0</v>
      </c>
      <c r="L402" s="87">
        <f t="shared" si="94"/>
        <v>0</v>
      </c>
      <c r="M402" s="87">
        <f t="shared" si="95"/>
        <v>0</v>
      </c>
      <c r="N402" s="87">
        <f t="shared" si="96"/>
        <v>0</v>
      </c>
      <c r="O402" s="87">
        <f t="shared" si="97"/>
        <v>0</v>
      </c>
    </row>
    <row r="403" spans="1:15" x14ac:dyDescent="0.35">
      <c r="A403" s="87" t="str">
        <f t="shared" si="84"/>
        <v>2026</v>
      </c>
      <c r="B403" s="87">
        <v>533011</v>
      </c>
      <c r="C403" s="87">
        <f t="shared" si="85"/>
        <v>0</v>
      </c>
      <c r="D403" s="87">
        <f t="shared" si="86"/>
        <v>0</v>
      </c>
      <c r="E403" s="87">
        <f t="shared" si="87"/>
        <v>0</v>
      </c>
      <c r="F403" s="87">
        <f t="shared" si="88"/>
        <v>0</v>
      </c>
      <c r="G403" s="87">
        <f t="shared" si="89"/>
        <v>0</v>
      </c>
      <c r="H403" s="87">
        <f t="shared" si="90"/>
        <v>0</v>
      </c>
      <c r="I403" s="87">
        <f t="shared" si="91"/>
        <v>0</v>
      </c>
      <c r="J403" s="87">
        <f t="shared" si="92"/>
        <v>0</v>
      </c>
      <c r="K403" s="87">
        <f t="shared" si="93"/>
        <v>0</v>
      </c>
      <c r="L403" s="87">
        <f t="shared" si="94"/>
        <v>0</v>
      </c>
      <c r="M403" s="87">
        <f t="shared" si="95"/>
        <v>0</v>
      </c>
      <c r="N403" s="87">
        <f t="shared" si="96"/>
        <v>0</v>
      </c>
      <c r="O403" s="87">
        <f t="shared" si="97"/>
        <v>0</v>
      </c>
    </row>
    <row r="404" spans="1:15" x14ac:dyDescent="0.35">
      <c r="A404" s="87" t="str">
        <f t="shared" si="84"/>
        <v>2026</v>
      </c>
      <c r="B404" s="87">
        <v>533012</v>
      </c>
      <c r="C404" s="87">
        <f t="shared" si="85"/>
        <v>0</v>
      </c>
      <c r="D404" s="87">
        <f t="shared" si="86"/>
        <v>0</v>
      </c>
      <c r="E404" s="87">
        <f t="shared" si="87"/>
        <v>0</v>
      </c>
      <c r="F404" s="87">
        <f t="shared" si="88"/>
        <v>0</v>
      </c>
      <c r="G404" s="87">
        <f t="shared" si="89"/>
        <v>0</v>
      </c>
      <c r="H404" s="87">
        <f t="shared" si="90"/>
        <v>0</v>
      </c>
      <c r="I404" s="87">
        <f t="shared" si="91"/>
        <v>0</v>
      </c>
      <c r="J404" s="87">
        <f t="shared" si="92"/>
        <v>0</v>
      </c>
      <c r="K404" s="87">
        <f t="shared" si="93"/>
        <v>0</v>
      </c>
      <c r="L404" s="87">
        <f t="shared" si="94"/>
        <v>0</v>
      </c>
      <c r="M404" s="87">
        <f t="shared" si="95"/>
        <v>0</v>
      </c>
      <c r="N404" s="87">
        <f t="shared" si="96"/>
        <v>0</v>
      </c>
      <c r="O404" s="87">
        <f t="shared" si="97"/>
        <v>0</v>
      </c>
    </row>
    <row r="405" spans="1:15" x14ac:dyDescent="0.35">
      <c r="A405" s="87" t="str">
        <f t="shared" si="84"/>
        <v>2026</v>
      </c>
      <c r="B405" s="87">
        <v>534000</v>
      </c>
      <c r="C405" s="87">
        <f t="shared" si="85"/>
        <v>0</v>
      </c>
      <c r="D405" s="87">
        <f t="shared" si="86"/>
        <v>0</v>
      </c>
      <c r="E405" s="87">
        <f t="shared" si="87"/>
        <v>0</v>
      </c>
      <c r="F405" s="87">
        <f t="shared" si="88"/>
        <v>0</v>
      </c>
      <c r="G405" s="87">
        <f t="shared" si="89"/>
        <v>0</v>
      </c>
      <c r="H405" s="87">
        <f t="shared" si="90"/>
        <v>0</v>
      </c>
      <c r="I405" s="87">
        <f t="shared" si="91"/>
        <v>0</v>
      </c>
      <c r="J405" s="87">
        <f t="shared" si="92"/>
        <v>0</v>
      </c>
      <c r="K405" s="87">
        <f t="shared" si="93"/>
        <v>0</v>
      </c>
      <c r="L405" s="87">
        <f t="shared" si="94"/>
        <v>0</v>
      </c>
      <c r="M405" s="87">
        <f t="shared" si="95"/>
        <v>0</v>
      </c>
      <c r="N405" s="87">
        <f t="shared" si="96"/>
        <v>0</v>
      </c>
      <c r="O405" s="87">
        <f t="shared" si="97"/>
        <v>0</v>
      </c>
    </row>
    <row r="406" spans="1:15" x14ac:dyDescent="0.35">
      <c r="A406" s="87" t="str">
        <f t="shared" si="84"/>
        <v>2026</v>
      </c>
      <c r="B406" s="87">
        <v>534010</v>
      </c>
      <c r="C406" s="87">
        <f t="shared" si="85"/>
        <v>0</v>
      </c>
      <c r="D406" s="87">
        <f t="shared" si="86"/>
        <v>0</v>
      </c>
      <c r="E406" s="87">
        <f t="shared" si="87"/>
        <v>0</v>
      </c>
      <c r="F406" s="87">
        <f t="shared" si="88"/>
        <v>0</v>
      </c>
      <c r="G406" s="87">
        <f t="shared" si="89"/>
        <v>0</v>
      </c>
      <c r="H406" s="87">
        <f t="shared" si="90"/>
        <v>0</v>
      </c>
      <c r="I406" s="87">
        <f t="shared" si="91"/>
        <v>0</v>
      </c>
      <c r="J406" s="87">
        <f t="shared" si="92"/>
        <v>0</v>
      </c>
      <c r="K406" s="87">
        <f t="shared" si="93"/>
        <v>0</v>
      </c>
      <c r="L406" s="87">
        <f t="shared" si="94"/>
        <v>0</v>
      </c>
      <c r="M406" s="87">
        <f t="shared" si="95"/>
        <v>0</v>
      </c>
      <c r="N406" s="87">
        <f t="shared" si="96"/>
        <v>0</v>
      </c>
      <c r="O406" s="87">
        <f t="shared" si="97"/>
        <v>0</v>
      </c>
    </row>
    <row r="407" spans="1:15" x14ac:dyDescent="0.35">
      <c r="A407" s="87" t="str">
        <f t="shared" si="84"/>
        <v>2026</v>
      </c>
      <c r="B407" s="87">
        <v>534011</v>
      </c>
      <c r="C407" s="87">
        <f t="shared" si="85"/>
        <v>0</v>
      </c>
      <c r="D407" s="87">
        <f t="shared" si="86"/>
        <v>0</v>
      </c>
      <c r="E407" s="87">
        <f t="shared" si="87"/>
        <v>0</v>
      </c>
      <c r="F407" s="87">
        <f t="shared" si="88"/>
        <v>0</v>
      </c>
      <c r="G407" s="87">
        <f t="shared" si="89"/>
        <v>0</v>
      </c>
      <c r="H407" s="87">
        <f t="shared" si="90"/>
        <v>0</v>
      </c>
      <c r="I407" s="87">
        <f t="shared" si="91"/>
        <v>0</v>
      </c>
      <c r="J407" s="87">
        <f t="shared" si="92"/>
        <v>0</v>
      </c>
      <c r="K407" s="87">
        <f t="shared" si="93"/>
        <v>0</v>
      </c>
      <c r="L407" s="87">
        <f t="shared" si="94"/>
        <v>0</v>
      </c>
      <c r="M407" s="87">
        <f t="shared" si="95"/>
        <v>0</v>
      </c>
      <c r="N407" s="87">
        <f t="shared" si="96"/>
        <v>0</v>
      </c>
      <c r="O407" s="87">
        <f t="shared" si="97"/>
        <v>0</v>
      </c>
    </row>
    <row r="408" spans="1:15" x14ac:dyDescent="0.35">
      <c r="A408" s="87" t="str">
        <f t="shared" si="84"/>
        <v>2026</v>
      </c>
      <c r="B408" s="87">
        <v>535000</v>
      </c>
      <c r="C408" s="87">
        <f t="shared" si="85"/>
        <v>0</v>
      </c>
      <c r="D408" s="87">
        <f t="shared" si="86"/>
        <v>0</v>
      </c>
      <c r="E408" s="87">
        <f t="shared" si="87"/>
        <v>0</v>
      </c>
      <c r="F408" s="87">
        <f t="shared" si="88"/>
        <v>0</v>
      </c>
      <c r="G408" s="87">
        <f t="shared" si="89"/>
        <v>0</v>
      </c>
      <c r="H408" s="87">
        <f t="shared" si="90"/>
        <v>0</v>
      </c>
      <c r="I408" s="87">
        <f t="shared" si="91"/>
        <v>0</v>
      </c>
      <c r="J408" s="87">
        <f t="shared" si="92"/>
        <v>0</v>
      </c>
      <c r="K408" s="87">
        <f t="shared" si="93"/>
        <v>0</v>
      </c>
      <c r="L408" s="87">
        <f t="shared" si="94"/>
        <v>0</v>
      </c>
      <c r="M408" s="87">
        <f t="shared" si="95"/>
        <v>0</v>
      </c>
      <c r="N408" s="87">
        <f t="shared" si="96"/>
        <v>0</v>
      </c>
      <c r="O408" s="87">
        <f t="shared" si="97"/>
        <v>0</v>
      </c>
    </row>
    <row r="409" spans="1:15" x14ac:dyDescent="0.35">
      <c r="A409" s="87" t="str">
        <f t="shared" si="84"/>
        <v>2026</v>
      </c>
      <c r="B409" s="87">
        <v>535010</v>
      </c>
      <c r="C409" s="87">
        <f t="shared" si="85"/>
        <v>0</v>
      </c>
      <c r="D409" s="87">
        <f t="shared" si="86"/>
        <v>0</v>
      </c>
      <c r="E409" s="87">
        <f t="shared" si="87"/>
        <v>0</v>
      </c>
      <c r="F409" s="87">
        <f t="shared" si="88"/>
        <v>0</v>
      </c>
      <c r="G409" s="87">
        <f t="shared" si="89"/>
        <v>0</v>
      </c>
      <c r="H409" s="87">
        <f t="shared" si="90"/>
        <v>0</v>
      </c>
      <c r="I409" s="87">
        <f t="shared" si="91"/>
        <v>0</v>
      </c>
      <c r="J409" s="87">
        <f t="shared" si="92"/>
        <v>0</v>
      </c>
      <c r="K409" s="87">
        <f t="shared" si="93"/>
        <v>0</v>
      </c>
      <c r="L409" s="87">
        <f t="shared" si="94"/>
        <v>0</v>
      </c>
      <c r="M409" s="87">
        <f t="shared" si="95"/>
        <v>0</v>
      </c>
      <c r="N409" s="87">
        <f t="shared" si="96"/>
        <v>0</v>
      </c>
      <c r="O409" s="87">
        <f t="shared" si="97"/>
        <v>0</v>
      </c>
    </row>
    <row r="410" spans="1:15" x14ac:dyDescent="0.35">
      <c r="A410" s="87" t="str">
        <f t="shared" si="84"/>
        <v>2026</v>
      </c>
      <c r="B410" s="87">
        <v>535011</v>
      </c>
      <c r="C410" s="87">
        <f t="shared" si="85"/>
        <v>0</v>
      </c>
      <c r="D410" s="87">
        <f t="shared" si="86"/>
        <v>0</v>
      </c>
      <c r="E410" s="87">
        <f t="shared" si="87"/>
        <v>0</v>
      </c>
      <c r="F410" s="87">
        <f t="shared" si="88"/>
        <v>0</v>
      </c>
      <c r="G410" s="87">
        <f t="shared" si="89"/>
        <v>0</v>
      </c>
      <c r="H410" s="87">
        <f t="shared" si="90"/>
        <v>0</v>
      </c>
      <c r="I410" s="87">
        <f t="shared" si="91"/>
        <v>0</v>
      </c>
      <c r="J410" s="87">
        <f t="shared" si="92"/>
        <v>0</v>
      </c>
      <c r="K410" s="87">
        <f t="shared" si="93"/>
        <v>0</v>
      </c>
      <c r="L410" s="87">
        <f t="shared" si="94"/>
        <v>0</v>
      </c>
      <c r="M410" s="87">
        <f t="shared" si="95"/>
        <v>0</v>
      </c>
      <c r="N410" s="87">
        <f t="shared" si="96"/>
        <v>0</v>
      </c>
      <c r="O410" s="87">
        <f t="shared" si="97"/>
        <v>0</v>
      </c>
    </row>
    <row r="411" spans="1:15" x14ac:dyDescent="0.35">
      <c r="A411" s="87" t="str">
        <f t="shared" si="84"/>
        <v>2026</v>
      </c>
      <c r="B411" s="87">
        <v>535012</v>
      </c>
      <c r="C411" s="87">
        <f t="shared" si="85"/>
        <v>0</v>
      </c>
      <c r="D411" s="87">
        <f t="shared" si="86"/>
        <v>0</v>
      </c>
      <c r="E411" s="87">
        <f t="shared" si="87"/>
        <v>0</v>
      </c>
      <c r="F411" s="87">
        <f t="shared" si="88"/>
        <v>0</v>
      </c>
      <c r="G411" s="87">
        <f t="shared" si="89"/>
        <v>0</v>
      </c>
      <c r="H411" s="87">
        <f t="shared" si="90"/>
        <v>0</v>
      </c>
      <c r="I411" s="87">
        <f t="shared" si="91"/>
        <v>0</v>
      </c>
      <c r="J411" s="87">
        <f t="shared" si="92"/>
        <v>0</v>
      </c>
      <c r="K411" s="87">
        <f t="shared" si="93"/>
        <v>0</v>
      </c>
      <c r="L411" s="87">
        <f t="shared" si="94"/>
        <v>0</v>
      </c>
      <c r="M411" s="87">
        <f t="shared" si="95"/>
        <v>0</v>
      </c>
      <c r="N411" s="87">
        <f t="shared" si="96"/>
        <v>0</v>
      </c>
      <c r="O411" s="87">
        <f t="shared" si="97"/>
        <v>0</v>
      </c>
    </row>
    <row r="412" spans="1:15" x14ac:dyDescent="0.35">
      <c r="A412" s="87" t="str">
        <f t="shared" si="84"/>
        <v>2026</v>
      </c>
      <c r="B412" s="87">
        <v>535013</v>
      </c>
      <c r="C412" s="87">
        <f t="shared" si="85"/>
        <v>0</v>
      </c>
      <c r="D412" s="87">
        <f t="shared" si="86"/>
        <v>0</v>
      </c>
      <c r="E412" s="87">
        <f t="shared" si="87"/>
        <v>0</v>
      </c>
      <c r="F412" s="87">
        <f t="shared" si="88"/>
        <v>0</v>
      </c>
      <c r="G412" s="87">
        <f t="shared" si="89"/>
        <v>0</v>
      </c>
      <c r="H412" s="87">
        <f t="shared" si="90"/>
        <v>0</v>
      </c>
      <c r="I412" s="87">
        <f t="shared" si="91"/>
        <v>0</v>
      </c>
      <c r="J412" s="87">
        <f t="shared" si="92"/>
        <v>0</v>
      </c>
      <c r="K412" s="87">
        <f t="shared" si="93"/>
        <v>0</v>
      </c>
      <c r="L412" s="87">
        <f t="shared" si="94"/>
        <v>0</v>
      </c>
      <c r="M412" s="87">
        <f t="shared" si="95"/>
        <v>0</v>
      </c>
      <c r="N412" s="87">
        <f t="shared" si="96"/>
        <v>0</v>
      </c>
      <c r="O412" s="87">
        <f t="shared" si="97"/>
        <v>0</v>
      </c>
    </row>
    <row r="413" spans="1:15" x14ac:dyDescent="0.35">
      <c r="A413" s="87" t="str">
        <f t="shared" si="84"/>
        <v>2026</v>
      </c>
      <c r="B413" s="87">
        <v>535014</v>
      </c>
      <c r="C413" s="87">
        <f t="shared" si="85"/>
        <v>0</v>
      </c>
      <c r="D413" s="87">
        <f t="shared" si="86"/>
        <v>0</v>
      </c>
      <c r="E413" s="87">
        <f t="shared" si="87"/>
        <v>0</v>
      </c>
      <c r="F413" s="87">
        <f t="shared" si="88"/>
        <v>0</v>
      </c>
      <c r="G413" s="87">
        <f t="shared" si="89"/>
        <v>0</v>
      </c>
      <c r="H413" s="87">
        <f t="shared" si="90"/>
        <v>0</v>
      </c>
      <c r="I413" s="87">
        <f t="shared" si="91"/>
        <v>0</v>
      </c>
      <c r="J413" s="87">
        <f t="shared" si="92"/>
        <v>0</v>
      </c>
      <c r="K413" s="87">
        <f t="shared" si="93"/>
        <v>0</v>
      </c>
      <c r="L413" s="87">
        <f t="shared" si="94"/>
        <v>0</v>
      </c>
      <c r="M413" s="87">
        <f t="shared" si="95"/>
        <v>0</v>
      </c>
      <c r="N413" s="87">
        <f t="shared" si="96"/>
        <v>0</v>
      </c>
      <c r="O413" s="87">
        <f t="shared" si="97"/>
        <v>0</v>
      </c>
    </row>
    <row r="414" spans="1:15" x14ac:dyDescent="0.35">
      <c r="A414" s="87" t="str">
        <f t="shared" si="84"/>
        <v>2026</v>
      </c>
      <c r="B414" s="87">
        <v>536000</v>
      </c>
      <c r="C414" s="87">
        <f t="shared" si="85"/>
        <v>0</v>
      </c>
      <c r="D414" s="87">
        <f t="shared" si="86"/>
        <v>0</v>
      </c>
      <c r="E414" s="87">
        <f t="shared" si="87"/>
        <v>0</v>
      </c>
      <c r="F414" s="87">
        <f t="shared" si="88"/>
        <v>0</v>
      </c>
      <c r="G414" s="87">
        <f t="shared" si="89"/>
        <v>0</v>
      </c>
      <c r="H414" s="87">
        <f t="shared" si="90"/>
        <v>0</v>
      </c>
      <c r="I414" s="87">
        <f t="shared" si="91"/>
        <v>0</v>
      </c>
      <c r="J414" s="87">
        <f t="shared" si="92"/>
        <v>0</v>
      </c>
      <c r="K414" s="87">
        <f t="shared" si="93"/>
        <v>0</v>
      </c>
      <c r="L414" s="87">
        <f t="shared" si="94"/>
        <v>0</v>
      </c>
      <c r="M414" s="87">
        <f t="shared" si="95"/>
        <v>0</v>
      </c>
      <c r="N414" s="87">
        <f t="shared" si="96"/>
        <v>0</v>
      </c>
      <c r="O414" s="87">
        <f t="shared" si="97"/>
        <v>0</v>
      </c>
    </row>
    <row r="415" spans="1:15" x14ac:dyDescent="0.35">
      <c r="A415" s="87" t="str">
        <f t="shared" si="84"/>
        <v>2026</v>
      </c>
      <c r="B415" s="87">
        <v>536010</v>
      </c>
      <c r="C415" s="87">
        <f t="shared" si="85"/>
        <v>0</v>
      </c>
      <c r="D415" s="87">
        <f t="shared" si="86"/>
        <v>0</v>
      </c>
      <c r="E415" s="87">
        <f t="shared" si="87"/>
        <v>0</v>
      </c>
      <c r="F415" s="87">
        <f t="shared" si="88"/>
        <v>0</v>
      </c>
      <c r="G415" s="87">
        <f t="shared" si="89"/>
        <v>0</v>
      </c>
      <c r="H415" s="87">
        <f t="shared" si="90"/>
        <v>0</v>
      </c>
      <c r="I415" s="87">
        <f t="shared" si="91"/>
        <v>0</v>
      </c>
      <c r="J415" s="87">
        <f t="shared" si="92"/>
        <v>0</v>
      </c>
      <c r="K415" s="87">
        <f t="shared" si="93"/>
        <v>0</v>
      </c>
      <c r="L415" s="87">
        <f t="shared" si="94"/>
        <v>0</v>
      </c>
      <c r="M415" s="87">
        <f t="shared" si="95"/>
        <v>0</v>
      </c>
      <c r="N415" s="87">
        <f t="shared" si="96"/>
        <v>0</v>
      </c>
      <c r="O415" s="87">
        <f t="shared" si="97"/>
        <v>0</v>
      </c>
    </row>
    <row r="416" spans="1:15" x14ac:dyDescent="0.35">
      <c r="A416" s="87" t="str">
        <f t="shared" si="84"/>
        <v>2026</v>
      </c>
      <c r="B416" s="87">
        <v>537000</v>
      </c>
      <c r="C416" s="87">
        <f t="shared" si="85"/>
        <v>0</v>
      </c>
      <c r="D416" s="87">
        <f t="shared" si="86"/>
        <v>0</v>
      </c>
      <c r="E416" s="87">
        <f t="shared" si="87"/>
        <v>0</v>
      </c>
      <c r="F416" s="87">
        <f t="shared" si="88"/>
        <v>0</v>
      </c>
      <c r="G416" s="87">
        <f t="shared" si="89"/>
        <v>0</v>
      </c>
      <c r="H416" s="87">
        <f t="shared" si="90"/>
        <v>0</v>
      </c>
      <c r="I416" s="87">
        <f t="shared" si="91"/>
        <v>0</v>
      </c>
      <c r="J416" s="87">
        <f t="shared" si="92"/>
        <v>0</v>
      </c>
      <c r="K416" s="87">
        <f t="shared" si="93"/>
        <v>0</v>
      </c>
      <c r="L416" s="87">
        <f t="shared" si="94"/>
        <v>0</v>
      </c>
      <c r="M416" s="87">
        <f t="shared" si="95"/>
        <v>0</v>
      </c>
      <c r="N416" s="87">
        <f t="shared" si="96"/>
        <v>0</v>
      </c>
      <c r="O416" s="87">
        <f t="shared" si="97"/>
        <v>0</v>
      </c>
    </row>
    <row r="417" spans="1:15" x14ac:dyDescent="0.35">
      <c r="A417" s="87" t="str">
        <f t="shared" si="84"/>
        <v>2026</v>
      </c>
      <c r="B417" s="87">
        <v>537010</v>
      </c>
      <c r="C417" s="87">
        <f t="shared" si="85"/>
        <v>0</v>
      </c>
      <c r="D417" s="87">
        <f t="shared" si="86"/>
        <v>0</v>
      </c>
      <c r="E417" s="87">
        <f t="shared" si="87"/>
        <v>0</v>
      </c>
      <c r="F417" s="87">
        <f t="shared" si="88"/>
        <v>0</v>
      </c>
      <c r="G417" s="87">
        <f t="shared" si="89"/>
        <v>0</v>
      </c>
      <c r="H417" s="87">
        <f t="shared" si="90"/>
        <v>0</v>
      </c>
      <c r="I417" s="87">
        <f t="shared" si="91"/>
        <v>0</v>
      </c>
      <c r="J417" s="87">
        <f t="shared" si="92"/>
        <v>0</v>
      </c>
      <c r="K417" s="87">
        <f t="shared" si="93"/>
        <v>0</v>
      </c>
      <c r="L417" s="87">
        <f t="shared" si="94"/>
        <v>0</v>
      </c>
      <c r="M417" s="87">
        <f t="shared" si="95"/>
        <v>0</v>
      </c>
      <c r="N417" s="87">
        <f t="shared" si="96"/>
        <v>0</v>
      </c>
      <c r="O417" s="87">
        <f t="shared" si="97"/>
        <v>0</v>
      </c>
    </row>
    <row r="418" spans="1:15" x14ac:dyDescent="0.35">
      <c r="A418" s="87" t="str">
        <f t="shared" si="84"/>
        <v>2026</v>
      </c>
      <c r="B418" s="87">
        <v>537011</v>
      </c>
      <c r="C418" s="87">
        <f t="shared" si="85"/>
        <v>0</v>
      </c>
      <c r="D418" s="87">
        <f t="shared" si="86"/>
        <v>0</v>
      </c>
      <c r="E418" s="87">
        <f t="shared" si="87"/>
        <v>0</v>
      </c>
      <c r="F418" s="87">
        <f t="shared" si="88"/>
        <v>0</v>
      </c>
      <c r="G418" s="87">
        <f t="shared" si="89"/>
        <v>0</v>
      </c>
      <c r="H418" s="87">
        <f t="shared" si="90"/>
        <v>0</v>
      </c>
      <c r="I418" s="87">
        <f t="shared" si="91"/>
        <v>0</v>
      </c>
      <c r="J418" s="87">
        <f t="shared" si="92"/>
        <v>0</v>
      </c>
      <c r="K418" s="87">
        <f t="shared" si="93"/>
        <v>0</v>
      </c>
      <c r="L418" s="87">
        <f t="shared" si="94"/>
        <v>0</v>
      </c>
      <c r="M418" s="87">
        <f t="shared" si="95"/>
        <v>0</v>
      </c>
      <c r="N418" s="87">
        <f t="shared" si="96"/>
        <v>0</v>
      </c>
      <c r="O418" s="87">
        <f t="shared" si="97"/>
        <v>0</v>
      </c>
    </row>
    <row r="419" spans="1:15" x14ac:dyDescent="0.35">
      <c r="A419" s="87" t="str">
        <f t="shared" si="84"/>
        <v>2026</v>
      </c>
      <c r="B419" s="87">
        <v>537012</v>
      </c>
      <c r="C419" s="87">
        <f t="shared" si="85"/>
        <v>0</v>
      </c>
      <c r="D419" s="87">
        <f t="shared" si="86"/>
        <v>0</v>
      </c>
      <c r="E419" s="87">
        <f t="shared" si="87"/>
        <v>0</v>
      </c>
      <c r="F419" s="87">
        <f t="shared" si="88"/>
        <v>0</v>
      </c>
      <c r="G419" s="87">
        <f t="shared" si="89"/>
        <v>0</v>
      </c>
      <c r="H419" s="87">
        <f t="shared" si="90"/>
        <v>0</v>
      </c>
      <c r="I419" s="87">
        <f t="shared" si="91"/>
        <v>0</v>
      </c>
      <c r="J419" s="87">
        <f t="shared" si="92"/>
        <v>0</v>
      </c>
      <c r="K419" s="87">
        <f t="shared" si="93"/>
        <v>0</v>
      </c>
      <c r="L419" s="87">
        <f t="shared" si="94"/>
        <v>0</v>
      </c>
      <c r="M419" s="87">
        <f t="shared" si="95"/>
        <v>0</v>
      </c>
      <c r="N419" s="87">
        <f t="shared" si="96"/>
        <v>0</v>
      </c>
      <c r="O419" s="87">
        <f t="shared" si="97"/>
        <v>0</v>
      </c>
    </row>
    <row r="420" spans="1:15" x14ac:dyDescent="0.35">
      <c r="A420" s="87" t="str">
        <f t="shared" si="84"/>
        <v>2026</v>
      </c>
      <c r="C420" s="87" t="e">
        <f t="shared" si="85"/>
        <v>#N/A</v>
      </c>
      <c r="D420" s="87" t="e">
        <f t="shared" si="86"/>
        <v>#N/A</v>
      </c>
      <c r="E420" s="87" t="e">
        <f t="shared" si="87"/>
        <v>#N/A</v>
      </c>
      <c r="F420" s="87" t="e">
        <f t="shared" si="88"/>
        <v>#N/A</v>
      </c>
      <c r="G420" s="87" t="e">
        <f t="shared" si="89"/>
        <v>#N/A</v>
      </c>
      <c r="H420" s="87" t="e">
        <f t="shared" si="90"/>
        <v>#N/A</v>
      </c>
      <c r="I420" s="87" t="e">
        <f t="shared" si="91"/>
        <v>#N/A</v>
      </c>
      <c r="J420" s="87" t="e">
        <f t="shared" si="92"/>
        <v>#N/A</v>
      </c>
      <c r="K420" s="87" t="e">
        <f t="shared" si="93"/>
        <v>#N/A</v>
      </c>
      <c r="L420" s="87" t="e">
        <f t="shared" si="94"/>
        <v>#N/A</v>
      </c>
      <c r="M420" s="87" t="e">
        <f t="shared" si="95"/>
        <v>#N/A</v>
      </c>
      <c r="N420" s="87" t="e">
        <f t="shared" si="96"/>
        <v>#N/A</v>
      </c>
      <c r="O420" s="87" t="e">
        <f t="shared" si="97"/>
        <v>#N/A</v>
      </c>
    </row>
    <row r="421" spans="1:15" x14ac:dyDescent="0.35">
      <c r="A421" s="87" t="str">
        <f t="shared" si="84"/>
        <v>2026</v>
      </c>
      <c r="C421" s="87" t="e">
        <f t="shared" si="85"/>
        <v>#N/A</v>
      </c>
      <c r="D421" s="87" t="e">
        <f t="shared" si="86"/>
        <v>#N/A</v>
      </c>
      <c r="E421" s="87" t="e">
        <f t="shared" si="87"/>
        <v>#N/A</v>
      </c>
      <c r="F421" s="87" t="e">
        <f t="shared" si="88"/>
        <v>#N/A</v>
      </c>
      <c r="G421" s="87" t="e">
        <f t="shared" si="89"/>
        <v>#N/A</v>
      </c>
      <c r="H421" s="87" t="e">
        <f t="shared" si="90"/>
        <v>#N/A</v>
      </c>
      <c r="I421" s="87" t="e">
        <f t="shared" si="91"/>
        <v>#N/A</v>
      </c>
      <c r="J421" s="87" t="e">
        <f t="shared" si="92"/>
        <v>#N/A</v>
      </c>
      <c r="K421" s="87" t="e">
        <f t="shared" si="93"/>
        <v>#N/A</v>
      </c>
      <c r="L421" s="87" t="e">
        <f t="shared" si="94"/>
        <v>#N/A</v>
      </c>
      <c r="M421" s="87" t="e">
        <f t="shared" si="95"/>
        <v>#N/A</v>
      </c>
      <c r="N421" s="87" t="e">
        <f t="shared" si="96"/>
        <v>#N/A</v>
      </c>
      <c r="O421" s="87" t="e">
        <f t="shared" si="97"/>
        <v>#N/A</v>
      </c>
    </row>
    <row r="422" spans="1:15" x14ac:dyDescent="0.35">
      <c r="A422" s="87" t="str">
        <f t="shared" si="84"/>
        <v>2026</v>
      </c>
      <c r="C422" s="87" t="e">
        <f t="shared" si="85"/>
        <v>#N/A</v>
      </c>
      <c r="D422" s="87" t="e">
        <f t="shared" si="86"/>
        <v>#N/A</v>
      </c>
      <c r="E422" s="87" t="e">
        <f t="shared" si="87"/>
        <v>#N/A</v>
      </c>
      <c r="F422" s="87" t="e">
        <f t="shared" si="88"/>
        <v>#N/A</v>
      </c>
      <c r="G422" s="87" t="e">
        <f t="shared" si="89"/>
        <v>#N/A</v>
      </c>
      <c r="H422" s="87" t="e">
        <f t="shared" si="90"/>
        <v>#N/A</v>
      </c>
      <c r="I422" s="87" t="e">
        <f t="shared" si="91"/>
        <v>#N/A</v>
      </c>
      <c r="J422" s="87" t="e">
        <f t="shared" si="92"/>
        <v>#N/A</v>
      </c>
      <c r="K422" s="87" t="e">
        <f t="shared" si="93"/>
        <v>#N/A</v>
      </c>
      <c r="L422" s="87" t="e">
        <f t="shared" si="94"/>
        <v>#N/A</v>
      </c>
      <c r="M422" s="87" t="e">
        <f t="shared" si="95"/>
        <v>#N/A</v>
      </c>
      <c r="N422" s="87" t="e">
        <f t="shared" si="96"/>
        <v>#N/A</v>
      </c>
      <c r="O422" s="87" t="e">
        <f t="shared" si="97"/>
        <v>#N/A</v>
      </c>
    </row>
    <row r="423" spans="1:15" x14ac:dyDescent="0.35">
      <c r="A423" s="87" t="str">
        <f t="shared" si="84"/>
        <v>2026</v>
      </c>
      <c r="C423" s="87" t="e">
        <f t="shared" si="85"/>
        <v>#N/A</v>
      </c>
      <c r="D423" s="87" t="e">
        <f t="shared" si="86"/>
        <v>#N/A</v>
      </c>
      <c r="E423" s="87" t="e">
        <f t="shared" si="87"/>
        <v>#N/A</v>
      </c>
      <c r="F423" s="87" t="e">
        <f t="shared" si="88"/>
        <v>#N/A</v>
      </c>
      <c r="G423" s="87" t="e">
        <f t="shared" si="89"/>
        <v>#N/A</v>
      </c>
      <c r="H423" s="87" t="e">
        <f t="shared" si="90"/>
        <v>#N/A</v>
      </c>
      <c r="I423" s="87" t="e">
        <f t="shared" si="91"/>
        <v>#N/A</v>
      </c>
      <c r="J423" s="87" t="e">
        <f t="shared" si="92"/>
        <v>#N/A</v>
      </c>
      <c r="K423" s="87" t="e">
        <f t="shared" si="93"/>
        <v>#N/A</v>
      </c>
      <c r="L423" s="87" t="e">
        <f t="shared" si="94"/>
        <v>#N/A</v>
      </c>
      <c r="M423" s="87" t="e">
        <f t="shared" si="95"/>
        <v>#N/A</v>
      </c>
      <c r="N423" s="87" t="e">
        <f t="shared" si="96"/>
        <v>#N/A</v>
      </c>
      <c r="O423" s="87" t="e">
        <f t="shared" si="97"/>
        <v>#N/A</v>
      </c>
    </row>
    <row r="424" spans="1:15" x14ac:dyDescent="0.35">
      <c r="A424" s="87" t="str">
        <f t="shared" si="84"/>
        <v>2026</v>
      </c>
      <c r="B424" s="87">
        <v>540000</v>
      </c>
      <c r="C424" s="87">
        <f t="shared" si="85"/>
        <v>0</v>
      </c>
      <c r="D424" s="87">
        <f t="shared" si="86"/>
        <v>0</v>
      </c>
      <c r="E424" s="87">
        <f t="shared" si="87"/>
        <v>0</v>
      </c>
      <c r="F424" s="87">
        <f t="shared" si="88"/>
        <v>0</v>
      </c>
      <c r="G424" s="87">
        <f t="shared" si="89"/>
        <v>0</v>
      </c>
      <c r="H424" s="87">
        <f t="shared" si="90"/>
        <v>0</v>
      </c>
      <c r="I424" s="87">
        <f t="shared" si="91"/>
        <v>0</v>
      </c>
      <c r="J424" s="87">
        <f t="shared" si="92"/>
        <v>0</v>
      </c>
      <c r="K424" s="87">
        <f t="shared" si="93"/>
        <v>0</v>
      </c>
      <c r="L424" s="87">
        <f t="shared" si="94"/>
        <v>0</v>
      </c>
      <c r="M424" s="87">
        <f t="shared" si="95"/>
        <v>0</v>
      </c>
      <c r="N424" s="87">
        <f t="shared" si="96"/>
        <v>0</v>
      </c>
      <c r="O424" s="87">
        <f t="shared" si="97"/>
        <v>0</v>
      </c>
    </row>
    <row r="425" spans="1:15" x14ac:dyDescent="0.35">
      <c r="A425" s="87" t="str">
        <f t="shared" si="84"/>
        <v>2026</v>
      </c>
      <c r="B425" s="87">
        <v>540010</v>
      </c>
      <c r="C425" s="87">
        <f t="shared" si="85"/>
        <v>0</v>
      </c>
      <c r="D425" s="87">
        <f t="shared" si="86"/>
        <v>0</v>
      </c>
      <c r="E425" s="87">
        <f t="shared" si="87"/>
        <v>0</v>
      </c>
      <c r="F425" s="87">
        <f t="shared" si="88"/>
        <v>0</v>
      </c>
      <c r="G425" s="87">
        <f t="shared" si="89"/>
        <v>0</v>
      </c>
      <c r="H425" s="87">
        <f t="shared" si="90"/>
        <v>0</v>
      </c>
      <c r="I425" s="87">
        <f t="shared" si="91"/>
        <v>0</v>
      </c>
      <c r="J425" s="87">
        <f t="shared" si="92"/>
        <v>0</v>
      </c>
      <c r="K425" s="87">
        <f t="shared" si="93"/>
        <v>0</v>
      </c>
      <c r="L425" s="87">
        <f t="shared" si="94"/>
        <v>0</v>
      </c>
      <c r="M425" s="87">
        <f t="shared" si="95"/>
        <v>0</v>
      </c>
      <c r="N425" s="87">
        <f t="shared" si="96"/>
        <v>0</v>
      </c>
      <c r="O425" s="87">
        <f t="shared" si="97"/>
        <v>0</v>
      </c>
    </row>
    <row r="426" spans="1:15" x14ac:dyDescent="0.35">
      <c r="A426" s="87" t="str">
        <f t="shared" si="84"/>
        <v>2026</v>
      </c>
      <c r="B426" s="87">
        <v>540011</v>
      </c>
      <c r="C426" s="87">
        <f t="shared" si="85"/>
        <v>0</v>
      </c>
      <c r="D426" s="87">
        <f t="shared" si="86"/>
        <v>0</v>
      </c>
      <c r="E426" s="87">
        <f t="shared" si="87"/>
        <v>0</v>
      </c>
      <c r="F426" s="87">
        <f t="shared" si="88"/>
        <v>0</v>
      </c>
      <c r="G426" s="87">
        <f t="shared" si="89"/>
        <v>0</v>
      </c>
      <c r="H426" s="87">
        <f t="shared" si="90"/>
        <v>0</v>
      </c>
      <c r="I426" s="87">
        <f t="shared" si="91"/>
        <v>0</v>
      </c>
      <c r="J426" s="87">
        <f t="shared" si="92"/>
        <v>0</v>
      </c>
      <c r="K426" s="87">
        <f t="shared" si="93"/>
        <v>0</v>
      </c>
      <c r="L426" s="87">
        <f t="shared" si="94"/>
        <v>0</v>
      </c>
      <c r="M426" s="87">
        <f t="shared" si="95"/>
        <v>0</v>
      </c>
      <c r="N426" s="87">
        <f t="shared" si="96"/>
        <v>0</v>
      </c>
      <c r="O426" s="87">
        <f t="shared" si="97"/>
        <v>0</v>
      </c>
    </row>
    <row r="427" spans="1:15" x14ac:dyDescent="0.35">
      <c r="A427" s="87" t="str">
        <f t="shared" si="84"/>
        <v>2026</v>
      </c>
      <c r="B427" s="87">
        <v>540012</v>
      </c>
      <c r="C427" s="87">
        <f t="shared" si="85"/>
        <v>0</v>
      </c>
      <c r="D427" s="87">
        <f t="shared" si="86"/>
        <v>0</v>
      </c>
      <c r="E427" s="87">
        <f t="shared" si="87"/>
        <v>0</v>
      </c>
      <c r="F427" s="87">
        <f t="shared" si="88"/>
        <v>0</v>
      </c>
      <c r="G427" s="87">
        <f t="shared" si="89"/>
        <v>0</v>
      </c>
      <c r="H427" s="87">
        <f t="shared" si="90"/>
        <v>0</v>
      </c>
      <c r="I427" s="87">
        <f t="shared" si="91"/>
        <v>0</v>
      </c>
      <c r="J427" s="87">
        <f t="shared" si="92"/>
        <v>0</v>
      </c>
      <c r="K427" s="87">
        <f t="shared" si="93"/>
        <v>0</v>
      </c>
      <c r="L427" s="87">
        <f t="shared" si="94"/>
        <v>0</v>
      </c>
      <c r="M427" s="87">
        <f t="shared" si="95"/>
        <v>0</v>
      </c>
      <c r="N427" s="87">
        <f t="shared" si="96"/>
        <v>0</v>
      </c>
      <c r="O427" s="87">
        <f t="shared" si="97"/>
        <v>0</v>
      </c>
    </row>
    <row r="428" spans="1:15" x14ac:dyDescent="0.35">
      <c r="A428" s="87" t="str">
        <f t="shared" si="84"/>
        <v>2026</v>
      </c>
      <c r="B428" s="87">
        <v>541000</v>
      </c>
      <c r="C428" s="87">
        <f t="shared" si="85"/>
        <v>0</v>
      </c>
      <c r="D428" s="87">
        <f t="shared" si="86"/>
        <v>0</v>
      </c>
      <c r="E428" s="87">
        <f t="shared" si="87"/>
        <v>0</v>
      </c>
      <c r="F428" s="87">
        <f t="shared" si="88"/>
        <v>0</v>
      </c>
      <c r="G428" s="87">
        <f t="shared" si="89"/>
        <v>0</v>
      </c>
      <c r="H428" s="87">
        <f t="shared" si="90"/>
        <v>0</v>
      </c>
      <c r="I428" s="87">
        <f t="shared" si="91"/>
        <v>0</v>
      </c>
      <c r="J428" s="87">
        <f t="shared" si="92"/>
        <v>0</v>
      </c>
      <c r="K428" s="87">
        <f t="shared" si="93"/>
        <v>0</v>
      </c>
      <c r="L428" s="87">
        <f t="shared" si="94"/>
        <v>0</v>
      </c>
      <c r="M428" s="87">
        <f t="shared" si="95"/>
        <v>0</v>
      </c>
      <c r="N428" s="87">
        <f t="shared" si="96"/>
        <v>0</v>
      </c>
      <c r="O428" s="87">
        <f t="shared" si="97"/>
        <v>0</v>
      </c>
    </row>
    <row r="429" spans="1:15" x14ac:dyDescent="0.35">
      <c r="A429" s="87" t="str">
        <f t="shared" si="84"/>
        <v>2026</v>
      </c>
      <c r="B429" s="87">
        <v>541010</v>
      </c>
      <c r="C429" s="87">
        <f t="shared" si="85"/>
        <v>0</v>
      </c>
      <c r="D429" s="87">
        <f t="shared" si="86"/>
        <v>0</v>
      </c>
      <c r="E429" s="87">
        <f t="shared" si="87"/>
        <v>0</v>
      </c>
      <c r="F429" s="87">
        <f t="shared" si="88"/>
        <v>0</v>
      </c>
      <c r="G429" s="87">
        <f t="shared" si="89"/>
        <v>0</v>
      </c>
      <c r="H429" s="87">
        <f t="shared" si="90"/>
        <v>0</v>
      </c>
      <c r="I429" s="87">
        <f t="shared" si="91"/>
        <v>0</v>
      </c>
      <c r="J429" s="87">
        <f t="shared" si="92"/>
        <v>0</v>
      </c>
      <c r="K429" s="87">
        <f t="shared" si="93"/>
        <v>0</v>
      </c>
      <c r="L429" s="87">
        <f t="shared" si="94"/>
        <v>0</v>
      </c>
      <c r="M429" s="87">
        <f t="shared" si="95"/>
        <v>0</v>
      </c>
      <c r="N429" s="87">
        <f t="shared" si="96"/>
        <v>0</v>
      </c>
      <c r="O429" s="87">
        <f t="shared" si="97"/>
        <v>0</v>
      </c>
    </row>
    <row r="430" spans="1:15" x14ac:dyDescent="0.35">
      <c r="A430" s="87" t="str">
        <f t="shared" si="84"/>
        <v>2026</v>
      </c>
      <c r="B430" s="87">
        <v>541011</v>
      </c>
      <c r="C430" s="87">
        <f t="shared" si="85"/>
        <v>0</v>
      </c>
      <c r="D430" s="87">
        <f t="shared" si="86"/>
        <v>0</v>
      </c>
      <c r="E430" s="87">
        <f t="shared" si="87"/>
        <v>0</v>
      </c>
      <c r="F430" s="87">
        <f t="shared" si="88"/>
        <v>0</v>
      </c>
      <c r="G430" s="87">
        <f t="shared" si="89"/>
        <v>0</v>
      </c>
      <c r="H430" s="87">
        <f t="shared" si="90"/>
        <v>0</v>
      </c>
      <c r="I430" s="87">
        <f t="shared" si="91"/>
        <v>0</v>
      </c>
      <c r="J430" s="87">
        <f t="shared" si="92"/>
        <v>0</v>
      </c>
      <c r="K430" s="87">
        <f t="shared" si="93"/>
        <v>0</v>
      </c>
      <c r="L430" s="87">
        <f t="shared" si="94"/>
        <v>0</v>
      </c>
      <c r="M430" s="87">
        <f t="shared" si="95"/>
        <v>0</v>
      </c>
      <c r="N430" s="87">
        <f t="shared" si="96"/>
        <v>0</v>
      </c>
      <c r="O430" s="87">
        <f t="shared" si="97"/>
        <v>0</v>
      </c>
    </row>
    <row r="431" spans="1:15" x14ac:dyDescent="0.35">
      <c r="A431" s="87" t="str">
        <f t="shared" si="84"/>
        <v>2026</v>
      </c>
      <c r="B431" s="87">
        <v>541012</v>
      </c>
      <c r="C431" s="87">
        <f t="shared" si="85"/>
        <v>0</v>
      </c>
      <c r="D431" s="87">
        <f t="shared" si="86"/>
        <v>0</v>
      </c>
      <c r="E431" s="87">
        <f t="shared" si="87"/>
        <v>0</v>
      </c>
      <c r="F431" s="87">
        <f t="shared" si="88"/>
        <v>0</v>
      </c>
      <c r="G431" s="87">
        <f t="shared" si="89"/>
        <v>0</v>
      </c>
      <c r="H431" s="87">
        <f t="shared" si="90"/>
        <v>0</v>
      </c>
      <c r="I431" s="87">
        <f t="shared" si="91"/>
        <v>0</v>
      </c>
      <c r="J431" s="87">
        <f t="shared" si="92"/>
        <v>0</v>
      </c>
      <c r="K431" s="87">
        <f t="shared" si="93"/>
        <v>0</v>
      </c>
      <c r="L431" s="87">
        <f t="shared" si="94"/>
        <v>0</v>
      </c>
      <c r="M431" s="87">
        <f t="shared" si="95"/>
        <v>0</v>
      </c>
      <c r="N431" s="87">
        <f t="shared" si="96"/>
        <v>0</v>
      </c>
      <c r="O431" s="87">
        <f t="shared" si="97"/>
        <v>0</v>
      </c>
    </row>
    <row r="432" spans="1:15" x14ac:dyDescent="0.35">
      <c r="A432" s="87" t="str">
        <f t="shared" si="84"/>
        <v>2026</v>
      </c>
      <c r="B432" s="87">
        <v>542000</v>
      </c>
      <c r="C432" s="87">
        <f t="shared" si="85"/>
        <v>0</v>
      </c>
      <c r="D432" s="87">
        <f t="shared" si="86"/>
        <v>0</v>
      </c>
      <c r="E432" s="87">
        <f t="shared" si="87"/>
        <v>0</v>
      </c>
      <c r="F432" s="87">
        <f t="shared" si="88"/>
        <v>0</v>
      </c>
      <c r="G432" s="87">
        <f t="shared" si="89"/>
        <v>0</v>
      </c>
      <c r="H432" s="87">
        <f t="shared" si="90"/>
        <v>0</v>
      </c>
      <c r="I432" s="87">
        <f t="shared" si="91"/>
        <v>0</v>
      </c>
      <c r="J432" s="87">
        <f t="shared" si="92"/>
        <v>0</v>
      </c>
      <c r="K432" s="87">
        <f t="shared" si="93"/>
        <v>0</v>
      </c>
      <c r="L432" s="87">
        <f t="shared" si="94"/>
        <v>0</v>
      </c>
      <c r="M432" s="87">
        <f t="shared" si="95"/>
        <v>0</v>
      </c>
      <c r="N432" s="87">
        <f t="shared" si="96"/>
        <v>0</v>
      </c>
      <c r="O432" s="87">
        <f t="shared" si="97"/>
        <v>0</v>
      </c>
    </row>
    <row r="433" spans="1:15" x14ac:dyDescent="0.35">
      <c r="A433" s="87" t="str">
        <f t="shared" si="84"/>
        <v>2026</v>
      </c>
      <c r="B433" s="87">
        <v>542010</v>
      </c>
      <c r="C433" s="87">
        <f t="shared" si="85"/>
        <v>0</v>
      </c>
      <c r="D433" s="87">
        <f t="shared" si="86"/>
        <v>0</v>
      </c>
      <c r="E433" s="87">
        <f t="shared" si="87"/>
        <v>0</v>
      </c>
      <c r="F433" s="87">
        <f t="shared" si="88"/>
        <v>0</v>
      </c>
      <c r="G433" s="87">
        <f t="shared" si="89"/>
        <v>0</v>
      </c>
      <c r="H433" s="87">
        <f t="shared" si="90"/>
        <v>0</v>
      </c>
      <c r="I433" s="87">
        <f t="shared" si="91"/>
        <v>0</v>
      </c>
      <c r="J433" s="87">
        <f t="shared" si="92"/>
        <v>0</v>
      </c>
      <c r="K433" s="87">
        <f t="shared" si="93"/>
        <v>0</v>
      </c>
      <c r="L433" s="87">
        <f t="shared" si="94"/>
        <v>0</v>
      </c>
      <c r="M433" s="87">
        <f t="shared" si="95"/>
        <v>0</v>
      </c>
      <c r="N433" s="87">
        <f t="shared" si="96"/>
        <v>0</v>
      </c>
      <c r="O433" s="87">
        <f t="shared" si="97"/>
        <v>0</v>
      </c>
    </row>
    <row r="434" spans="1:15" x14ac:dyDescent="0.35">
      <c r="A434" s="87" t="str">
        <f t="shared" si="84"/>
        <v>2026</v>
      </c>
      <c r="B434" s="87">
        <v>542011</v>
      </c>
      <c r="C434" s="87">
        <f t="shared" si="85"/>
        <v>0</v>
      </c>
      <c r="D434" s="87">
        <f t="shared" si="86"/>
        <v>0</v>
      </c>
      <c r="E434" s="87">
        <f t="shared" si="87"/>
        <v>0</v>
      </c>
      <c r="F434" s="87">
        <f t="shared" si="88"/>
        <v>0</v>
      </c>
      <c r="G434" s="87">
        <f t="shared" si="89"/>
        <v>0</v>
      </c>
      <c r="H434" s="87">
        <f t="shared" si="90"/>
        <v>0</v>
      </c>
      <c r="I434" s="87">
        <f t="shared" si="91"/>
        <v>0</v>
      </c>
      <c r="J434" s="87">
        <f t="shared" si="92"/>
        <v>0</v>
      </c>
      <c r="K434" s="87">
        <f t="shared" si="93"/>
        <v>0</v>
      </c>
      <c r="L434" s="87">
        <f t="shared" si="94"/>
        <v>0</v>
      </c>
      <c r="M434" s="87">
        <f t="shared" si="95"/>
        <v>0</v>
      </c>
      <c r="N434" s="87">
        <f t="shared" si="96"/>
        <v>0</v>
      </c>
      <c r="O434" s="87">
        <f t="shared" si="97"/>
        <v>0</v>
      </c>
    </row>
    <row r="435" spans="1:15" x14ac:dyDescent="0.35">
      <c r="A435" s="87" t="str">
        <f t="shared" si="84"/>
        <v>2026</v>
      </c>
      <c r="B435" s="87">
        <v>542012</v>
      </c>
      <c r="C435" s="87">
        <f t="shared" si="85"/>
        <v>0</v>
      </c>
      <c r="D435" s="87">
        <f t="shared" si="86"/>
        <v>0</v>
      </c>
      <c r="E435" s="87">
        <f t="shared" si="87"/>
        <v>0</v>
      </c>
      <c r="F435" s="87">
        <f t="shared" si="88"/>
        <v>0</v>
      </c>
      <c r="G435" s="87">
        <f t="shared" si="89"/>
        <v>0</v>
      </c>
      <c r="H435" s="87">
        <f t="shared" si="90"/>
        <v>0</v>
      </c>
      <c r="I435" s="87">
        <f t="shared" si="91"/>
        <v>0</v>
      </c>
      <c r="J435" s="87">
        <f t="shared" si="92"/>
        <v>0</v>
      </c>
      <c r="K435" s="87">
        <f t="shared" si="93"/>
        <v>0</v>
      </c>
      <c r="L435" s="87">
        <f t="shared" si="94"/>
        <v>0</v>
      </c>
      <c r="M435" s="87">
        <f t="shared" si="95"/>
        <v>0</v>
      </c>
      <c r="N435" s="87">
        <f t="shared" si="96"/>
        <v>0</v>
      </c>
      <c r="O435" s="87">
        <f t="shared" si="97"/>
        <v>0</v>
      </c>
    </row>
    <row r="436" spans="1:15" x14ac:dyDescent="0.35">
      <c r="A436" s="87" t="str">
        <f t="shared" si="84"/>
        <v>2026</v>
      </c>
      <c r="B436" s="87">
        <v>542013</v>
      </c>
      <c r="C436" s="87">
        <f t="shared" si="85"/>
        <v>0</v>
      </c>
      <c r="D436" s="87">
        <f t="shared" si="86"/>
        <v>0</v>
      </c>
      <c r="E436" s="87">
        <f t="shared" si="87"/>
        <v>0</v>
      </c>
      <c r="F436" s="87">
        <f t="shared" si="88"/>
        <v>0</v>
      </c>
      <c r="G436" s="87">
        <f t="shared" si="89"/>
        <v>0</v>
      </c>
      <c r="H436" s="87">
        <f t="shared" si="90"/>
        <v>0</v>
      </c>
      <c r="I436" s="87">
        <f t="shared" si="91"/>
        <v>0</v>
      </c>
      <c r="J436" s="87">
        <f t="shared" si="92"/>
        <v>0</v>
      </c>
      <c r="K436" s="87">
        <f t="shared" si="93"/>
        <v>0</v>
      </c>
      <c r="L436" s="87">
        <f t="shared" si="94"/>
        <v>0</v>
      </c>
      <c r="M436" s="87">
        <f t="shared" si="95"/>
        <v>0</v>
      </c>
      <c r="N436" s="87">
        <f t="shared" si="96"/>
        <v>0</v>
      </c>
      <c r="O436" s="87">
        <f t="shared" si="97"/>
        <v>0</v>
      </c>
    </row>
    <row r="437" spans="1:15" x14ac:dyDescent="0.35">
      <c r="A437" s="87" t="str">
        <f t="shared" si="84"/>
        <v>2026</v>
      </c>
      <c r="B437" s="87">
        <v>542014</v>
      </c>
      <c r="C437" s="87">
        <f t="shared" si="85"/>
        <v>0</v>
      </c>
      <c r="D437" s="87">
        <f t="shared" si="86"/>
        <v>0</v>
      </c>
      <c r="E437" s="87">
        <f t="shared" si="87"/>
        <v>0</v>
      </c>
      <c r="F437" s="87">
        <f t="shared" si="88"/>
        <v>0</v>
      </c>
      <c r="G437" s="87">
        <f t="shared" si="89"/>
        <v>0</v>
      </c>
      <c r="H437" s="87">
        <f t="shared" si="90"/>
        <v>0</v>
      </c>
      <c r="I437" s="87">
        <f t="shared" si="91"/>
        <v>0</v>
      </c>
      <c r="J437" s="87">
        <f t="shared" si="92"/>
        <v>0</v>
      </c>
      <c r="K437" s="87">
        <f t="shared" si="93"/>
        <v>0</v>
      </c>
      <c r="L437" s="87">
        <f t="shared" si="94"/>
        <v>0</v>
      </c>
      <c r="M437" s="87">
        <f t="shared" si="95"/>
        <v>0</v>
      </c>
      <c r="N437" s="87">
        <f t="shared" si="96"/>
        <v>0</v>
      </c>
      <c r="O437" s="87">
        <f t="shared" si="97"/>
        <v>0</v>
      </c>
    </row>
    <row r="438" spans="1:15" x14ac:dyDescent="0.35">
      <c r="A438" s="87" t="str">
        <f t="shared" si="84"/>
        <v>2026</v>
      </c>
      <c r="B438" s="87">
        <v>542015</v>
      </c>
      <c r="C438" s="87">
        <f t="shared" si="85"/>
        <v>0</v>
      </c>
      <c r="D438" s="87">
        <f t="shared" si="86"/>
        <v>0</v>
      </c>
      <c r="E438" s="87">
        <f t="shared" si="87"/>
        <v>0</v>
      </c>
      <c r="F438" s="87">
        <f t="shared" si="88"/>
        <v>0</v>
      </c>
      <c r="G438" s="87">
        <f t="shared" si="89"/>
        <v>0</v>
      </c>
      <c r="H438" s="87">
        <f t="shared" si="90"/>
        <v>0</v>
      </c>
      <c r="I438" s="87">
        <f t="shared" si="91"/>
        <v>0</v>
      </c>
      <c r="J438" s="87">
        <f t="shared" si="92"/>
        <v>0</v>
      </c>
      <c r="K438" s="87">
        <f t="shared" si="93"/>
        <v>0</v>
      </c>
      <c r="L438" s="87">
        <f t="shared" si="94"/>
        <v>0</v>
      </c>
      <c r="M438" s="87">
        <f t="shared" si="95"/>
        <v>0</v>
      </c>
      <c r="N438" s="87">
        <f t="shared" si="96"/>
        <v>0</v>
      </c>
      <c r="O438" s="87">
        <f t="shared" si="97"/>
        <v>0</v>
      </c>
    </row>
    <row r="439" spans="1:15" x14ac:dyDescent="0.35">
      <c r="A439" s="87" t="str">
        <f t="shared" si="84"/>
        <v>2026</v>
      </c>
      <c r="B439" s="87">
        <v>542016</v>
      </c>
      <c r="C439" s="87">
        <f t="shared" si="85"/>
        <v>0</v>
      </c>
      <c r="D439" s="87">
        <f t="shared" si="86"/>
        <v>0</v>
      </c>
      <c r="E439" s="87">
        <f t="shared" si="87"/>
        <v>0</v>
      </c>
      <c r="F439" s="87">
        <f t="shared" si="88"/>
        <v>0</v>
      </c>
      <c r="G439" s="87">
        <f t="shared" si="89"/>
        <v>0</v>
      </c>
      <c r="H439" s="87">
        <f t="shared" si="90"/>
        <v>0</v>
      </c>
      <c r="I439" s="87">
        <f t="shared" si="91"/>
        <v>0</v>
      </c>
      <c r="J439" s="87">
        <f t="shared" si="92"/>
        <v>0</v>
      </c>
      <c r="K439" s="87">
        <f t="shared" si="93"/>
        <v>0</v>
      </c>
      <c r="L439" s="87">
        <f t="shared" si="94"/>
        <v>0</v>
      </c>
      <c r="M439" s="87">
        <f t="shared" si="95"/>
        <v>0</v>
      </c>
      <c r="N439" s="87">
        <f t="shared" si="96"/>
        <v>0</v>
      </c>
      <c r="O439" s="87">
        <f t="shared" si="97"/>
        <v>0</v>
      </c>
    </row>
    <row r="440" spans="1:15" x14ac:dyDescent="0.35">
      <c r="A440" s="87" t="str">
        <f t="shared" si="84"/>
        <v>2026</v>
      </c>
      <c r="B440" s="87">
        <v>542017</v>
      </c>
      <c r="C440" s="87">
        <f t="shared" si="85"/>
        <v>0</v>
      </c>
      <c r="D440" s="87">
        <f t="shared" si="86"/>
        <v>0</v>
      </c>
      <c r="E440" s="87">
        <f t="shared" si="87"/>
        <v>0</v>
      </c>
      <c r="F440" s="87">
        <f t="shared" si="88"/>
        <v>0</v>
      </c>
      <c r="G440" s="87">
        <f t="shared" si="89"/>
        <v>0</v>
      </c>
      <c r="H440" s="87">
        <f t="shared" si="90"/>
        <v>0</v>
      </c>
      <c r="I440" s="87">
        <f t="shared" si="91"/>
        <v>0</v>
      </c>
      <c r="J440" s="87">
        <f t="shared" si="92"/>
        <v>0</v>
      </c>
      <c r="K440" s="87">
        <f t="shared" si="93"/>
        <v>0</v>
      </c>
      <c r="L440" s="87">
        <f t="shared" si="94"/>
        <v>0</v>
      </c>
      <c r="M440" s="87">
        <f t="shared" si="95"/>
        <v>0</v>
      </c>
      <c r="N440" s="87">
        <f t="shared" si="96"/>
        <v>0</v>
      </c>
      <c r="O440" s="87">
        <f t="shared" si="97"/>
        <v>0</v>
      </c>
    </row>
    <row r="441" spans="1:15" x14ac:dyDescent="0.35">
      <c r="A441" s="87" t="str">
        <f t="shared" si="84"/>
        <v>2026</v>
      </c>
      <c r="B441" s="87">
        <v>543000</v>
      </c>
      <c r="C441" s="87">
        <f t="shared" si="85"/>
        <v>0</v>
      </c>
      <c r="D441" s="87">
        <f t="shared" si="86"/>
        <v>0</v>
      </c>
      <c r="E441" s="87">
        <f t="shared" si="87"/>
        <v>0</v>
      </c>
      <c r="F441" s="87">
        <f t="shared" si="88"/>
        <v>0</v>
      </c>
      <c r="G441" s="87">
        <f t="shared" si="89"/>
        <v>0</v>
      </c>
      <c r="H441" s="87">
        <f t="shared" si="90"/>
        <v>0</v>
      </c>
      <c r="I441" s="87">
        <f t="shared" si="91"/>
        <v>0</v>
      </c>
      <c r="J441" s="87">
        <f t="shared" si="92"/>
        <v>0</v>
      </c>
      <c r="K441" s="87">
        <f t="shared" si="93"/>
        <v>0</v>
      </c>
      <c r="L441" s="87">
        <f t="shared" si="94"/>
        <v>0</v>
      </c>
      <c r="M441" s="87">
        <f t="shared" si="95"/>
        <v>0</v>
      </c>
      <c r="N441" s="87">
        <f t="shared" si="96"/>
        <v>0</v>
      </c>
      <c r="O441" s="87">
        <f t="shared" si="97"/>
        <v>0</v>
      </c>
    </row>
    <row r="442" spans="1:15" x14ac:dyDescent="0.35">
      <c r="A442" s="87" t="str">
        <f t="shared" si="84"/>
        <v>2026</v>
      </c>
      <c r="B442" s="87">
        <v>543010</v>
      </c>
      <c r="C442" s="87">
        <f t="shared" si="85"/>
        <v>0</v>
      </c>
      <c r="D442" s="87">
        <f t="shared" si="86"/>
        <v>0</v>
      </c>
      <c r="E442" s="87">
        <f t="shared" si="87"/>
        <v>0</v>
      </c>
      <c r="F442" s="87">
        <f t="shared" si="88"/>
        <v>0</v>
      </c>
      <c r="G442" s="87">
        <f t="shared" si="89"/>
        <v>0</v>
      </c>
      <c r="H442" s="87">
        <f t="shared" si="90"/>
        <v>0</v>
      </c>
      <c r="I442" s="87">
        <f t="shared" si="91"/>
        <v>0</v>
      </c>
      <c r="J442" s="87">
        <f t="shared" si="92"/>
        <v>0</v>
      </c>
      <c r="K442" s="87">
        <f t="shared" si="93"/>
        <v>0</v>
      </c>
      <c r="L442" s="87">
        <f t="shared" si="94"/>
        <v>0</v>
      </c>
      <c r="M442" s="87">
        <f t="shared" si="95"/>
        <v>0</v>
      </c>
      <c r="N442" s="87">
        <f t="shared" si="96"/>
        <v>0</v>
      </c>
      <c r="O442" s="87">
        <f t="shared" si="97"/>
        <v>0</v>
      </c>
    </row>
    <row r="443" spans="1:15" x14ac:dyDescent="0.35">
      <c r="A443" s="87" t="str">
        <f t="shared" si="84"/>
        <v>2026</v>
      </c>
      <c r="B443" s="87">
        <v>543011</v>
      </c>
      <c r="C443" s="87">
        <f t="shared" si="85"/>
        <v>0</v>
      </c>
      <c r="D443" s="87">
        <f t="shared" si="86"/>
        <v>0</v>
      </c>
      <c r="E443" s="87">
        <f t="shared" si="87"/>
        <v>0</v>
      </c>
      <c r="F443" s="87">
        <f t="shared" si="88"/>
        <v>0</v>
      </c>
      <c r="G443" s="87">
        <f t="shared" si="89"/>
        <v>0</v>
      </c>
      <c r="H443" s="87">
        <f t="shared" si="90"/>
        <v>0</v>
      </c>
      <c r="I443" s="87">
        <f t="shared" si="91"/>
        <v>0</v>
      </c>
      <c r="J443" s="87">
        <f t="shared" si="92"/>
        <v>0</v>
      </c>
      <c r="K443" s="87">
        <f t="shared" si="93"/>
        <v>0</v>
      </c>
      <c r="L443" s="87">
        <f t="shared" si="94"/>
        <v>0</v>
      </c>
      <c r="M443" s="87">
        <f t="shared" si="95"/>
        <v>0</v>
      </c>
      <c r="N443" s="87">
        <f t="shared" si="96"/>
        <v>0</v>
      </c>
      <c r="O443" s="87">
        <f t="shared" si="97"/>
        <v>0</v>
      </c>
    </row>
    <row r="444" spans="1:15" x14ac:dyDescent="0.35">
      <c r="A444" s="87" t="str">
        <f t="shared" si="84"/>
        <v>2026</v>
      </c>
      <c r="B444" s="87">
        <v>543012</v>
      </c>
      <c r="C444" s="87">
        <f t="shared" si="85"/>
        <v>0</v>
      </c>
      <c r="D444" s="87">
        <f t="shared" si="86"/>
        <v>0</v>
      </c>
      <c r="E444" s="87">
        <f t="shared" si="87"/>
        <v>0</v>
      </c>
      <c r="F444" s="87">
        <f t="shared" si="88"/>
        <v>0</v>
      </c>
      <c r="G444" s="87">
        <f t="shared" si="89"/>
        <v>0</v>
      </c>
      <c r="H444" s="87">
        <f t="shared" si="90"/>
        <v>0</v>
      </c>
      <c r="I444" s="87">
        <f t="shared" si="91"/>
        <v>0</v>
      </c>
      <c r="J444" s="87">
        <f t="shared" si="92"/>
        <v>0</v>
      </c>
      <c r="K444" s="87">
        <f t="shared" si="93"/>
        <v>0</v>
      </c>
      <c r="L444" s="87">
        <f t="shared" si="94"/>
        <v>0</v>
      </c>
      <c r="M444" s="87">
        <f t="shared" si="95"/>
        <v>0</v>
      </c>
      <c r="N444" s="87">
        <f t="shared" si="96"/>
        <v>0</v>
      </c>
      <c r="O444" s="87">
        <f t="shared" si="97"/>
        <v>0</v>
      </c>
    </row>
    <row r="445" spans="1:15" x14ac:dyDescent="0.35">
      <c r="A445" s="87" t="str">
        <f t="shared" si="84"/>
        <v>2026</v>
      </c>
      <c r="B445" s="87">
        <v>544000</v>
      </c>
      <c r="C445" s="87">
        <f t="shared" si="85"/>
        <v>0</v>
      </c>
      <c r="D445" s="87">
        <f t="shared" si="86"/>
        <v>0</v>
      </c>
      <c r="E445" s="87">
        <f t="shared" si="87"/>
        <v>0</v>
      </c>
      <c r="F445" s="87">
        <f t="shared" si="88"/>
        <v>0</v>
      </c>
      <c r="G445" s="87">
        <f t="shared" si="89"/>
        <v>0</v>
      </c>
      <c r="H445" s="87">
        <f t="shared" si="90"/>
        <v>0</v>
      </c>
      <c r="I445" s="87">
        <f t="shared" si="91"/>
        <v>0</v>
      </c>
      <c r="J445" s="87">
        <f t="shared" si="92"/>
        <v>0</v>
      </c>
      <c r="K445" s="87">
        <f t="shared" si="93"/>
        <v>0</v>
      </c>
      <c r="L445" s="87">
        <f t="shared" si="94"/>
        <v>0</v>
      </c>
      <c r="M445" s="87">
        <f t="shared" si="95"/>
        <v>0</v>
      </c>
      <c r="N445" s="87">
        <f t="shared" si="96"/>
        <v>0</v>
      </c>
      <c r="O445" s="87">
        <f t="shared" si="97"/>
        <v>0</v>
      </c>
    </row>
    <row r="446" spans="1:15" x14ac:dyDescent="0.35">
      <c r="A446" s="87" t="str">
        <f t="shared" si="84"/>
        <v>2026</v>
      </c>
      <c r="B446" s="87">
        <v>544010</v>
      </c>
      <c r="C446" s="87">
        <f t="shared" si="85"/>
        <v>0</v>
      </c>
      <c r="D446" s="87">
        <f t="shared" si="86"/>
        <v>0</v>
      </c>
      <c r="E446" s="87">
        <f t="shared" si="87"/>
        <v>0</v>
      </c>
      <c r="F446" s="87">
        <f t="shared" si="88"/>
        <v>0</v>
      </c>
      <c r="G446" s="87">
        <f t="shared" si="89"/>
        <v>0</v>
      </c>
      <c r="H446" s="87">
        <f t="shared" si="90"/>
        <v>0</v>
      </c>
      <c r="I446" s="87">
        <f t="shared" si="91"/>
        <v>0</v>
      </c>
      <c r="J446" s="87">
        <f t="shared" si="92"/>
        <v>0</v>
      </c>
      <c r="K446" s="87">
        <f t="shared" si="93"/>
        <v>0</v>
      </c>
      <c r="L446" s="87">
        <f t="shared" si="94"/>
        <v>0</v>
      </c>
      <c r="M446" s="87">
        <f t="shared" si="95"/>
        <v>0</v>
      </c>
      <c r="N446" s="87">
        <f t="shared" si="96"/>
        <v>0</v>
      </c>
      <c r="O446" s="87">
        <f t="shared" si="97"/>
        <v>0</v>
      </c>
    </row>
    <row r="447" spans="1:15" x14ac:dyDescent="0.35">
      <c r="A447" s="87" t="str">
        <f t="shared" si="84"/>
        <v>2026</v>
      </c>
      <c r="B447" s="87">
        <v>544011</v>
      </c>
      <c r="C447" s="87">
        <f t="shared" si="85"/>
        <v>0</v>
      </c>
      <c r="D447" s="87">
        <f t="shared" si="86"/>
        <v>0</v>
      </c>
      <c r="E447" s="87">
        <f t="shared" si="87"/>
        <v>0</v>
      </c>
      <c r="F447" s="87">
        <f t="shared" si="88"/>
        <v>0</v>
      </c>
      <c r="G447" s="87">
        <f t="shared" si="89"/>
        <v>0</v>
      </c>
      <c r="H447" s="87">
        <f t="shared" si="90"/>
        <v>0</v>
      </c>
      <c r="I447" s="87">
        <f t="shared" si="91"/>
        <v>0</v>
      </c>
      <c r="J447" s="87">
        <f t="shared" si="92"/>
        <v>0</v>
      </c>
      <c r="K447" s="87">
        <f t="shared" si="93"/>
        <v>0</v>
      </c>
      <c r="L447" s="87">
        <f t="shared" si="94"/>
        <v>0</v>
      </c>
      <c r="M447" s="87">
        <f t="shared" si="95"/>
        <v>0</v>
      </c>
      <c r="N447" s="87">
        <f t="shared" si="96"/>
        <v>0</v>
      </c>
      <c r="O447" s="87">
        <f t="shared" si="97"/>
        <v>0</v>
      </c>
    </row>
    <row r="448" spans="1:15" x14ac:dyDescent="0.35">
      <c r="A448" s="87" t="str">
        <f t="shared" si="84"/>
        <v>2026</v>
      </c>
      <c r="B448" s="87">
        <v>544012</v>
      </c>
      <c r="C448" s="87">
        <f t="shared" si="85"/>
        <v>0</v>
      </c>
      <c r="D448" s="87">
        <f t="shared" si="86"/>
        <v>0</v>
      </c>
      <c r="E448" s="87">
        <f t="shared" si="87"/>
        <v>0</v>
      </c>
      <c r="F448" s="87">
        <f t="shared" si="88"/>
        <v>0</v>
      </c>
      <c r="G448" s="87">
        <f t="shared" si="89"/>
        <v>0</v>
      </c>
      <c r="H448" s="87">
        <f t="shared" si="90"/>
        <v>0</v>
      </c>
      <c r="I448" s="87">
        <f t="shared" si="91"/>
        <v>0</v>
      </c>
      <c r="J448" s="87">
        <f t="shared" si="92"/>
        <v>0</v>
      </c>
      <c r="K448" s="87">
        <f t="shared" si="93"/>
        <v>0</v>
      </c>
      <c r="L448" s="87">
        <f t="shared" si="94"/>
        <v>0</v>
      </c>
      <c r="M448" s="87">
        <f t="shared" si="95"/>
        <v>0</v>
      </c>
      <c r="N448" s="87">
        <f t="shared" si="96"/>
        <v>0</v>
      </c>
      <c r="O448" s="87">
        <f t="shared" si="97"/>
        <v>0</v>
      </c>
    </row>
    <row r="449" spans="1:15" x14ac:dyDescent="0.35">
      <c r="A449" s="87" t="str">
        <f t="shared" si="84"/>
        <v>2026</v>
      </c>
      <c r="B449" s="87">
        <v>544013</v>
      </c>
      <c r="C449" s="87">
        <f t="shared" si="85"/>
        <v>0</v>
      </c>
      <c r="D449" s="87">
        <f t="shared" si="86"/>
        <v>0</v>
      </c>
      <c r="E449" s="87">
        <f t="shared" si="87"/>
        <v>0</v>
      </c>
      <c r="F449" s="87">
        <f t="shared" si="88"/>
        <v>0</v>
      </c>
      <c r="G449" s="87">
        <f t="shared" si="89"/>
        <v>0</v>
      </c>
      <c r="H449" s="87">
        <f t="shared" si="90"/>
        <v>0</v>
      </c>
      <c r="I449" s="87">
        <f t="shared" si="91"/>
        <v>0</v>
      </c>
      <c r="J449" s="87">
        <f t="shared" si="92"/>
        <v>0</v>
      </c>
      <c r="K449" s="87">
        <f t="shared" si="93"/>
        <v>0</v>
      </c>
      <c r="L449" s="87">
        <f t="shared" si="94"/>
        <v>0</v>
      </c>
      <c r="M449" s="87">
        <f t="shared" si="95"/>
        <v>0</v>
      </c>
      <c r="N449" s="87">
        <f t="shared" si="96"/>
        <v>0</v>
      </c>
      <c r="O449" s="87">
        <f t="shared" si="97"/>
        <v>0</v>
      </c>
    </row>
    <row r="450" spans="1:15" x14ac:dyDescent="0.35">
      <c r="A450" s="87" t="str">
        <f t="shared" ref="A450:A513" si="98">+PlnYr</f>
        <v>2026</v>
      </c>
      <c r="B450" s="87">
        <v>544014</v>
      </c>
      <c r="C450" s="87">
        <f t="shared" ref="C450:C513" si="99">VLOOKUP($B450,OP,47,FALSE)</f>
        <v>0</v>
      </c>
      <c r="D450" s="87">
        <f t="shared" ref="D450:D513" si="100">VLOOKUP($B450,OP,35,FALSE)</f>
        <v>0</v>
      </c>
      <c r="E450" s="87">
        <f t="shared" ref="E450:E513" si="101">VLOOKUP($B450,OP,36,FALSE)</f>
        <v>0</v>
      </c>
      <c r="F450" s="87">
        <f t="shared" ref="F450:F513" si="102">VLOOKUP($B450,OP,37,FALSE)</f>
        <v>0</v>
      </c>
      <c r="G450" s="87">
        <f t="shared" ref="G450:G513" si="103">VLOOKUP($B450,OP,38,FALSE)</f>
        <v>0</v>
      </c>
      <c r="H450" s="87">
        <f t="shared" ref="H450:H513" si="104">VLOOKUP($B450,OP,39,FALSE)</f>
        <v>0</v>
      </c>
      <c r="I450" s="87">
        <f t="shared" ref="I450:I513" si="105">VLOOKUP($B450,OP,40,FALSE)</f>
        <v>0</v>
      </c>
      <c r="J450" s="87">
        <f t="shared" ref="J450:J513" si="106">VLOOKUP($B450,OP,41,FALSE)</f>
        <v>0</v>
      </c>
      <c r="K450" s="87">
        <f t="shared" ref="K450:K513" si="107">VLOOKUP($B450,OP,42,FALSE)</f>
        <v>0</v>
      </c>
      <c r="L450" s="87">
        <f t="shared" ref="L450:L513" si="108">VLOOKUP($B450,OP,43,FALSE)</f>
        <v>0</v>
      </c>
      <c r="M450" s="87">
        <f t="shared" ref="M450:M513" si="109">VLOOKUP($B450,OP,44,FALSE)</f>
        <v>0</v>
      </c>
      <c r="N450" s="87">
        <f t="shared" ref="N450:N513" si="110">VLOOKUP($B450,OP,45,FALSE)</f>
        <v>0</v>
      </c>
      <c r="O450" s="87">
        <f t="shared" ref="O450:O513" si="111">VLOOKUP($B450,OP,46,FALSE)</f>
        <v>0</v>
      </c>
    </row>
    <row r="451" spans="1:15" x14ac:dyDescent="0.35">
      <c r="A451" s="87" t="str">
        <f t="shared" si="98"/>
        <v>2026</v>
      </c>
      <c r="B451" s="87">
        <v>544015</v>
      </c>
      <c r="C451" s="87">
        <f t="shared" si="99"/>
        <v>0</v>
      </c>
      <c r="D451" s="87">
        <f t="shared" si="100"/>
        <v>0</v>
      </c>
      <c r="E451" s="87">
        <f t="shared" si="101"/>
        <v>0</v>
      </c>
      <c r="F451" s="87">
        <f t="shared" si="102"/>
        <v>0</v>
      </c>
      <c r="G451" s="87">
        <f t="shared" si="103"/>
        <v>0</v>
      </c>
      <c r="H451" s="87">
        <f t="shared" si="104"/>
        <v>0</v>
      </c>
      <c r="I451" s="87">
        <f t="shared" si="105"/>
        <v>0</v>
      </c>
      <c r="J451" s="87">
        <f t="shared" si="106"/>
        <v>0</v>
      </c>
      <c r="K451" s="87">
        <f t="shared" si="107"/>
        <v>0</v>
      </c>
      <c r="L451" s="87">
        <f t="shared" si="108"/>
        <v>0</v>
      </c>
      <c r="M451" s="87">
        <f t="shared" si="109"/>
        <v>0</v>
      </c>
      <c r="N451" s="87">
        <f t="shared" si="110"/>
        <v>0</v>
      </c>
      <c r="O451" s="87">
        <f t="shared" si="111"/>
        <v>0</v>
      </c>
    </row>
    <row r="452" spans="1:15" x14ac:dyDescent="0.35">
      <c r="A452" s="87" t="str">
        <f t="shared" si="98"/>
        <v>2026</v>
      </c>
      <c r="B452" s="87">
        <v>545000</v>
      </c>
      <c r="C452" s="87">
        <f t="shared" si="99"/>
        <v>0</v>
      </c>
      <c r="D452" s="87">
        <f t="shared" si="100"/>
        <v>0</v>
      </c>
      <c r="E452" s="87">
        <f t="shared" si="101"/>
        <v>0</v>
      </c>
      <c r="F452" s="87">
        <f t="shared" si="102"/>
        <v>0</v>
      </c>
      <c r="G452" s="87">
        <f t="shared" si="103"/>
        <v>0</v>
      </c>
      <c r="H452" s="87">
        <f t="shared" si="104"/>
        <v>0</v>
      </c>
      <c r="I452" s="87">
        <f t="shared" si="105"/>
        <v>0</v>
      </c>
      <c r="J452" s="87">
        <f t="shared" si="106"/>
        <v>0</v>
      </c>
      <c r="K452" s="87">
        <f t="shared" si="107"/>
        <v>0</v>
      </c>
      <c r="L452" s="87">
        <f t="shared" si="108"/>
        <v>0</v>
      </c>
      <c r="M452" s="87">
        <f t="shared" si="109"/>
        <v>0</v>
      </c>
      <c r="N452" s="87">
        <f t="shared" si="110"/>
        <v>0</v>
      </c>
      <c r="O452" s="87">
        <f t="shared" si="111"/>
        <v>0</v>
      </c>
    </row>
    <row r="453" spans="1:15" x14ac:dyDescent="0.35">
      <c r="A453" s="87" t="str">
        <f t="shared" si="98"/>
        <v>2026</v>
      </c>
      <c r="B453" s="87">
        <v>545010</v>
      </c>
      <c r="C453" s="87">
        <f t="shared" si="99"/>
        <v>0</v>
      </c>
      <c r="D453" s="87">
        <f t="shared" si="100"/>
        <v>0</v>
      </c>
      <c r="E453" s="87">
        <f t="shared" si="101"/>
        <v>0</v>
      </c>
      <c r="F453" s="87">
        <f t="shared" si="102"/>
        <v>0</v>
      </c>
      <c r="G453" s="87">
        <f t="shared" si="103"/>
        <v>0</v>
      </c>
      <c r="H453" s="87">
        <f t="shared" si="104"/>
        <v>0</v>
      </c>
      <c r="I453" s="87">
        <f t="shared" si="105"/>
        <v>0</v>
      </c>
      <c r="J453" s="87">
        <f t="shared" si="106"/>
        <v>0</v>
      </c>
      <c r="K453" s="87">
        <f t="shared" si="107"/>
        <v>0</v>
      </c>
      <c r="L453" s="87">
        <f t="shared" si="108"/>
        <v>0</v>
      </c>
      <c r="M453" s="87">
        <f t="shared" si="109"/>
        <v>0</v>
      </c>
      <c r="N453" s="87">
        <f t="shared" si="110"/>
        <v>0</v>
      </c>
      <c r="O453" s="87">
        <f t="shared" si="111"/>
        <v>0</v>
      </c>
    </row>
    <row r="454" spans="1:15" x14ac:dyDescent="0.35">
      <c r="A454" s="87" t="str">
        <f t="shared" si="98"/>
        <v>2026</v>
      </c>
      <c r="B454" s="87">
        <v>545011</v>
      </c>
      <c r="C454" s="87">
        <f t="shared" si="99"/>
        <v>0</v>
      </c>
      <c r="D454" s="87">
        <f t="shared" si="100"/>
        <v>0</v>
      </c>
      <c r="E454" s="87">
        <f t="shared" si="101"/>
        <v>0</v>
      </c>
      <c r="F454" s="87">
        <f t="shared" si="102"/>
        <v>0</v>
      </c>
      <c r="G454" s="87">
        <f t="shared" si="103"/>
        <v>0</v>
      </c>
      <c r="H454" s="87">
        <f t="shared" si="104"/>
        <v>0</v>
      </c>
      <c r="I454" s="87">
        <f t="shared" si="105"/>
        <v>0</v>
      </c>
      <c r="J454" s="87">
        <f t="shared" si="106"/>
        <v>0</v>
      </c>
      <c r="K454" s="87">
        <f t="shared" si="107"/>
        <v>0</v>
      </c>
      <c r="L454" s="87">
        <f t="shared" si="108"/>
        <v>0</v>
      </c>
      <c r="M454" s="87">
        <f t="shared" si="109"/>
        <v>0</v>
      </c>
      <c r="N454" s="87">
        <f t="shared" si="110"/>
        <v>0</v>
      </c>
      <c r="O454" s="87">
        <f t="shared" si="111"/>
        <v>0</v>
      </c>
    </row>
    <row r="455" spans="1:15" x14ac:dyDescent="0.35">
      <c r="A455" s="87" t="str">
        <f t="shared" si="98"/>
        <v>2026</v>
      </c>
      <c r="B455" s="87">
        <v>545012</v>
      </c>
      <c r="C455" s="87">
        <f t="shared" si="99"/>
        <v>0</v>
      </c>
      <c r="D455" s="87">
        <f t="shared" si="100"/>
        <v>0</v>
      </c>
      <c r="E455" s="87">
        <f t="shared" si="101"/>
        <v>0</v>
      </c>
      <c r="F455" s="87">
        <f t="shared" si="102"/>
        <v>0</v>
      </c>
      <c r="G455" s="87">
        <f t="shared" si="103"/>
        <v>0</v>
      </c>
      <c r="H455" s="87">
        <f t="shared" si="104"/>
        <v>0</v>
      </c>
      <c r="I455" s="87">
        <f t="shared" si="105"/>
        <v>0</v>
      </c>
      <c r="J455" s="87">
        <f t="shared" si="106"/>
        <v>0</v>
      </c>
      <c r="K455" s="87">
        <f t="shared" si="107"/>
        <v>0</v>
      </c>
      <c r="L455" s="87">
        <f t="shared" si="108"/>
        <v>0</v>
      </c>
      <c r="M455" s="87">
        <f t="shared" si="109"/>
        <v>0</v>
      </c>
      <c r="N455" s="87">
        <f t="shared" si="110"/>
        <v>0</v>
      </c>
      <c r="O455" s="87">
        <f t="shared" si="111"/>
        <v>0</v>
      </c>
    </row>
    <row r="456" spans="1:15" x14ac:dyDescent="0.35">
      <c r="A456" s="87" t="str">
        <f t="shared" si="98"/>
        <v>2026</v>
      </c>
      <c r="B456" s="87">
        <v>545013</v>
      </c>
      <c r="C456" s="87">
        <f t="shared" si="99"/>
        <v>0</v>
      </c>
      <c r="D456" s="87">
        <f t="shared" si="100"/>
        <v>0</v>
      </c>
      <c r="E456" s="87">
        <f t="shared" si="101"/>
        <v>0</v>
      </c>
      <c r="F456" s="87">
        <f t="shared" si="102"/>
        <v>0</v>
      </c>
      <c r="G456" s="87">
        <f t="shared" si="103"/>
        <v>0</v>
      </c>
      <c r="H456" s="87">
        <f t="shared" si="104"/>
        <v>0</v>
      </c>
      <c r="I456" s="87">
        <f t="shared" si="105"/>
        <v>0</v>
      </c>
      <c r="J456" s="87">
        <f t="shared" si="106"/>
        <v>0</v>
      </c>
      <c r="K456" s="87">
        <f t="shared" si="107"/>
        <v>0</v>
      </c>
      <c r="L456" s="87">
        <f t="shared" si="108"/>
        <v>0</v>
      </c>
      <c r="M456" s="87">
        <f t="shared" si="109"/>
        <v>0</v>
      </c>
      <c r="N456" s="87">
        <f t="shared" si="110"/>
        <v>0</v>
      </c>
      <c r="O456" s="87">
        <f t="shared" si="111"/>
        <v>0</v>
      </c>
    </row>
    <row r="457" spans="1:15" x14ac:dyDescent="0.35">
      <c r="A457" s="87" t="str">
        <f t="shared" si="98"/>
        <v>2026</v>
      </c>
      <c r="B457" s="87">
        <v>545014</v>
      </c>
      <c r="C457" s="87">
        <f t="shared" si="99"/>
        <v>0</v>
      </c>
      <c r="D457" s="87">
        <f t="shared" si="100"/>
        <v>0</v>
      </c>
      <c r="E457" s="87">
        <f t="shared" si="101"/>
        <v>0</v>
      </c>
      <c r="F457" s="87">
        <f t="shared" si="102"/>
        <v>0</v>
      </c>
      <c r="G457" s="87">
        <f t="shared" si="103"/>
        <v>0</v>
      </c>
      <c r="H457" s="87">
        <f t="shared" si="104"/>
        <v>0</v>
      </c>
      <c r="I457" s="87">
        <f t="shared" si="105"/>
        <v>0</v>
      </c>
      <c r="J457" s="87">
        <f t="shared" si="106"/>
        <v>0</v>
      </c>
      <c r="K457" s="87">
        <f t="shared" si="107"/>
        <v>0</v>
      </c>
      <c r="L457" s="87">
        <f t="shared" si="108"/>
        <v>0</v>
      </c>
      <c r="M457" s="87">
        <f t="shared" si="109"/>
        <v>0</v>
      </c>
      <c r="N457" s="87">
        <f t="shared" si="110"/>
        <v>0</v>
      </c>
      <c r="O457" s="87">
        <f t="shared" si="111"/>
        <v>0</v>
      </c>
    </row>
    <row r="458" spans="1:15" x14ac:dyDescent="0.35">
      <c r="A458" s="87" t="str">
        <f t="shared" si="98"/>
        <v>2026</v>
      </c>
      <c r="B458" s="87">
        <v>545015</v>
      </c>
      <c r="C458" s="87">
        <f t="shared" si="99"/>
        <v>0</v>
      </c>
      <c r="D458" s="87">
        <f t="shared" si="100"/>
        <v>0</v>
      </c>
      <c r="E458" s="87">
        <f t="shared" si="101"/>
        <v>0</v>
      </c>
      <c r="F458" s="87">
        <f t="shared" si="102"/>
        <v>0</v>
      </c>
      <c r="G458" s="87">
        <f t="shared" si="103"/>
        <v>0</v>
      </c>
      <c r="H458" s="87">
        <f t="shared" si="104"/>
        <v>0</v>
      </c>
      <c r="I458" s="87">
        <f t="shared" si="105"/>
        <v>0</v>
      </c>
      <c r="J458" s="87">
        <f t="shared" si="106"/>
        <v>0</v>
      </c>
      <c r="K458" s="87">
        <f t="shared" si="107"/>
        <v>0</v>
      </c>
      <c r="L458" s="87">
        <f t="shared" si="108"/>
        <v>0</v>
      </c>
      <c r="M458" s="87">
        <f t="shared" si="109"/>
        <v>0</v>
      </c>
      <c r="N458" s="87">
        <f t="shared" si="110"/>
        <v>0</v>
      </c>
      <c r="O458" s="87">
        <f t="shared" si="111"/>
        <v>0</v>
      </c>
    </row>
    <row r="459" spans="1:15" x14ac:dyDescent="0.35">
      <c r="A459" s="87" t="str">
        <f t="shared" si="98"/>
        <v>2026</v>
      </c>
      <c r="B459" s="87">
        <v>545016</v>
      </c>
      <c r="C459" s="87">
        <f t="shared" si="99"/>
        <v>0</v>
      </c>
      <c r="D459" s="87">
        <f t="shared" si="100"/>
        <v>0</v>
      </c>
      <c r="E459" s="87">
        <f t="shared" si="101"/>
        <v>0</v>
      </c>
      <c r="F459" s="87">
        <f t="shared" si="102"/>
        <v>0</v>
      </c>
      <c r="G459" s="87">
        <f t="shared" si="103"/>
        <v>0</v>
      </c>
      <c r="H459" s="87">
        <f t="shared" si="104"/>
        <v>0</v>
      </c>
      <c r="I459" s="87">
        <f t="shared" si="105"/>
        <v>0</v>
      </c>
      <c r="J459" s="87">
        <f t="shared" si="106"/>
        <v>0</v>
      </c>
      <c r="K459" s="87">
        <f t="shared" si="107"/>
        <v>0</v>
      </c>
      <c r="L459" s="87">
        <f t="shared" si="108"/>
        <v>0</v>
      </c>
      <c r="M459" s="87">
        <f t="shared" si="109"/>
        <v>0</v>
      </c>
      <c r="N459" s="87">
        <f t="shared" si="110"/>
        <v>0</v>
      </c>
      <c r="O459" s="87">
        <f t="shared" si="111"/>
        <v>0</v>
      </c>
    </row>
    <row r="460" spans="1:15" x14ac:dyDescent="0.35">
      <c r="A460" s="87" t="str">
        <f t="shared" si="98"/>
        <v>2026</v>
      </c>
      <c r="B460" s="87">
        <v>545017</v>
      </c>
      <c r="C460" s="87">
        <f t="shared" si="99"/>
        <v>0</v>
      </c>
      <c r="D460" s="87">
        <f t="shared" si="100"/>
        <v>0</v>
      </c>
      <c r="E460" s="87">
        <f t="shared" si="101"/>
        <v>0</v>
      </c>
      <c r="F460" s="87">
        <f t="shared" si="102"/>
        <v>0</v>
      </c>
      <c r="G460" s="87">
        <f t="shared" si="103"/>
        <v>0</v>
      </c>
      <c r="H460" s="87">
        <f t="shared" si="104"/>
        <v>0</v>
      </c>
      <c r="I460" s="87">
        <f t="shared" si="105"/>
        <v>0</v>
      </c>
      <c r="J460" s="87">
        <f t="shared" si="106"/>
        <v>0</v>
      </c>
      <c r="K460" s="87">
        <f t="shared" si="107"/>
        <v>0</v>
      </c>
      <c r="L460" s="87">
        <f t="shared" si="108"/>
        <v>0</v>
      </c>
      <c r="M460" s="87">
        <f t="shared" si="109"/>
        <v>0</v>
      </c>
      <c r="N460" s="87">
        <f t="shared" si="110"/>
        <v>0</v>
      </c>
      <c r="O460" s="87">
        <f t="shared" si="111"/>
        <v>0</v>
      </c>
    </row>
    <row r="461" spans="1:15" x14ac:dyDescent="0.35">
      <c r="A461" s="87" t="str">
        <f t="shared" si="98"/>
        <v>2026</v>
      </c>
      <c r="C461" s="87" t="e">
        <f t="shared" si="99"/>
        <v>#N/A</v>
      </c>
      <c r="D461" s="87" t="e">
        <f t="shared" si="100"/>
        <v>#N/A</v>
      </c>
      <c r="E461" s="87" t="e">
        <f t="shared" si="101"/>
        <v>#N/A</v>
      </c>
      <c r="F461" s="87" t="e">
        <f t="shared" si="102"/>
        <v>#N/A</v>
      </c>
      <c r="G461" s="87" t="e">
        <f t="shared" si="103"/>
        <v>#N/A</v>
      </c>
      <c r="H461" s="87" t="e">
        <f t="shared" si="104"/>
        <v>#N/A</v>
      </c>
      <c r="I461" s="87" t="e">
        <f t="shared" si="105"/>
        <v>#N/A</v>
      </c>
      <c r="J461" s="87" t="e">
        <f t="shared" si="106"/>
        <v>#N/A</v>
      </c>
      <c r="K461" s="87" t="e">
        <f t="shared" si="107"/>
        <v>#N/A</v>
      </c>
      <c r="L461" s="87" t="e">
        <f t="shared" si="108"/>
        <v>#N/A</v>
      </c>
      <c r="M461" s="87" t="e">
        <f t="shared" si="109"/>
        <v>#N/A</v>
      </c>
      <c r="N461" s="87" t="e">
        <f t="shared" si="110"/>
        <v>#N/A</v>
      </c>
      <c r="O461" s="87" t="e">
        <f t="shared" si="111"/>
        <v>#N/A</v>
      </c>
    </row>
    <row r="462" spans="1:15" x14ac:dyDescent="0.35">
      <c r="A462" s="87" t="str">
        <f t="shared" si="98"/>
        <v>2026</v>
      </c>
      <c r="C462" s="87" t="e">
        <f t="shared" si="99"/>
        <v>#N/A</v>
      </c>
      <c r="D462" s="87" t="e">
        <f t="shared" si="100"/>
        <v>#N/A</v>
      </c>
      <c r="E462" s="87" t="e">
        <f t="shared" si="101"/>
        <v>#N/A</v>
      </c>
      <c r="F462" s="87" t="e">
        <f t="shared" si="102"/>
        <v>#N/A</v>
      </c>
      <c r="G462" s="87" t="e">
        <f t="shared" si="103"/>
        <v>#N/A</v>
      </c>
      <c r="H462" s="87" t="e">
        <f t="shared" si="104"/>
        <v>#N/A</v>
      </c>
      <c r="I462" s="87" t="e">
        <f t="shared" si="105"/>
        <v>#N/A</v>
      </c>
      <c r="J462" s="87" t="e">
        <f t="shared" si="106"/>
        <v>#N/A</v>
      </c>
      <c r="K462" s="87" t="e">
        <f t="shared" si="107"/>
        <v>#N/A</v>
      </c>
      <c r="L462" s="87" t="e">
        <f t="shared" si="108"/>
        <v>#N/A</v>
      </c>
      <c r="M462" s="87" t="e">
        <f t="shared" si="109"/>
        <v>#N/A</v>
      </c>
      <c r="N462" s="87" t="e">
        <f t="shared" si="110"/>
        <v>#N/A</v>
      </c>
      <c r="O462" s="87" t="e">
        <f t="shared" si="111"/>
        <v>#N/A</v>
      </c>
    </row>
    <row r="463" spans="1:15" x14ac:dyDescent="0.35">
      <c r="A463" s="87" t="str">
        <f t="shared" si="98"/>
        <v>2026</v>
      </c>
      <c r="C463" s="87" t="e">
        <f t="shared" si="99"/>
        <v>#N/A</v>
      </c>
      <c r="D463" s="87" t="e">
        <f t="shared" si="100"/>
        <v>#N/A</v>
      </c>
      <c r="E463" s="87" t="e">
        <f t="shared" si="101"/>
        <v>#N/A</v>
      </c>
      <c r="F463" s="87" t="e">
        <f t="shared" si="102"/>
        <v>#N/A</v>
      </c>
      <c r="G463" s="87" t="e">
        <f t="shared" si="103"/>
        <v>#N/A</v>
      </c>
      <c r="H463" s="87" t="e">
        <f t="shared" si="104"/>
        <v>#N/A</v>
      </c>
      <c r="I463" s="87" t="e">
        <f t="shared" si="105"/>
        <v>#N/A</v>
      </c>
      <c r="J463" s="87" t="e">
        <f t="shared" si="106"/>
        <v>#N/A</v>
      </c>
      <c r="K463" s="87" t="e">
        <f t="shared" si="107"/>
        <v>#N/A</v>
      </c>
      <c r="L463" s="87" t="e">
        <f t="shared" si="108"/>
        <v>#N/A</v>
      </c>
      <c r="M463" s="87" t="e">
        <f t="shared" si="109"/>
        <v>#N/A</v>
      </c>
      <c r="N463" s="87" t="e">
        <f t="shared" si="110"/>
        <v>#N/A</v>
      </c>
      <c r="O463" s="87" t="e">
        <f t="shared" si="111"/>
        <v>#N/A</v>
      </c>
    </row>
    <row r="464" spans="1:15" x14ac:dyDescent="0.35">
      <c r="A464" s="87" t="str">
        <f t="shared" si="98"/>
        <v>2026</v>
      </c>
      <c r="C464" s="87" t="e">
        <f t="shared" si="99"/>
        <v>#N/A</v>
      </c>
      <c r="D464" s="87" t="e">
        <f t="shared" si="100"/>
        <v>#N/A</v>
      </c>
      <c r="E464" s="87" t="e">
        <f t="shared" si="101"/>
        <v>#N/A</v>
      </c>
      <c r="F464" s="87" t="e">
        <f t="shared" si="102"/>
        <v>#N/A</v>
      </c>
      <c r="G464" s="87" t="e">
        <f t="shared" si="103"/>
        <v>#N/A</v>
      </c>
      <c r="H464" s="87" t="e">
        <f t="shared" si="104"/>
        <v>#N/A</v>
      </c>
      <c r="I464" s="87" t="e">
        <f t="shared" si="105"/>
        <v>#N/A</v>
      </c>
      <c r="J464" s="87" t="e">
        <f t="shared" si="106"/>
        <v>#N/A</v>
      </c>
      <c r="K464" s="87" t="e">
        <f t="shared" si="107"/>
        <v>#N/A</v>
      </c>
      <c r="L464" s="87" t="e">
        <f t="shared" si="108"/>
        <v>#N/A</v>
      </c>
      <c r="M464" s="87" t="e">
        <f t="shared" si="109"/>
        <v>#N/A</v>
      </c>
      <c r="N464" s="87" t="e">
        <f t="shared" si="110"/>
        <v>#N/A</v>
      </c>
      <c r="O464" s="87" t="e">
        <f t="shared" si="111"/>
        <v>#N/A</v>
      </c>
    </row>
    <row r="465" spans="1:15" x14ac:dyDescent="0.35">
      <c r="A465" s="87" t="str">
        <f t="shared" si="98"/>
        <v>2026</v>
      </c>
      <c r="B465" s="87">
        <v>550000</v>
      </c>
      <c r="C465" s="87">
        <f t="shared" si="99"/>
        <v>0</v>
      </c>
      <c r="D465" s="87">
        <f t="shared" si="100"/>
        <v>0</v>
      </c>
      <c r="E465" s="87">
        <f t="shared" si="101"/>
        <v>0</v>
      </c>
      <c r="F465" s="87">
        <f t="shared" si="102"/>
        <v>0</v>
      </c>
      <c r="G465" s="87">
        <f t="shared" si="103"/>
        <v>0</v>
      </c>
      <c r="H465" s="87">
        <f t="shared" si="104"/>
        <v>0</v>
      </c>
      <c r="I465" s="87">
        <f t="shared" si="105"/>
        <v>0</v>
      </c>
      <c r="J465" s="87">
        <f t="shared" si="106"/>
        <v>0</v>
      </c>
      <c r="K465" s="87">
        <f t="shared" si="107"/>
        <v>0</v>
      </c>
      <c r="L465" s="87">
        <f t="shared" si="108"/>
        <v>0</v>
      </c>
      <c r="M465" s="87">
        <f t="shared" si="109"/>
        <v>0</v>
      </c>
      <c r="N465" s="87">
        <f t="shared" si="110"/>
        <v>0</v>
      </c>
      <c r="O465" s="87">
        <f t="shared" si="111"/>
        <v>0</v>
      </c>
    </row>
    <row r="466" spans="1:15" x14ac:dyDescent="0.35">
      <c r="A466" s="87" t="str">
        <f t="shared" si="98"/>
        <v>2026</v>
      </c>
      <c r="B466" s="87">
        <v>551000</v>
      </c>
      <c r="C466" s="87">
        <f t="shared" si="99"/>
        <v>0</v>
      </c>
      <c r="D466" s="87">
        <f t="shared" si="100"/>
        <v>0</v>
      </c>
      <c r="E466" s="87">
        <f t="shared" si="101"/>
        <v>0</v>
      </c>
      <c r="F466" s="87">
        <f t="shared" si="102"/>
        <v>0</v>
      </c>
      <c r="G466" s="87">
        <f t="shared" si="103"/>
        <v>0</v>
      </c>
      <c r="H466" s="87">
        <f t="shared" si="104"/>
        <v>0</v>
      </c>
      <c r="I466" s="87">
        <f t="shared" si="105"/>
        <v>0</v>
      </c>
      <c r="J466" s="87">
        <f t="shared" si="106"/>
        <v>0</v>
      </c>
      <c r="K466" s="87">
        <f t="shared" si="107"/>
        <v>0</v>
      </c>
      <c r="L466" s="87">
        <f t="shared" si="108"/>
        <v>0</v>
      </c>
      <c r="M466" s="87">
        <f t="shared" si="109"/>
        <v>0</v>
      </c>
      <c r="N466" s="87">
        <f t="shared" si="110"/>
        <v>0</v>
      </c>
      <c r="O466" s="87">
        <f t="shared" si="111"/>
        <v>0</v>
      </c>
    </row>
    <row r="467" spans="1:15" x14ac:dyDescent="0.35">
      <c r="A467" s="87" t="str">
        <f t="shared" si="98"/>
        <v>2026</v>
      </c>
      <c r="B467" s="87">
        <v>551010</v>
      </c>
      <c r="C467" s="87">
        <f t="shared" si="99"/>
        <v>0</v>
      </c>
      <c r="D467" s="87">
        <f t="shared" si="100"/>
        <v>0</v>
      </c>
      <c r="E467" s="87">
        <f t="shared" si="101"/>
        <v>0</v>
      </c>
      <c r="F467" s="87">
        <f t="shared" si="102"/>
        <v>0</v>
      </c>
      <c r="G467" s="87">
        <f t="shared" si="103"/>
        <v>0</v>
      </c>
      <c r="H467" s="87">
        <f t="shared" si="104"/>
        <v>0</v>
      </c>
      <c r="I467" s="87">
        <f t="shared" si="105"/>
        <v>0</v>
      </c>
      <c r="J467" s="87">
        <f t="shared" si="106"/>
        <v>0</v>
      </c>
      <c r="K467" s="87">
        <f t="shared" si="107"/>
        <v>0</v>
      </c>
      <c r="L467" s="87">
        <f t="shared" si="108"/>
        <v>0</v>
      </c>
      <c r="M467" s="87">
        <f t="shared" si="109"/>
        <v>0</v>
      </c>
      <c r="N467" s="87">
        <f t="shared" si="110"/>
        <v>0</v>
      </c>
      <c r="O467" s="87">
        <f t="shared" si="111"/>
        <v>0</v>
      </c>
    </row>
    <row r="468" spans="1:15" x14ac:dyDescent="0.35">
      <c r="A468" s="87" t="str">
        <f t="shared" si="98"/>
        <v>2026</v>
      </c>
      <c r="B468" s="87">
        <v>551011</v>
      </c>
      <c r="C468" s="87">
        <f t="shared" si="99"/>
        <v>0</v>
      </c>
      <c r="D468" s="87">
        <f t="shared" si="100"/>
        <v>0</v>
      </c>
      <c r="E468" s="87">
        <f t="shared" si="101"/>
        <v>0</v>
      </c>
      <c r="F468" s="87">
        <f t="shared" si="102"/>
        <v>0</v>
      </c>
      <c r="G468" s="87">
        <f t="shared" si="103"/>
        <v>0</v>
      </c>
      <c r="H468" s="87">
        <f t="shared" si="104"/>
        <v>0</v>
      </c>
      <c r="I468" s="87">
        <f t="shared" si="105"/>
        <v>0</v>
      </c>
      <c r="J468" s="87">
        <f t="shared" si="106"/>
        <v>0</v>
      </c>
      <c r="K468" s="87">
        <f t="shared" si="107"/>
        <v>0</v>
      </c>
      <c r="L468" s="87">
        <f t="shared" si="108"/>
        <v>0</v>
      </c>
      <c r="M468" s="87">
        <f t="shared" si="109"/>
        <v>0</v>
      </c>
      <c r="N468" s="87">
        <f t="shared" si="110"/>
        <v>0</v>
      </c>
      <c r="O468" s="87">
        <f t="shared" si="111"/>
        <v>0</v>
      </c>
    </row>
    <row r="469" spans="1:15" x14ac:dyDescent="0.35">
      <c r="A469" s="87" t="str">
        <f t="shared" si="98"/>
        <v>2026</v>
      </c>
      <c r="B469" s="87">
        <v>551012</v>
      </c>
      <c r="C469" s="87">
        <f t="shared" si="99"/>
        <v>0</v>
      </c>
      <c r="D469" s="87">
        <f t="shared" si="100"/>
        <v>0</v>
      </c>
      <c r="E469" s="87">
        <f t="shared" si="101"/>
        <v>0</v>
      </c>
      <c r="F469" s="87">
        <f t="shared" si="102"/>
        <v>0</v>
      </c>
      <c r="G469" s="87">
        <f t="shared" si="103"/>
        <v>0</v>
      </c>
      <c r="H469" s="87">
        <f t="shared" si="104"/>
        <v>0</v>
      </c>
      <c r="I469" s="87">
        <f t="shared" si="105"/>
        <v>0</v>
      </c>
      <c r="J469" s="87">
        <f t="shared" si="106"/>
        <v>0</v>
      </c>
      <c r="K469" s="87">
        <f t="shared" si="107"/>
        <v>0</v>
      </c>
      <c r="L469" s="87">
        <f t="shared" si="108"/>
        <v>0</v>
      </c>
      <c r="M469" s="87">
        <f t="shared" si="109"/>
        <v>0</v>
      </c>
      <c r="N469" s="87">
        <f t="shared" si="110"/>
        <v>0</v>
      </c>
      <c r="O469" s="87">
        <f t="shared" si="111"/>
        <v>0</v>
      </c>
    </row>
    <row r="470" spans="1:15" x14ac:dyDescent="0.35">
      <c r="A470" s="87" t="str">
        <f t="shared" si="98"/>
        <v>2026</v>
      </c>
      <c r="B470" s="87">
        <v>551013</v>
      </c>
      <c r="C470" s="87">
        <f t="shared" si="99"/>
        <v>0</v>
      </c>
      <c r="D470" s="87">
        <f t="shared" si="100"/>
        <v>0</v>
      </c>
      <c r="E470" s="87">
        <f t="shared" si="101"/>
        <v>0</v>
      </c>
      <c r="F470" s="87">
        <f t="shared" si="102"/>
        <v>0</v>
      </c>
      <c r="G470" s="87">
        <f t="shared" si="103"/>
        <v>0</v>
      </c>
      <c r="H470" s="87">
        <f t="shared" si="104"/>
        <v>0</v>
      </c>
      <c r="I470" s="87">
        <f t="shared" si="105"/>
        <v>0</v>
      </c>
      <c r="J470" s="87">
        <f t="shared" si="106"/>
        <v>0</v>
      </c>
      <c r="K470" s="87">
        <f t="shared" si="107"/>
        <v>0</v>
      </c>
      <c r="L470" s="87">
        <f t="shared" si="108"/>
        <v>0</v>
      </c>
      <c r="M470" s="87">
        <f t="shared" si="109"/>
        <v>0</v>
      </c>
      <c r="N470" s="87">
        <f t="shared" si="110"/>
        <v>0</v>
      </c>
      <c r="O470" s="87">
        <f t="shared" si="111"/>
        <v>0</v>
      </c>
    </row>
    <row r="471" spans="1:15" x14ac:dyDescent="0.35">
      <c r="A471" s="87" t="str">
        <f t="shared" si="98"/>
        <v>2026</v>
      </c>
      <c r="B471" s="87">
        <v>551014</v>
      </c>
      <c r="C471" s="87">
        <f t="shared" si="99"/>
        <v>0</v>
      </c>
      <c r="D471" s="87">
        <f t="shared" si="100"/>
        <v>0</v>
      </c>
      <c r="E471" s="87">
        <f t="shared" si="101"/>
        <v>0</v>
      </c>
      <c r="F471" s="87">
        <f t="shared" si="102"/>
        <v>0</v>
      </c>
      <c r="G471" s="87">
        <f t="shared" si="103"/>
        <v>0</v>
      </c>
      <c r="H471" s="87">
        <f t="shared" si="104"/>
        <v>0</v>
      </c>
      <c r="I471" s="87">
        <f t="shared" si="105"/>
        <v>0</v>
      </c>
      <c r="J471" s="87">
        <f t="shared" si="106"/>
        <v>0</v>
      </c>
      <c r="K471" s="87">
        <f t="shared" si="107"/>
        <v>0</v>
      </c>
      <c r="L471" s="87">
        <f t="shared" si="108"/>
        <v>0</v>
      </c>
      <c r="M471" s="87">
        <f t="shared" si="109"/>
        <v>0</v>
      </c>
      <c r="N471" s="87">
        <f t="shared" si="110"/>
        <v>0</v>
      </c>
      <c r="O471" s="87">
        <f t="shared" si="111"/>
        <v>0</v>
      </c>
    </row>
    <row r="472" spans="1:15" x14ac:dyDescent="0.35">
      <c r="A472" s="87" t="str">
        <f t="shared" si="98"/>
        <v>2026</v>
      </c>
      <c r="B472" s="87">
        <v>551015</v>
      </c>
      <c r="C472" s="87">
        <f t="shared" si="99"/>
        <v>0</v>
      </c>
      <c r="D472" s="87">
        <f t="shared" si="100"/>
        <v>0</v>
      </c>
      <c r="E472" s="87">
        <f t="shared" si="101"/>
        <v>0</v>
      </c>
      <c r="F472" s="87">
        <f t="shared" si="102"/>
        <v>0</v>
      </c>
      <c r="G472" s="87">
        <f t="shared" si="103"/>
        <v>0</v>
      </c>
      <c r="H472" s="87">
        <f t="shared" si="104"/>
        <v>0</v>
      </c>
      <c r="I472" s="87">
        <f t="shared" si="105"/>
        <v>0</v>
      </c>
      <c r="J472" s="87">
        <f t="shared" si="106"/>
        <v>0</v>
      </c>
      <c r="K472" s="87">
        <f t="shared" si="107"/>
        <v>0</v>
      </c>
      <c r="L472" s="87">
        <f t="shared" si="108"/>
        <v>0</v>
      </c>
      <c r="M472" s="87">
        <f t="shared" si="109"/>
        <v>0</v>
      </c>
      <c r="N472" s="87">
        <f t="shared" si="110"/>
        <v>0</v>
      </c>
      <c r="O472" s="87">
        <f t="shared" si="111"/>
        <v>0</v>
      </c>
    </row>
    <row r="473" spans="1:15" x14ac:dyDescent="0.35">
      <c r="A473" s="87" t="str">
        <f t="shared" si="98"/>
        <v>2026</v>
      </c>
      <c r="B473" s="87">
        <v>551016</v>
      </c>
      <c r="C473" s="87">
        <f t="shared" si="99"/>
        <v>0</v>
      </c>
      <c r="D473" s="87">
        <f t="shared" si="100"/>
        <v>0</v>
      </c>
      <c r="E473" s="87">
        <f t="shared" si="101"/>
        <v>0</v>
      </c>
      <c r="F473" s="87">
        <f t="shared" si="102"/>
        <v>0</v>
      </c>
      <c r="G473" s="87">
        <f t="shared" si="103"/>
        <v>0</v>
      </c>
      <c r="H473" s="87">
        <f t="shared" si="104"/>
        <v>0</v>
      </c>
      <c r="I473" s="87">
        <f t="shared" si="105"/>
        <v>0</v>
      </c>
      <c r="J473" s="87">
        <f t="shared" si="106"/>
        <v>0</v>
      </c>
      <c r="K473" s="87">
        <f t="shared" si="107"/>
        <v>0</v>
      </c>
      <c r="L473" s="87">
        <f t="shared" si="108"/>
        <v>0</v>
      </c>
      <c r="M473" s="87">
        <f t="shared" si="109"/>
        <v>0</v>
      </c>
      <c r="N473" s="87">
        <f t="shared" si="110"/>
        <v>0</v>
      </c>
      <c r="O473" s="87">
        <f t="shared" si="111"/>
        <v>0</v>
      </c>
    </row>
    <row r="474" spans="1:15" x14ac:dyDescent="0.35">
      <c r="A474" s="87" t="str">
        <f t="shared" si="98"/>
        <v>2026</v>
      </c>
      <c r="B474" s="87">
        <v>551017</v>
      </c>
      <c r="C474" s="87">
        <f t="shared" si="99"/>
        <v>0</v>
      </c>
      <c r="D474" s="87">
        <f t="shared" si="100"/>
        <v>0</v>
      </c>
      <c r="E474" s="87">
        <f t="shared" si="101"/>
        <v>0</v>
      </c>
      <c r="F474" s="87">
        <f t="shared" si="102"/>
        <v>0</v>
      </c>
      <c r="G474" s="87">
        <f t="shared" si="103"/>
        <v>0</v>
      </c>
      <c r="H474" s="87">
        <f t="shared" si="104"/>
        <v>0</v>
      </c>
      <c r="I474" s="87">
        <f t="shared" si="105"/>
        <v>0</v>
      </c>
      <c r="J474" s="87">
        <f t="shared" si="106"/>
        <v>0</v>
      </c>
      <c r="K474" s="87">
        <f t="shared" si="107"/>
        <v>0</v>
      </c>
      <c r="L474" s="87">
        <f t="shared" si="108"/>
        <v>0</v>
      </c>
      <c r="M474" s="87">
        <f t="shared" si="109"/>
        <v>0</v>
      </c>
      <c r="N474" s="87">
        <f t="shared" si="110"/>
        <v>0</v>
      </c>
      <c r="O474" s="87">
        <f t="shared" si="111"/>
        <v>0</v>
      </c>
    </row>
    <row r="475" spans="1:15" x14ac:dyDescent="0.35">
      <c r="A475" s="87" t="str">
        <f t="shared" si="98"/>
        <v>2026</v>
      </c>
      <c r="B475" s="87">
        <v>551018</v>
      </c>
      <c r="C475" s="87">
        <f t="shared" si="99"/>
        <v>0</v>
      </c>
      <c r="D475" s="87">
        <f t="shared" si="100"/>
        <v>0</v>
      </c>
      <c r="E475" s="87">
        <f t="shared" si="101"/>
        <v>0</v>
      </c>
      <c r="F475" s="87">
        <f t="shared" si="102"/>
        <v>0</v>
      </c>
      <c r="G475" s="87">
        <f t="shared" si="103"/>
        <v>0</v>
      </c>
      <c r="H475" s="87">
        <f t="shared" si="104"/>
        <v>0</v>
      </c>
      <c r="I475" s="87">
        <f t="shared" si="105"/>
        <v>0</v>
      </c>
      <c r="J475" s="87">
        <f t="shared" si="106"/>
        <v>0</v>
      </c>
      <c r="K475" s="87">
        <f t="shared" si="107"/>
        <v>0</v>
      </c>
      <c r="L475" s="87">
        <f t="shared" si="108"/>
        <v>0</v>
      </c>
      <c r="M475" s="87">
        <f t="shared" si="109"/>
        <v>0</v>
      </c>
      <c r="N475" s="87">
        <f t="shared" si="110"/>
        <v>0</v>
      </c>
      <c r="O475" s="87">
        <f t="shared" si="111"/>
        <v>0</v>
      </c>
    </row>
    <row r="476" spans="1:15" x14ac:dyDescent="0.35">
      <c r="A476" s="87" t="str">
        <f t="shared" si="98"/>
        <v>2026</v>
      </c>
      <c r="B476" s="87">
        <v>551019</v>
      </c>
      <c r="C476" s="87">
        <f t="shared" si="99"/>
        <v>0</v>
      </c>
      <c r="D476" s="87">
        <f t="shared" si="100"/>
        <v>0</v>
      </c>
      <c r="E476" s="87">
        <f t="shared" si="101"/>
        <v>0</v>
      </c>
      <c r="F476" s="87">
        <f t="shared" si="102"/>
        <v>0</v>
      </c>
      <c r="G476" s="87">
        <f t="shared" si="103"/>
        <v>0</v>
      </c>
      <c r="H476" s="87">
        <f t="shared" si="104"/>
        <v>0</v>
      </c>
      <c r="I476" s="87">
        <f t="shared" si="105"/>
        <v>0</v>
      </c>
      <c r="J476" s="87">
        <f t="shared" si="106"/>
        <v>0</v>
      </c>
      <c r="K476" s="87">
        <f t="shared" si="107"/>
        <v>0</v>
      </c>
      <c r="L476" s="87">
        <f t="shared" si="108"/>
        <v>0</v>
      </c>
      <c r="M476" s="87">
        <f t="shared" si="109"/>
        <v>0</v>
      </c>
      <c r="N476" s="87">
        <f t="shared" si="110"/>
        <v>0</v>
      </c>
      <c r="O476" s="87">
        <f t="shared" si="111"/>
        <v>0</v>
      </c>
    </row>
    <row r="477" spans="1:15" x14ac:dyDescent="0.35">
      <c r="A477" s="87" t="str">
        <f t="shared" si="98"/>
        <v>2026</v>
      </c>
      <c r="B477" s="87">
        <v>552000</v>
      </c>
      <c r="C477" s="87">
        <f t="shared" si="99"/>
        <v>0</v>
      </c>
      <c r="D477" s="87">
        <f t="shared" si="100"/>
        <v>0</v>
      </c>
      <c r="E477" s="87">
        <f t="shared" si="101"/>
        <v>0</v>
      </c>
      <c r="F477" s="87">
        <f t="shared" si="102"/>
        <v>0</v>
      </c>
      <c r="G477" s="87">
        <f t="shared" si="103"/>
        <v>0</v>
      </c>
      <c r="H477" s="87">
        <f t="shared" si="104"/>
        <v>0</v>
      </c>
      <c r="I477" s="87">
        <f t="shared" si="105"/>
        <v>0</v>
      </c>
      <c r="J477" s="87">
        <f t="shared" si="106"/>
        <v>0</v>
      </c>
      <c r="K477" s="87">
        <f t="shared" si="107"/>
        <v>0</v>
      </c>
      <c r="L477" s="87">
        <f t="shared" si="108"/>
        <v>0</v>
      </c>
      <c r="M477" s="87">
        <f t="shared" si="109"/>
        <v>0</v>
      </c>
      <c r="N477" s="87">
        <f t="shared" si="110"/>
        <v>0</v>
      </c>
      <c r="O477" s="87">
        <f t="shared" si="111"/>
        <v>0</v>
      </c>
    </row>
    <row r="478" spans="1:15" x14ac:dyDescent="0.35">
      <c r="A478" s="87" t="str">
        <f t="shared" si="98"/>
        <v>2026</v>
      </c>
      <c r="B478" s="87">
        <v>552010</v>
      </c>
      <c r="C478" s="87">
        <f t="shared" si="99"/>
        <v>0</v>
      </c>
      <c r="D478" s="87">
        <f t="shared" si="100"/>
        <v>0</v>
      </c>
      <c r="E478" s="87">
        <f t="shared" si="101"/>
        <v>0</v>
      </c>
      <c r="F478" s="87">
        <f t="shared" si="102"/>
        <v>0</v>
      </c>
      <c r="G478" s="87">
        <f t="shared" si="103"/>
        <v>0</v>
      </c>
      <c r="H478" s="87">
        <f t="shared" si="104"/>
        <v>0</v>
      </c>
      <c r="I478" s="87">
        <f t="shared" si="105"/>
        <v>0</v>
      </c>
      <c r="J478" s="87">
        <f t="shared" si="106"/>
        <v>0</v>
      </c>
      <c r="K478" s="87">
        <f t="shared" si="107"/>
        <v>0</v>
      </c>
      <c r="L478" s="87">
        <f t="shared" si="108"/>
        <v>0</v>
      </c>
      <c r="M478" s="87">
        <f t="shared" si="109"/>
        <v>0</v>
      </c>
      <c r="N478" s="87">
        <f t="shared" si="110"/>
        <v>0</v>
      </c>
      <c r="O478" s="87">
        <f t="shared" si="111"/>
        <v>0</v>
      </c>
    </row>
    <row r="479" spans="1:15" x14ac:dyDescent="0.35">
      <c r="A479" s="87" t="str">
        <f t="shared" si="98"/>
        <v>2026</v>
      </c>
      <c r="B479" s="87">
        <v>552011</v>
      </c>
      <c r="C479" s="87">
        <f t="shared" si="99"/>
        <v>0</v>
      </c>
      <c r="D479" s="87">
        <f t="shared" si="100"/>
        <v>0</v>
      </c>
      <c r="E479" s="87">
        <f t="shared" si="101"/>
        <v>0</v>
      </c>
      <c r="F479" s="87">
        <f t="shared" si="102"/>
        <v>0</v>
      </c>
      <c r="G479" s="87">
        <f t="shared" si="103"/>
        <v>0</v>
      </c>
      <c r="H479" s="87">
        <f t="shared" si="104"/>
        <v>0</v>
      </c>
      <c r="I479" s="87">
        <f t="shared" si="105"/>
        <v>0</v>
      </c>
      <c r="J479" s="87">
        <f t="shared" si="106"/>
        <v>0</v>
      </c>
      <c r="K479" s="87">
        <f t="shared" si="107"/>
        <v>0</v>
      </c>
      <c r="L479" s="87">
        <f t="shared" si="108"/>
        <v>0</v>
      </c>
      <c r="M479" s="87">
        <f t="shared" si="109"/>
        <v>0</v>
      </c>
      <c r="N479" s="87">
        <f t="shared" si="110"/>
        <v>0</v>
      </c>
      <c r="O479" s="87">
        <f t="shared" si="111"/>
        <v>0</v>
      </c>
    </row>
    <row r="480" spans="1:15" x14ac:dyDescent="0.35">
      <c r="A480" s="87" t="str">
        <f t="shared" si="98"/>
        <v>2026</v>
      </c>
      <c r="B480" s="87">
        <v>552012</v>
      </c>
      <c r="C480" s="87">
        <f t="shared" si="99"/>
        <v>0</v>
      </c>
      <c r="D480" s="87">
        <f t="shared" si="100"/>
        <v>0</v>
      </c>
      <c r="E480" s="87">
        <f t="shared" si="101"/>
        <v>0</v>
      </c>
      <c r="F480" s="87">
        <f t="shared" si="102"/>
        <v>0</v>
      </c>
      <c r="G480" s="87">
        <f t="shared" si="103"/>
        <v>0</v>
      </c>
      <c r="H480" s="87">
        <f t="shared" si="104"/>
        <v>0</v>
      </c>
      <c r="I480" s="87">
        <f t="shared" si="105"/>
        <v>0</v>
      </c>
      <c r="J480" s="87">
        <f t="shared" si="106"/>
        <v>0</v>
      </c>
      <c r="K480" s="87">
        <f t="shared" si="107"/>
        <v>0</v>
      </c>
      <c r="L480" s="87">
        <f t="shared" si="108"/>
        <v>0</v>
      </c>
      <c r="M480" s="87">
        <f t="shared" si="109"/>
        <v>0</v>
      </c>
      <c r="N480" s="87">
        <f t="shared" si="110"/>
        <v>0</v>
      </c>
      <c r="O480" s="87">
        <f t="shared" si="111"/>
        <v>0</v>
      </c>
    </row>
    <row r="481" spans="1:15" x14ac:dyDescent="0.35">
      <c r="A481" s="87" t="str">
        <f t="shared" si="98"/>
        <v>2026</v>
      </c>
      <c r="B481" s="87">
        <v>552013</v>
      </c>
      <c r="C481" s="87">
        <f t="shared" si="99"/>
        <v>0</v>
      </c>
      <c r="D481" s="87">
        <f t="shared" si="100"/>
        <v>0</v>
      </c>
      <c r="E481" s="87">
        <f t="shared" si="101"/>
        <v>0</v>
      </c>
      <c r="F481" s="87">
        <f t="shared" si="102"/>
        <v>0</v>
      </c>
      <c r="G481" s="87">
        <f t="shared" si="103"/>
        <v>0</v>
      </c>
      <c r="H481" s="87">
        <f t="shared" si="104"/>
        <v>0</v>
      </c>
      <c r="I481" s="87">
        <f t="shared" si="105"/>
        <v>0</v>
      </c>
      <c r="J481" s="87">
        <f t="shared" si="106"/>
        <v>0</v>
      </c>
      <c r="K481" s="87">
        <f t="shared" si="107"/>
        <v>0</v>
      </c>
      <c r="L481" s="87">
        <f t="shared" si="108"/>
        <v>0</v>
      </c>
      <c r="M481" s="87">
        <f t="shared" si="109"/>
        <v>0</v>
      </c>
      <c r="N481" s="87">
        <f t="shared" si="110"/>
        <v>0</v>
      </c>
      <c r="O481" s="87">
        <f t="shared" si="111"/>
        <v>0</v>
      </c>
    </row>
    <row r="482" spans="1:15" x14ac:dyDescent="0.35">
      <c r="A482" s="87" t="str">
        <f t="shared" si="98"/>
        <v>2026</v>
      </c>
      <c r="B482" s="87">
        <v>552014</v>
      </c>
      <c r="C482" s="87">
        <f t="shared" si="99"/>
        <v>0</v>
      </c>
      <c r="D482" s="87">
        <f t="shared" si="100"/>
        <v>0</v>
      </c>
      <c r="E482" s="87">
        <f t="shared" si="101"/>
        <v>0</v>
      </c>
      <c r="F482" s="87">
        <f t="shared" si="102"/>
        <v>0</v>
      </c>
      <c r="G482" s="87">
        <f t="shared" si="103"/>
        <v>0</v>
      </c>
      <c r="H482" s="87">
        <f t="shared" si="104"/>
        <v>0</v>
      </c>
      <c r="I482" s="87">
        <f t="shared" si="105"/>
        <v>0</v>
      </c>
      <c r="J482" s="87">
        <f t="shared" si="106"/>
        <v>0</v>
      </c>
      <c r="K482" s="87">
        <f t="shared" si="107"/>
        <v>0</v>
      </c>
      <c r="L482" s="87">
        <f t="shared" si="108"/>
        <v>0</v>
      </c>
      <c r="M482" s="87">
        <f t="shared" si="109"/>
        <v>0</v>
      </c>
      <c r="N482" s="87">
        <f t="shared" si="110"/>
        <v>0</v>
      </c>
      <c r="O482" s="87">
        <f t="shared" si="111"/>
        <v>0</v>
      </c>
    </row>
    <row r="483" spans="1:15" x14ac:dyDescent="0.35">
      <c r="A483" s="87" t="str">
        <f t="shared" si="98"/>
        <v>2026</v>
      </c>
      <c r="B483" s="87">
        <v>552015</v>
      </c>
      <c r="C483" s="87">
        <f t="shared" si="99"/>
        <v>0</v>
      </c>
      <c r="D483" s="87">
        <f t="shared" si="100"/>
        <v>0</v>
      </c>
      <c r="E483" s="87">
        <f t="shared" si="101"/>
        <v>0</v>
      </c>
      <c r="F483" s="87">
        <f t="shared" si="102"/>
        <v>0</v>
      </c>
      <c r="G483" s="87">
        <f t="shared" si="103"/>
        <v>0</v>
      </c>
      <c r="H483" s="87">
        <f t="shared" si="104"/>
        <v>0</v>
      </c>
      <c r="I483" s="87">
        <f t="shared" si="105"/>
        <v>0</v>
      </c>
      <c r="J483" s="87">
        <f t="shared" si="106"/>
        <v>0</v>
      </c>
      <c r="K483" s="87">
        <f t="shared" si="107"/>
        <v>0</v>
      </c>
      <c r="L483" s="87">
        <f t="shared" si="108"/>
        <v>0</v>
      </c>
      <c r="M483" s="87">
        <f t="shared" si="109"/>
        <v>0</v>
      </c>
      <c r="N483" s="87">
        <f t="shared" si="110"/>
        <v>0</v>
      </c>
      <c r="O483" s="87">
        <f t="shared" si="111"/>
        <v>0</v>
      </c>
    </row>
    <row r="484" spans="1:15" x14ac:dyDescent="0.35">
      <c r="A484" s="87" t="str">
        <f t="shared" si="98"/>
        <v>2026</v>
      </c>
      <c r="B484" s="87">
        <v>552016</v>
      </c>
      <c r="C484" s="87">
        <f t="shared" si="99"/>
        <v>0</v>
      </c>
      <c r="D484" s="87">
        <f t="shared" si="100"/>
        <v>0</v>
      </c>
      <c r="E484" s="87">
        <f t="shared" si="101"/>
        <v>0</v>
      </c>
      <c r="F484" s="87">
        <f t="shared" si="102"/>
        <v>0</v>
      </c>
      <c r="G484" s="87">
        <f t="shared" si="103"/>
        <v>0</v>
      </c>
      <c r="H484" s="87">
        <f t="shared" si="104"/>
        <v>0</v>
      </c>
      <c r="I484" s="87">
        <f t="shared" si="105"/>
        <v>0</v>
      </c>
      <c r="J484" s="87">
        <f t="shared" si="106"/>
        <v>0</v>
      </c>
      <c r="K484" s="87">
        <f t="shared" si="107"/>
        <v>0</v>
      </c>
      <c r="L484" s="87">
        <f t="shared" si="108"/>
        <v>0</v>
      </c>
      <c r="M484" s="87">
        <f t="shared" si="109"/>
        <v>0</v>
      </c>
      <c r="N484" s="87">
        <f t="shared" si="110"/>
        <v>0</v>
      </c>
      <c r="O484" s="87">
        <f t="shared" si="111"/>
        <v>0</v>
      </c>
    </row>
    <row r="485" spans="1:15" x14ac:dyDescent="0.35">
      <c r="A485" s="87" t="str">
        <f t="shared" si="98"/>
        <v>2026</v>
      </c>
      <c r="B485" s="87">
        <v>552017</v>
      </c>
      <c r="C485" s="87">
        <f t="shared" si="99"/>
        <v>0</v>
      </c>
      <c r="D485" s="87">
        <f t="shared" si="100"/>
        <v>0</v>
      </c>
      <c r="E485" s="87">
        <f t="shared" si="101"/>
        <v>0</v>
      </c>
      <c r="F485" s="87">
        <f t="shared" si="102"/>
        <v>0</v>
      </c>
      <c r="G485" s="87">
        <f t="shared" si="103"/>
        <v>0</v>
      </c>
      <c r="H485" s="87">
        <f t="shared" si="104"/>
        <v>0</v>
      </c>
      <c r="I485" s="87">
        <f t="shared" si="105"/>
        <v>0</v>
      </c>
      <c r="J485" s="87">
        <f t="shared" si="106"/>
        <v>0</v>
      </c>
      <c r="K485" s="87">
        <f t="shared" si="107"/>
        <v>0</v>
      </c>
      <c r="L485" s="87">
        <f t="shared" si="108"/>
        <v>0</v>
      </c>
      <c r="M485" s="87">
        <f t="shared" si="109"/>
        <v>0</v>
      </c>
      <c r="N485" s="87">
        <f t="shared" si="110"/>
        <v>0</v>
      </c>
      <c r="O485" s="87">
        <f t="shared" si="111"/>
        <v>0</v>
      </c>
    </row>
    <row r="486" spans="1:15" x14ac:dyDescent="0.35">
      <c r="A486" s="87" t="str">
        <f t="shared" si="98"/>
        <v>2026</v>
      </c>
      <c r="B486" s="87">
        <v>552018</v>
      </c>
      <c r="C486" s="87">
        <f t="shared" si="99"/>
        <v>0</v>
      </c>
      <c r="D486" s="87">
        <f t="shared" si="100"/>
        <v>0</v>
      </c>
      <c r="E486" s="87">
        <f t="shared" si="101"/>
        <v>0</v>
      </c>
      <c r="F486" s="87">
        <f t="shared" si="102"/>
        <v>0</v>
      </c>
      <c r="G486" s="87">
        <f t="shared" si="103"/>
        <v>0</v>
      </c>
      <c r="H486" s="87">
        <f t="shared" si="104"/>
        <v>0</v>
      </c>
      <c r="I486" s="87">
        <f t="shared" si="105"/>
        <v>0</v>
      </c>
      <c r="J486" s="87">
        <f t="shared" si="106"/>
        <v>0</v>
      </c>
      <c r="K486" s="87">
        <f t="shared" si="107"/>
        <v>0</v>
      </c>
      <c r="L486" s="87">
        <f t="shared" si="108"/>
        <v>0</v>
      </c>
      <c r="M486" s="87">
        <f t="shared" si="109"/>
        <v>0</v>
      </c>
      <c r="N486" s="87">
        <f t="shared" si="110"/>
        <v>0</v>
      </c>
      <c r="O486" s="87">
        <f t="shared" si="111"/>
        <v>0</v>
      </c>
    </row>
    <row r="487" spans="1:15" x14ac:dyDescent="0.35">
      <c r="A487" s="87" t="str">
        <f t="shared" si="98"/>
        <v>2026</v>
      </c>
      <c r="B487" s="87">
        <v>553000</v>
      </c>
      <c r="C487" s="87">
        <f t="shared" si="99"/>
        <v>0</v>
      </c>
      <c r="D487" s="87">
        <f t="shared" si="100"/>
        <v>0</v>
      </c>
      <c r="E487" s="87">
        <f t="shared" si="101"/>
        <v>0</v>
      </c>
      <c r="F487" s="87">
        <f t="shared" si="102"/>
        <v>0</v>
      </c>
      <c r="G487" s="87">
        <f t="shared" si="103"/>
        <v>0</v>
      </c>
      <c r="H487" s="87">
        <f t="shared" si="104"/>
        <v>0</v>
      </c>
      <c r="I487" s="87">
        <f t="shared" si="105"/>
        <v>0</v>
      </c>
      <c r="J487" s="87">
        <f t="shared" si="106"/>
        <v>0</v>
      </c>
      <c r="K487" s="87">
        <f t="shared" si="107"/>
        <v>0</v>
      </c>
      <c r="L487" s="87">
        <f t="shared" si="108"/>
        <v>0</v>
      </c>
      <c r="M487" s="87">
        <f t="shared" si="109"/>
        <v>0</v>
      </c>
      <c r="N487" s="87">
        <f t="shared" si="110"/>
        <v>0</v>
      </c>
      <c r="O487" s="87">
        <f t="shared" si="111"/>
        <v>0</v>
      </c>
    </row>
    <row r="488" spans="1:15" x14ac:dyDescent="0.35">
      <c r="A488" s="87" t="str">
        <f t="shared" si="98"/>
        <v>2026</v>
      </c>
      <c r="B488" s="87">
        <v>553010</v>
      </c>
      <c r="C488" s="87">
        <f t="shared" si="99"/>
        <v>0</v>
      </c>
      <c r="D488" s="87">
        <f t="shared" si="100"/>
        <v>0</v>
      </c>
      <c r="E488" s="87">
        <f t="shared" si="101"/>
        <v>0</v>
      </c>
      <c r="F488" s="87">
        <f t="shared" si="102"/>
        <v>0</v>
      </c>
      <c r="G488" s="87">
        <f t="shared" si="103"/>
        <v>0</v>
      </c>
      <c r="H488" s="87">
        <f t="shared" si="104"/>
        <v>0</v>
      </c>
      <c r="I488" s="87">
        <f t="shared" si="105"/>
        <v>0</v>
      </c>
      <c r="J488" s="87">
        <f t="shared" si="106"/>
        <v>0</v>
      </c>
      <c r="K488" s="87">
        <f t="shared" si="107"/>
        <v>0</v>
      </c>
      <c r="L488" s="87">
        <f t="shared" si="108"/>
        <v>0</v>
      </c>
      <c r="M488" s="87">
        <f t="shared" si="109"/>
        <v>0</v>
      </c>
      <c r="N488" s="87">
        <f t="shared" si="110"/>
        <v>0</v>
      </c>
      <c r="O488" s="87">
        <f t="shared" si="111"/>
        <v>0</v>
      </c>
    </row>
    <row r="489" spans="1:15" x14ac:dyDescent="0.35">
      <c r="A489" s="87" t="str">
        <f t="shared" si="98"/>
        <v>2026</v>
      </c>
      <c r="B489" s="87">
        <v>553011</v>
      </c>
      <c r="C489" s="87">
        <f t="shared" si="99"/>
        <v>0</v>
      </c>
      <c r="D489" s="87">
        <f t="shared" si="100"/>
        <v>0</v>
      </c>
      <c r="E489" s="87">
        <f t="shared" si="101"/>
        <v>0</v>
      </c>
      <c r="F489" s="87">
        <f t="shared" si="102"/>
        <v>0</v>
      </c>
      <c r="G489" s="87">
        <f t="shared" si="103"/>
        <v>0</v>
      </c>
      <c r="H489" s="87">
        <f t="shared" si="104"/>
        <v>0</v>
      </c>
      <c r="I489" s="87">
        <f t="shared" si="105"/>
        <v>0</v>
      </c>
      <c r="J489" s="87">
        <f t="shared" si="106"/>
        <v>0</v>
      </c>
      <c r="K489" s="87">
        <f t="shared" si="107"/>
        <v>0</v>
      </c>
      <c r="L489" s="87">
        <f t="shared" si="108"/>
        <v>0</v>
      </c>
      <c r="M489" s="87">
        <f t="shared" si="109"/>
        <v>0</v>
      </c>
      <c r="N489" s="87">
        <f t="shared" si="110"/>
        <v>0</v>
      </c>
      <c r="O489" s="87">
        <f t="shared" si="111"/>
        <v>0</v>
      </c>
    </row>
    <row r="490" spans="1:15" x14ac:dyDescent="0.35">
      <c r="A490" s="87" t="str">
        <f t="shared" si="98"/>
        <v>2026</v>
      </c>
      <c r="B490" s="87">
        <v>553012</v>
      </c>
      <c r="C490" s="87">
        <f t="shared" si="99"/>
        <v>0</v>
      </c>
      <c r="D490" s="87">
        <f t="shared" si="100"/>
        <v>0</v>
      </c>
      <c r="E490" s="87">
        <f t="shared" si="101"/>
        <v>0</v>
      </c>
      <c r="F490" s="87">
        <f t="shared" si="102"/>
        <v>0</v>
      </c>
      <c r="G490" s="87">
        <f t="shared" si="103"/>
        <v>0</v>
      </c>
      <c r="H490" s="87">
        <f t="shared" si="104"/>
        <v>0</v>
      </c>
      <c r="I490" s="87">
        <f t="shared" si="105"/>
        <v>0</v>
      </c>
      <c r="J490" s="87">
        <f t="shared" si="106"/>
        <v>0</v>
      </c>
      <c r="K490" s="87">
        <f t="shared" si="107"/>
        <v>0</v>
      </c>
      <c r="L490" s="87">
        <f t="shared" si="108"/>
        <v>0</v>
      </c>
      <c r="M490" s="87">
        <f t="shared" si="109"/>
        <v>0</v>
      </c>
      <c r="N490" s="87">
        <f t="shared" si="110"/>
        <v>0</v>
      </c>
      <c r="O490" s="87">
        <f t="shared" si="111"/>
        <v>0</v>
      </c>
    </row>
    <row r="491" spans="1:15" x14ac:dyDescent="0.35">
      <c r="A491" s="87" t="str">
        <f t="shared" si="98"/>
        <v>2026</v>
      </c>
      <c r="B491" s="87">
        <v>553013</v>
      </c>
      <c r="C491" s="87">
        <f t="shared" si="99"/>
        <v>0</v>
      </c>
      <c r="D491" s="87">
        <f t="shared" si="100"/>
        <v>0</v>
      </c>
      <c r="E491" s="87">
        <f t="shared" si="101"/>
        <v>0</v>
      </c>
      <c r="F491" s="87">
        <f t="shared" si="102"/>
        <v>0</v>
      </c>
      <c r="G491" s="87">
        <f t="shared" si="103"/>
        <v>0</v>
      </c>
      <c r="H491" s="87">
        <f t="shared" si="104"/>
        <v>0</v>
      </c>
      <c r="I491" s="87">
        <f t="shared" si="105"/>
        <v>0</v>
      </c>
      <c r="J491" s="87">
        <f t="shared" si="106"/>
        <v>0</v>
      </c>
      <c r="K491" s="87">
        <f t="shared" si="107"/>
        <v>0</v>
      </c>
      <c r="L491" s="87">
        <f t="shared" si="108"/>
        <v>0</v>
      </c>
      <c r="M491" s="87">
        <f t="shared" si="109"/>
        <v>0</v>
      </c>
      <c r="N491" s="87">
        <f t="shared" si="110"/>
        <v>0</v>
      </c>
      <c r="O491" s="87">
        <f t="shared" si="111"/>
        <v>0</v>
      </c>
    </row>
    <row r="492" spans="1:15" x14ac:dyDescent="0.35">
      <c r="A492" s="87" t="str">
        <f t="shared" si="98"/>
        <v>2026</v>
      </c>
      <c r="B492" s="87">
        <v>553014</v>
      </c>
      <c r="C492" s="87">
        <f t="shared" si="99"/>
        <v>0</v>
      </c>
      <c r="D492" s="87">
        <f t="shared" si="100"/>
        <v>0</v>
      </c>
      <c r="E492" s="87">
        <f t="shared" si="101"/>
        <v>0</v>
      </c>
      <c r="F492" s="87">
        <f t="shared" si="102"/>
        <v>0</v>
      </c>
      <c r="G492" s="87">
        <f t="shared" si="103"/>
        <v>0</v>
      </c>
      <c r="H492" s="87">
        <f t="shared" si="104"/>
        <v>0</v>
      </c>
      <c r="I492" s="87">
        <f t="shared" si="105"/>
        <v>0</v>
      </c>
      <c r="J492" s="87">
        <f t="shared" si="106"/>
        <v>0</v>
      </c>
      <c r="K492" s="87">
        <f t="shared" si="107"/>
        <v>0</v>
      </c>
      <c r="L492" s="87">
        <f t="shared" si="108"/>
        <v>0</v>
      </c>
      <c r="M492" s="87">
        <f t="shared" si="109"/>
        <v>0</v>
      </c>
      <c r="N492" s="87">
        <f t="shared" si="110"/>
        <v>0</v>
      </c>
      <c r="O492" s="87">
        <f t="shared" si="111"/>
        <v>0</v>
      </c>
    </row>
    <row r="493" spans="1:15" x14ac:dyDescent="0.35">
      <c r="A493" s="87" t="str">
        <f t="shared" si="98"/>
        <v>2026</v>
      </c>
      <c r="B493" s="87">
        <v>553015</v>
      </c>
      <c r="C493" s="87">
        <f t="shared" si="99"/>
        <v>0</v>
      </c>
      <c r="D493" s="87">
        <f t="shared" si="100"/>
        <v>0</v>
      </c>
      <c r="E493" s="87">
        <f t="shared" si="101"/>
        <v>0</v>
      </c>
      <c r="F493" s="87">
        <f t="shared" si="102"/>
        <v>0</v>
      </c>
      <c r="G493" s="87">
        <f t="shared" si="103"/>
        <v>0</v>
      </c>
      <c r="H493" s="87">
        <f t="shared" si="104"/>
        <v>0</v>
      </c>
      <c r="I493" s="87">
        <f t="shared" si="105"/>
        <v>0</v>
      </c>
      <c r="J493" s="87">
        <f t="shared" si="106"/>
        <v>0</v>
      </c>
      <c r="K493" s="87">
        <f t="shared" si="107"/>
        <v>0</v>
      </c>
      <c r="L493" s="87">
        <f t="shared" si="108"/>
        <v>0</v>
      </c>
      <c r="M493" s="87">
        <f t="shared" si="109"/>
        <v>0</v>
      </c>
      <c r="N493" s="87">
        <f t="shared" si="110"/>
        <v>0</v>
      </c>
      <c r="O493" s="87">
        <f t="shared" si="111"/>
        <v>0</v>
      </c>
    </row>
    <row r="494" spans="1:15" x14ac:dyDescent="0.35">
      <c r="A494" s="87" t="str">
        <f t="shared" si="98"/>
        <v>2026</v>
      </c>
      <c r="B494" s="87">
        <v>554000</v>
      </c>
      <c r="C494" s="87">
        <f t="shared" si="99"/>
        <v>0</v>
      </c>
      <c r="D494" s="87">
        <f t="shared" si="100"/>
        <v>0</v>
      </c>
      <c r="E494" s="87">
        <f t="shared" si="101"/>
        <v>0</v>
      </c>
      <c r="F494" s="87">
        <f t="shared" si="102"/>
        <v>0</v>
      </c>
      <c r="G494" s="87">
        <f t="shared" si="103"/>
        <v>0</v>
      </c>
      <c r="H494" s="87">
        <f t="shared" si="104"/>
        <v>0</v>
      </c>
      <c r="I494" s="87">
        <f t="shared" si="105"/>
        <v>0</v>
      </c>
      <c r="J494" s="87">
        <f t="shared" si="106"/>
        <v>0</v>
      </c>
      <c r="K494" s="87">
        <f t="shared" si="107"/>
        <v>0</v>
      </c>
      <c r="L494" s="87">
        <f t="shared" si="108"/>
        <v>0</v>
      </c>
      <c r="M494" s="87">
        <f t="shared" si="109"/>
        <v>0</v>
      </c>
      <c r="N494" s="87">
        <f t="shared" si="110"/>
        <v>0</v>
      </c>
      <c r="O494" s="87">
        <f t="shared" si="111"/>
        <v>0</v>
      </c>
    </row>
    <row r="495" spans="1:15" x14ac:dyDescent="0.35">
      <c r="A495" s="87" t="str">
        <f t="shared" si="98"/>
        <v>2026</v>
      </c>
      <c r="B495" s="87">
        <v>554010</v>
      </c>
      <c r="C495" s="87">
        <f t="shared" si="99"/>
        <v>0</v>
      </c>
      <c r="D495" s="87">
        <f t="shared" si="100"/>
        <v>0</v>
      </c>
      <c r="E495" s="87">
        <f t="shared" si="101"/>
        <v>0</v>
      </c>
      <c r="F495" s="87">
        <f t="shared" si="102"/>
        <v>0</v>
      </c>
      <c r="G495" s="87">
        <f t="shared" si="103"/>
        <v>0</v>
      </c>
      <c r="H495" s="87">
        <f t="shared" si="104"/>
        <v>0</v>
      </c>
      <c r="I495" s="87">
        <f t="shared" si="105"/>
        <v>0</v>
      </c>
      <c r="J495" s="87">
        <f t="shared" si="106"/>
        <v>0</v>
      </c>
      <c r="K495" s="87">
        <f t="shared" si="107"/>
        <v>0</v>
      </c>
      <c r="L495" s="87">
        <f t="shared" si="108"/>
        <v>0</v>
      </c>
      <c r="M495" s="87">
        <f t="shared" si="109"/>
        <v>0</v>
      </c>
      <c r="N495" s="87">
        <f t="shared" si="110"/>
        <v>0</v>
      </c>
      <c r="O495" s="87">
        <f t="shared" si="111"/>
        <v>0</v>
      </c>
    </row>
    <row r="496" spans="1:15" x14ac:dyDescent="0.35">
      <c r="A496" s="87" t="str">
        <f t="shared" si="98"/>
        <v>2026</v>
      </c>
      <c r="B496" s="87">
        <v>554011</v>
      </c>
      <c r="C496" s="87">
        <f t="shared" si="99"/>
        <v>0</v>
      </c>
      <c r="D496" s="87">
        <f t="shared" si="100"/>
        <v>0</v>
      </c>
      <c r="E496" s="87">
        <f t="shared" si="101"/>
        <v>0</v>
      </c>
      <c r="F496" s="87">
        <f t="shared" si="102"/>
        <v>0</v>
      </c>
      <c r="G496" s="87">
        <f t="shared" si="103"/>
        <v>0</v>
      </c>
      <c r="H496" s="87">
        <f t="shared" si="104"/>
        <v>0</v>
      </c>
      <c r="I496" s="87">
        <f t="shared" si="105"/>
        <v>0</v>
      </c>
      <c r="J496" s="87">
        <f t="shared" si="106"/>
        <v>0</v>
      </c>
      <c r="K496" s="87">
        <f t="shared" si="107"/>
        <v>0</v>
      </c>
      <c r="L496" s="87">
        <f t="shared" si="108"/>
        <v>0</v>
      </c>
      <c r="M496" s="87">
        <f t="shared" si="109"/>
        <v>0</v>
      </c>
      <c r="N496" s="87">
        <f t="shared" si="110"/>
        <v>0</v>
      </c>
      <c r="O496" s="87">
        <f t="shared" si="111"/>
        <v>0</v>
      </c>
    </row>
    <row r="497" spans="1:15" x14ac:dyDescent="0.35">
      <c r="A497" s="87" t="str">
        <f t="shared" si="98"/>
        <v>2026</v>
      </c>
      <c r="B497" s="87">
        <v>554012</v>
      </c>
      <c r="C497" s="87">
        <f t="shared" si="99"/>
        <v>0</v>
      </c>
      <c r="D497" s="87">
        <f t="shared" si="100"/>
        <v>0</v>
      </c>
      <c r="E497" s="87">
        <f t="shared" si="101"/>
        <v>0</v>
      </c>
      <c r="F497" s="87">
        <f t="shared" si="102"/>
        <v>0</v>
      </c>
      <c r="G497" s="87">
        <f t="shared" si="103"/>
        <v>0</v>
      </c>
      <c r="H497" s="87">
        <f t="shared" si="104"/>
        <v>0</v>
      </c>
      <c r="I497" s="87">
        <f t="shared" si="105"/>
        <v>0</v>
      </c>
      <c r="J497" s="87">
        <f t="shared" si="106"/>
        <v>0</v>
      </c>
      <c r="K497" s="87">
        <f t="shared" si="107"/>
        <v>0</v>
      </c>
      <c r="L497" s="87">
        <f t="shared" si="108"/>
        <v>0</v>
      </c>
      <c r="M497" s="87">
        <f t="shared" si="109"/>
        <v>0</v>
      </c>
      <c r="N497" s="87">
        <f t="shared" si="110"/>
        <v>0</v>
      </c>
      <c r="O497" s="87">
        <f t="shared" si="111"/>
        <v>0</v>
      </c>
    </row>
    <row r="498" spans="1:15" x14ac:dyDescent="0.35">
      <c r="A498" s="87" t="str">
        <f t="shared" si="98"/>
        <v>2026</v>
      </c>
      <c r="B498" s="87">
        <v>554013</v>
      </c>
      <c r="C498" s="87">
        <f t="shared" si="99"/>
        <v>0</v>
      </c>
      <c r="D498" s="87">
        <f t="shared" si="100"/>
        <v>0</v>
      </c>
      <c r="E498" s="87">
        <f t="shared" si="101"/>
        <v>0</v>
      </c>
      <c r="F498" s="87">
        <f t="shared" si="102"/>
        <v>0</v>
      </c>
      <c r="G498" s="87">
        <f t="shared" si="103"/>
        <v>0</v>
      </c>
      <c r="H498" s="87">
        <f t="shared" si="104"/>
        <v>0</v>
      </c>
      <c r="I498" s="87">
        <f t="shared" si="105"/>
        <v>0</v>
      </c>
      <c r="J498" s="87">
        <f t="shared" si="106"/>
        <v>0</v>
      </c>
      <c r="K498" s="87">
        <f t="shared" si="107"/>
        <v>0</v>
      </c>
      <c r="L498" s="87">
        <f t="shared" si="108"/>
        <v>0</v>
      </c>
      <c r="M498" s="87">
        <f t="shared" si="109"/>
        <v>0</v>
      </c>
      <c r="N498" s="87">
        <f t="shared" si="110"/>
        <v>0</v>
      </c>
      <c r="O498" s="87">
        <f t="shared" si="111"/>
        <v>0</v>
      </c>
    </row>
    <row r="499" spans="1:15" x14ac:dyDescent="0.35">
      <c r="A499" s="87" t="str">
        <f t="shared" si="98"/>
        <v>2026</v>
      </c>
      <c r="B499" s="87">
        <v>554100</v>
      </c>
      <c r="C499" s="87">
        <f t="shared" si="99"/>
        <v>0</v>
      </c>
      <c r="D499" s="87">
        <f t="shared" si="100"/>
        <v>0</v>
      </c>
      <c r="E499" s="87">
        <f t="shared" si="101"/>
        <v>0</v>
      </c>
      <c r="F499" s="87">
        <f t="shared" si="102"/>
        <v>0</v>
      </c>
      <c r="G499" s="87">
        <f t="shared" si="103"/>
        <v>0</v>
      </c>
      <c r="H499" s="87">
        <f t="shared" si="104"/>
        <v>0</v>
      </c>
      <c r="I499" s="87">
        <f t="shared" si="105"/>
        <v>0</v>
      </c>
      <c r="J499" s="87">
        <f t="shared" si="106"/>
        <v>0</v>
      </c>
      <c r="K499" s="87">
        <f t="shared" si="107"/>
        <v>0</v>
      </c>
      <c r="L499" s="87">
        <f t="shared" si="108"/>
        <v>0</v>
      </c>
      <c r="M499" s="87">
        <f t="shared" si="109"/>
        <v>0</v>
      </c>
      <c r="N499" s="87">
        <f t="shared" si="110"/>
        <v>0</v>
      </c>
      <c r="O499" s="87">
        <f t="shared" si="111"/>
        <v>0</v>
      </c>
    </row>
    <row r="500" spans="1:15" x14ac:dyDescent="0.35">
      <c r="A500" s="87" t="str">
        <f t="shared" si="98"/>
        <v>2026</v>
      </c>
      <c r="B500" s="87">
        <v>554500</v>
      </c>
      <c r="C500" s="87">
        <f t="shared" si="99"/>
        <v>0</v>
      </c>
      <c r="D500" s="87">
        <f t="shared" si="100"/>
        <v>0</v>
      </c>
      <c r="E500" s="87">
        <f t="shared" si="101"/>
        <v>0</v>
      </c>
      <c r="F500" s="87">
        <f t="shared" si="102"/>
        <v>0</v>
      </c>
      <c r="G500" s="87">
        <f t="shared" si="103"/>
        <v>0</v>
      </c>
      <c r="H500" s="87">
        <f t="shared" si="104"/>
        <v>0</v>
      </c>
      <c r="I500" s="87">
        <f t="shared" si="105"/>
        <v>0</v>
      </c>
      <c r="J500" s="87">
        <f t="shared" si="106"/>
        <v>0</v>
      </c>
      <c r="K500" s="87">
        <f t="shared" si="107"/>
        <v>0</v>
      </c>
      <c r="L500" s="87">
        <f t="shared" si="108"/>
        <v>0</v>
      </c>
      <c r="M500" s="87">
        <f t="shared" si="109"/>
        <v>0</v>
      </c>
      <c r="N500" s="87">
        <f t="shared" si="110"/>
        <v>0</v>
      </c>
      <c r="O500" s="87">
        <f t="shared" si="111"/>
        <v>0</v>
      </c>
    </row>
    <row r="501" spans="1:15" x14ac:dyDescent="0.35">
      <c r="A501" s="87" t="str">
        <f t="shared" si="98"/>
        <v>2026</v>
      </c>
      <c r="B501" s="87">
        <v>555000</v>
      </c>
      <c r="C501" s="87">
        <f t="shared" si="99"/>
        <v>0</v>
      </c>
      <c r="D501" s="87">
        <f t="shared" si="100"/>
        <v>0</v>
      </c>
      <c r="E501" s="87">
        <f t="shared" si="101"/>
        <v>0</v>
      </c>
      <c r="F501" s="87">
        <f t="shared" si="102"/>
        <v>0</v>
      </c>
      <c r="G501" s="87">
        <f t="shared" si="103"/>
        <v>0</v>
      </c>
      <c r="H501" s="87">
        <f t="shared" si="104"/>
        <v>0</v>
      </c>
      <c r="I501" s="87">
        <f t="shared" si="105"/>
        <v>0</v>
      </c>
      <c r="J501" s="87">
        <f t="shared" si="106"/>
        <v>0</v>
      </c>
      <c r="K501" s="87">
        <f t="shared" si="107"/>
        <v>0</v>
      </c>
      <c r="L501" s="87">
        <f t="shared" si="108"/>
        <v>0</v>
      </c>
      <c r="M501" s="87">
        <f t="shared" si="109"/>
        <v>0</v>
      </c>
      <c r="N501" s="87">
        <f t="shared" si="110"/>
        <v>0</v>
      </c>
      <c r="O501" s="87">
        <f t="shared" si="111"/>
        <v>0</v>
      </c>
    </row>
    <row r="502" spans="1:15" x14ac:dyDescent="0.35">
      <c r="A502" s="87" t="str">
        <f t="shared" si="98"/>
        <v>2026</v>
      </c>
      <c r="B502" s="87">
        <v>555010</v>
      </c>
      <c r="C502" s="87">
        <f t="shared" si="99"/>
        <v>0</v>
      </c>
      <c r="D502" s="87">
        <f t="shared" si="100"/>
        <v>0</v>
      </c>
      <c r="E502" s="87">
        <f t="shared" si="101"/>
        <v>0</v>
      </c>
      <c r="F502" s="87">
        <f t="shared" si="102"/>
        <v>0</v>
      </c>
      <c r="G502" s="87">
        <f t="shared" si="103"/>
        <v>0</v>
      </c>
      <c r="H502" s="87">
        <f t="shared" si="104"/>
        <v>0</v>
      </c>
      <c r="I502" s="87">
        <f t="shared" si="105"/>
        <v>0</v>
      </c>
      <c r="J502" s="87">
        <f t="shared" si="106"/>
        <v>0</v>
      </c>
      <c r="K502" s="87">
        <f t="shared" si="107"/>
        <v>0</v>
      </c>
      <c r="L502" s="87">
        <f t="shared" si="108"/>
        <v>0</v>
      </c>
      <c r="M502" s="87">
        <f t="shared" si="109"/>
        <v>0</v>
      </c>
      <c r="N502" s="87">
        <f t="shared" si="110"/>
        <v>0</v>
      </c>
      <c r="O502" s="87">
        <f t="shared" si="111"/>
        <v>0</v>
      </c>
    </row>
    <row r="503" spans="1:15" x14ac:dyDescent="0.35">
      <c r="A503" s="87" t="str">
        <f t="shared" si="98"/>
        <v>2026</v>
      </c>
      <c r="B503" s="87">
        <v>555011</v>
      </c>
      <c r="C503" s="87">
        <f t="shared" si="99"/>
        <v>0</v>
      </c>
      <c r="D503" s="87">
        <f t="shared" si="100"/>
        <v>0</v>
      </c>
      <c r="E503" s="87">
        <f t="shared" si="101"/>
        <v>0</v>
      </c>
      <c r="F503" s="87">
        <f t="shared" si="102"/>
        <v>0</v>
      </c>
      <c r="G503" s="87">
        <f t="shared" si="103"/>
        <v>0</v>
      </c>
      <c r="H503" s="87">
        <f t="shared" si="104"/>
        <v>0</v>
      </c>
      <c r="I503" s="87">
        <f t="shared" si="105"/>
        <v>0</v>
      </c>
      <c r="J503" s="87">
        <f t="shared" si="106"/>
        <v>0</v>
      </c>
      <c r="K503" s="87">
        <f t="shared" si="107"/>
        <v>0</v>
      </c>
      <c r="L503" s="87">
        <f t="shared" si="108"/>
        <v>0</v>
      </c>
      <c r="M503" s="87">
        <f t="shared" si="109"/>
        <v>0</v>
      </c>
      <c r="N503" s="87">
        <f t="shared" si="110"/>
        <v>0</v>
      </c>
      <c r="O503" s="87">
        <f t="shared" si="111"/>
        <v>0</v>
      </c>
    </row>
    <row r="504" spans="1:15" x14ac:dyDescent="0.35">
      <c r="A504" s="87" t="str">
        <f t="shared" si="98"/>
        <v>2026</v>
      </c>
      <c r="B504" s="87">
        <v>555012</v>
      </c>
      <c r="C504" s="87">
        <f t="shared" si="99"/>
        <v>0</v>
      </c>
      <c r="D504" s="87">
        <f t="shared" si="100"/>
        <v>0</v>
      </c>
      <c r="E504" s="87">
        <f t="shared" si="101"/>
        <v>0</v>
      </c>
      <c r="F504" s="87">
        <f t="shared" si="102"/>
        <v>0</v>
      </c>
      <c r="G504" s="87">
        <f t="shared" si="103"/>
        <v>0</v>
      </c>
      <c r="H504" s="87">
        <f t="shared" si="104"/>
        <v>0</v>
      </c>
      <c r="I504" s="87">
        <f t="shared" si="105"/>
        <v>0</v>
      </c>
      <c r="J504" s="87">
        <f t="shared" si="106"/>
        <v>0</v>
      </c>
      <c r="K504" s="87">
        <f t="shared" si="107"/>
        <v>0</v>
      </c>
      <c r="L504" s="87">
        <f t="shared" si="108"/>
        <v>0</v>
      </c>
      <c r="M504" s="87">
        <f t="shared" si="109"/>
        <v>0</v>
      </c>
      <c r="N504" s="87">
        <f t="shared" si="110"/>
        <v>0</v>
      </c>
      <c r="O504" s="87">
        <f t="shared" si="111"/>
        <v>0</v>
      </c>
    </row>
    <row r="505" spans="1:15" x14ac:dyDescent="0.35">
      <c r="A505" s="87" t="str">
        <f t="shared" si="98"/>
        <v>2026</v>
      </c>
      <c r="B505" s="87">
        <v>556000</v>
      </c>
      <c r="C505" s="87">
        <f t="shared" si="99"/>
        <v>0</v>
      </c>
      <c r="D505" s="87">
        <f t="shared" si="100"/>
        <v>0</v>
      </c>
      <c r="E505" s="87">
        <f t="shared" si="101"/>
        <v>0</v>
      </c>
      <c r="F505" s="87">
        <f t="shared" si="102"/>
        <v>0</v>
      </c>
      <c r="G505" s="87">
        <f t="shared" si="103"/>
        <v>0</v>
      </c>
      <c r="H505" s="87">
        <f t="shared" si="104"/>
        <v>0</v>
      </c>
      <c r="I505" s="87">
        <f t="shared" si="105"/>
        <v>0</v>
      </c>
      <c r="J505" s="87">
        <f t="shared" si="106"/>
        <v>0</v>
      </c>
      <c r="K505" s="87">
        <f t="shared" si="107"/>
        <v>0</v>
      </c>
      <c r="L505" s="87">
        <f t="shared" si="108"/>
        <v>0</v>
      </c>
      <c r="M505" s="87">
        <f t="shared" si="109"/>
        <v>0</v>
      </c>
      <c r="N505" s="87">
        <f t="shared" si="110"/>
        <v>0</v>
      </c>
      <c r="O505" s="87">
        <f t="shared" si="111"/>
        <v>0</v>
      </c>
    </row>
    <row r="506" spans="1:15" x14ac:dyDescent="0.35">
      <c r="A506" s="87" t="str">
        <f t="shared" si="98"/>
        <v>2026</v>
      </c>
      <c r="B506" s="87">
        <v>556010</v>
      </c>
      <c r="C506" s="87">
        <f t="shared" si="99"/>
        <v>0</v>
      </c>
      <c r="D506" s="87">
        <f t="shared" si="100"/>
        <v>0</v>
      </c>
      <c r="E506" s="87">
        <f t="shared" si="101"/>
        <v>0</v>
      </c>
      <c r="F506" s="87">
        <f t="shared" si="102"/>
        <v>0</v>
      </c>
      <c r="G506" s="87">
        <f t="shared" si="103"/>
        <v>0</v>
      </c>
      <c r="H506" s="87">
        <f t="shared" si="104"/>
        <v>0</v>
      </c>
      <c r="I506" s="87">
        <f t="shared" si="105"/>
        <v>0</v>
      </c>
      <c r="J506" s="87">
        <f t="shared" si="106"/>
        <v>0</v>
      </c>
      <c r="K506" s="87">
        <f t="shared" si="107"/>
        <v>0</v>
      </c>
      <c r="L506" s="87">
        <f t="shared" si="108"/>
        <v>0</v>
      </c>
      <c r="M506" s="87">
        <f t="shared" si="109"/>
        <v>0</v>
      </c>
      <c r="N506" s="87">
        <f t="shared" si="110"/>
        <v>0</v>
      </c>
      <c r="O506" s="87">
        <f t="shared" si="111"/>
        <v>0</v>
      </c>
    </row>
    <row r="507" spans="1:15" x14ac:dyDescent="0.35">
      <c r="A507" s="87" t="str">
        <f t="shared" si="98"/>
        <v>2026</v>
      </c>
      <c r="B507" s="87">
        <v>556011</v>
      </c>
      <c r="C507" s="87">
        <f t="shared" si="99"/>
        <v>0</v>
      </c>
      <c r="D507" s="87">
        <f t="shared" si="100"/>
        <v>0</v>
      </c>
      <c r="E507" s="87">
        <f t="shared" si="101"/>
        <v>0</v>
      </c>
      <c r="F507" s="87">
        <f t="shared" si="102"/>
        <v>0</v>
      </c>
      <c r="G507" s="87">
        <f t="shared" si="103"/>
        <v>0</v>
      </c>
      <c r="H507" s="87">
        <f t="shared" si="104"/>
        <v>0</v>
      </c>
      <c r="I507" s="87">
        <f t="shared" si="105"/>
        <v>0</v>
      </c>
      <c r="J507" s="87">
        <f t="shared" si="106"/>
        <v>0</v>
      </c>
      <c r="K507" s="87">
        <f t="shared" si="107"/>
        <v>0</v>
      </c>
      <c r="L507" s="87">
        <f t="shared" si="108"/>
        <v>0</v>
      </c>
      <c r="M507" s="87">
        <f t="shared" si="109"/>
        <v>0</v>
      </c>
      <c r="N507" s="87">
        <f t="shared" si="110"/>
        <v>0</v>
      </c>
      <c r="O507" s="87">
        <f t="shared" si="111"/>
        <v>0</v>
      </c>
    </row>
    <row r="508" spans="1:15" x14ac:dyDescent="0.35">
      <c r="A508" s="87" t="str">
        <f t="shared" si="98"/>
        <v>2026</v>
      </c>
      <c r="B508" s="87">
        <v>556012</v>
      </c>
      <c r="C508" s="87">
        <f t="shared" si="99"/>
        <v>0</v>
      </c>
      <c r="D508" s="87">
        <f t="shared" si="100"/>
        <v>0</v>
      </c>
      <c r="E508" s="87">
        <f t="shared" si="101"/>
        <v>0</v>
      </c>
      <c r="F508" s="87">
        <f t="shared" si="102"/>
        <v>0</v>
      </c>
      <c r="G508" s="87">
        <f t="shared" si="103"/>
        <v>0</v>
      </c>
      <c r="H508" s="87">
        <f t="shared" si="104"/>
        <v>0</v>
      </c>
      <c r="I508" s="87">
        <f t="shared" si="105"/>
        <v>0</v>
      </c>
      <c r="J508" s="87">
        <f t="shared" si="106"/>
        <v>0</v>
      </c>
      <c r="K508" s="87">
        <f t="shared" si="107"/>
        <v>0</v>
      </c>
      <c r="L508" s="87">
        <f t="shared" si="108"/>
        <v>0</v>
      </c>
      <c r="M508" s="87">
        <f t="shared" si="109"/>
        <v>0</v>
      </c>
      <c r="N508" s="87">
        <f t="shared" si="110"/>
        <v>0</v>
      </c>
      <c r="O508" s="87">
        <f t="shared" si="111"/>
        <v>0</v>
      </c>
    </row>
    <row r="509" spans="1:15" x14ac:dyDescent="0.35">
      <c r="A509" s="87" t="str">
        <f t="shared" si="98"/>
        <v>2026</v>
      </c>
      <c r="B509" s="87">
        <v>556013</v>
      </c>
      <c r="C509" s="87">
        <f t="shared" si="99"/>
        <v>0</v>
      </c>
      <c r="D509" s="87">
        <f t="shared" si="100"/>
        <v>0</v>
      </c>
      <c r="E509" s="87">
        <f t="shared" si="101"/>
        <v>0</v>
      </c>
      <c r="F509" s="87">
        <f t="shared" si="102"/>
        <v>0</v>
      </c>
      <c r="G509" s="87">
        <f t="shared" si="103"/>
        <v>0</v>
      </c>
      <c r="H509" s="87">
        <f t="shared" si="104"/>
        <v>0</v>
      </c>
      <c r="I509" s="87">
        <f t="shared" si="105"/>
        <v>0</v>
      </c>
      <c r="J509" s="87">
        <f t="shared" si="106"/>
        <v>0</v>
      </c>
      <c r="K509" s="87">
        <f t="shared" si="107"/>
        <v>0</v>
      </c>
      <c r="L509" s="87">
        <f t="shared" si="108"/>
        <v>0</v>
      </c>
      <c r="M509" s="87">
        <f t="shared" si="109"/>
        <v>0</v>
      </c>
      <c r="N509" s="87">
        <f t="shared" si="110"/>
        <v>0</v>
      </c>
      <c r="O509" s="87">
        <f t="shared" si="111"/>
        <v>0</v>
      </c>
    </row>
    <row r="510" spans="1:15" x14ac:dyDescent="0.35">
      <c r="A510" s="87" t="str">
        <f t="shared" si="98"/>
        <v>2026</v>
      </c>
      <c r="B510" s="87">
        <v>556014</v>
      </c>
      <c r="C510" s="87">
        <f t="shared" si="99"/>
        <v>0</v>
      </c>
      <c r="D510" s="87">
        <f t="shared" si="100"/>
        <v>0</v>
      </c>
      <c r="E510" s="87">
        <f t="shared" si="101"/>
        <v>0</v>
      </c>
      <c r="F510" s="87">
        <f t="shared" si="102"/>
        <v>0</v>
      </c>
      <c r="G510" s="87">
        <f t="shared" si="103"/>
        <v>0</v>
      </c>
      <c r="H510" s="87">
        <f t="shared" si="104"/>
        <v>0</v>
      </c>
      <c r="I510" s="87">
        <f t="shared" si="105"/>
        <v>0</v>
      </c>
      <c r="J510" s="87">
        <f t="shared" si="106"/>
        <v>0</v>
      </c>
      <c r="K510" s="87">
        <f t="shared" si="107"/>
        <v>0</v>
      </c>
      <c r="L510" s="87">
        <f t="shared" si="108"/>
        <v>0</v>
      </c>
      <c r="M510" s="87">
        <f t="shared" si="109"/>
        <v>0</v>
      </c>
      <c r="N510" s="87">
        <f t="shared" si="110"/>
        <v>0</v>
      </c>
      <c r="O510" s="87">
        <f t="shared" si="111"/>
        <v>0</v>
      </c>
    </row>
    <row r="511" spans="1:15" x14ac:dyDescent="0.35">
      <c r="A511" s="87" t="str">
        <f t="shared" si="98"/>
        <v>2026</v>
      </c>
      <c r="B511" s="87">
        <v>557000</v>
      </c>
      <c r="C511" s="87">
        <f t="shared" si="99"/>
        <v>0</v>
      </c>
      <c r="D511" s="87">
        <f t="shared" si="100"/>
        <v>0</v>
      </c>
      <c r="E511" s="87">
        <f t="shared" si="101"/>
        <v>0</v>
      </c>
      <c r="F511" s="87">
        <f t="shared" si="102"/>
        <v>0</v>
      </c>
      <c r="G511" s="87">
        <f t="shared" si="103"/>
        <v>0</v>
      </c>
      <c r="H511" s="87">
        <f t="shared" si="104"/>
        <v>0</v>
      </c>
      <c r="I511" s="87">
        <f t="shared" si="105"/>
        <v>0</v>
      </c>
      <c r="J511" s="87">
        <f t="shared" si="106"/>
        <v>0</v>
      </c>
      <c r="K511" s="87">
        <f t="shared" si="107"/>
        <v>0</v>
      </c>
      <c r="L511" s="87">
        <f t="shared" si="108"/>
        <v>0</v>
      </c>
      <c r="M511" s="87">
        <f t="shared" si="109"/>
        <v>0</v>
      </c>
      <c r="N511" s="87">
        <f t="shared" si="110"/>
        <v>0</v>
      </c>
      <c r="O511" s="87">
        <f t="shared" si="111"/>
        <v>0</v>
      </c>
    </row>
    <row r="512" spans="1:15" x14ac:dyDescent="0.35">
      <c r="A512" s="87" t="str">
        <f t="shared" si="98"/>
        <v>2026</v>
      </c>
      <c r="B512" s="87">
        <v>557001</v>
      </c>
      <c r="C512" s="87">
        <f t="shared" si="99"/>
        <v>0</v>
      </c>
      <c r="D512" s="87">
        <f t="shared" si="100"/>
        <v>0</v>
      </c>
      <c r="E512" s="87">
        <f t="shared" si="101"/>
        <v>0</v>
      </c>
      <c r="F512" s="87">
        <f t="shared" si="102"/>
        <v>0</v>
      </c>
      <c r="G512" s="87">
        <f t="shared" si="103"/>
        <v>0</v>
      </c>
      <c r="H512" s="87">
        <f t="shared" si="104"/>
        <v>0</v>
      </c>
      <c r="I512" s="87">
        <f t="shared" si="105"/>
        <v>0</v>
      </c>
      <c r="J512" s="87">
        <f t="shared" si="106"/>
        <v>0</v>
      </c>
      <c r="K512" s="87">
        <f t="shared" si="107"/>
        <v>0</v>
      </c>
      <c r="L512" s="87">
        <f t="shared" si="108"/>
        <v>0</v>
      </c>
      <c r="M512" s="87">
        <f t="shared" si="109"/>
        <v>0</v>
      </c>
      <c r="N512" s="87">
        <f t="shared" si="110"/>
        <v>0</v>
      </c>
      <c r="O512" s="87">
        <f t="shared" si="111"/>
        <v>0</v>
      </c>
    </row>
    <row r="513" spans="1:15" x14ac:dyDescent="0.35">
      <c r="A513" s="87" t="str">
        <f t="shared" si="98"/>
        <v>2026</v>
      </c>
      <c r="B513" s="87">
        <v>557002</v>
      </c>
      <c r="C513" s="87">
        <f t="shared" si="99"/>
        <v>0</v>
      </c>
      <c r="D513" s="87">
        <f t="shared" si="100"/>
        <v>0</v>
      </c>
      <c r="E513" s="87">
        <f t="shared" si="101"/>
        <v>0</v>
      </c>
      <c r="F513" s="87">
        <f t="shared" si="102"/>
        <v>0</v>
      </c>
      <c r="G513" s="87">
        <f t="shared" si="103"/>
        <v>0</v>
      </c>
      <c r="H513" s="87">
        <f t="shared" si="104"/>
        <v>0</v>
      </c>
      <c r="I513" s="87">
        <f t="shared" si="105"/>
        <v>0</v>
      </c>
      <c r="J513" s="87">
        <f t="shared" si="106"/>
        <v>0</v>
      </c>
      <c r="K513" s="87">
        <f t="shared" si="107"/>
        <v>0</v>
      </c>
      <c r="L513" s="87">
        <f t="shared" si="108"/>
        <v>0</v>
      </c>
      <c r="M513" s="87">
        <f t="shared" si="109"/>
        <v>0</v>
      </c>
      <c r="N513" s="87">
        <f t="shared" si="110"/>
        <v>0</v>
      </c>
      <c r="O513" s="87">
        <f t="shared" si="111"/>
        <v>0</v>
      </c>
    </row>
    <row r="514" spans="1:15" x14ac:dyDescent="0.35">
      <c r="A514" s="87" t="str">
        <f t="shared" ref="A514:A577" si="112">+PlnYr</f>
        <v>2026</v>
      </c>
      <c r="B514" s="87">
        <v>557003</v>
      </c>
      <c r="C514" s="87">
        <f t="shared" ref="C514:C577" si="113">VLOOKUP($B514,OP,47,FALSE)</f>
        <v>0</v>
      </c>
      <c r="D514" s="87">
        <f t="shared" ref="D514:D577" si="114">VLOOKUP($B514,OP,35,FALSE)</f>
        <v>0</v>
      </c>
      <c r="E514" s="87">
        <f t="shared" ref="E514:E577" si="115">VLOOKUP($B514,OP,36,FALSE)</f>
        <v>0</v>
      </c>
      <c r="F514" s="87">
        <f t="shared" ref="F514:F577" si="116">VLOOKUP($B514,OP,37,FALSE)</f>
        <v>0</v>
      </c>
      <c r="G514" s="87">
        <f t="shared" ref="G514:G577" si="117">VLOOKUP($B514,OP,38,FALSE)</f>
        <v>0</v>
      </c>
      <c r="H514" s="87">
        <f t="shared" ref="H514:H577" si="118">VLOOKUP($B514,OP,39,FALSE)</f>
        <v>0</v>
      </c>
      <c r="I514" s="87">
        <f t="shared" ref="I514:I577" si="119">VLOOKUP($B514,OP,40,FALSE)</f>
        <v>0</v>
      </c>
      <c r="J514" s="87">
        <f t="shared" ref="J514:J577" si="120">VLOOKUP($B514,OP,41,FALSE)</f>
        <v>0</v>
      </c>
      <c r="K514" s="87">
        <f t="shared" ref="K514:K577" si="121">VLOOKUP($B514,OP,42,FALSE)</f>
        <v>0</v>
      </c>
      <c r="L514" s="87">
        <f t="shared" ref="L514:L577" si="122">VLOOKUP($B514,OP,43,FALSE)</f>
        <v>0</v>
      </c>
      <c r="M514" s="87">
        <f t="shared" ref="M514:M577" si="123">VLOOKUP($B514,OP,44,FALSE)</f>
        <v>0</v>
      </c>
      <c r="N514" s="87">
        <f t="shared" ref="N514:N577" si="124">VLOOKUP($B514,OP,45,FALSE)</f>
        <v>0</v>
      </c>
      <c r="O514" s="87">
        <f t="shared" ref="O514:O577" si="125">VLOOKUP($B514,OP,46,FALSE)</f>
        <v>0</v>
      </c>
    </row>
    <row r="515" spans="1:15" x14ac:dyDescent="0.35">
      <c r="A515" s="87" t="str">
        <f t="shared" si="112"/>
        <v>2026</v>
      </c>
      <c r="B515" s="87">
        <v>557004</v>
      </c>
      <c r="C515" s="87">
        <f t="shared" si="113"/>
        <v>0</v>
      </c>
      <c r="D515" s="87">
        <f t="shared" si="114"/>
        <v>0</v>
      </c>
      <c r="E515" s="87">
        <f t="shared" si="115"/>
        <v>0</v>
      </c>
      <c r="F515" s="87">
        <f t="shared" si="116"/>
        <v>0</v>
      </c>
      <c r="G515" s="87">
        <f t="shared" si="117"/>
        <v>0</v>
      </c>
      <c r="H515" s="87">
        <f t="shared" si="118"/>
        <v>0</v>
      </c>
      <c r="I515" s="87">
        <f t="shared" si="119"/>
        <v>0</v>
      </c>
      <c r="J515" s="87">
        <f t="shared" si="120"/>
        <v>0</v>
      </c>
      <c r="K515" s="87">
        <f t="shared" si="121"/>
        <v>0</v>
      </c>
      <c r="L515" s="87">
        <f t="shared" si="122"/>
        <v>0</v>
      </c>
      <c r="M515" s="87">
        <f t="shared" si="123"/>
        <v>0</v>
      </c>
      <c r="N515" s="87">
        <f t="shared" si="124"/>
        <v>0</v>
      </c>
      <c r="O515" s="87">
        <f t="shared" si="125"/>
        <v>0</v>
      </c>
    </row>
    <row r="516" spans="1:15" x14ac:dyDescent="0.35">
      <c r="A516" s="87" t="str">
        <f t="shared" si="112"/>
        <v>2026</v>
      </c>
      <c r="B516" s="87">
        <v>557005</v>
      </c>
      <c r="C516" s="87">
        <f t="shared" si="113"/>
        <v>0</v>
      </c>
      <c r="D516" s="87">
        <f t="shared" si="114"/>
        <v>0</v>
      </c>
      <c r="E516" s="87">
        <f t="shared" si="115"/>
        <v>0</v>
      </c>
      <c r="F516" s="87">
        <f t="shared" si="116"/>
        <v>0</v>
      </c>
      <c r="G516" s="87">
        <f t="shared" si="117"/>
        <v>0</v>
      </c>
      <c r="H516" s="87">
        <f t="shared" si="118"/>
        <v>0</v>
      </c>
      <c r="I516" s="87">
        <f t="shared" si="119"/>
        <v>0</v>
      </c>
      <c r="J516" s="87">
        <f t="shared" si="120"/>
        <v>0</v>
      </c>
      <c r="K516" s="87">
        <f t="shared" si="121"/>
        <v>0</v>
      </c>
      <c r="L516" s="87">
        <f t="shared" si="122"/>
        <v>0</v>
      </c>
      <c r="M516" s="87">
        <f t="shared" si="123"/>
        <v>0</v>
      </c>
      <c r="N516" s="87">
        <f t="shared" si="124"/>
        <v>0</v>
      </c>
      <c r="O516" s="87">
        <f t="shared" si="125"/>
        <v>0</v>
      </c>
    </row>
    <row r="517" spans="1:15" x14ac:dyDescent="0.35">
      <c r="A517" s="87" t="str">
        <f t="shared" si="112"/>
        <v>2026</v>
      </c>
      <c r="B517" s="87">
        <v>557006</v>
      </c>
      <c r="C517" s="87">
        <f t="shared" si="113"/>
        <v>0</v>
      </c>
      <c r="D517" s="87">
        <f t="shared" si="114"/>
        <v>0</v>
      </c>
      <c r="E517" s="87">
        <f t="shared" si="115"/>
        <v>0</v>
      </c>
      <c r="F517" s="87">
        <f t="shared" si="116"/>
        <v>0</v>
      </c>
      <c r="G517" s="87">
        <f t="shared" si="117"/>
        <v>0</v>
      </c>
      <c r="H517" s="87">
        <f t="shared" si="118"/>
        <v>0</v>
      </c>
      <c r="I517" s="87">
        <f t="shared" si="119"/>
        <v>0</v>
      </c>
      <c r="J517" s="87">
        <f t="shared" si="120"/>
        <v>0</v>
      </c>
      <c r="K517" s="87">
        <f t="shared" si="121"/>
        <v>0</v>
      </c>
      <c r="L517" s="87">
        <f t="shared" si="122"/>
        <v>0</v>
      </c>
      <c r="M517" s="87">
        <f t="shared" si="123"/>
        <v>0</v>
      </c>
      <c r="N517" s="87">
        <f t="shared" si="124"/>
        <v>0</v>
      </c>
      <c r="O517" s="87">
        <f t="shared" si="125"/>
        <v>0</v>
      </c>
    </row>
    <row r="518" spans="1:15" x14ac:dyDescent="0.35">
      <c r="A518" s="87" t="str">
        <f t="shared" si="112"/>
        <v>2026</v>
      </c>
      <c r="B518" s="87">
        <v>557007</v>
      </c>
      <c r="C518" s="87">
        <f t="shared" si="113"/>
        <v>0</v>
      </c>
      <c r="D518" s="87">
        <f t="shared" si="114"/>
        <v>0</v>
      </c>
      <c r="E518" s="87">
        <f t="shared" si="115"/>
        <v>0</v>
      </c>
      <c r="F518" s="87">
        <f t="shared" si="116"/>
        <v>0</v>
      </c>
      <c r="G518" s="87">
        <f t="shared" si="117"/>
        <v>0</v>
      </c>
      <c r="H518" s="87">
        <f t="shared" si="118"/>
        <v>0</v>
      </c>
      <c r="I518" s="87">
        <f t="shared" si="119"/>
        <v>0</v>
      </c>
      <c r="J518" s="87">
        <f t="shared" si="120"/>
        <v>0</v>
      </c>
      <c r="K518" s="87">
        <f t="shared" si="121"/>
        <v>0</v>
      </c>
      <c r="L518" s="87">
        <f t="shared" si="122"/>
        <v>0</v>
      </c>
      <c r="M518" s="87">
        <f t="shared" si="123"/>
        <v>0</v>
      </c>
      <c r="N518" s="87">
        <f t="shared" si="124"/>
        <v>0</v>
      </c>
      <c r="O518" s="87">
        <f t="shared" si="125"/>
        <v>0</v>
      </c>
    </row>
    <row r="519" spans="1:15" x14ac:dyDescent="0.35">
      <c r="A519" s="87" t="str">
        <f t="shared" si="112"/>
        <v>2026</v>
      </c>
      <c r="B519" s="87">
        <v>557008</v>
      </c>
      <c r="C519" s="87">
        <f t="shared" si="113"/>
        <v>0</v>
      </c>
      <c r="D519" s="87">
        <f t="shared" si="114"/>
        <v>0</v>
      </c>
      <c r="E519" s="87">
        <f t="shared" si="115"/>
        <v>0</v>
      </c>
      <c r="F519" s="87">
        <f t="shared" si="116"/>
        <v>0</v>
      </c>
      <c r="G519" s="87">
        <f t="shared" si="117"/>
        <v>0</v>
      </c>
      <c r="H519" s="87">
        <f t="shared" si="118"/>
        <v>0</v>
      </c>
      <c r="I519" s="87">
        <f t="shared" si="119"/>
        <v>0</v>
      </c>
      <c r="J519" s="87">
        <f t="shared" si="120"/>
        <v>0</v>
      </c>
      <c r="K519" s="87">
        <f t="shared" si="121"/>
        <v>0</v>
      </c>
      <c r="L519" s="87">
        <f t="shared" si="122"/>
        <v>0</v>
      </c>
      <c r="M519" s="87">
        <f t="shared" si="123"/>
        <v>0</v>
      </c>
      <c r="N519" s="87">
        <f t="shared" si="124"/>
        <v>0</v>
      </c>
      <c r="O519" s="87">
        <f t="shared" si="125"/>
        <v>0</v>
      </c>
    </row>
    <row r="520" spans="1:15" x14ac:dyDescent="0.35">
      <c r="A520" s="87" t="str">
        <f t="shared" si="112"/>
        <v>2026</v>
      </c>
      <c r="B520" s="87">
        <v>557009</v>
      </c>
      <c r="C520" s="87">
        <f t="shared" si="113"/>
        <v>0</v>
      </c>
      <c r="D520" s="87">
        <f t="shared" si="114"/>
        <v>0</v>
      </c>
      <c r="E520" s="87">
        <f t="shared" si="115"/>
        <v>0</v>
      </c>
      <c r="F520" s="87">
        <f t="shared" si="116"/>
        <v>0</v>
      </c>
      <c r="G520" s="87">
        <f t="shared" si="117"/>
        <v>0</v>
      </c>
      <c r="H520" s="87">
        <f t="shared" si="118"/>
        <v>0</v>
      </c>
      <c r="I520" s="87">
        <f t="shared" si="119"/>
        <v>0</v>
      </c>
      <c r="J520" s="87">
        <f t="shared" si="120"/>
        <v>0</v>
      </c>
      <c r="K520" s="87">
        <f t="shared" si="121"/>
        <v>0</v>
      </c>
      <c r="L520" s="87">
        <f t="shared" si="122"/>
        <v>0</v>
      </c>
      <c r="M520" s="87">
        <f t="shared" si="123"/>
        <v>0</v>
      </c>
      <c r="N520" s="87">
        <f t="shared" si="124"/>
        <v>0</v>
      </c>
      <c r="O520" s="87">
        <f t="shared" si="125"/>
        <v>0</v>
      </c>
    </row>
    <row r="521" spans="1:15" x14ac:dyDescent="0.35">
      <c r="A521" s="87" t="str">
        <f t="shared" si="112"/>
        <v>2026</v>
      </c>
      <c r="B521" s="87">
        <v>557010</v>
      </c>
      <c r="C521" s="87">
        <f t="shared" si="113"/>
        <v>0</v>
      </c>
      <c r="D521" s="87">
        <f t="shared" si="114"/>
        <v>0</v>
      </c>
      <c r="E521" s="87">
        <f t="shared" si="115"/>
        <v>0</v>
      </c>
      <c r="F521" s="87">
        <f t="shared" si="116"/>
        <v>0</v>
      </c>
      <c r="G521" s="87">
        <f t="shared" si="117"/>
        <v>0</v>
      </c>
      <c r="H521" s="87">
        <f t="shared" si="118"/>
        <v>0</v>
      </c>
      <c r="I521" s="87">
        <f t="shared" si="119"/>
        <v>0</v>
      </c>
      <c r="J521" s="87">
        <f t="shared" si="120"/>
        <v>0</v>
      </c>
      <c r="K521" s="87">
        <f t="shared" si="121"/>
        <v>0</v>
      </c>
      <c r="L521" s="87">
        <f t="shared" si="122"/>
        <v>0</v>
      </c>
      <c r="M521" s="87">
        <f t="shared" si="123"/>
        <v>0</v>
      </c>
      <c r="N521" s="87">
        <f t="shared" si="124"/>
        <v>0</v>
      </c>
      <c r="O521" s="87">
        <f t="shared" si="125"/>
        <v>0</v>
      </c>
    </row>
    <row r="522" spans="1:15" x14ac:dyDescent="0.35">
      <c r="A522" s="87" t="str">
        <f t="shared" si="112"/>
        <v>2026</v>
      </c>
      <c r="C522" s="87" t="e">
        <f t="shared" si="113"/>
        <v>#N/A</v>
      </c>
      <c r="D522" s="87" t="e">
        <f t="shared" si="114"/>
        <v>#N/A</v>
      </c>
      <c r="E522" s="87" t="e">
        <f t="shared" si="115"/>
        <v>#N/A</v>
      </c>
      <c r="F522" s="87" t="e">
        <f t="shared" si="116"/>
        <v>#N/A</v>
      </c>
      <c r="G522" s="87" t="e">
        <f t="shared" si="117"/>
        <v>#N/A</v>
      </c>
      <c r="H522" s="87" t="e">
        <f t="shared" si="118"/>
        <v>#N/A</v>
      </c>
      <c r="I522" s="87" t="e">
        <f t="shared" si="119"/>
        <v>#N/A</v>
      </c>
      <c r="J522" s="87" t="e">
        <f t="shared" si="120"/>
        <v>#N/A</v>
      </c>
      <c r="K522" s="87" t="e">
        <f t="shared" si="121"/>
        <v>#N/A</v>
      </c>
      <c r="L522" s="87" t="e">
        <f t="shared" si="122"/>
        <v>#N/A</v>
      </c>
      <c r="M522" s="87" t="e">
        <f t="shared" si="123"/>
        <v>#N/A</v>
      </c>
      <c r="N522" s="87" t="e">
        <f t="shared" si="124"/>
        <v>#N/A</v>
      </c>
      <c r="O522" s="87" t="e">
        <f t="shared" si="125"/>
        <v>#N/A</v>
      </c>
    </row>
    <row r="523" spans="1:15" x14ac:dyDescent="0.35">
      <c r="A523" s="87" t="str">
        <f t="shared" si="112"/>
        <v>2026</v>
      </c>
      <c r="C523" s="87" t="e">
        <f t="shared" si="113"/>
        <v>#N/A</v>
      </c>
      <c r="D523" s="87" t="e">
        <f t="shared" si="114"/>
        <v>#N/A</v>
      </c>
      <c r="E523" s="87" t="e">
        <f t="shared" si="115"/>
        <v>#N/A</v>
      </c>
      <c r="F523" s="87" t="e">
        <f t="shared" si="116"/>
        <v>#N/A</v>
      </c>
      <c r="G523" s="87" t="e">
        <f t="shared" si="117"/>
        <v>#N/A</v>
      </c>
      <c r="H523" s="87" t="e">
        <f t="shared" si="118"/>
        <v>#N/A</v>
      </c>
      <c r="I523" s="87" t="e">
        <f t="shared" si="119"/>
        <v>#N/A</v>
      </c>
      <c r="J523" s="87" t="e">
        <f t="shared" si="120"/>
        <v>#N/A</v>
      </c>
      <c r="K523" s="87" t="e">
        <f t="shared" si="121"/>
        <v>#N/A</v>
      </c>
      <c r="L523" s="87" t="e">
        <f t="shared" si="122"/>
        <v>#N/A</v>
      </c>
      <c r="M523" s="87" t="e">
        <f t="shared" si="123"/>
        <v>#N/A</v>
      </c>
      <c r="N523" s="87" t="e">
        <f t="shared" si="124"/>
        <v>#N/A</v>
      </c>
      <c r="O523" s="87" t="e">
        <f t="shared" si="125"/>
        <v>#N/A</v>
      </c>
    </row>
    <row r="524" spans="1:15" x14ac:dyDescent="0.35">
      <c r="A524" s="87" t="str">
        <f t="shared" si="112"/>
        <v>2026</v>
      </c>
      <c r="C524" s="87" t="e">
        <f t="shared" si="113"/>
        <v>#N/A</v>
      </c>
      <c r="D524" s="87" t="e">
        <f t="shared" si="114"/>
        <v>#N/A</v>
      </c>
      <c r="E524" s="87" t="e">
        <f t="shared" si="115"/>
        <v>#N/A</v>
      </c>
      <c r="F524" s="87" t="e">
        <f t="shared" si="116"/>
        <v>#N/A</v>
      </c>
      <c r="G524" s="87" t="e">
        <f t="shared" si="117"/>
        <v>#N/A</v>
      </c>
      <c r="H524" s="87" t="e">
        <f t="shared" si="118"/>
        <v>#N/A</v>
      </c>
      <c r="I524" s="87" t="e">
        <f t="shared" si="119"/>
        <v>#N/A</v>
      </c>
      <c r="J524" s="87" t="e">
        <f t="shared" si="120"/>
        <v>#N/A</v>
      </c>
      <c r="K524" s="87" t="e">
        <f t="shared" si="121"/>
        <v>#N/A</v>
      </c>
      <c r="L524" s="87" t="e">
        <f t="shared" si="122"/>
        <v>#N/A</v>
      </c>
      <c r="M524" s="87" t="e">
        <f t="shared" si="123"/>
        <v>#N/A</v>
      </c>
      <c r="N524" s="87" t="e">
        <f t="shared" si="124"/>
        <v>#N/A</v>
      </c>
      <c r="O524" s="87" t="e">
        <f t="shared" si="125"/>
        <v>#N/A</v>
      </c>
    </row>
    <row r="525" spans="1:15" x14ac:dyDescent="0.35">
      <c r="A525" s="87" t="str">
        <f t="shared" si="112"/>
        <v>2026</v>
      </c>
      <c r="C525" s="87" t="e">
        <f t="shared" si="113"/>
        <v>#N/A</v>
      </c>
      <c r="D525" s="87" t="e">
        <f t="shared" si="114"/>
        <v>#N/A</v>
      </c>
      <c r="E525" s="87" t="e">
        <f t="shared" si="115"/>
        <v>#N/A</v>
      </c>
      <c r="F525" s="87" t="e">
        <f t="shared" si="116"/>
        <v>#N/A</v>
      </c>
      <c r="G525" s="87" t="e">
        <f t="shared" si="117"/>
        <v>#N/A</v>
      </c>
      <c r="H525" s="87" t="e">
        <f t="shared" si="118"/>
        <v>#N/A</v>
      </c>
      <c r="I525" s="87" t="e">
        <f t="shared" si="119"/>
        <v>#N/A</v>
      </c>
      <c r="J525" s="87" t="e">
        <f t="shared" si="120"/>
        <v>#N/A</v>
      </c>
      <c r="K525" s="87" t="e">
        <f t="shared" si="121"/>
        <v>#N/A</v>
      </c>
      <c r="L525" s="87" t="e">
        <f t="shared" si="122"/>
        <v>#N/A</v>
      </c>
      <c r="M525" s="87" t="e">
        <f t="shared" si="123"/>
        <v>#N/A</v>
      </c>
      <c r="N525" s="87" t="e">
        <f t="shared" si="124"/>
        <v>#N/A</v>
      </c>
      <c r="O525" s="87" t="e">
        <f t="shared" si="125"/>
        <v>#N/A</v>
      </c>
    </row>
    <row r="526" spans="1:15" x14ac:dyDescent="0.35">
      <c r="A526" s="87" t="str">
        <f t="shared" si="112"/>
        <v>2026</v>
      </c>
      <c r="B526" s="87">
        <v>560000</v>
      </c>
      <c r="C526" s="87">
        <f t="shared" si="113"/>
        <v>0</v>
      </c>
      <c r="D526" s="87">
        <f t="shared" si="114"/>
        <v>0</v>
      </c>
      <c r="E526" s="87">
        <f t="shared" si="115"/>
        <v>0</v>
      </c>
      <c r="F526" s="87">
        <f t="shared" si="116"/>
        <v>0</v>
      </c>
      <c r="G526" s="87">
        <f t="shared" si="117"/>
        <v>0</v>
      </c>
      <c r="H526" s="87">
        <f t="shared" si="118"/>
        <v>0</v>
      </c>
      <c r="I526" s="87">
        <f t="shared" si="119"/>
        <v>0</v>
      </c>
      <c r="J526" s="87">
        <f t="shared" si="120"/>
        <v>0</v>
      </c>
      <c r="K526" s="87">
        <f t="shared" si="121"/>
        <v>0</v>
      </c>
      <c r="L526" s="87">
        <f t="shared" si="122"/>
        <v>0</v>
      </c>
      <c r="M526" s="87">
        <f t="shared" si="123"/>
        <v>0</v>
      </c>
      <c r="N526" s="87">
        <f t="shared" si="124"/>
        <v>0</v>
      </c>
      <c r="O526" s="87">
        <f t="shared" si="125"/>
        <v>0</v>
      </c>
    </row>
    <row r="527" spans="1:15" x14ac:dyDescent="0.35">
      <c r="A527" s="87" t="str">
        <f t="shared" si="112"/>
        <v>2026</v>
      </c>
      <c r="B527" s="87">
        <v>561000</v>
      </c>
      <c r="C527" s="87">
        <f t="shared" si="113"/>
        <v>0</v>
      </c>
      <c r="D527" s="87">
        <f t="shared" si="114"/>
        <v>0</v>
      </c>
      <c r="E527" s="87">
        <f t="shared" si="115"/>
        <v>0</v>
      </c>
      <c r="F527" s="87">
        <f t="shared" si="116"/>
        <v>0</v>
      </c>
      <c r="G527" s="87">
        <f t="shared" si="117"/>
        <v>0</v>
      </c>
      <c r="H527" s="87">
        <f t="shared" si="118"/>
        <v>0</v>
      </c>
      <c r="I527" s="87">
        <f t="shared" si="119"/>
        <v>0</v>
      </c>
      <c r="J527" s="87">
        <f t="shared" si="120"/>
        <v>0</v>
      </c>
      <c r="K527" s="87">
        <f t="shared" si="121"/>
        <v>0</v>
      </c>
      <c r="L527" s="87">
        <f t="shared" si="122"/>
        <v>0</v>
      </c>
      <c r="M527" s="87">
        <f t="shared" si="123"/>
        <v>0</v>
      </c>
      <c r="N527" s="87">
        <f t="shared" si="124"/>
        <v>0</v>
      </c>
      <c r="O527" s="87">
        <f t="shared" si="125"/>
        <v>0</v>
      </c>
    </row>
    <row r="528" spans="1:15" x14ac:dyDescent="0.35">
      <c r="A528" s="87" t="str">
        <f t="shared" si="112"/>
        <v>2026</v>
      </c>
      <c r="B528" s="87">
        <v>561010</v>
      </c>
      <c r="C528" s="87">
        <f t="shared" si="113"/>
        <v>0</v>
      </c>
      <c r="D528" s="87">
        <f t="shared" si="114"/>
        <v>0</v>
      </c>
      <c r="E528" s="87">
        <f t="shared" si="115"/>
        <v>0</v>
      </c>
      <c r="F528" s="87">
        <f t="shared" si="116"/>
        <v>0</v>
      </c>
      <c r="G528" s="87">
        <f t="shared" si="117"/>
        <v>0</v>
      </c>
      <c r="H528" s="87">
        <f t="shared" si="118"/>
        <v>0</v>
      </c>
      <c r="I528" s="87">
        <f t="shared" si="119"/>
        <v>0</v>
      </c>
      <c r="J528" s="87">
        <f t="shared" si="120"/>
        <v>0</v>
      </c>
      <c r="K528" s="87">
        <f t="shared" si="121"/>
        <v>0</v>
      </c>
      <c r="L528" s="87">
        <f t="shared" si="122"/>
        <v>0</v>
      </c>
      <c r="M528" s="87">
        <f t="shared" si="123"/>
        <v>0</v>
      </c>
      <c r="N528" s="87">
        <f t="shared" si="124"/>
        <v>0</v>
      </c>
      <c r="O528" s="87">
        <f t="shared" si="125"/>
        <v>0</v>
      </c>
    </row>
    <row r="529" spans="1:15" x14ac:dyDescent="0.35">
      <c r="A529" s="87" t="str">
        <f t="shared" si="112"/>
        <v>2026</v>
      </c>
      <c r="B529" s="87">
        <v>561011</v>
      </c>
      <c r="C529" s="87">
        <f t="shared" si="113"/>
        <v>0</v>
      </c>
      <c r="D529" s="87">
        <f t="shared" si="114"/>
        <v>0</v>
      </c>
      <c r="E529" s="87">
        <f t="shared" si="115"/>
        <v>0</v>
      </c>
      <c r="F529" s="87">
        <f t="shared" si="116"/>
        <v>0</v>
      </c>
      <c r="G529" s="87">
        <f t="shared" si="117"/>
        <v>0</v>
      </c>
      <c r="H529" s="87">
        <f t="shared" si="118"/>
        <v>0</v>
      </c>
      <c r="I529" s="87">
        <f t="shared" si="119"/>
        <v>0</v>
      </c>
      <c r="J529" s="87">
        <f t="shared" si="120"/>
        <v>0</v>
      </c>
      <c r="K529" s="87">
        <f t="shared" si="121"/>
        <v>0</v>
      </c>
      <c r="L529" s="87">
        <f t="shared" si="122"/>
        <v>0</v>
      </c>
      <c r="M529" s="87">
        <f t="shared" si="123"/>
        <v>0</v>
      </c>
      <c r="N529" s="87">
        <f t="shared" si="124"/>
        <v>0</v>
      </c>
      <c r="O529" s="87">
        <f t="shared" si="125"/>
        <v>0</v>
      </c>
    </row>
    <row r="530" spans="1:15" x14ac:dyDescent="0.35">
      <c r="A530" s="87" t="str">
        <f t="shared" si="112"/>
        <v>2026</v>
      </c>
      <c r="B530" s="87">
        <v>561012</v>
      </c>
      <c r="C530" s="87">
        <f t="shared" si="113"/>
        <v>0</v>
      </c>
      <c r="D530" s="87">
        <f t="shared" si="114"/>
        <v>0</v>
      </c>
      <c r="E530" s="87">
        <f t="shared" si="115"/>
        <v>0</v>
      </c>
      <c r="F530" s="87">
        <f t="shared" si="116"/>
        <v>0</v>
      </c>
      <c r="G530" s="87">
        <f t="shared" si="117"/>
        <v>0</v>
      </c>
      <c r="H530" s="87">
        <f t="shared" si="118"/>
        <v>0</v>
      </c>
      <c r="I530" s="87">
        <f t="shared" si="119"/>
        <v>0</v>
      </c>
      <c r="J530" s="87">
        <f t="shared" si="120"/>
        <v>0</v>
      </c>
      <c r="K530" s="87">
        <f t="shared" si="121"/>
        <v>0</v>
      </c>
      <c r="L530" s="87">
        <f t="shared" si="122"/>
        <v>0</v>
      </c>
      <c r="M530" s="87">
        <f t="shared" si="123"/>
        <v>0</v>
      </c>
      <c r="N530" s="87">
        <f t="shared" si="124"/>
        <v>0</v>
      </c>
      <c r="O530" s="87">
        <f t="shared" si="125"/>
        <v>0</v>
      </c>
    </row>
    <row r="531" spans="1:15" x14ac:dyDescent="0.35">
      <c r="A531" s="87" t="str">
        <f t="shared" si="112"/>
        <v>2026</v>
      </c>
      <c r="B531" s="87">
        <v>561013</v>
      </c>
      <c r="C531" s="87">
        <f t="shared" si="113"/>
        <v>0</v>
      </c>
      <c r="D531" s="87">
        <f t="shared" si="114"/>
        <v>0</v>
      </c>
      <c r="E531" s="87">
        <f t="shared" si="115"/>
        <v>0</v>
      </c>
      <c r="F531" s="87">
        <f t="shared" si="116"/>
        <v>0</v>
      </c>
      <c r="G531" s="87">
        <f t="shared" si="117"/>
        <v>0</v>
      </c>
      <c r="H531" s="87">
        <f t="shared" si="118"/>
        <v>0</v>
      </c>
      <c r="I531" s="87">
        <f t="shared" si="119"/>
        <v>0</v>
      </c>
      <c r="J531" s="87">
        <f t="shared" si="120"/>
        <v>0</v>
      </c>
      <c r="K531" s="87">
        <f t="shared" si="121"/>
        <v>0</v>
      </c>
      <c r="L531" s="87">
        <f t="shared" si="122"/>
        <v>0</v>
      </c>
      <c r="M531" s="87">
        <f t="shared" si="123"/>
        <v>0</v>
      </c>
      <c r="N531" s="87">
        <f t="shared" si="124"/>
        <v>0</v>
      </c>
      <c r="O531" s="87">
        <f t="shared" si="125"/>
        <v>0</v>
      </c>
    </row>
    <row r="532" spans="1:15" x14ac:dyDescent="0.35">
      <c r="A532" s="87" t="str">
        <f t="shared" si="112"/>
        <v>2026</v>
      </c>
      <c r="B532" s="87">
        <v>561014</v>
      </c>
      <c r="C532" s="87">
        <f t="shared" si="113"/>
        <v>0</v>
      </c>
      <c r="D532" s="87">
        <f t="shared" si="114"/>
        <v>0</v>
      </c>
      <c r="E532" s="87">
        <f t="shared" si="115"/>
        <v>0</v>
      </c>
      <c r="F532" s="87">
        <f t="shared" si="116"/>
        <v>0</v>
      </c>
      <c r="G532" s="87">
        <f t="shared" si="117"/>
        <v>0</v>
      </c>
      <c r="H532" s="87">
        <f t="shared" si="118"/>
        <v>0</v>
      </c>
      <c r="I532" s="87">
        <f t="shared" si="119"/>
        <v>0</v>
      </c>
      <c r="J532" s="87">
        <f t="shared" si="120"/>
        <v>0</v>
      </c>
      <c r="K532" s="87">
        <f t="shared" si="121"/>
        <v>0</v>
      </c>
      <c r="L532" s="87">
        <f t="shared" si="122"/>
        <v>0</v>
      </c>
      <c r="M532" s="87">
        <f t="shared" si="123"/>
        <v>0</v>
      </c>
      <c r="N532" s="87">
        <f t="shared" si="124"/>
        <v>0</v>
      </c>
      <c r="O532" s="87">
        <f t="shared" si="125"/>
        <v>0</v>
      </c>
    </row>
    <row r="533" spans="1:15" x14ac:dyDescent="0.35">
      <c r="A533" s="87" t="str">
        <f t="shared" si="112"/>
        <v>2026</v>
      </c>
      <c r="B533" s="87">
        <v>561015</v>
      </c>
      <c r="C533" s="87">
        <f t="shared" si="113"/>
        <v>0</v>
      </c>
      <c r="D533" s="87">
        <f t="shared" si="114"/>
        <v>0</v>
      </c>
      <c r="E533" s="87">
        <f t="shared" si="115"/>
        <v>0</v>
      </c>
      <c r="F533" s="87">
        <f t="shared" si="116"/>
        <v>0</v>
      </c>
      <c r="G533" s="87">
        <f t="shared" si="117"/>
        <v>0</v>
      </c>
      <c r="H533" s="87">
        <f t="shared" si="118"/>
        <v>0</v>
      </c>
      <c r="I533" s="87">
        <f t="shared" si="119"/>
        <v>0</v>
      </c>
      <c r="J533" s="87">
        <f t="shared" si="120"/>
        <v>0</v>
      </c>
      <c r="K533" s="87">
        <f t="shared" si="121"/>
        <v>0</v>
      </c>
      <c r="L533" s="87">
        <f t="shared" si="122"/>
        <v>0</v>
      </c>
      <c r="M533" s="87">
        <f t="shared" si="123"/>
        <v>0</v>
      </c>
      <c r="N533" s="87">
        <f t="shared" si="124"/>
        <v>0</v>
      </c>
      <c r="O533" s="87">
        <f t="shared" si="125"/>
        <v>0</v>
      </c>
    </row>
    <row r="534" spans="1:15" x14ac:dyDescent="0.35">
      <c r="A534" s="87" t="str">
        <f t="shared" si="112"/>
        <v>2026</v>
      </c>
      <c r="B534" s="87">
        <v>562000</v>
      </c>
      <c r="C534" s="87">
        <f t="shared" si="113"/>
        <v>0</v>
      </c>
      <c r="D534" s="87">
        <f t="shared" si="114"/>
        <v>0</v>
      </c>
      <c r="E534" s="87">
        <f t="shared" si="115"/>
        <v>0</v>
      </c>
      <c r="F534" s="87">
        <f t="shared" si="116"/>
        <v>0</v>
      </c>
      <c r="G534" s="87">
        <f t="shared" si="117"/>
        <v>0</v>
      </c>
      <c r="H534" s="87">
        <f t="shared" si="118"/>
        <v>0</v>
      </c>
      <c r="I534" s="87">
        <f t="shared" si="119"/>
        <v>0</v>
      </c>
      <c r="J534" s="87">
        <f t="shared" si="120"/>
        <v>0</v>
      </c>
      <c r="K534" s="87">
        <f t="shared" si="121"/>
        <v>0</v>
      </c>
      <c r="L534" s="87">
        <f t="shared" si="122"/>
        <v>0</v>
      </c>
      <c r="M534" s="87">
        <f t="shared" si="123"/>
        <v>0</v>
      </c>
      <c r="N534" s="87">
        <f t="shared" si="124"/>
        <v>0</v>
      </c>
      <c r="O534" s="87">
        <f t="shared" si="125"/>
        <v>0</v>
      </c>
    </row>
    <row r="535" spans="1:15" x14ac:dyDescent="0.35">
      <c r="A535" s="87" t="str">
        <f t="shared" si="112"/>
        <v>2026</v>
      </c>
      <c r="B535" s="87">
        <v>562100</v>
      </c>
      <c r="C535" s="87">
        <f t="shared" si="113"/>
        <v>0</v>
      </c>
      <c r="D535" s="87">
        <f t="shared" si="114"/>
        <v>0</v>
      </c>
      <c r="E535" s="87">
        <f t="shared" si="115"/>
        <v>0</v>
      </c>
      <c r="F535" s="87">
        <f t="shared" si="116"/>
        <v>0</v>
      </c>
      <c r="G535" s="87">
        <f t="shared" si="117"/>
        <v>0</v>
      </c>
      <c r="H535" s="87">
        <f t="shared" si="118"/>
        <v>0</v>
      </c>
      <c r="I535" s="87">
        <f t="shared" si="119"/>
        <v>0</v>
      </c>
      <c r="J535" s="87">
        <f t="shared" si="120"/>
        <v>0</v>
      </c>
      <c r="K535" s="87">
        <f t="shared" si="121"/>
        <v>0</v>
      </c>
      <c r="L535" s="87">
        <f t="shared" si="122"/>
        <v>0</v>
      </c>
      <c r="M535" s="87">
        <f t="shared" si="123"/>
        <v>0</v>
      </c>
      <c r="N535" s="87">
        <f t="shared" si="124"/>
        <v>0</v>
      </c>
      <c r="O535" s="87">
        <f t="shared" si="125"/>
        <v>0</v>
      </c>
    </row>
    <row r="536" spans="1:15" x14ac:dyDescent="0.35">
      <c r="A536" s="87" t="str">
        <f t="shared" si="112"/>
        <v>2026</v>
      </c>
      <c r="B536" s="87">
        <v>562101</v>
      </c>
      <c r="C536" s="87">
        <f t="shared" si="113"/>
        <v>0</v>
      </c>
      <c r="D536" s="87">
        <f t="shared" si="114"/>
        <v>0</v>
      </c>
      <c r="E536" s="87">
        <f t="shared" si="115"/>
        <v>0</v>
      </c>
      <c r="F536" s="87">
        <f t="shared" si="116"/>
        <v>0</v>
      </c>
      <c r="G536" s="87">
        <f t="shared" si="117"/>
        <v>0</v>
      </c>
      <c r="H536" s="87">
        <f t="shared" si="118"/>
        <v>0</v>
      </c>
      <c r="I536" s="87">
        <f t="shared" si="119"/>
        <v>0</v>
      </c>
      <c r="J536" s="87">
        <f t="shared" si="120"/>
        <v>0</v>
      </c>
      <c r="K536" s="87">
        <f t="shared" si="121"/>
        <v>0</v>
      </c>
      <c r="L536" s="87">
        <f t="shared" si="122"/>
        <v>0</v>
      </c>
      <c r="M536" s="87">
        <f t="shared" si="123"/>
        <v>0</v>
      </c>
      <c r="N536" s="87">
        <f t="shared" si="124"/>
        <v>0</v>
      </c>
      <c r="O536" s="87">
        <f t="shared" si="125"/>
        <v>0</v>
      </c>
    </row>
    <row r="537" spans="1:15" x14ac:dyDescent="0.35">
      <c r="A537" s="87" t="str">
        <f t="shared" si="112"/>
        <v>2026</v>
      </c>
      <c r="B537" s="87">
        <v>562102</v>
      </c>
      <c r="C537" s="87">
        <f t="shared" si="113"/>
        <v>0</v>
      </c>
      <c r="D537" s="87">
        <f t="shared" si="114"/>
        <v>0</v>
      </c>
      <c r="E537" s="87">
        <f t="shared" si="115"/>
        <v>0</v>
      </c>
      <c r="F537" s="87">
        <f t="shared" si="116"/>
        <v>0</v>
      </c>
      <c r="G537" s="87">
        <f t="shared" si="117"/>
        <v>0</v>
      </c>
      <c r="H537" s="87">
        <f t="shared" si="118"/>
        <v>0</v>
      </c>
      <c r="I537" s="87">
        <f t="shared" si="119"/>
        <v>0</v>
      </c>
      <c r="J537" s="87">
        <f t="shared" si="120"/>
        <v>0</v>
      </c>
      <c r="K537" s="87">
        <f t="shared" si="121"/>
        <v>0</v>
      </c>
      <c r="L537" s="87">
        <f t="shared" si="122"/>
        <v>0</v>
      </c>
      <c r="M537" s="87">
        <f t="shared" si="123"/>
        <v>0</v>
      </c>
      <c r="N537" s="87">
        <f t="shared" si="124"/>
        <v>0</v>
      </c>
      <c r="O537" s="87">
        <f t="shared" si="125"/>
        <v>0</v>
      </c>
    </row>
    <row r="538" spans="1:15" x14ac:dyDescent="0.35">
      <c r="A538" s="87" t="str">
        <f t="shared" si="112"/>
        <v>2026</v>
      </c>
      <c r="B538" s="87">
        <v>562200</v>
      </c>
      <c r="C538" s="87">
        <f t="shared" si="113"/>
        <v>0</v>
      </c>
      <c r="D538" s="87">
        <f t="shared" si="114"/>
        <v>0</v>
      </c>
      <c r="E538" s="87">
        <f t="shared" si="115"/>
        <v>0</v>
      </c>
      <c r="F538" s="87">
        <f t="shared" si="116"/>
        <v>0</v>
      </c>
      <c r="G538" s="87">
        <f t="shared" si="117"/>
        <v>0</v>
      </c>
      <c r="H538" s="87">
        <f t="shared" si="118"/>
        <v>0</v>
      </c>
      <c r="I538" s="87">
        <f t="shared" si="119"/>
        <v>0</v>
      </c>
      <c r="J538" s="87">
        <f t="shared" si="120"/>
        <v>0</v>
      </c>
      <c r="K538" s="87">
        <f t="shared" si="121"/>
        <v>0</v>
      </c>
      <c r="L538" s="87">
        <f t="shared" si="122"/>
        <v>0</v>
      </c>
      <c r="M538" s="87">
        <f t="shared" si="123"/>
        <v>0</v>
      </c>
      <c r="N538" s="87">
        <f t="shared" si="124"/>
        <v>0</v>
      </c>
      <c r="O538" s="87">
        <f t="shared" si="125"/>
        <v>0</v>
      </c>
    </row>
    <row r="539" spans="1:15" x14ac:dyDescent="0.35">
      <c r="A539" s="87" t="str">
        <f t="shared" si="112"/>
        <v>2026</v>
      </c>
      <c r="B539" s="87">
        <v>562201</v>
      </c>
      <c r="C539" s="87">
        <f t="shared" si="113"/>
        <v>0</v>
      </c>
      <c r="D539" s="87">
        <f t="shared" si="114"/>
        <v>0</v>
      </c>
      <c r="E539" s="87">
        <f t="shared" si="115"/>
        <v>0</v>
      </c>
      <c r="F539" s="87">
        <f t="shared" si="116"/>
        <v>0</v>
      </c>
      <c r="G539" s="87">
        <f t="shared" si="117"/>
        <v>0</v>
      </c>
      <c r="H539" s="87">
        <f t="shared" si="118"/>
        <v>0</v>
      </c>
      <c r="I539" s="87">
        <f t="shared" si="119"/>
        <v>0</v>
      </c>
      <c r="J539" s="87">
        <f t="shared" si="120"/>
        <v>0</v>
      </c>
      <c r="K539" s="87">
        <f t="shared" si="121"/>
        <v>0</v>
      </c>
      <c r="L539" s="87">
        <f t="shared" si="122"/>
        <v>0</v>
      </c>
      <c r="M539" s="87">
        <f t="shared" si="123"/>
        <v>0</v>
      </c>
      <c r="N539" s="87">
        <f t="shared" si="124"/>
        <v>0</v>
      </c>
      <c r="O539" s="87">
        <f t="shared" si="125"/>
        <v>0</v>
      </c>
    </row>
    <row r="540" spans="1:15" x14ac:dyDescent="0.35">
      <c r="A540" s="87" t="str">
        <f t="shared" si="112"/>
        <v>2026</v>
      </c>
      <c r="B540" s="87">
        <v>562202</v>
      </c>
      <c r="C540" s="87">
        <f t="shared" si="113"/>
        <v>0</v>
      </c>
      <c r="D540" s="87">
        <f t="shared" si="114"/>
        <v>0</v>
      </c>
      <c r="E540" s="87">
        <f t="shared" si="115"/>
        <v>0</v>
      </c>
      <c r="F540" s="87">
        <f t="shared" si="116"/>
        <v>0</v>
      </c>
      <c r="G540" s="87">
        <f t="shared" si="117"/>
        <v>0</v>
      </c>
      <c r="H540" s="87">
        <f t="shared" si="118"/>
        <v>0</v>
      </c>
      <c r="I540" s="87">
        <f t="shared" si="119"/>
        <v>0</v>
      </c>
      <c r="J540" s="87">
        <f t="shared" si="120"/>
        <v>0</v>
      </c>
      <c r="K540" s="87">
        <f t="shared" si="121"/>
        <v>0</v>
      </c>
      <c r="L540" s="87">
        <f t="shared" si="122"/>
        <v>0</v>
      </c>
      <c r="M540" s="87">
        <f t="shared" si="123"/>
        <v>0</v>
      </c>
      <c r="N540" s="87">
        <f t="shared" si="124"/>
        <v>0</v>
      </c>
      <c r="O540" s="87">
        <f t="shared" si="125"/>
        <v>0</v>
      </c>
    </row>
    <row r="541" spans="1:15" x14ac:dyDescent="0.35">
      <c r="A541" s="87" t="str">
        <f t="shared" si="112"/>
        <v>2026</v>
      </c>
      <c r="B541" s="87">
        <v>563000</v>
      </c>
      <c r="C541" s="87">
        <f t="shared" si="113"/>
        <v>0</v>
      </c>
      <c r="D541" s="87">
        <f t="shared" si="114"/>
        <v>0</v>
      </c>
      <c r="E541" s="87">
        <f t="shared" si="115"/>
        <v>0</v>
      </c>
      <c r="F541" s="87">
        <f t="shared" si="116"/>
        <v>0</v>
      </c>
      <c r="G541" s="87">
        <f t="shared" si="117"/>
        <v>0</v>
      </c>
      <c r="H541" s="87">
        <f t="shared" si="118"/>
        <v>0</v>
      </c>
      <c r="I541" s="87">
        <f t="shared" si="119"/>
        <v>0</v>
      </c>
      <c r="J541" s="87">
        <f t="shared" si="120"/>
        <v>0</v>
      </c>
      <c r="K541" s="87">
        <f t="shared" si="121"/>
        <v>0</v>
      </c>
      <c r="L541" s="87">
        <f t="shared" si="122"/>
        <v>0</v>
      </c>
      <c r="M541" s="87">
        <f t="shared" si="123"/>
        <v>0</v>
      </c>
      <c r="N541" s="87">
        <f t="shared" si="124"/>
        <v>0</v>
      </c>
      <c r="O541" s="87">
        <f t="shared" si="125"/>
        <v>0</v>
      </c>
    </row>
    <row r="542" spans="1:15" x14ac:dyDescent="0.35">
      <c r="A542" s="87" t="str">
        <f t="shared" si="112"/>
        <v>2026</v>
      </c>
      <c r="B542" s="87">
        <v>563001</v>
      </c>
      <c r="C542" s="87">
        <f t="shared" si="113"/>
        <v>0</v>
      </c>
      <c r="D542" s="87">
        <f t="shared" si="114"/>
        <v>0</v>
      </c>
      <c r="E542" s="87">
        <f t="shared" si="115"/>
        <v>0</v>
      </c>
      <c r="F542" s="87">
        <f t="shared" si="116"/>
        <v>0</v>
      </c>
      <c r="G542" s="87">
        <f t="shared" si="117"/>
        <v>0</v>
      </c>
      <c r="H542" s="87">
        <f t="shared" si="118"/>
        <v>0</v>
      </c>
      <c r="I542" s="87">
        <f t="shared" si="119"/>
        <v>0</v>
      </c>
      <c r="J542" s="87">
        <f t="shared" si="120"/>
        <v>0</v>
      </c>
      <c r="K542" s="87">
        <f t="shared" si="121"/>
        <v>0</v>
      </c>
      <c r="L542" s="87">
        <f t="shared" si="122"/>
        <v>0</v>
      </c>
      <c r="M542" s="87">
        <f t="shared" si="123"/>
        <v>0</v>
      </c>
      <c r="N542" s="87">
        <f t="shared" si="124"/>
        <v>0</v>
      </c>
      <c r="O542" s="87">
        <f t="shared" si="125"/>
        <v>0</v>
      </c>
    </row>
    <row r="543" spans="1:15" x14ac:dyDescent="0.35">
      <c r="A543" s="87" t="str">
        <f t="shared" si="112"/>
        <v>2026</v>
      </c>
      <c r="B543" s="87">
        <v>563002</v>
      </c>
      <c r="C543" s="87">
        <f t="shared" si="113"/>
        <v>0</v>
      </c>
      <c r="D543" s="87">
        <f t="shared" si="114"/>
        <v>0</v>
      </c>
      <c r="E543" s="87">
        <f t="shared" si="115"/>
        <v>0</v>
      </c>
      <c r="F543" s="87">
        <f t="shared" si="116"/>
        <v>0</v>
      </c>
      <c r="G543" s="87">
        <f t="shared" si="117"/>
        <v>0</v>
      </c>
      <c r="H543" s="87">
        <f t="shared" si="118"/>
        <v>0</v>
      </c>
      <c r="I543" s="87">
        <f t="shared" si="119"/>
        <v>0</v>
      </c>
      <c r="J543" s="87">
        <f t="shared" si="120"/>
        <v>0</v>
      </c>
      <c r="K543" s="87">
        <f t="shared" si="121"/>
        <v>0</v>
      </c>
      <c r="L543" s="87">
        <f t="shared" si="122"/>
        <v>0</v>
      </c>
      <c r="M543" s="87">
        <f t="shared" si="123"/>
        <v>0</v>
      </c>
      <c r="N543" s="87">
        <f t="shared" si="124"/>
        <v>0</v>
      </c>
      <c r="O543" s="87">
        <f t="shared" si="125"/>
        <v>0</v>
      </c>
    </row>
    <row r="544" spans="1:15" x14ac:dyDescent="0.35">
      <c r="A544" s="87" t="str">
        <f t="shared" si="112"/>
        <v>2026</v>
      </c>
      <c r="B544" s="87">
        <v>563010</v>
      </c>
      <c r="C544" s="87">
        <f t="shared" si="113"/>
        <v>0</v>
      </c>
      <c r="D544" s="87">
        <f t="shared" si="114"/>
        <v>0</v>
      </c>
      <c r="E544" s="87">
        <f t="shared" si="115"/>
        <v>0</v>
      </c>
      <c r="F544" s="87">
        <f t="shared" si="116"/>
        <v>0</v>
      </c>
      <c r="G544" s="87">
        <f t="shared" si="117"/>
        <v>0</v>
      </c>
      <c r="H544" s="87">
        <f t="shared" si="118"/>
        <v>0</v>
      </c>
      <c r="I544" s="87">
        <f t="shared" si="119"/>
        <v>0</v>
      </c>
      <c r="J544" s="87">
        <f t="shared" si="120"/>
        <v>0</v>
      </c>
      <c r="K544" s="87">
        <f t="shared" si="121"/>
        <v>0</v>
      </c>
      <c r="L544" s="87">
        <f t="shared" si="122"/>
        <v>0</v>
      </c>
      <c r="M544" s="87">
        <f t="shared" si="123"/>
        <v>0</v>
      </c>
      <c r="N544" s="87">
        <f t="shared" si="124"/>
        <v>0</v>
      </c>
      <c r="O544" s="87">
        <f t="shared" si="125"/>
        <v>0</v>
      </c>
    </row>
    <row r="545" spans="1:15" x14ac:dyDescent="0.35">
      <c r="A545" s="87" t="str">
        <f t="shared" si="112"/>
        <v>2026</v>
      </c>
      <c r="B545" s="87">
        <v>563011</v>
      </c>
      <c r="C545" s="87">
        <f t="shared" si="113"/>
        <v>0</v>
      </c>
      <c r="D545" s="87">
        <f t="shared" si="114"/>
        <v>0</v>
      </c>
      <c r="E545" s="87">
        <f t="shared" si="115"/>
        <v>0</v>
      </c>
      <c r="F545" s="87">
        <f t="shared" si="116"/>
        <v>0</v>
      </c>
      <c r="G545" s="87">
        <f t="shared" si="117"/>
        <v>0</v>
      </c>
      <c r="H545" s="87">
        <f t="shared" si="118"/>
        <v>0</v>
      </c>
      <c r="I545" s="87">
        <f t="shared" si="119"/>
        <v>0</v>
      </c>
      <c r="J545" s="87">
        <f t="shared" si="120"/>
        <v>0</v>
      </c>
      <c r="K545" s="87">
        <f t="shared" si="121"/>
        <v>0</v>
      </c>
      <c r="L545" s="87">
        <f t="shared" si="122"/>
        <v>0</v>
      </c>
      <c r="M545" s="87">
        <f t="shared" si="123"/>
        <v>0</v>
      </c>
      <c r="N545" s="87">
        <f t="shared" si="124"/>
        <v>0</v>
      </c>
      <c r="O545" s="87">
        <f t="shared" si="125"/>
        <v>0</v>
      </c>
    </row>
    <row r="546" spans="1:15" x14ac:dyDescent="0.35">
      <c r="A546" s="87" t="str">
        <f t="shared" si="112"/>
        <v>2026</v>
      </c>
      <c r="B546" s="87">
        <v>563012</v>
      </c>
      <c r="C546" s="87">
        <f t="shared" si="113"/>
        <v>149604</v>
      </c>
      <c r="D546" s="87">
        <f t="shared" si="114"/>
        <v>12467</v>
      </c>
      <c r="E546" s="87">
        <f t="shared" si="115"/>
        <v>12467</v>
      </c>
      <c r="F546" s="87">
        <f t="shared" si="116"/>
        <v>12467</v>
      </c>
      <c r="G546" s="87">
        <f t="shared" si="117"/>
        <v>12467</v>
      </c>
      <c r="H546" s="87">
        <f t="shared" si="118"/>
        <v>12467</v>
      </c>
      <c r="I546" s="87">
        <f t="shared" si="119"/>
        <v>12467</v>
      </c>
      <c r="J546" s="87">
        <f t="shared" si="120"/>
        <v>12467</v>
      </c>
      <c r="K546" s="87">
        <f t="shared" si="121"/>
        <v>12467</v>
      </c>
      <c r="L546" s="87">
        <f t="shared" si="122"/>
        <v>12467</v>
      </c>
      <c r="M546" s="87">
        <f t="shared" si="123"/>
        <v>12467</v>
      </c>
      <c r="N546" s="87">
        <f t="shared" si="124"/>
        <v>12467</v>
      </c>
      <c r="O546" s="87">
        <f t="shared" si="125"/>
        <v>12467</v>
      </c>
    </row>
    <row r="547" spans="1:15" x14ac:dyDescent="0.35">
      <c r="A547" s="87" t="str">
        <f t="shared" si="112"/>
        <v>2026</v>
      </c>
      <c r="B547" s="87">
        <v>563013</v>
      </c>
      <c r="C547" s="87">
        <f t="shared" si="113"/>
        <v>0</v>
      </c>
      <c r="D547" s="87">
        <f t="shared" si="114"/>
        <v>0</v>
      </c>
      <c r="E547" s="87">
        <f t="shared" si="115"/>
        <v>0</v>
      </c>
      <c r="F547" s="87">
        <f t="shared" si="116"/>
        <v>0</v>
      </c>
      <c r="G547" s="87">
        <f t="shared" si="117"/>
        <v>0</v>
      </c>
      <c r="H547" s="87">
        <f t="shared" si="118"/>
        <v>0</v>
      </c>
      <c r="I547" s="87">
        <f t="shared" si="119"/>
        <v>0</v>
      </c>
      <c r="J547" s="87">
        <f t="shared" si="120"/>
        <v>0</v>
      </c>
      <c r="K547" s="87">
        <f t="shared" si="121"/>
        <v>0</v>
      </c>
      <c r="L547" s="87">
        <f t="shared" si="122"/>
        <v>0</v>
      </c>
      <c r="M547" s="87">
        <f t="shared" si="123"/>
        <v>0</v>
      </c>
      <c r="N547" s="87">
        <f t="shared" si="124"/>
        <v>0</v>
      </c>
      <c r="O547" s="87">
        <f t="shared" si="125"/>
        <v>0</v>
      </c>
    </row>
    <row r="548" spans="1:15" x14ac:dyDescent="0.35">
      <c r="A548" s="87" t="str">
        <f t="shared" si="112"/>
        <v>2026</v>
      </c>
      <c r="B548" s="87">
        <v>563014</v>
      </c>
      <c r="C548" s="87">
        <f t="shared" si="113"/>
        <v>0</v>
      </c>
      <c r="D548" s="87">
        <f t="shared" si="114"/>
        <v>0</v>
      </c>
      <c r="E548" s="87">
        <f t="shared" si="115"/>
        <v>0</v>
      </c>
      <c r="F548" s="87">
        <f t="shared" si="116"/>
        <v>0</v>
      </c>
      <c r="G548" s="87">
        <f t="shared" si="117"/>
        <v>0</v>
      </c>
      <c r="H548" s="87">
        <f t="shared" si="118"/>
        <v>0</v>
      </c>
      <c r="I548" s="87">
        <f t="shared" si="119"/>
        <v>0</v>
      </c>
      <c r="J548" s="87">
        <f t="shared" si="120"/>
        <v>0</v>
      </c>
      <c r="K548" s="87">
        <f t="shared" si="121"/>
        <v>0</v>
      </c>
      <c r="L548" s="87">
        <f t="shared" si="122"/>
        <v>0</v>
      </c>
      <c r="M548" s="87">
        <f t="shared" si="123"/>
        <v>0</v>
      </c>
      <c r="N548" s="87">
        <f t="shared" si="124"/>
        <v>0</v>
      </c>
      <c r="O548" s="87">
        <f t="shared" si="125"/>
        <v>0</v>
      </c>
    </row>
    <row r="549" spans="1:15" x14ac:dyDescent="0.35">
      <c r="A549" s="87" t="str">
        <f t="shared" si="112"/>
        <v>2026</v>
      </c>
      <c r="B549" s="87">
        <v>564000</v>
      </c>
      <c r="C549" s="87">
        <f t="shared" si="113"/>
        <v>0</v>
      </c>
      <c r="D549" s="87">
        <f t="shared" si="114"/>
        <v>0</v>
      </c>
      <c r="E549" s="87">
        <f t="shared" si="115"/>
        <v>0</v>
      </c>
      <c r="F549" s="87">
        <f t="shared" si="116"/>
        <v>0</v>
      </c>
      <c r="G549" s="87">
        <f t="shared" si="117"/>
        <v>0</v>
      </c>
      <c r="H549" s="87">
        <f t="shared" si="118"/>
        <v>0</v>
      </c>
      <c r="I549" s="87">
        <f t="shared" si="119"/>
        <v>0</v>
      </c>
      <c r="J549" s="87">
        <f t="shared" si="120"/>
        <v>0</v>
      </c>
      <c r="K549" s="87">
        <f t="shared" si="121"/>
        <v>0</v>
      </c>
      <c r="L549" s="87">
        <f t="shared" si="122"/>
        <v>0</v>
      </c>
      <c r="M549" s="87">
        <f t="shared" si="123"/>
        <v>0</v>
      </c>
      <c r="N549" s="87">
        <f t="shared" si="124"/>
        <v>0</v>
      </c>
      <c r="O549" s="87">
        <f t="shared" si="125"/>
        <v>0</v>
      </c>
    </row>
    <row r="550" spans="1:15" x14ac:dyDescent="0.35">
      <c r="A550" s="87" t="str">
        <f t="shared" si="112"/>
        <v>2026</v>
      </c>
      <c r="B550" s="87">
        <v>564100</v>
      </c>
      <c r="C550" s="87">
        <f t="shared" si="113"/>
        <v>0</v>
      </c>
      <c r="D550" s="87">
        <f t="shared" si="114"/>
        <v>0</v>
      </c>
      <c r="E550" s="87">
        <f t="shared" si="115"/>
        <v>0</v>
      </c>
      <c r="F550" s="87">
        <f t="shared" si="116"/>
        <v>0</v>
      </c>
      <c r="G550" s="87">
        <f t="shared" si="117"/>
        <v>0</v>
      </c>
      <c r="H550" s="87">
        <f t="shared" si="118"/>
        <v>0</v>
      </c>
      <c r="I550" s="87">
        <f t="shared" si="119"/>
        <v>0</v>
      </c>
      <c r="J550" s="87">
        <f t="shared" si="120"/>
        <v>0</v>
      </c>
      <c r="K550" s="87">
        <f t="shared" si="121"/>
        <v>0</v>
      </c>
      <c r="L550" s="87">
        <f t="shared" si="122"/>
        <v>0</v>
      </c>
      <c r="M550" s="87">
        <f t="shared" si="123"/>
        <v>0</v>
      </c>
      <c r="N550" s="87">
        <f t="shared" si="124"/>
        <v>0</v>
      </c>
      <c r="O550" s="87">
        <f t="shared" si="125"/>
        <v>0</v>
      </c>
    </row>
    <row r="551" spans="1:15" x14ac:dyDescent="0.35">
      <c r="A551" s="87" t="str">
        <f t="shared" si="112"/>
        <v>2026</v>
      </c>
      <c r="B551" s="87">
        <v>564200</v>
      </c>
      <c r="C551" s="87">
        <f t="shared" si="113"/>
        <v>0</v>
      </c>
      <c r="D551" s="87">
        <f t="shared" si="114"/>
        <v>0</v>
      </c>
      <c r="E551" s="87">
        <f t="shared" si="115"/>
        <v>0</v>
      </c>
      <c r="F551" s="87">
        <f t="shared" si="116"/>
        <v>0</v>
      </c>
      <c r="G551" s="87">
        <f t="shared" si="117"/>
        <v>0</v>
      </c>
      <c r="H551" s="87">
        <f t="shared" si="118"/>
        <v>0</v>
      </c>
      <c r="I551" s="87">
        <f t="shared" si="119"/>
        <v>0</v>
      </c>
      <c r="J551" s="87">
        <f t="shared" si="120"/>
        <v>0</v>
      </c>
      <c r="K551" s="87">
        <f t="shared" si="121"/>
        <v>0</v>
      </c>
      <c r="L551" s="87">
        <f t="shared" si="122"/>
        <v>0</v>
      </c>
      <c r="M551" s="87">
        <f t="shared" si="123"/>
        <v>0</v>
      </c>
      <c r="N551" s="87">
        <f t="shared" si="124"/>
        <v>0</v>
      </c>
      <c r="O551" s="87">
        <f t="shared" si="125"/>
        <v>0</v>
      </c>
    </row>
    <row r="552" spans="1:15" x14ac:dyDescent="0.35">
      <c r="A552" s="87" t="str">
        <f t="shared" si="112"/>
        <v>2026</v>
      </c>
      <c r="B552" s="87">
        <v>564201</v>
      </c>
      <c r="C552" s="87">
        <f t="shared" si="113"/>
        <v>0</v>
      </c>
      <c r="D552" s="87">
        <f t="shared" si="114"/>
        <v>0</v>
      </c>
      <c r="E552" s="87">
        <f t="shared" si="115"/>
        <v>0</v>
      </c>
      <c r="F552" s="87">
        <f t="shared" si="116"/>
        <v>0</v>
      </c>
      <c r="G552" s="87">
        <f t="shared" si="117"/>
        <v>0</v>
      </c>
      <c r="H552" s="87">
        <f t="shared" si="118"/>
        <v>0</v>
      </c>
      <c r="I552" s="87">
        <f t="shared" si="119"/>
        <v>0</v>
      </c>
      <c r="J552" s="87">
        <f t="shared" si="120"/>
        <v>0</v>
      </c>
      <c r="K552" s="87">
        <f t="shared" si="121"/>
        <v>0</v>
      </c>
      <c r="L552" s="87">
        <f t="shared" si="122"/>
        <v>0</v>
      </c>
      <c r="M552" s="87">
        <f t="shared" si="123"/>
        <v>0</v>
      </c>
      <c r="N552" s="87">
        <f t="shared" si="124"/>
        <v>0</v>
      </c>
      <c r="O552" s="87">
        <f t="shared" si="125"/>
        <v>0</v>
      </c>
    </row>
    <row r="553" spans="1:15" x14ac:dyDescent="0.35">
      <c r="A553" s="87" t="str">
        <f t="shared" si="112"/>
        <v>2026</v>
      </c>
      <c r="B553" s="87">
        <v>564202</v>
      </c>
      <c r="C553" s="87">
        <f t="shared" si="113"/>
        <v>0</v>
      </c>
      <c r="D553" s="87">
        <f t="shared" si="114"/>
        <v>0</v>
      </c>
      <c r="E553" s="87">
        <f t="shared" si="115"/>
        <v>0</v>
      </c>
      <c r="F553" s="87">
        <f t="shared" si="116"/>
        <v>0</v>
      </c>
      <c r="G553" s="87">
        <f t="shared" si="117"/>
        <v>0</v>
      </c>
      <c r="H553" s="87">
        <f t="shared" si="118"/>
        <v>0</v>
      </c>
      <c r="I553" s="87">
        <f t="shared" si="119"/>
        <v>0</v>
      </c>
      <c r="J553" s="87">
        <f t="shared" si="120"/>
        <v>0</v>
      </c>
      <c r="K553" s="87">
        <f t="shared" si="121"/>
        <v>0</v>
      </c>
      <c r="L553" s="87">
        <f t="shared" si="122"/>
        <v>0</v>
      </c>
      <c r="M553" s="87">
        <f t="shared" si="123"/>
        <v>0</v>
      </c>
      <c r="N553" s="87">
        <f t="shared" si="124"/>
        <v>0</v>
      </c>
      <c r="O553" s="87">
        <f t="shared" si="125"/>
        <v>0</v>
      </c>
    </row>
    <row r="554" spans="1:15" x14ac:dyDescent="0.35">
      <c r="A554" s="87" t="str">
        <f t="shared" si="112"/>
        <v>2026</v>
      </c>
      <c r="B554" s="87">
        <v>564203</v>
      </c>
      <c r="C554" s="87">
        <f t="shared" si="113"/>
        <v>0</v>
      </c>
      <c r="D554" s="87">
        <f t="shared" si="114"/>
        <v>0</v>
      </c>
      <c r="E554" s="87">
        <f t="shared" si="115"/>
        <v>0</v>
      </c>
      <c r="F554" s="87">
        <f t="shared" si="116"/>
        <v>0</v>
      </c>
      <c r="G554" s="87">
        <f t="shared" si="117"/>
        <v>0</v>
      </c>
      <c r="H554" s="87">
        <f t="shared" si="118"/>
        <v>0</v>
      </c>
      <c r="I554" s="87">
        <f t="shared" si="119"/>
        <v>0</v>
      </c>
      <c r="J554" s="87">
        <f t="shared" si="120"/>
        <v>0</v>
      </c>
      <c r="K554" s="87">
        <f t="shared" si="121"/>
        <v>0</v>
      </c>
      <c r="L554" s="87">
        <f t="shared" si="122"/>
        <v>0</v>
      </c>
      <c r="M554" s="87">
        <f t="shared" si="123"/>
        <v>0</v>
      </c>
      <c r="N554" s="87">
        <f t="shared" si="124"/>
        <v>0</v>
      </c>
      <c r="O554" s="87">
        <f t="shared" si="125"/>
        <v>0</v>
      </c>
    </row>
    <row r="555" spans="1:15" x14ac:dyDescent="0.35">
      <c r="A555" s="87" t="str">
        <f t="shared" si="112"/>
        <v>2026</v>
      </c>
      <c r="B555" s="87">
        <v>564300</v>
      </c>
      <c r="C555" s="87">
        <f t="shared" si="113"/>
        <v>0</v>
      </c>
      <c r="D555" s="87">
        <f t="shared" si="114"/>
        <v>0</v>
      </c>
      <c r="E555" s="87">
        <f t="shared" si="115"/>
        <v>0</v>
      </c>
      <c r="F555" s="87">
        <f t="shared" si="116"/>
        <v>0</v>
      </c>
      <c r="G555" s="87">
        <f t="shared" si="117"/>
        <v>0</v>
      </c>
      <c r="H555" s="87">
        <f t="shared" si="118"/>
        <v>0</v>
      </c>
      <c r="I555" s="87">
        <f t="shared" si="119"/>
        <v>0</v>
      </c>
      <c r="J555" s="87">
        <f t="shared" si="120"/>
        <v>0</v>
      </c>
      <c r="K555" s="87">
        <f t="shared" si="121"/>
        <v>0</v>
      </c>
      <c r="L555" s="87">
        <f t="shared" si="122"/>
        <v>0</v>
      </c>
      <c r="M555" s="87">
        <f t="shared" si="123"/>
        <v>0</v>
      </c>
      <c r="N555" s="87">
        <f t="shared" si="124"/>
        <v>0</v>
      </c>
      <c r="O555" s="87">
        <f t="shared" si="125"/>
        <v>0</v>
      </c>
    </row>
    <row r="556" spans="1:15" x14ac:dyDescent="0.35">
      <c r="A556" s="87" t="str">
        <f t="shared" si="112"/>
        <v>2026</v>
      </c>
      <c r="B556" s="87">
        <v>564301</v>
      </c>
      <c r="C556" s="87">
        <f t="shared" si="113"/>
        <v>0</v>
      </c>
      <c r="D556" s="87">
        <f t="shared" si="114"/>
        <v>0</v>
      </c>
      <c r="E556" s="87">
        <f t="shared" si="115"/>
        <v>0</v>
      </c>
      <c r="F556" s="87">
        <f t="shared" si="116"/>
        <v>0</v>
      </c>
      <c r="G556" s="87">
        <f t="shared" si="117"/>
        <v>0</v>
      </c>
      <c r="H556" s="87">
        <f t="shared" si="118"/>
        <v>0</v>
      </c>
      <c r="I556" s="87">
        <f t="shared" si="119"/>
        <v>0</v>
      </c>
      <c r="J556" s="87">
        <f t="shared" si="120"/>
        <v>0</v>
      </c>
      <c r="K556" s="87">
        <f t="shared" si="121"/>
        <v>0</v>
      </c>
      <c r="L556" s="87">
        <f t="shared" si="122"/>
        <v>0</v>
      </c>
      <c r="M556" s="87">
        <f t="shared" si="123"/>
        <v>0</v>
      </c>
      <c r="N556" s="87">
        <f t="shared" si="124"/>
        <v>0</v>
      </c>
      <c r="O556" s="87">
        <f t="shared" si="125"/>
        <v>0</v>
      </c>
    </row>
    <row r="557" spans="1:15" x14ac:dyDescent="0.35">
      <c r="A557" s="87" t="str">
        <f t="shared" si="112"/>
        <v>2026</v>
      </c>
      <c r="B557" s="87">
        <v>564302</v>
      </c>
      <c r="C557" s="87">
        <f t="shared" si="113"/>
        <v>0</v>
      </c>
      <c r="D557" s="87">
        <f t="shared" si="114"/>
        <v>0</v>
      </c>
      <c r="E557" s="87">
        <f t="shared" si="115"/>
        <v>0</v>
      </c>
      <c r="F557" s="87">
        <f t="shared" si="116"/>
        <v>0</v>
      </c>
      <c r="G557" s="87">
        <f t="shared" si="117"/>
        <v>0</v>
      </c>
      <c r="H557" s="87">
        <f t="shared" si="118"/>
        <v>0</v>
      </c>
      <c r="I557" s="87">
        <f t="shared" si="119"/>
        <v>0</v>
      </c>
      <c r="J557" s="87">
        <f t="shared" si="120"/>
        <v>0</v>
      </c>
      <c r="K557" s="87">
        <f t="shared" si="121"/>
        <v>0</v>
      </c>
      <c r="L557" s="87">
        <f t="shared" si="122"/>
        <v>0</v>
      </c>
      <c r="M557" s="87">
        <f t="shared" si="123"/>
        <v>0</v>
      </c>
      <c r="N557" s="87">
        <f t="shared" si="124"/>
        <v>0</v>
      </c>
      <c r="O557" s="87">
        <f t="shared" si="125"/>
        <v>0</v>
      </c>
    </row>
    <row r="558" spans="1:15" x14ac:dyDescent="0.35">
      <c r="A558" s="87" t="str">
        <f t="shared" si="112"/>
        <v>2026</v>
      </c>
      <c r="B558" s="87">
        <v>564303</v>
      </c>
      <c r="C558" s="87">
        <f t="shared" si="113"/>
        <v>0</v>
      </c>
      <c r="D558" s="87">
        <f t="shared" si="114"/>
        <v>0</v>
      </c>
      <c r="E558" s="87">
        <f t="shared" si="115"/>
        <v>0</v>
      </c>
      <c r="F558" s="87">
        <f t="shared" si="116"/>
        <v>0</v>
      </c>
      <c r="G558" s="87">
        <f t="shared" si="117"/>
        <v>0</v>
      </c>
      <c r="H558" s="87">
        <f t="shared" si="118"/>
        <v>0</v>
      </c>
      <c r="I558" s="87">
        <f t="shared" si="119"/>
        <v>0</v>
      </c>
      <c r="J558" s="87">
        <f t="shared" si="120"/>
        <v>0</v>
      </c>
      <c r="K558" s="87">
        <f t="shared" si="121"/>
        <v>0</v>
      </c>
      <c r="L558" s="87">
        <f t="shared" si="122"/>
        <v>0</v>
      </c>
      <c r="M558" s="87">
        <f t="shared" si="123"/>
        <v>0</v>
      </c>
      <c r="N558" s="87">
        <f t="shared" si="124"/>
        <v>0</v>
      </c>
      <c r="O558" s="87">
        <f t="shared" si="125"/>
        <v>0</v>
      </c>
    </row>
    <row r="559" spans="1:15" x14ac:dyDescent="0.35">
      <c r="A559" s="87" t="str">
        <f t="shared" si="112"/>
        <v>2026</v>
      </c>
      <c r="B559" s="87">
        <v>564400</v>
      </c>
      <c r="C559" s="87">
        <f t="shared" si="113"/>
        <v>0</v>
      </c>
      <c r="D559" s="87">
        <f t="shared" si="114"/>
        <v>0</v>
      </c>
      <c r="E559" s="87">
        <f t="shared" si="115"/>
        <v>0</v>
      </c>
      <c r="F559" s="87">
        <f t="shared" si="116"/>
        <v>0</v>
      </c>
      <c r="G559" s="87">
        <f t="shared" si="117"/>
        <v>0</v>
      </c>
      <c r="H559" s="87">
        <f t="shared" si="118"/>
        <v>0</v>
      </c>
      <c r="I559" s="87">
        <f t="shared" si="119"/>
        <v>0</v>
      </c>
      <c r="J559" s="87">
        <f t="shared" si="120"/>
        <v>0</v>
      </c>
      <c r="K559" s="87">
        <f t="shared" si="121"/>
        <v>0</v>
      </c>
      <c r="L559" s="87">
        <f t="shared" si="122"/>
        <v>0</v>
      </c>
      <c r="M559" s="87">
        <f t="shared" si="123"/>
        <v>0</v>
      </c>
      <c r="N559" s="87">
        <f t="shared" si="124"/>
        <v>0</v>
      </c>
      <c r="O559" s="87">
        <f t="shared" si="125"/>
        <v>0</v>
      </c>
    </row>
    <row r="560" spans="1:15" x14ac:dyDescent="0.35">
      <c r="A560" s="87" t="str">
        <f t="shared" si="112"/>
        <v>2026</v>
      </c>
      <c r="B560" s="87">
        <v>564401</v>
      </c>
      <c r="C560" s="87">
        <f t="shared" si="113"/>
        <v>0</v>
      </c>
      <c r="D560" s="87">
        <f t="shared" si="114"/>
        <v>0</v>
      </c>
      <c r="E560" s="87">
        <f t="shared" si="115"/>
        <v>0</v>
      </c>
      <c r="F560" s="87">
        <f t="shared" si="116"/>
        <v>0</v>
      </c>
      <c r="G560" s="87">
        <f t="shared" si="117"/>
        <v>0</v>
      </c>
      <c r="H560" s="87">
        <f t="shared" si="118"/>
        <v>0</v>
      </c>
      <c r="I560" s="87">
        <f t="shared" si="119"/>
        <v>0</v>
      </c>
      <c r="J560" s="87">
        <f t="shared" si="120"/>
        <v>0</v>
      </c>
      <c r="K560" s="87">
        <f t="shared" si="121"/>
        <v>0</v>
      </c>
      <c r="L560" s="87">
        <f t="shared" si="122"/>
        <v>0</v>
      </c>
      <c r="M560" s="87">
        <f t="shared" si="123"/>
        <v>0</v>
      </c>
      <c r="N560" s="87">
        <f t="shared" si="124"/>
        <v>0</v>
      </c>
      <c r="O560" s="87">
        <f t="shared" si="125"/>
        <v>0</v>
      </c>
    </row>
    <row r="561" spans="1:15" x14ac:dyDescent="0.35">
      <c r="A561" s="87" t="str">
        <f t="shared" si="112"/>
        <v>2026</v>
      </c>
      <c r="B561" s="87">
        <v>564402</v>
      </c>
      <c r="C561" s="87">
        <f t="shared" si="113"/>
        <v>0</v>
      </c>
      <c r="D561" s="87">
        <f t="shared" si="114"/>
        <v>0</v>
      </c>
      <c r="E561" s="87">
        <f t="shared" si="115"/>
        <v>0</v>
      </c>
      <c r="F561" s="87">
        <f t="shared" si="116"/>
        <v>0</v>
      </c>
      <c r="G561" s="87">
        <f t="shared" si="117"/>
        <v>0</v>
      </c>
      <c r="H561" s="87">
        <f t="shared" si="118"/>
        <v>0</v>
      </c>
      <c r="I561" s="87">
        <f t="shared" si="119"/>
        <v>0</v>
      </c>
      <c r="J561" s="87">
        <f t="shared" si="120"/>
        <v>0</v>
      </c>
      <c r="K561" s="87">
        <f t="shared" si="121"/>
        <v>0</v>
      </c>
      <c r="L561" s="87">
        <f t="shared" si="122"/>
        <v>0</v>
      </c>
      <c r="M561" s="87">
        <f t="shared" si="123"/>
        <v>0</v>
      </c>
      <c r="N561" s="87">
        <f t="shared" si="124"/>
        <v>0</v>
      </c>
      <c r="O561" s="87">
        <f t="shared" si="125"/>
        <v>0</v>
      </c>
    </row>
    <row r="562" spans="1:15" x14ac:dyDescent="0.35">
      <c r="A562" s="87" t="str">
        <f t="shared" si="112"/>
        <v>2026</v>
      </c>
      <c r="B562" s="87">
        <v>564403</v>
      </c>
      <c r="C562" s="87">
        <f t="shared" si="113"/>
        <v>0</v>
      </c>
      <c r="D562" s="87">
        <f t="shared" si="114"/>
        <v>0</v>
      </c>
      <c r="E562" s="87">
        <f t="shared" si="115"/>
        <v>0</v>
      </c>
      <c r="F562" s="87">
        <f t="shared" si="116"/>
        <v>0</v>
      </c>
      <c r="G562" s="87">
        <f t="shared" si="117"/>
        <v>0</v>
      </c>
      <c r="H562" s="87">
        <f t="shared" si="118"/>
        <v>0</v>
      </c>
      <c r="I562" s="87">
        <f t="shared" si="119"/>
        <v>0</v>
      </c>
      <c r="J562" s="87">
        <f t="shared" si="120"/>
        <v>0</v>
      </c>
      <c r="K562" s="87">
        <f t="shared" si="121"/>
        <v>0</v>
      </c>
      <c r="L562" s="87">
        <f t="shared" si="122"/>
        <v>0</v>
      </c>
      <c r="M562" s="87">
        <f t="shared" si="123"/>
        <v>0</v>
      </c>
      <c r="N562" s="87">
        <f t="shared" si="124"/>
        <v>0</v>
      </c>
      <c r="O562" s="87">
        <f t="shared" si="125"/>
        <v>0</v>
      </c>
    </row>
    <row r="563" spans="1:15" x14ac:dyDescent="0.35">
      <c r="A563" s="87" t="str">
        <f t="shared" si="112"/>
        <v>2026</v>
      </c>
      <c r="B563" s="87">
        <v>564404</v>
      </c>
      <c r="C563" s="87">
        <f t="shared" si="113"/>
        <v>0</v>
      </c>
      <c r="D563" s="87">
        <f t="shared" si="114"/>
        <v>0</v>
      </c>
      <c r="E563" s="87">
        <f t="shared" si="115"/>
        <v>0</v>
      </c>
      <c r="F563" s="87">
        <f t="shared" si="116"/>
        <v>0</v>
      </c>
      <c r="G563" s="87">
        <f t="shared" si="117"/>
        <v>0</v>
      </c>
      <c r="H563" s="87">
        <f t="shared" si="118"/>
        <v>0</v>
      </c>
      <c r="I563" s="87">
        <f t="shared" si="119"/>
        <v>0</v>
      </c>
      <c r="J563" s="87">
        <f t="shared" si="120"/>
        <v>0</v>
      </c>
      <c r="K563" s="87">
        <f t="shared" si="121"/>
        <v>0</v>
      </c>
      <c r="L563" s="87">
        <f t="shared" si="122"/>
        <v>0</v>
      </c>
      <c r="M563" s="87">
        <f t="shared" si="123"/>
        <v>0</v>
      </c>
      <c r="N563" s="87">
        <f t="shared" si="124"/>
        <v>0</v>
      </c>
      <c r="O563" s="87">
        <f t="shared" si="125"/>
        <v>0</v>
      </c>
    </row>
    <row r="564" spans="1:15" x14ac:dyDescent="0.35">
      <c r="A564" s="87" t="str">
        <f t="shared" si="112"/>
        <v>2026</v>
      </c>
      <c r="B564" s="87">
        <v>564500</v>
      </c>
      <c r="C564" s="87">
        <f t="shared" si="113"/>
        <v>0</v>
      </c>
      <c r="D564" s="87">
        <f t="shared" si="114"/>
        <v>0</v>
      </c>
      <c r="E564" s="87">
        <f t="shared" si="115"/>
        <v>0</v>
      </c>
      <c r="F564" s="87">
        <f t="shared" si="116"/>
        <v>0</v>
      </c>
      <c r="G564" s="87">
        <f t="shared" si="117"/>
        <v>0</v>
      </c>
      <c r="H564" s="87">
        <f t="shared" si="118"/>
        <v>0</v>
      </c>
      <c r="I564" s="87">
        <f t="shared" si="119"/>
        <v>0</v>
      </c>
      <c r="J564" s="87">
        <f t="shared" si="120"/>
        <v>0</v>
      </c>
      <c r="K564" s="87">
        <f t="shared" si="121"/>
        <v>0</v>
      </c>
      <c r="L564" s="87">
        <f t="shared" si="122"/>
        <v>0</v>
      </c>
      <c r="M564" s="87">
        <f t="shared" si="123"/>
        <v>0</v>
      </c>
      <c r="N564" s="87">
        <f t="shared" si="124"/>
        <v>0</v>
      </c>
      <c r="O564" s="87">
        <f t="shared" si="125"/>
        <v>0</v>
      </c>
    </row>
    <row r="565" spans="1:15" x14ac:dyDescent="0.35">
      <c r="A565" s="87" t="str">
        <f t="shared" si="112"/>
        <v>2026</v>
      </c>
      <c r="B565" s="87">
        <v>565000</v>
      </c>
      <c r="C565" s="87">
        <f t="shared" si="113"/>
        <v>0</v>
      </c>
      <c r="D565" s="87">
        <f t="shared" si="114"/>
        <v>0</v>
      </c>
      <c r="E565" s="87">
        <f t="shared" si="115"/>
        <v>0</v>
      </c>
      <c r="F565" s="87">
        <f t="shared" si="116"/>
        <v>0</v>
      </c>
      <c r="G565" s="87">
        <f t="shared" si="117"/>
        <v>0</v>
      </c>
      <c r="H565" s="87">
        <f t="shared" si="118"/>
        <v>0</v>
      </c>
      <c r="I565" s="87">
        <f t="shared" si="119"/>
        <v>0</v>
      </c>
      <c r="J565" s="87">
        <f t="shared" si="120"/>
        <v>0</v>
      </c>
      <c r="K565" s="87">
        <f t="shared" si="121"/>
        <v>0</v>
      </c>
      <c r="L565" s="87">
        <f t="shared" si="122"/>
        <v>0</v>
      </c>
      <c r="M565" s="87">
        <f t="shared" si="123"/>
        <v>0</v>
      </c>
      <c r="N565" s="87">
        <f t="shared" si="124"/>
        <v>0</v>
      </c>
      <c r="O565" s="87">
        <f t="shared" si="125"/>
        <v>0</v>
      </c>
    </row>
    <row r="566" spans="1:15" x14ac:dyDescent="0.35">
      <c r="A566" s="87" t="str">
        <f t="shared" si="112"/>
        <v>2026</v>
      </c>
      <c r="B566" s="87">
        <v>565100</v>
      </c>
      <c r="C566" s="87">
        <f t="shared" si="113"/>
        <v>0</v>
      </c>
      <c r="D566" s="87">
        <f t="shared" si="114"/>
        <v>0</v>
      </c>
      <c r="E566" s="87">
        <f t="shared" si="115"/>
        <v>0</v>
      </c>
      <c r="F566" s="87">
        <f t="shared" si="116"/>
        <v>0</v>
      </c>
      <c r="G566" s="87">
        <f t="shared" si="117"/>
        <v>0</v>
      </c>
      <c r="H566" s="87">
        <f t="shared" si="118"/>
        <v>0</v>
      </c>
      <c r="I566" s="87">
        <f t="shared" si="119"/>
        <v>0</v>
      </c>
      <c r="J566" s="87">
        <f t="shared" si="120"/>
        <v>0</v>
      </c>
      <c r="K566" s="87">
        <f t="shared" si="121"/>
        <v>0</v>
      </c>
      <c r="L566" s="87">
        <f t="shared" si="122"/>
        <v>0</v>
      </c>
      <c r="M566" s="87">
        <f t="shared" si="123"/>
        <v>0</v>
      </c>
      <c r="N566" s="87">
        <f t="shared" si="124"/>
        <v>0</v>
      </c>
      <c r="O566" s="87">
        <f t="shared" si="125"/>
        <v>0</v>
      </c>
    </row>
    <row r="567" spans="1:15" x14ac:dyDescent="0.35">
      <c r="A567" s="87" t="str">
        <f t="shared" si="112"/>
        <v>2026</v>
      </c>
      <c r="B567" s="87">
        <v>565101</v>
      </c>
      <c r="C567" s="87">
        <f t="shared" si="113"/>
        <v>0</v>
      </c>
      <c r="D567" s="87">
        <f t="shared" si="114"/>
        <v>0</v>
      </c>
      <c r="E567" s="87">
        <f t="shared" si="115"/>
        <v>0</v>
      </c>
      <c r="F567" s="87">
        <f t="shared" si="116"/>
        <v>0</v>
      </c>
      <c r="G567" s="87">
        <f t="shared" si="117"/>
        <v>0</v>
      </c>
      <c r="H567" s="87">
        <f t="shared" si="118"/>
        <v>0</v>
      </c>
      <c r="I567" s="87">
        <f t="shared" si="119"/>
        <v>0</v>
      </c>
      <c r="J567" s="87">
        <f t="shared" si="120"/>
        <v>0</v>
      </c>
      <c r="K567" s="87">
        <f t="shared" si="121"/>
        <v>0</v>
      </c>
      <c r="L567" s="87">
        <f t="shared" si="122"/>
        <v>0</v>
      </c>
      <c r="M567" s="87">
        <f t="shared" si="123"/>
        <v>0</v>
      </c>
      <c r="N567" s="87">
        <f t="shared" si="124"/>
        <v>0</v>
      </c>
      <c r="O567" s="87">
        <f t="shared" si="125"/>
        <v>0</v>
      </c>
    </row>
    <row r="568" spans="1:15" x14ac:dyDescent="0.35">
      <c r="A568" s="87" t="str">
        <f t="shared" si="112"/>
        <v>2026</v>
      </c>
      <c r="B568" s="87">
        <v>565102</v>
      </c>
      <c r="C568" s="87">
        <f t="shared" si="113"/>
        <v>0</v>
      </c>
      <c r="D568" s="87">
        <f t="shared" si="114"/>
        <v>0</v>
      </c>
      <c r="E568" s="87">
        <f t="shared" si="115"/>
        <v>0</v>
      </c>
      <c r="F568" s="87">
        <f t="shared" si="116"/>
        <v>0</v>
      </c>
      <c r="G568" s="87">
        <f t="shared" si="117"/>
        <v>0</v>
      </c>
      <c r="H568" s="87">
        <f t="shared" si="118"/>
        <v>0</v>
      </c>
      <c r="I568" s="87">
        <f t="shared" si="119"/>
        <v>0</v>
      </c>
      <c r="J568" s="87">
        <f t="shared" si="120"/>
        <v>0</v>
      </c>
      <c r="K568" s="87">
        <f t="shared" si="121"/>
        <v>0</v>
      </c>
      <c r="L568" s="87">
        <f t="shared" si="122"/>
        <v>0</v>
      </c>
      <c r="M568" s="87">
        <f t="shared" si="123"/>
        <v>0</v>
      </c>
      <c r="N568" s="87">
        <f t="shared" si="124"/>
        <v>0</v>
      </c>
      <c r="O568" s="87">
        <f t="shared" si="125"/>
        <v>0</v>
      </c>
    </row>
    <row r="569" spans="1:15" x14ac:dyDescent="0.35">
      <c r="A569" s="87" t="str">
        <f t="shared" si="112"/>
        <v>2026</v>
      </c>
      <c r="B569" s="87">
        <v>565200</v>
      </c>
      <c r="C569" s="87">
        <f t="shared" si="113"/>
        <v>0</v>
      </c>
      <c r="D569" s="87">
        <f t="shared" si="114"/>
        <v>0</v>
      </c>
      <c r="E569" s="87">
        <f t="shared" si="115"/>
        <v>0</v>
      </c>
      <c r="F569" s="87">
        <f t="shared" si="116"/>
        <v>0</v>
      </c>
      <c r="G569" s="87">
        <f t="shared" si="117"/>
        <v>0</v>
      </c>
      <c r="H569" s="87">
        <f t="shared" si="118"/>
        <v>0</v>
      </c>
      <c r="I569" s="87">
        <f t="shared" si="119"/>
        <v>0</v>
      </c>
      <c r="J569" s="87">
        <f t="shared" si="120"/>
        <v>0</v>
      </c>
      <c r="K569" s="87">
        <f t="shared" si="121"/>
        <v>0</v>
      </c>
      <c r="L569" s="87">
        <f t="shared" si="122"/>
        <v>0</v>
      </c>
      <c r="M569" s="87">
        <f t="shared" si="123"/>
        <v>0</v>
      </c>
      <c r="N569" s="87">
        <f t="shared" si="124"/>
        <v>0</v>
      </c>
      <c r="O569" s="87">
        <f t="shared" si="125"/>
        <v>0</v>
      </c>
    </row>
    <row r="570" spans="1:15" x14ac:dyDescent="0.35">
      <c r="A570" s="87" t="str">
        <f t="shared" si="112"/>
        <v>2026</v>
      </c>
      <c r="B570" s="87">
        <v>565201</v>
      </c>
      <c r="C570" s="87">
        <f t="shared" si="113"/>
        <v>0</v>
      </c>
      <c r="D570" s="87">
        <f t="shared" si="114"/>
        <v>0</v>
      </c>
      <c r="E570" s="87">
        <f t="shared" si="115"/>
        <v>0</v>
      </c>
      <c r="F570" s="87">
        <f t="shared" si="116"/>
        <v>0</v>
      </c>
      <c r="G570" s="87">
        <f t="shared" si="117"/>
        <v>0</v>
      </c>
      <c r="H570" s="87">
        <f t="shared" si="118"/>
        <v>0</v>
      </c>
      <c r="I570" s="87">
        <f t="shared" si="119"/>
        <v>0</v>
      </c>
      <c r="J570" s="87">
        <f t="shared" si="120"/>
        <v>0</v>
      </c>
      <c r="K570" s="87">
        <f t="shared" si="121"/>
        <v>0</v>
      </c>
      <c r="L570" s="87">
        <f t="shared" si="122"/>
        <v>0</v>
      </c>
      <c r="M570" s="87">
        <f t="shared" si="123"/>
        <v>0</v>
      </c>
      <c r="N570" s="87">
        <f t="shared" si="124"/>
        <v>0</v>
      </c>
      <c r="O570" s="87">
        <f t="shared" si="125"/>
        <v>0</v>
      </c>
    </row>
    <row r="571" spans="1:15" x14ac:dyDescent="0.35">
      <c r="A571" s="87" t="str">
        <f t="shared" si="112"/>
        <v>2026</v>
      </c>
      <c r="B571" s="87">
        <v>565202</v>
      </c>
      <c r="C571" s="87">
        <f t="shared" si="113"/>
        <v>0</v>
      </c>
      <c r="D571" s="87">
        <f t="shared" si="114"/>
        <v>0</v>
      </c>
      <c r="E571" s="87">
        <f t="shared" si="115"/>
        <v>0</v>
      </c>
      <c r="F571" s="87">
        <f t="shared" si="116"/>
        <v>0</v>
      </c>
      <c r="G571" s="87">
        <f t="shared" si="117"/>
        <v>0</v>
      </c>
      <c r="H571" s="87">
        <f t="shared" si="118"/>
        <v>0</v>
      </c>
      <c r="I571" s="87">
        <f t="shared" si="119"/>
        <v>0</v>
      </c>
      <c r="J571" s="87">
        <f t="shared" si="120"/>
        <v>0</v>
      </c>
      <c r="K571" s="87">
        <f t="shared" si="121"/>
        <v>0</v>
      </c>
      <c r="L571" s="87">
        <f t="shared" si="122"/>
        <v>0</v>
      </c>
      <c r="M571" s="87">
        <f t="shared" si="123"/>
        <v>0</v>
      </c>
      <c r="N571" s="87">
        <f t="shared" si="124"/>
        <v>0</v>
      </c>
      <c r="O571" s="87">
        <f t="shared" si="125"/>
        <v>0</v>
      </c>
    </row>
    <row r="572" spans="1:15" x14ac:dyDescent="0.35">
      <c r="A572" s="87" t="str">
        <f t="shared" si="112"/>
        <v>2026</v>
      </c>
      <c r="B572" s="87">
        <v>565300</v>
      </c>
      <c r="C572" s="87">
        <f t="shared" si="113"/>
        <v>0</v>
      </c>
      <c r="D572" s="87">
        <f t="shared" si="114"/>
        <v>0</v>
      </c>
      <c r="E572" s="87">
        <f t="shared" si="115"/>
        <v>0</v>
      </c>
      <c r="F572" s="87">
        <f t="shared" si="116"/>
        <v>0</v>
      </c>
      <c r="G572" s="87">
        <f t="shared" si="117"/>
        <v>0</v>
      </c>
      <c r="H572" s="87">
        <f t="shared" si="118"/>
        <v>0</v>
      </c>
      <c r="I572" s="87">
        <f t="shared" si="119"/>
        <v>0</v>
      </c>
      <c r="J572" s="87">
        <f t="shared" si="120"/>
        <v>0</v>
      </c>
      <c r="K572" s="87">
        <f t="shared" si="121"/>
        <v>0</v>
      </c>
      <c r="L572" s="87">
        <f t="shared" si="122"/>
        <v>0</v>
      </c>
      <c r="M572" s="87">
        <f t="shared" si="123"/>
        <v>0</v>
      </c>
      <c r="N572" s="87">
        <f t="shared" si="124"/>
        <v>0</v>
      </c>
      <c r="O572" s="87">
        <f t="shared" si="125"/>
        <v>0</v>
      </c>
    </row>
    <row r="573" spans="1:15" x14ac:dyDescent="0.35">
      <c r="A573" s="87" t="str">
        <f t="shared" si="112"/>
        <v>2026</v>
      </c>
      <c r="B573" s="87">
        <v>565400</v>
      </c>
      <c r="C573" s="87">
        <f t="shared" si="113"/>
        <v>0</v>
      </c>
      <c r="D573" s="87">
        <f t="shared" si="114"/>
        <v>0</v>
      </c>
      <c r="E573" s="87">
        <f t="shared" si="115"/>
        <v>0</v>
      </c>
      <c r="F573" s="87">
        <f t="shared" si="116"/>
        <v>0</v>
      </c>
      <c r="G573" s="87">
        <f t="shared" si="117"/>
        <v>0</v>
      </c>
      <c r="H573" s="87">
        <f t="shared" si="118"/>
        <v>0</v>
      </c>
      <c r="I573" s="87">
        <f t="shared" si="119"/>
        <v>0</v>
      </c>
      <c r="J573" s="87">
        <f t="shared" si="120"/>
        <v>0</v>
      </c>
      <c r="K573" s="87">
        <f t="shared" si="121"/>
        <v>0</v>
      </c>
      <c r="L573" s="87">
        <f t="shared" si="122"/>
        <v>0</v>
      </c>
      <c r="M573" s="87">
        <f t="shared" si="123"/>
        <v>0</v>
      </c>
      <c r="N573" s="87">
        <f t="shared" si="124"/>
        <v>0</v>
      </c>
      <c r="O573" s="87">
        <f t="shared" si="125"/>
        <v>0</v>
      </c>
    </row>
    <row r="574" spans="1:15" x14ac:dyDescent="0.35">
      <c r="A574" s="87" t="str">
        <f t="shared" si="112"/>
        <v>2026</v>
      </c>
      <c r="B574" s="87">
        <v>565401</v>
      </c>
      <c r="C574" s="87">
        <f t="shared" si="113"/>
        <v>0</v>
      </c>
      <c r="D574" s="87">
        <f t="shared" si="114"/>
        <v>0</v>
      </c>
      <c r="E574" s="87">
        <f t="shared" si="115"/>
        <v>0</v>
      </c>
      <c r="F574" s="87">
        <f t="shared" si="116"/>
        <v>0</v>
      </c>
      <c r="G574" s="87">
        <f t="shared" si="117"/>
        <v>0</v>
      </c>
      <c r="H574" s="87">
        <f t="shared" si="118"/>
        <v>0</v>
      </c>
      <c r="I574" s="87">
        <f t="shared" si="119"/>
        <v>0</v>
      </c>
      <c r="J574" s="87">
        <f t="shared" si="120"/>
        <v>0</v>
      </c>
      <c r="K574" s="87">
        <f t="shared" si="121"/>
        <v>0</v>
      </c>
      <c r="L574" s="87">
        <f t="shared" si="122"/>
        <v>0</v>
      </c>
      <c r="M574" s="87">
        <f t="shared" si="123"/>
        <v>0</v>
      </c>
      <c r="N574" s="87">
        <f t="shared" si="124"/>
        <v>0</v>
      </c>
      <c r="O574" s="87">
        <f t="shared" si="125"/>
        <v>0</v>
      </c>
    </row>
    <row r="575" spans="1:15" x14ac:dyDescent="0.35">
      <c r="A575" s="87" t="str">
        <f t="shared" si="112"/>
        <v>2026</v>
      </c>
      <c r="B575" s="87">
        <v>565402</v>
      </c>
      <c r="C575" s="87">
        <f t="shared" si="113"/>
        <v>0</v>
      </c>
      <c r="D575" s="87">
        <f t="shared" si="114"/>
        <v>0</v>
      </c>
      <c r="E575" s="87">
        <f t="shared" si="115"/>
        <v>0</v>
      </c>
      <c r="F575" s="87">
        <f t="shared" si="116"/>
        <v>0</v>
      </c>
      <c r="G575" s="87">
        <f t="shared" si="117"/>
        <v>0</v>
      </c>
      <c r="H575" s="87">
        <f t="shared" si="118"/>
        <v>0</v>
      </c>
      <c r="I575" s="87">
        <f t="shared" si="119"/>
        <v>0</v>
      </c>
      <c r="J575" s="87">
        <f t="shared" si="120"/>
        <v>0</v>
      </c>
      <c r="K575" s="87">
        <f t="shared" si="121"/>
        <v>0</v>
      </c>
      <c r="L575" s="87">
        <f t="shared" si="122"/>
        <v>0</v>
      </c>
      <c r="M575" s="87">
        <f t="shared" si="123"/>
        <v>0</v>
      </c>
      <c r="N575" s="87">
        <f t="shared" si="124"/>
        <v>0</v>
      </c>
      <c r="O575" s="87">
        <f t="shared" si="125"/>
        <v>0</v>
      </c>
    </row>
    <row r="576" spans="1:15" x14ac:dyDescent="0.35">
      <c r="A576" s="87" t="str">
        <f t="shared" si="112"/>
        <v>2026</v>
      </c>
      <c r="B576" s="87">
        <v>565403</v>
      </c>
      <c r="C576" s="87">
        <f t="shared" si="113"/>
        <v>0</v>
      </c>
      <c r="D576" s="87">
        <f t="shared" si="114"/>
        <v>0</v>
      </c>
      <c r="E576" s="87">
        <f t="shared" si="115"/>
        <v>0</v>
      </c>
      <c r="F576" s="87">
        <f t="shared" si="116"/>
        <v>0</v>
      </c>
      <c r="G576" s="87">
        <f t="shared" si="117"/>
        <v>0</v>
      </c>
      <c r="H576" s="87">
        <f t="shared" si="118"/>
        <v>0</v>
      </c>
      <c r="I576" s="87">
        <f t="shared" si="119"/>
        <v>0</v>
      </c>
      <c r="J576" s="87">
        <f t="shared" si="120"/>
        <v>0</v>
      </c>
      <c r="K576" s="87">
        <f t="shared" si="121"/>
        <v>0</v>
      </c>
      <c r="L576" s="87">
        <f t="shared" si="122"/>
        <v>0</v>
      </c>
      <c r="M576" s="87">
        <f t="shared" si="123"/>
        <v>0</v>
      </c>
      <c r="N576" s="87">
        <f t="shared" si="124"/>
        <v>0</v>
      </c>
      <c r="O576" s="87">
        <f t="shared" si="125"/>
        <v>0</v>
      </c>
    </row>
    <row r="577" spans="1:15" x14ac:dyDescent="0.35">
      <c r="A577" s="87" t="str">
        <f t="shared" si="112"/>
        <v>2026</v>
      </c>
      <c r="B577" s="87">
        <v>565500</v>
      </c>
      <c r="C577" s="87">
        <f t="shared" si="113"/>
        <v>0</v>
      </c>
      <c r="D577" s="87">
        <f t="shared" si="114"/>
        <v>0</v>
      </c>
      <c r="E577" s="87">
        <f t="shared" si="115"/>
        <v>0</v>
      </c>
      <c r="F577" s="87">
        <f t="shared" si="116"/>
        <v>0</v>
      </c>
      <c r="G577" s="87">
        <f t="shared" si="117"/>
        <v>0</v>
      </c>
      <c r="H577" s="87">
        <f t="shared" si="118"/>
        <v>0</v>
      </c>
      <c r="I577" s="87">
        <f t="shared" si="119"/>
        <v>0</v>
      </c>
      <c r="J577" s="87">
        <f t="shared" si="120"/>
        <v>0</v>
      </c>
      <c r="K577" s="87">
        <f t="shared" si="121"/>
        <v>0</v>
      </c>
      <c r="L577" s="87">
        <f t="shared" si="122"/>
        <v>0</v>
      </c>
      <c r="M577" s="87">
        <f t="shared" si="123"/>
        <v>0</v>
      </c>
      <c r="N577" s="87">
        <f t="shared" si="124"/>
        <v>0</v>
      </c>
      <c r="O577" s="87">
        <f t="shared" si="125"/>
        <v>0</v>
      </c>
    </row>
    <row r="578" spans="1:15" x14ac:dyDescent="0.35">
      <c r="A578" s="87" t="str">
        <f t="shared" ref="A578:A641" si="126">+PlnYr</f>
        <v>2026</v>
      </c>
      <c r="B578" s="87">
        <v>565501</v>
      </c>
      <c r="C578" s="87">
        <f t="shared" ref="C578:C641" si="127">VLOOKUP($B578,OP,47,FALSE)</f>
        <v>0</v>
      </c>
      <c r="D578" s="87">
        <f t="shared" ref="D578:D641" si="128">VLOOKUP($B578,OP,35,FALSE)</f>
        <v>0</v>
      </c>
      <c r="E578" s="87">
        <f t="shared" ref="E578:E641" si="129">VLOOKUP($B578,OP,36,FALSE)</f>
        <v>0</v>
      </c>
      <c r="F578" s="87">
        <f t="shared" ref="F578:F641" si="130">VLOOKUP($B578,OP,37,FALSE)</f>
        <v>0</v>
      </c>
      <c r="G578" s="87">
        <f t="shared" ref="G578:G641" si="131">VLOOKUP($B578,OP,38,FALSE)</f>
        <v>0</v>
      </c>
      <c r="H578" s="87">
        <f t="shared" ref="H578:H641" si="132">VLOOKUP($B578,OP,39,FALSE)</f>
        <v>0</v>
      </c>
      <c r="I578" s="87">
        <f t="shared" ref="I578:I641" si="133">VLOOKUP($B578,OP,40,FALSE)</f>
        <v>0</v>
      </c>
      <c r="J578" s="87">
        <f t="shared" ref="J578:J641" si="134">VLOOKUP($B578,OP,41,FALSE)</f>
        <v>0</v>
      </c>
      <c r="K578" s="87">
        <f t="shared" ref="K578:K641" si="135">VLOOKUP($B578,OP,42,FALSE)</f>
        <v>0</v>
      </c>
      <c r="L578" s="87">
        <f t="shared" ref="L578:L641" si="136">VLOOKUP($B578,OP,43,FALSE)</f>
        <v>0</v>
      </c>
      <c r="M578" s="87">
        <f t="shared" ref="M578:M641" si="137">VLOOKUP($B578,OP,44,FALSE)</f>
        <v>0</v>
      </c>
      <c r="N578" s="87">
        <f t="shared" ref="N578:N641" si="138">VLOOKUP($B578,OP,45,FALSE)</f>
        <v>0</v>
      </c>
      <c r="O578" s="87">
        <f t="shared" ref="O578:O641" si="139">VLOOKUP($B578,OP,46,FALSE)</f>
        <v>0</v>
      </c>
    </row>
    <row r="579" spans="1:15" x14ac:dyDescent="0.35">
      <c r="A579" s="87" t="str">
        <f t="shared" si="126"/>
        <v>2026</v>
      </c>
      <c r="B579" s="87">
        <v>566000</v>
      </c>
      <c r="C579" s="87">
        <f t="shared" si="127"/>
        <v>0</v>
      </c>
      <c r="D579" s="87">
        <f t="shared" si="128"/>
        <v>0</v>
      </c>
      <c r="E579" s="87">
        <f t="shared" si="129"/>
        <v>0</v>
      </c>
      <c r="F579" s="87">
        <f t="shared" si="130"/>
        <v>0</v>
      </c>
      <c r="G579" s="87">
        <f t="shared" si="131"/>
        <v>0</v>
      </c>
      <c r="H579" s="87">
        <f t="shared" si="132"/>
        <v>0</v>
      </c>
      <c r="I579" s="87">
        <f t="shared" si="133"/>
        <v>0</v>
      </c>
      <c r="J579" s="87">
        <f t="shared" si="134"/>
        <v>0</v>
      </c>
      <c r="K579" s="87">
        <f t="shared" si="135"/>
        <v>0</v>
      </c>
      <c r="L579" s="87">
        <f t="shared" si="136"/>
        <v>0</v>
      </c>
      <c r="M579" s="87">
        <f t="shared" si="137"/>
        <v>0</v>
      </c>
      <c r="N579" s="87">
        <f t="shared" si="138"/>
        <v>0</v>
      </c>
      <c r="O579" s="87">
        <f t="shared" si="139"/>
        <v>0</v>
      </c>
    </row>
    <row r="580" spans="1:15" x14ac:dyDescent="0.35">
      <c r="A580" s="87" t="str">
        <f t="shared" si="126"/>
        <v>2026</v>
      </c>
      <c r="B580" s="87">
        <v>566001</v>
      </c>
      <c r="C580" s="87">
        <f t="shared" si="127"/>
        <v>0</v>
      </c>
      <c r="D580" s="87">
        <f t="shared" si="128"/>
        <v>0</v>
      </c>
      <c r="E580" s="87">
        <f t="shared" si="129"/>
        <v>0</v>
      </c>
      <c r="F580" s="87">
        <f t="shared" si="130"/>
        <v>0</v>
      </c>
      <c r="G580" s="87">
        <f t="shared" si="131"/>
        <v>0</v>
      </c>
      <c r="H580" s="87">
        <f t="shared" si="132"/>
        <v>0</v>
      </c>
      <c r="I580" s="87">
        <f t="shared" si="133"/>
        <v>0</v>
      </c>
      <c r="J580" s="87">
        <f t="shared" si="134"/>
        <v>0</v>
      </c>
      <c r="K580" s="87">
        <f t="shared" si="135"/>
        <v>0</v>
      </c>
      <c r="L580" s="87">
        <f t="shared" si="136"/>
        <v>0</v>
      </c>
      <c r="M580" s="87">
        <f t="shared" si="137"/>
        <v>0</v>
      </c>
      <c r="N580" s="87">
        <f t="shared" si="138"/>
        <v>0</v>
      </c>
      <c r="O580" s="87">
        <f t="shared" si="139"/>
        <v>0</v>
      </c>
    </row>
    <row r="581" spans="1:15" x14ac:dyDescent="0.35">
      <c r="A581" s="87" t="str">
        <f t="shared" si="126"/>
        <v>2026</v>
      </c>
      <c r="B581" s="87">
        <v>566002</v>
      </c>
      <c r="C581" s="87">
        <f t="shared" si="127"/>
        <v>0</v>
      </c>
      <c r="D581" s="87">
        <f t="shared" si="128"/>
        <v>0</v>
      </c>
      <c r="E581" s="87">
        <f t="shared" si="129"/>
        <v>0</v>
      </c>
      <c r="F581" s="87">
        <f t="shared" si="130"/>
        <v>0</v>
      </c>
      <c r="G581" s="87">
        <f t="shared" si="131"/>
        <v>0</v>
      </c>
      <c r="H581" s="87">
        <f t="shared" si="132"/>
        <v>0</v>
      </c>
      <c r="I581" s="87">
        <f t="shared" si="133"/>
        <v>0</v>
      </c>
      <c r="J581" s="87">
        <f t="shared" si="134"/>
        <v>0</v>
      </c>
      <c r="K581" s="87">
        <f t="shared" si="135"/>
        <v>0</v>
      </c>
      <c r="L581" s="87">
        <f t="shared" si="136"/>
        <v>0</v>
      </c>
      <c r="M581" s="87">
        <f t="shared" si="137"/>
        <v>0</v>
      </c>
      <c r="N581" s="87">
        <f t="shared" si="138"/>
        <v>0</v>
      </c>
      <c r="O581" s="87">
        <f t="shared" si="139"/>
        <v>0</v>
      </c>
    </row>
    <row r="582" spans="1:15" x14ac:dyDescent="0.35">
      <c r="A582" s="87" t="str">
        <f t="shared" si="126"/>
        <v>2026</v>
      </c>
      <c r="B582" s="87">
        <v>566003</v>
      </c>
      <c r="C582" s="87">
        <f t="shared" si="127"/>
        <v>0</v>
      </c>
      <c r="D582" s="87">
        <f t="shared" si="128"/>
        <v>0</v>
      </c>
      <c r="E582" s="87">
        <f t="shared" si="129"/>
        <v>0</v>
      </c>
      <c r="F582" s="87">
        <f t="shared" si="130"/>
        <v>0</v>
      </c>
      <c r="G582" s="87">
        <f t="shared" si="131"/>
        <v>0</v>
      </c>
      <c r="H582" s="87">
        <f t="shared" si="132"/>
        <v>0</v>
      </c>
      <c r="I582" s="87">
        <f t="shared" si="133"/>
        <v>0</v>
      </c>
      <c r="J582" s="87">
        <f t="shared" si="134"/>
        <v>0</v>
      </c>
      <c r="K582" s="87">
        <f t="shared" si="135"/>
        <v>0</v>
      </c>
      <c r="L582" s="87">
        <f t="shared" si="136"/>
        <v>0</v>
      </c>
      <c r="M582" s="87">
        <f t="shared" si="137"/>
        <v>0</v>
      </c>
      <c r="N582" s="87">
        <f t="shared" si="138"/>
        <v>0</v>
      </c>
      <c r="O582" s="87">
        <f t="shared" si="139"/>
        <v>0</v>
      </c>
    </row>
    <row r="583" spans="1:15" x14ac:dyDescent="0.35">
      <c r="A583" s="87" t="str">
        <f t="shared" si="126"/>
        <v>2026</v>
      </c>
      <c r="B583" s="87">
        <v>567000</v>
      </c>
      <c r="C583" s="87">
        <f t="shared" si="127"/>
        <v>0</v>
      </c>
      <c r="D583" s="87">
        <f t="shared" si="128"/>
        <v>0</v>
      </c>
      <c r="E583" s="87">
        <f t="shared" si="129"/>
        <v>0</v>
      </c>
      <c r="F583" s="87">
        <f t="shared" si="130"/>
        <v>0</v>
      </c>
      <c r="G583" s="87">
        <f t="shared" si="131"/>
        <v>0</v>
      </c>
      <c r="H583" s="87">
        <f t="shared" si="132"/>
        <v>0</v>
      </c>
      <c r="I583" s="87">
        <f t="shared" si="133"/>
        <v>0</v>
      </c>
      <c r="J583" s="87">
        <f t="shared" si="134"/>
        <v>0</v>
      </c>
      <c r="K583" s="87">
        <f t="shared" si="135"/>
        <v>0</v>
      </c>
      <c r="L583" s="87">
        <f t="shared" si="136"/>
        <v>0</v>
      </c>
      <c r="M583" s="87">
        <f t="shared" si="137"/>
        <v>0</v>
      </c>
      <c r="N583" s="87">
        <f t="shared" si="138"/>
        <v>0</v>
      </c>
      <c r="O583" s="87">
        <f t="shared" si="139"/>
        <v>0</v>
      </c>
    </row>
    <row r="584" spans="1:15" x14ac:dyDescent="0.35">
      <c r="A584" s="87" t="str">
        <f t="shared" si="126"/>
        <v>2026</v>
      </c>
      <c r="B584" s="87">
        <v>567001</v>
      </c>
      <c r="C584" s="87">
        <f t="shared" si="127"/>
        <v>0</v>
      </c>
      <c r="D584" s="87">
        <f t="shared" si="128"/>
        <v>0</v>
      </c>
      <c r="E584" s="87">
        <f t="shared" si="129"/>
        <v>0</v>
      </c>
      <c r="F584" s="87">
        <f t="shared" si="130"/>
        <v>0</v>
      </c>
      <c r="G584" s="87">
        <f t="shared" si="131"/>
        <v>0</v>
      </c>
      <c r="H584" s="87">
        <f t="shared" si="132"/>
        <v>0</v>
      </c>
      <c r="I584" s="87">
        <f t="shared" si="133"/>
        <v>0</v>
      </c>
      <c r="J584" s="87">
        <f t="shared" si="134"/>
        <v>0</v>
      </c>
      <c r="K584" s="87">
        <f t="shared" si="135"/>
        <v>0</v>
      </c>
      <c r="L584" s="87">
        <f t="shared" si="136"/>
        <v>0</v>
      </c>
      <c r="M584" s="87">
        <f t="shared" si="137"/>
        <v>0</v>
      </c>
      <c r="N584" s="87">
        <f t="shared" si="138"/>
        <v>0</v>
      </c>
      <c r="O584" s="87">
        <f t="shared" si="139"/>
        <v>0</v>
      </c>
    </row>
    <row r="585" spans="1:15" x14ac:dyDescent="0.35">
      <c r="A585" s="87" t="str">
        <f t="shared" si="126"/>
        <v>2026</v>
      </c>
      <c r="B585" s="87">
        <v>567002</v>
      </c>
      <c r="C585" s="87">
        <f t="shared" si="127"/>
        <v>0</v>
      </c>
      <c r="D585" s="87">
        <f t="shared" si="128"/>
        <v>0</v>
      </c>
      <c r="E585" s="87">
        <f t="shared" si="129"/>
        <v>0</v>
      </c>
      <c r="F585" s="87">
        <f t="shared" si="130"/>
        <v>0</v>
      </c>
      <c r="G585" s="87">
        <f t="shared" si="131"/>
        <v>0</v>
      </c>
      <c r="H585" s="87">
        <f t="shared" si="132"/>
        <v>0</v>
      </c>
      <c r="I585" s="87">
        <f t="shared" si="133"/>
        <v>0</v>
      </c>
      <c r="J585" s="87">
        <f t="shared" si="134"/>
        <v>0</v>
      </c>
      <c r="K585" s="87">
        <f t="shared" si="135"/>
        <v>0</v>
      </c>
      <c r="L585" s="87">
        <f t="shared" si="136"/>
        <v>0</v>
      </c>
      <c r="M585" s="87">
        <f t="shared" si="137"/>
        <v>0</v>
      </c>
      <c r="N585" s="87">
        <f t="shared" si="138"/>
        <v>0</v>
      </c>
      <c r="O585" s="87">
        <f t="shared" si="139"/>
        <v>0</v>
      </c>
    </row>
    <row r="586" spans="1:15" x14ac:dyDescent="0.35">
      <c r="A586" s="87" t="str">
        <f t="shared" si="126"/>
        <v>2026</v>
      </c>
      <c r="B586" s="87">
        <v>567100</v>
      </c>
      <c r="C586" s="87">
        <f t="shared" si="127"/>
        <v>0</v>
      </c>
      <c r="D586" s="87">
        <f t="shared" si="128"/>
        <v>0</v>
      </c>
      <c r="E586" s="87">
        <f t="shared" si="129"/>
        <v>0</v>
      </c>
      <c r="F586" s="87">
        <f t="shared" si="130"/>
        <v>0</v>
      </c>
      <c r="G586" s="87">
        <f t="shared" si="131"/>
        <v>0</v>
      </c>
      <c r="H586" s="87">
        <f t="shared" si="132"/>
        <v>0</v>
      </c>
      <c r="I586" s="87">
        <f t="shared" si="133"/>
        <v>0</v>
      </c>
      <c r="J586" s="87">
        <f t="shared" si="134"/>
        <v>0</v>
      </c>
      <c r="K586" s="87">
        <f t="shared" si="135"/>
        <v>0</v>
      </c>
      <c r="L586" s="87">
        <f t="shared" si="136"/>
        <v>0</v>
      </c>
      <c r="M586" s="87">
        <f t="shared" si="137"/>
        <v>0</v>
      </c>
      <c r="N586" s="87">
        <f t="shared" si="138"/>
        <v>0</v>
      </c>
      <c r="O586" s="87">
        <f t="shared" si="139"/>
        <v>0</v>
      </c>
    </row>
    <row r="587" spans="1:15" x14ac:dyDescent="0.35">
      <c r="A587" s="87" t="str">
        <f t="shared" si="126"/>
        <v>2026</v>
      </c>
      <c r="B587" s="87">
        <v>567101</v>
      </c>
      <c r="C587" s="87">
        <f t="shared" si="127"/>
        <v>0</v>
      </c>
      <c r="D587" s="87">
        <f t="shared" si="128"/>
        <v>0</v>
      </c>
      <c r="E587" s="87">
        <f t="shared" si="129"/>
        <v>0</v>
      </c>
      <c r="F587" s="87">
        <f t="shared" si="130"/>
        <v>0</v>
      </c>
      <c r="G587" s="87">
        <f t="shared" si="131"/>
        <v>0</v>
      </c>
      <c r="H587" s="87">
        <f t="shared" si="132"/>
        <v>0</v>
      </c>
      <c r="I587" s="87">
        <f t="shared" si="133"/>
        <v>0</v>
      </c>
      <c r="J587" s="87">
        <f t="shared" si="134"/>
        <v>0</v>
      </c>
      <c r="K587" s="87">
        <f t="shared" si="135"/>
        <v>0</v>
      </c>
      <c r="L587" s="87">
        <f t="shared" si="136"/>
        <v>0</v>
      </c>
      <c r="M587" s="87">
        <f t="shared" si="137"/>
        <v>0</v>
      </c>
      <c r="N587" s="87">
        <f t="shared" si="138"/>
        <v>0</v>
      </c>
      <c r="O587" s="87">
        <f t="shared" si="139"/>
        <v>0</v>
      </c>
    </row>
    <row r="588" spans="1:15" x14ac:dyDescent="0.35">
      <c r="A588" s="87" t="str">
        <f t="shared" si="126"/>
        <v>2026</v>
      </c>
      <c r="B588" s="87">
        <v>567102</v>
      </c>
      <c r="C588" s="87">
        <f t="shared" si="127"/>
        <v>0</v>
      </c>
      <c r="D588" s="87">
        <f t="shared" si="128"/>
        <v>0</v>
      </c>
      <c r="E588" s="87">
        <f t="shared" si="129"/>
        <v>0</v>
      </c>
      <c r="F588" s="87">
        <f t="shared" si="130"/>
        <v>0</v>
      </c>
      <c r="G588" s="87">
        <f t="shared" si="131"/>
        <v>0</v>
      </c>
      <c r="H588" s="87">
        <f t="shared" si="132"/>
        <v>0</v>
      </c>
      <c r="I588" s="87">
        <f t="shared" si="133"/>
        <v>0</v>
      </c>
      <c r="J588" s="87">
        <f t="shared" si="134"/>
        <v>0</v>
      </c>
      <c r="K588" s="87">
        <f t="shared" si="135"/>
        <v>0</v>
      </c>
      <c r="L588" s="87">
        <f t="shared" si="136"/>
        <v>0</v>
      </c>
      <c r="M588" s="87">
        <f t="shared" si="137"/>
        <v>0</v>
      </c>
      <c r="N588" s="87">
        <f t="shared" si="138"/>
        <v>0</v>
      </c>
      <c r="O588" s="87">
        <f t="shared" si="139"/>
        <v>0</v>
      </c>
    </row>
    <row r="589" spans="1:15" x14ac:dyDescent="0.35">
      <c r="A589" s="87" t="str">
        <f t="shared" si="126"/>
        <v>2026</v>
      </c>
      <c r="B589" s="87">
        <v>567103</v>
      </c>
      <c r="C589" s="87">
        <f t="shared" si="127"/>
        <v>0</v>
      </c>
      <c r="D589" s="87">
        <f t="shared" si="128"/>
        <v>0</v>
      </c>
      <c r="E589" s="87">
        <f t="shared" si="129"/>
        <v>0</v>
      </c>
      <c r="F589" s="87">
        <f t="shared" si="130"/>
        <v>0</v>
      </c>
      <c r="G589" s="87">
        <f t="shared" si="131"/>
        <v>0</v>
      </c>
      <c r="H589" s="87">
        <f t="shared" si="132"/>
        <v>0</v>
      </c>
      <c r="I589" s="87">
        <f t="shared" si="133"/>
        <v>0</v>
      </c>
      <c r="J589" s="87">
        <f t="shared" si="134"/>
        <v>0</v>
      </c>
      <c r="K589" s="87">
        <f t="shared" si="135"/>
        <v>0</v>
      </c>
      <c r="L589" s="87">
        <f t="shared" si="136"/>
        <v>0</v>
      </c>
      <c r="M589" s="87">
        <f t="shared" si="137"/>
        <v>0</v>
      </c>
      <c r="N589" s="87">
        <f t="shared" si="138"/>
        <v>0</v>
      </c>
      <c r="O589" s="87">
        <f t="shared" si="139"/>
        <v>0</v>
      </c>
    </row>
    <row r="590" spans="1:15" x14ac:dyDescent="0.35">
      <c r="A590" s="87" t="str">
        <f t="shared" si="126"/>
        <v>2026</v>
      </c>
      <c r="B590" s="87">
        <v>567104</v>
      </c>
      <c r="C590" s="87">
        <f t="shared" si="127"/>
        <v>0</v>
      </c>
      <c r="D590" s="87">
        <f t="shared" si="128"/>
        <v>0</v>
      </c>
      <c r="E590" s="87">
        <f t="shared" si="129"/>
        <v>0</v>
      </c>
      <c r="F590" s="87">
        <f t="shared" si="130"/>
        <v>0</v>
      </c>
      <c r="G590" s="87">
        <f t="shared" si="131"/>
        <v>0</v>
      </c>
      <c r="H590" s="87">
        <f t="shared" si="132"/>
        <v>0</v>
      </c>
      <c r="I590" s="87">
        <f t="shared" si="133"/>
        <v>0</v>
      </c>
      <c r="J590" s="87">
        <f t="shared" si="134"/>
        <v>0</v>
      </c>
      <c r="K590" s="87">
        <f t="shared" si="135"/>
        <v>0</v>
      </c>
      <c r="L590" s="87">
        <f t="shared" si="136"/>
        <v>0</v>
      </c>
      <c r="M590" s="87">
        <f t="shared" si="137"/>
        <v>0</v>
      </c>
      <c r="N590" s="87">
        <f t="shared" si="138"/>
        <v>0</v>
      </c>
      <c r="O590" s="87">
        <f t="shared" si="139"/>
        <v>0</v>
      </c>
    </row>
    <row r="591" spans="1:15" x14ac:dyDescent="0.35">
      <c r="A591" s="87" t="str">
        <f t="shared" si="126"/>
        <v>2026</v>
      </c>
      <c r="B591" s="87">
        <v>568000</v>
      </c>
      <c r="C591" s="87">
        <f t="shared" si="127"/>
        <v>0</v>
      </c>
      <c r="D591" s="87">
        <f t="shared" si="128"/>
        <v>0</v>
      </c>
      <c r="E591" s="87">
        <f t="shared" si="129"/>
        <v>0</v>
      </c>
      <c r="F591" s="87">
        <f t="shared" si="130"/>
        <v>0</v>
      </c>
      <c r="G591" s="87">
        <f t="shared" si="131"/>
        <v>0</v>
      </c>
      <c r="H591" s="87">
        <f t="shared" si="132"/>
        <v>0</v>
      </c>
      <c r="I591" s="87">
        <f t="shared" si="133"/>
        <v>0</v>
      </c>
      <c r="J591" s="87">
        <f t="shared" si="134"/>
        <v>0</v>
      </c>
      <c r="K591" s="87">
        <f t="shared" si="135"/>
        <v>0</v>
      </c>
      <c r="L591" s="87">
        <f t="shared" si="136"/>
        <v>0</v>
      </c>
      <c r="M591" s="87">
        <f t="shared" si="137"/>
        <v>0</v>
      </c>
      <c r="N591" s="87">
        <f t="shared" si="138"/>
        <v>0</v>
      </c>
      <c r="O591" s="87">
        <f t="shared" si="139"/>
        <v>0</v>
      </c>
    </row>
    <row r="592" spans="1:15" x14ac:dyDescent="0.35">
      <c r="A592" s="87" t="str">
        <f t="shared" si="126"/>
        <v>2026</v>
      </c>
      <c r="B592" s="87">
        <v>568001</v>
      </c>
      <c r="C592" s="87">
        <f t="shared" si="127"/>
        <v>0</v>
      </c>
      <c r="D592" s="87">
        <f t="shared" si="128"/>
        <v>0</v>
      </c>
      <c r="E592" s="87">
        <f t="shared" si="129"/>
        <v>0</v>
      </c>
      <c r="F592" s="87">
        <f t="shared" si="130"/>
        <v>0</v>
      </c>
      <c r="G592" s="87">
        <f t="shared" si="131"/>
        <v>0</v>
      </c>
      <c r="H592" s="87">
        <f t="shared" si="132"/>
        <v>0</v>
      </c>
      <c r="I592" s="87">
        <f t="shared" si="133"/>
        <v>0</v>
      </c>
      <c r="J592" s="87">
        <f t="shared" si="134"/>
        <v>0</v>
      </c>
      <c r="K592" s="87">
        <f t="shared" si="135"/>
        <v>0</v>
      </c>
      <c r="L592" s="87">
        <f t="shared" si="136"/>
        <v>0</v>
      </c>
      <c r="M592" s="87">
        <f t="shared" si="137"/>
        <v>0</v>
      </c>
      <c r="N592" s="87">
        <f t="shared" si="138"/>
        <v>0</v>
      </c>
      <c r="O592" s="87">
        <f t="shared" si="139"/>
        <v>0</v>
      </c>
    </row>
    <row r="593" spans="1:15" x14ac:dyDescent="0.35">
      <c r="A593" s="87" t="str">
        <f t="shared" si="126"/>
        <v>2026</v>
      </c>
      <c r="B593" s="87">
        <v>568002</v>
      </c>
      <c r="C593" s="87">
        <f t="shared" si="127"/>
        <v>0</v>
      </c>
      <c r="D593" s="87">
        <f t="shared" si="128"/>
        <v>0</v>
      </c>
      <c r="E593" s="87">
        <f t="shared" si="129"/>
        <v>0</v>
      </c>
      <c r="F593" s="87">
        <f t="shared" si="130"/>
        <v>0</v>
      </c>
      <c r="G593" s="87">
        <f t="shared" si="131"/>
        <v>0</v>
      </c>
      <c r="H593" s="87">
        <f t="shared" si="132"/>
        <v>0</v>
      </c>
      <c r="I593" s="87">
        <f t="shared" si="133"/>
        <v>0</v>
      </c>
      <c r="J593" s="87">
        <f t="shared" si="134"/>
        <v>0</v>
      </c>
      <c r="K593" s="87">
        <f t="shared" si="135"/>
        <v>0</v>
      </c>
      <c r="L593" s="87">
        <f t="shared" si="136"/>
        <v>0</v>
      </c>
      <c r="M593" s="87">
        <f t="shared" si="137"/>
        <v>0</v>
      </c>
      <c r="N593" s="87">
        <f t="shared" si="138"/>
        <v>0</v>
      </c>
      <c r="O593" s="87">
        <f t="shared" si="139"/>
        <v>0</v>
      </c>
    </row>
    <row r="594" spans="1:15" x14ac:dyDescent="0.35">
      <c r="A594" s="87" t="str">
        <f t="shared" si="126"/>
        <v>2026</v>
      </c>
      <c r="B594" s="87">
        <v>568100</v>
      </c>
      <c r="C594" s="87">
        <f t="shared" si="127"/>
        <v>0</v>
      </c>
      <c r="D594" s="87">
        <f t="shared" si="128"/>
        <v>0</v>
      </c>
      <c r="E594" s="87">
        <f t="shared" si="129"/>
        <v>0</v>
      </c>
      <c r="F594" s="87">
        <f t="shared" si="130"/>
        <v>0</v>
      </c>
      <c r="G594" s="87">
        <f t="shared" si="131"/>
        <v>0</v>
      </c>
      <c r="H594" s="87">
        <f t="shared" si="132"/>
        <v>0</v>
      </c>
      <c r="I594" s="87">
        <f t="shared" si="133"/>
        <v>0</v>
      </c>
      <c r="J594" s="87">
        <f t="shared" si="134"/>
        <v>0</v>
      </c>
      <c r="K594" s="87">
        <f t="shared" si="135"/>
        <v>0</v>
      </c>
      <c r="L594" s="87">
        <f t="shared" si="136"/>
        <v>0</v>
      </c>
      <c r="M594" s="87">
        <f t="shared" si="137"/>
        <v>0</v>
      </c>
      <c r="N594" s="87">
        <f t="shared" si="138"/>
        <v>0</v>
      </c>
      <c r="O594" s="87">
        <f t="shared" si="139"/>
        <v>0</v>
      </c>
    </row>
    <row r="595" spans="1:15" x14ac:dyDescent="0.35">
      <c r="A595" s="87" t="str">
        <f t="shared" si="126"/>
        <v>2026</v>
      </c>
      <c r="B595" s="87">
        <v>568200</v>
      </c>
      <c r="C595" s="87">
        <f t="shared" si="127"/>
        <v>0</v>
      </c>
      <c r="D595" s="87">
        <f t="shared" si="128"/>
        <v>0</v>
      </c>
      <c r="E595" s="87">
        <f t="shared" si="129"/>
        <v>0</v>
      </c>
      <c r="F595" s="87">
        <f t="shared" si="130"/>
        <v>0</v>
      </c>
      <c r="G595" s="87">
        <f t="shared" si="131"/>
        <v>0</v>
      </c>
      <c r="H595" s="87">
        <f t="shared" si="132"/>
        <v>0</v>
      </c>
      <c r="I595" s="87">
        <f t="shared" si="133"/>
        <v>0</v>
      </c>
      <c r="J595" s="87">
        <f t="shared" si="134"/>
        <v>0</v>
      </c>
      <c r="K595" s="87">
        <f t="shared" si="135"/>
        <v>0</v>
      </c>
      <c r="L595" s="87">
        <f t="shared" si="136"/>
        <v>0</v>
      </c>
      <c r="M595" s="87">
        <f t="shared" si="137"/>
        <v>0</v>
      </c>
      <c r="N595" s="87">
        <f t="shared" si="138"/>
        <v>0</v>
      </c>
      <c r="O595" s="87">
        <f t="shared" si="139"/>
        <v>0</v>
      </c>
    </row>
    <row r="596" spans="1:15" x14ac:dyDescent="0.35">
      <c r="A596" s="87" t="str">
        <f t="shared" si="126"/>
        <v>2026</v>
      </c>
      <c r="B596" s="87">
        <v>568210</v>
      </c>
      <c r="C596" s="87">
        <f t="shared" si="127"/>
        <v>0</v>
      </c>
      <c r="D596" s="87">
        <f t="shared" si="128"/>
        <v>0</v>
      </c>
      <c r="E596" s="87">
        <f t="shared" si="129"/>
        <v>0</v>
      </c>
      <c r="F596" s="87">
        <f t="shared" si="130"/>
        <v>0</v>
      </c>
      <c r="G596" s="87">
        <f t="shared" si="131"/>
        <v>0</v>
      </c>
      <c r="H596" s="87">
        <f t="shared" si="132"/>
        <v>0</v>
      </c>
      <c r="I596" s="87">
        <f t="shared" si="133"/>
        <v>0</v>
      </c>
      <c r="J596" s="87">
        <f t="shared" si="134"/>
        <v>0</v>
      </c>
      <c r="K596" s="87">
        <f t="shared" si="135"/>
        <v>0</v>
      </c>
      <c r="L596" s="87">
        <f t="shared" si="136"/>
        <v>0</v>
      </c>
      <c r="M596" s="87">
        <f t="shared" si="137"/>
        <v>0</v>
      </c>
      <c r="N596" s="87">
        <f t="shared" si="138"/>
        <v>0</v>
      </c>
      <c r="O596" s="87">
        <f t="shared" si="139"/>
        <v>0</v>
      </c>
    </row>
    <row r="597" spans="1:15" x14ac:dyDescent="0.35">
      <c r="A597" s="87" t="str">
        <f t="shared" si="126"/>
        <v>2026</v>
      </c>
      <c r="B597" s="87">
        <v>568900</v>
      </c>
      <c r="C597" s="87">
        <f t="shared" si="127"/>
        <v>0</v>
      </c>
      <c r="D597" s="87">
        <f t="shared" si="128"/>
        <v>0</v>
      </c>
      <c r="E597" s="87">
        <f t="shared" si="129"/>
        <v>0</v>
      </c>
      <c r="F597" s="87">
        <f t="shared" si="130"/>
        <v>0</v>
      </c>
      <c r="G597" s="87">
        <f t="shared" si="131"/>
        <v>0</v>
      </c>
      <c r="H597" s="87">
        <f t="shared" si="132"/>
        <v>0</v>
      </c>
      <c r="I597" s="87">
        <f t="shared" si="133"/>
        <v>0</v>
      </c>
      <c r="J597" s="87">
        <f t="shared" si="134"/>
        <v>0</v>
      </c>
      <c r="K597" s="87">
        <f t="shared" si="135"/>
        <v>0</v>
      </c>
      <c r="L597" s="87">
        <f t="shared" si="136"/>
        <v>0</v>
      </c>
      <c r="M597" s="87">
        <f t="shared" si="137"/>
        <v>0</v>
      </c>
      <c r="N597" s="87">
        <f t="shared" si="138"/>
        <v>0</v>
      </c>
      <c r="O597" s="87">
        <f t="shared" si="139"/>
        <v>0</v>
      </c>
    </row>
    <row r="598" spans="1:15" x14ac:dyDescent="0.35">
      <c r="A598" s="87" t="str">
        <f t="shared" si="126"/>
        <v>2026</v>
      </c>
      <c r="B598" s="87">
        <v>568910</v>
      </c>
      <c r="C598" s="87">
        <f t="shared" si="127"/>
        <v>0</v>
      </c>
      <c r="D598" s="87">
        <f t="shared" si="128"/>
        <v>0</v>
      </c>
      <c r="E598" s="87">
        <f t="shared" si="129"/>
        <v>0</v>
      </c>
      <c r="F598" s="87">
        <f t="shared" si="130"/>
        <v>0</v>
      </c>
      <c r="G598" s="87">
        <f t="shared" si="131"/>
        <v>0</v>
      </c>
      <c r="H598" s="87">
        <f t="shared" si="132"/>
        <v>0</v>
      </c>
      <c r="I598" s="87">
        <f t="shared" si="133"/>
        <v>0</v>
      </c>
      <c r="J598" s="87">
        <f t="shared" si="134"/>
        <v>0</v>
      </c>
      <c r="K598" s="87">
        <f t="shared" si="135"/>
        <v>0</v>
      </c>
      <c r="L598" s="87">
        <f t="shared" si="136"/>
        <v>0</v>
      </c>
      <c r="M598" s="87">
        <f t="shared" si="137"/>
        <v>0</v>
      </c>
      <c r="N598" s="87">
        <f t="shared" si="138"/>
        <v>0</v>
      </c>
      <c r="O598" s="87">
        <f t="shared" si="139"/>
        <v>0</v>
      </c>
    </row>
    <row r="599" spans="1:15" x14ac:dyDescent="0.35">
      <c r="A599" s="87" t="str">
        <f t="shared" si="126"/>
        <v>2026</v>
      </c>
      <c r="B599" s="87">
        <v>568911</v>
      </c>
      <c r="C599" s="87">
        <f t="shared" si="127"/>
        <v>0</v>
      </c>
      <c r="D599" s="87">
        <f t="shared" si="128"/>
        <v>0</v>
      </c>
      <c r="E599" s="87">
        <f t="shared" si="129"/>
        <v>0</v>
      </c>
      <c r="F599" s="87">
        <f t="shared" si="130"/>
        <v>0</v>
      </c>
      <c r="G599" s="87">
        <f t="shared" si="131"/>
        <v>0</v>
      </c>
      <c r="H599" s="87">
        <f t="shared" si="132"/>
        <v>0</v>
      </c>
      <c r="I599" s="87">
        <f t="shared" si="133"/>
        <v>0</v>
      </c>
      <c r="J599" s="87">
        <f t="shared" si="134"/>
        <v>0</v>
      </c>
      <c r="K599" s="87">
        <f t="shared" si="135"/>
        <v>0</v>
      </c>
      <c r="L599" s="87">
        <f t="shared" si="136"/>
        <v>0</v>
      </c>
      <c r="M599" s="87">
        <f t="shared" si="137"/>
        <v>0</v>
      </c>
      <c r="N599" s="87">
        <f t="shared" si="138"/>
        <v>0</v>
      </c>
      <c r="O599" s="87">
        <f t="shared" si="139"/>
        <v>0</v>
      </c>
    </row>
    <row r="600" spans="1:15" x14ac:dyDescent="0.35">
      <c r="A600" s="87" t="str">
        <f t="shared" si="126"/>
        <v>2026</v>
      </c>
      <c r="B600" s="87">
        <v>568912</v>
      </c>
      <c r="C600" s="87">
        <f t="shared" si="127"/>
        <v>0</v>
      </c>
      <c r="D600" s="87">
        <f t="shared" si="128"/>
        <v>0</v>
      </c>
      <c r="E600" s="87">
        <f t="shared" si="129"/>
        <v>0</v>
      </c>
      <c r="F600" s="87">
        <f t="shared" si="130"/>
        <v>0</v>
      </c>
      <c r="G600" s="87">
        <f t="shared" si="131"/>
        <v>0</v>
      </c>
      <c r="H600" s="87">
        <f t="shared" si="132"/>
        <v>0</v>
      </c>
      <c r="I600" s="87">
        <f t="shared" si="133"/>
        <v>0</v>
      </c>
      <c r="J600" s="87">
        <f t="shared" si="134"/>
        <v>0</v>
      </c>
      <c r="K600" s="87">
        <f t="shared" si="135"/>
        <v>0</v>
      </c>
      <c r="L600" s="87">
        <f t="shared" si="136"/>
        <v>0</v>
      </c>
      <c r="M600" s="87">
        <f t="shared" si="137"/>
        <v>0</v>
      </c>
      <c r="N600" s="87">
        <f t="shared" si="138"/>
        <v>0</v>
      </c>
      <c r="O600" s="87">
        <f t="shared" si="139"/>
        <v>0</v>
      </c>
    </row>
    <row r="601" spans="1:15" x14ac:dyDescent="0.35">
      <c r="A601" s="87" t="str">
        <f t="shared" si="126"/>
        <v>2026</v>
      </c>
      <c r="B601" s="87">
        <v>568913</v>
      </c>
      <c r="C601" s="87">
        <f t="shared" si="127"/>
        <v>0</v>
      </c>
      <c r="D601" s="87">
        <f t="shared" si="128"/>
        <v>0</v>
      </c>
      <c r="E601" s="87">
        <f t="shared" si="129"/>
        <v>0</v>
      </c>
      <c r="F601" s="87">
        <f t="shared" si="130"/>
        <v>0</v>
      </c>
      <c r="G601" s="87">
        <f t="shared" si="131"/>
        <v>0</v>
      </c>
      <c r="H601" s="87">
        <f t="shared" si="132"/>
        <v>0</v>
      </c>
      <c r="I601" s="87">
        <f t="shared" si="133"/>
        <v>0</v>
      </c>
      <c r="J601" s="87">
        <f t="shared" si="134"/>
        <v>0</v>
      </c>
      <c r="K601" s="87">
        <f t="shared" si="135"/>
        <v>0</v>
      </c>
      <c r="L601" s="87">
        <f t="shared" si="136"/>
        <v>0</v>
      </c>
      <c r="M601" s="87">
        <f t="shared" si="137"/>
        <v>0</v>
      </c>
      <c r="N601" s="87">
        <f t="shared" si="138"/>
        <v>0</v>
      </c>
      <c r="O601" s="87">
        <f t="shared" si="139"/>
        <v>0</v>
      </c>
    </row>
    <row r="602" spans="1:15" x14ac:dyDescent="0.35">
      <c r="A602" s="87" t="str">
        <f t="shared" si="126"/>
        <v>2026</v>
      </c>
      <c r="B602" s="87">
        <v>568914</v>
      </c>
      <c r="C602" s="87">
        <f t="shared" si="127"/>
        <v>0</v>
      </c>
      <c r="D602" s="87">
        <f t="shared" si="128"/>
        <v>0</v>
      </c>
      <c r="E602" s="87">
        <f t="shared" si="129"/>
        <v>0</v>
      </c>
      <c r="F602" s="87">
        <f t="shared" si="130"/>
        <v>0</v>
      </c>
      <c r="G602" s="87">
        <f t="shared" si="131"/>
        <v>0</v>
      </c>
      <c r="H602" s="87">
        <f t="shared" si="132"/>
        <v>0</v>
      </c>
      <c r="I602" s="87">
        <f t="shared" si="133"/>
        <v>0</v>
      </c>
      <c r="J602" s="87">
        <f t="shared" si="134"/>
        <v>0</v>
      </c>
      <c r="K602" s="87">
        <f t="shared" si="135"/>
        <v>0</v>
      </c>
      <c r="L602" s="87">
        <f t="shared" si="136"/>
        <v>0</v>
      </c>
      <c r="M602" s="87">
        <f t="shared" si="137"/>
        <v>0</v>
      </c>
      <c r="N602" s="87">
        <f t="shared" si="138"/>
        <v>0</v>
      </c>
      <c r="O602" s="87">
        <f t="shared" si="139"/>
        <v>0</v>
      </c>
    </row>
    <row r="603" spans="1:15" x14ac:dyDescent="0.35">
      <c r="A603" s="87" t="str">
        <f t="shared" si="126"/>
        <v>2026</v>
      </c>
      <c r="B603" s="87">
        <v>568915</v>
      </c>
      <c r="C603" s="87">
        <f t="shared" si="127"/>
        <v>0</v>
      </c>
      <c r="D603" s="87">
        <f t="shared" si="128"/>
        <v>0</v>
      </c>
      <c r="E603" s="87">
        <f t="shared" si="129"/>
        <v>0</v>
      </c>
      <c r="F603" s="87">
        <f t="shared" si="130"/>
        <v>0</v>
      </c>
      <c r="G603" s="87">
        <f t="shared" si="131"/>
        <v>0</v>
      </c>
      <c r="H603" s="87">
        <f t="shared" si="132"/>
        <v>0</v>
      </c>
      <c r="I603" s="87">
        <f t="shared" si="133"/>
        <v>0</v>
      </c>
      <c r="J603" s="87">
        <f t="shared" si="134"/>
        <v>0</v>
      </c>
      <c r="K603" s="87">
        <f t="shared" si="135"/>
        <v>0</v>
      </c>
      <c r="L603" s="87">
        <f t="shared" si="136"/>
        <v>0</v>
      </c>
      <c r="M603" s="87">
        <f t="shared" si="137"/>
        <v>0</v>
      </c>
      <c r="N603" s="87">
        <f t="shared" si="138"/>
        <v>0</v>
      </c>
      <c r="O603" s="87">
        <f t="shared" si="139"/>
        <v>0</v>
      </c>
    </row>
    <row r="604" spans="1:15" x14ac:dyDescent="0.35">
      <c r="A604" s="87" t="str">
        <f t="shared" si="126"/>
        <v>2026</v>
      </c>
      <c r="B604" s="87">
        <v>568916</v>
      </c>
      <c r="C604" s="87">
        <f t="shared" si="127"/>
        <v>0</v>
      </c>
      <c r="D604" s="87">
        <f t="shared" si="128"/>
        <v>0</v>
      </c>
      <c r="E604" s="87">
        <f t="shared" si="129"/>
        <v>0</v>
      </c>
      <c r="F604" s="87">
        <f t="shared" si="130"/>
        <v>0</v>
      </c>
      <c r="G604" s="87">
        <f t="shared" si="131"/>
        <v>0</v>
      </c>
      <c r="H604" s="87">
        <f t="shared" si="132"/>
        <v>0</v>
      </c>
      <c r="I604" s="87">
        <f t="shared" si="133"/>
        <v>0</v>
      </c>
      <c r="J604" s="87">
        <f t="shared" si="134"/>
        <v>0</v>
      </c>
      <c r="K604" s="87">
        <f t="shared" si="135"/>
        <v>0</v>
      </c>
      <c r="L604" s="87">
        <f t="shared" si="136"/>
        <v>0</v>
      </c>
      <c r="M604" s="87">
        <f t="shared" si="137"/>
        <v>0</v>
      </c>
      <c r="N604" s="87">
        <f t="shared" si="138"/>
        <v>0</v>
      </c>
      <c r="O604" s="87">
        <f t="shared" si="139"/>
        <v>0</v>
      </c>
    </row>
    <row r="605" spans="1:15" x14ac:dyDescent="0.35">
      <c r="A605" s="87" t="str">
        <f t="shared" si="126"/>
        <v>2026</v>
      </c>
      <c r="B605" s="87">
        <v>568917</v>
      </c>
      <c r="C605" s="87">
        <f t="shared" si="127"/>
        <v>0</v>
      </c>
      <c r="D605" s="87">
        <f t="shared" si="128"/>
        <v>0</v>
      </c>
      <c r="E605" s="87">
        <f t="shared" si="129"/>
        <v>0</v>
      </c>
      <c r="F605" s="87">
        <f t="shared" si="130"/>
        <v>0</v>
      </c>
      <c r="G605" s="87">
        <f t="shared" si="131"/>
        <v>0</v>
      </c>
      <c r="H605" s="87">
        <f t="shared" si="132"/>
        <v>0</v>
      </c>
      <c r="I605" s="87">
        <f t="shared" si="133"/>
        <v>0</v>
      </c>
      <c r="J605" s="87">
        <f t="shared" si="134"/>
        <v>0</v>
      </c>
      <c r="K605" s="87">
        <f t="shared" si="135"/>
        <v>0</v>
      </c>
      <c r="L605" s="87">
        <f t="shared" si="136"/>
        <v>0</v>
      </c>
      <c r="M605" s="87">
        <f t="shared" si="137"/>
        <v>0</v>
      </c>
      <c r="N605" s="87">
        <f t="shared" si="138"/>
        <v>0</v>
      </c>
      <c r="O605" s="87">
        <f t="shared" si="139"/>
        <v>0</v>
      </c>
    </row>
    <row r="606" spans="1:15" x14ac:dyDescent="0.35">
      <c r="A606" s="87" t="str">
        <f t="shared" si="126"/>
        <v>2026</v>
      </c>
      <c r="B606" s="87">
        <v>568918</v>
      </c>
      <c r="C606" s="87">
        <f t="shared" si="127"/>
        <v>0</v>
      </c>
      <c r="D606" s="87">
        <f t="shared" si="128"/>
        <v>0</v>
      </c>
      <c r="E606" s="87">
        <f t="shared" si="129"/>
        <v>0</v>
      </c>
      <c r="F606" s="87">
        <f t="shared" si="130"/>
        <v>0</v>
      </c>
      <c r="G606" s="87">
        <f t="shared" si="131"/>
        <v>0</v>
      </c>
      <c r="H606" s="87">
        <f t="shared" si="132"/>
        <v>0</v>
      </c>
      <c r="I606" s="87">
        <f t="shared" si="133"/>
        <v>0</v>
      </c>
      <c r="J606" s="87">
        <f t="shared" si="134"/>
        <v>0</v>
      </c>
      <c r="K606" s="87">
        <f t="shared" si="135"/>
        <v>0</v>
      </c>
      <c r="L606" s="87">
        <f t="shared" si="136"/>
        <v>0</v>
      </c>
      <c r="M606" s="87">
        <f t="shared" si="137"/>
        <v>0</v>
      </c>
      <c r="N606" s="87">
        <f t="shared" si="138"/>
        <v>0</v>
      </c>
      <c r="O606" s="87">
        <f t="shared" si="139"/>
        <v>0</v>
      </c>
    </row>
    <row r="607" spans="1:15" x14ac:dyDescent="0.35">
      <c r="A607" s="87" t="str">
        <f t="shared" si="126"/>
        <v>2026</v>
      </c>
      <c r="B607" s="87">
        <v>568919</v>
      </c>
      <c r="C607" s="87">
        <f t="shared" si="127"/>
        <v>0</v>
      </c>
      <c r="D607" s="87">
        <f t="shared" si="128"/>
        <v>0</v>
      </c>
      <c r="E607" s="87">
        <f t="shared" si="129"/>
        <v>0</v>
      </c>
      <c r="F607" s="87">
        <f t="shared" si="130"/>
        <v>0</v>
      </c>
      <c r="G607" s="87">
        <f t="shared" si="131"/>
        <v>0</v>
      </c>
      <c r="H607" s="87">
        <f t="shared" si="132"/>
        <v>0</v>
      </c>
      <c r="I607" s="87">
        <f t="shared" si="133"/>
        <v>0</v>
      </c>
      <c r="J607" s="87">
        <f t="shared" si="134"/>
        <v>0</v>
      </c>
      <c r="K607" s="87">
        <f t="shared" si="135"/>
        <v>0</v>
      </c>
      <c r="L607" s="87">
        <f t="shared" si="136"/>
        <v>0</v>
      </c>
      <c r="M607" s="87">
        <f t="shared" si="137"/>
        <v>0</v>
      </c>
      <c r="N607" s="87">
        <f t="shared" si="138"/>
        <v>0</v>
      </c>
      <c r="O607" s="87">
        <f t="shared" si="139"/>
        <v>0</v>
      </c>
    </row>
    <row r="608" spans="1:15" x14ac:dyDescent="0.35">
      <c r="A608" s="87" t="str">
        <f t="shared" si="126"/>
        <v>2026</v>
      </c>
      <c r="B608" s="87">
        <v>568920</v>
      </c>
      <c r="C608" s="87">
        <f t="shared" si="127"/>
        <v>0</v>
      </c>
      <c r="D608" s="87">
        <f t="shared" si="128"/>
        <v>0</v>
      </c>
      <c r="E608" s="87">
        <f t="shared" si="129"/>
        <v>0</v>
      </c>
      <c r="F608" s="87">
        <f t="shared" si="130"/>
        <v>0</v>
      </c>
      <c r="G608" s="87">
        <f t="shared" si="131"/>
        <v>0</v>
      </c>
      <c r="H608" s="87">
        <f t="shared" si="132"/>
        <v>0</v>
      </c>
      <c r="I608" s="87">
        <f t="shared" si="133"/>
        <v>0</v>
      </c>
      <c r="J608" s="87">
        <f t="shared" si="134"/>
        <v>0</v>
      </c>
      <c r="K608" s="87">
        <f t="shared" si="135"/>
        <v>0</v>
      </c>
      <c r="L608" s="87">
        <f t="shared" si="136"/>
        <v>0</v>
      </c>
      <c r="M608" s="87">
        <f t="shared" si="137"/>
        <v>0</v>
      </c>
      <c r="N608" s="87">
        <f t="shared" si="138"/>
        <v>0</v>
      </c>
      <c r="O608" s="87">
        <f t="shared" si="139"/>
        <v>0</v>
      </c>
    </row>
    <row r="609" spans="1:15" x14ac:dyDescent="0.35">
      <c r="A609" s="87" t="str">
        <f t="shared" si="126"/>
        <v>2026</v>
      </c>
      <c r="B609" s="87">
        <v>569000</v>
      </c>
      <c r="C609" s="87">
        <f t="shared" si="127"/>
        <v>0</v>
      </c>
      <c r="D609" s="87">
        <f t="shared" si="128"/>
        <v>0</v>
      </c>
      <c r="E609" s="87">
        <f t="shared" si="129"/>
        <v>0</v>
      </c>
      <c r="F609" s="87">
        <f t="shared" si="130"/>
        <v>0</v>
      </c>
      <c r="G609" s="87">
        <f t="shared" si="131"/>
        <v>0</v>
      </c>
      <c r="H609" s="87">
        <f t="shared" si="132"/>
        <v>0</v>
      </c>
      <c r="I609" s="87">
        <f t="shared" si="133"/>
        <v>0</v>
      </c>
      <c r="J609" s="87">
        <f t="shared" si="134"/>
        <v>0</v>
      </c>
      <c r="K609" s="87">
        <f t="shared" si="135"/>
        <v>0</v>
      </c>
      <c r="L609" s="87">
        <f t="shared" si="136"/>
        <v>0</v>
      </c>
      <c r="M609" s="87">
        <f t="shared" si="137"/>
        <v>0</v>
      </c>
      <c r="N609" s="87">
        <f t="shared" si="138"/>
        <v>0</v>
      </c>
      <c r="O609" s="87">
        <f t="shared" si="139"/>
        <v>0</v>
      </c>
    </row>
    <row r="610" spans="1:15" x14ac:dyDescent="0.35">
      <c r="A610" s="87" t="str">
        <f t="shared" si="126"/>
        <v>2026</v>
      </c>
      <c r="B610" s="87">
        <v>569100</v>
      </c>
      <c r="C610" s="87">
        <f t="shared" si="127"/>
        <v>0</v>
      </c>
      <c r="D610" s="87">
        <f t="shared" si="128"/>
        <v>0</v>
      </c>
      <c r="E610" s="87">
        <f t="shared" si="129"/>
        <v>0</v>
      </c>
      <c r="F610" s="87">
        <f t="shared" si="130"/>
        <v>0</v>
      </c>
      <c r="G610" s="87">
        <f t="shared" si="131"/>
        <v>0</v>
      </c>
      <c r="H610" s="87">
        <f t="shared" si="132"/>
        <v>0</v>
      </c>
      <c r="I610" s="87">
        <f t="shared" si="133"/>
        <v>0</v>
      </c>
      <c r="J610" s="87">
        <f t="shared" si="134"/>
        <v>0</v>
      </c>
      <c r="K610" s="87">
        <f t="shared" si="135"/>
        <v>0</v>
      </c>
      <c r="L610" s="87">
        <f t="shared" si="136"/>
        <v>0</v>
      </c>
      <c r="M610" s="87">
        <f t="shared" si="137"/>
        <v>0</v>
      </c>
      <c r="N610" s="87">
        <f t="shared" si="138"/>
        <v>0</v>
      </c>
      <c r="O610" s="87">
        <f t="shared" si="139"/>
        <v>0</v>
      </c>
    </row>
    <row r="611" spans="1:15" x14ac:dyDescent="0.35">
      <c r="A611" s="87" t="str">
        <f t="shared" si="126"/>
        <v>2026</v>
      </c>
      <c r="B611" s="87">
        <v>569101</v>
      </c>
      <c r="C611" s="87">
        <f t="shared" si="127"/>
        <v>0</v>
      </c>
      <c r="D611" s="87">
        <f t="shared" si="128"/>
        <v>0</v>
      </c>
      <c r="E611" s="87">
        <f t="shared" si="129"/>
        <v>0</v>
      </c>
      <c r="F611" s="87">
        <f t="shared" si="130"/>
        <v>0</v>
      </c>
      <c r="G611" s="87">
        <f t="shared" si="131"/>
        <v>0</v>
      </c>
      <c r="H611" s="87">
        <f t="shared" si="132"/>
        <v>0</v>
      </c>
      <c r="I611" s="87">
        <f t="shared" si="133"/>
        <v>0</v>
      </c>
      <c r="J611" s="87">
        <f t="shared" si="134"/>
        <v>0</v>
      </c>
      <c r="K611" s="87">
        <f t="shared" si="135"/>
        <v>0</v>
      </c>
      <c r="L611" s="87">
        <f t="shared" si="136"/>
        <v>0</v>
      </c>
      <c r="M611" s="87">
        <f t="shared" si="137"/>
        <v>0</v>
      </c>
      <c r="N611" s="87">
        <f t="shared" si="138"/>
        <v>0</v>
      </c>
      <c r="O611" s="87">
        <f t="shared" si="139"/>
        <v>0</v>
      </c>
    </row>
    <row r="612" spans="1:15" x14ac:dyDescent="0.35">
      <c r="A612" s="87" t="str">
        <f t="shared" si="126"/>
        <v>2026</v>
      </c>
      <c r="B612" s="87">
        <v>569102</v>
      </c>
      <c r="C612" s="87">
        <f t="shared" si="127"/>
        <v>0</v>
      </c>
      <c r="D612" s="87">
        <f t="shared" si="128"/>
        <v>0</v>
      </c>
      <c r="E612" s="87">
        <f t="shared" si="129"/>
        <v>0</v>
      </c>
      <c r="F612" s="87">
        <f t="shared" si="130"/>
        <v>0</v>
      </c>
      <c r="G612" s="87">
        <f t="shared" si="131"/>
        <v>0</v>
      </c>
      <c r="H612" s="87">
        <f t="shared" si="132"/>
        <v>0</v>
      </c>
      <c r="I612" s="87">
        <f t="shared" si="133"/>
        <v>0</v>
      </c>
      <c r="J612" s="87">
        <f t="shared" si="134"/>
        <v>0</v>
      </c>
      <c r="K612" s="87">
        <f t="shared" si="135"/>
        <v>0</v>
      </c>
      <c r="L612" s="87">
        <f t="shared" si="136"/>
        <v>0</v>
      </c>
      <c r="M612" s="87">
        <f t="shared" si="137"/>
        <v>0</v>
      </c>
      <c r="N612" s="87">
        <f t="shared" si="138"/>
        <v>0</v>
      </c>
      <c r="O612" s="87">
        <f t="shared" si="139"/>
        <v>0</v>
      </c>
    </row>
    <row r="613" spans="1:15" x14ac:dyDescent="0.35">
      <c r="A613" s="87" t="str">
        <f t="shared" si="126"/>
        <v>2026</v>
      </c>
      <c r="B613" s="87">
        <v>569103</v>
      </c>
      <c r="C613" s="87">
        <f t="shared" si="127"/>
        <v>0</v>
      </c>
      <c r="D613" s="87">
        <f t="shared" si="128"/>
        <v>0</v>
      </c>
      <c r="E613" s="87">
        <f t="shared" si="129"/>
        <v>0</v>
      </c>
      <c r="F613" s="87">
        <f t="shared" si="130"/>
        <v>0</v>
      </c>
      <c r="G613" s="87">
        <f t="shared" si="131"/>
        <v>0</v>
      </c>
      <c r="H613" s="87">
        <f t="shared" si="132"/>
        <v>0</v>
      </c>
      <c r="I613" s="87">
        <f t="shared" si="133"/>
        <v>0</v>
      </c>
      <c r="J613" s="87">
        <f t="shared" si="134"/>
        <v>0</v>
      </c>
      <c r="K613" s="87">
        <f t="shared" si="135"/>
        <v>0</v>
      </c>
      <c r="L613" s="87">
        <f t="shared" si="136"/>
        <v>0</v>
      </c>
      <c r="M613" s="87">
        <f t="shared" si="137"/>
        <v>0</v>
      </c>
      <c r="N613" s="87">
        <f t="shared" si="138"/>
        <v>0</v>
      </c>
      <c r="O613" s="87">
        <f t="shared" si="139"/>
        <v>0</v>
      </c>
    </row>
    <row r="614" spans="1:15" x14ac:dyDescent="0.35">
      <c r="A614" s="87" t="str">
        <f t="shared" si="126"/>
        <v>2026</v>
      </c>
      <c r="B614" s="87">
        <v>569200</v>
      </c>
      <c r="C614" s="87">
        <f t="shared" si="127"/>
        <v>0</v>
      </c>
      <c r="D614" s="87">
        <f t="shared" si="128"/>
        <v>0</v>
      </c>
      <c r="E614" s="87">
        <f t="shared" si="129"/>
        <v>0</v>
      </c>
      <c r="F614" s="87">
        <f t="shared" si="130"/>
        <v>0</v>
      </c>
      <c r="G614" s="87">
        <f t="shared" si="131"/>
        <v>0</v>
      </c>
      <c r="H614" s="87">
        <f t="shared" si="132"/>
        <v>0</v>
      </c>
      <c r="I614" s="87">
        <f t="shared" si="133"/>
        <v>0</v>
      </c>
      <c r="J614" s="87">
        <f t="shared" si="134"/>
        <v>0</v>
      </c>
      <c r="K614" s="87">
        <f t="shared" si="135"/>
        <v>0</v>
      </c>
      <c r="L614" s="87">
        <f t="shared" si="136"/>
        <v>0</v>
      </c>
      <c r="M614" s="87">
        <f t="shared" si="137"/>
        <v>0</v>
      </c>
      <c r="N614" s="87">
        <f t="shared" si="138"/>
        <v>0</v>
      </c>
      <c r="O614" s="87">
        <f t="shared" si="139"/>
        <v>0</v>
      </c>
    </row>
    <row r="615" spans="1:15" x14ac:dyDescent="0.35">
      <c r="A615" s="87" t="str">
        <f t="shared" si="126"/>
        <v>2026</v>
      </c>
      <c r="B615" s="87">
        <v>569201</v>
      </c>
      <c r="C615" s="87">
        <f t="shared" si="127"/>
        <v>0</v>
      </c>
      <c r="D615" s="87">
        <f t="shared" si="128"/>
        <v>0</v>
      </c>
      <c r="E615" s="87">
        <f t="shared" si="129"/>
        <v>0</v>
      </c>
      <c r="F615" s="87">
        <f t="shared" si="130"/>
        <v>0</v>
      </c>
      <c r="G615" s="87">
        <f t="shared" si="131"/>
        <v>0</v>
      </c>
      <c r="H615" s="87">
        <f t="shared" si="132"/>
        <v>0</v>
      </c>
      <c r="I615" s="87">
        <f t="shared" si="133"/>
        <v>0</v>
      </c>
      <c r="J615" s="87">
        <f t="shared" si="134"/>
        <v>0</v>
      </c>
      <c r="K615" s="87">
        <f t="shared" si="135"/>
        <v>0</v>
      </c>
      <c r="L615" s="87">
        <f t="shared" si="136"/>
        <v>0</v>
      </c>
      <c r="M615" s="87">
        <f t="shared" si="137"/>
        <v>0</v>
      </c>
      <c r="N615" s="87">
        <f t="shared" si="138"/>
        <v>0</v>
      </c>
      <c r="O615" s="87">
        <f t="shared" si="139"/>
        <v>0</v>
      </c>
    </row>
    <row r="616" spans="1:15" x14ac:dyDescent="0.35">
      <c r="A616" s="87" t="str">
        <f t="shared" si="126"/>
        <v>2026</v>
      </c>
      <c r="B616" s="87">
        <v>569300</v>
      </c>
      <c r="C616" s="87">
        <f t="shared" si="127"/>
        <v>0</v>
      </c>
      <c r="D616" s="87">
        <f t="shared" si="128"/>
        <v>0</v>
      </c>
      <c r="E616" s="87">
        <f t="shared" si="129"/>
        <v>0</v>
      </c>
      <c r="F616" s="87">
        <f t="shared" si="130"/>
        <v>0</v>
      </c>
      <c r="G616" s="87">
        <f t="shared" si="131"/>
        <v>0</v>
      </c>
      <c r="H616" s="87">
        <f t="shared" si="132"/>
        <v>0</v>
      </c>
      <c r="I616" s="87">
        <f t="shared" si="133"/>
        <v>0</v>
      </c>
      <c r="J616" s="87">
        <f t="shared" si="134"/>
        <v>0</v>
      </c>
      <c r="K616" s="87">
        <f t="shared" si="135"/>
        <v>0</v>
      </c>
      <c r="L616" s="87">
        <f t="shared" si="136"/>
        <v>0</v>
      </c>
      <c r="M616" s="87">
        <f t="shared" si="137"/>
        <v>0</v>
      </c>
      <c r="N616" s="87">
        <f t="shared" si="138"/>
        <v>0</v>
      </c>
      <c r="O616" s="87">
        <f t="shared" si="139"/>
        <v>0</v>
      </c>
    </row>
    <row r="617" spans="1:15" x14ac:dyDescent="0.35">
      <c r="A617" s="87" t="str">
        <f t="shared" si="126"/>
        <v>2026</v>
      </c>
      <c r="B617" s="87">
        <v>569301</v>
      </c>
      <c r="C617" s="87">
        <f t="shared" si="127"/>
        <v>0</v>
      </c>
      <c r="D617" s="87">
        <f t="shared" si="128"/>
        <v>0</v>
      </c>
      <c r="E617" s="87">
        <f t="shared" si="129"/>
        <v>0</v>
      </c>
      <c r="F617" s="87">
        <f t="shared" si="130"/>
        <v>0</v>
      </c>
      <c r="G617" s="87">
        <f t="shared" si="131"/>
        <v>0</v>
      </c>
      <c r="H617" s="87">
        <f t="shared" si="132"/>
        <v>0</v>
      </c>
      <c r="I617" s="87">
        <f t="shared" si="133"/>
        <v>0</v>
      </c>
      <c r="J617" s="87">
        <f t="shared" si="134"/>
        <v>0</v>
      </c>
      <c r="K617" s="87">
        <f t="shared" si="135"/>
        <v>0</v>
      </c>
      <c r="L617" s="87">
        <f t="shared" si="136"/>
        <v>0</v>
      </c>
      <c r="M617" s="87">
        <f t="shared" si="137"/>
        <v>0</v>
      </c>
      <c r="N617" s="87">
        <f t="shared" si="138"/>
        <v>0</v>
      </c>
      <c r="O617" s="87">
        <f t="shared" si="139"/>
        <v>0</v>
      </c>
    </row>
    <row r="618" spans="1:15" x14ac:dyDescent="0.35">
      <c r="A618" s="87" t="str">
        <f t="shared" si="126"/>
        <v>2026</v>
      </c>
      <c r="B618" s="87">
        <v>569302</v>
      </c>
      <c r="C618" s="87">
        <f t="shared" si="127"/>
        <v>0</v>
      </c>
      <c r="D618" s="87">
        <f t="shared" si="128"/>
        <v>0</v>
      </c>
      <c r="E618" s="87">
        <f t="shared" si="129"/>
        <v>0</v>
      </c>
      <c r="F618" s="87">
        <f t="shared" si="130"/>
        <v>0</v>
      </c>
      <c r="G618" s="87">
        <f t="shared" si="131"/>
        <v>0</v>
      </c>
      <c r="H618" s="87">
        <f t="shared" si="132"/>
        <v>0</v>
      </c>
      <c r="I618" s="87">
        <f t="shared" si="133"/>
        <v>0</v>
      </c>
      <c r="J618" s="87">
        <f t="shared" si="134"/>
        <v>0</v>
      </c>
      <c r="K618" s="87">
        <f t="shared" si="135"/>
        <v>0</v>
      </c>
      <c r="L618" s="87">
        <f t="shared" si="136"/>
        <v>0</v>
      </c>
      <c r="M618" s="87">
        <f t="shared" si="137"/>
        <v>0</v>
      </c>
      <c r="N618" s="87">
        <f t="shared" si="138"/>
        <v>0</v>
      </c>
      <c r="O618" s="87">
        <f t="shared" si="139"/>
        <v>0</v>
      </c>
    </row>
    <row r="619" spans="1:15" x14ac:dyDescent="0.35">
      <c r="A619" s="87" t="str">
        <f t="shared" si="126"/>
        <v>2026</v>
      </c>
      <c r="B619" s="87">
        <v>569400</v>
      </c>
      <c r="C619" s="87">
        <f t="shared" si="127"/>
        <v>0</v>
      </c>
      <c r="D619" s="87">
        <f t="shared" si="128"/>
        <v>0</v>
      </c>
      <c r="E619" s="87">
        <f t="shared" si="129"/>
        <v>0</v>
      </c>
      <c r="F619" s="87">
        <f t="shared" si="130"/>
        <v>0</v>
      </c>
      <c r="G619" s="87">
        <f t="shared" si="131"/>
        <v>0</v>
      </c>
      <c r="H619" s="87">
        <f t="shared" si="132"/>
        <v>0</v>
      </c>
      <c r="I619" s="87">
        <f t="shared" si="133"/>
        <v>0</v>
      </c>
      <c r="J619" s="87">
        <f t="shared" si="134"/>
        <v>0</v>
      </c>
      <c r="K619" s="87">
        <f t="shared" si="135"/>
        <v>0</v>
      </c>
      <c r="L619" s="87">
        <f t="shared" si="136"/>
        <v>0</v>
      </c>
      <c r="M619" s="87">
        <f t="shared" si="137"/>
        <v>0</v>
      </c>
      <c r="N619" s="87">
        <f t="shared" si="138"/>
        <v>0</v>
      </c>
      <c r="O619" s="87">
        <f t="shared" si="139"/>
        <v>0</v>
      </c>
    </row>
    <row r="620" spans="1:15" x14ac:dyDescent="0.35">
      <c r="A620" s="87" t="str">
        <f t="shared" si="126"/>
        <v>2026</v>
      </c>
      <c r="C620" s="87" t="e">
        <f t="shared" si="127"/>
        <v>#N/A</v>
      </c>
      <c r="D620" s="87" t="e">
        <f t="shared" si="128"/>
        <v>#N/A</v>
      </c>
      <c r="E620" s="87" t="e">
        <f t="shared" si="129"/>
        <v>#N/A</v>
      </c>
      <c r="F620" s="87" t="e">
        <f t="shared" si="130"/>
        <v>#N/A</v>
      </c>
      <c r="G620" s="87" t="e">
        <f t="shared" si="131"/>
        <v>#N/A</v>
      </c>
      <c r="H620" s="87" t="e">
        <f t="shared" si="132"/>
        <v>#N/A</v>
      </c>
      <c r="I620" s="87" t="e">
        <f t="shared" si="133"/>
        <v>#N/A</v>
      </c>
      <c r="J620" s="87" t="e">
        <f t="shared" si="134"/>
        <v>#N/A</v>
      </c>
      <c r="K620" s="87" t="e">
        <f t="shared" si="135"/>
        <v>#N/A</v>
      </c>
      <c r="L620" s="87" t="e">
        <f t="shared" si="136"/>
        <v>#N/A</v>
      </c>
      <c r="M620" s="87" t="e">
        <f t="shared" si="137"/>
        <v>#N/A</v>
      </c>
      <c r="N620" s="87" t="e">
        <f t="shared" si="138"/>
        <v>#N/A</v>
      </c>
      <c r="O620" s="87" t="e">
        <f t="shared" si="139"/>
        <v>#N/A</v>
      </c>
    </row>
    <row r="621" spans="1:15" x14ac:dyDescent="0.35">
      <c r="A621" s="87" t="str">
        <f t="shared" si="126"/>
        <v>2026</v>
      </c>
      <c r="C621" s="87" t="e">
        <f t="shared" si="127"/>
        <v>#N/A</v>
      </c>
      <c r="D621" s="87" t="e">
        <f t="shared" si="128"/>
        <v>#N/A</v>
      </c>
      <c r="E621" s="87" t="e">
        <f t="shared" si="129"/>
        <v>#N/A</v>
      </c>
      <c r="F621" s="87" t="e">
        <f t="shared" si="130"/>
        <v>#N/A</v>
      </c>
      <c r="G621" s="87" t="e">
        <f t="shared" si="131"/>
        <v>#N/A</v>
      </c>
      <c r="H621" s="87" t="e">
        <f t="shared" si="132"/>
        <v>#N/A</v>
      </c>
      <c r="I621" s="87" t="e">
        <f t="shared" si="133"/>
        <v>#N/A</v>
      </c>
      <c r="J621" s="87" t="e">
        <f t="shared" si="134"/>
        <v>#N/A</v>
      </c>
      <c r="K621" s="87" t="e">
        <f t="shared" si="135"/>
        <v>#N/A</v>
      </c>
      <c r="L621" s="87" t="e">
        <f t="shared" si="136"/>
        <v>#N/A</v>
      </c>
      <c r="M621" s="87" t="e">
        <f t="shared" si="137"/>
        <v>#N/A</v>
      </c>
      <c r="N621" s="87" t="e">
        <f t="shared" si="138"/>
        <v>#N/A</v>
      </c>
      <c r="O621" s="87" t="e">
        <f t="shared" si="139"/>
        <v>#N/A</v>
      </c>
    </row>
    <row r="622" spans="1:15" x14ac:dyDescent="0.35">
      <c r="A622" s="87" t="str">
        <f t="shared" si="126"/>
        <v>2026</v>
      </c>
      <c r="C622" s="87" t="e">
        <f t="shared" si="127"/>
        <v>#N/A</v>
      </c>
      <c r="D622" s="87" t="e">
        <f t="shared" si="128"/>
        <v>#N/A</v>
      </c>
      <c r="E622" s="87" t="e">
        <f t="shared" si="129"/>
        <v>#N/A</v>
      </c>
      <c r="F622" s="87" t="e">
        <f t="shared" si="130"/>
        <v>#N/A</v>
      </c>
      <c r="G622" s="87" t="e">
        <f t="shared" si="131"/>
        <v>#N/A</v>
      </c>
      <c r="H622" s="87" t="e">
        <f t="shared" si="132"/>
        <v>#N/A</v>
      </c>
      <c r="I622" s="87" t="e">
        <f t="shared" si="133"/>
        <v>#N/A</v>
      </c>
      <c r="J622" s="87" t="e">
        <f t="shared" si="134"/>
        <v>#N/A</v>
      </c>
      <c r="K622" s="87" t="e">
        <f t="shared" si="135"/>
        <v>#N/A</v>
      </c>
      <c r="L622" s="87" t="e">
        <f t="shared" si="136"/>
        <v>#N/A</v>
      </c>
      <c r="M622" s="87" t="e">
        <f t="shared" si="137"/>
        <v>#N/A</v>
      </c>
      <c r="N622" s="87" t="e">
        <f t="shared" si="138"/>
        <v>#N/A</v>
      </c>
      <c r="O622" s="87" t="e">
        <f t="shared" si="139"/>
        <v>#N/A</v>
      </c>
    </row>
    <row r="623" spans="1:15" x14ac:dyDescent="0.35">
      <c r="A623" s="87" t="str">
        <f t="shared" si="126"/>
        <v>2026</v>
      </c>
      <c r="C623" s="87" t="e">
        <f t="shared" si="127"/>
        <v>#N/A</v>
      </c>
      <c r="D623" s="87" t="e">
        <f t="shared" si="128"/>
        <v>#N/A</v>
      </c>
      <c r="E623" s="87" t="e">
        <f t="shared" si="129"/>
        <v>#N/A</v>
      </c>
      <c r="F623" s="87" t="e">
        <f t="shared" si="130"/>
        <v>#N/A</v>
      </c>
      <c r="G623" s="87" t="e">
        <f t="shared" si="131"/>
        <v>#N/A</v>
      </c>
      <c r="H623" s="87" t="e">
        <f t="shared" si="132"/>
        <v>#N/A</v>
      </c>
      <c r="I623" s="87" t="e">
        <f t="shared" si="133"/>
        <v>#N/A</v>
      </c>
      <c r="J623" s="87" t="e">
        <f t="shared" si="134"/>
        <v>#N/A</v>
      </c>
      <c r="K623" s="87" t="e">
        <f t="shared" si="135"/>
        <v>#N/A</v>
      </c>
      <c r="L623" s="87" t="e">
        <f t="shared" si="136"/>
        <v>#N/A</v>
      </c>
      <c r="M623" s="87" t="e">
        <f t="shared" si="137"/>
        <v>#N/A</v>
      </c>
      <c r="N623" s="87" t="e">
        <f t="shared" si="138"/>
        <v>#N/A</v>
      </c>
      <c r="O623" s="87" t="e">
        <f t="shared" si="139"/>
        <v>#N/A</v>
      </c>
    </row>
    <row r="624" spans="1:15" x14ac:dyDescent="0.35">
      <c r="A624" s="87" t="str">
        <f t="shared" si="126"/>
        <v>2026</v>
      </c>
      <c r="B624" s="87">
        <v>570000</v>
      </c>
      <c r="C624" s="87">
        <f t="shared" si="127"/>
        <v>0</v>
      </c>
      <c r="D624" s="87">
        <f t="shared" si="128"/>
        <v>0</v>
      </c>
      <c r="E624" s="87">
        <f t="shared" si="129"/>
        <v>0</v>
      </c>
      <c r="F624" s="87">
        <f t="shared" si="130"/>
        <v>0</v>
      </c>
      <c r="G624" s="87">
        <f t="shared" si="131"/>
        <v>0</v>
      </c>
      <c r="H624" s="87">
        <f t="shared" si="132"/>
        <v>0</v>
      </c>
      <c r="I624" s="87">
        <f t="shared" si="133"/>
        <v>0</v>
      </c>
      <c r="J624" s="87">
        <f t="shared" si="134"/>
        <v>0</v>
      </c>
      <c r="K624" s="87">
        <f t="shared" si="135"/>
        <v>0</v>
      </c>
      <c r="L624" s="87">
        <f t="shared" si="136"/>
        <v>0</v>
      </c>
      <c r="M624" s="87">
        <f t="shared" si="137"/>
        <v>0</v>
      </c>
      <c r="N624" s="87">
        <f t="shared" si="138"/>
        <v>0</v>
      </c>
      <c r="O624" s="87">
        <f t="shared" si="139"/>
        <v>0</v>
      </c>
    </row>
    <row r="625" spans="1:15" x14ac:dyDescent="0.35">
      <c r="A625" s="87" t="str">
        <f t="shared" si="126"/>
        <v>2026</v>
      </c>
      <c r="B625" s="87">
        <v>571000</v>
      </c>
      <c r="C625" s="87">
        <f t="shared" si="127"/>
        <v>0</v>
      </c>
      <c r="D625" s="87">
        <f t="shared" si="128"/>
        <v>0</v>
      </c>
      <c r="E625" s="87">
        <f t="shared" si="129"/>
        <v>0</v>
      </c>
      <c r="F625" s="87">
        <f t="shared" si="130"/>
        <v>0</v>
      </c>
      <c r="G625" s="87">
        <f t="shared" si="131"/>
        <v>0</v>
      </c>
      <c r="H625" s="87">
        <f t="shared" si="132"/>
        <v>0</v>
      </c>
      <c r="I625" s="87">
        <f t="shared" si="133"/>
        <v>0</v>
      </c>
      <c r="J625" s="87">
        <f t="shared" si="134"/>
        <v>0</v>
      </c>
      <c r="K625" s="87">
        <f t="shared" si="135"/>
        <v>0</v>
      </c>
      <c r="L625" s="87">
        <f t="shared" si="136"/>
        <v>0</v>
      </c>
      <c r="M625" s="87">
        <f t="shared" si="137"/>
        <v>0</v>
      </c>
      <c r="N625" s="87">
        <f t="shared" si="138"/>
        <v>0</v>
      </c>
      <c r="O625" s="87">
        <f t="shared" si="139"/>
        <v>0</v>
      </c>
    </row>
    <row r="626" spans="1:15" x14ac:dyDescent="0.35">
      <c r="A626" s="87" t="str">
        <f t="shared" si="126"/>
        <v>2026</v>
      </c>
      <c r="B626" s="87">
        <v>571001</v>
      </c>
      <c r="C626" s="87">
        <f t="shared" si="127"/>
        <v>0</v>
      </c>
      <c r="D626" s="87">
        <f t="shared" si="128"/>
        <v>0</v>
      </c>
      <c r="E626" s="87">
        <f t="shared" si="129"/>
        <v>0</v>
      </c>
      <c r="F626" s="87">
        <f t="shared" si="130"/>
        <v>0</v>
      </c>
      <c r="G626" s="87">
        <f t="shared" si="131"/>
        <v>0</v>
      </c>
      <c r="H626" s="87">
        <f t="shared" si="132"/>
        <v>0</v>
      </c>
      <c r="I626" s="87">
        <f t="shared" si="133"/>
        <v>0</v>
      </c>
      <c r="J626" s="87">
        <f t="shared" si="134"/>
        <v>0</v>
      </c>
      <c r="K626" s="87">
        <f t="shared" si="135"/>
        <v>0</v>
      </c>
      <c r="L626" s="87">
        <f t="shared" si="136"/>
        <v>0</v>
      </c>
      <c r="M626" s="87">
        <f t="shared" si="137"/>
        <v>0</v>
      </c>
      <c r="N626" s="87">
        <f t="shared" si="138"/>
        <v>0</v>
      </c>
      <c r="O626" s="87">
        <f t="shared" si="139"/>
        <v>0</v>
      </c>
    </row>
    <row r="627" spans="1:15" x14ac:dyDescent="0.35">
      <c r="A627" s="87" t="str">
        <f t="shared" si="126"/>
        <v>2026</v>
      </c>
      <c r="B627" s="87">
        <v>571002</v>
      </c>
      <c r="C627" s="87">
        <f t="shared" si="127"/>
        <v>0</v>
      </c>
      <c r="D627" s="87">
        <f t="shared" si="128"/>
        <v>0</v>
      </c>
      <c r="E627" s="87">
        <f t="shared" si="129"/>
        <v>0</v>
      </c>
      <c r="F627" s="87">
        <f t="shared" si="130"/>
        <v>0</v>
      </c>
      <c r="G627" s="87">
        <f t="shared" si="131"/>
        <v>0</v>
      </c>
      <c r="H627" s="87">
        <f t="shared" si="132"/>
        <v>0</v>
      </c>
      <c r="I627" s="87">
        <f t="shared" si="133"/>
        <v>0</v>
      </c>
      <c r="J627" s="87">
        <f t="shared" si="134"/>
        <v>0</v>
      </c>
      <c r="K627" s="87">
        <f t="shared" si="135"/>
        <v>0</v>
      </c>
      <c r="L627" s="87">
        <f t="shared" si="136"/>
        <v>0</v>
      </c>
      <c r="M627" s="87">
        <f t="shared" si="137"/>
        <v>0</v>
      </c>
      <c r="N627" s="87">
        <f t="shared" si="138"/>
        <v>0</v>
      </c>
      <c r="O627" s="87">
        <f t="shared" si="139"/>
        <v>0</v>
      </c>
    </row>
    <row r="628" spans="1:15" x14ac:dyDescent="0.35">
      <c r="A628" s="87" t="str">
        <f t="shared" si="126"/>
        <v>2026</v>
      </c>
      <c r="B628" s="87">
        <v>571003</v>
      </c>
      <c r="C628" s="87">
        <f t="shared" si="127"/>
        <v>0</v>
      </c>
      <c r="D628" s="87">
        <f t="shared" si="128"/>
        <v>0</v>
      </c>
      <c r="E628" s="87">
        <f t="shared" si="129"/>
        <v>0</v>
      </c>
      <c r="F628" s="87">
        <f t="shared" si="130"/>
        <v>0</v>
      </c>
      <c r="G628" s="87">
        <f t="shared" si="131"/>
        <v>0</v>
      </c>
      <c r="H628" s="87">
        <f t="shared" si="132"/>
        <v>0</v>
      </c>
      <c r="I628" s="87">
        <f t="shared" si="133"/>
        <v>0</v>
      </c>
      <c r="J628" s="87">
        <f t="shared" si="134"/>
        <v>0</v>
      </c>
      <c r="K628" s="87">
        <f t="shared" si="135"/>
        <v>0</v>
      </c>
      <c r="L628" s="87">
        <f t="shared" si="136"/>
        <v>0</v>
      </c>
      <c r="M628" s="87">
        <f t="shared" si="137"/>
        <v>0</v>
      </c>
      <c r="N628" s="87">
        <f t="shared" si="138"/>
        <v>0</v>
      </c>
      <c r="O628" s="87">
        <f t="shared" si="139"/>
        <v>0</v>
      </c>
    </row>
    <row r="629" spans="1:15" x14ac:dyDescent="0.35">
      <c r="A629" s="87" t="str">
        <f t="shared" si="126"/>
        <v>2026</v>
      </c>
      <c r="B629" s="87">
        <v>571004</v>
      </c>
      <c r="C629" s="87">
        <f t="shared" si="127"/>
        <v>0</v>
      </c>
      <c r="D629" s="87">
        <f t="shared" si="128"/>
        <v>0</v>
      </c>
      <c r="E629" s="87">
        <f t="shared" si="129"/>
        <v>0</v>
      </c>
      <c r="F629" s="87">
        <f t="shared" si="130"/>
        <v>0</v>
      </c>
      <c r="G629" s="87">
        <f t="shared" si="131"/>
        <v>0</v>
      </c>
      <c r="H629" s="87">
        <f t="shared" si="132"/>
        <v>0</v>
      </c>
      <c r="I629" s="87">
        <f t="shared" si="133"/>
        <v>0</v>
      </c>
      <c r="J629" s="87">
        <f t="shared" si="134"/>
        <v>0</v>
      </c>
      <c r="K629" s="87">
        <f t="shared" si="135"/>
        <v>0</v>
      </c>
      <c r="L629" s="87">
        <f t="shared" si="136"/>
        <v>0</v>
      </c>
      <c r="M629" s="87">
        <f t="shared" si="137"/>
        <v>0</v>
      </c>
      <c r="N629" s="87">
        <f t="shared" si="138"/>
        <v>0</v>
      </c>
      <c r="O629" s="87">
        <f t="shared" si="139"/>
        <v>0</v>
      </c>
    </row>
    <row r="630" spans="1:15" x14ac:dyDescent="0.35">
      <c r="A630" s="87" t="str">
        <f t="shared" si="126"/>
        <v>2026</v>
      </c>
      <c r="B630" s="87">
        <v>571005</v>
      </c>
      <c r="C630" s="87">
        <f t="shared" si="127"/>
        <v>0</v>
      </c>
      <c r="D630" s="87">
        <f t="shared" si="128"/>
        <v>0</v>
      </c>
      <c r="E630" s="87">
        <f t="shared" si="129"/>
        <v>0</v>
      </c>
      <c r="F630" s="87">
        <f t="shared" si="130"/>
        <v>0</v>
      </c>
      <c r="G630" s="87">
        <f t="shared" si="131"/>
        <v>0</v>
      </c>
      <c r="H630" s="87">
        <f t="shared" si="132"/>
        <v>0</v>
      </c>
      <c r="I630" s="87">
        <f t="shared" si="133"/>
        <v>0</v>
      </c>
      <c r="J630" s="87">
        <f t="shared" si="134"/>
        <v>0</v>
      </c>
      <c r="K630" s="87">
        <f t="shared" si="135"/>
        <v>0</v>
      </c>
      <c r="L630" s="87">
        <f t="shared" si="136"/>
        <v>0</v>
      </c>
      <c r="M630" s="87">
        <f t="shared" si="137"/>
        <v>0</v>
      </c>
      <c r="N630" s="87">
        <f t="shared" si="138"/>
        <v>0</v>
      </c>
      <c r="O630" s="87">
        <f t="shared" si="139"/>
        <v>0</v>
      </c>
    </row>
    <row r="631" spans="1:15" x14ac:dyDescent="0.35">
      <c r="A631" s="87" t="str">
        <f t="shared" si="126"/>
        <v>2026</v>
      </c>
      <c r="B631" s="87">
        <v>571006</v>
      </c>
      <c r="C631" s="87">
        <f t="shared" si="127"/>
        <v>0</v>
      </c>
      <c r="D631" s="87">
        <f t="shared" si="128"/>
        <v>0</v>
      </c>
      <c r="E631" s="87">
        <f t="shared" si="129"/>
        <v>0</v>
      </c>
      <c r="F631" s="87">
        <f t="shared" si="130"/>
        <v>0</v>
      </c>
      <c r="G631" s="87">
        <f t="shared" si="131"/>
        <v>0</v>
      </c>
      <c r="H631" s="87">
        <f t="shared" si="132"/>
        <v>0</v>
      </c>
      <c r="I631" s="87">
        <f t="shared" si="133"/>
        <v>0</v>
      </c>
      <c r="J631" s="87">
        <f t="shared" si="134"/>
        <v>0</v>
      </c>
      <c r="K631" s="87">
        <f t="shared" si="135"/>
        <v>0</v>
      </c>
      <c r="L631" s="87">
        <f t="shared" si="136"/>
        <v>0</v>
      </c>
      <c r="M631" s="87">
        <f t="shared" si="137"/>
        <v>0</v>
      </c>
      <c r="N631" s="87">
        <f t="shared" si="138"/>
        <v>0</v>
      </c>
      <c r="O631" s="87">
        <f t="shared" si="139"/>
        <v>0</v>
      </c>
    </row>
    <row r="632" spans="1:15" x14ac:dyDescent="0.35">
      <c r="A632" s="87" t="str">
        <f t="shared" si="126"/>
        <v>2026</v>
      </c>
      <c r="B632" s="87">
        <v>571007</v>
      </c>
      <c r="C632" s="87">
        <f t="shared" si="127"/>
        <v>0</v>
      </c>
      <c r="D632" s="87">
        <f t="shared" si="128"/>
        <v>0</v>
      </c>
      <c r="E632" s="87">
        <f t="shared" si="129"/>
        <v>0</v>
      </c>
      <c r="F632" s="87">
        <f t="shared" si="130"/>
        <v>0</v>
      </c>
      <c r="G632" s="87">
        <f t="shared" si="131"/>
        <v>0</v>
      </c>
      <c r="H632" s="87">
        <f t="shared" si="132"/>
        <v>0</v>
      </c>
      <c r="I632" s="87">
        <f t="shared" si="133"/>
        <v>0</v>
      </c>
      <c r="J632" s="87">
        <f t="shared" si="134"/>
        <v>0</v>
      </c>
      <c r="K632" s="87">
        <f t="shared" si="135"/>
        <v>0</v>
      </c>
      <c r="L632" s="87">
        <f t="shared" si="136"/>
        <v>0</v>
      </c>
      <c r="M632" s="87">
        <f t="shared" si="137"/>
        <v>0</v>
      </c>
      <c r="N632" s="87">
        <f t="shared" si="138"/>
        <v>0</v>
      </c>
      <c r="O632" s="87">
        <f t="shared" si="139"/>
        <v>0</v>
      </c>
    </row>
    <row r="633" spans="1:15" x14ac:dyDescent="0.35">
      <c r="A633" s="87" t="str">
        <f t="shared" si="126"/>
        <v>2026</v>
      </c>
      <c r="B633" s="87">
        <v>571200</v>
      </c>
      <c r="C633" s="87">
        <f t="shared" si="127"/>
        <v>0</v>
      </c>
      <c r="D633" s="87">
        <f t="shared" si="128"/>
        <v>0</v>
      </c>
      <c r="E633" s="87">
        <f t="shared" si="129"/>
        <v>0</v>
      </c>
      <c r="F633" s="87">
        <f t="shared" si="130"/>
        <v>0</v>
      </c>
      <c r="G633" s="87">
        <f t="shared" si="131"/>
        <v>0</v>
      </c>
      <c r="H633" s="87">
        <f t="shared" si="132"/>
        <v>0</v>
      </c>
      <c r="I633" s="87">
        <f t="shared" si="133"/>
        <v>0</v>
      </c>
      <c r="J633" s="87">
        <f t="shared" si="134"/>
        <v>0</v>
      </c>
      <c r="K633" s="87">
        <f t="shared" si="135"/>
        <v>0</v>
      </c>
      <c r="L633" s="87">
        <f t="shared" si="136"/>
        <v>0</v>
      </c>
      <c r="M633" s="87">
        <f t="shared" si="137"/>
        <v>0</v>
      </c>
      <c r="N633" s="87">
        <f t="shared" si="138"/>
        <v>0</v>
      </c>
      <c r="O633" s="87">
        <f t="shared" si="139"/>
        <v>0</v>
      </c>
    </row>
    <row r="634" spans="1:15" x14ac:dyDescent="0.35">
      <c r="A634" s="87" t="str">
        <f t="shared" si="126"/>
        <v>2026</v>
      </c>
      <c r="B634" s="87">
        <v>571201</v>
      </c>
      <c r="C634" s="87">
        <f t="shared" si="127"/>
        <v>0</v>
      </c>
      <c r="D634" s="87">
        <f t="shared" si="128"/>
        <v>0</v>
      </c>
      <c r="E634" s="87">
        <f t="shared" si="129"/>
        <v>0</v>
      </c>
      <c r="F634" s="87">
        <f t="shared" si="130"/>
        <v>0</v>
      </c>
      <c r="G634" s="87">
        <f t="shared" si="131"/>
        <v>0</v>
      </c>
      <c r="H634" s="87">
        <f t="shared" si="132"/>
        <v>0</v>
      </c>
      <c r="I634" s="87">
        <f t="shared" si="133"/>
        <v>0</v>
      </c>
      <c r="J634" s="87">
        <f t="shared" si="134"/>
        <v>0</v>
      </c>
      <c r="K634" s="87">
        <f t="shared" si="135"/>
        <v>0</v>
      </c>
      <c r="L634" s="87">
        <f t="shared" si="136"/>
        <v>0</v>
      </c>
      <c r="M634" s="87">
        <f t="shared" si="137"/>
        <v>0</v>
      </c>
      <c r="N634" s="87">
        <f t="shared" si="138"/>
        <v>0</v>
      </c>
      <c r="O634" s="87">
        <f t="shared" si="139"/>
        <v>0</v>
      </c>
    </row>
    <row r="635" spans="1:15" x14ac:dyDescent="0.35">
      <c r="A635" s="87" t="str">
        <f t="shared" si="126"/>
        <v>2026</v>
      </c>
      <c r="B635" s="87">
        <v>571202</v>
      </c>
      <c r="C635" s="87">
        <f t="shared" si="127"/>
        <v>0</v>
      </c>
      <c r="D635" s="87">
        <f t="shared" si="128"/>
        <v>0</v>
      </c>
      <c r="E635" s="87">
        <f t="shared" si="129"/>
        <v>0</v>
      </c>
      <c r="F635" s="87">
        <f t="shared" si="130"/>
        <v>0</v>
      </c>
      <c r="G635" s="87">
        <f t="shared" si="131"/>
        <v>0</v>
      </c>
      <c r="H635" s="87">
        <f t="shared" si="132"/>
        <v>0</v>
      </c>
      <c r="I635" s="87">
        <f t="shared" si="133"/>
        <v>0</v>
      </c>
      <c r="J635" s="87">
        <f t="shared" si="134"/>
        <v>0</v>
      </c>
      <c r="K635" s="87">
        <f t="shared" si="135"/>
        <v>0</v>
      </c>
      <c r="L635" s="87">
        <f t="shared" si="136"/>
        <v>0</v>
      </c>
      <c r="M635" s="87">
        <f t="shared" si="137"/>
        <v>0</v>
      </c>
      <c r="N635" s="87">
        <f t="shared" si="138"/>
        <v>0</v>
      </c>
      <c r="O635" s="87">
        <f t="shared" si="139"/>
        <v>0</v>
      </c>
    </row>
    <row r="636" spans="1:15" x14ac:dyDescent="0.35">
      <c r="A636" s="87" t="str">
        <f t="shared" si="126"/>
        <v>2026</v>
      </c>
      <c r="B636" s="87">
        <v>572000</v>
      </c>
      <c r="C636" s="87">
        <f t="shared" si="127"/>
        <v>0</v>
      </c>
      <c r="D636" s="87">
        <f t="shared" si="128"/>
        <v>0</v>
      </c>
      <c r="E636" s="87">
        <f t="shared" si="129"/>
        <v>0</v>
      </c>
      <c r="F636" s="87">
        <f t="shared" si="130"/>
        <v>0</v>
      </c>
      <c r="G636" s="87">
        <f t="shared" si="131"/>
        <v>0</v>
      </c>
      <c r="H636" s="87">
        <f t="shared" si="132"/>
        <v>0</v>
      </c>
      <c r="I636" s="87">
        <f t="shared" si="133"/>
        <v>0</v>
      </c>
      <c r="J636" s="87">
        <f t="shared" si="134"/>
        <v>0</v>
      </c>
      <c r="K636" s="87">
        <f t="shared" si="135"/>
        <v>0</v>
      </c>
      <c r="L636" s="87">
        <f t="shared" si="136"/>
        <v>0</v>
      </c>
      <c r="M636" s="87">
        <f t="shared" si="137"/>
        <v>0</v>
      </c>
      <c r="N636" s="87">
        <f t="shared" si="138"/>
        <v>0</v>
      </c>
      <c r="O636" s="87">
        <f t="shared" si="139"/>
        <v>0</v>
      </c>
    </row>
    <row r="637" spans="1:15" x14ac:dyDescent="0.35">
      <c r="A637" s="87" t="str">
        <f t="shared" si="126"/>
        <v>2026</v>
      </c>
      <c r="B637" s="87">
        <v>572100</v>
      </c>
      <c r="C637" s="87">
        <f t="shared" si="127"/>
        <v>0</v>
      </c>
      <c r="D637" s="87">
        <f t="shared" si="128"/>
        <v>0</v>
      </c>
      <c r="E637" s="87">
        <f t="shared" si="129"/>
        <v>0</v>
      </c>
      <c r="F637" s="87">
        <f t="shared" si="130"/>
        <v>0</v>
      </c>
      <c r="G637" s="87">
        <f t="shared" si="131"/>
        <v>0</v>
      </c>
      <c r="H637" s="87">
        <f t="shared" si="132"/>
        <v>0</v>
      </c>
      <c r="I637" s="87">
        <f t="shared" si="133"/>
        <v>0</v>
      </c>
      <c r="J637" s="87">
        <f t="shared" si="134"/>
        <v>0</v>
      </c>
      <c r="K637" s="87">
        <f t="shared" si="135"/>
        <v>0</v>
      </c>
      <c r="L637" s="87">
        <f t="shared" si="136"/>
        <v>0</v>
      </c>
      <c r="M637" s="87">
        <f t="shared" si="137"/>
        <v>0</v>
      </c>
      <c r="N637" s="87">
        <f t="shared" si="138"/>
        <v>0</v>
      </c>
      <c r="O637" s="87">
        <f t="shared" si="139"/>
        <v>0</v>
      </c>
    </row>
    <row r="638" spans="1:15" x14ac:dyDescent="0.35">
      <c r="A638" s="87" t="str">
        <f t="shared" si="126"/>
        <v>2026</v>
      </c>
      <c r="B638" s="87">
        <v>572101</v>
      </c>
      <c r="C638" s="87">
        <f t="shared" si="127"/>
        <v>0</v>
      </c>
      <c r="D638" s="87">
        <f t="shared" si="128"/>
        <v>0</v>
      </c>
      <c r="E638" s="87">
        <f t="shared" si="129"/>
        <v>0</v>
      </c>
      <c r="F638" s="87">
        <f t="shared" si="130"/>
        <v>0</v>
      </c>
      <c r="G638" s="87">
        <f t="shared" si="131"/>
        <v>0</v>
      </c>
      <c r="H638" s="87">
        <f t="shared" si="132"/>
        <v>0</v>
      </c>
      <c r="I638" s="87">
        <f t="shared" si="133"/>
        <v>0</v>
      </c>
      <c r="J638" s="87">
        <f t="shared" si="134"/>
        <v>0</v>
      </c>
      <c r="K638" s="87">
        <f t="shared" si="135"/>
        <v>0</v>
      </c>
      <c r="L638" s="87">
        <f t="shared" si="136"/>
        <v>0</v>
      </c>
      <c r="M638" s="87">
        <f t="shared" si="137"/>
        <v>0</v>
      </c>
      <c r="N638" s="87">
        <f t="shared" si="138"/>
        <v>0</v>
      </c>
      <c r="O638" s="87">
        <f t="shared" si="139"/>
        <v>0</v>
      </c>
    </row>
    <row r="639" spans="1:15" x14ac:dyDescent="0.35">
      <c r="A639" s="87" t="str">
        <f t="shared" si="126"/>
        <v>2026</v>
      </c>
      <c r="B639" s="87">
        <v>572102</v>
      </c>
      <c r="C639" s="87">
        <f t="shared" si="127"/>
        <v>0</v>
      </c>
      <c r="D639" s="87">
        <f t="shared" si="128"/>
        <v>0</v>
      </c>
      <c r="E639" s="87">
        <f t="shared" si="129"/>
        <v>0</v>
      </c>
      <c r="F639" s="87">
        <f t="shared" si="130"/>
        <v>0</v>
      </c>
      <c r="G639" s="87">
        <f t="shared" si="131"/>
        <v>0</v>
      </c>
      <c r="H639" s="87">
        <f t="shared" si="132"/>
        <v>0</v>
      </c>
      <c r="I639" s="87">
        <f t="shared" si="133"/>
        <v>0</v>
      </c>
      <c r="J639" s="87">
        <f t="shared" si="134"/>
        <v>0</v>
      </c>
      <c r="K639" s="87">
        <f t="shared" si="135"/>
        <v>0</v>
      </c>
      <c r="L639" s="87">
        <f t="shared" si="136"/>
        <v>0</v>
      </c>
      <c r="M639" s="87">
        <f t="shared" si="137"/>
        <v>0</v>
      </c>
      <c r="N639" s="87">
        <f t="shared" si="138"/>
        <v>0</v>
      </c>
      <c r="O639" s="87">
        <f t="shared" si="139"/>
        <v>0</v>
      </c>
    </row>
    <row r="640" spans="1:15" x14ac:dyDescent="0.35">
      <c r="A640" s="87" t="str">
        <f t="shared" si="126"/>
        <v>2026</v>
      </c>
      <c r="B640" s="87">
        <v>572103</v>
      </c>
      <c r="C640" s="87">
        <f t="shared" si="127"/>
        <v>0</v>
      </c>
      <c r="D640" s="87">
        <f t="shared" si="128"/>
        <v>0</v>
      </c>
      <c r="E640" s="87">
        <f t="shared" si="129"/>
        <v>0</v>
      </c>
      <c r="F640" s="87">
        <f t="shared" si="130"/>
        <v>0</v>
      </c>
      <c r="G640" s="87">
        <f t="shared" si="131"/>
        <v>0</v>
      </c>
      <c r="H640" s="87">
        <f t="shared" si="132"/>
        <v>0</v>
      </c>
      <c r="I640" s="87">
        <f t="shared" si="133"/>
        <v>0</v>
      </c>
      <c r="J640" s="87">
        <f t="shared" si="134"/>
        <v>0</v>
      </c>
      <c r="K640" s="87">
        <f t="shared" si="135"/>
        <v>0</v>
      </c>
      <c r="L640" s="87">
        <f t="shared" si="136"/>
        <v>0</v>
      </c>
      <c r="M640" s="87">
        <f t="shared" si="137"/>
        <v>0</v>
      </c>
      <c r="N640" s="87">
        <f t="shared" si="138"/>
        <v>0</v>
      </c>
      <c r="O640" s="87">
        <f t="shared" si="139"/>
        <v>0</v>
      </c>
    </row>
    <row r="641" spans="1:15" x14ac:dyDescent="0.35">
      <c r="A641" s="87" t="str">
        <f t="shared" si="126"/>
        <v>2026</v>
      </c>
      <c r="B641" s="87">
        <v>572104</v>
      </c>
      <c r="C641" s="87">
        <f t="shared" si="127"/>
        <v>0</v>
      </c>
      <c r="D641" s="87">
        <f t="shared" si="128"/>
        <v>0</v>
      </c>
      <c r="E641" s="87">
        <f t="shared" si="129"/>
        <v>0</v>
      </c>
      <c r="F641" s="87">
        <f t="shared" si="130"/>
        <v>0</v>
      </c>
      <c r="G641" s="87">
        <f t="shared" si="131"/>
        <v>0</v>
      </c>
      <c r="H641" s="87">
        <f t="shared" si="132"/>
        <v>0</v>
      </c>
      <c r="I641" s="87">
        <f t="shared" si="133"/>
        <v>0</v>
      </c>
      <c r="J641" s="87">
        <f t="shared" si="134"/>
        <v>0</v>
      </c>
      <c r="K641" s="87">
        <f t="shared" si="135"/>
        <v>0</v>
      </c>
      <c r="L641" s="87">
        <f t="shared" si="136"/>
        <v>0</v>
      </c>
      <c r="M641" s="87">
        <f t="shared" si="137"/>
        <v>0</v>
      </c>
      <c r="N641" s="87">
        <f t="shared" si="138"/>
        <v>0</v>
      </c>
      <c r="O641" s="87">
        <f t="shared" si="139"/>
        <v>0</v>
      </c>
    </row>
    <row r="642" spans="1:15" x14ac:dyDescent="0.35">
      <c r="A642" s="87" t="str">
        <f t="shared" ref="A642:A694" si="140">+PlnYr</f>
        <v>2026</v>
      </c>
      <c r="B642" s="87">
        <v>573000</v>
      </c>
      <c r="C642" s="87">
        <f t="shared" ref="C642:C694" si="141">VLOOKUP($B642,OP,47,FALSE)</f>
        <v>0</v>
      </c>
      <c r="D642" s="87">
        <f t="shared" ref="D642:D694" si="142">VLOOKUP($B642,OP,35,FALSE)</f>
        <v>0</v>
      </c>
      <c r="E642" s="87">
        <f t="shared" ref="E642:E694" si="143">VLOOKUP($B642,OP,36,FALSE)</f>
        <v>0</v>
      </c>
      <c r="F642" s="87">
        <f t="shared" ref="F642:F694" si="144">VLOOKUP($B642,OP,37,FALSE)</f>
        <v>0</v>
      </c>
      <c r="G642" s="87">
        <f t="shared" ref="G642:G694" si="145">VLOOKUP($B642,OP,38,FALSE)</f>
        <v>0</v>
      </c>
      <c r="H642" s="87">
        <f t="shared" ref="H642:H694" si="146">VLOOKUP($B642,OP,39,FALSE)</f>
        <v>0</v>
      </c>
      <c r="I642" s="87">
        <f t="shared" ref="I642:I694" si="147">VLOOKUP($B642,OP,40,FALSE)</f>
        <v>0</v>
      </c>
      <c r="J642" s="87">
        <f t="shared" ref="J642:J694" si="148">VLOOKUP($B642,OP,41,FALSE)</f>
        <v>0</v>
      </c>
      <c r="K642" s="87">
        <f t="shared" ref="K642:K694" si="149">VLOOKUP($B642,OP,42,FALSE)</f>
        <v>0</v>
      </c>
      <c r="L642" s="87">
        <f t="shared" ref="L642:L694" si="150">VLOOKUP($B642,OP,43,FALSE)</f>
        <v>0</v>
      </c>
      <c r="M642" s="87">
        <f t="shared" ref="M642:M694" si="151">VLOOKUP($B642,OP,44,FALSE)</f>
        <v>0</v>
      </c>
      <c r="N642" s="87">
        <f t="shared" ref="N642:N694" si="152">VLOOKUP($B642,OP,45,FALSE)</f>
        <v>0</v>
      </c>
      <c r="O642" s="87">
        <f t="shared" ref="O642:O694" si="153">VLOOKUP($B642,OP,46,FALSE)</f>
        <v>0</v>
      </c>
    </row>
    <row r="643" spans="1:15" x14ac:dyDescent="0.35">
      <c r="A643" s="87" t="str">
        <f t="shared" si="140"/>
        <v>2026</v>
      </c>
      <c r="B643" s="87">
        <v>573100</v>
      </c>
      <c r="C643" s="87">
        <f t="shared" si="141"/>
        <v>0</v>
      </c>
      <c r="D643" s="87">
        <f t="shared" si="142"/>
        <v>0</v>
      </c>
      <c r="E643" s="87">
        <f t="shared" si="143"/>
        <v>0</v>
      </c>
      <c r="F643" s="87">
        <f t="shared" si="144"/>
        <v>0</v>
      </c>
      <c r="G643" s="87">
        <f t="shared" si="145"/>
        <v>0</v>
      </c>
      <c r="H643" s="87">
        <f t="shared" si="146"/>
        <v>0</v>
      </c>
      <c r="I643" s="87">
        <f t="shared" si="147"/>
        <v>0</v>
      </c>
      <c r="J643" s="87">
        <f t="shared" si="148"/>
        <v>0</v>
      </c>
      <c r="K643" s="87">
        <f t="shared" si="149"/>
        <v>0</v>
      </c>
      <c r="L643" s="87">
        <f t="shared" si="150"/>
        <v>0</v>
      </c>
      <c r="M643" s="87">
        <f t="shared" si="151"/>
        <v>0</v>
      </c>
      <c r="N643" s="87">
        <f t="shared" si="152"/>
        <v>0</v>
      </c>
      <c r="O643" s="87">
        <f t="shared" si="153"/>
        <v>0</v>
      </c>
    </row>
    <row r="644" spans="1:15" x14ac:dyDescent="0.35">
      <c r="A644" s="87" t="str">
        <f t="shared" si="140"/>
        <v>2026</v>
      </c>
      <c r="B644" s="87">
        <v>573101</v>
      </c>
      <c r="C644" s="87">
        <f t="shared" si="141"/>
        <v>0</v>
      </c>
      <c r="D644" s="87">
        <f t="shared" si="142"/>
        <v>0</v>
      </c>
      <c r="E644" s="87">
        <f t="shared" si="143"/>
        <v>0</v>
      </c>
      <c r="F644" s="87">
        <f t="shared" si="144"/>
        <v>0</v>
      </c>
      <c r="G644" s="87">
        <f t="shared" si="145"/>
        <v>0</v>
      </c>
      <c r="H644" s="87">
        <f t="shared" si="146"/>
        <v>0</v>
      </c>
      <c r="I644" s="87">
        <f t="shared" si="147"/>
        <v>0</v>
      </c>
      <c r="J644" s="87">
        <f t="shared" si="148"/>
        <v>0</v>
      </c>
      <c r="K644" s="87">
        <f t="shared" si="149"/>
        <v>0</v>
      </c>
      <c r="L644" s="87">
        <f t="shared" si="150"/>
        <v>0</v>
      </c>
      <c r="M644" s="87">
        <f t="shared" si="151"/>
        <v>0</v>
      </c>
      <c r="N644" s="87">
        <f t="shared" si="152"/>
        <v>0</v>
      </c>
      <c r="O644" s="87">
        <f t="shared" si="153"/>
        <v>0</v>
      </c>
    </row>
    <row r="645" spans="1:15" x14ac:dyDescent="0.35">
      <c r="A645" s="87" t="str">
        <f t="shared" si="140"/>
        <v>2026</v>
      </c>
      <c r="B645" s="87">
        <v>573200</v>
      </c>
      <c r="C645" s="87">
        <f t="shared" si="141"/>
        <v>0</v>
      </c>
      <c r="D645" s="87">
        <f t="shared" si="142"/>
        <v>0</v>
      </c>
      <c r="E645" s="87">
        <f t="shared" si="143"/>
        <v>0</v>
      </c>
      <c r="F645" s="87">
        <f t="shared" si="144"/>
        <v>0</v>
      </c>
      <c r="G645" s="87">
        <f t="shared" si="145"/>
        <v>0</v>
      </c>
      <c r="H645" s="87">
        <f t="shared" si="146"/>
        <v>0</v>
      </c>
      <c r="I645" s="87">
        <f t="shared" si="147"/>
        <v>0</v>
      </c>
      <c r="J645" s="87">
        <f t="shared" si="148"/>
        <v>0</v>
      </c>
      <c r="K645" s="87">
        <f t="shared" si="149"/>
        <v>0</v>
      </c>
      <c r="L645" s="87">
        <f t="shared" si="150"/>
        <v>0</v>
      </c>
      <c r="M645" s="87">
        <f t="shared" si="151"/>
        <v>0</v>
      </c>
      <c r="N645" s="87">
        <f t="shared" si="152"/>
        <v>0</v>
      </c>
      <c r="O645" s="87">
        <f t="shared" si="153"/>
        <v>0</v>
      </c>
    </row>
    <row r="646" spans="1:15" x14ac:dyDescent="0.35">
      <c r="A646" s="87" t="str">
        <f t="shared" si="140"/>
        <v>2026</v>
      </c>
      <c r="B646" s="87">
        <v>573201</v>
      </c>
      <c r="C646" s="87">
        <f t="shared" si="141"/>
        <v>0</v>
      </c>
      <c r="D646" s="87">
        <f t="shared" si="142"/>
        <v>0</v>
      </c>
      <c r="E646" s="87">
        <f t="shared" si="143"/>
        <v>0</v>
      </c>
      <c r="F646" s="87">
        <f t="shared" si="144"/>
        <v>0</v>
      </c>
      <c r="G646" s="87">
        <f t="shared" si="145"/>
        <v>0</v>
      </c>
      <c r="H646" s="87">
        <f t="shared" si="146"/>
        <v>0</v>
      </c>
      <c r="I646" s="87">
        <f t="shared" si="147"/>
        <v>0</v>
      </c>
      <c r="J646" s="87">
        <f t="shared" si="148"/>
        <v>0</v>
      </c>
      <c r="K646" s="87">
        <f t="shared" si="149"/>
        <v>0</v>
      </c>
      <c r="L646" s="87">
        <f t="shared" si="150"/>
        <v>0</v>
      </c>
      <c r="M646" s="87">
        <f t="shared" si="151"/>
        <v>0</v>
      </c>
      <c r="N646" s="87">
        <f t="shared" si="152"/>
        <v>0</v>
      </c>
      <c r="O646" s="87">
        <f t="shared" si="153"/>
        <v>0</v>
      </c>
    </row>
    <row r="647" spans="1:15" x14ac:dyDescent="0.35">
      <c r="A647" s="87" t="str">
        <f t="shared" si="140"/>
        <v>2026</v>
      </c>
      <c r="B647" s="87">
        <v>579000</v>
      </c>
      <c r="C647" s="87">
        <f t="shared" si="141"/>
        <v>0</v>
      </c>
      <c r="D647" s="87">
        <f t="shared" si="142"/>
        <v>0</v>
      </c>
      <c r="E647" s="87">
        <f t="shared" si="143"/>
        <v>0</v>
      </c>
      <c r="F647" s="87">
        <f t="shared" si="144"/>
        <v>0</v>
      </c>
      <c r="G647" s="87">
        <f t="shared" si="145"/>
        <v>0</v>
      </c>
      <c r="H647" s="87">
        <f t="shared" si="146"/>
        <v>0</v>
      </c>
      <c r="I647" s="87">
        <f t="shared" si="147"/>
        <v>0</v>
      </c>
      <c r="J647" s="87">
        <f t="shared" si="148"/>
        <v>0</v>
      </c>
      <c r="K647" s="87">
        <f t="shared" si="149"/>
        <v>0</v>
      </c>
      <c r="L647" s="87">
        <f t="shared" si="150"/>
        <v>0</v>
      </c>
      <c r="M647" s="87">
        <f t="shared" si="151"/>
        <v>0</v>
      </c>
      <c r="N647" s="87">
        <f t="shared" si="152"/>
        <v>0</v>
      </c>
      <c r="O647" s="87">
        <f t="shared" si="153"/>
        <v>0</v>
      </c>
    </row>
    <row r="648" spans="1:15" x14ac:dyDescent="0.35">
      <c r="A648" s="87" t="str">
        <f t="shared" si="140"/>
        <v>2026</v>
      </c>
      <c r="B648" s="87">
        <v>580000</v>
      </c>
      <c r="C648" s="87">
        <f t="shared" si="141"/>
        <v>0</v>
      </c>
      <c r="D648" s="87">
        <f t="shared" si="142"/>
        <v>0</v>
      </c>
      <c r="E648" s="87">
        <f t="shared" si="143"/>
        <v>0</v>
      </c>
      <c r="F648" s="87">
        <f t="shared" si="144"/>
        <v>0</v>
      </c>
      <c r="G648" s="87">
        <f t="shared" si="145"/>
        <v>0</v>
      </c>
      <c r="H648" s="87">
        <f t="shared" si="146"/>
        <v>0</v>
      </c>
      <c r="I648" s="87">
        <f t="shared" si="147"/>
        <v>0</v>
      </c>
      <c r="J648" s="87">
        <f t="shared" si="148"/>
        <v>0</v>
      </c>
      <c r="K648" s="87">
        <f t="shared" si="149"/>
        <v>0</v>
      </c>
      <c r="L648" s="87">
        <f t="shared" si="150"/>
        <v>0</v>
      </c>
      <c r="M648" s="87">
        <f t="shared" si="151"/>
        <v>0</v>
      </c>
      <c r="N648" s="87">
        <f t="shared" si="152"/>
        <v>0</v>
      </c>
      <c r="O648" s="87">
        <f t="shared" si="153"/>
        <v>0</v>
      </c>
    </row>
    <row r="649" spans="1:15" x14ac:dyDescent="0.35">
      <c r="A649" s="87" t="str">
        <f t="shared" si="140"/>
        <v>2026</v>
      </c>
      <c r="B649" s="87">
        <v>580010</v>
      </c>
      <c r="C649" s="87">
        <f t="shared" si="141"/>
        <v>0</v>
      </c>
      <c r="D649" s="87">
        <f t="shared" si="142"/>
        <v>0</v>
      </c>
      <c r="E649" s="87">
        <f t="shared" si="143"/>
        <v>0</v>
      </c>
      <c r="F649" s="87">
        <f t="shared" si="144"/>
        <v>0</v>
      </c>
      <c r="G649" s="87">
        <f t="shared" si="145"/>
        <v>0</v>
      </c>
      <c r="H649" s="87">
        <f t="shared" si="146"/>
        <v>0</v>
      </c>
      <c r="I649" s="87">
        <f t="shared" si="147"/>
        <v>0</v>
      </c>
      <c r="J649" s="87">
        <f t="shared" si="148"/>
        <v>0</v>
      </c>
      <c r="K649" s="87">
        <f t="shared" si="149"/>
        <v>0</v>
      </c>
      <c r="L649" s="87">
        <f t="shared" si="150"/>
        <v>0</v>
      </c>
      <c r="M649" s="87">
        <f t="shared" si="151"/>
        <v>0</v>
      </c>
      <c r="N649" s="87">
        <f t="shared" si="152"/>
        <v>0</v>
      </c>
      <c r="O649" s="87">
        <f t="shared" si="153"/>
        <v>0</v>
      </c>
    </row>
    <row r="650" spans="1:15" x14ac:dyDescent="0.35">
      <c r="A650" s="87" t="str">
        <f t="shared" si="140"/>
        <v>2026</v>
      </c>
      <c r="B650" s="87">
        <v>581000</v>
      </c>
      <c r="C650" s="87">
        <f t="shared" si="141"/>
        <v>0</v>
      </c>
      <c r="D650" s="87">
        <f t="shared" si="142"/>
        <v>0</v>
      </c>
      <c r="E650" s="87">
        <f t="shared" si="143"/>
        <v>0</v>
      </c>
      <c r="F650" s="87">
        <f t="shared" si="144"/>
        <v>0</v>
      </c>
      <c r="G650" s="87">
        <f t="shared" si="145"/>
        <v>0</v>
      </c>
      <c r="H650" s="87">
        <f t="shared" si="146"/>
        <v>0</v>
      </c>
      <c r="I650" s="87">
        <f t="shared" si="147"/>
        <v>0</v>
      </c>
      <c r="J650" s="87">
        <f t="shared" si="148"/>
        <v>0</v>
      </c>
      <c r="K650" s="87">
        <f t="shared" si="149"/>
        <v>0</v>
      </c>
      <c r="L650" s="87">
        <f t="shared" si="150"/>
        <v>0</v>
      </c>
      <c r="M650" s="87">
        <f t="shared" si="151"/>
        <v>0</v>
      </c>
      <c r="N650" s="87">
        <f t="shared" si="152"/>
        <v>0</v>
      </c>
      <c r="O650" s="87">
        <f t="shared" si="153"/>
        <v>0</v>
      </c>
    </row>
    <row r="651" spans="1:15" x14ac:dyDescent="0.35">
      <c r="A651" s="87" t="str">
        <f t="shared" si="140"/>
        <v>2026</v>
      </c>
      <c r="B651" s="87">
        <v>581010</v>
      </c>
      <c r="C651" s="87">
        <f t="shared" si="141"/>
        <v>0</v>
      </c>
      <c r="D651" s="87">
        <f t="shared" si="142"/>
        <v>0</v>
      </c>
      <c r="E651" s="87">
        <f t="shared" si="143"/>
        <v>0</v>
      </c>
      <c r="F651" s="87">
        <f t="shared" si="144"/>
        <v>0</v>
      </c>
      <c r="G651" s="87">
        <f t="shared" si="145"/>
        <v>0</v>
      </c>
      <c r="H651" s="87">
        <f t="shared" si="146"/>
        <v>0</v>
      </c>
      <c r="I651" s="87">
        <f t="shared" si="147"/>
        <v>0</v>
      </c>
      <c r="J651" s="87">
        <f t="shared" si="148"/>
        <v>0</v>
      </c>
      <c r="K651" s="87">
        <f t="shared" si="149"/>
        <v>0</v>
      </c>
      <c r="L651" s="87">
        <f t="shared" si="150"/>
        <v>0</v>
      </c>
      <c r="M651" s="87">
        <f t="shared" si="151"/>
        <v>0</v>
      </c>
      <c r="N651" s="87">
        <f t="shared" si="152"/>
        <v>0</v>
      </c>
      <c r="O651" s="87">
        <f t="shared" si="153"/>
        <v>0</v>
      </c>
    </row>
    <row r="652" spans="1:15" x14ac:dyDescent="0.35">
      <c r="A652" s="87" t="str">
        <f t="shared" si="140"/>
        <v>2026</v>
      </c>
      <c r="B652" s="87">
        <v>581011</v>
      </c>
      <c r="C652" s="87">
        <f t="shared" si="141"/>
        <v>0</v>
      </c>
      <c r="D652" s="87">
        <f t="shared" si="142"/>
        <v>0</v>
      </c>
      <c r="E652" s="87">
        <f t="shared" si="143"/>
        <v>0</v>
      </c>
      <c r="F652" s="87">
        <f t="shared" si="144"/>
        <v>0</v>
      </c>
      <c r="G652" s="87">
        <f t="shared" si="145"/>
        <v>0</v>
      </c>
      <c r="H652" s="87">
        <f t="shared" si="146"/>
        <v>0</v>
      </c>
      <c r="I652" s="87">
        <f t="shared" si="147"/>
        <v>0</v>
      </c>
      <c r="J652" s="87">
        <f t="shared" si="148"/>
        <v>0</v>
      </c>
      <c r="K652" s="87">
        <f t="shared" si="149"/>
        <v>0</v>
      </c>
      <c r="L652" s="87">
        <f t="shared" si="150"/>
        <v>0</v>
      </c>
      <c r="M652" s="87">
        <f t="shared" si="151"/>
        <v>0</v>
      </c>
      <c r="N652" s="87">
        <f t="shared" si="152"/>
        <v>0</v>
      </c>
      <c r="O652" s="87">
        <f t="shared" si="153"/>
        <v>0</v>
      </c>
    </row>
    <row r="653" spans="1:15" x14ac:dyDescent="0.35">
      <c r="A653" s="87" t="str">
        <f t="shared" si="140"/>
        <v>2026</v>
      </c>
      <c r="B653" s="87">
        <v>581510</v>
      </c>
      <c r="C653" s="87">
        <f t="shared" si="141"/>
        <v>0</v>
      </c>
      <c r="D653" s="87">
        <f t="shared" si="142"/>
        <v>0</v>
      </c>
      <c r="E653" s="87">
        <f t="shared" si="143"/>
        <v>0</v>
      </c>
      <c r="F653" s="87">
        <f t="shared" si="144"/>
        <v>0</v>
      </c>
      <c r="G653" s="87">
        <f t="shared" si="145"/>
        <v>0</v>
      </c>
      <c r="H653" s="87">
        <f t="shared" si="146"/>
        <v>0</v>
      </c>
      <c r="I653" s="87">
        <f t="shared" si="147"/>
        <v>0</v>
      </c>
      <c r="J653" s="87">
        <f t="shared" si="148"/>
        <v>0</v>
      </c>
      <c r="K653" s="87">
        <f t="shared" si="149"/>
        <v>0</v>
      </c>
      <c r="L653" s="87">
        <f t="shared" si="150"/>
        <v>0</v>
      </c>
      <c r="M653" s="87">
        <f t="shared" si="151"/>
        <v>0</v>
      </c>
      <c r="N653" s="87">
        <f t="shared" si="152"/>
        <v>0</v>
      </c>
      <c r="O653" s="87">
        <f t="shared" si="153"/>
        <v>0</v>
      </c>
    </row>
    <row r="654" spans="1:15" x14ac:dyDescent="0.35">
      <c r="A654" s="87" t="str">
        <f t="shared" si="140"/>
        <v>2026</v>
      </c>
      <c r="B654" s="87">
        <v>581511</v>
      </c>
      <c r="C654" s="87">
        <f t="shared" si="141"/>
        <v>0</v>
      </c>
      <c r="D654" s="87">
        <f t="shared" si="142"/>
        <v>0</v>
      </c>
      <c r="E654" s="87">
        <f t="shared" si="143"/>
        <v>0</v>
      </c>
      <c r="F654" s="87">
        <f t="shared" si="144"/>
        <v>0</v>
      </c>
      <c r="G654" s="87">
        <f t="shared" si="145"/>
        <v>0</v>
      </c>
      <c r="H654" s="87">
        <f t="shared" si="146"/>
        <v>0</v>
      </c>
      <c r="I654" s="87">
        <f t="shared" si="147"/>
        <v>0</v>
      </c>
      <c r="J654" s="87">
        <f t="shared" si="148"/>
        <v>0</v>
      </c>
      <c r="K654" s="87">
        <f t="shared" si="149"/>
        <v>0</v>
      </c>
      <c r="L654" s="87">
        <f t="shared" si="150"/>
        <v>0</v>
      </c>
      <c r="M654" s="87">
        <f t="shared" si="151"/>
        <v>0</v>
      </c>
      <c r="N654" s="87">
        <f t="shared" si="152"/>
        <v>0</v>
      </c>
      <c r="O654" s="87">
        <f t="shared" si="153"/>
        <v>0</v>
      </c>
    </row>
    <row r="655" spans="1:15" x14ac:dyDescent="0.35">
      <c r="A655" s="87" t="str">
        <f t="shared" si="140"/>
        <v>2026</v>
      </c>
      <c r="B655" s="87">
        <v>581512</v>
      </c>
      <c r="C655" s="87">
        <f t="shared" si="141"/>
        <v>0</v>
      </c>
      <c r="D655" s="87">
        <f t="shared" si="142"/>
        <v>0</v>
      </c>
      <c r="E655" s="87">
        <f t="shared" si="143"/>
        <v>0</v>
      </c>
      <c r="F655" s="87">
        <f t="shared" si="144"/>
        <v>0</v>
      </c>
      <c r="G655" s="87">
        <f t="shared" si="145"/>
        <v>0</v>
      </c>
      <c r="H655" s="87">
        <f t="shared" si="146"/>
        <v>0</v>
      </c>
      <c r="I655" s="87">
        <f t="shared" si="147"/>
        <v>0</v>
      </c>
      <c r="J655" s="87">
        <f t="shared" si="148"/>
        <v>0</v>
      </c>
      <c r="K655" s="87">
        <f t="shared" si="149"/>
        <v>0</v>
      </c>
      <c r="L655" s="87">
        <f t="shared" si="150"/>
        <v>0</v>
      </c>
      <c r="M655" s="87">
        <f t="shared" si="151"/>
        <v>0</v>
      </c>
      <c r="N655" s="87">
        <f t="shared" si="152"/>
        <v>0</v>
      </c>
      <c r="O655" s="87">
        <f t="shared" si="153"/>
        <v>0</v>
      </c>
    </row>
    <row r="656" spans="1:15" x14ac:dyDescent="0.35">
      <c r="A656" s="87" t="str">
        <f t="shared" si="140"/>
        <v>2026</v>
      </c>
      <c r="B656" s="87">
        <v>582000</v>
      </c>
      <c r="C656" s="87">
        <f t="shared" si="141"/>
        <v>0</v>
      </c>
      <c r="D656" s="87">
        <f t="shared" si="142"/>
        <v>0</v>
      </c>
      <c r="E656" s="87">
        <f t="shared" si="143"/>
        <v>0</v>
      </c>
      <c r="F656" s="87">
        <f t="shared" si="144"/>
        <v>0</v>
      </c>
      <c r="G656" s="87">
        <f t="shared" si="145"/>
        <v>0</v>
      </c>
      <c r="H656" s="87">
        <f t="shared" si="146"/>
        <v>0</v>
      </c>
      <c r="I656" s="87">
        <f t="shared" si="147"/>
        <v>0</v>
      </c>
      <c r="J656" s="87">
        <f t="shared" si="148"/>
        <v>0</v>
      </c>
      <c r="K656" s="87">
        <f t="shared" si="149"/>
        <v>0</v>
      </c>
      <c r="L656" s="87">
        <f t="shared" si="150"/>
        <v>0</v>
      </c>
      <c r="M656" s="87">
        <f t="shared" si="151"/>
        <v>0</v>
      </c>
      <c r="N656" s="87">
        <f t="shared" si="152"/>
        <v>0</v>
      </c>
      <c r="O656" s="87">
        <f t="shared" si="153"/>
        <v>0</v>
      </c>
    </row>
    <row r="657" spans="1:15" x14ac:dyDescent="0.35">
      <c r="A657" s="87" t="str">
        <f t="shared" si="140"/>
        <v>2026</v>
      </c>
      <c r="B657" s="87">
        <v>583000</v>
      </c>
      <c r="C657" s="87">
        <f t="shared" si="141"/>
        <v>0</v>
      </c>
      <c r="D657" s="87">
        <f t="shared" si="142"/>
        <v>0</v>
      </c>
      <c r="E657" s="87">
        <f t="shared" si="143"/>
        <v>0</v>
      </c>
      <c r="F657" s="87">
        <f t="shared" si="144"/>
        <v>0</v>
      </c>
      <c r="G657" s="87">
        <f t="shared" si="145"/>
        <v>0</v>
      </c>
      <c r="H657" s="87">
        <f t="shared" si="146"/>
        <v>0</v>
      </c>
      <c r="I657" s="87">
        <f t="shared" si="147"/>
        <v>0</v>
      </c>
      <c r="J657" s="87">
        <f t="shared" si="148"/>
        <v>0</v>
      </c>
      <c r="K657" s="87">
        <f t="shared" si="149"/>
        <v>0</v>
      </c>
      <c r="L657" s="87">
        <f t="shared" si="150"/>
        <v>0</v>
      </c>
      <c r="M657" s="87">
        <f t="shared" si="151"/>
        <v>0</v>
      </c>
      <c r="N657" s="87">
        <f t="shared" si="152"/>
        <v>0</v>
      </c>
      <c r="O657" s="87">
        <f t="shared" si="153"/>
        <v>0</v>
      </c>
    </row>
    <row r="658" spans="1:15" x14ac:dyDescent="0.35">
      <c r="A658" s="87" t="str">
        <f t="shared" si="140"/>
        <v>2026</v>
      </c>
      <c r="B658" s="87">
        <v>583010</v>
      </c>
      <c r="C658" s="87">
        <f t="shared" si="141"/>
        <v>0</v>
      </c>
      <c r="D658" s="87">
        <f t="shared" si="142"/>
        <v>0</v>
      </c>
      <c r="E658" s="87">
        <f t="shared" si="143"/>
        <v>0</v>
      </c>
      <c r="F658" s="87">
        <f t="shared" si="144"/>
        <v>0</v>
      </c>
      <c r="G658" s="87">
        <f t="shared" si="145"/>
        <v>0</v>
      </c>
      <c r="H658" s="87">
        <f t="shared" si="146"/>
        <v>0</v>
      </c>
      <c r="I658" s="87">
        <f t="shared" si="147"/>
        <v>0</v>
      </c>
      <c r="J658" s="87">
        <f t="shared" si="148"/>
        <v>0</v>
      </c>
      <c r="K658" s="87">
        <f t="shared" si="149"/>
        <v>0</v>
      </c>
      <c r="L658" s="87">
        <f t="shared" si="150"/>
        <v>0</v>
      </c>
      <c r="M658" s="87">
        <f t="shared" si="151"/>
        <v>0</v>
      </c>
      <c r="N658" s="87">
        <f t="shared" si="152"/>
        <v>0</v>
      </c>
      <c r="O658" s="87">
        <f t="shared" si="153"/>
        <v>0</v>
      </c>
    </row>
    <row r="659" spans="1:15" x14ac:dyDescent="0.35">
      <c r="A659" s="87" t="str">
        <f t="shared" si="140"/>
        <v>2026</v>
      </c>
      <c r="B659" s="87">
        <v>583011</v>
      </c>
      <c r="C659" s="87">
        <f t="shared" si="141"/>
        <v>0</v>
      </c>
      <c r="D659" s="87">
        <f t="shared" si="142"/>
        <v>0</v>
      </c>
      <c r="E659" s="87">
        <f t="shared" si="143"/>
        <v>0</v>
      </c>
      <c r="F659" s="87">
        <f t="shared" si="144"/>
        <v>0</v>
      </c>
      <c r="G659" s="87">
        <f t="shared" si="145"/>
        <v>0</v>
      </c>
      <c r="H659" s="87">
        <f t="shared" si="146"/>
        <v>0</v>
      </c>
      <c r="I659" s="87">
        <f t="shared" si="147"/>
        <v>0</v>
      </c>
      <c r="J659" s="87">
        <f t="shared" si="148"/>
        <v>0</v>
      </c>
      <c r="K659" s="87">
        <f t="shared" si="149"/>
        <v>0</v>
      </c>
      <c r="L659" s="87">
        <f t="shared" si="150"/>
        <v>0</v>
      </c>
      <c r="M659" s="87">
        <f t="shared" si="151"/>
        <v>0</v>
      </c>
      <c r="N659" s="87">
        <f t="shared" si="152"/>
        <v>0</v>
      </c>
      <c r="O659" s="87">
        <f t="shared" si="153"/>
        <v>0</v>
      </c>
    </row>
    <row r="660" spans="1:15" x14ac:dyDescent="0.35">
      <c r="A660" s="87" t="str">
        <f t="shared" si="140"/>
        <v>2026</v>
      </c>
      <c r="B660" s="87">
        <v>583012</v>
      </c>
      <c r="C660" s="87">
        <f t="shared" si="141"/>
        <v>0</v>
      </c>
      <c r="D660" s="87">
        <f t="shared" si="142"/>
        <v>0</v>
      </c>
      <c r="E660" s="87">
        <f t="shared" si="143"/>
        <v>0</v>
      </c>
      <c r="F660" s="87">
        <f t="shared" si="144"/>
        <v>0</v>
      </c>
      <c r="G660" s="87">
        <f t="shared" si="145"/>
        <v>0</v>
      </c>
      <c r="H660" s="87">
        <f t="shared" si="146"/>
        <v>0</v>
      </c>
      <c r="I660" s="87">
        <f t="shared" si="147"/>
        <v>0</v>
      </c>
      <c r="J660" s="87">
        <f t="shared" si="148"/>
        <v>0</v>
      </c>
      <c r="K660" s="87">
        <f t="shared" si="149"/>
        <v>0</v>
      </c>
      <c r="L660" s="87">
        <f t="shared" si="150"/>
        <v>0</v>
      </c>
      <c r="M660" s="87">
        <f t="shared" si="151"/>
        <v>0</v>
      </c>
      <c r="N660" s="87">
        <f t="shared" si="152"/>
        <v>0</v>
      </c>
      <c r="O660" s="87">
        <f t="shared" si="153"/>
        <v>0</v>
      </c>
    </row>
    <row r="661" spans="1:15" x14ac:dyDescent="0.35">
      <c r="A661" s="87" t="str">
        <f t="shared" si="140"/>
        <v>2026</v>
      </c>
      <c r="B661" s="87">
        <v>583013</v>
      </c>
      <c r="C661" s="87">
        <f t="shared" si="141"/>
        <v>0</v>
      </c>
      <c r="D661" s="87">
        <f t="shared" si="142"/>
        <v>0</v>
      </c>
      <c r="E661" s="87">
        <f t="shared" si="143"/>
        <v>0</v>
      </c>
      <c r="F661" s="87">
        <f t="shared" si="144"/>
        <v>0</v>
      </c>
      <c r="G661" s="87">
        <f t="shared" si="145"/>
        <v>0</v>
      </c>
      <c r="H661" s="87">
        <f t="shared" si="146"/>
        <v>0</v>
      </c>
      <c r="I661" s="87">
        <f t="shared" si="147"/>
        <v>0</v>
      </c>
      <c r="J661" s="87">
        <f t="shared" si="148"/>
        <v>0</v>
      </c>
      <c r="K661" s="87">
        <f t="shared" si="149"/>
        <v>0</v>
      </c>
      <c r="L661" s="87">
        <f t="shared" si="150"/>
        <v>0</v>
      </c>
      <c r="M661" s="87">
        <f t="shared" si="151"/>
        <v>0</v>
      </c>
      <c r="N661" s="87">
        <f t="shared" si="152"/>
        <v>0</v>
      </c>
      <c r="O661" s="87">
        <f t="shared" si="153"/>
        <v>0</v>
      </c>
    </row>
    <row r="662" spans="1:15" x14ac:dyDescent="0.35">
      <c r="A662" s="87" t="str">
        <f t="shared" si="140"/>
        <v>2026</v>
      </c>
      <c r="B662" s="87">
        <v>583014</v>
      </c>
      <c r="C662" s="87">
        <f t="shared" si="141"/>
        <v>0</v>
      </c>
      <c r="D662" s="87">
        <f t="shared" si="142"/>
        <v>0</v>
      </c>
      <c r="E662" s="87">
        <f t="shared" si="143"/>
        <v>0</v>
      </c>
      <c r="F662" s="87">
        <f t="shared" si="144"/>
        <v>0</v>
      </c>
      <c r="G662" s="87">
        <f t="shared" si="145"/>
        <v>0</v>
      </c>
      <c r="H662" s="87">
        <f t="shared" si="146"/>
        <v>0</v>
      </c>
      <c r="I662" s="87">
        <f t="shared" si="147"/>
        <v>0</v>
      </c>
      <c r="J662" s="87">
        <f t="shared" si="148"/>
        <v>0</v>
      </c>
      <c r="K662" s="87">
        <f t="shared" si="149"/>
        <v>0</v>
      </c>
      <c r="L662" s="87">
        <f t="shared" si="150"/>
        <v>0</v>
      </c>
      <c r="M662" s="87">
        <f t="shared" si="151"/>
        <v>0</v>
      </c>
      <c r="N662" s="87">
        <f t="shared" si="152"/>
        <v>0</v>
      </c>
      <c r="O662" s="87">
        <f t="shared" si="153"/>
        <v>0</v>
      </c>
    </row>
    <row r="663" spans="1:15" x14ac:dyDescent="0.35">
      <c r="A663" s="87" t="str">
        <f t="shared" si="140"/>
        <v>2026</v>
      </c>
      <c r="B663" s="87">
        <v>584000</v>
      </c>
      <c r="C663" s="87">
        <f t="shared" si="141"/>
        <v>0</v>
      </c>
      <c r="D663" s="87">
        <f t="shared" si="142"/>
        <v>0</v>
      </c>
      <c r="E663" s="87">
        <f t="shared" si="143"/>
        <v>0</v>
      </c>
      <c r="F663" s="87">
        <f t="shared" si="144"/>
        <v>0</v>
      </c>
      <c r="G663" s="87">
        <f t="shared" si="145"/>
        <v>0</v>
      </c>
      <c r="H663" s="87">
        <f t="shared" si="146"/>
        <v>0</v>
      </c>
      <c r="I663" s="87">
        <f t="shared" si="147"/>
        <v>0</v>
      </c>
      <c r="J663" s="87">
        <f t="shared" si="148"/>
        <v>0</v>
      </c>
      <c r="K663" s="87">
        <f t="shared" si="149"/>
        <v>0</v>
      </c>
      <c r="L663" s="87">
        <f t="shared" si="150"/>
        <v>0</v>
      </c>
      <c r="M663" s="87">
        <f t="shared" si="151"/>
        <v>0</v>
      </c>
      <c r="N663" s="87">
        <f t="shared" si="152"/>
        <v>0</v>
      </c>
      <c r="O663" s="87">
        <f t="shared" si="153"/>
        <v>0</v>
      </c>
    </row>
    <row r="664" spans="1:15" x14ac:dyDescent="0.35">
      <c r="A664" s="87" t="str">
        <f t="shared" si="140"/>
        <v>2026</v>
      </c>
      <c r="B664" s="87">
        <v>584010</v>
      </c>
      <c r="C664" s="87">
        <f t="shared" si="141"/>
        <v>0</v>
      </c>
      <c r="D664" s="87">
        <f t="shared" si="142"/>
        <v>0</v>
      </c>
      <c r="E664" s="87">
        <f t="shared" si="143"/>
        <v>0</v>
      </c>
      <c r="F664" s="87">
        <f t="shared" si="144"/>
        <v>0</v>
      </c>
      <c r="G664" s="87">
        <f t="shared" si="145"/>
        <v>0</v>
      </c>
      <c r="H664" s="87">
        <f t="shared" si="146"/>
        <v>0</v>
      </c>
      <c r="I664" s="87">
        <f t="shared" si="147"/>
        <v>0</v>
      </c>
      <c r="J664" s="87">
        <f t="shared" si="148"/>
        <v>0</v>
      </c>
      <c r="K664" s="87">
        <f t="shared" si="149"/>
        <v>0</v>
      </c>
      <c r="L664" s="87">
        <f t="shared" si="150"/>
        <v>0</v>
      </c>
      <c r="M664" s="87">
        <f t="shared" si="151"/>
        <v>0</v>
      </c>
      <c r="N664" s="87">
        <f t="shared" si="152"/>
        <v>0</v>
      </c>
      <c r="O664" s="87">
        <f t="shared" si="153"/>
        <v>0</v>
      </c>
    </row>
    <row r="665" spans="1:15" x14ac:dyDescent="0.35">
      <c r="A665" s="87" t="str">
        <f t="shared" si="140"/>
        <v>2026</v>
      </c>
      <c r="B665" s="87">
        <v>584020</v>
      </c>
      <c r="C665" s="87">
        <f t="shared" si="141"/>
        <v>0</v>
      </c>
      <c r="D665" s="87">
        <f t="shared" si="142"/>
        <v>0</v>
      </c>
      <c r="E665" s="87">
        <f t="shared" si="143"/>
        <v>0</v>
      </c>
      <c r="F665" s="87">
        <f t="shared" si="144"/>
        <v>0</v>
      </c>
      <c r="G665" s="87">
        <f t="shared" si="145"/>
        <v>0</v>
      </c>
      <c r="H665" s="87">
        <f t="shared" si="146"/>
        <v>0</v>
      </c>
      <c r="I665" s="87">
        <f t="shared" si="147"/>
        <v>0</v>
      </c>
      <c r="J665" s="87">
        <f t="shared" si="148"/>
        <v>0</v>
      </c>
      <c r="K665" s="87">
        <f t="shared" si="149"/>
        <v>0</v>
      </c>
      <c r="L665" s="87">
        <f t="shared" si="150"/>
        <v>0</v>
      </c>
      <c r="M665" s="87">
        <f t="shared" si="151"/>
        <v>0</v>
      </c>
      <c r="N665" s="87">
        <f t="shared" si="152"/>
        <v>0</v>
      </c>
      <c r="O665" s="87">
        <f t="shared" si="153"/>
        <v>0</v>
      </c>
    </row>
    <row r="666" spans="1:15" x14ac:dyDescent="0.35">
      <c r="A666" s="87" t="str">
        <f t="shared" si="140"/>
        <v>2026</v>
      </c>
      <c r="B666" s="87">
        <v>585000</v>
      </c>
      <c r="C666" s="87">
        <f t="shared" si="141"/>
        <v>0</v>
      </c>
      <c r="D666" s="87">
        <f t="shared" si="142"/>
        <v>0</v>
      </c>
      <c r="E666" s="87">
        <f t="shared" si="143"/>
        <v>0</v>
      </c>
      <c r="F666" s="87">
        <f t="shared" si="144"/>
        <v>0</v>
      </c>
      <c r="G666" s="87">
        <f t="shared" si="145"/>
        <v>0</v>
      </c>
      <c r="H666" s="87">
        <f t="shared" si="146"/>
        <v>0</v>
      </c>
      <c r="I666" s="87">
        <f t="shared" si="147"/>
        <v>0</v>
      </c>
      <c r="J666" s="87">
        <f t="shared" si="148"/>
        <v>0</v>
      </c>
      <c r="K666" s="87">
        <f t="shared" si="149"/>
        <v>0</v>
      </c>
      <c r="L666" s="87">
        <f t="shared" si="150"/>
        <v>0</v>
      </c>
      <c r="M666" s="87">
        <f t="shared" si="151"/>
        <v>0</v>
      </c>
      <c r="N666" s="87">
        <f t="shared" si="152"/>
        <v>0</v>
      </c>
      <c r="O666" s="87">
        <f t="shared" si="153"/>
        <v>0</v>
      </c>
    </row>
    <row r="667" spans="1:15" x14ac:dyDescent="0.35">
      <c r="A667" s="87" t="str">
        <f t="shared" si="140"/>
        <v>2026</v>
      </c>
      <c r="B667" s="87">
        <v>586000</v>
      </c>
      <c r="C667" s="87">
        <f t="shared" si="141"/>
        <v>0</v>
      </c>
      <c r="D667" s="87">
        <f t="shared" si="142"/>
        <v>0</v>
      </c>
      <c r="E667" s="87">
        <f t="shared" si="143"/>
        <v>0</v>
      </c>
      <c r="F667" s="87">
        <f t="shared" si="144"/>
        <v>0</v>
      </c>
      <c r="G667" s="87">
        <f t="shared" si="145"/>
        <v>0</v>
      </c>
      <c r="H667" s="87">
        <f t="shared" si="146"/>
        <v>0</v>
      </c>
      <c r="I667" s="87">
        <f t="shared" si="147"/>
        <v>0</v>
      </c>
      <c r="J667" s="87">
        <f t="shared" si="148"/>
        <v>0</v>
      </c>
      <c r="K667" s="87">
        <f t="shared" si="149"/>
        <v>0</v>
      </c>
      <c r="L667" s="87">
        <f t="shared" si="150"/>
        <v>0</v>
      </c>
      <c r="M667" s="87">
        <f t="shared" si="151"/>
        <v>0</v>
      </c>
      <c r="N667" s="87">
        <f t="shared" si="152"/>
        <v>0</v>
      </c>
      <c r="O667" s="87">
        <f t="shared" si="153"/>
        <v>0</v>
      </c>
    </row>
    <row r="668" spans="1:15" x14ac:dyDescent="0.35">
      <c r="A668" s="87" t="str">
        <f t="shared" si="140"/>
        <v>2026</v>
      </c>
      <c r="B668" s="87">
        <v>586010</v>
      </c>
      <c r="C668" s="87">
        <f t="shared" si="141"/>
        <v>0</v>
      </c>
      <c r="D668" s="87">
        <f t="shared" si="142"/>
        <v>0</v>
      </c>
      <c r="E668" s="87">
        <f t="shared" si="143"/>
        <v>0</v>
      </c>
      <c r="F668" s="87">
        <f t="shared" si="144"/>
        <v>0</v>
      </c>
      <c r="G668" s="87">
        <f t="shared" si="145"/>
        <v>0</v>
      </c>
      <c r="H668" s="87">
        <f t="shared" si="146"/>
        <v>0</v>
      </c>
      <c r="I668" s="87">
        <f t="shared" si="147"/>
        <v>0</v>
      </c>
      <c r="J668" s="87">
        <f t="shared" si="148"/>
        <v>0</v>
      </c>
      <c r="K668" s="87">
        <f t="shared" si="149"/>
        <v>0</v>
      </c>
      <c r="L668" s="87">
        <f t="shared" si="150"/>
        <v>0</v>
      </c>
      <c r="M668" s="87">
        <f t="shared" si="151"/>
        <v>0</v>
      </c>
      <c r="N668" s="87">
        <f t="shared" si="152"/>
        <v>0</v>
      </c>
      <c r="O668" s="87">
        <f t="shared" si="153"/>
        <v>0</v>
      </c>
    </row>
    <row r="669" spans="1:15" x14ac:dyDescent="0.35">
      <c r="A669" s="87" t="str">
        <f t="shared" si="140"/>
        <v>2026</v>
      </c>
      <c r="B669" s="87">
        <v>586020</v>
      </c>
      <c r="C669" s="87">
        <f t="shared" si="141"/>
        <v>0</v>
      </c>
      <c r="D669" s="87">
        <f t="shared" si="142"/>
        <v>0</v>
      </c>
      <c r="E669" s="87">
        <f t="shared" si="143"/>
        <v>0</v>
      </c>
      <c r="F669" s="87">
        <f t="shared" si="144"/>
        <v>0</v>
      </c>
      <c r="G669" s="87">
        <f t="shared" si="145"/>
        <v>0</v>
      </c>
      <c r="H669" s="87">
        <f t="shared" si="146"/>
        <v>0</v>
      </c>
      <c r="I669" s="87">
        <f t="shared" si="147"/>
        <v>0</v>
      </c>
      <c r="J669" s="87">
        <f t="shared" si="148"/>
        <v>0</v>
      </c>
      <c r="K669" s="87">
        <f t="shared" si="149"/>
        <v>0</v>
      </c>
      <c r="L669" s="87">
        <f t="shared" si="150"/>
        <v>0</v>
      </c>
      <c r="M669" s="87">
        <f t="shared" si="151"/>
        <v>0</v>
      </c>
      <c r="N669" s="87">
        <f t="shared" si="152"/>
        <v>0</v>
      </c>
      <c r="O669" s="87">
        <f t="shared" si="153"/>
        <v>0</v>
      </c>
    </row>
    <row r="670" spans="1:15" x14ac:dyDescent="0.35">
      <c r="A670" s="87" t="str">
        <f t="shared" si="140"/>
        <v>2026</v>
      </c>
      <c r="C670" s="87" t="e">
        <f t="shared" si="141"/>
        <v>#N/A</v>
      </c>
      <c r="D670" s="87" t="e">
        <f t="shared" si="142"/>
        <v>#N/A</v>
      </c>
      <c r="E670" s="87" t="e">
        <f t="shared" si="143"/>
        <v>#N/A</v>
      </c>
      <c r="F670" s="87" t="e">
        <f t="shared" si="144"/>
        <v>#N/A</v>
      </c>
      <c r="G670" s="87" t="e">
        <f t="shared" si="145"/>
        <v>#N/A</v>
      </c>
      <c r="H670" s="87" t="e">
        <f t="shared" si="146"/>
        <v>#N/A</v>
      </c>
      <c r="I670" s="87" t="e">
        <f t="shared" si="147"/>
        <v>#N/A</v>
      </c>
      <c r="J670" s="87" t="e">
        <f t="shared" si="148"/>
        <v>#N/A</v>
      </c>
      <c r="K670" s="87" t="e">
        <f t="shared" si="149"/>
        <v>#N/A</v>
      </c>
      <c r="L670" s="87" t="e">
        <f t="shared" si="150"/>
        <v>#N/A</v>
      </c>
      <c r="M670" s="87" t="e">
        <f t="shared" si="151"/>
        <v>#N/A</v>
      </c>
      <c r="N670" s="87" t="e">
        <f t="shared" si="152"/>
        <v>#N/A</v>
      </c>
      <c r="O670" s="87" t="e">
        <f t="shared" si="153"/>
        <v>#N/A</v>
      </c>
    </row>
    <row r="671" spans="1:15" x14ac:dyDescent="0.35">
      <c r="A671" s="87" t="str">
        <f t="shared" si="140"/>
        <v>2026</v>
      </c>
      <c r="C671" s="87" t="e">
        <f t="shared" si="141"/>
        <v>#N/A</v>
      </c>
      <c r="D671" s="87" t="e">
        <f t="shared" si="142"/>
        <v>#N/A</v>
      </c>
      <c r="E671" s="87" t="e">
        <f t="shared" si="143"/>
        <v>#N/A</v>
      </c>
      <c r="F671" s="87" t="e">
        <f t="shared" si="144"/>
        <v>#N/A</v>
      </c>
      <c r="G671" s="87" t="e">
        <f t="shared" si="145"/>
        <v>#N/A</v>
      </c>
      <c r="H671" s="87" t="e">
        <f t="shared" si="146"/>
        <v>#N/A</v>
      </c>
      <c r="I671" s="87" t="e">
        <f t="shared" si="147"/>
        <v>#N/A</v>
      </c>
      <c r="J671" s="87" t="e">
        <f t="shared" si="148"/>
        <v>#N/A</v>
      </c>
      <c r="K671" s="87" t="e">
        <f t="shared" si="149"/>
        <v>#N/A</v>
      </c>
      <c r="L671" s="87" t="e">
        <f t="shared" si="150"/>
        <v>#N/A</v>
      </c>
      <c r="M671" s="87" t="e">
        <f t="shared" si="151"/>
        <v>#N/A</v>
      </c>
      <c r="N671" s="87" t="e">
        <f t="shared" si="152"/>
        <v>#N/A</v>
      </c>
      <c r="O671" s="87" t="e">
        <f t="shared" si="153"/>
        <v>#N/A</v>
      </c>
    </row>
    <row r="672" spans="1:15" x14ac:dyDescent="0.35">
      <c r="A672" s="87" t="str">
        <f t="shared" si="140"/>
        <v>2026</v>
      </c>
      <c r="C672" s="87" t="e">
        <f t="shared" si="141"/>
        <v>#N/A</v>
      </c>
      <c r="D672" s="87" t="e">
        <f t="shared" si="142"/>
        <v>#N/A</v>
      </c>
      <c r="E672" s="87" t="e">
        <f t="shared" si="143"/>
        <v>#N/A</v>
      </c>
      <c r="F672" s="87" t="e">
        <f t="shared" si="144"/>
        <v>#N/A</v>
      </c>
      <c r="G672" s="87" t="e">
        <f t="shared" si="145"/>
        <v>#N/A</v>
      </c>
      <c r="H672" s="87" t="e">
        <f t="shared" si="146"/>
        <v>#N/A</v>
      </c>
      <c r="I672" s="87" t="e">
        <f t="shared" si="147"/>
        <v>#N/A</v>
      </c>
      <c r="J672" s="87" t="e">
        <f t="shared" si="148"/>
        <v>#N/A</v>
      </c>
      <c r="K672" s="87" t="e">
        <f t="shared" si="149"/>
        <v>#N/A</v>
      </c>
      <c r="L672" s="87" t="e">
        <f t="shared" si="150"/>
        <v>#N/A</v>
      </c>
      <c r="M672" s="87" t="e">
        <f t="shared" si="151"/>
        <v>#N/A</v>
      </c>
      <c r="N672" s="87" t="e">
        <f t="shared" si="152"/>
        <v>#N/A</v>
      </c>
      <c r="O672" s="87" t="e">
        <f t="shared" si="153"/>
        <v>#N/A</v>
      </c>
    </row>
    <row r="673" spans="1:15" x14ac:dyDescent="0.35">
      <c r="A673" s="87" t="str">
        <f t="shared" si="140"/>
        <v>2026</v>
      </c>
      <c r="C673" s="87" t="e">
        <f t="shared" si="141"/>
        <v>#N/A</v>
      </c>
      <c r="D673" s="87" t="e">
        <f t="shared" si="142"/>
        <v>#N/A</v>
      </c>
      <c r="E673" s="87" t="e">
        <f t="shared" si="143"/>
        <v>#N/A</v>
      </c>
      <c r="F673" s="87" t="e">
        <f t="shared" si="144"/>
        <v>#N/A</v>
      </c>
      <c r="G673" s="87" t="e">
        <f t="shared" si="145"/>
        <v>#N/A</v>
      </c>
      <c r="H673" s="87" t="e">
        <f t="shared" si="146"/>
        <v>#N/A</v>
      </c>
      <c r="I673" s="87" t="e">
        <f t="shared" si="147"/>
        <v>#N/A</v>
      </c>
      <c r="J673" s="87" t="e">
        <f t="shared" si="148"/>
        <v>#N/A</v>
      </c>
      <c r="K673" s="87" t="e">
        <f t="shared" si="149"/>
        <v>#N/A</v>
      </c>
      <c r="L673" s="87" t="e">
        <f t="shared" si="150"/>
        <v>#N/A</v>
      </c>
      <c r="M673" s="87" t="e">
        <f t="shared" si="151"/>
        <v>#N/A</v>
      </c>
      <c r="N673" s="87" t="e">
        <f t="shared" si="152"/>
        <v>#N/A</v>
      </c>
      <c r="O673" s="87" t="e">
        <f t="shared" si="153"/>
        <v>#N/A</v>
      </c>
    </row>
    <row r="674" spans="1:15" x14ac:dyDescent="0.35">
      <c r="A674" s="87" t="str">
        <f t="shared" si="140"/>
        <v>2026</v>
      </c>
      <c r="B674" s="87">
        <v>590000</v>
      </c>
      <c r="C674" s="87">
        <f t="shared" si="141"/>
        <v>0</v>
      </c>
      <c r="D674" s="87">
        <f t="shared" si="142"/>
        <v>0</v>
      </c>
      <c r="E674" s="87">
        <f t="shared" si="143"/>
        <v>0</v>
      </c>
      <c r="F674" s="87">
        <f t="shared" si="144"/>
        <v>0</v>
      </c>
      <c r="G674" s="87">
        <f t="shared" si="145"/>
        <v>0</v>
      </c>
      <c r="H674" s="87">
        <f t="shared" si="146"/>
        <v>0</v>
      </c>
      <c r="I674" s="87">
        <f t="shared" si="147"/>
        <v>0</v>
      </c>
      <c r="J674" s="87">
        <f t="shared" si="148"/>
        <v>0</v>
      </c>
      <c r="K674" s="87">
        <f t="shared" si="149"/>
        <v>0</v>
      </c>
      <c r="L674" s="87">
        <f t="shared" si="150"/>
        <v>0</v>
      </c>
      <c r="M674" s="87">
        <f t="shared" si="151"/>
        <v>0</v>
      </c>
      <c r="N674" s="87">
        <f t="shared" si="152"/>
        <v>0</v>
      </c>
      <c r="O674" s="87">
        <f t="shared" si="153"/>
        <v>0</v>
      </c>
    </row>
    <row r="675" spans="1:15" x14ac:dyDescent="0.35">
      <c r="A675" s="87" t="str">
        <f t="shared" si="140"/>
        <v>2026</v>
      </c>
      <c r="B675" s="87">
        <v>591000</v>
      </c>
      <c r="C675" s="87">
        <f t="shared" si="141"/>
        <v>0</v>
      </c>
      <c r="D675" s="87">
        <f t="shared" si="142"/>
        <v>0</v>
      </c>
      <c r="E675" s="87">
        <f t="shared" si="143"/>
        <v>0</v>
      </c>
      <c r="F675" s="87">
        <f t="shared" si="144"/>
        <v>0</v>
      </c>
      <c r="G675" s="87">
        <f t="shared" si="145"/>
        <v>0</v>
      </c>
      <c r="H675" s="87">
        <f t="shared" si="146"/>
        <v>0</v>
      </c>
      <c r="I675" s="87">
        <f t="shared" si="147"/>
        <v>0</v>
      </c>
      <c r="J675" s="87">
        <f t="shared" si="148"/>
        <v>0</v>
      </c>
      <c r="K675" s="87">
        <f t="shared" si="149"/>
        <v>0</v>
      </c>
      <c r="L675" s="87">
        <f t="shared" si="150"/>
        <v>0</v>
      </c>
      <c r="M675" s="87">
        <f t="shared" si="151"/>
        <v>0</v>
      </c>
      <c r="N675" s="87">
        <f t="shared" si="152"/>
        <v>0</v>
      </c>
      <c r="O675" s="87">
        <f t="shared" si="153"/>
        <v>0</v>
      </c>
    </row>
    <row r="676" spans="1:15" x14ac:dyDescent="0.35">
      <c r="A676" s="87" t="str">
        <f t="shared" si="140"/>
        <v>2026</v>
      </c>
      <c r="B676" s="87">
        <v>591010</v>
      </c>
      <c r="C676" s="87">
        <f t="shared" si="141"/>
        <v>0</v>
      </c>
      <c r="D676" s="87">
        <f t="shared" si="142"/>
        <v>0</v>
      </c>
      <c r="E676" s="87">
        <f t="shared" si="143"/>
        <v>0</v>
      </c>
      <c r="F676" s="87">
        <f t="shared" si="144"/>
        <v>0</v>
      </c>
      <c r="G676" s="87">
        <f t="shared" si="145"/>
        <v>0</v>
      </c>
      <c r="H676" s="87">
        <f t="shared" si="146"/>
        <v>0</v>
      </c>
      <c r="I676" s="87">
        <f t="shared" si="147"/>
        <v>0</v>
      </c>
      <c r="J676" s="87">
        <f t="shared" si="148"/>
        <v>0</v>
      </c>
      <c r="K676" s="87">
        <f t="shared" si="149"/>
        <v>0</v>
      </c>
      <c r="L676" s="87">
        <f t="shared" si="150"/>
        <v>0</v>
      </c>
      <c r="M676" s="87">
        <f t="shared" si="151"/>
        <v>0</v>
      </c>
      <c r="N676" s="87">
        <f t="shared" si="152"/>
        <v>0</v>
      </c>
      <c r="O676" s="87">
        <f t="shared" si="153"/>
        <v>0</v>
      </c>
    </row>
    <row r="677" spans="1:15" x14ac:dyDescent="0.35">
      <c r="A677" s="87" t="str">
        <f t="shared" si="140"/>
        <v>2026</v>
      </c>
      <c r="B677" s="87">
        <v>591020</v>
      </c>
      <c r="C677" s="87">
        <f t="shared" si="141"/>
        <v>0</v>
      </c>
      <c r="D677" s="87">
        <f t="shared" si="142"/>
        <v>0</v>
      </c>
      <c r="E677" s="87">
        <f t="shared" si="143"/>
        <v>0</v>
      </c>
      <c r="F677" s="87">
        <f t="shared" si="144"/>
        <v>0</v>
      </c>
      <c r="G677" s="87">
        <f t="shared" si="145"/>
        <v>0</v>
      </c>
      <c r="H677" s="87">
        <f t="shared" si="146"/>
        <v>0</v>
      </c>
      <c r="I677" s="87">
        <f t="shared" si="147"/>
        <v>0</v>
      </c>
      <c r="J677" s="87">
        <f t="shared" si="148"/>
        <v>0</v>
      </c>
      <c r="K677" s="87">
        <f t="shared" si="149"/>
        <v>0</v>
      </c>
      <c r="L677" s="87">
        <f t="shared" si="150"/>
        <v>0</v>
      </c>
      <c r="M677" s="87">
        <f t="shared" si="151"/>
        <v>0</v>
      </c>
      <c r="N677" s="87">
        <f t="shared" si="152"/>
        <v>0</v>
      </c>
      <c r="O677" s="87">
        <f t="shared" si="153"/>
        <v>0</v>
      </c>
    </row>
    <row r="678" spans="1:15" x14ac:dyDescent="0.35">
      <c r="A678" s="87" t="str">
        <f t="shared" si="140"/>
        <v>2026</v>
      </c>
      <c r="B678" s="87">
        <v>591021</v>
      </c>
      <c r="C678" s="87">
        <f t="shared" si="141"/>
        <v>0</v>
      </c>
      <c r="D678" s="87">
        <f t="shared" si="142"/>
        <v>0</v>
      </c>
      <c r="E678" s="87">
        <f t="shared" si="143"/>
        <v>0</v>
      </c>
      <c r="F678" s="87">
        <f t="shared" si="144"/>
        <v>0</v>
      </c>
      <c r="G678" s="87">
        <f t="shared" si="145"/>
        <v>0</v>
      </c>
      <c r="H678" s="87">
        <f t="shared" si="146"/>
        <v>0</v>
      </c>
      <c r="I678" s="87">
        <f t="shared" si="147"/>
        <v>0</v>
      </c>
      <c r="J678" s="87">
        <f t="shared" si="148"/>
        <v>0</v>
      </c>
      <c r="K678" s="87">
        <f t="shared" si="149"/>
        <v>0</v>
      </c>
      <c r="L678" s="87">
        <f t="shared" si="150"/>
        <v>0</v>
      </c>
      <c r="M678" s="87">
        <f t="shared" si="151"/>
        <v>0</v>
      </c>
      <c r="N678" s="87">
        <f t="shared" si="152"/>
        <v>0</v>
      </c>
      <c r="O678" s="87">
        <f t="shared" si="153"/>
        <v>0</v>
      </c>
    </row>
    <row r="679" spans="1:15" x14ac:dyDescent="0.35">
      <c r="A679" s="87" t="str">
        <f t="shared" si="140"/>
        <v>2026</v>
      </c>
      <c r="B679" s="87">
        <v>591022</v>
      </c>
      <c r="C679" s="87">
        <f t="shared" si="141"/>
        <v>0</v>
      </c>
      <c r="D679" s="87">
        <f t="shared" si="142"/>
        <v>0</v>
      </c>
      <c r="E679" s="87">
        <f t="shared" si="143"/>
        <v>0</v>
      </c>
      <c r="F679" s="87">
        <f t="shared" si="144"/>
        <v>0</v>
      </c>
      <c r="G679" s="87">
        <f t="shared" si="145"/>
        <v>0</v>
      </c>
      <c r="H679" s="87">
        <f t="shared" si="146"/>
        <v>0</v>
      </c>
      <c r="I679" s="87">
        <f t="shared" si="147"/>
        <v>0</v>
      </c>
      <c r="J679" s="87">
        <f t="shared" si="148"/>
        <v>0</v>
      </c>
      <c r="K679" s="87">
        <f t="shared" si="149"/>
        <v>0</v>
      </c>
      <c r="L679" s="87">
        <f t="shared" si="150"/>
        <v>0</v>
      </c>
      <c r="M679" s="87">
        <f t="shared" si="151"/>
        <v>0</v>
      </c>
      <c r="N679" s="87">
        <f t="shared" si="152"/>
        <v>0</v>
      </c>
      <c r="O679" s="87">
        <f t="shared" si="153"/>
        <v>0</v>
      </c>
    </row>
    <row r="680" spans="1:15" x14ac:dyDescent="0.35">
      <c r="A680" s="87" t="str">
        <f t="shared" si="140"/>
        <v>2026</v>
      </c>
      <c r="B680" s="87">
        <v>591030</v>
      </c>
      <c r="C680" s="87">
        <f t="shared" si="141"/>
        <v>0</v>
      </c>
      <c r="D680" s="87">
        <f t="shared" si="142"/>
        <v>0</v>
      </c>
      <c r="E680" s="87">
        <f t="shared" si="143"/>
        <v>0</v>
      </c>
      <c r="F680" s="87">
        <f t="shared" si="144"/>
        <v>0</v>
      </c>
      <c r="G680" s="87">
        <f t="shared" si="145"/>
        <v>0</v>
      </c>
      <c r="H680" s="87">
        <f t="shared" si="146"/>
        <v>0</v>
      </c>
      <c r="I680" s="87">
        <f t="shared" si="147"/>
        <v>0</v>
      </c>
      <c r="J680" s="87">
        <f t="shared" si="148"/>
        <v>0</v>
      </c>
      <c r="K680" s="87">
        <f t="shared" si="149"/>
        <v>0</v>
      </c>
      <c r="L680" s="87">
        <f t="shared" si="150"/>
        <v>0</v>
      </c>
      <c r="M680" s="87">
        <f t="shared" si="151"/>
        <v>0</v>
      </c>
      <c r="N680" s="87">
        <f t="shared" si="152"/>
        <v>0</v>
      </c>
      <c r="O680" s="87">
        <f t="shared" si="153"/>
        <v>0</v>
      </c>
    </row>
    <row r="681" spans="1:15" x14ac:dyDescent="0.35">
      <c r="A681" s="87" t="str">
        <f t="shared" si="140"/>
        <v>2026</v>
      </c>
      <c r="B681" s="87">
        <v>592000</v>
      </c>
      <c r="C681" s="87">
        <f t="shared" si="141"/>
        <v>0</v>
      </c>
      <c r="D681" s="87">
        <f t="shared" si="142"/>
        <v>0</v>
      </c>
      <c r="E681" s="87">
        <f t="shared" si="143"/>
        <v>0</v>
      </c>
      <c r="F681" s="87">
        <f t="shared" si="144"/>
        <v>0</v>
      </c>
      <c r="G681" s="87">
        <f t="shared" si="145"/>
        <v>0</v>
      </c>
      <c r="H681" s="87">
        <f t="shared" si="146"/>
        <v>0</v>
      </c>
      <c r="I681" s="87">
        <f t="shared" si="147"/>
        <v>0</v>
      </c>
      <c r="J681" s="87">
        <f t="shared" si="148"/>
        <v>0</v>
      </c>
      <c r="K681" s="87">
        <f t="shared" si="149"/>
        <v>0</v>
      </c>
      <c r="L681" s="87">
        <f t="shared" si="150"/>
        <v>0</v>
      </c>
      <c r="M681" s="87">
        <f t="shared" si="151"/>
        <v>0</v>
      </c>
      <c r="N681" s="87">
        <f t="shared" si="152"/>
        <v>0</v>
      </c>
      <c r="O681" s="87">
        <f t="shared" si="153"/>
        <v>0</v>
      </c>
    </row>
    <row r="682" spans="1:15" x14ac:dyDescent="0.35">
      <c r="A682" s="87" t="str">
        <f t="shared" si="140"/>
        <v>2026</v>
      </c>
      <c r="B682" s="87">
        <v>592010</v>
      </c>
      <c r="C682" s="87">
        <f t="shared" si="141"/>
        <v>0</v>
      </c>
      <c r="D682" s="87">
        <f t="shared" si="142"/>
        <v>0</v>
      </c>
      <c r="E682" s="87">
        <f t="shared" si="143"/>
        <v>0</v>
      </c>
      <c r="F682" s="87">
        <f t="shared" si="144"/>
        <v>0</v>
      </c>
      <c r="G682" s="87">
        <f t="shared" si="145"/>
        <v>0</v>
      </c>
      <c r="H682" s="87">
        <f t="shared" si="146"/>
        <v>0</v>
      </c>
      <c r="I682" s="87">
        <f t="shared" si="147"/>
        <v>0</v>
      </c>
      <c r="J682" s="87">
        <f t="shared" si="148"/>
        <v>0</v>
      </c>
      <c r="K682" s="87">
        <f t="shared" si="149"/>
        <v>0</v>
      </c>
      <c r="L682" s="87">
        <f t="shared" si="150"/>
        <v>0</v>
      </c>
      <c r="M682" s="87">
        <f t="shared" si="151"/>
        <v>0</v>
      </c>
      <c r="N682" s="87">
        <f t="shared" si="152"/>
        <v>0</v>
      </c>
      <c r="O682" s="87">
        <f t="shared" si="153"/>
        <v>0</v>
      </c>
    </row>
    <row r="683" spans="1:15" x14ac:dyDescent="0.35">
      <c r="A683" s="87" t="str">
        <f t="shared" si="140"/>
        <v>2026</v>
      </c>
      <c r="B683" s="87">
        <v>592011</v>
      </c>
      <c r="C683" s="87">
        <f t="shared" si="141"/>
        <v>0</v>
      </c>
      <c r="D683" s="87">
        <f t="shared" si="142"/>
        <v>0</v>
      </c>
      <c r="E683" s="87">
        <f t="shared" si="143"/>
        <v>0</v>
      </c>
      <c r="F683" s="87">
        <f t="shared" si="144"/>
        <v>0</v>
      </c>
      <c r="G683" s="87">
        <f t="shared" si="145"/>
        <v>0</v>
      </c>
      <c r="H683" s="87">
        <f t="shared" si="146"/>
        <v>0</v>
      </c>
      <c r="I683" s="87">
        <f t="shared" si="147"/>
        <v>0</v>
      </c>
      <c r="J683" s="87">
        <f t="shared" si="148"/>
        <v>0</v>
      </c>
      <c r="K683" s="87">
        <f t="shared" si="149"/>
        <v>0</v>
      </c>
      <c r="L683" s="87">
        <f t="shared" si="150"/>
        <v>0</v>
      </c>
      <c r="M683" s="87">
        <f t="shared" si="151"/>
        <v>0</v>
      </c>
      <c r="N683" s="87">
        <f t="shared" si="152"/>
        <v>0</v>
      </c>
      <c r="O683" s="87">
        <f t="shared" si="153"/>
        <v>0</v>
      </c>
    </row>
    <row r="684" spans="1:15" x14ac:dyDescent="0.35">
      <c r="A684" s="87" t="str">
        <f t="shared" si="140"/>
        <v>2026</v>
      </c>
      <c r="B684" s="87">
        <v>592012</v>
      </c>
      <c r="C684" s="87">
        <f t="shared" si="141"/>
        <v>0</v>
      </c>
      <c r="D684" s="87">
        <f t="shared" si="142"/>
        <v>0</v>
      </c>
      <c r="E684" s="87">
        <f t="shared" si="143"/>
        <v>0</v>
      </c>
      <c r="F684" s="87">
        <f t="shared" si="144"/>
        <v>0</v>
      </c>
      <c r="G684" s="87">
        <f t="shared" si="145"/>
        <v>0</v>
      </c>
      <c r="H684" s="87">
        <f t="shared" si="146"/>
        <v>0</v>
      </c>
      <c r="I684" s="87">
        <f t="shared" si="147"/>
        <v>0</v>
      </c>
      <c r="J684" s="87">
        <f t="shared" si="148"/>
        <v>0</v>
      </c>
      <c r="K684" s="87">
        <f t="shared" si="149"/>
        <v>0</v>
      </c>
      <c r="L684" s="87">
        <f t="shared" si="150"/>
        <v>0</v>
      </c>
      <c r="M684" s="87">
        <f t="shared" si="151"/>
        <v>0</v>
      </c>
      <c r="N684" s="87">
        <f t="shared" si="152"/>
        <v>0</v>
      </c>
      <c r="O684" s="87">
        <f t="shared" si="153"/>
        <v>0</v>
      </c>
    </row>
    <row r="685" spans="1:15" x14ac:dyDescent="0.35">
      <c r="A685" s="87" t="str">
        <f t="shared" si="140"/>
        <v>2026</v>
      </c>
      <c r="B685" s="87">
        <v>592013</v>
      </c>
      <c r="C685" s="87">
        <f t="shared" si="141"/>
        <v>0</v>
      </c>
      <c r="D685" s="87">
        <f t="shared" si="142"/>
        <v>0</v>
      </c>
      <c r="E685" s="87">
        <f t="shared" si="143"/>
        <v>0</v>
      </c>
      <c r="F685" s="87">
        <f t="shared" si="144"/>
        <v>0</v>
      </c>
      <c r="G685" s="87">
        <f t="shared" si="145"/>
        <v>0</v>
      </c>
      <c r="H685" s="87">
        <f t="shared" si="146"/>
        <v>0</v>
      </c>
      <c r="I685" s="87">
        <f t="shared" si="147"/>
        <v>0</v>
      </c>
      <c r="J685" s="87">
        <f t="shared" si="148"/>
        <v>0</v>
      </c>
      <c r="K685" s="87">
        <f t="shared" si="149"/>
        <v>0</v>
      </c>
      <c r="L685" s="87">
        <f t="shared" si="150"/>
        <v>0</v>
      </c>
      <c r="M685" s="87">
        <f t="shared" si="151"/>
        <v>0</v>
      </c>
      <c r="N685" s="87">
        <f t="shared" si="152"/>
        <v>0</v>
      </c>
      <c r="O685" s="87">
        <f t="shared" si="153"/>
        <v>0</v>
      </c>
    </row>
    <row r="686" spans="1:15" x14ac:dyDescent="0.35">
      <c r="A686" s="87" t="str">
        <f t="shared" si="140"/>
        <v>2026</v>
      </c>
      <c r="B686" s="87">
        <v>592014</v>
      </c>
      <c r="C686" s="87">
        <f t="shared" si="141"/>
        <v>0</v>
      </c>
      <c r="D686" s="87">
        <f t="shared" si="142"/>
        <v>0</v>
      </c>
      <c r="E686" s="87">
        <f t="shared" si="143"/>
        <v>0</v>
      </c>
      <c r="F686" s="87">
        <f t="shared" si="144"/>
        <v>0</v>
      </c>
      <c r="G686" s="87">
        <f t="shared" si="145"/>
        <v>0</v>
      </c>
      <c r="H686" s="87">
        <f t="shared" si="146"/>
        <v>0</v>
      </c>
      <c r="I686" s="87">
        <f t="shared" si="147"/>
        <v>0</v>
      </c>
      <c r="J686" s="87">
        <f t="shared" si="148"/>
        <v>0</v>
      </c>
      <c r="K686" s="87">
        <f t="shared" si="149"/>
        <v>0</v>
      </c>
      <c r="L686" s="87">
        <f t="shared" si="150"/>
        <v>0</v>
      </c>
      <c r="M686" s="87">
        <f t="shared" si="151"/>
        <v>0</v>
      </c>
      <c r="N686" s="87">
        <f t="shared" si="152"/>
        <v>0</v>
      </c>
      <c r="O686" s="87">
        <f t="shared" si="153"/>
        <v>0</v>
      </c>
    </row>
    <row r="687" spans="1:15" x14ac:dyDescent="0.35">
      <c r="A687" s="87" t="str">
        <f t="shared" si="140"/>
        <v>2026</v>
      </c>
      <c r="B687" s="87">
        <v>592015</v>
      </c>
      <c r="C687" s="87">
        <f t="shared" si="141"/>
        <v>0</v>
      </c>
      <c r="D687" s="87">
        <f t="shared" si="142"/>
        <v>0</v>
      </c>
      <c r="E687" s="87">
        <f t="shared" si="143"/>
        <v>0</v>
      </c>
      <c r="F687" s="87">
        <f t="shared" si="144"/>
        <v>0</v>
      </c>
      <c r="G687" s="87">
        <f t="shared" si="145"/>
        <v>0</v>
      </c>
      <c r="H687" s="87">
        <f t="shared" si="146"/>
        <v>0</v>
      </c>
      <c r="I687" s="87">
        <f t="shared" si="147"/>
        <v>0</v>
      </c>
      <c r="J687" s="87">
        <f t="shared" si="148"/>
        <v>0</v>
      </c>
      <c r="K687" s="87">
        <f t="shared" si="149"/>
        <v>0</v>
      </c>
      <c r="L687" s="87">
        <f t="shared" si="150"/>
        <v>0</v>
      </c>
      <c r="M687" s="87">
        <f t="shared" si="151"/>
        <v>0</v>
      </c>
      <c r="N687" s="87">
        <f t="shared" si="152"/>
        <v>0</v>
      </c>
      <c r="O687" s="87">
        <f t="shared" si="153"/>
        <v>0</v>
      </c>
    </row>
    <row r="688" spans="1:15" x14ac:dyDescent="0.35">
      <c r="A688" s="87" t="str">
        <f t="shared" si="140"/>
        <v>2026</v>
      </c>
      <c r="B688" s="87">
        <v>592016</v>
      </c>
      <c r="C688" s="87">
        <f t="shared" si="141"/>
        <v>0</v>
      </c>
      <c r="D688" s="87">
        <f t="shared" si="142"/>
        <v>0</v>
      </c>
      <c r="E688" s="87">
        <f t="shared" si="143"/>
        <v>0</v>
      </c>
      <c r="F688" s="87">
        <f t="shared" si="144"/>
        <v>0</v>
      </c>
      <c r="G688" s="87">
        <f t="shared" si="145"/>
        <v>0</v>
      </c>
      <c r="H688" s="87">
        <f t="shared" si="146"/>
        <v>0</v>
      </c>
      <c r="I688" s="87">
        <f t="shared" si="147"/>
        <v>0</v>
      </c>
      <c r="J688" s="87">
        <f t="shared" si="148"/>
        <v>0</v>
      </c>
      <c r="K688" s="87">
        <f t="shared" si="149"/>
        <v>0</v>
      </c>
      <c r="L688" s="87">
        <f t="shared" si="150"/>
        <v>0</v>
      </c>
      <c r="M688" s="87">
        <f t="shared" si="151"/>
        <v>0</v>
      </c>
      <c r="N688" s="87">
        <f t="shared" si="152"/>
        <v>0</v>
      </c>
      <c r="O688" s="87">
        <f t="shared" si="153"/>
        <v>0</v>
      </c>
    </row>
    <row r="689" spans="1:15" x14ac:dyDescent="0.35">
      <c r="A689" s="87" t="str">
        <f t="shared" si="140"/>
        <v>2026</v>
      </c>
      <c r="B689" s="87">
        <v>592017</v>
      </c>
      <c r="C689" s="87">
        <f t="shared" si="141"/>
        <v>0</v>
      </c>
      <c r="D689" s="87">
        <f t="shared" si="142"/>
        <v>0</v>
      </c>
      <c r="E689" s="87">
        <f t="shared" si="143"/>
        <v>0</v>
      </c>
      <c r="F689" s="87">
        <f t="shared" si="144"/>
        <v>0</v>
      </c>
      <c r="G689" s="87">
        <f t="shared" si="145"/>
        <v>0</v>
      </c>
      <c r="H689" s="87">
        <f t="shared" si="146"/>
        <v>0</v>
      </c>
      <c r="I689" s="87">
        <f t="shared" si="147"/>
        <v>0</v>
      </c>
      <c r="J689" s="87">
        <f t="shared" si="148"/>
        <v>0</v>
      </c>
      <c r="K689" s="87">
        <f t="shared" si="149"/>
        <v>0</v>
      </c>
      <c r="L689" s="87">
        <f t="shared" si="150"/>
        <v>0</v>
      </c>
      <c r="M689" s="87">
        <f t="shared" si="151"/>
        <v>0</v>
      </c>
      <c r="N689" s="87">
        <f t="shared" si="152"/>
        <v>0</v>
      </c>
      <c r="O689" s="87">
        <f t="shared" si="153"/>
        <v>0</v>
      </c>
    </row>
    <row r="690" spans="1:15" x14ac:dyDescent="0.35">
      <c r="A690" s="87" t="str">
        <f t="shared" si="140"/>
        <v>2026</v>
      </c>
      <c r="B690" s="87">
        <v>593000</v>
      </c>
      <c r="C690" s="87">
        <f t="shared" si="141"/>
        <v>0</v>
      </c>
      <c r="D690" s="87">
        <f t="shared" si="142"/>
        <v>0</v>
      </c>
      <c r="E690" s="87">
        <f t="shared" si="143"/>
        <v>0</v>
      </c>
      <c r="F690" s="87">
        <f t="shared" si="144"/>
        <v>0</v>
      </c>
      <c r="G690" s="87">
        <f t="shared" si="145"/>
        <v>0</v>
      </c>
      <c r="H690" s="87">
        <f t="shared" si="146"/>
        <v>0</v>
      </c>
      <c r="I690" s="87">
        <f t="shared" si="147"/>
        <v>0</v>
      </c>
      <c r="J690" s="87">
        <f t="shared" si="148"/>
        <v>0</v>
      </c>
      <c r="K690" s="87">
        <f t="shared" si="149"/>
        <v>0</v>
      </c>
      <c r="L690" s="87">
        <f t="shared" si="150"/>
        <v>0</v>
      </c>
      <c r="M690" s="87">
        <f t="shared" si="151"/>
        <v>0</v>
      </c>
      <c r="N690" s="87">
        <f t="shared" si="152"/>
        <v>0</v>
      </c>
      <c r="O690" s="87">
        <f t="shared" si="153"/>
        <v>0</v>
      </c>
    </row>
    <row r="691" spans="1:15" x14ac:dyDescent="0.35">
      <c r="A691" s="87" t="str">
        <f t="shared" si="140"/>
        <v>2026</v>
      </c>
      <c r="B691" s="87">
        <v>593010</v>
      </c>
      <c r="C691" s="87">
        <f t="shared" si="141"/>
        <v>0</v>
      </c>
      <c r="D691" s="87">
        <f t="shared" si="142"/>
        <v>0</v>
      </c>
      <c r="E691" s="87">
        <f t="shared" si="143"/>
        <v>0</v>
      </c>
      <c r="F691" s="87">
        <f t="shared" si="144"/>
        <v>0</v>
      </c>
      <c r="G691" s="87">
        <f t="shared" si="145"/>
        <v>0</v>
      </c>
      <c r="H691" s="87">
        <f t="shared" si="146"/>
        <v>0</v>
      </c>
      <c r="I691" s="87">
        <f t="shared" si="147"/>
        <v>0</v>
      </c>
      <c r="J691" s="87">
        <f t="shared" si="148"/>
        <v>0</v>
      </c>
      <c r="K691" s="87">
        <f t="shared" si="149"/>
        <v>0</v>
      </c>
      <c r="L691" s="87">
        <f t="shared" si="150"/>
        <v>0</v>
      </c>
      <c r="M691" s="87">
        <f t="shared" si="151"/>
        <v>0</v>
      </c>
      <c r="N691" s="87">
        <f t="shared" si="152"/>
        <v>0</v>
      </c>
      <c r="O691" s="87">
        <f t="shared" si="153"/>
        <v>0</v>
      </c>
    </row>
    <row r="692" spans="1:15" x14ac:dyDescent="0.35">
      <c r="A692" s="87" t="str">
        <f t="shared" si="140"/>
        <v>2026</v>
      </c>
      <c r="B692" s="87">
        <v>594000</v>
      </c>
      <c r="C692" s="87">
        <f t="shared" si="141"/>
        <v>0</v>
      </c>
      <c r="D692" s="87">
        <f t="shared" si="142"/>
        <v>0</v>
      </c>
      <c r="E692" s="87">
        <f t="shared" si="143"/>
        <v>0</v>
      </c>
      <c r="F692" s="87">
        <f t="shared" si="144"/>
        <v>0</v>
      </c>
      <c r="G692" s="87">
        <f t="shared" si="145"/>
        <v>0</v>
      </c>
      <c r="H692" s="87">
        <f t="shared" si="146"/>
        <v>0</v>
      </c>
      <c r="I692" s="87">
        <f t="shared" si="147"/>
        <v>0</v>
      </c>
      <c r="J692" s="87">
        <f t="shared" si="148"/>
        <v>0</v>
      </c>
      <c r="K692" s="87">
        <f t="shared" si="149"/>
        <v>0</v>
      </c>
      <c r="L692" s="87">
        <f t="shared" si="150"/>
        <v>0</v>
      </c>
      <c r="M692" s="87">
        <f t="shared" si="151"/>
        <v>0</v>
      </c>
      <c r="N692" s="87">
        <f t="shared" si="152"/>
        <v>0</v>
      </c>
      <c r="O692" s="87">
        <f t="shared" si="153"/>
        <v>0</v>
      </c>
    </row>
    <row r="693" spans="1:15" x14ac:dyDescent="0.35">
      <c r="A693" s="87" t="str">
        <f t="shared" si="140"/>
        <v>2026</v>
      </c>
      <c r="B693" s="87">
        <v>594010</v>
      </c>
      <c r="C693" s="87">
        <f t="shared" si="141"/>
        <v>0</v>
      </c>
      <c r="D693" s="87">
        <f t="shared" si="142"/>
        <v>0</v>
      </c>
      <c r="E693" s="87">
        <f t="shared" si="143"/>
        <v>0</v>
      </c>
      <c r="F693" s="87">
        <f t="shared" si="144"/>
        <v>0</v>
      </c>
      <c r="G693" s="87">
        <f t="shared" si="145"/>
        <v>0</v>
      </c>
      <c r="H693" s="87">
        <f t="shared" si="146"/>
        <v>0</v>
      </c>
      <c r="I693" s="87">
        <f t="shared" si="147"/>
        <v>0</v>
      </c>
      <c r="J693" s="87">
        <f t="shared" si="148"/>
        <v>0</v>
      </c>
      <c r="K693" s="87">
        <f t="shared" si="149"/>
        <v>0</v>
      </c>
      <c r="L693" s="87">
        <f t="shared" si="150"/>
        <v>0</v>
      </c>
      <c r="M693" s="87">
        <f t="shared" si="151"/>
        <v>0</v>
      </c>
      <c r="N693" s="87">
        <f t="shared" si="152"/>
        <v>0</v>
      </c>
      <c r="O693" s="87">
        <f t="shared" si="153"/>
        <v>0</v>
      </c>
    </row>
    <row r="694" spans="1:15" x14ac:dyDescent="0.35">
      <c r="A694" s="87" t="str">
        <f t="shared" si="140"/>
        <v>2026</v>
      </c>
      <c r="B694" s="87">
        <v>594011</v>
      </c>
      <c r="C694" s="87">
        <f t="shared" si="141"/>
        <v>0</v>
      </c>
      <c r="D694" s="87">
        <f t="shared" si="142"/>
        <v>0</v>
      </c>
      <c r="E694" s="87">
        <f t="shared" si="143"/>
        <v>0</v>
      </c>
      <c r="F694" s="87">
        <f t="shared" si="144"/>
        <v>0</v>
      </c>
      <c r="G694" s="87">
        <f t="shared" si="145"/>
        <v>0</v>
      </c>
      <c r="H694" s="87">
        <f t="shared" si="146"/>
        <v>0</v>
      </c>
      <c r="I694" s="87">
        <f t="shared" si="147"/>
        <v>0</v>
      </c>
      <c r="J694" s="87">
        <f t="shared" si="148"/>
        <v>0</v>
      </c>
      <c r="K694" s="87">
        <f t="shared" si="149"/>
        <v>0</v>
      </c>
      <c r="L694" s="87">
        <f t="shared" si="150"/>
        <v>0</v>
      </c>
      <c r="M694" s="87">
        <f t="shared" si="151"/>
        <v>0</v>
      </c>
      <c r="N694" s="87">
        <f t="shared" si="152"/>
        <v>0</v>
      </c>
      <c r="O694" s="87">
        <f t="shared" si="153"/>
        <v>0</v>
      </c>
    </row>
  </sheetData>
  <sheetProtection password="C91F" sheet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CFF"/>
  </sheetPr>
  <dimension ref="A1:O598"/>
  <sheetViews>
    <sheetView workbookViewId="0"/>
  </sheetViews>
  <sheetFormatPr defaultColWidth="9.08984375" defaultRowHeight="14.5" x14ac:dyDescent="0.35"/>
  <cols>
    <col min="1" max="1" width="9.08984375" style="87" customWidth="1"/>
    <col min="2" max="16384" width="9.08984375" style="87"/>
  </cols>
  <sheetData>
    <row r="1" spans="1:15" x14ac:dyDescent="0.35">
      <c r="A1" s="87" t="s">
        <v>717</v>
      </c>
      <c r="B1" s="87" t="s">
        <v>1114</v>
      </c>
      <c r="C1" s="87" t="s">
        <v>1115</v>
      </c>
      <c r="D1" s="87" t="s">
        <v>671</v>
      </c>
      <c r="E1" s="87" t="s">
        <v>672</v>
      </c>
      <c r="F1" s="87" t="s">
        <v>673</v>
      </c>
      <c r="G1" s="87" t="s">
        <v>674</v>
      </c>
      <c r="H1" s="87" t="s">
        <v>675</v>
      </c>
      <c r="I1" s="87" t="s">
        <v>676</v>
      </c>
      <c r="J1" s="87" t="s">
        <v>677</v>
      </c>
      <c r="K1" s="87" t="s">
        <v>678</v>
      </c>
      <c r="L1" s="87" t="s">
        <v>679</v>
      </c>
      <c r="M1" s="87" t="s">
        <v>680</v>
      </c>
      <c r="N1" s="87" t="s">
        <v>681</v>
      </c>
      <c r="O1" s="87" t="s">
        <v>682</v>
      </c>
    </row>
    <row r="2" spans="1:15" x14ac:dyDescent="0.35">
      <c r="A2" s="87" t="str">
        <f t="shared" ref="A2:A65" si="0">+PlnYr</f>
        <v>2026</v>
      </c>
      <c r="B2" s="87">
        <v>400000</v>
      </c>
      <c r="C2" s="87">
        <f t="shared" ref="C2:C65" si="1">VLOOKUP($B2,RSV,47,FALSE)</f>
        <v>0</v>
      </c>
      <c r="D2" s="87">
        <f t="shared" ref="D2:D65" si="2">VLOOKUP($B2,RSV,35,FALSE)</f>
        <v>0</v>
      </c>
      <c r="E2" s="87">
        <f t="shared" ref="E2:E65" si="3">VLOOKUP($B2,RSV,36,FALSE)</f>
        <v>0</v>
      </c>
      <c r="F2" s="87">
        <f t="shared" ref="F2:F65" si="4">VLOOKUP($B2,RSV,37,FALSE)</f>
        <v>0</v>
      </c>
      <c r="G2" s="87">
        <f t="shared" ref="G2:G65" si="5">VLOOKUP($B2,RSV,38,FALSE)</f>
        <v>0</v>
      </c>
      <c r="H2" s="87">
        <f t="shared" ref="H2:H65" si="6">VLOOKUP($B2,RSV,39,FALSE)</f>
        <v>0</v>
      </c>
      <c r="I2" s="87">
        <f t="shared" ref="I2:I65" si="7">VLOOKUP($B2,RSV,40,FALSE)</f>
        <v>0</v>
      </c>
      <c r="J2" s="87">
        <f t="shared" ref="J2:J65" si="8">VLOOKUP($B2,RSV,41,FALSE)</f>
        <v>0</v>
      </c>
      <c r="K2" s="87">
        <f t="shared" ref="K2:K65" si="9">VLOOKUP($B2,RSV,42,FALSE)</f>
        <v>0</v>
      </c>
      <c r="L2" s="87">
        <f t="shared" ref="L2:L65" si="10">VLOOKUP($B2,RSV,43,FALSE)</f>
        <v>0</v>
      </c>
      <c r="M2" s="87">
        <f t="shared" ref="M2:M65" si="11">VLOOKUP($B2,RSV,44,FALSE)</f>
        <v>0</v>
      </c>
      <c r="N2" s="87">
        <f t="shared" ref="N2:N65" si="12">VLOOKUP($B2,RSV,45,FALSE)</f>
        <v>0</v>
      </c>
      <c r="O2" s="87">
        <f t="shared" ref="O2:O65" si="13">VLOOKUP($B2,RSV,46,FALSE)</f>
        <v>0</v>
      </c>
    </row>
    <row r="3" spans="1:15" x14ac:dyDescent="0.35">
      <c r="A3" s="87" t="str">
        <f t="shared" si="0"/>
        <v>2026</v>
      </c>
      <c r="B3" s="87">
        <v>400010</v>
      </c>
      <c r="C3" s="87">
        <f t="shared" si="1"/>
        <v>0</v>
      </c>
      <c r="D3" s="87">
        <f t="shared" si="2"/>
        <v>0</v>
      </c>
      <c r="E3" s="87">
        <f t="shared" si="3"/>
        <v>0</v>
      </c>
      <c r="F3" s="87">
        <f t="shared" si="4"/>
        <v>0</v>
      </c>
      <c r="G3" s="87">
        <f t="shared" si="5"/>
        <v>0</v>
      </c>
      <c r="H3" s="87">
        <f t="shared" si="6"/>
        <v>0</v>
      </c>
      <c r="I3" s="87">
        <f t="shared" si="7"/>
        <v>0</v>
      </c>
      <c r="J3" s="87">
        <f t="shared" si="8"/>
        <v>0</v>
      </c>
      <c r="K3" s="87">
        <f t="shared" si="9"/>
        <v>0</v>
      </c>
      <c r="L3" s="87">
        <f t="shared" si="10"/>
        <v>0</v>
      </c>
      <c r="M3" s="87">
        <f t="shared" si="11"/>
        <v>0</v>
      </c>
      <c r="N3" s="87">
        <f t="shared" si="12"/>
        <v>0</v>
      </c>
      <c r="O3" s="87">
        <f t="shared" si="13"/>
        <v>0</v>
      </c>
    </row>
    <row r="4" spans="1:15" x14ac:dyDescent="0.35">
      <c r="A4" s="87" t="str">
        <f t="shared" si="0"/>
        <v>2026</v>
      </c>
      <c r="B4" s="87">
        <v>400011</v>
      </c>
      <c r="C4" s="87">
        <f t="shared" si="1"/>
        <v>0</v>
      </c>
      <c r="D4" s="87">
        <f t="shared" si="2"/>
        <v>0</v>
      </c>
      <c r="E4" s="87">
        <f t="shared" si="3"/>
        <v>0</v>
      </c>
      <c r="F4" s="87">
        <f t="shared" si="4"/>
        <v>0</v>
      </c>
      <c r="G4" s="87">
        <f t="shared" si="5"/>
        <v>0</v>
      </c>
      <c r="H4" s="87">
        <f t="shared" si="6"/>
        <v>0</v>
      </c>
      <c r="I4" s="87">
        <f t="shared" si="7"/>
        <v>0</v>
      </c>
      <c r="J4" s="87">
        <f t="shared" si="8"/>
        <v>0</v>
      </c>
      <c r="K4" s="87">
        <f t="shared" si="9"/>
        <v>0</v>
      </c>
      <c r="L4" s="87">
        <f t="shared" si="10"/>
        <v>0</v>
      </c>
      <c r="M4" s="87">
        <f t="shared" si="11"/>
        <v>0</v>
      </c>
      <c r="N4" s="87">
        <f t="shared" si="12"/>
        <v>0</v>
      </c>
      <c r="O4" s="87">
        <f t="shared" si="13"/>
        <v>0</v>
      </c>
    </row>
    <row r="5" spans="1:15" x14ac:dyDescent="0.35">
      <c r="A5" s="87" t="str">
        <f t="shared" si="0"/>
        <v>2026</v>
      </c>
      <c r="B5" s="87">
        <v>400012</v>
      </c>
      <c r="C5" s="87">
        <f t="shared" si="1"/>
        <v>0</v>
      </c>
      <c r="D5" s="87">
        <f t="shared" si="2"/>
        <v>0</v>
      </c>
      <c r="E5" s="87">
        <f t="shared" si="3"/>
        <v>0</v>
      </c>
      <c r="F5" s="87">
        <f t="shared" si="4"/>
        <v>0</v>
      </c>
      <c r="G5" s="87">
        <f t="shared" si="5"/>
        <v>0</v>
      </c>
      <c r="H5" s="87">
        <f t="shared" si="6"/>
        <v>0</v>
      </c>
      <c r="I5" s="87">
        <f t="shared" si="7"/>
        <v>0</v>
      </c>
      <c r="J5" s="87">
        <f t="shared" si="8"/>
        <v>0</v>
      </c>
      <c r="K5" s="87">
        <f t="shared" si="9"/>
        <v>0</v>
      </c>
      <c r="L5" s="87">
        <f t="shared" si="10"/>
        <v>0</v>
      </c>
      <c r="M5" s="87">
        <f t="shared" si="11"/>
        <v>0</v>
      </c>
      <c r="N5" s="87">
        <f t="shared" si="12"/>
        <v>0</v>
      </c>
      <c r="O5" s="87">
        <f t="shared" si="13"/>
        <v>0</v>
      </c>
    </row>
    <row r="6" spans="1:15" x14ac:dyDescent="0.35">
      <c r="A6" s="87" t="str">
        <f t="shared" si="0"/>
        <v>2026</v>
      </c>
      <c r="B6" s="87">
        <v>400013</v>
      </c>
      <c r="C6" s="87">
        <f t="shared" si="1"/>
        <v>0</v>
      </c>
      <c r="D6" s="87">
        <f t="shared" si="2"/>
        <v>0</v>
      </c>
      <c r="E6" s="87">
        <f t="shared" si="3"/>
        <v>0</v>
      </c>
      <c r="F6" s="87">
        <f t="shared" si="4"/>
        <v>0</v>
      </c>
      <c r="G6" s="87">
        <f t="shared" si="5"/>
        <v>0</v>
      </c>
      <c r="H6" s="87">
        <f t="shared" si="6"/>
        <v>0</v>
      </c>
      <c r="I6" s="87">
        <f t="shared" si="7"/>
        <v>0</v>
      </c>
      <c r="J6" s="87">
        <f t="shared" si="8"/>
        <v>0</v>
      </c>
      <c r="K6" s="87">
        <f t="shared" si="9"/>
        <v>0</v>
      </c>
      <c r="L6" s="87">
        <f t="shared" si="10"/>
        <v>0</v>
      </c>
      <c r="M6" s="87">
        <f t="shared" si="11"/>
        <v>0</v>
      </c>
      <c r="N6" s="87">
        <f t="shared" si="12"/>
        <v>0</v>
      </c>
      <c r="O6" s="87">
        <f t="shared" si="13"/>
        <v>0</v>
      </c>
    </row>
    <row r="7" spans="1:15" x14ac:dyDescent="0.35">
      <c r="A7" s="87" t="str">
        <f t="shared" si="0"/>
        <v>2026</v>
      </c>
      <c r="B7" s="87">
        <v>400014</v>
      </c>
      <c r="C7" s="87">
        <f t="shared" si="1"/>
        <v>0</v>
      </c>
      <c r="D7" s="87">
        <f t="shared" si="2"/>
        <v>0</v>
      </c>
      <c r="E7" s="87">
        <f t="shared" si="3"/>
        <v>0</v>
      </c>
      <c r="F7" s="87">
        <f t="shared" si="4"/>
        <v>0</v>
      </c>
      <c r="G7" s="87">
        <f t="shared" si="5"/>
        <v>0</v>
      </c>
      <c r="H7" s="87">
        <f t="shared" si="6"/>
        <v>0</v>
      </c>
      <c r="I7" s="87">
        <f t="shared" si="7"/>
        <v>0</v>
      </c>
      <c r="J7" s="87">
        <f t="shared" si="8"/>
        <v>0</v>
      </c>
      <c r="K7" s="87">
        <f t="shared" si="9"/>
        <v>0</v>
      </c>
      <c r="L7" s="87">
        <f t="shared" si="10"/>
        <v>0</v>
      </c>
      <c r="M7" s="87">
        <f t="shared" si="11"/>
        <v>0</v>
      </c>
      <c r="N7" s="87">
        <f t="shared" si="12"/>
        <v>0</v>
      </c>
      <c r="O7" s="87">
        <f t="shared" si="13"/>
        <v>0</v>
      </c>
    </row>
    <row r="8" spans="1:15" x14ac:dyDescent="0.35">
      <c r="A8" s="87" t="str">
        <f t="shared" si="0"/>
        <v>2026</v>
      </c>
      <c r="B8" s="87">
        <v>400015</v>
      </c>
      <c r="C8" s="87">
        <f t="shared" si="1"/>
        <v>0</v>
      </c>
      <c r="D8" s="87">
        <f t="shared" si="2"/>
        <v>0</v>
      </c>
      <c r="E8" s="87">
        <f t="shared" si="3"/>
        <v>0</v>
      </c>
      <c r="F8" s="87">
        <f t="shared" si="4"/>
        <v>0</v>
      </c>
      <c r="G8" s="87">
        <f t="shared" si="5"/>
        <v>0</v>
      </c>
      <c r="H8" s="87">
        <f t="shared" si="6"/>
        <v>0</v>
      </c>
      <c r="I8" s="87">
        <f t="shared" si="7"/>
        <v>0</v>
      </c>
      <c r="J8" s="87">
        <f t="shared" si="8"/>
        <v>0</v>
      </c>
      <c r="K8" s="87">
        <f t="shared" si="9"/>
        <v>0</v>
      </c>
      <c r="L8" s="87">
        <f t="shared" si="10"/>
        <v>0</v>
      </c>
      <c r="M8" s="87">
        <f t="shared" si="11"/>
        <v>0</v>
      </c>
      <c r="N8" s="87">
        <f t="shared" si="12"/>
        <v>0</v>
      </c>
      <c r="O8" s="87">
        <f t="shared" si="13"/>
        <v>0</v>
      </c>
    </row>
    <row r="9" spans="1:15" x14ac:dyDescent="0.35">
      <c r="A9" s="87" t="str">
        <f t="shared" si="0"/>
        <v>2026</v>
      </c>
      <c r="B9" s="87">
        <v>400016</v>
      </c>
      <c r="C9" s="87">
        <f t="shared" si="1"/>
        <v>0</v>
      </c>
      <c r="D9" s="87">
        <f t="shared" si="2"/>
        <v>0</v>
      </c>
      <c r="E9" s="87">
        <f t="shared" si="3"/>
        <v>0</v>
      </c>
      <c r="F9" s="87">
        <f t="shared" si="4"/>
        <v>0</v>
      </c>
      <c r="G9" s="87">
        <f t="shared" si="5"/>
        <v>0</v>
      </c>
      <c r="H9" s="87">
        <f t="shared" si="6"/>
        <v>0</v>
      </c>
      <c r="I9" s="87">
        <f t="shared" si="7"/>
        <v>0</v>
      </c>
      <c r="J9" s="87">
        <f t="shared" si="8"/>
        <v>0</v>
      </c>
      <c r="K9" s="87">
        <f t="shared" si="9"/>
        <v>0</v>
      </c>
      <c r="L9" s="87">
        <f t="shared" si="10"/>
        <v>0</v>
      </c>
      <c r="M9" s="87">
        <f t="shared" si="11"/>
        <v>0</v>
      </c>
      <c r="N9" s="87">
        <f t="shared" si="12"/>
        <v>0</v>
      </c>
      <c r="O9" s="87">
        <f t="shared" si="13"/>
        <v>0</v>
      </c>
    </row>
    <row r="10" spans="1:15" x14ac:dyDescent="0.35">
      <c r="A10" s="87" t="str">
        <f t="shared" si="0"/>
        <v>2026</v>
      </c>
      <c r="B10" s="87">
        <v>400017</v>
      </c>
      <c r="C10" s="87">
        <f t="shared" si="1"/>
        <v>0</v>
      </c>
      <c r="D10" s="87">
        <f t="shared" si="2"/>
        <v>0</v>
      </c>
      <c r="E10" s="87">
        <f t="shared" si="3"/>
        <v>0</v>
      </c>
      <c r="F10" s="87">
        <f t="shared" si="4"/>
        <v>0</v>
      </c>
      <c r="G10" s="87">
        <f t="shared" si="5"/>
        <v>0</v>
      </c>
      <c r="H10" s="87">
        <f t="shared" si="6"/>
        <v>0</v>
      </c>
      <c r="I10" s="87">
        <f t="shared" si="7"/>
        <v>0</v>
      </c>
      <c r="J10" s="87">
        <f t="shared" si="8"/>
        <v>0</v>
      </c>
      <c r="K10" s="87">
        <f t="shared" si="9"/>
        <v>0</v>
      </c>
      <c r="L10" s="87">
        <f t="shared" si="10"/>
        <v>0</v>
      </c>
      <c r="M10" s="87">
        <f t="shared" si="11"/>
        <v>0</v>
      </c>
      <c r="N10" s="87">
        <f t="shared" si="12"/>
        <v>0</v>
      </c>
      <c r="O10" s="87">
        <f t="shared" si="13"/>
        <v>0</v>
      </c>
    </row>
    <row r="11" spans="1:15" x14ac:dyDescent="0.35">
      <c r="A11" s="87" t="str">
        <f t="shared" si="0"/>
        <v>2026</v>
      </c>
      <c r="B11" s="87">
        <v>400018</v>
      </c>
      <c r="C11" s="87">
        <f t="shared" si="1"/>
        <v>0</v>
      </c>
      <c r="D11" s="87">
        <f t="shared" si="2"/>
        <v>0</v>
      </c>
      <c r="E11" s="87">
        <f t="shared" si="3"/>
        <v>0</v>
      </c>
      <c r="F11" s="87">
        <f t="shared" si="4"/>
        <v>0</v>
      </c>
      <c r="G11" s="87">
        <f t="shared" si="5"/>
        <v>0</v>
      </c>
      <c r="H11" s="87">
        <f t="shared" si="6"/>
        <v>0</v>
      </c>
      <c r="I11" s="87">
        <f t="shared" si="7"/>
        <v>0</v>
      </c>
      <c r="J11" s="87">
        <f t="shared" si="8"/>
        <v>0</v>
      </c>
      <c r="K11" s="87">
        <f t="shared" si="9"/>
        <v>0</v>
      </c>
      <c r="L11" s="87">
        <f t="shared" si="10"/>
        <v>0</v>
      </c>
      <c r="M11" s="87">
        <f t="shared" si="11"/>
        <v>0</v>
      </c>
      <c r="N11" s="87">
        <f t="shared" si="12"/>
        <v>0</v>
      </c>
      <c r="O11" s="87">
        <f t="shared" si="13"/>
        <v>0</v>
      </c>
    </row>
    <row r="12" spans="1:15" x14ac:dyDescent="0.35">
      <c r="A12" s="87" t="str">
        <f t="shared" si="0"/>
        <v>2026</v>
      </c>
      <c r="B12" s="87">
        <v>400019</v>
      </c>
      <c r="C12" s="87">
        <f t="shared" si="1"/>
        <v>0</v>
      </c>
      <c r="D12" s="87">
        <f t="shared" si="2"/>
        <v>0</v>
      </c>
      <c r="E12" s="87">
        <f t="shared" si="3"/>
        <v>0</v>
      </c>
      <c r="F12" s="87">
        <f t="shared" si="4"/>
        <v>0</v>
      </c>
      <c r="G12" s="87">
        <f t="shared" si="5"/>
        <v>0</v>
      </c>
      <c r="H12" s="87">
        <f t="shared" si="6"/>
        <v>0</v>
      </c>
      <c r="I12" s="87">
        <f t="shared" si="7"/>
        <v>0</v>
      </c>
      <c r="J12" s="87">
        <f t="shared" si="8"/>
        <v>0</v>
      </c>
      <c r="K12" s="87">
        <f t="shared" si="9"/>
        <v>0</v>
      </c>
      <c r="L12" s="87">
        <f t="shared" si="10"/>
        <v>0</v>
      </c>
      <c r="M12" s="87">
        <f t="shared" si="11"/>
        <v>0</v>
      </c>
      <c r="N12" s="87">
        <f t="shared" si="12"/>
        <v>0</v>
      </c>
      <c r="O12" s="87">
        <f t="shared" si="13"/>
        <v>0</v>
      </c>
    </row>
    <row r="13" spans="1:15" x14ac:dyDescent="0.35">
      <c r="A13" s="87" t="str">
        <f t="shared" si="0"/>
        <v>2026</v>
      </c>
      <c r="B13" s="87">
        <v>400020</v>
      </c>
      <c r="C13" s="87">
        <f t="shared" si="1"/>
        <v>0</v>
      </c>
      <c r="D13" s="87">
        <f t="shared" si="2"/>
        <v>0</v>
      </c>
      <c r="E13" s="87">
        <f t="shared" si="3"/>
        <v>0</v>
      </c>
      <c r="F13" s="87">
        <f t="shared" si="4"/>
        <v>0</v>
      </c>
      <c r="G13" s="87">
        <f t="shared" si="5"/>
        <v>0</v>
      </c>
      <c r="H13" s="87">
        <f t="shared" si="6"/>
        <v>0</v>
      </c>
      <c r="I13" s="87">
        <f t="shared" si="7"/>
        <v>0</v>
      </c>
      <c r="J13" s="87">
        <f t="shared" si="8"/>
        <v>0</v>
      </c>
      <c r="K13" s="87">
        <f t="shared" si="9"/>
        <v>0</v>
      </c>
      <c r="L13" s="87">
        <f t="shared" si="10"/>
        <v>0</v>
      </c>
      <c r="M13" s="87">
        <f t="shared" si="11"/>
        <v>0</v>
      </c>
      <c r="N13" s="87">
        <f t="shared" si="12"/>
        <v>0</v>
      </c>
      <c r="O13" s="87">
        <f t="shared" si="13"/>
        <v>0</v>
      </c>
    </row>
    <row r="14" spans="1:15" x14ac:dyDescent="0.35">
      <c r="A14" s="87" t="str">
        <f t="shared" si="0"/>
        <v>2026</v>
      </c>
      <c r="B14" s="87">
        <v>401000</v>
      </c>
      <c r="C14" s="87">
        <f t="shared" si="1"/>
        <v>0</v>
      </c>
      <c r="D14" s="87">
        <f t="shared" si="2"/>
        <v>0</v>
      </c>
      <c r="E14" s="87">
        <f t="shared" si="3"/>
        <v>0</v>
      </c>
      <c r="F14" s="87">
        <f t="shared" si="4"/>
        <v>0</v>
      </c>
      <c r="G14" s="87">
        <f t="shared" si="5"/>
        <v>0</v>
      </c>
      <c r="H14" s="87">
        <f t="shared" si="6"/>
        <v>0</v>
      </c>
      <c r="I14" s="87">
        <f t="shared" si="7"/>
        <v>0</v>
      </c>
      <c r="J14" s="87">
        <f t="shared" si="8"/>
        <v>0</v>
      </c>
      <c r="K14" s="87">
        <f t="shared" si="9"/>
        <v>0</v>
      </c>
      <c r="L14" s="87">
        <f t="shared" si="10"/>
        <v>0</v>
      </c>
      <c r="M14" s="87">
        <f t="shared" si="11"/>
        <v>0</v>
      </c>
      <c r="N14" s="87">
        <f t="shared" si="12"/>
        <v>0</v>
      </c>
      <c r="O14" s="87">
        <f t="shared" si="13"/>
        <v>0</v>
      </c>
    </row>
    <row r="15" spans="1:15" x14ac:dyDescent="0.35">
      <c r="A15" s="87" t="str">
        <f t="shared" si="0"/>
        <v>2026</v>
      </c>
      <c r="B15" s="87">
        <v>401009</v>
      </c>
      <c r="C15" s="87">
        <f t="shared" si="1"/>
        <v>0</v>
      </c>
      <c r="D15" s="87">
        <f t="shared" si="2"/>
        <v>0</v>
      </c>
      <c r="E15" s="87">
        <f t="shared" si="3"/>
        <v>0</v>
      </c>
      <c r="F15" s="87">
        <f t="shared" si="4"/>
        <v>0</v>
      </c>
      <c r="G15" s="87">
        <f t="shared" si="5"/>
        <v>0</v>
      </c>
      <c r="H15" s="87">
        <f t="shared" si="6"/>
        <v>0</v>
      </c>
      <c r="I15" s="87">
        <f t="shared" si="7"/>
        <v>0</v>
      </c>
      <c r="J15" s="87">
        <f t="shared" si="8"/>
        <v>0</v>
      </c>
      <c r="K15" s="87">
        <f t="shared" si="9"/>
        <v>0</v>
      </c>
      <c r="L15" s="87">
        <f t="shared" si="10"/>
        <v>0</v>
      </c>
      <c r="M15" s="87">
        <f t="shared" si="11"/>
        <v>0</v>
      </c>
      <c r="N15" s="87">
        <f t="shared" si="12"/>
        <v>0</v>
      </c>
      <c r="O15" s="87">
        <f t="shared" si="13"/>
        <v>0</v>
      </c>
    </row>
    <row r="16" spans="1:15" x14ac:dyDescent="0.35">
      <c r="A16" s="87" t="str">
        <f t="shared" si="0"/>
        <v>2026</v>
      </c>
      <c r="B16" s="87">
        <v>401010</v>
      </c>
      <c r="C16" s="87">
        <f t="shared" si="1"/>
        <v>0</v>
      </c>
      <c r="D16" s="87">
        <f t="shared" si="2"/>
        <v>0</v>
      </c>
      <c r="E16" s="87">
        <f t="shared" si="3"/>
        <v>0</v>
      </c>
      <c r="F16" s="87">
        <f t="shared" si="4"/>
        <v>0</v>
      </c>
      <c r="G16" s="87">
        <f t="shared" si="5"/>
        <v>0</v>
      </c>
      <c r="H16" s="87">
        <f t="shared" si="6"/>
        <v>0</v>
      </c>
      <c r="I16" s="87">
        <f t="shared" si="7"/>
        <v>0</v>
      </c>
      <c r="J16" s="87">
        <f t="shared" si="8"/>
        <v>0</v>
      </c>
      <c r="K16" s="87">
        <f t="shared" si="9"/>
        <v>0</v>
      </c>
      <c r="L16" s="87">
        <f t="shared" si="10"/>
        <v>0</v>
      </c>
      <c r="M16" s="87">
        <f t="shared" si="11"/>
        <v>0</v>
      </c>
      <c r="N16" s="87">
        <f t="shared" si="12"/>
        <v>0</v>
      </c>
      <c r="O16" s="87">
        <f t="shared" si="13"/>
        <v>0</v>
      </c>
    </row>
    <row r="17" spans="1:15" x14ac:dyDescent="0.35">
      <c r="A17" s="87" t="str">
        <f t="shared" si="0"/>
        <v>2026</v>
      </c>
      <c r="B17" s="87">
        <v>401011</v>
      </c>
      <c r="C17" s="87">
        <f t="shared" si="1"/>
        <v>0</v>
      </c>
      <c r="D17" s="87">
        <f t="shared" si="2"/>
        <v>0</v>
      </c>
      <c r="E17" s="87">
        <f t="shared" si="3"/>
        <v>0</v>
      </c>
      <c r="F17" s="87">
        <f t="shared" si="4"/>
        <v>0</v>
      </c>
      <c r="G17" s="87">
        <f t="shared" si="5"/>
        <v>0</v>
      </c>
      <c r="H17" s="87">
        <f t="shared" si="6"/>
        <v>0</v>
      </c>
      <c r="I17" s="87">
        <f t="shared" si="7"/>
        <v>0</v>
      </c>
      <c r="J17" s="87">
        <f t="shared" si="8"/>
        <v>0</v>
      </c>
      <c r="K17" s="87">
        <f t="shared" si="9"/>
        <v>0</v>
      </c>
      <c r="L17" s="87">
        <f t="shared" si="10"/>
        <v>0</v>
      </c>
      <c r="M17" s="87">
        <f t="shared" si="11"/>
        <v>0</v>
      </c>
      <c r="N17" s="87">
        <f t="shared" si="12"/>
        <v>0</v>
      </c>
      <c r="O17" s="87">
        <f t="shared" si="13"/>
        <v>0</v>
      </c>
    </row>
    <row r="18" spans="1:15" x14ac:dyDescent="0.35">
      <c r="A18" s="87" t="str">
        <f t="shared" si="0"/>
        <v>2026</v>
      </c>
      <c r="B18" s="87">
        <v>401012</v>
      </c>
      <c r="C18" s="87">
        <f t="shared" si="1"/>
        <v>0</v>
      </c>
      <c r="D18" s="87">
        <f t="shared" si="2"/>
        <v>0</v>
      </c>
      <c r="E18" s="87">
        <f t="shared" si="3"/>
        <v>0</v>
      </c>
      <c r="F18" s="87">
        <f t="shared" si="4"/>
        <v>0</v>
      </c>
      <c r="G18" s="87">
        <f t="shared" si="5"/>
        <v>0</v>
      </c>
      <c r="H18" s="87">
        <f t="shared" si="6"/>
        <v>0</v>
      </c>
      <c r="I18" s="87">
        <f t="shared" si="7"/>
        <v>0</v>
      </c>
      <c r="J18" s="87">
        <f t="shared" si="8"/>
        <v>0</v>
      </c>
      <c r="K18" s="87">
        <f t="shared" si="9"/>
        <v>0</v>
      </c>
      <c r="L18" s="87">
        <f t="shared" si="10"/>
        <v>0</v>
      </c>
      <c r="M18" s="87">
        <f t="shared" si="11"/>
        <v>0</v>
      </c>
      <c r="N18" s="87">
        <f t="shared" si="12"/>
        <v>0</v>
      </c>
      <c r="O18" s="87">
        <f t="shared" si="13"/>
        <v>0</v>
      </c>
    </row>
    <row r="19" spans="1:15" x14ac:dyDescent="0.35">
      <c r="A19" s="87" t="str">
        <f t="shared" si="0"/>
        <v>2026</v>
      </c>
      <c r="B19" s="87">
        <v>401013</v>
      </c>
      <c r="C19" s="87">
        <f t="shared" si="1"/>
        <v>0</v>
      </c>
      <c r="D19" s="87">
        <f t="shared" si="2"/>
        <v>0</v>
      </c>
      <c r="E19" s="87">
        <f t="shared" si="3"/>
        <v>0</v>
      </c>
      <c r="F19" s="87">
        <f t="shared" si="4"/>
        <v>0</v>
      </c>
      <c r="G19" s="87">
        <f t="shared" si="5"/>
        <v>0</v>
      </c>
      <c r="H19" s="87">
        <f t="shared" si="6"/>
        <v>0</v>
      </c>
      <c r="I19" s="87">
        <f t="shared" si="7"/>
        <v>0</v>
      </c>
      <c r="J19" s="87">
        <f t="shared" si="8"/>
        <v>0</v>
      </c>
      <c r="K19" s="87">
        <f t="shared" si="9"/>
        <v>0</v>
      </c>
      <c r="L19" s="87">
        <f t="shared" si="10"/>
        <v>0</v>
      </c>
      <c r="M19" s="87">
        <f t="shared" si="11"/>
        <v>0</v>
      </c>
      <c r="N19" s="87">
        <f t="shared" si="12"/>
        <v>0</v>
      </c>
      <c r="O19" s="87">
        <f t="shared" si="13"/>
        <v>0</v>
      </c>
    </row>
    <row r="20" spans="1:15" x14ac:dyDescent="0.35">
      <c r="A20" s="87" t="str">
        <f t="shared" si="0"/>
        <v>2026</v>
      </c>
      <c r="B20" s="87">
        <v>401014</v>
      </c>
      <c r="C20" s="87">
        <f t="shared" si="1"/>
        <v>0</v>
      </c>
      <c r="D20" s="87">
        <f t="shared" si="2"/>
        <v>0</v>
      </c>
      <c r="E20" s="87">
        <f t="shared" si="3"/>
        <v>0</v>
      </c>
      <c r="F20" s="87">
        <f t="shared" si="4"/>
        <v>0</v>
      </c>
      <c r="G20" s="87">
        <f t="shared" si="5"/>
        <v>0</v>
      </c>
      <c r="H20" s="87">
        <f t="shared" si="6"/>
        <v>0</v>
      </c>
      <c r="I20" s="87">
        <f t="shared" si="7"/>
        <v>0</v>
      </c>
      <c r="J20" s="87">
        <f t="shared" si="8"/>
        <v>0</v>
      </c>
      <c r="K20" s="87">
        <f t="shared" si="9"/>
        <v>0</v>
      </c>
      <c r="L20" s="87">
        <f t="shared" si="10"/>
        <v>0</v>
      </c>
      <c r="M20" s="87">
        <f t="shared" si="11"/>
        <v>0</v>
      </c>
      <c r="N20" s="87">
        <f t="shared" si="12"/>
        <v>0</v>
      </c>
      <c r="O20" s="87">
        <f t="shared" si="13"/>
        <v>0</v>
      </c>
    </row>
    <row r="21" spans="1:15" x14ac:dyDescent="0.35">
      <c r="A21" s="87" t="str">
        <f t="shared" si="0"/>
        <v>2026</v>
      </c>
      <c r="B21" s="87">
        <v>401015</v>
      </c>
      <c r="C21" s="87">
        <f t="shared" si="1"/>
        <v>0</v>
      </c>
      <c r="D21" s="87">
        <f t="shared" si="2"/>
        <v>0</v>
      </c>
      <c r="E21" s="87">
        <f t="shared" si="3"/>
        <v>0</v>
      </c>
      <c r="F21" s="87">
        <f t="shared" si="4"/>
        <v>0</v>
      </c>
      <c r="G21" s="87">
        <f t="shared" si="5"/>
        <v>0</v>
      </c>
      <c r="H21" s="87">
        <f t="shared" si="6"/>
        <v>0</v>
      </c>
      <c r="I21" s="87">
        <f t="shared" si="7"/>
        <v>0</v>
      </c>
      <c r="J21" s="87">
        <f t="shared" si="8"/>
        <v>0</v>
      </c>
      <c r="K21" s="87">
        <f t="shared" si="9"/>
        <v>0</v>
      </c>
      <c r="L21" s="87">
        <f t="shared" si="10"/>
        <v>0</v>
      </c>
      <c r="M21" s="87">
        <f t="shared" si="11"/>
        <v>0</v>
      </c>
      <c r="N21" s="87">
        <f t="shared" si="12"/>
        <v>0</v>
      </c>
      <c r="O21" s="87">
        <f t="shared" si="13"/>
        <v>0</v>
      </c>
    </row>
    <row r="22" spans="1:15" x14ac:dyDescent="0.35">
      <c r="A22" s="87" t="str">
        <f t="shared" si="0"/>
        <v>2026</v>
      </c>
      <c r="B22" s="87">
        <v>401016</v>
      </c>
      <c r="C22" s="87">
        <f t="shared" si="1"/>
        <v>0</v>
      </c>
      <c r="D22" s="87">
        <f t="shared" si="2"/>
        <v>0</v>
      </c>
      <c r="E22" s="87">
        <f t="shared" si="3"/>
        <v>0</v>
      </c>
      <c r="F22" s="87">
        <f t="shared" si="4"/>
        <v>0</v>
      </c>
      <c r="G22" s="87">
        <f t="shared" si="5"/>
        <v>0</v>
      </c>
      <c r="H22" s="87">
        <f t="shared" si="6"/>
        <v>0</v>
      </c>
      <c r="I22" s="87">
        <f t="shared" si="7"/>
        <v>0</v>
      </c>
      <c r="J22" s="87">
        <f t="shared" si="8"/>
        <v>0</v>
      </c>
      <c r="K22" s="87">
        <f t="shared" si="9"/>
        <v>0</v>
      </c>
      <c r="L22" s="87">
        <f t="shared" si="10"/>
        <v>0</v>
      </c>
      <c r="M22" s="87">
        <f t="shared" si="11"/>
        <v>0</v>
      </c>
      <c r="N22" s="87">
        <f t="shared" si="12"/>
        <v>0</v>
      </c>
      <c r="O22" s="87">
        <f t="shared" si="13"/>
        <v>0</v>
      </c>
    </row>
    <row r="23" spans="1:15" x14ac:dyDescent="0.35">
      <c r="A23" s="87" t="str">
        <f t="shared" si="0"/>
        <v>2026</v>
      </c>
      <c r="B23" s="87">
        <v>401017</v>
      </c>
      <c r="C23" s="87">
        <f t="shared" si="1"/>
        <v>0</v>
      </c>
      <c r="D23" s="87">
        <f t="shared" si="2"/>
        <v>0</v>
      </c>
      <c r="E23" s="87">
        <f t="shared" si="3"/>
        <v>0</v>
      </c>
      <c r="F23" s="87">
        <f t="shared" si="4"/>
        <v>0</v>
      </c>
      <c r="G23" s="87">
        <f t="shared" si="5"/>
        <v>0</v>
      </c>
      <c r="H23" s="87">
        <f t="shared" si="6"/>
        <v>0</v>
      </c>
      <c r="I23" s="87">
        <f t="shared" si="7"/>
        <v>0</v>
      </c>
      <c r="J23" s="87">
        <f t="shared" si="8"/>
        <v>0</v>
      </c>
      <c r="K23" s="87">
        <f t="shared" si="9"/>
        <v>0</v>
      </c>
      <c r="L23" s="87">
        <f t="shared" si="10"/>
        <v>0</v>
      </c>
      <c r="M23" s="87">
        <f t="shared" si="11"/>
        <v>0</v>
      </c>
      <c r="N23" s="87">
        <f t="shared" si="12"/>
        <v>0</v>
      </c>
      <c r="O23" s="87">
        <f t="shared" si="13"/>
        <v>0</v>
      </c>
    </row>
    <row r="24" spans="1:15" x14ac:dyDescent="0.35">
      <c r="A24" s="87" t="str">
        <f t="shared" si="0"/>
        <v>2026</v>
      </c>
      <c r="B24" s="87">
        <v>401018</v>
      </c>
      <c r="C24" s="87">
        <f t="shared" si="1"/>
        <v>0</v>
      </c>
      <c r="D24" s="87">
        <f t="shared" si="2"/>
        <v>0</v>
      </c>
      <c r="E24" s="87">
        <f t="shared" si="3"/>
        <v>0</v>
      </c>
      <c r="F24" s="87">
        <f t="shared" si="4"/>
        <v>0</v>
      </c>
      <c r="G24" s="87">
        <f t="shared" si="5"/>
        <v>0</v>
      </c>
      <c r="H24" s="87">
        <f t="shared" si="6"/>
        <v>0</v>
      </c>
      <c r="I24" s="87">
        <f t="shared" si="7"/>
        <v>0</v>
      </c>
      <c r="J24" s="87">
        <f t="shared" si="8"/>
        <v>0</v>
      </c>
      <c r="K24" s="87">
        <f t="shared" si="9"/>
        <v>0</v>
      </c>
      <c r="L24" s="87">
        <f t="shared" si="10"/>
        <v>0</v>
      </c>
      <c r="M24" s="87">
        <f t="shared" si="11"/>
        <v>0</v>
      </c>
      <c r="N24" s="87">
        <f t="shared" si="12"/>
        <v>0</v>
      </c>
      <c r="O24" s="87">
        <f t="shared" si="13"/>
        <v>0</v>
      </c>
    </row>
    <row r="25" spans="1:15" x14ac:dyDescent="0.35">
      <c r="A25" s="87" t="str">
        <f t="shared" si="0"/>
        <v>2026</v>
      </c>
      <c r="B25" s="87">
        <v>401019</v>
      </c>
      <c r="C25" s="87">
        <f t="shared" si="1"/>
        <v>0</v>
      </c>
      <c r="D25" s="87">
        <f t="shared" si="2"/>
        <v>0</v>
      </c>
      <c r="E25" s="87">
        <f t="shared" si="3"/>
        <v>0</v>
      </c>
      <c r="F25" s="87">
        <f t="shared" si="4"/>
        <v>0</v>
      </c>
      <c r="G25" s="87">
        <f t="shared" si="5"/>
        <v>0</v>
      </c>
      <c r="H25" s="87">
        <f t="shared" si="6"/>
        <v>0</v>
      </c>
      <c r="I25" s="87">
        <f t="shared" si="7"/>
        <v>0</v>
      </c>
      <c r="J25" s="87">
        <f t="shared" si="8"/>
        <v>0</v>
      </c>
      <c r="K25" s="87">
        <f t="shared" si="9"/>
        <v>0</v>
      </c>
      <c r="L25" s="87">
        <f t="shared" si="10"/>
        <v>0</v>
      </c>
      <c r="M25" s="87">
        <f t="shared" si="11"/>
        <v>0</v>
      </c>
      <c r="N25" s="87">
        <f t="shared" si="12"/>
        <v>0</v>
      </c>
      <c r="O25" s="87">
        <f t="shared" si="13"/>
        <v>0</v>
      </c>
    </row>
    <row r="26" spans="1:15" x14ac:dyDescent="0.35">
      <c r="A26" s="87" t="str">
        <f t="shared" si="0"/>
        <v>2026</v>
      </c>
      <c r="B26" s="87">
        <v>401020</v>
      </c>
      <c r="C26" s="87">
        <f t="shared" si="1"/>
        <v>0</v>
      </c>
      <c r="D26" s="87">
        <f t="shared" si="2"/>
        <v>0</v>
      </c>
      <c r="E26" s="87">
        <f t="shared" si="3"/>
        <v>0</v>
      </c>
      <c r="F26" s="87">
        <f t="shared" si="4"/>
        <v>0</v>
      </c>
      <c r="G26" s="87">
        <f t="shared" si="5"/>
        <v>0</v>
      </c>
      <c r="H26" s="87">
        <f t="shared" si="6"/>
        <v>0</v>
      </c>
      <c r="I26" s="87">
        <f t="shared" si="7"/>
        <v>0</v>
      </c>
      <c r="J26" s="87">
        <f t="shared" si="8"/>
        <v>0</v>
      </c>
      <c r="K26" s="87">
        <f t="shared" si="9"/>
        <v>0</v>
      </c>
      <c r="L26" s="87">
        <f t="shared" si="10"/>
        <v>0</v>
      </c>
      <c r="M26" s="87">
        <f t="shared" si="11"/>
        <v>0</v>
      </c>
      <c r="N26" s="87">
        <f t="shared" si="12"/>
        <v>0</v>
      </c>
      <c r="O26" s="87">
        <f t="shared" si="13"/>
        <v>0</v>
      </c>
    </row>
    <row r="27" spans="1:15" x14ac:dyDescent="0.35">
      <c r="A27" s="87" t="str">
        <f t="shared" si="0"/>
        <v>2026</v>
      </c>
      <c r="B27" s="87">
        <v>402000</v>
      </c>
      <c r="C27" s="87">
        <f t="shared" si="1"/>
        <v>0</v>
      </c>
      <c r="D27" s="87">
        <f t="shared" si="2"/>
        <v>0</v>
      </c>
      <c r="E27" s="87">
        <f t="shared" si="3"/>
        <v>0</v>
      </c>
      <c r="F27" s="87">
        <f t="shared" si="4"/>
        <v>0</v>
      </c>
      <c r="G27" s="87">
        <f t="shared" si="5"/>
        <v>0</v>
      </c>
      <c r="H27" s="87">
        <f t="shared" si="6"/>
        <v>0</v>
      </c>
      <c r="I27" s="87">
        <f t="shared" si="7"/>
        <v>0</v>
      </c>
      <c r="J27" s="87">
        <f t="shared" si="8"/>
        <v>0</v>
      </c>
      <c r="K27" s="87">
        <f t="shared" si="9"/>
        <v>0</v>
      </c>
      <c r="L27" s="87">
        <f t="shared" si="10"/>
        <v>0</v>
      </c>
      <c r="M27" s="87">
        <f t="shared" si="11"/>
        <v>0</v>
      </c>
      <c r="N27" s="87">
        <f t="shared" si="12"/>
        <v>0</v>
      </c>
      <c r="O27" s="87">
        <f t="shared" si="13"/>
        <v>0</v>
      </c>
    </row>
    <row r="28" spans="1:15" x14ac:dyDescent="0.35">
      <c r="A28" s="87" t="str">
        <f t="shared" si="0"/>
        <v>2026</v>
      </c>
      <c r="B28" s="87">
        <v>410000</v>
      </c>
      <c r="C28" s="87">
        <f t="shared" si="1"/>
        <v>0</v>
      </c>
      <c r="D28" s="87">
        <f t="shared" si="2"/>
        <v>0</v>
      </c>
      <c r="E28" s="87">
        <f t="shared" si="3"/>
        <v>0</v>
      </c>
      <c r="F28" s="87">
        <f t="shared" si="4"/>
        <v>0</v>
      </c>
      <c r="G28" s="87">
        <f t="shared" si="5"/>
        <v>0</v>
      </c>
      <c r="H28" s="87">
        <f t="shared" si="6"/>
        <v>0</v>
      </c>
      <c r="I28" s="87">
        <f t="shared" si="7"/>
        <v>0</v>
      </c>
      <c r="J28" s="87">
        <f t="shared" si="8"/>
        <v>0</v>
      </c>
      <c r="K28" s="87">
        <f t="shared" si="9"/>
        <v>0</v>
      </c>
      <c r="L28" s="87">
        <f t="shared" si="10"/>
        <v>0</v>
      </c>
      <c r="M28" s="87">
        <f t="shared" si="11"/>
        <v>0</v>
      </c>
      <c r="N28" s="87">
        <f t="shared" si="12"/>
        <v>0</v>
      </c>
      <c r="O28" s="87">
        <f t="shared" si="13"/>
        <v>0</v>
      </c>
    </row>
    <row r="29" spans="1:15" x14ac:dyDescent="0.35">
      <c r="A29" s="87" t="str">
        <f t="shared" si="0"/>
        <v>2026</v>
      </c>
      <c r="B29" s="87">
        <v>411000</v>
      </c>
      <c r="C29" s="87">
        <f t="shared" si="1"/>
        <v>0</v>
      </c>
      <c r="D29" s="87">
        <f t="shared" si="2"/>
        <v>0</v>
      </c>
      <c r="E29" s="87">
        <f t="shared" si="3"/>
        <v>0</v>
      </c>
      <c r="F29" s="87">
        <f t="shared" si="4"/>
        <v>0</v>
      </c>
      <c r="G29" s="87">
        <f t="shared" si="5"/>
        <v>0</v>
      </c>
      <c r="H29" s="87">
        <f t="shared" si="6"/>
        <v>0</v>
      </c>
      <c r="I29" s="87">
        <f t="shared" si="7"/>
        <v>0</v>
      </c>
      <c r="J29" s="87">
        <f t="shared" si="8"/>
        <v>0</v>
      </c>
      <c r="K29" s="87">
        <f t="shared" si="9"/>
        <v>0</v>
      </c>
      <c r="L29" s="87">
        <f t="shared" si="10"/>
        <v>0</v>
      </c>
      <c r="M29" s="87">
        <f t="shared" si="11"/>
        <v>0</v>
      </c>
      <c r="N29" s="87">
        <f t="shared" si="12"/>
        <v>0</v>
      </c>
      <c r="O29" s="87">
        <f t="shared" si="13"/>
        <v>0</v>
      </c>
    </row>
    <row r="30" spans="1:15" x14ac:dyDescent="0.35">
      <c r="A30" s="87" t="str">
        <f t="shared" si="0"/>
        <v>2026</v>
      </c>
      <c r="B30" s="87">
        <v>411010</v>
      </c>
      <c r="C30" s="87">
        <f t="shared" si="1"/>
        <v>0</v>
      </c>
      <c r="D30" s="87">
        <f t="shared" si="2"/>
        <v>0</v>
      </c>
      <c r="E30" s="87">
        <f t="shared" si="3"/>
        <v>0</v>
      </c>
      <c r="F30" s="87">
        <f t="shared" si="4"/>
        <v>0</v>
      </c>
      <c r="G30" s="87">
        <f t="shared" si="5"/>
        <v>0</v>
      </c>
      <c r="H30" s="87">
        <f t="shared" si="6"/>
        <v>0</v>
      </c>
      <c r="I30" s="87">
        <f t="shared" si="7"/>
        <v>0</v>
      </c>
      <c r="J30" s="87">
        <f t="shared" si="8"/>
        <v>0</v>
      </c>
      <c r="K30" s="87">
        <f t="shared" si="9"/>
        <v>0</v>
      </c>
      <c r="L30" s="87">
        <f t="shared" si="10"/>
        <v>0</v>
      </c>
      <c r="M30" s="87">
        <f t="shared" si="11"/>
        <v>0</v>
      </c>
      <c r="N30" s="87">
        <f t="shared" si="12"/>
        <v>0</v>
      </c>
      <c r="O30" s="87">
        <f t="shared" si="13"/>
        <v>0</v>
      </c>
    </row>
    <row r="31" spans="1:15" x14ac:dyDescent="0.35">
      <c r="A31" s="87" t="str">
        <f t="shared" si="0"/>
        <v>2026</v>
      </c>
      <c r="B31" s="87">
        <v>411011</v>
      </c>
      <c r="C31" s="87">
        <f t="shared" si="1"/>
        <v>0</v>
      </c>
      <c r="D31" s="87">
        <f t="shared" si="2"/>
        <v>0</v>
      </c>
      <c r="E31" s="87">
        <f t="shared" si="3"/>
        <v>0</v>
      </c>
      <c r="F31" s="87">
        <f t="shared" si="4"/>
        <v>0</v>
      </c>
      <c r="G31" s="87">
        <f t="shared" si="5"/>
        <v>0</v>
      </c>
      <c r="H31" s="87">
        <f t="shared" si="6"/>
        <v>0</v>
      </c>
      <c r="I31" s="87">
        <f t="shared" si="7"/>
        <v>0</v>
      </c>
      <c r="J31" s="87">
        <f t="shared" si="8"/>
        <v>0</v>
      </c>
      <c r="K31" s="87">
        <f t="shared" si="9"/>
        <v>0</v>
      </c>
      <c r="L31" s="87">
        <f t="shared" si="10"/>
        <v>0</v>
      </c>
      <c r="M31" s="87">
        <f t="shared" si="11"/>
        <v>0</v>
      </c>
      <c r="N31" s="87">
        <f t="shared" si="12"/>
        <v>0</v>
      </c>
      <c r="O31" s="87">
        <f t="shared" si="13"/>
        <v>0</v>
      </c>
    </row>
    <row r="32" spans="1:15" x14ac:dyDescent="0.35">
      <c r="A32" s="87" t="str">
        <f t="shared" si="0"/>
        <v>2026</v>
      </c>
      <c r="B32" s="87">
        <v>420000</v>
      </c>
      <c r="C32" s="87">
        <f t="shared" si="1"/>
        <v>0</v>
      </c>
      <c r="D32" s="87">
        <f t="shared" si="2"/>
        <v>0</v>
      </c>
      <c r="E32" s="87">
        <f t="shared" si="3"/>
        <v>0</v>
      </c>
      <c r="F32" s="87">
        <f t="shared" si="4"/>
        <v>0</v>
      </c>
      <c r="G32" s="87">
        <f t="shared" si="5"/>
        <v>0</v>
      </c>
      <c r="H32" s="87">
        <f t="shared" si="6"/>
        <v>0</v>
      </c>
      <c r="I32" s="87">
        <f t="shared" si="7"/>
        <v>0</v>
      </c>
      <c r="J32" s="87">
        <f t="shared" si="8"/>
        <v>0</v>
      </c>
      <c r="K32" s="87">
        <f t="shared" si="9"/>
        <v>0</v>
      </c>
      <c r="L32" s="87">
        <f t="shared" si="10"/>
        <v>0</v>
      </c>
      <c r="M32" s="87">
        <f t="shared" si="11"/>
        <v>0</v>
      </c>
      <c r="N32" s="87">
        <f t="shared" si="12"/>
        <v>0</v>
      </c>
      <c r="O32" s="87">
        <f t="shared" si="13"/>
        <v>0</v>
      </c>
    </row>
    <row r="33" spans="1:15" x14ac:dyDescent="0.35">
      <c r="A33" s="87" t="str">
        <f t="shared" si="0"/>
        <v>2026</v>
      </c>
      <c r="B33" s="87">
        <v>420010</v>
      </c>
      <c r="C33" s="87">
        <f t="shared" si="1"/>
        <v>0</v>
      </c>
      <c r="D33" s="87">
        <f t="shared" si="2"/>
        <v>0</v>
      </c>
      <c r="E33" s="87">
        <f t="shared" si="3"/>
        <v>0</v>
      </c>
      <c r="F33" s="87">
        <f t="shared" si="4"/>
        <v>0</v>
      </c>
      <c r="G33" s="87">
        <f t="shared" si="5"/>
        <v>0</v>
      </c>
      <c r="H33" s="87">
        <f t="shared" si="6"/>
        <v>0</v>
      </c>
      <c r="I33" s="87">
        <f t="shared" si="7"/>
        <v>0</v>
      </c>
      <c r="J33" s="87">
        <f t="shared" si="8"/>
        <v>0</v>
      </c>
      <c r="K33" s="87">
        <f t="shared" si="9"/>
        <v>0</v>
      </c>
      <c r="L33" s="87">
        <f t="shared" si="10"/>
        <v>0</v>
      </c>
      <c r="M33" s="87">
        <f t="shared" si="11"/>
        <v>0</v>
      </c>
      <c r="N33" s="87">
        <f t="shared" si="12"/>
        <v>0</v>
      </c>
      <c r="O33" s="87">
        <f t="shared" si="13"/>
        <v>0</v>
      </c>
    </row>
    <row r="34" spans="1:15" x14ac:dyDescent="0.35">
      <c r="A34" s="87" t="str">
        <f t="shared" si="0"/>
        <v>2026</v>
      </c>
      <c r="B34" s="87">
        <v>420011</v>
      </c>
      <c r="C34" s="87">
        <f t="shared" si="1"/>
        <v>0</v>
      </c>
      <c r="D34" s="87">
        <f t="shared" si="2"/>
        <v>0</v>
      </c>
      <c r="E34" s="87">
        <f t="shared" si="3"/>
        <v>0</v>
      </c>
      <c r="F34" s="87">
        <f t="shared" si="4"/>
        <v>0</v>
      </c>
      <c r="G34" s="87">
        <f t="shared" si="5"/>
        <v>0</v>
      </c>
      <c r="H34" s="87">
        <f t="shared" si="6"/>
        <v>0</v>
      </c>
      <c r="I34" s="87">
        <f t="shared" si="7"/>
        <v>0</v>
      </c>
      <c r="J34" s="87">
        <f t="shared" si="8"/>
        <v>0</v>
      </c>
      <c r="K34" s="87">
        <f t="shared" si="9"/>
        <v>0</v>
      </c>
      <c r="L34" s="87">
        <f t="shared" si="10"/>
        <v>0</v>
      </c>
      <c r="M34" s="87">
        <f t="shared" si="11"/>
        <v>0</v>
      </c>
      <c r="N34" s="87">
        <f t="shared" si="12"/>
        <v>0</v>
      </c>
      <c r="O34" s="87">
        <f t="shared" si="13"/>
        <v>0</v>
      </c>
    </row>
    <row r="35" spans="1:15" x14ac:dyDescent="0.35">
      <c r="A35" s="87" t="str">
        <f t="shared" si="0"/>
        <v>2026</v>
      </c>
      <c r="B35" s="87">
        <v>430000</v>
      </c>
      <c r="C35" s="87">
        <f t="shared" si="1"/>
        <v>0</v>
      </c>
      <c r="D35" s="87">
        <f t="shared" si="2"/>
        <v>0</v>
      </c>
      <c r="E35" s="87">
        <f t="shared" si="3"/>
        <v>0</v>
      </c>
      <c r="F35" s="87">
        <f t="shared" si="4"/>
        <v>0</v>
      </c>
      <c r="G35" s="87">
        <f t="shared" si="5"/>
        <v>0</v>
      </c>
      <c r="H35" s="87">
        <f t="shared" si="6"/>
        <v>0</v>
      </c>
      <c r="I35" s="87">
        <f t="shared" si="7"/>
        <v>0</v>
      </c>
      <c r="J35" s="87">
        <f t="shared" si="8"/>
        <v>0</v>
      </c>
      <c r="K35" s="87">
        <f t="shared" si="9"/>
        <v>0</v>
      </c>
      <c r="L35" s="87">
        <f t="shared" si="10"/>
        <v>0</v>
      </c>
      <c r="M35" s="87">
        <f t="shared" si="11"/>
        <v>0</v>
      </c>
      <c r="N35" s="87">
        <f t="shared" si="12"/>
        <v>0</v>
      </c>
      <c r="O35" s="87">
        <f t="shared" si="13"/>
        <v>0</v>
      </c>
    </row>
    <row r="36" spans="1:15" x14ac:dyDescent="0.35">
      <c r="A36" s="87" t="str">
        <f t="shared" si="0"/>
        <v>2026</v>
      </c>
      <c r="B36" s="87">
        <v>430010</v>
      </c>
      <c r="C36" s="87">
        <f t="shared" si="1"/>
        <v>0</v>
      </c>
      <c r="D36" s="87">
        <f t="shared" si="2"/>
        <v>0</v>
      </c>
      <c r="E36" s="87">
        <f t="shared" si="3"/>
        <v>0</v>
      </c>
      <c r="F36" s="87">
        <f t="shared" si="4"/>
        <v>0</v>
      </c>
      <c r="G36" s="87">
        <f t="shared" si="5"/>
        <v>0</v>
      </c>
      <c r="H36" s="87">
        <f t="shared" si="6"/>
        <v>0</v>
      </c>
      <c r="I36" s="87">
        <f t="shared" si="7"/>
        <v>0</v>
      </c>
      <c r="J36" s="87">
        <f t="shared" si="8"/>
        <v>0</v>
      </c>
      <c r="K36" s="87">
        <f t="shared" si="9"/>
        <v>0</v>
      </c>
      <c r="L36" s="87">
        <f t="shared" si="10"/>
        <v>0</v>
      </c>
      <c r="M36" s="87">
        <f t="shared" si="11"/>
        <v>0</v>
      </c>
      <c r="N36" s="87">
        <f t="shared" si="12"/>
        <v>0</v>
      </c>
      <c r="O36" s="87">
        <f t="shared" si="13"/>
        <v>0</v>
      </c>
    </row>
    <row r="37" spans="1:15" x14ac:dyDescent="0.35">
      <c r="A37" s="87" t="str">
        <f t="shared" si="0"/>
        <v>2026</v>
      </c>
      <c r="B37" s="87">
        <v>430011</v>
      </c>
      <c r="C37" s="87">
        <f t="shared" si="1"/>
        <v>0</v>
      </c>
      <c r="D37" s="87">
        <f t="shared" si="2"/>
        <v>0</v>
      </c>
      <c r="E37" s="87">
        <f t="shared" si="3"/>
        <v>0</v>
      </c>
      <c r="F37" s="87">
        <f t="shared" si="4"/>
        <v>0</v>
      </c>
      <c r="G37" s="87">
        <f t="shared" si="5"/>
        <v>0</v>
      </c>
      <c r="H37" s="87">
        <f t="shared" si="6"/>
        <v>0</v>
      </c>
      <c r="I37" s="87">
        <f t="shared" si="7"/>
        <v>0</v>
      </c>
      <c r="J37" s="87">
        <f t="shared" si="8"/>
        <v>0</v>
      </c>
      <c r="K37" s="87">
        <f t="shared" si="9"/>
        <v>0</v>
      </c>
      <c r="L37" s="87">
        <f t="shared" si="10"/>
        <v>0</v>
      </c>
      <c r="M37" s="87">
        <f t="shared" si="11"/>
        <v>0</v>
      </c>
      <c r="N37" s="87">
        <f t="shared" si="12"/>
        <v>0</v>
      </c>
      <c r="O37" s="87">
        <f t="shared" si="13"/>
        <v>0</v>
      </c>
    </row>
    <row r="38" spans="1:15" x14ac:dyDescent="0.35">
      <c r="A38" s="87" t="str">
        <f t="shared" si="0"/>
        <v>2026</v>
      </c>
      <c r="B38" s="87">
        <v>431000</v>
      </c>
      <c r="C38" s="87">
        <f t="shared" si="1"/>
        <v>0</v>
      </c>
      <c r="D38" s="87">
        <f t="shared" si="2"/>
        <v>0</v>
      </c>
      <c r="E38" s="87">
        <f t="shared" si="3"/>
        <v>0</v>
      </c>
      <c r="F38" s="87">
        <f t="shared" si="4"/>
        <v>0</v>
      </c>
      <c r="G38" s="87">
        <f t="shared" si="5"/>
        <v>0</v>
      </c>
      <c r="H38" s="87">
        <f t="shared" si="6"/>
        <v>0</v>
      </c>
      <c r="I38" s="87">
        <f t="shared" si="7"/>
        <v>0</v>
      </c>
      <c r="J38" s="87">
        <f t="shared" si="8"/>
        <v>0</v>
      </c>
      <c r="K38" s="87">
        <f t="shared" si="9"/>
        <v>0</v>
      </c>
      <c r="L38" s="87">
        <f t="shared" si="10"/>
        <v>0</v>
      </c>
      <c r="M38" s="87">
        <f t="shared" si="11"/>
        <v>0</v>
      </c>
      <c r="N38" s="87">
        <f t="shared" si="12"/>
        <v>0</v>
      </c>
      <c r="O38" s="87">
        <f t="shared" si="13"/>
        <v>0</v>
      </c>
    </row>
    <row r="39" spans="1:15" x14ac:dyDescent="0.35">
      <c r="A39" s="87" t="str">
        <f t="shared" si="0"/>
        <v>2026</v>
      </c>
      <c r="B39" s="87">
        <v>431010</v>
      </c>
      <c r="C39" s="87">
        <f t="shared" si="1"/>
        <v>0</v>
      </c>
      <c r="D39" s="87">
        <f t="shared" si="2"/>
        <v>0</v>
      </c>
      <c r="E39" s="87">
        <f t="shared" si="3"/>
        <v>0</v>
      </c>
      <c r="F39" s="87">
        <f t="shared" si="4"/>
        <v>0</v>
      </c>
      <c r="G39" s="87">
        <f t="shared" si="5"/>
        <v>0</v>
      </c>
      <c r="H39" s="87">
        <f t="shared" si="6"/>
        <v>0</v>
      </c>
      <c r="I39" s="87">
        <f t="shared" si="7"/>
        <v>0</v>
      </c>
      <c r="J39" s="87">
        <f t="shared" si="8"/>
        <v>0</v>
      </c>
      <c r="K39" s="87">
        <f t="shared" si="9"/>
        <v>0</v>
      </c>
      <c r="L39" s="87">
        <f t="shared" si="10"/>
        <v>0</v>
      </c>
      <c r="M39" s="87">
        <f t="shared" si="11"/>
        <v>0</v>
      </c>
      <c r="N39" s="87">
        <f t="shared" si="12"/>
        <v>0</v>
      </c>
      <c r="O39" s="87">
        <f t="shared" si="13"/>
        <v>0</v>
      </c>
    </row>
    <row r="40" spans="1:15" x14ac:dyDescent="0.35">
      <c r="A40" s="87" t="str">
        <f t="shared" si="0"/>
        <v>2026</v>
      </c>
      <c r="B40" s="87">
        <v>432000</v>
      </c>
      <c r="C40" s="87">
        <f t="shared" si="1"/>
        <v>0</v>
      </c>
      <c r="D40" s="87">
        <f t="shared" si="2"/>
        <v>0</v>
      </c>
      <c r="E40" s="87">
        <f t="shared" si="3"/>
        <v>0</v>
      </c>
      <c r="F40" s="87">
        <f t="shared" si="4"/>
        <v>0</v>
      </c>
      <c r="G40" s="87">
        <f t="shared" si="5"/>
        <v>0</v>
      </c>
      <c r="H40" s="87">
        <f t="shared" si="6"/>
        <v>0</v>
      </c>
      <c r="I40" s="87">
        <f t="shared" si="7"/>
        <v>0</v>
      </c>
      <c r="J40" s="87">
        <f t="shared" si="8"/>
        <v>0</v>
      </c>
      <c r="K40" s="87">
        <f t="shared" si="9"/>
        <v>0</v>
      </c>
      <c r="L40" s="87">
        <f t="shared" si="10"/>
        <v>0</v>
      </c>
      <c r="M40" s="87">
        <f t="shared" si="11"/>
        <v>0</v>
      </c>
      <c r="N40" s="87">
        <f t="shared" si="12"/>
        <v>0</v>
      </c>
      <c r="O40" s="87">
        <f t="shared" si="13"/>
        <v>0</v>
      </c>
    </row>
    <row r="41" spans="1:15" x14ac:dyDescent="0.35">
      <c r="A41" s="87" t="str">
        <f t="shared" si="0"/>
        <v>2026</v>
      </c>
      <c r="B41" s="87">
        <v>432010</v>
      </c>
      <c r="C41" s="87">
        <f t="shared" si="1"/>
        <v>0</v>
      </c>
      <c r="D41" s="87">
        <f t="shared" si="2"/>
        <v>0</v>
      </c>
      <c r="E41" s="87">
        <f t="shared" si="3"/>
        <v>0</v>
      </c>
      <c r="F41" s="87">
        <f t="shared" si="4"/>
        <v>0</v>
      </c>
      <c r="G41" s="87">
        <f t="shared" si="5"/>
        <v>0</v>
      </c>
      <c r="H41" s="87">
        <f t="shared" si="6"/>
        <v>0</v>
      </c>
      <c r="I41" s="87">
        <f t="shared" si="7"/>
        <v>0</v>
      </c>
      <c r="J41" s="87">
        <f t="shared" si="8"/>
        <v>0</v>
      </c>
      <c r="K41" s="87">
        <f t="shared" si="9"/>
        <v>0</v>
      </c>
      <c r="L41" s="87">
        <f t="shared" si="10"/>
        <v>0</v>
      </c>
      <c r="M41" s="87">
        <f t="shared" si="11"/>
        <v>0</v>
      </c>
      <c r="N41" s="87">
        <f t="shared" si="12"/>
        <v>0</v>
      </c>
      <c r="O41" s="87">
        <f t="shared" si="13"/>
        <v>0</v>
      </c>
    </row>
    <row r="42" spans="1:15" x14ac:dyDescent="0.35">
      <c r="A42" s="87" t="str">
        <f t="shared" si="0"/>
        <v>2026</v>
      </c>
      <c r="B42" s="87">
        <v>440000</v>
      </c>
      <c r="C42" s="87">
        <f t="shared" si="1"/>
        <v>0</v>
      </c>
      <c r="D42" s="87">
        <f t="shared" si="2"/>
        <v>0</v>
      </c>
      <c r="E42" s="87">
        <f t="shared" si="3"/>
        <v>0</v>
      </c>
      <c r="F42" s="87">
        <f t="shared" si="4"/>
        <v>0</v>
      </c>
      <c r="G42" s="87">
        <f t="shared" si="5"/>
        <v>0</v>
      </c>
      <c r="H42" s="87">
        <f t="shared" si="6"/>
        <v>0</v>
      </c>
      <c r="I42" s="87">
        <f t="shared" si="7"/>
        <v>0</v>
      </c>
      <c r="J42" s="87">
        <f t="shared" si="8"/>
        <v>0</v>
      </c>
      <c r="K42" s="87">
        <f t="shared" si="9"/>
        <v>0</v>
      </c>
      <c r="L42" s="87">
        <f t="shared" si="10"/>
        <v>0</v>
      </c>
      <c r="M42" s="87">
        <f t="shared" si="11"/>
        <v>0</v>
      </c>
      <c r="N42" s="87">
        <f t="shared" si="12"/>
        <v>0</v>
      </c>
      <c r="O42" s="87">
        <f t="shared" si="13"/>
        <v>0</v>
      </c>
    </row>
    <row r="43" spans="1:15" x14ac:dyDescent="0.35">
      <c r="A43" s="87" t="str">
        <f t="shared" si="0"/>
        <v>2026</v>
      </c>
      <c r="B43" s="87">
        <v>440010</v>
      </c>
      <c r="C43" s="87">
        <f t="shared" si="1"/>
        <v>0</v>
      </c>
      <c r="D43" s="87">
        <f t="shared" si="2"/>
        <v>0</v>
      </c>
      <c r="E43" s="87">
        <f t="shared" si="3"/>
        <v>0</v>
      </c>
      <c r="F43" s="87">
        <f t="shared" si="4"/>
        <v>0</v>
      </c>
      <c r="G43" s="87">
        <f t="shared" si="5"/>
        <v>0</v>
      </c>
      <c r="H43" s="87">
        <f t="shared" si="6"/>
        <v>0</v>
      </c>
      <c r="I43" s="87">
        <f t="shared" si="7"/>
        <v>0</v>
      </c>
      <c r="J43" s="87">
        <f t="shared" si="8"/>
        <v>0</v>
      </c>
      <c r="K43" s="87">
        <f t="shared" si="9"/>
        <v>0</v>
      </c>
      <c r="L43" s="87">
        <f t="shared" si="10"/>
        <v>0</v>
      </c>
      <c r="M43" s="87">
        <f t="shared" si="11"/>
        <v>0</v>
      </c>
      <c r="N43" s="87">
        <f t="shared" si="12"/>
        <v>0</v>
      </c>
      <c r="O43" s="87">
        <f t="shared" si="13"/>
        <v>0</v>
      </c>
    </row>
    <row r="44" spans="1:15" x14ac:dyDescent="0.35">
      <c r="A44" s="87" t="str">
        <f t="shared" si="0"/>
        <v>2026</v>
      </c>
      <c r="B44" s="87">
        <v>440011</v>
      </c>
      <c r="C44" s="87">
        <f t="shared" si="1"/>
        <v>0</v>
      </c>
      <c r="D44" s="87">
        <f t="shared" si="2"/>
        <v>0</v>
      </c>
      <c r="E44" s="87">
        <f t="shared" si="3"/>
        <v>0</v>
      </c>
      <c r="F44" s="87">
        <f t="shared" si="4"/>
        <v>0</v>
      </c>
      <c r="G44" s="87">
        <f t="shared" si="5"/>
        <v>0</v>
      </c>
      <c r="H44" s="87">
        <f t="shared" si="6"/>
        <v>0</v>
      </c>
      <c r="I44" s="87">
        <f t="shared" si="7"/>
        <v>0</v>
      </c>
      <c r="J44" s="87">
        <f t="shared" si="8"/>
        <v>0</v>
      </c>
      <c r="K44" s="87">
        <f t="shared" si="9"/>
        <v>0</v>
      </c>
      <c r="L44" s="87">
        <f t="shared" si="10"/>
        <v>0</v>
      </c>
      <c r="M44" s="87">
        <f t="shared" si="11"/>
        <v>0</v>
      </c>
      <c r="N44" s="87">
        <f t="shared" si="12"/>
        <v>0</v>
      </c>
      <c r="O44" s="87">
        <f t="shared" si="13"/>
        <v>0</v>
      </c>
    </row>
    <row r="45" spans="1:15" x14ac:dyDescent="0.35">
      <c r="A45" s="87" t="str">
        <f t="shared" si="0"/>
        <v>2026</v>
      </c>
      <c r="B45" s="87">
        <v>441000</v>
      </c>
      <c r="C45" s="87">
        <f t="shared" si="1"/>
        <v>0</v>
      </c>
      <c r="D45" s="87">
        <f t="shared" si="2"/>
        <v>0</v>
      </c>
      <c r="E45" s="87">
        <f t="shared" si="3"/>
        <v>0</v>
      </c>
      <c r="F45" s="87">
        <f t="shared" si="4"/>
        <v>0</v>
      </c>
      <c r="G45" s="87">
        <f t="shared" si="5"/>
        <v>0</v>
      </c>
      <c r="H45" s="87">
        <f t="shared" si="6"/>
        <v>0</v>
      </c>
      <c r="I45" s="87">
        <f t="shared" si="7"/>
        <v>0</v>
      </c>
      <c r="J45" s="87">
        <f t="shared" si="8"/>
        <v>0</v>
      </c>
      <c r="K45" s="87">
        <f t="shared" si="9"/>
        <v>0</v>
      </c>
      <c r="L45" s="87">
        <f t="shared" si="10"/>
        <v>0</v>
      </c>
      <c r="M45" s="87">
        <f t="shared" si="11"/>
        <v>0</v>
      </c>
      <c r="N45" s="87">
        <f t="shared" si="12"/>
        <v>0</v>
      </c>
      <c r="O45" s="87">
        <f t="shared" si="13"/>
        <v>0</v>
      </c>
    </row>
    <row r="46" spans="1:15" x14ac:dyDescent="0.35">
      <c r="A46" s="87" t="str">
        <f t="shared" si="0"/>
        <v>2026</v>
      </c>
      <c r="B46" s="87">
        <v>441001</v>
      </c>
      <c r="C46" s="87">
        <f t="shared" si="1"/>
        <v>0</v>
      </c>
      <c r="D46" s="87">
        <f t="shared" si="2"/>
        <v>0</v>
      </c>
      <c r="E46" s="87">
        <f t="shared" si="3"/>
        <v>0</v>
      </c>
      <c r="F46" s="87">
        <f t="shared" si="4"/>
        <v>0</v>
      </c>
      <c r="G46" s="87">
        <f t="shared" si="5"/>
        <v>0</v>
      </c>
      <c r="H46" s="87">
        <f t="shared" si="6"/>
        <v>0</v>
      </c>
      <c r="I46" s="87">
        <f t="shared" si="7"/>
        <v>0</v>
      </c>
      <c r="J46" s="87">
        <f t="shared" si="8"/>
        <v>0</v>
      </c>
      <c r="K46" s="87">
        <f t="shared" si="9"/>
        <v>0</v>
      </c>
      <c r="L46" s="87">
        <f t="shared" si="10"/>
        <v>0</v>
      </c>
      <c r="M46" s="87">
        <f t="shared" si="11"/>
        <v>0</v>
      </c>
      <c r="N46" s="87">
        <f t="shared" si="12"/>
        <v>0</v>
      </c>
      <c r="O46" s="87">
        <f t="shared" si="13"/>
        <v>0</v>
      </c>
    </row>
    <row r="47" spans="1:15" x14ac:dyDescent="0.35">
      <c r="A47" s="87" t="str">
        <f t="shared" si="0"/>
        <v>2026</v>
      </c>
      <c r="B47" s="87">
        <v>441010</v>
      </c>
      <c r="C47" s="87">
        <f t="shared" si="1"/>
        <v>0</v>
      </c>
      <c r="D47" s="87">
        <f t="shared" si="2"/>
        <v>0</v>
      </c>
      <c r="E47" s="87">
        <f t="shared" si="3"/>
        <v>0</v>
      </c>
      <c r="F47" s="87">
        <f t="shared" si="4"/>
        <v>0</v>
      </c>
      <c r="G47" s="87">
        <f t="shared" si="5"/>
        <v>0</v>
      </c>
      <c r="H47" s="87">
        <f t="shared" si="6"/>
        <v>0</v>
      </c>
      <c r="I47" s="87">
        <f t="shared" si="7"/>
        <v>0</v>
      </c>
      <c r="J47" s="87">
        <f t="shared" si="8"/>
        <v>0</v>
      </c>
      <c r="K47" s="87">
        <f t="shared" si="9"/>
        <v>0</v>
      </c>
      <c r="L47" s="87">
        <f t="shared" si="10"/>
        <v>0</v>
      </c>
      <c r="M47" s="87">
        <f t="shared" si="11"/>
        <v>0</v>
      </c>
      <c r="N47" s="87">
        <f t="shared" si="12"/>
        <v>0</v>
      </c>
      <c r="O47" s="87">
        <f t="shared" si="13"/>
        <v>0</v>
      </c>
    </row>
    <row r="48" spans="1:15" x14ac:dyDescent="0.35">
      <c r="A48" s="87" t="str">
        <f t="shared" si="0"/>
        <v>2026</v>
      </c>
      <c r="B48" s="87">
        <v>442000</v>
      </c>
      <c r="C48" s="87">
        <f t="shared" si="1"/>
        <v>0</v>
      </c>
      <c r="D48" s="87">
        <f t="shared" si="2"/>
        <v>0</v>
      </c>
      <c r="E48" s="87">
        <f t="shared" si="3"/>
        <v>0</v>
      </c>
      <c r="F48" s="87">
        <f t="shared" si="4"/>
        <v>0</v>
      </c>
      <c r="G48" s="87">
        <f t="shared" si="5"/>
        <v>0</v>
      </c>
      <c r="H48" s="87">
        <f t="shared" si="6"/>
        <v>0</v>
      </c>
      <c r="I48" s="87">
        <f t="shared" si="7"/>
        <v>0</v>
      </c>
      <c r="J48" s="87">
        <f t="shared" si="8"/>
        <v>0</v>
      </c>
      <c r="K48" s="87">
        <f t="shared" si="9"/>
        <v>0</v>
      </c>
      <c r="L48" s="87">
        <f t="shared" si="10"/>
        <v>0</v>
      </c>
      <c r="M48" s="87">
        <f t="shared" si="11"/>
        <v>0</v>
      </c>
      <c r="N48" s="87">
        <f t="shared" si="12"/>
        <v>0</v>
      </c>
      <c r="O48" s="87">
        <f t="shared" si="13"/>
        <v>0</v>
      </c>
    </row>
    <row r="49" spans="1:15" x14ac:dyDescent="0.35">
      <c r="A49" s="87" t="str">
        <f t="shared" si="0"/>
        <v>2026</v>
      </c>
      <c r="B49" s="87">
        <v>442010</v>
      </c>
      <c r="C49" s="87">
        <f t="shared" si="1"/>
        <v>0</v>
      </c>
      <c r="D49" s="87">
        <f t="shared" si="2"/>
        <v>0</v>
      </c>
      <c r="E49" s="87">
        <f t="shared" si="3"/>
        <v>0</v>
      </c>
      <c r="F49" s="87">
        <f t="shared" si="4"/>
        <v>0</v>
      </c>
      <c r="G49" s="87">
        <f t="shared" si="5"/>
        <v>0</v>
      </c>
      <c r="H49" s="87">
        <f t="shared" si="6"/>
        <v>0</v>
      </c>
      <c r="I49" s="87">
        <f t="shared" si="7"/>
        <v>0</v>
      </c>
      <c r="J49" s="87">
        <f t="shared" si="8"/>
        <v>0</v>
      </c>
      <c r="K49" s="87">
        <f t="shared" si="9"/>
        <v>0</v>
      </c>
      <c r="L49" s="87">
        <f t="shared" si="10"/>
        <v>0</v>
      </c>
      <c r="M49" s="87">
        <f t="shared" si="11"/>
        <v>0</v>
      </c>
      <c r="N49" s="87">
        <f t="shared" si="12"/>
        <v>0</v>
      </c>
      <c r="O49" s="87">
        <f t="shared" si="13"/>
        <v>0</v>
      </c>
    </row>
    <row r="50" spans="1:15" x14ac:dyDescent="0.35">
      <c r="A50" s="87" t="str">
        <f t="shared" si="0"/>
        <v>2026</v>
      </c>
      <c r="B50" s="87">
        <v>442011</v>
      </c>
      <c r="C50" s="87">
        <f t="shared" si="1"/>
        <v>0</v>
      </c>
      <c r="D50" s="87">
        <f t="shared" si="2"/>
        <v>0</v>
      </c>
      <c r="E50" s="87">
        <f t="shared" si="3"/>
        <v>0</v>
      </c>
      <c r="F50" s="87">
        <f t="shared" si="4"/>
        <v>0</v>
      </c>
      <c r="G50" s="87">
        <f t="shared" si="5"/>
        <v>0</v>
      </c>
      <c r="H50" s="87">
        <f t="shared" si="6"/>
        <v>0</v>
      </c>
      <c r="I50" s="87">
        <f t="shared" si="7"/>
        <v>0</v>
      </c>
      <c r="J50" s="87">
        <f t="shared" si="8"/>
        <v>0</v>
      </c>
      <c r="K50" s="87">
        <f t="shared" si="9"/>
        <v>0</v>
      </c>
      <c r="L50" s="87">
        <f t="shared" si="10"/>
        <v>0</v>
      </c>
      <c r="M50" s="87">
        <f t="shared" si="11"/>
        <v>0</v>
      </c>
      <c r="N50" s="87">
        <f t="shared" si="12"/>
        <v>0</v>
      </c>
      <c r="O50" s="87">
        <f t="shared" si="13"/>
        <v>0</v>
      </c>
    </row>
    <row r="51" spans="1:15" x14ac:dyDescent="0.35">
      <c r="A51" s="87" t="str">
        <f t="shared" si="0"/>
        <v>2026</v>
      </c>
      <c r="B51" s="87">
        <v>442012</v>
      </c>
      <c r="C51" s="87">
        <f t="shared" si="1"/>
        <v>0</v>
      </c>
      <c r="D51" s="87">
        <f t="shared" si="2"/>
        <v>0</v>
      </c>
      <c r="E51" s="87">
        <f t="shared" si="3"/>
        <v>0</v>
      </c>
      <c r="F51" s="87">
        <f t="shared" si="4"/>
        <v>0</v>
      </c>
      <c r="G51" s="87">
        <f t="shared" si="5"/>
        <v>0</v>
      </c>
      <c r="H51" s="87">
        <f t="shared" si="6"/>
        <v>0</v>
      </c>
      <c r="I51" s="87">
        <f t="shared" si="7"/>
        <v>0</v>
      </c>
      <c r="J51" s="87">
        <f t="shared" si="8"/>
        <v>0</v>
      </c>
      <c r="K51" s="87">
        <f t="shared" si="9"/>
        <v>0</v>
      </c>
      <c r="L51" s="87">
        <f t="shared" si="10"/>
        <v>0</v>
      </c>
      <c r="M51" s="87">
        <f t="shared" si="11"/>
        <v>0</v>
      </c>
      <c r="N51" s="87">
        <f t="shared" si="12"/>
        <v>0</v>
      </c>
      <c r="O51" s="87">
        <f t="shared" si="13"/>
        <v>0</v>
      </c>
    </row>
    <row r="52" spans="1:15" x14ac:dyDescent="0.35">
      <c r="A52" s="87" t="str">
        <f t="shared" si="0"/>
        <v>2026</v>
      </c>
      <c r="B52" s="87">
        <v>442013</v>
      </c>
      <c r="C52" s="87">
        <f t="shared" si="1"/>
        <v>0</v>
      </c>
      <c r="D52" s="87">
        <f t="shared" si="2"/>
        <v>0</v>
      </c>
      <c r="E52" s="87">
        <f t="shared" si="3"/>
        <v>0</v>
      </c>
      <c r="F52" s="87">
        <f t="shared" si="4"/>
        <v>0</v>
      </c>
      <c r="G52" s="87">
        <f t="shared" si="5"/>
        <v>0</v>
      </c>
      <c r="H52" s="87">
        <f t="shared" si="6"/>
        <v>0</v>
      </c>
      <c r="I52" s="87">
        <f t="shared" si="7"/>
        <v>0</v>
      </c>
      <c r="J52" s="87">
        <f t="shared" si="8"/>
        <v>0</v>
      </c>
      <c r="K52" s="87">
        <f t="shared" si="9"/>
        <v>0</v>
      </c>
      <c r="L52" s="87">
        <f t="shared" si="10"/>
        <v>0</v>
      </c>
      <c r="M52" s="87">
        <f t="shared" si="11"/>
        <v>0</v>
      </c>
      <c r="N52" s="87">
        <f t="shared" si="12"/>
        <v>0</v>
      </c>
      <c r="O52" s="87">
        <f t="shared" si="13"/>
        <v>0</v>
      </c>
    </row>
    <row r="53" spans="1:15" x14ac:dyDescent="0.35">
      <c r="A53" s="87" t="str">
        <f t="shared" si="0"/>
        <v>2026</v>
      </c>
      <c r="B53" s="87">
        <v>442014</v>
      </c>
      <c r="C53" s="87">
        <f t="shared" si="1"/>
        <v>0</v>
      </c>
      <c r="D53" s="87">
        <f t="shared" si="2"/>
        <v>0</v>
      </c>
      <c r="E53" s="87">
        <f t="shared" si="3"/>
        <v>0</v>
      </c>
      <c r="F53" s="87">
        <f t="shared" si="4"/>
        <v>0</v>
      </c>
      <c r="G53" s="87">
        <f t="shared" si="5"/>
        <v>0</v>
      </c>
      <c r="H53" s="87">
        <f t="shared" si="6"/>
        <v>0</v>
      </c>
      <c r="I53" s="87">
        <f t="shared" si="7"/>
        <v>0</v>
      </c>
      <c r="J53" s="87">
        <f t="shared" si="8"/>
        <v>0</v>
      </c>
      <c r="K53" s="87">
        <f t="shared" si="9"/>
        <v>0</v>
      </c>
      <c r="L53" s="87">
        <f t="shared" si="10"/>
        <v>0</v>
      </c>
      <c r="M53" s="87">
        <f t="shared" si="11"/>
        <v>0</v>
      </c>
      <c r="N53" s="87">
        <f t="shared" si="12"/>
        <v>0</v>
      </c>
      <c r="O53" s="87">
        <f t="shared" si="13"/>
        <v>0</v>
      </c>
    </row>
    <row r="54" spans="1:15" x14ac:dyDescent="0.35">
      <c r="A54" s="87" t="str">
        <f t="shared" si="0"/>
        <v>2026</v>
      </c>
      <c r="B54" s="87">
        <v>442015</v>
      </c>
      <c r="C54" s="87">
        <f t="shared" si="1"/>
        <v>0</v>
      </c>
      <c r="D54" s="87">
        <f t="shared" si="2"/>
        <v>0</v>
      </c>
      <c r="E54" s="87">
        <f t="shared" si="3"/>
        <v>0</v>
      </c>
      <c r="F54" s="87">
        <f t="shared" si="4"/>
        <v>0</v>
      </c>
      <c r="G54" s="87">
        <f t="shared" si="5"/>
        <v>0</v>
      </c>
      <c r="H54" s="87">
        <f t="shared" si="6"/>
        <v>0</v>
      </c>
      <c r="I54" s="87">
        <f t="shared" si="7"/>
        <v>0</v>
      </c>
      <c r="J54" s="87">
        <f t="shared" si="8"/>
        <v>0</v>
      </c>
      <c r="K54" s="87">
        <f t="shared" si="9"/>
        <v>0</v>
      </c>
      <c r="L54" s="87">
        <f t="shared" si="10"/>
        <v>0</v>
      </c>
      <c r="M54" s="87">
        <f t="shared" si="11"/>
        <v>0</v>
      </c>
      <c r="N54" s="87">
        <f t="shared" si="12"/>
        <v>0</v>
      </c>
      <c r="O54" s="87">
        <f t="shared" si="13"/>
        <v>0</v>
      </c>
    </row>
    <row r="55" spans="1:15" x14ac:dyDescent="0.35">
      <c r="A55" s="87" t="str">
        <f t="shared" si="0"/>
        <v>2026</v>
      </c>
      <c r="B55" s="87">
        <v>443000</v>
      </c>
      <c r="C55" s="87">
        <f t="shared" si="1"/>
        <v>0</v>
      </c>
      <c r="D55" s="87">
        <f t="shared" si="2"/>
        <v>0</v>
      </c>
      <c r="E55" s="87">
        <f t="shared" si="3"/>
        <v>0</v>
      </c>
      <c r="F55" s="87">
        <f t="shared" si="4"/>
        <v>0</v>
      </c>
      <c r="G55" s="87">
        <f t="shared" si="5"/>
        <v>0</v>
      </c>
      <c r="H55" s="87">
        <f t="shared" si="6"/>
        <v>0</v>
      </c>
      <c r="I55" s="87">
        <f t="shared" si="7"/>
        <v>0</v>
      </c>
      <c r="J55" s="87">
        <f t="shared" si="8"/>
        <v>0</v>
      </c>
      <c r="K55" s="87">
        <f t="shared" si="9"/>
        <v>0</v>
      </c>
      <c r="L55" s="87">
        <f t="shared" si="10"/>
        <v>0</v>
      </c>
      <c r="M55" s="87">
        <f t="shared" si="11"/>
        <v>0</v>
      </c>
      <c r="N55" s="87">
        <f t="shared" si="12"/>
        <v>0</v>
      </c>
      <c r="O55" s="87">
        <f t="shared" si="13"/>
        <v>0</v>
      </c>
    </row>
    <row r="56" spans="1:15" x14ac:dyDescent="0.35">
      <c r="A56" s="87" t="str">
        <f t="shared" si="0"/>
        <v>2026</v>
      </c>
      <c r="B56" s="87">
        <v>444000</v>
      </c>
      <c r="C56" s="87">
        <f t="shared" si="1"/>
        <v>0</v>
      </c>
      <c r="D56" s="87">
        <f t="shared" si="2"/>
        <v>0</v>
      </c>
      <c r="E56" s="87">
        <f t="shared" si="3"/>
        <v>0</v>
      </c>
      <c r="F56" s="87">
        <f t="shared" si="4"/>
        <v>0</v>
      </c>
      <c r="G56" s="87">
        <f t="shared" si="5"/>
        <v>0</v>
      </c>
      <c r="H56" s="87">
        <f t="shared" si="6"/>
        <v>0</v>
      </c>
      <c r="I56" s="87">
        <f t="shared" si="7"/>
        <v>0</v>
      </c>
      <c r="J56" s="87">
        <f t="shared" si="8"/>
        <v>0</v>
      </c>
      <c r="K56" s="87">
        <f t="shared" si="9"/>
        <v>0</v>
      </c>
      <c r="L56" s="87">
        <f t="shared" si="10"/>
        <v>0</v>
      </c>
      <c r="M56" s="87">
        <f t="shared" si="11"/>
        <v>0</v>
      </c>
      <c r="N56" s="87">
        <f t="shared" si="12"/>
        <v>0</v>
      </c>
      <c r="O56" s="87">
        <f t="shared" si="13"/>
        <v>0</v>
      </c>
    </row>
    <row r="57" spans="1:15" x14ac:dyDescent="0.35">
      <c r="A57" s="87" t="str">
        <f t="shared" si="0"/>
        <v>2026</v>
      </c>
      <c r="B57" s="87">
        <v>444010</v>
      </c>
      <c r="C57" s="87">
        <f t="shared" si="1"/>
        <v>0</v>
      </c>
      <c r="D57" s="87">
        <f t="shared" si="2"/>
        <v>0</v>
      </c>
      <c r="E57" s="87">
        <f t="shared" si="3"/>
        <v>0</v>
      </c>
      <c r="F57" s="87">
        <f t="shared" si="4"/>
        <v>0</v>
      </c>
      <c r="G57" s="87">
        <f t="shared" si="5"/>
        <v>0</v>
      </c>
      <c r="H57" s="87">
        <f t="shared" si="6"/>
        <v>0</v>
      </c>
      <c r="I57" s="87">
        <f t="shared" si="7"/>
        <v>0</v>
      </c>
      <c r="J57" s="87">
        <f t="shared" si="8"/>
        <v>0</v>
      </c>
      <c r="K57" s="87">
        <f t="shared" si="9"/>
        <v>0</v>
      </c>
      <c r="L57" s="87">
        <f t="shared" si="10"/>
        <v>0</v>
      </c>
      <c r="M57" s="87">
        <f t="shared" si="11"/>
        <v>0</v>
      </c>
      <c r="N57" s="87">
        <f t="shared" si="12"/>
        <v>0</v>
      </c>
      <c r="O57" s="87">
        <f t="shared" si="13"/>
        <v>0</v>
      </c>
    </row>
    <row r="58" spans="1:15" x14ac:dyDescent="0.35">
      <c r="A58" s="87" t="str">
        <f t="shared" si="0"/>
        <v>2026</v>
      </c>
      <c r="B58" s="87">
        <v>444011</v>
      </c>
      <c r="C58" s="87">
        <f t="shared" si="1"/>
        <v>0</v>
      </c>
      <c r="D58" s="87">
        <f t="shared" si="2"/>
        <v>0</v>
      </c>
      <c r="E58" s="87">
        <f t="shared" si="3"/>
        <v>0</v>
      </c>
      <c r="F58" s="87">
        <f t="shared" si="4"/>
        <v>0</v>
      </c>
      <c r="G58" s="87">
        <f t="shared" si="5"/>
        <v>0</v>
      </c>
      <c r="H58" s="87">
        <f t="shared" si="6"/>
        <v>0</v>
      </c>
      <c r="I58" s="87">
        <f t="shared" si="7"/>
        <v>0</v>
      </c>
      <c r="J58" s="87">
        <f t="shared" si="8"/>
        <v>0</v>
      </c>
      <c r="K58" s="87">
        <f t="shared" si="9"/>
        <v>0</v>
      </c>
      <c r="L58" s="87">
        <f t="shared" si="10"/>
        <v>0</v>
      </c>
      <c r="M58" s="87">
        <f t="shared" si="11"/>
        <v>0</v>
      </c>
      <c r="N58" s="87">
        <f t="shared" si="12"/>
        <v>0</v>
      </c>
      <c r="O58" s="87">
        <f t="shared" si="13"/>
        <v>0</v>
      </c>
    </row>
    <row r="59" spans="1:15" x14ac:dyDescent="0.35">
      <c r="A59" s="87" t="str">
        <f t="shared" si="0"/>
        <v>2026</v>
      </c>
      <c r="B59" s="87">
        <v>444012</v>
      </c>
      <c r="C59" s="87">
        <f t="shared" si="1"/>
        <v>0</v>
      </c>
      <c r="D59" s="87">
        <f t="shared" si="2"/>
        <v>0</v>
      </c>
      <c r="E59" s="87">
        <f t="shared" si="3"/>
        <v>0</v>
      </c>
      <c r="F59" s="87">
        <f t="shared" si="4"/>
        <v>0</v>
      </c>
      <c r="G59" s="87">
        <f t="shared" si="5"/>
        <v>0</v>
      </c>
      <c r="H59" s="87">
        <f t="shared" si="6"/>
        <v>0</v>
      </c>
      <c r="I59" s="87">
        <f t="shared" si="7"/>
        <v>0</v>
      </c>
      <c r="J59" s="87">
        <f t="shared" si="8"/>
        <v>0</v>
      </c>
      <c r="K59" s="87">
        <f t="shared" si="9"/>
        <v>0</v>
      </c>
      <c r="L59" s="87">
        <f t="shared" si="10"/>
        <v>0</v>
      </c>
      <c r="M59" s="87">
        <f t="shared" si="11"/>
        <v>0</v>
      </c>
      <c r="N59" s="87">
        <f t="shared" si="12"/>
        <v>0</v>
      </c>
      <c r="O59" s="87">
        <f t="shared" si="13"/>
        <v>0</v>
      </c>
    </row>
    <row r="60" spans="1:15" x14ac:dyDescent="0.35">
      <c r="A60" s="87" t="str">
        <f t="shared" si="0"/>
        <v>2026</v>
      </c>
      <c r="B60" s="87">
        <v>444013</v>
      </c>
      <c r="C60" s="87">
        <f t="shared" si="1"/>
        <v>0</v>
      </c>
      <c r="D60" s="87">
        <f t="shared" si="2"/>
        <v>0</v>
      </c>
      <c r="E60" s="87">
        <f t="shared" si="3"/>
        <v>0</v>
      </c>
      <c r="F60" s="87">
        <f t="shared" si="4"/>
        <v>0</v>
      </c>
      <c r="G60" s="87">
        <f t="shared" si="5"/>
        <v>0</v>
      </c>
      <c r="H60" s="87">
        <f t="shared" si="6"/>
        <v>0</v>
      </c>
      <c r="I60" s="87">
        <f t="shared" si="7"/>
        <v>0</v>
      </c>
      <c r="J60" s="87">
        <f t="shared" si="8"/>
        <v>0</v>
      </c>
      <c r="K60" s="87">
        <f t="shared" si="9"/>
        <v>0</v>
      </c>
      <c r="L60" s="87">
        <f t="shared" si="10"/>
        <v>0</v>
      </c>
      <c r="M60" s="87">
        <f t="shared" si="11"/>
        <v>0</v>
      </c>
      <c r="N60" s="87">
        <f t="shared" si="12"/>
        <v>0</v>
      </c>
      <c r="O60" s="87">
        <f t="shared" si="13"/>
        <v>0</v>
      </c>
    </row>
    <row r="61" spans="1:15" x14ac:dyDescent="0.35">
      <c r="A61" s="87" t="str">
        <f t="shared" si="0"/>
        <v>2026</v>
      </c>
      <c r="B61" s="87">
        <v>444014</v>
      </c>
      <c r="C61" s="87">
        <f t="shared" si="1"/>
        <v>0</v>
      </c>
      <c r="D61" s="87">
        <f t="shared" si="2"/>
        <v>0</v>
      </c>
      <c r="E61" s="87">
        <f t="shared" si="3"/>
        <v>0</v>
      </c>
      <c r="F61" s="87">
        <f t="shared" si="4"/>
        <v>0</v>
      </c>
      <c r="G61" s="87">
        <f t="shared" si="5"/>
        <v>0</v>
      </c>
      <c r="H61" s="87">
        <f t="shared" si="6"/>
        <v>0</v>
      </c>
      <c r="I61" s="87">
        <f t="shared" si="7"/>
        <v>0</v>
      </c>
      <c r="J61" s="87">
        <f t="shared" si="8"/>
        <v>0</v>
      </c>
      <c r="K61" s="87">
        <f t="shared" si="9"/>
        <v>0</v>
      </c>
      <c r="L61" s="87">
        <f t="shared" si="10"/>
        <v>0</v>
      </c>
      <c r="M61" s="87">
        <f t="shared" si="11"/>
        <v>0</v>
      </c>
      <c r="N61" s="87">
        <f t="shared" si="12"/>
        <v>0</v>
      </c>
      <c r="O61" s="87">
        <f t="shared" si="13"/>
        <v>0</v>
      </c>
    </row>
    <row r="62" spans="1:15" x14ac:dyDescent="0.35">
      <c r="A62" s="87" t="str">
        <f t="shared" si="0"/>
        <v>2026</v>
      </c>
      <c r="B62" s="87">
        <v>444015</v>
      </c>
      <c r="C62" s="87">
        <f t="shared" si="1"/>
        <v>0</v>
      </c>
      <c r="D62" s="87">
        <f t="shared" si="2"/>
        <v>0</v>
      </c>
      <c r="E62" s="87">
        <f t="shared" si="3"/>
        <v>0</v>
      </c>
      <c r="F62" s="87">
        <f t="shared" si="4"/>
        <v>0</v>
      </c>
      <c r="G62" s="87">
        <f t="shared" si="5"/>
        <v>0</v>
      </c>
      <c r="H62" s="87">
        <f t="shared" si="6"/>
        <v>0</v>
      </c>
      <c r="I62" s="87">
        <f t="shared" si="7"/>
        <v>0</v>
      </c>
      <c r="J62" s="87">
        <f t="shared" si="8"/>
        <v>0</v>
      </c>
      <c r="K62" s="87">
        <f t="shared" si="9"/>
        <v>0</v>
      </c>
      <c r="L62" s="87">
        <f t="shared" si="10"/>
        <v>0</v>
      </c>
      <c r="M62" s="87">
        <f t="shared" si="11"/>
        <v>0</v>
      </c>
      <c r="N62" s="87">
        <f t="shared" si="12"/>
        <v>0</v>
      </c>
      <c r="O62" s="87">
        <f t="shared" si="13"/>
        <v>0</v>
      </c>
    </row>
    <row r="63" spans="1:15" x14ac:dyDescent="0.35">
      <c r="A63" s="87" t="str">
        <f t="shared" si="0"/>
        <v>2026</v>
      </c>
      <c r="B63" s="87">
        <v>444016</v>
      </c>
      <c r="C63" s="87">
        <f t="shared" si="1"/>
        <v>0</v>
      </c>
      <c r="D63" s="87">
        <f t="shared" si="2"/>
        <v>0</v>
      </c>
      <c r="E63" s="87">
        <f t="shared" si="3"/>
        <v>0</v>
      </c>
      <c r="F63" s="87">
        <f t="shared" si="4"/>
        <v>0</v>
      </c>
      <c r="G63" s="87">
        <f t="shared" si="5"/>
        <v>0</v>
      </c>
      <c r="H63" s="87">
        <f t="shared" si="6"/>
        <v>0</v>
      </c>
      <c r="I63" s="87">
        <f t="shared" si="7"/>
        <v>0</v>
      </c>
      <c r="J63" s="87">
        <f t="shared" si="8"/>
        <v>0</v>
      </c>
      <c r="K63" s="87">
        <f t="shared" si="9"/>
        <v>0</v>
      </c>
      <c r="L63" s="87">
        <f t="shared" si="10"/>
        <v>0</v>
      </c>
      <c r="M63" s="87">
        <f t="shared" si="11"/>
        <v>0</v>
      </c>
      <c r="N63" s="87">
        <f t="shared" si="12"/>
        <v>0</v>
      </c>
      <c r="O63" s="87">
        <f t="shared" si="13"/>
        <v>0</v>
      </c>
    </row>
    <row r="64" spans="1:15" x14ac:dyDescent="0.35">
      <c r="A64" s="87" t="str">
        <f t="shared" si="0"/>
        <v>2026</v>
      </c>
      <c r="B64" s="87">
        <v>444017</v>
      </c>
      <c r="C64" s="87">
        <f t="shared" si="1"/>
        <v>0</v>
      </c>
      <c r="D64" s="87">
        <f t="shared" si="2"/>
        <v>0</v>
      </c>
      <c r="E64" s="87">
        <f t="shared" si="3"/>
        <v>0</v>
      </c>
      <c r="F64" s="87">
        <f t="shared" si="4"/>
        <v>0</v>
      </c>
      <c r="G64" s="87">
        <f t="shared" si="5"/>
        <v>0</v>
      </c>
      <c r="H64" s="87">
        <f t="shared" si="6"/>
        <v>0</v>
      </c>
      <c r="I64" s="87">
        <f t="shared" si="7"/>
        <v>0</v>
      </c>
      <c r="J64" s="87">
        <f t="shared" si="8"/>
        <v>0</v>
      </c>
      <c r="K64" s="87">
        <f t="shared" si="9"/>
        <v>0</v>
      </c>
      <c r="L64" s="87">
        <f t="shared" si="10"/>
        <v>0</v>
      </c>
      <c r="M64" s="87">
        <f t="shared" si="11"/>
        <v>0</v>
      </c>
      <c r="N64" s="87">
        <f t="shared" si="12"/>
        <v>0</v>
      </c>
      <c r="O64" s="87">
        <f t="shared" si="13"/>
        <v>0</v>
      </c>
    </row>
    <row r="65" spans="1:15" x14ac:dyDescent="0.35">
      <c r="A65" s="87" t="str">
        <f t="shared" si="0"/>
        <v>2026</v>
      </c>
      <c r="B65" s="87">
        <v>444018</v>
      </c>
      <c r="C65" s="87">
        <f t="shared" si="1"/>
        <v>0</v>
      </c>
      <c r="D65" s="87">
        <f t="shared" si="2"/>
        <v>0</v>
      </c>
      <c r="E65" s="87">
        <f t="shared" si="3"/>
        <v>0</v>
      </c>
      <c r="F65" s="87">
        <f t="shared" si="4"/>
        <v>0</v>
      </c>
      <c r="G65" s="87">
        <f t="shared" si="5"/>
        <v>0</v>
      </c>
      <c r="H65" s="87">
        <f t="shared" si="6"/>
        <v>0</v>
      </c>
      <c r="I65" s="87">
        <f t="shared" si="7"/>
        <v>0</v>
      </c>
      <c r="J65" s="87">
        <f t="shared" si="8"/>
        <v>0</v>
      </c>
      <c r="K65" s="87">
        <f t="shared" si="9"/>
        <v>0</v>
      </c>
      <c r="L65" s="87">
        <f t="shared" si="10"/>
        <v>0</v>
      </c>
      <c r="M65" s="87">
        <f t="shared" si="11"/>
        <v>0</v>
      </c>
      <c r="N65" s="87">
        <f t="shared" si="12"/>
        <v>0</v>
      </c>
      <c r="O65" s="87">
        <f t="shared" si="13"/>
        <v>0</v>
      </c>
    </row>
    <row r="66" spans="1:15" x14ac:dyDescent="0.35">
      <c r="A66" s="87" t="str">
        <f t="shared" ref="A66:A129" si="14">+PlnYr</f>
        <v>2026</v>
      </c>
      <c r="B66" s="87">
        <v>450000</v>
      </c>
      <c r="C66" s="87">
        <f t="shared" ref="C66:C129" si="15">VLOOKUP($B66,RSV,47,FALSE)</f>
        <v>0</v>
      </c>
      <c r="D66" s="87">
        <f t="shared" ref="D66:D129" si="16">VLOOKUP($B66,RSV,35,FALSE)</f>
        <v>0</v>
      </c>
      <c r="E66" s="87">
        <f t="shared" ref="E66:E129" si="17">VLOOKUP($B66,RSV,36,FALSE)</f>
        <v>0</v>
      </c>
      <c r="F66" s="87">
        <f t="shared" ref="F66:F129" si="18">VLOOKUP($B66,RSV,37,FALSE)</f>
        <v>0</v>
      </c>
      <c r="G66" s="87">
        <f t="shared" ref="G66:G129" si="19">VLOOKUP($B66,RSV,38,FALSE)</f>
        <v>0</v>
      </c>
      <c r="H66" s="87">
        <f t="shared" ref="H66:H129" si="20">VLOOKUP($B66,RSV,39,FALSE)</f>
        <v>0</v>
      </c>
      <c r="I66" s="87">
        <f t="shared" ref="I66:I129" si="21">VLOOKUP($B66,RSV,40,FALSE)</f>
        <v>0</v>
      </c>
      <c r="J66" s="87">
        <f t="shared" ref="J66:J129" si="22">VLOOKUP($B66,RSV,41,FALSE)</f>
        <v>0</v>
      </c>
      <c r="K66" s="87">
        <f t="shared" ref="K66:K129" si="23">VLOOKUP($B66,RSV,42,FALSE)</f>
        <v>0</v>
      </c>
      <c r="L66" s="87">
        <f t="shared" ref="L66:L129" si="24">VLOOKUP($B66,RSV,43,FALSE)</f>
        <v>0</v>
      </c>
      <c r="M66" s="87">
        <f t="shared" ref="M66:M129" si="25">VLOOKUP($B66,RSV,44,FALSE)</f>
        <v>0</v>
      </c>
      <c r="N66" s="87">
        <f t="shared" ref="N66:N129" si="26">VLOOKUP($B66,RSV,45,FALSE)</f>
        <v>0</v>
      </c>
      <c r="O66" s="87">
        <f t="shared" ref="O66:O129" si="27">VLOOKUP($B66,RSV,46,FALSE)</f>
        <v>0</v>
      </c>
    </row>
    <row r="67" spans="1:15" x14ac:dyDescent="0.35">
      <c r="A67" s="87" t="str">
        <f t="shared" si="14"/>
        <v>2026</v>
      </c>
      <c r="B67" s="87">
        <v>450010</v>
      </c>
      <c r="C67" s="87">
        <f t="shared" si="15"/>
        <v>0</v>
      </c>
      <c r="D67" s="87">
        <f t="shared" si="16"/>
        <v>0</v>
      </c>
      <c r="E67" s="87">
        <f t="shared" si="17"/>
        <v>0</v>
      </c>
      <c r="F67" s="87">
        <f t="shared" si="18"/>
        <v>0</v>
      </c>
      <c r="G67" s="87">
        <f t="shared" si="19"/>
        <v>0</v>
      </c>
      <c r="H67" s="87">
        <f t="shared" si="20"/>
        <v>0</v>
      </c>
      <c r="I67" s="87">
        <f t="shared" si="21"/>
        <v>0</v>
      </c>
      <c r="J67" s="87">
        <f t="shared" si="22"/>
        <v>0</v>
      </c>
      <c r="K67" s="87">
        <f t="shared" si="23"/>
        <v>0</v>
      </c>
      <c r="L67" s="87">
        <f t="shared" si="24"/>
        <v>0</v>
      </c>
      <c r="M67" s="87">
        <f t="shared" si="25"/>
        <v>0</v>
      </c>
      <c r="N67" s="87">
        <f t="shared" si="26"/>
        <v>0</v>
      </c>
      <c r="O67" s="87">
        <f t="shared" si="27"/>
        <v>0</v>
      </c>
    </row>
    <row r="68" spans="1:15" x14ac:dyDescent="0.35">
      <c r="A68" s="87" t="str">
        <f t="shared" si="14"/>
        <v>2026</v>
      </c>
      <c r="B68" s="87">
        <v>450011</v>
      </c>
      <c r="C68" s="87">
        <f t="shared" si="15"/>
        <v>0</v>
      </c>
      <c r="D68" s="87">
        <f t="shared" si="16"/>
        <v>0</v>
      </c>
      <c r="E68" s="87">
        <f t="shared" si="17"/>
        <v>0</v>
      </c>
      <c r="F68" s="87">
        <f t="shared" si="18"/>
        <v>0</v>
      </c>
      <c r="G68" s="87">
        <f t="shared" si="19"/>
        <v>0</v>
      </c>
      <c r="H68" s="87">
        <f t="shared" si="20"/>
        <v>0</v>
      </c>
      <c r="I68" s="87">
        <f t="shared" si="21"/>
        <v>0</v>
      </c>
      <c r="J68" s="87">
        <f t="shared" si="22"/>
        <v>0</v>
      </c>
      <c r="K68" s="87">
        <f t="shared" si="23"/>
        <v>0</v>
      </c>
      <c r="L68" s="87">
        <f t="shared" si="24"/>
        <v>0</v>
      </c>
      <c r="M68" s="87">
        <f t="shared" si="25"/>
        <v>0</v>
      </c>
      <c r="N68" s="87">
        <f t="shared" si="26"/>
        <v>0</v>
      </c>
      <c r="O68" s="87">
        <f t="shared" si="27"/>
        <v>0</v>
      </c>
    </row>
    <row r="69" spans="1:15" x14ac:dyDescent="0.35">
      <c r="A69" s="87" t="str">
        <f t="shared" si="14"/>
        <v>2026</v>
      </c>
      <c r="B69" s="87">
        <v>450012</v>
      </c>
      <c r="C69" s="87">
        <f t="shared" si="15"/>
        <v>0</v>
      </c>
      <c r="D69" s="87">
        <f t="shared" si="16"/>
        <v>0</v>
      </c>
      <c r="E69" s="87">
        <f t="shared" si="17"/>
        <v>0</v>
      </c>
      <c r="F69" s="87">
        <f t="shared" si="18"/>
        <v>0</v>
      </c>
      <c r="G69" s="87">
        <f t="shared" si="19"/>
        <v>0</v>
      </c>
      <c r="H69" s="87">
        <f t="shared" si="20"/>
        <v>0</v>
      </c>
      <c r="I69" s="87">
        <f t="shared" si="21"/>
        <v>0</v>
      </c>
      <c r="J69" s="87">
        <f t="shared" si="22"/>
        <v>0</v>
      </c>
      <c r="K69" s="87">
        <f t="shared" si="23"/>
        <v>0</v>
      </c>
      <c r="L69" s="87">
        <f t="shared" si="24"/>
        <v>0</v>
      </c>
      <c r="M69" s="87">
        <f t="shared" si="25"/>
        <v>0</v>
      </c>
      <c r="N69" s="87">
        <f t="shared" si="26"/>
        <v>0</v>
      </c>
      <c r="O69" s="87">
        <f t="shared" si="27"/>
        <v>0</v>
      </c>
    </row>
    <row r="70" spans="1:15" x14ac:dyDescent="0.35">
      <c r="A70" s="87" t="str">
        <f t="shared" si="14"/>
        <v>2026</v>
      </c>
      <c r="B70" s="87">
        <v>451000</v>
      </c>
      <c r="C70" s="87">
        <f t="shared" si="15"/>
        <v>0</v>
      </c>
      <c r="D70" s="87">
        <f t="shared" si="16"/>
        <v>0</v>
      </c>
      <c r="E70" s="87">
        <f t="shared" si="17"/>
        <v>0</v>
      </c>
      <c r="F70" s="87">
        <f t="shared" si="18"/>
        <v>0</v>
      </c>
      <c r="G70" s="87">
        <f t="shared" si="19"/>
        <v>0</v>
      </c>
      <c r="H70" s="87">
        <f t="shared" si="20"/>
        <v>0</v>
      </c>
      <c r="I70" s="87">
        <f t="shared" si="21"/>
        <v>0</v>
      </c>
      <c r="J70" s="87">
        <f t="shared" si="22"/>
        <v>0</v>
      </c>
      <c r="K70" s="87">
        <f t="shared" si="23"/>
        <v>0</v>
      </c>
      <c r="L70" s="87">
        <f t="shared" si="24"/>
        <v>0</v>
      </c>
      <c r="M70" s="87">
        <f t="shared" si="25"/>
        <v>0</v>
      </c>
      <c r="N70" s="87">
        <f t="shared" si="26"/>
        <v>0</v>
      </c>
      <c r="O70" s="87">
        <f t="shared" si="27"/>
        <v>0</v>
      </c>
    </row>
    <row r="71" spans="1:15" x14ac:dyDescent="0.35">
      <c r="A71" s="87" t="str">
        <f t="shared" si="14"/>
        <v>2026</v>
      </c>
      <c r="B71" s="87">
        <v>451010</v>
      </c>
      <c r="C71" s="87">
        <f t="shared" si="15"/>
        <v>0</v>
      </c>
      <c r="D71" s="87">
        <f t="shared" si="16"/>
        <v>0</v>
      </c>
      <c r="E71" s="87">
        <f t="shared" si="17"/>
        <v>0</v>
      </c>
      <c r="F71" s="87">
        <f t="shared" si="18"/>
        <v>0</v>
      </c>
      <c r="G71" s="87">
        <f t="shared" si="19"/>
        <v>0</v>
      </c>
      <c r="H71" s="87">
        <f t="shared" si="20"/>
        <v>0</v>
      </c>
      <c r="I71" s="87">
        <f t="shared" si="21"/>
        <v>0</v>
      </c>
      <c r="J71" s="87">
        <f t="shared" si="22"/>
        <v>0</v>
      </c>
      <c r="K71" s="87">
        <f t="shared" si="23"/>
        <v>0</v>
      </c>
      <c r="L71" s="87">
        <f t="shared" si="24"/>
        <v>0</v>
      </c>
      <c r="M71" s="87">
        <f t="shared" si="25"/>
        <v>0</v>
      </c>
      <c r="N71" s="87">
        <f t="shared" si="26"/>
        <v>0</v>
      </c>
      <c r="O71" s="87">
        <f t="shared" si="27"/>
        <v>0</v>
      </c>
    </row>
    <row r="72" spans="1:15" x14ac:dyDescent="0.35">
      <c r="A72" s="87" t="str">
        <f t="shared" si="14"/>
        <v>2026</v>
      </c>
      <c r="B72" s="87">
        <v>451011</v>
      </c>
      <c r="C72" s="87">
        <f t="shared" si="15"/>
        <v>0</v>
      </c>
      <c r="D72" s="87">
        <f t="shared" si="16"/>
        <v>0</v>
      </c>
      <c r="E72" s="87">
        <f t="shared" si="17"/>
        <v>0</v>
      </c>
      <c r="F72" s="87">
        <f t="shared" si="18"/>
        <v>0</v>
      </c>
      <c r="G72" s="87">
        <f t="shared" si="19"/>
        <v>0</v>
      </c>
      <c r="H72" s="87">
        <f t="shared" si="20"/>
        <v>0</v>
      </c>
      <c r="I72" s="87">
        <f t="shared" si="21"/>
        <v>0</v>
      </c>
      <c r="J72" s="87">
        <f t="shared" si="22"/>
        <v>0</v>
      </c>
      <c r="K72" s="87">
        <f t="shared" si="23"/>
        <v>0</v>
      </c>
      <c r="L72" s="87">
        <f t="shared" si="24"/>
        <v>0</v>
      </c>
      <c r="M72" s="87">
        <f t="shared" si="25"/>
        <v>0</v>
      </c>
      <c r="N72" s="87">
        <f t="shared" si="26"/>
        <v>0</v>
      </c>
      <c r="O72" s="87">
        <f t="shared" si="27"/>
        <v>0</v>
      </c>
    </row>
    <row r="73" spans="1:15" x14ac:dyDescent="0.35">
      <c r="A73" s="87" t="str">
        <f t="shared" si="14"/>
        <v>2026</v>
      </c>
      <c r="B73" s="87">
        <v>451012</v>
      </c>
      <c r="C73" s="87">
        <f t="shared" si="15"/>
        <v>0</v>
      </c>
      <c r="D73" s="87">
        <f t="shared" si="16"/>
        <v>0</v>
      </c>
      <c r="E73" s="87">
        <f t="shared" si="17"/>
        <v>0</v>
      </c>
      <c r="F73" s="87">
        <f t="shared" si="18"/>
        <v>0</v>
      </c>
      <c r="G73" s="87">
        <f t="shared" si="19"/>
        <v>0</v>
      </c>
      <c r="H73" s="87">
        <f t="shared" si="20"/>
        <v>0</v>
      </c>
      <c r="I73" s="87">
        <f t="shared" si="21"/>
        <v>0</v>
      </c>
      <c r="J73" s="87">
        <f t="shared" si="22"/>
        <v>0</v>
      </c>
      <c r="K73" s="87">
        <f t="shared" si="23"/>
        <v>0</v>
      </c>
      <c r="L73" s="87">
        <f t="shared" si="24"/>
        <v>0</v>
      </c>
      <c r="M73" s="87">
        <f t="shared" si="25"/>
        <v>0</v>
      </c>
      <c r="N73" s="87">
        <f t="shared" si="26"/>
        <v>0</v>
      </c>
      <c r="O73" s="87">
        <f t="shared" si="27"/>
        <v>0</v>
      </c>
    </row>
    <row r="74" spans="1:15" x14ac:dyDescent="0.35">
      <c r="A74" s="87" t="str">
        <f t="shared" si="14"/>
        <v>2026</v>
      </c>
      <c r="B74" s="87">
        <v>452000</v>
      </c>
      <c r="C74" s="87">
        <f t="shared" si="15"/>
        <v>0</v>
      </c>
      <c r="D74" s="87">
        <f t="shared" si="16"/>
        <v>0</v>
      </c>
      <c r="E74" s="87">
        <f t="shared" si="17"/>
        <v>0</v>
      </c>
      <c r="F74" s="87">
        <f t="shared" si="18"/>
        <v>0</v>
      </c>
      <c r="G74" s="87">
        <f t="shared" si="19"/>
        <v>0</v>
      </c>
      <c r="H74" s="87">
        <f t="shared" si="20"/>
        <v>0</v>
      </c>
      <c r="I74" s="87">
        <f t="shared" si="21"/>
        <v>0</v>
      </c>
      <c r="J74" s="87">
        <f t="shared" si="22"/>
        <v>0</v>
      </c>
      <c r="K74" s="87">
        <f t="shared" si="23"/>
        <v>0</v>
      </c>
      <c r="L74" s="87">
        <f t="shared" si="24"/>
        <v>0</v>
      </c>
      <c r="M74" s="87">
        <f t="shared" si="25"/>
        <v>0</v>
      </c>
      <c r="N74" s="87">
        <f t="shared" si="26"/>
        <v>0</v>
      </c>
      <c r="O74" s="87">
        <f t="shared" si="27"/>
        <v>0</v>
      </c>
    </row>
    <row r="75" spans="1:15" x14ac:dyDescent="0.35">
      <c r="A75" s="87" t="str">
        <f t="shared" si="14"/>
        <v>2026</v>
      </c>
      <c r="B75" s="87">
        <v>452010</v>
      </c>
      <c r="C75" s="87">
        <f t="shared" si="15"/>
        <v>0</v>
      </c>
      <c r="D75" s="87">
        <f t="shared" si="16"/>
        <v>0</v>
      </c>
      <c r="E75" s="87">
        <f t="shared" si="17"/>
        <v>0</v>
      </c>
      <c r="F75" s="87">
        <f t="shared" si="18"/>
        <v>0</v>
      </c>
      <c r="G75" s="87">
        <f t="shared" si="19"/>
        <v>0</v>
      </c>
      <c r="H75" s="87">
        <f t="shared" si="20"/>
        <v>0</v>
      </c>
      <c r="I75" s="87">
        <f t="shared" si="21"/>
        <v>0</v>
      </c>
      <c r="J75" s="87">
        <f t="shared" si="22"/>
        <v>0</v>
      </c>
      <c r="K75" s="87">
        <f t="shared" si="23"/>
        <v>0</v>
      </c>
      <c r="L75" s="87">
        <f t="shared" si="24"/>
        <v>0</v>
      </c>
      <c r="M75" s="87">
        <f t="shared" si="25"/>
        <v>0</v>
      </c>
      <c r="N75" s="87">
        <f t="shared" si="26"/>
        <v>0</v>
      </c>
      <c r="O75" s="87">
        <f t="shared" si="27"/>
        <v>0</v>
      </c>
    </row>
    <row r="76" spans="1:15" x14ac:dyDescent="0.35">
      <c r="A76" s="87" t="str">
        <f t="shared" si="14"/>
        <v>2026</v>
      </c>
      <c r="B76" s="87">
        <v>453000</v>
      </c>
      <c r="C76" s="87">
        <f t="shared" si="15"/>
        <v>0</v>
      </c>
      <c r="D76" s="87">
        <f t="shared" si="16"/>
        <v>0</v>
      </c>
      <c r="E76" s="87">
        <f t="shared" si="17"/>
        <v>0</v>
      </c>
      <c r="F76" s="87">
        <f t="shared" si="18"/>
        <v>0</v>
      </c>
      <c r="G76" s="87">
        <f t="shared" si="19"/>
        <v>0</v>
      </c>
      <c r="H76" s="87">
        <f t="shared" si="20"/>
        <v>0</v>
      </c>
      <c r="I76" s="87">
        <f t="shared" si="21"/>
        <v>0</v>
      </c>
      <c r="J76" s="87">
        <f t="shared" si="22"/>
        <v>0</v>
      </c>
      <c r="K76" s="87">
        <f t="shared" si="23"/>
        <v>0</v>
      </c>
      <c r="L76" s="87">
        <f t="shared" si="24"/>
        <v>0</v>
      </c>
      <c r="M76" s="87">
        <f t="shared" si="25"/>
        <v>0</v>
      </c>
      <c r="N76" s="87">
        <f t="shared" si="26"/>
        <v>0</v>
      </c>
      <c r="O76" s="87">
        <f t="shared" si="27"/>
        <v>0</v>
      </c>
    </row>
    <row r="77" spans="1:15" x14ac:dyDescent="0.35">
      <c r="A77" s="87" t="str">
        <f t="shared" si="14"/>
        <v>2026</v>
      </c>
      <c r="B77" s="87">
        <v>454000</v>
      </c>
      <c r="C77" s="87">
        <f t="shared" si="15"/>
        <v>0</v>
      </c>
      <c r="D77" s="87">
        <f t="shared" si="16"/>
        <v>0</v>
      </c>
      <c r="E77" s="87">
        <f t="shared" si="17"/>
        <v>0</v>
      </c>
      <c r="F77" s="87">
        <f t="shared" si="18"/>
        <v>0</v>
      </c>
      <c r="G77" s="87">
        <f t="shared" si="19"/>
        <v>0</v>
      </c>
      <c r="H77" s="87">
        <f t="shared" si="20"/>
        <v>0</v>
      </c>
      <c r="I77" s="87">
        <f t="shared" si="21"/>
        <v>0</v>
      </c>
      <c r="J77" s="87">
        <f t="shared" si="22"/>
        <v>0</v>
      </c>
      <c r="K77" s="87">
        <f t="shared" si="23"/>
        <v>0</v>
      </c>
      <c r="L77" s="87">
        <f t="shared" si="24"/>
        <v>0</v>
      </c>
      <c r="M77" s="87">
        <f t="shared" si="25"/>
        <v>0</v>
      </c>
      <c r="N77" s="87">
        <f t="shared" si="26"/>
        <v>0</v>
      </c>
      <c r="O77" s="87">
        <f t="shared" si="27"/>
        <v>0</v>
      </c>
    </row>
    <row r="78" spans="1:15" x14ac:dyDescent="0.35">
      <c r="A78" s="87" t="str">
        <f t="shared" si="14"/>
        <v>2026</v>
      </c>
      <c r="B78" s="87">
        <v>454010</v>
      </c>
      <c r="C78" s="87">
        <f t="shared" si="15"/>
        <v>0</v>
      </c>
      <c r="D78" s="87">
        <f t="shared" si="16"/>
        <v>0</v>
      </c>
      <c r="E78" s="87">
        <f t="shared" si="17"/>
        <v>0</v>
      </c>
      <c r="F78" s="87">
        <f t="shared" si="18"/>
        <v>0</v>
      </c>
      <c r="G78" s="87">
        <f t="shared" si="19"/>
        <v>0</v>
      </c>
      <c r="H78" s="87">
        <f t="shared" si="20"/>
        <v>0</v>
      </c>
      <c r="I78" s="87">
        <f t="shared" si="21"/>
        <v>0</v>
      </c>
      <c r="J78" s="87">
        <f t="shared" si="22"/>
        <v>0</v>
      </c>
      <c r="K78" s="87">
        <f t="shared" si="23"/>
        <v>0</v>
      </c>
      <c r="L78" s="87">
        <f t="shared" si="24"/>
        <v>0</v>
      </c>
      <c r="M78" s="87">
        <f t="shared" si="25"/>
        <v>0</v>
      </c>
      <c r="N78" s="87">
        <f t="shared" si="26"/>
        <v>0</v>
      </c>
      <c r="O78" s="87">
        <f t="shared" si="27"/>
        <v>0</v>
      </c>
    </row>
    <row r="79" spans="1:15" x14ac:dyDescent="0.35">
      <c r="A79" s="87" t="str">
        <f t="shared" si="14"/>
        <v>2026</v>
      </c>
      <c r="B79" s="87">
        <v>454011</v>
      </c>
      <c r="C79" s="87">
        <f t="shared" si="15"/>
        <v>0</v>
      </c>
      <c r="D79" s="87">
        <f t="shared" si="16"/>
        <v>0</v>
      </c>
      <c r="E79" s="87">
        <f t="shared" si="17"/>
        <v>0</v>
      </c>
      <c r="F79" s="87">
        <f t="shared" si="18"/>
        <v>0</v>
      </c>
      <c r="G79" s="87">
        <f t="shared" si="19"/>
        <v>0</v>
      </c>
      <c r="H79" s="87">
        <f t="shared" si="20"/>
        <v>0</v>
      </c>
      <c r="I79" s="87">
        <f t="shared" si="21"/>
        <v>0</v>
      </c>
      <c r="J79" s="87">
        <f t="shared" si="22"/>
        <v>0</v>
      </c>
      <c r="K79" s="87">
        <f t="shared" si="23"/>
        <v>0</v>
      </c>
      <c r="L79" s="87">
        <f t="shared" si="24"/>
        <v>0</v>
      </c>
      <c r="M79" s="87">
        <f t="shared" si="25"/>
        <v>0</v>
      </c>
      <c r="N79" s="87">
        <f t="shared" si="26"/>
        <v>0</v>
      </c>
      <c r="O79" s="87">
        <f t="shared" si="27"/>
        <v>0</v>
      </c>
    </row>
    <row r="80" spans="1:15" x14ac:dyDescent="0.35">
      <c r="A80" s="87" t="str">
        <f t="shared" si="14"/>
        <v>2026</v>
      </c>
      <c r="B80" s="87">
        <v>454012</v>
      </c>
      <c r="C80" s="87">
        <f t="shared" si="15"/>
        <v>0</v>
      </c>
      <c r="D80" s="87">
        <f t="shared" si="16"/>
        <v>0</v>
      </c>
      <c r="E80" s="87">
        <f t="shared" si="17"/>
        <v>0</v>
      </c>
      <c r="F80" s="87">
        <f t="shared" si="18"/>
        <v>0</v>
      </c>
      <c r="G80" s="87">
        <f t="shared" si="19"/>
        <v>0</v>
      </c>
      <c r="H80" s="87">
        <f t="shared" si="20"/>
        <v>0</v>
      </c>
      <c r="I80" s="87">
        <f t="shared" si="21"/>
        <v>0</v>
      </c>
      <c r="J80" s="87">
        <f t="shared" si="22"/>
        <v>0</v>
      </c>
      <c r="K80" s="87">
        <f t="shared" si="23"/>
        <v>0</v>
      </c>
      <c r="L80" s="87">
        <f t="shared" si="24"/>
        <v>0</v>
      </c>
      <c r="M80" s="87">
        <f t="shared" si="25"/>
        <v>0</v>
      </c>
      <c r="N80" s="87">
        <f t="shared" si="26"/>
        <v>0</v>
      </c>
      <c r="O80" s="87">
        <f t="shared" si="27"/>
        <v>0</v>
      </c>
    </row>
    <row r="81" spans="1:15" x14ac:dyDescent="0.35">
      <c r="A81" s="87" t="str">
        <f t="shared" si="14"/>
        <v>2026</v>
      </c>
      <c r="B81" s="87">
        <v>454500</v>
      </c>
      <c r="C81" s="87">
        <f t="shared" si="15"/>
        <v>0</v>
      </c>
      <c r="D81" s="87">
        <f t="shared" si="16"/>
        <v>0</v>
      </c>
      <c r="E81" s="87">
        <f t="shared" si="17"/>
        <v>0</v>
      </c>
      <c r="F81" s="87">
        <f t="shared" si="18"/>
        <v>0</v>
      </c>
      <c r="G81" s="87">
        <f t="shared" si="19"/>
        <v>0</v>
      </c>
      <c r="H81" s="87">
        <f t="shared" si="20"/>
        <v>0</v>
      </c>
      <c r="I81" s="87">
        <f t="shared" si="21"/>
        <v>0</v>
      </c>
      <c r="J81" s="87">
        <f t="shared" si="22"/>
        <v>0</v>
      </c>
      <c r="K81" s="87">
        <f t="shared" si="23"/>
        <v>0</v>
      </c>
      <c r="L81" s="87">
        <f t="shared" si="24"/>
        <v>0</v>
      </c>
      <c r="M81" s="87">
        <f t="shared" si="25"/>
        <v>0</v>
      </c>
      <c r="N81" s="87">
        <f t="shared" si="26"/>
        <v>0</v>
      </c>
      <c r="O81" s="87">
        <f t="shared" si="27"/>
        <v>0</v>
      </c>
    </row>
    <row r="82" spans="1:15" x14ac:dyDescent="0.35">
      <c r="A82" s="87" t="str">
        <f t="shared" si="14"/>
        <v>2026</v>
      </c>
      <c r="B82" s="87">
        <v>454510</v>
      </c>
      <c r="C82" s="87">
        <f t="shared" si="15"/>
        <v>0</v>
      </c>
      <c r="D82" s="87">
        <f t="shared" si="16"/>
        <v>0</v>
      </c>
      <c r="E82" s="87">
        <f t="shared" si="17"/>
        <v>0</v>
      </c>
      <c r="F82" s="87">
        <f t="shared" si="18"/>
        <v>0</v>
      </c>
      <c r="G82" s="87">
        <f t="shared" si="19"/>
        <v>0</v>
      </c>
      <c r="H82" s="87">
        <f t="shared" si="20"/>
        <v>0</v>
      </c>
      <c r="I82" s="87">
        <f t="shared" si="21"/>
        <v>0</v>
      </c>
      <c r="J82" s="87">
        <f t="shared" si="22"/>
        <v>0</v>
      </c>
      <c r="K82" s="87">
        <f t="shared" si="23"/>
        <v>0</v>
      </c>
      <c r="L82" s="87">
        <f t="shared" si="24"/>
        <v>0</v>
      </c>
      <c r="M82" s="87">
        <f t="shared" si="25"/>
        <v>0</v>
      </c>
      <c r="N82" s="87">
        <f t="shared" si="26"/>
        <v>0</v>
      </c>
      <c r="O82" s="87">
        <f t="shared" si="27"/>
        <v>0</v>
      </c>
    </row>
    <row r="83" spans="1:15" x14ac:dyDescent="0.35">
      <c r="A83" s="87" t="str">
        <f t="shared" si="14"/>
        <v>2026</v>
      </c>
      <c r="B83" s="87">
        <v>454511</v>
      </c>
      <c r="C83" s="87">
        <f t="shared" si="15"/>
        <v>0</v>
      </c>
      <c r="D83" s="87">
        <f t="shared" si="16"/>
        <v>0</v>
      </c>
      <c r="E83" s="87">
        <f t="shared" si="17"/>
        <v>0</v>
      </c>
      <c r="F83" s="87">
        <f t="shared" si="18"/>
        <v>0</v>
      </c>
      <c r="G83" s="87">
        <f t="shared" si="19"/>
        <v>0</v>
      </c>
      <c r="H83" s="87">
        <f t="shared" si="20"/>
        <v>0</v>
      </c>
      <c r="I83" s="87">
        <f t="shared" si="21"/>
        <v>0</v>
      </c>
      <c r="J83" s="87">
        <f t="shared" si="22"/>
        <v>0</v>
      </c>
      <c r="K83" s="87">
        <f t="shared" si="23"/>
        <v>0</v>
      </c>
      <c r="L83" s="87">
        <f t="shared" si="24"/>
        <v>0</v>
      </c>
      <c r="M83" s="87">
        <f t="shared" si="25"/>
        <v>0</v>
      </c>
      <c r="N83" s="87">
        <f t="shared" si="26"/>
        <v>0</v>
      </c>
      <c r="O83" s="87">
        <f t="shared" si="27"/>
        <v>0</v>
      </c>
    </row>
    <row r="84" spans="1:15" x14ac:dyDescent="0.35">
      <c r="A84" s="87" t="str">
        <f t="shared" si="14"/>
        <v>2026</v>
      </c>
      <c r="B84" s="87">
        <v>454520</v>
      </c>
      <c r="C84" s="87">
        <f t="shared" si="15"/>
        <v>0</v>
      </c>
      <c r="D84" s="87">
        <f t="shared" si="16"/>
        <v>0</v>
      </c>
      <c r="E84" s="87">
        <f t="shared" si="17"/>
        <v>0</v>
      </c>
      <c r="F84" s="87">
        <f t="shared" si="18"/>
        <v>0</v>
      </c>
      <c r="G84" s="87">
        <f t="shared" si="19"/>
        <v>0</v>
      </c>
      <c r="H84" s="87">
        <f t="shared" si="20"/>
        <v>0</v>
      </c>
      <c r="I84" s="87">
        <f t="shared" si="21"/>
        <v>0</v>
      </c>
      <c r="J84" s="87">
        <f t="shared" si="22"/>
        <v>0</v>
      </c>
      <c r="K84" s="87">
        <f t="shared" si="23"/>
        <v>0</v>
      </c>
      <c r="L84" s="87">
        <f t="shared" si="24"/>
        <v>0</v>
      </c>
      <c r="M84" s="87">
        <f t="shared" si="25"/>
        <v>0</v>
      </c>
      <c r="N84" s="87">
        <f t="shared" si="26"/>
        <v>0</v>
      </c>
      <c r="O84" s="87">
        <f t="shared" si="27"/>
        <v>0</v>
      </c>
    </row>
    <row r="85" spans="1:15" x14ac:dyDescent="0.35">
      <c r="A85" s="87" t="str">
        <f t="shared" si="14"/>
        <v>2026</v>
      </c>
      <c r="B85" s="87">
        <v>454521</v>
      </c>
      <c r="C85" s="87">
        <f t="shared" si="15"/>
        <v>0</v>
      </c>
      <c r="D85" s="87">
        <f t="shared" si="16"/>
        <v>0</v>
      </c>
      <c r="E85" s="87">
        <f t="shared" si="17"/>
        <v>0</v>
      </c>
      <c r="F85" s="87">
        <f t="shared" si="18"/>
        <v>0</v>
      </c>
      <c r="G85" s="87">
        <f t="shared" si="19"/>
        <v>0</v>
      </c>
      <c r="H85" s="87">
        <f t="shared" si="20"/>
        <v>0</v>
      </c>
      <c r="I85" s="87">
        <f t="shared" si="21"/>
        <v>0</v>
      </c>
      <c r="J85" s="87">
        <f t="shared" si="22"/>
        <v>0</v>
      </c>
      <c r="K85" s="87">
        <f t="shared" si="23"/>
        <v>0</v>
      </c>
      <c r="L85" s="87">
        <f t="shared" si="24"/>
        <v>0</v>
      </c>
      <c r="M85" s="87">
        <f t="shared" si="25"/>
        <v>0</v>
      </c>
      <c r="N85" s="87">
        <f t="shared" si="26"/>
        <v>0</v>
      </c>
      <c r="O85" s="87">
        <f t="shared" si="27"/>
        <v>0</v>
      </c>
    </row>
    <row r="86" spans="1:15" x14ac:dyDescent="0.35">
      <c r="A86" s="87" t="str">
        <f t="shared" si="14"/>
        <v>2026</v>
      </c>
      <c r="B86" s="87">
        <v>454530</v>
      </c>
      <c r="C86" s="87">
        <f t="shared" si="15"/>
        <v>0</v>
      </c>
      <c r="D86" s="87">
        <f t="shared" si="16"/>
        <v>0</v>
      </c>
      <c r="E86" s="87">
        <f t="shared" si="17"/>
        <v>0</v>
      </c>
      <c r="F86" s="87">
        <f t="shared" si="18"/>
        <v>0</v>
      </c>
      <c r="G86" s="87">
        <f t="shared" si="19"/>
        <v>0</v>
      </c>
      <c r="H86" s="87">
        <f t="shared" si="20"/>
        <v>0</v>
      </c>
      <c r="I86" s="87">
        <f t="shared" si="21"/>
        <v>0</v>
      </c>
      <c r="J86" s="87">
        <f t="shared" si="22"/>
        <v>0</v>
      </c>
      <c r="K86" s="87">
        <f t="shared" si="23"/>
        <v>0</v>
      </c>
      <c r="L86" s="87">
        <f t="shared" si="24"/>
        <v>0</v>
      </c>
      <c r="M86" s="87">
        <f t="shared" si="25"/>
        <v>0</v>
      </c>
      <c r="N86" s="87">
        <f t="shared" si="26"/>
        <v>0</v>
      </c>
      <c r="O86" s="87">
        <f t="shared" si="27"/>
        <v>0</v>
      </c>
    </row>
    <row r="87" spans="1:15" x14ac:dyDescent="0.35">
      <c r="A87" s="87" t="str">
        <f t="shared" si="14"/>
        <v>2026</v>
      </c>
      <c r="B87" s="87">
        <v>460000</v>
      </c>
      <c r="C87" s="87">
        <f t="shared" si="15"/>
        <v>0</v>
      </c>
      <c r="D87" s="87">
        <f t="shared" si="16"/>
        <v>0</v>
      </c>
      <c r="E87" s="87">
        <f t="shared" si="17"/>
        <v>0</v>
      </c>
      <c r="F87" s="87">
        <f t="shared" si="18"/>
        <v>0</v>
      </c>
      <c r="G87" s="87">
        <f t="shared" si="19"/>
        <v>0</v>
      </c>
      <c r="H87" s="87">
        <f t="shared" si="20"/>
        <v>0</v>
      </c>
      <c r="I87" s="87">
        <f t="shared" si="21"/>
        <v>0</v>
      </c>
      <c r="J87" s="87">
        <f t="shared" si="22"/>
        <v>0</v>
      </c>
      <c r="K87" s="87">
        <f t="shared" si="23"/>
        <v>0</v>
      </c>
      <c r="L87" s="87">
        <f t="shared" si="24"/>
        <v>0</v>
      </c>
      <c r="M87" s="87">
        <f t="shared" si="25"/>
        <v>0</v>
      </c>
      <c r="N87" s="87">
        <f t="shared" si="26"/>
        <v>0</v>
      </c>
      <c r="O87" s="87">
        <f t="shared" si="27"/>
        <v>0</v>
      </c>
    </row>
    <row r="88" spans="1:15" x14ac:dyDescent="0.35">
      <c r="A88" s="87" t="str">
        <f t="shared" si="14"/>
        <v>2026</v>
      </c>
      <c r="B88" s="87">
        <v>461010</v>
      </c>
      <c r="C88" s="87">
        <f t="shared" si="15"/>
        <v>0</v>
      </c>
      <c r="D88" s="87">
        <f t="shared" si="16"/>
        <v>0</v>
      </c>
      <c r="E88" s="87">
        <f t="shared" si="17"/>
        <v>0</v>
      </c>
      <c r="F88" s="87">
        <f t="shared" si="18"/>
        <v>0</v>
      </c>
      <c r="G88" s="87">
        <f t="shared" si="19"/>
        <v>0</v>
      </c>
      <c r="H88" s="87">
        <f t="shared" si="20"/>
        <v>0</v>
      </c>
      <c r="I88" s="87">
        <f t="shared" si="21"/>
        <v>0</v>
      </c>
      <c r="J88" s="87">
        <f t="shared" si="22"/>
        <v>0</v>
      </c>
      <c r="K88" s="87">
        <f t="shared" si="23"/>
        <v>0</v>
      </c>
      <c r="L88" s="87">
        <f t="shared" si="24"/>
        <v>0</v>
      </c>
      <c r="M88" s="87">
        <f t="shared" si="25"/>
        <v>0</v>
      </c>
      <c r="N88" s="87">
        <f t="shared" si="26"/>
        <v>0</v>
      </c>
      <c r="O88" s="87">
        <f t="shared" si="27"/>
        <v>0</v>
      </c>
    </row>
    <row r="89" spans="1:15" x14ac:dyDescent="0.35">
      <c r="A89" s="87" t="str">
        <f t="shared" si="14"/>
        <v>2026</v>
      </c>
      <c r="B89" s="87">
        <v>461011</v>
      </c>
      <c r="C89" s="87">
        <f t="shared" si="15"/>
        <v>0</v>
      </c>
      <c r="D89" s="87">
        <f t="shared" si="16"/>
        <v>0</v>
      </c>
      <c r="E89" s="87">
        <f t="shared" si="17"/>
        <v>0</v>
      </c>
      <c r="F89" s="87">
        <f t="shared" si="18"/>
        <v>0</v>
      </c>
      <c r="G89" s="87">
        <f t="shared" si="19"/>
        <v>0</v>
      </c>
      <c r="H89" s="87">
        <f t="shared" si="20"/>
        <v>0</v>
      </c>
      <c r="I89" s="87">
        <f t="shared" si="21"/>
        <v>0</v>
      </c>
      <c r="J89" s="87">
        <f t="shared" si="22"/>
        <v>0</v>
      </c>
      <c r="K89" s="87">
        <f t="shared" si="23"/>
        <v>0</v>
      </c>
      <c r="L89" s="87">
        <f t="shared" si="24"/>
        <v>0</v>
      </c>
      <c r="M89" s="87">
        <f t="shared" si="25"/>
        <v>0</v>
      </c>
      <c r="N89" s="87">
        <f t="shared" si="26"/>
        <v>0</v>
      </c>
      <c r="O89" s="87">
        <f t="shared" si="27"/>
        <v>0</v>
      </c>
    </row>
    <row r="90" spans="1:15" x14ac:dyDescent="0.35">
      <c r="A90" s="87" t="str">
        <f t="shared" si="14"/>
        <v>2026</v>
      </c>
      <c r="B90" s="87">
        <v>461012</v>
      </c>
      <c r="C90" s="87">
        <f t="shared" si="15"/>
        <v>0</v>
      </c>
      <c r="D90" s="87">
        <f t="shared" si="16"/>
        <v>0</v>
      </c>
      <c r="E90" s="87">
        <f t="shared" si="17"/>
        <v>0</v>
      </c>
      <c r="F90" s="87">
        <f t="shared" si="18"/>
        <v>0</v>
      </c>
      <c r="G90" s="87">
        <f t="shared" si="19"/>
        <v>0</v>
      </c>
      <c r="H90" s="87">
        <f t="shared" si="20"/>
        <v>0</v>
      </c>
      <c r="I90" s="87">
        <f t="shared" si="21"/>
        <v>0</v>
      </c>
      <c r="J90" s="87">
        <f t="shared" si="22"/>
        <v>0</v>
      </c>
      <c r="K90" s="87">
        <f t="shared" si="23"/>
        <v>0</v>
      </c>
      <c r="L90" s="87">
        <f t="shared" si="24"/>
        <v>0</v>
      </c>
      <c r="M90" s="87">
        <f t="shared" si="25"/>
        <v>0</v>
      </c>
      <c r="N90" s="87">
        <f t="shared" si="26"/>
        <v>0</v>
      </c>
      <c r="O90" s="87">
        <f t="shared" si="27"/>
        <v>0</v>
      </c>
    </row>
    <row r="91" spans="1:15" x14ac:dyDescent="0.35">
      <c r="A91" s="87" t="str">
        <f t="shared" si="14"/>
        <v>2026</v>
      </c>
      <c r="B91" s="87">
        <v>461013</v>
      </c>
      <c r="C91" s="87">
        <f t="shared" si="15"/>
        <v>0</v>
      </c>
      <c r="D91" s="87">
        <f t="shared" si="16"/>
        <v>0</v>
      </c>
      <c r="E91" s="87">
        <f t="shared" si="17"/>
        <v>0</v>
      </c>
      <c r="F91" s="87">
        <f t="shared" si="18"/>
        <v>0</v>
      </c>
      <c r="G91" s="87">
        <f t="shared" si="19"/>
        <v>0</v>
      </c>
      <c r="H91" s="87">
        <f t="shared" si="20"/>
        <v>0</v>
      </c>
      <c r="I91" s="87">
        <f t="shared" si="21"/>
        <v>0</v>
      </c>
      <c r="J91" s="87">
        <f t="shared" si="22"/>
        <v>0</v>
      </c>
      <c r="K91" s="87">
        <f t="shared" si="23"/>
        <v>0</v>
      </c>
      <c r="L91" s="87">
        <f t="shared" si="24"/>
        <v>0</v>
      </c>
      <c r="M91" s="87">
        <f t="shared" si="25"/>
        <v>0</v>
      </c>
      <c r="N91" s="87">
        <f t="shared" si="26"/>
        <v>0</v>
      </c>
      <c r="O91" s="87">
        <f t="shared" si="27"/>
        <v>0</v>
      </c>
    </row>
    <row r="92" spans="1:15" x14ac:dyDescent="0.35">
      <c r="A92" s="87" t="str">
        <f t="shared" si="14"/>
        <v>2026</v>
      </c>
      <c r="B92" s="87">
        <v>462000</v>
      </c>
      <c r="C92" s="87">
        <f t="shared" si="15"/>
        <v>0</v>
      </c>
      <c r="D92" s="87">
        <f t="shared" si="16"/>
        <v>0</v>
      </c>
      <c r="E92" s="87">
        <f t="shared" si="17"/>
        <v>0</v>
      </c>
      <c r="F92" s="87">
        <f t="shared" si="18"/>
        <v>0</v>
      </c>
      <c r="G92" s="87">
        <f t="shared" si="19"/>
        <v>0</v>
      </c>
      <c r="H92" s="87">
        <f t="shared" si="20"/>
        <v>0</v>
      </c>
      <c r="I92" s="87">
        <f t="shared" si="21"/>
        <v>0</v>
      </c>
      <c r="J92" s="87">
        <f t="shared" si="22"/>
        <v>0</v>
      </c>
      <c r="K92" s="87">
        <f t="shared" si="23"/>
        <v>0</v>
      </c>
      <c r="L92" s="87">
        <f t="shared" si="24"/>
        <v>0</v>
      </c>
      <c r="M92" s="87">
        <f t="shared" si="25"/>
        <v>0</v>
      </c>
      <c r="N92" s="87">
        <f t="shared" si="26"/>
        <v>0</v>
      </c>
      <c r="O92" s="87">
        <f t="shared" si="27"/>
        <v>0</v>
      </c>
    </row>
    <row r="93" spans="1:15" x14ac:dyDescent="0.35">
      <c r="A93" s="87" t="str">
        <f t="shared" si="14"/>
        <v>2026</v>
      </c>
      <c r="B93" s="87">
        <v>462010</v>
      </c>
      <c r="C93" s="87">
        <f t="shared" si="15"/>
        <v>0</v>
      </c>
      <c r="D93" s="87">
        <f t="shared" si="16"/>
        <v>0</v>
      </c>
      <c r="E93" s="87">
        <f t="shared" si="17"/>
        <v>0</v>
      </c>
      <c r="F93" s="87">
        <f t="shared" si="18"/>
        <v>0</v>
      </c>
      <c r="G93" s="87">
        <f t="shared" si="19"/>
        <v>0</v>
      </c>
      <c r="H93" s="87">
        <f t="shared" si="20"/>
        <v>0</v>
      </c>
      <c r="I93" s="87">
        <f t="shared" si="21"/>
        <v>0</v>
      </c>
      <c r="J93" s="87">
        <f t="shared" si="22"/>
        <v>0</v>
      </c>
      <c r="K93" s="87">
        <f t="shared" si="23"/>
        <v>0</v>
      </c>
      <c r="L93" s="87">
        <f t="shared" si="24"/>
        <v>0</v>
      </c>
      <c r="M93" s="87">
        <f t="shared" si="25"/>
        <v>0</v>
      </c>
      <c r="N93" s="87">
        <f t="shared" si="26"/>
        <v>0</v>
      </c>
      <c r="O93" s="87">
        <f t="shared" si="27"/>
        <v>0</v>
      </c>
    </row>
    <row r="94" spans="1:15" x14ac:dyDescent="0.35">
      <c r="A94" s="87" t="str">
        <f t="shared" si="14"/>
        <v>2026</v>
      </c>
      <c r="B94" s="87">
        <v>462011</v>
      </c>
      <c r="C94" s="87">
        <f t="shared" si="15"/>
        <v>0</v>
      </c>
      <c r="D94" s="87">
        <f t="shared" si="16"/>
        <v>0</v>
      </c>
      <c r="E94" s="87">
        <f t="shared" si="17"/>
        <v>0</v>
      </c>
      <c r="F94" s="87">
        <f t="shared" si="18"/>
        <v>0</v>
      </c>
      <c r="G94" s="87">
        <f t="shared" si="19"/>
        <v>0</v>
      </c>
      <c r="H94" s="87">
        <f t="shared" si="20"/>
        <v>0</v>
      </c>
      <c r="I94" s="87">
        <f t="shared" si="21"/>
        <v>0</v>
      </c>
      <c r="J94" s="87">
        <f t="shared" si="22"/>
        <v>0</v>
      </c>
      <c r="K94" s="87">
        <f t="shared" si="23"/>
        <v>0</v>
      </c>
      <c r="L94" s="87">
        <f t="shared" si="24"/>
        <v>0</v>
      </c>
      <c r="M94" s="87">
        <f t="shared" si="25"/>
        <v>0</v>
      </c>
      <c r="N94" s="87">
        <f t="shared" si="26"/>
        <v>0</v>
      </c>
      <c r="O94" s="87">
        <f t="shared" si="27"/>
        <v>0</v>
      </c>
    </row>
    <row r="95" spans="1:15" x14ac:dyDescent="0.35">
      <c r="A95" s="87" t="str">
        <f t="shared" si="14"/>
        <v>2026</v>
      </c>
      <c r="B95" s="87">
        <v>462012</v>
      </c>
      <c r="C95" s="87">
        <f t="shared" si="15"/>
        <v>0</v>
      </c>
      <c r="D95" s="87">
        <f t="shared" si="16"/>
        <v>0</v>
      </c>
      <c r="E95" s="87">
        <f t="shared" si="17"/>
        <v>0</v>
      </c>
      <c r="F95" s="87">
        <f t="shared" si="18"/>
        <v>0</v>
      </c>
      <c r="G95" s="87">
        <f t="shared" si="19"/>
        <v>0</v>
      </c>
      <c r="H95" s="87">
        <f t="shared" si="20"/>
        <v>0</v>
      </c>
      <c r="I95" s="87">
        <f t="shared" si="21"/>
        <v>0</v>
      </c>
      <c r="J95" s="87">
        <f t="shared" si="22"/>
        <v>0</v>
      </c>
      <c r="K95" s="87">
        <f t="shared" si="23"/>
        <v>0</v>
      </c>
      <c r="L95" s="87">
        <f t="shared" si="24"/>
        <v>0</v>
      </c>
      <c r="M95" s="87">
        <f t="shared" si="25"/>
        <v>0</v>
      </c>
      <c r="N95" s="87">
        <f t="shared" si="26"/>
        <v>0</v>
      </c>
      <c r="O95" s="87">
        <f t="shared" si="27"/>
        <v>0</v>
      </c>
    </row>
    <row r="96" spans="1:15" x14ac:dyDescent="0.35">
      <c r="A96" s="87" t="str">
        <f t="shared" si="14"/>
        <v>2026</v>
      </c>
      <c r="B96" s="87">
        <v>462013</v>
      </c>
      <c r="C96" s="87">
        <f t="shared" si="15"/>
        <v>0</v>
      </c>
      <c r="D96" s="87">
        <f t="shared" si="16"/>
        <v>0</v>
      </c>
      <c r="E96" s="87">
        <f t="shared" si="17"/>
        <v>0</v>
      </c>
      <c r="F96" s="87">
        <f t="shared" si="18"/>
        <v>0</v>
      </c>
      <c r="G96" s="87">
        <f t="shared" si="19"/>
        <v>0</v>
      </c>
      <c r="H96" s="87">
        <f t="shared" si="20"/>
        <v>0</v>
      </c>
      <c r="I96" s="87">
        <f t="shared" si="21"/>
        <v>0</v>
      </c>
      <c r="J96" s="87">
        <f t="shared" si="22"/>
        <v>0</v>
      </c>
      <c r="K96" s="87">
        <f t="shared" si="23"/>
        <v>0</v>
      </c>
      <c r="L96" s="87">
        <f t="shared" si="24"/>
        <v>0</v>
      </c>
      <c r="M96" s="87">
        <f t="shared" si="25"/>
        <v>0</v>
      </c>
      <c r="N96" s="87">
        <f t="shared" si="26"/>
        <v>0</v>
      </c>
      <c r="O96" s="87">
        <f t="shared" si="27"/>
        <v>0</v>
      </c>
    </row>
    <row r="97" spans="1:15" x14ac:dyDescent="0.35">
      <c r="A97" s="87" t="str">
        <f t="shared" si="14"/>
        <v>2026</v>
      </c>
      <c r="B97" s="87">
        <v>463000</v>
      </c>
      <c r="C97" s="87">
        <f t="shared" si="15"/>
        <v>0</v>
      </c>
      <c r="D97" s="87">
        <f t="shared" si="16"/>
        <v>0</v>
      </c>
      <c r="E97" s="87">
        <f t="shared" si="17"/>
        <v>0</v>
      </c>
      <c r="F97" s="87">
        <f t="shared" si="18"/>
        <v>0</v>
      </c>
      <c r="G97" s="87">
        <f t="shared" si="19"/>
        <v>0</v>
      </c>
      <c r="H97" s="87">
        <f t="shared" si="20"/>
        <v>0</v>
      </c>
      <c r="I97" s="87">
        <f t="shared" si="21"/>
        <v>0</v>
      </c>
      <c r="J97" s="87">
        <f t="shared" si="22"/>
        <v>0</v>
      </c>
      <c r="K97" s="87">
        <f t="shared" si="23"/>
        <v>0</v>
      </c>
      <c r="L97" s="87">
        <f t="shared" si="24"/>
        <v>0</v>
      </c>
      <c r="M97" s="87">
        <f t="shared" si="25"/>
        <v>0</v>
      </c>
      <c r="N97" s="87">
        <f t="shared" si="26"/>
        <v>0</v>
      </c>
      <c r="O97" s="87">
        <f t="shared" si="27"/>
        <v>0</v>
      </c>
    </row>
    <row r="98" spans="1:15" x14ac:dyDescent="0.35">
      <c r="A98" s="87" t="str">
        <f t="shared" si="14"/>
        <v>2026</v>
      </c>
      <c r="B98" s="87">
        <v>463010</v>
      </c>
      <c r="C98" s="87">
        <f t="shared" si="15"/>
        <v>0</v>
      </c>
      <c r="D98" s="87">
        <f t="shared" si="16"/>
        <v>0</v>
      </c>
      <c r="E98" s="87">
        <f t="shared" si="17"/>
        <v>0</v>
      </c>
      <c r="F98" s="87">
        <f t="shared" si="18"/>
        <v>0</v>
      </c>
      <c r="G98" s="87">
        <f t="shared" si="19"/>
        <v>0</v>
      </c>
      <c r="H98" s="87">
        <f t="shared" si="20"/>
        <v>0</v>
      </c>
      <c r="I98" s="87">
        <f t="shared" si="21"/>
        <v>0</v>
      </c>
      <c r="J98" s="87">
        <f t="shared" si="22"/>
        <v>0</v>
      </c>
      <c r="K98" s="87">
        <f t="shared" si="23"/>
        <v>0</v>
      </c>
      <c r="L98" s="87">
        <f t="shared" si="24"/>
        <v>0</v>
      </c>
      <c r="M98" s="87">
        <f t="shared" si="25"/>
        <v>0</v>
      </c>
      <c r="N98" s="87">
        <f t="shared" si="26"/>
        <v>0</v>
      </c>
      <c r="O98" s="87">
        <f t="shared" si="27"/>
        <v>0</v>
      </c>
    </row>
    <row r="99" spans="1:15" x14ac:dyDescent="0.35">
      <c r="A99" s="87" t="str">
        <f t="shared" si="14"/>
        <v>2026</v>
      </c>
      <c r="B99" s="87">
        <v>463011</v>
      </c>
      <c r="C99" s="87">
        <f t="shared" si="15"/>
        <v>0</v>
      </c>
      <c r="D99" s="87">
        <f t="shared" si="16"/>
        <v>0</v>
      </c>
      <c r="E99" s="87">
        <f t="shared" si="17"/>
        <v>0</v>
      </c>
      <c r="F99" s="87">
        <f t="shared" si="18"/>
        <v>0</v>
      </c>
      <c r="G99" s="87">
        <f t="shared" si="19"/>
        <v>0</v>
      </c>
      <c r="H99" s="87">
        <f t="shared" si="20"/>
        <v>0</v>
      </c>
      <c r="I99" s="87">
        <f t="shared" si="21"/>
        <v>0</v>
      </c>
      <c r="J99" s="87">
        <f t="shared" si="22"/>
        <v>0</v>
      </c>
      <c r="K99" s="87">
        <f t="shared" si="23"/>
        <v>0</v>
      </c>
      <c r="L99" s="87">
        <f t="shared" si="24"/>
        <v>0</v>
      </c>
      <c r="M99" s="87">
        <f t="shared" si="25"/>
        <v>0</v>
      </c>
      <c r="N99" s="87">
        <f t="shared" si="26"/>
        <v>0</v>
      </c>
      <c r="O99" s="87">
        <f t="shared" si="27"/>
        <v>0</v>
      </c>
    </row>
    <row r="100" spans="1:15" x14ac:dyDescent="0.35">
      <c r="A100" s="87" t="str">
        <f t="shared" si="14"/>
        <v>2026</v>
      </c>
      <c r="B100" s="87">
        <v>463012</v>
      </c>
      <c r="C100" s="87">
        <f t="shared" si="15"/>
        <v>0</v>
      </c>
      <c r="D100" s="87">
        <f t="shared" si="16"/>
        <v>0</v>
      </c>
      <c r="E100" s="87">
        <f t="shared" si="17"/>
        <v>0</v>
      </c>
      <c r="F100" s="87">
        <f t="shared" si="18"/>
        <v>0</v>
      </c>
      <c r="G100" s="87">
        <f t="shared" si="19"/>
        <v>0</v>
      </c>
      <c r="H100" s="87">
        <f t="shared" si="20"/>
        <v>0</v>
      </c>
      <c r="I100" s="87">
        <f t="shared" si="21"/>
        <v>0</v>
      </c>
      <c r="J100" s="87">
        <f t="shared" si="22"/>
        <v>0</v>
      </c>
      <c r="K100" s="87">
        <f t="shared" si="23"/>
        <v>0</v>
      </c>
      <c r="L100" s="87">
        <f t="shared" si="24"/>
        <v>0</v>
      </c>
      <c r="M100" s="87">
        <f t="shared" si="25"/>
        <v>0</v>
      </c>
      <c r="N100" s="87">
        <f t="shared" si="26"/>
        <v>0</v>
      </c>
      <c r="O100" s="87">
        <f t="shared" si="27"/>
        <v>0</v>
      </c>
    </row>
    <row r="101" spans="1:15" x14ac:dyDescent="0.35">
      <c r="A101" s="87" t="str">
        <f t="shared" si="14"/>
        <v>2026</v>
      </c>
      <c r="B101" s="87">
        <v>464000</v>
      </c>
      <c r="C101" s="87">
        <f t="shared" si="15"/>
        <v>0</v>
      </c>
      <c r="D101" s="87">
        <f t="shared" si="16"/>
        <v>0</v>
      </c>
      <c r="E101" s="87">
        <f t="shared" si="17"/>
        <v>0</v>
      </c>
      <c r="F101" s="87">
        <f t="shared" si="18"/>
        <v>0</v>
      </c>
      <c r="G101" s="87">
        <f t="shared" si="19"/>
        <v>0</v>
      </c>
      <c r="H101" s="87">
        <f t="shared" si="20"/>
        <v>0</v>
      </c>
      <c r="I101" s="87">
        <f t="shared" si="21"/>
        <v>0</v>
      </c>
      <c r="J101" s="87">
        <f t="shared" si="22"/>
        <v>0</v>
      </c>
      <c r="K101" s="87">
        <f t="shared" si="23"/>
        <v>0</v>
      </c>
      <c r="L101" s="87">
        <f t="shared" si="24"/>
        <v>0</v>
      </c>
      <c r="M101" s="87">
        <f t="shared" si="25"/>
        <v>0</v>
      </c>
      <c r="N101" s="87">
        <f t="shared" si="26"/>
        <v>0</v>
      </c>
      <c r="O101" s="87">
        <f t="shared" si="27"/>
        <v>0</v>
      </c>
    </row>
    <row r="102" spans="1:15" x14ac:dyDescent="0.35">
      <c r="A102" s="87" t="str">
        <f t="shared" si="14"/>
        <v>2026</v>
      </c>
      <c r="B102" s="87">
        <v>465000</v>
      </c>
      <c r="C102" s="87">
        <f t="shared" si="15"/>
        <v>0</v>
      </c>
      <c r="D102" s="87">
        <f t="shared" si="16"/>
        <v>0</v>
      </c>
      <c r="E102" s="87">
        <f t="shared" si="17"/>
        <v>0</v>
      </c>
      <c r="F102" s="87">
        <f t="shared" si="18"/>
        <v>0</v>
      </c>
      <c r="G102" s="87">
        <f t="shared" si="19"/>
        <v>0</v>
      </c>
      <c r="H102" s="87">
        <f t="shared" si="20"/>
        <v>0</v>
      </c>
      <c r="I102" s="87">
        <f t="shared" si="21"/>
        <v>0</v>
      </c>
      <c r="J102" s="87">
        <f t="shared" si="22"/>
        <v>0</v>
      </c>
      <c r="K102" s="87">
        <f t="shared" si="23"/>
        <v>0</v>
      </c>
      <c r="L102" s="87">
        <f t="shared" si="24"/>
        <v>0</v>
      </c>
      <c r="M102" s="87">
        <f t="shared" si="25"/>
        <v>0</v>
      </c>
      <c r="N102" s="87">
        <f t="shared" si="26"/>
        <v>0</v>
      </c>
      <c r="O102" s="87">
        <f t="shared" si="27"/>
        <v>0</v>
      </c>
    </row>
    <row r="103" spans="1:15" x14ac:dyDescent="0.35">
      <c r="A103" s="87" t="str">
        <f t="shared" si="14"/>
        <v>2026</v>
      </c>
      <c r="B103" s="87">
        <v>465010</v>
      </c>
      <c r="C103" s="87">
        <f t="shared" si="15"/>
        <v>0</v>
      </c>
      <c r="D103" s="87">
        <f t="shared" si="16"/>
        <v>0</v>
      </c>
      <c r="E103" s="87">
        <f t="shared" si="17"/>
        <v>0</v>
      </c>
      <c r="F103" s="87">
        <f t="shared" si="18"/>
        <v>0</v>
      </c>
      <c r="G103" s="87">
        <f t="shared" si="19"/>
        <v>0</v>
      </c>
      <c r="H103" s="87">
        <f t="shared" si="20"/>
        <v>0</v>
      </c>
      <c r="I103" s="87">
        <f t="shared" si="21"/>
        <v>0</v>
      </c>
      <c r="J103" s="87">
        <f t="shared" si="22"/>
        <v>0</v>
      </c>
      <c r="K103" s="87">
        <f t="shared" si="23"/>
        <v>0</v>
      </c>
      <c r="L103" s="87">
        <f t="shared" si="24"/>
        <v>0</v>
      </c>
      <c r="M103" s="87">
        <f t="shared" si="25"/>
        <v>0</v>
      </c>
      <c r="N103" s="87">
        <f t="shared" si="26"/>
        <v>0</v>
      </c>
      <c r="O103" s="87">
        <f t="shared" si="27"/>
        <v>0</v>
      </c>
    </row>
    <row r="104" spans="1:15" x14ac:dyDescent="0.35">
      <c r="A104" s="87" t="str">
        <f t="shared" si="14"/>
        <v>2026</v>
      </c>
      <c r="B104" s="87">
        <v>465011</v>
      </c>
      <c r="C104" s="87">
        <f t="shared" si="15"/>
        <v>0</v>
      </c>
      <c r="D104" s="87">
        <f t="shared" si="16"/>
        <v>0</v>
      </c>
      <c r="E104" s="87">
        <f t="shared" si="17"/>
        <v>0</v>
      </c>
      <c r="F104" s="87">
        <f t="shared" si="18"/>
        <v>0</v>
      </c>
      <c r="G104" s="87">
        <f t="shared" si="19"/>
        <v>0</v>
      </c>
      <c r="H104" s="87">
        <f t="shared" si="20"/>
        <v>0</v>
      </c>
      <c r="I104" s="87">
        <f t="shared" si="21"/>
        <v>0</v>
      </c>
      <c r="J104" s="87">
        <f t="shared" si="22"/>
        <v>0</v>
      </c>
      <c r="K104" s="87">
        <f t="shared" si="23"/>
        <v>0</v>
      </c>
      <c r="L104" s="87">
        <f t="shared" si="24"/>
        <v>0</v>
      </c>
      <c r="M104" s="87">
        <f t="shared" si="25"/>
        <v>0</v>
      </c>
      <c r="N104" s="87">
        <f t="shared" si="26"/>
        <v>0</v>
      </c>
      <c r="O104" s="87">
        <f t="shared" si="27"/>
        <v>0</v>
      </c>
    </row>
    <row r="105" spans="1:15" x14ac:dyDescent="0.35">
      <c r="A105" s="87" t="str">
        <f t="shared" si="14"/>
        <v>2026</v>
      </c>
      <c r="B105" s="87">
        <v>465200</v>
      </c>
      <c r="C105" s="87">
        <f t="shared" si="15"/>
        <v>0</v>
      </c>
      <c r="D105" s="87">
        <f t="shared" si="16"/>
        <v>0</v>
      </c>
      <c r="E105" s="87">
        <f t="shared" si="17"/>
        <v>0</v>
      </c>
      <c r="F105" s="87">
        <f t="shared" si="18"/>
        <v>0</v>
      </c>
      <c r="G105" s="87">
        <f t="shared" si="19"/>
        <v>0</v>
      </c>
      <c r="H105" s="87">
        <f t="shared" si="20"/>
        <v>0</v>
      </c>
      <c r="I105" s="87">
        <f t="shared" si="21"/>
        <v>0</v>
      </c>
      <c r="J105" s="87">
        <f t="shared" si="22"/>
        <v>0</v>
      </c>
      <c r="K105" s="87">
        <f t="shared" si="23"/>
        <v>0</v>
      </c>
      <c r="L105" s="87">
        <f t="shared" si="24"/>
        <v>0</v>
      </c>
      <c r="M105" s="87">
        <f t="shared" si="25"/>
        <v>0</v>
      </c>
      <c r="N105" s="87">
        <f t="shared" si="26"/>
        <v>0</v>
      </c>
      <c r="O105" s="87">
        <f t="shared" si="27"/>
        <v>0</v>
      </c>
    </row>
    <row r="106" spans="1:15" x14ac:dyDescent="0.35">
      <c r="A106" s="87" t="str">
        <f t="shared" si="14"/>
        <v>2026</v>
      </c>
      <c r="B106" s="87">
        <v>465500</v>
      </c>
      <c r="C106" s="87">
        <f t="shared" si="15"/>
        <v>0</v>
      </c>
      <c r="D106" s="87">
        <f t="shared" si="16"/>
        <v>0</v>
      </c>
      <c r="E106" s="87">
        <f t="shared" si="17"/>
        <v>0</v>
      </c>
      <c r="F106" s="87">
        <f t="shared" si="18"/>
        <v>0</v>
      </c>
      <c r="G106" s="87">
        <f t="shared" si="19"/>
        <v>0</v>
      </c>
      <c r="H106" s="87">
        <f t="shared" si="20"/>
        <v>0</v>
      </c>
      <c r="I106" s="87">
        <f t="shared" si="21"/>
        <v>0</v>
      </c>
      <c r="J106" s="87">
        <f t="shared" si="22"/>
        <v>0</v>
      </c>
      <c r="K106" s="87">
        <f t="shared" si="23"/>
        <v>0</v>
      </c>
      <c r="L106" s="87">
        <f t="shared" si="24"/>
        <v>0</v>
      </c>
      <c r="M106" s="87">
        <f t="shared" si="25"/>
        <v>0</v>
      </c>
      <c r="N106" s="87">
        <f t="shared" si="26"/>
        <v>0</v>
      </c>
      <c r="O106" s="87">
        <f t="shared" si="27"/>
        <v>0</v>
      </c>
    </row>
    <row r="107" spans="1:15" x14ac:dyDescent="0.35">
      <c r="A107" s="87" t="str">
        <f t="shared" si="14"/>
        <v>2026</v>
      </c>
      <c r="B107" s="87">
        <v>465510</v>
      </c>
      <c r="C107" s="87">
        <f t="shared" si="15"/>
        <v>0</v>
      </c>
      <c r="D107" s="87">
        <f t="shared" si="16"/>
        <v>0</v>
      </c>
      <c r="E107" s="87">
        <f t="shared" si="17"/>
        <v>0</v>
      </c>
      <c r="F107" s="87">
        <f t="shared" si="18"/>
        <v>0</v>
      </c>
      <c r="G107" s="87">
        <f t="shared" si="19"/>
        <v>0</v>
      </c>
      <c r="H107" s="87">
        <f t="shared" si="20"/>
        <v>0</v>
      </c>
      <c r="I107" s="87">
        <f t="shared" si="21"/>
        <v>0</v>
      </c>
      <c r="J107" s="87">
        <f t="shared" si="22"/>
        <v>0</v>
      </c>
      <c r="K107" s="87">
        <f t="shared" si="23"/>
        <v>0</v>
      </c>
      <c r="L107" s="87">
        <f t="shared" si="24"/>
        <v>0</v>
      </c>
      <c r="M107" s="87">
        <f t="shared" si="25"/>
        <v>0</v>
      </c>
      <c r="N107" s="87">
        <f t="shared" si="26"/>
        <v>0</v>
      </c>
      <c r="O107" s="87">
        <f t="shared" si="27"/>
        <v>0</v>
      </c>
    </row>
    <row r="108" spans="1:15" x14ac:dyDescent="0.35">
      <c r="A108" s="87" t="str">
        <f t="shared" si="14"/>
        <v>2026</v>
      </c>
      <c r="B108" s="87">
        <v>470000</v>
      </c>
      <c r="C108" s="87">
        <f t="shared" si="15"/>
        <v>0</v>
      </c>
      <c r="D108" s="87">
        <f t="shared" si="16"/>
        <v>0</v>
      </c>
      <c r="E108" s="87">
        <f t="shared" si="17"/>
        <v>0</v>
      </c>
      <c r="F108" s="87">
        <f t="shared" si="18"/>
        <v>0</v>
      </c>
      <c r="G108" s="87">
        <f t="shared" si="19"/>
        <v>0</v>
      </c>
      <c r="H108" s="87">
        <f t="shared" si="20"/>
        <v>0</v>
      </c>
      <c r="I108" s="87">
        <f t="shared" si="21"/>
        <v>0</v>
      </c>
      <c r="J108" s="87">
        <f t="shared" si="22"/>
        <v>0</v>
      </c>
      <c r="K108" s="87">
        <f t="shared" si="23"/>
        <v>0</v>
      </c>
      <c r="L108" s="87">
        <f t="shared" si="24"/>
        <v>0</v>
      </c>
      <c r="M108" s="87">
        <f t="shared" si="25"/>
        <v>0</v>
      </c>
      <c r="N108" s="87">
        <f t="shared" si="26"/>
        <v>0</v>
      </c>
      <c r="O108" s="87">
        <f t="shared" si="27"/>
        <v>0</v>
      </c>
    </row>
    <row r="109" spans="1:15" x14ac:dyDescent="0.35">
      <c r="A109" s="87" t="str">
        <f t="shared" si="14"/>
        <v>2026</v>
      </c>
      <c r="B109" s="87">
        <v>470001</v>
      </c>
      <c r="C109" s="87">
        <f t="shared" si="15"/>
        <v>0</v>
      </c>
      <c r="D109" s="87">
        <f t="shared" si="16"/>
        <v>0</v>
      </c>
      <c r="E109" s="87">
        <f t="shared" si="17"/>
        <v>0</v>
      </c>
      <c r="F109" s="87">
        <f t="shared" si="18"/>
        <v>0</v>
      </c>
      <c r="G109" s="87">
        <f t="shared" si="19"/>
        <v>0</v>
      </c>
      <c r="H109" s="87">
        <f t="shared" si="20"/>
        <v>0</v>
      </c>
      <c r="I109" s="87">
        <f t="shared" si="21"/>
        <v>0</v>
      </c>
      <c r="J109" s="87">
        <f t="shared" si="22"/>
        <v>0</v>
      </c>
      <c r="K109" s="87">
        <f t="shared" si="23"/>
        <v>0</v>
      </c>
      <c r="L109" s="87">
        <f t="shared" si="24"/>
        <v>0</v>
      </c>
      <c r="M109" s="87">
        <f t="shared" si="25"/>
        <v>0</v>
      </c>
      <c r="N109" s="87">
        <f t="shared" si="26"/>
        <v>0</v>
      </c>
      <c r="O109" s="87">
        <f t="shared" si="27"/>
        <v>0</v>
      </c>
    </row>
    <row r="110" spans="1:15" x14ac:dyDescent="0.35">
      <c r="A110" s="87" t="str">
        <f t="shared" si="14"/>
        <v>2026</v>
      </c>
      <c r="B110" s="87">
        <v>470002</v>
      </c>
      <c r="C110" s="87">
        <f t="shared" si="15"/>
        <v>0</v>
      </c>
      <c r="D110" s="87">
        <f t="shared" si="16"/>
        <v>0</v>
      </c>
      <c r="E110" s="87">
        <f t="shared" si="17"/>
        <v>0</v>
      </c>
      <c r="F110" s="87">
        <f t="shared" si="18"/>
        <v>0</v>
      </c>
      <c r="G110" s="87">
        <f t="shared" si="19"/>
        <v>0</v>
      </c>
      <c r="H110" s="87">
        <f t="shared" si="20"/>
        <v>0</v>
      </c>
      <c r="I110" s="87">
        <f t="shared" si="21"/>
        <v>0</v>
      </c>
      <c r="J110" s="87">
        <f t="shared" si="22"/>
        <v>0</v>
      </c>
      <c r="K110" s="87">
        <f t="shared" si="23"/>
        <v>0</v>
      </c>
      <c r="L110" s="87">
        <f t="shared" si="24"/>
        <v>0</v>
      </c>
      <c r="M110" s="87">
        <f t="shared" si="25"/>
        <v>0</v>
      </c>
      <c r="N110" s="87">
        <f t="shared" si="26"/>
        <v>0</v>
      </c>
      <c r="O110" s="87">
        <f t="shared" si="27"/>
        <v>0</v>
      </c>
    </row>
    <row r="111" spans="1:15" x14ac:dyDescent="0.35">
      <c r="A111" s="87" t="str">
        <f t="shared" si="14"/>
        <v>2026</v>
      </c>
      <c r="B111" s="87">
        <v>470003</v>
      </c>
      <c r="C111" s="87">
        <f t="shared" si="15"/>
        <v>0</v>
      </c>
      <c r="D111" s="87">
        <f t="shared" si="16"/>
        <v>0</v>
      </c>
      <c r="E111" s="87">
        <f t="shared" si="17"/>
        <v>0</v>
      </c>
      <c r="F111" s="87">
        <f t="shared" si="18"/>
        <v>0</v>
      </c>
      <c r="G111" s="87">
        <f t="shared" si="19"/>
        <v>0</v>
      </c>
      <c r="H111" s="87">
        <f t="shared" si="20"/>
        <v>0</v>
      </c>
      <c r="I111" s="87">
        <f t="shared" si="21"/>
        <v>0</v>
      </c>
      <c r="J111" s="87">
        <f t="shared" si="22"/>
        <v>0</v>
      </c>
      <c r="K111" s="87">
        <f t="shared" si="23"/>
        <v>0</v>
      </c>
      <c r="L111" s="87">
        <f t="shared" si="24"/>
        <v>0</v>
      </c>
      <c r="M111" s="87">
        <f t="shared" si="25"/>
        <v>0</v>
      </c>
      <c r="N111" s="87">
        <f t="shared" si="26"/>
        <v>0</v>
      </c>
      <c r="O111" s="87">
        <f t="shared" si="27"/>
        <v>0</v>
      </c>
    </row>
    <row r="112" spans="1:15" x14ac:dyDescent="0.35">
      <c r="A112" s="87" t="str">
        <f t="shared" si="14"/>
        <v>2026</v>
      </c>
      <c r="B112" s="87">
        <v>470004</v>
      </c>
      <c r="C112" s="87">
        <f t="shared" si="15"/>
        <v>0</v>
      </c>
      <c r="D112" s="87">
        <f t="shared" si="16"/>
        <v>0</v>
      </c>
      <c r="E112" s="87">
        <f t="shared" si="17"/>
        <v>0</v>
      </c>
      <c r="F112" s="87">
        <f t="shared" si="18"/>
        <v>0</v>
      </c>
      <c r="G112" s="87">
        <f t="shared" si="19"/>
        <v>0</v>
      </c>
      <c r="H112" s="87">
        <f t="shared" si="20"/>
        <v>0</v>
      </c>
      <c r="I112" s="87">
        <f t="shared" si="21"/>
        <v>0</v>
      </c>
      <c r="J112" s="87">
        <f t="shared" si="22"/>
        <v>0</v>
      </c>
      <c r="K112" s="87">
        <f t="shared" si="23"/>
        <v>0</v>
      </c>
      <c r="L112" s="87">
        <f t="shared" si="24"/>
        <v>0</v>
      </c>
      <c r="M112" s="87">
        <f t="shared" si="25"/>
        <v>0</v>
      </c>
      <c r="N112" s="87">
        <f t="shared" si="26"/>
        <v>0</v>
      </c>
      <c r="O112" s="87">
        <f t="shared" si="27"/>
        <v>0</v>
      </c>
    </row>
    <row r="113" spans="1:15" x14ac:dyDescent="0.35">
      <c r="A113" s="87" t="str">
        <f t="shared" si="14"/>
        <v>2026</v>
      </c>
      <c r="B113" s="87">
        <v>470005</v>
      </c>
      <c r="C113" s="87">
        <f t="shared" si="15"/>
        <v>0</v>
      </c>
      <c r="D113" s="87">
        <f t="shared" si="16"/>
        <v>0</v>
      </c>
      <c r="E113" s="87">
        <f t="shared" si="17"/>
        <v>0</v>
      </c>
      <c r="F113" s="87">
        <f t="shared" si="18"/>
        <v>0</v>
      </c>
      <c r="G113" s="87">
        <f t="shared" si="19"/>
        <v>0</v>
      </c>
      <c r="H113" s="87">
        <f t="shared" si="20"/>
        <v>0</v>
      </c>
      <c r="I113" s="87">
        <f t="shared" si="21"/>
        <v>0</v>
      </c>
      <c r="J113" s="87">
        <f t="shared" si="22"/>
        <v>0</v>
      </c>
      <c r="K113" s="87">
        <f t="shared" si="23"/>
        <v>0</v>
      </c>
      <c r="L113" s="87">
        <f t="shared" si="24"/>
        <v>0</v>
      </c>
      <c r="M113" s="87">
        <f t="shared" si="25"/>
        <v>0</v>
      </c>
      <c r="N113" s="87">
        <f t="shared" si="26"/>
        <v>0</v>
      </c>
      <c r="O113" s="87">
        <f t="shared" si="27"/>
        <v>0</v>
      </c>
    </row>
    <row r="114" spans="1:15" x14ac:dyDescent="0.35">
      <c r="A114" s="87" t="str">
        <f t="shared" si="14"/>
        <v>2026</v>
      </c>
      <c r="B114" s="87">
        <v>470006</v>
      </c>
      <c r="C114" s="87">
        <f t="shared" si="15"/>
        <v>0</v>
      </c>
      <c r="D114" s="87">
        <f t="shared" si="16"/>
        <v>0</v>
      </c>
      <c r="E114" s="87">
        <f t="shared" si="17"/>
        <v>0</v>
      </c>
      <c r="F114" s="87">
        <f t="shared" si="18"/>
        <v>0</v>
      </c>
      <c r="G114" s="87">
        <f t="shared" si="19"/>
        <v>0</v>
      </c>
      <c r="H114" s="87">
        <f t="shared" si="20"/>
        <v>0</v>
      </c>
      <c r="I114" s="87">
        <f t="shared" si="21"/>
        <v>0</v>
      </c>
      <c r="J114" s="87">
        <f t="shared" si="22"/>
        <v>0</v>
      </c>
      <c r="K114" s="87">
        <f t="shared" si="23"/>
        <v>0</v>
      </c>
      <c r="L114" s="87">
        <f t="shared" si="24"/>
        <v>0</v>
      </c>
      <c r="M114" s="87">
        <f t="shared" si="25"/>
        <v>0</v>
      </c>
      <c r="N114" s="87">
        <f t="shared" si="26"/>
        <v>0</v>
      </c>
      <c r="O114" s="87">
        <f t="shared" si="27"/>
        <v>0</v>
      </c>
    </row>
    <row r="115" spans="1:15" x14ac:dyDescent="0.35">
      <c r="A115" s="87" t="str">
        <f t="shared" si="14"/>
        <v>2026</v>
      </c>
      <c r="B115" s="87">
        <v>470007</v>
      </c>
      <c r="C115" s="87">
        <f t="shared" si="15"/>
        <v>0</v>
      </c>
      <c r="D115" s="87">
        <f t="shared" si="16"/>
        <v>0</v>
      </c>
      <c r="E115" s="87">
        <f t="shared" si="17"/>
        <v>0</v>
      </c>
      <c r="F115" s="87">
        <f t="shared" si="18"/>
        <v>0</v>
      </c>
      <c r="G115" s="87">
        <f t="shared" si="19"/>
        <v>0</v>
      </c>
      <c r="H115" s="87">
        <f t="shared" si="20"/>
        <v>0</v>
      </c>
      <c r="I115" s="87">
        <f t="shared" si="21"/>
        <v>0</v>
      </c>
      <c r="J115" s="87">
        <f t="shared" si="22"/>
        <v>0</v>
      </c>
      <c r="K115" s="87">
        <f t="shared" si="23"/>
        <v>0</v>
      </c>
      <c r="L115" s="87">
        <f t="shared" si="24"/>
        <v>0</v>
      </c>
      <c r="M115" s="87">
        <f t="shared" si="25"/>
        <v>0</v>
      </c>
      <c r="N115" s="87">
        <f t="shared" si="26"/>
        <v>0</v>
      </c>
      <c r="O115" s="87">
        <f t="shared" si="27"/>
        <v>0</v>
      </c>
    </row>
    <row r="116" spans="1:15" x14ac:dyDescent="0.35">
      <c r="A116" s="87" t="str">
        <f t="shared" si="14"/>
        <v>2026</v>
      </c>
      <c r="B116" s="87">
        <v>470008</v>
      </c>
      <c r="C116" s="87">
        <f t="shared" si="15"/>
        <v>0</v>
      </c>
      <c r="D116" s="87">
        <f t="shared" si="16"/>
        <v>0</v>
      </c>
      <c r="E116" s="87">
        <f t="shared" si="17"/>
        <v>0</v>
      </c>
      <c r="F116" s="87">
        <f t="shared" si="18"/>
        <v>0</v>
      </c>
      <c r="G116" s="87">
        <f t="shared" si="19"/>
        <v>0</v>
      </c>
      <c r="H116" s="87">
        <f t="shared" si="20"/>
        <v>0</v>
      </c>
      <c r="I116" s="87">
        <f t="shared" si="21"/>
        <v>0</v>
      </c>
      <c r="J116" s="87">
        <f t="shared" si="22"/>
        <v>0</v>
      </c>
      <c r="K116" s="87">
        <f t="shared" si="23"/>
        <v>0</v>
      </c>
      <c r="L116" s="87">
        <f t="shared" si="24"/>
        <v>0</v>
      </c>
      <c r="M116" s="87">
        <f t="shared" si="25"/>
        <v>0</v>
      </c>
      <c r="N116" s="87">
        <f t="shared" si="26"/>
        <v>0</v>
      </c>
      <c r="O116" s="87">
        <f t="shared" si="27"/>
        <v>0</v>
      </c>
    </row>
    <row r="117" spans="1:15" x14ac:dyDescent="0.35">
      <c r="A117" s="87" t="str">
        <f t="shared" si="14"/>
        <v>2026</v>
      </c>
      <c r="B117" s="87">
        <v>470009</v>
      </c>
      <c r="C117" s="87">
        <f t="shared" si="15"/>
        <v>0</v>
      </c>
      <c r="D117" s="87">
        <f t="shared" si="16"/>
        <v>0</v>
      </c>
      <c r="E117" s="87">
        <f t="shared" si="17"/>
        <v>0</v>
      </c>
      <c r="F117" s="87">
        <f t="shared" si="18"/>
        <v>0</v>
      </c>
      <c r="G117" s="87">
        <f t="shared" si="19"/>
        <v>0</v>
      </c>
      <c r="H117" s="87">
        <f t="shared" si="20"/>
        <v>0</v>
      </c>
      <c r="I117" s="87">
        <f t="shared" si="21"/>
        <v>0</v>
      </c>
      <c r="J117" s="87">
        <f t="shared" si="22"/>
        <v>0</v>
      </c>
      <c r="K117" s="87">
        <f t="shared" si="23"/>
        <v>0</v>
      </c>
      <c r="L117" s="87">
        <f t="shared" si="24"/>
        <v>0</v>
      </c>
      <c r="M117" s="87">
        <f t="shared" si="25"/>
        <v>0</v>
      </c>
      <c r="N117" s="87">
        <f t="shared" si="26"/>
        <v>0</v>
      </c>
      <c r="O117" s="87">
        <f t="shared" si="27"/>
        <v>0</v>
      </c>
    </row>
    <row r="118" spans="1:15" x14ac:dyDescent="0.35">
      <c r="A118" s="87" t="str">
        <f t="shared" si="14"/>
        <v>2026</v>
      </c>
      <c r="B118" s="87">
        <v>470010</v>
      </c>
      <c r="C118" s="87">
        <f t="shared" si="15"/>
        <v>0</v>
      </c>
      <c r="D118" s="87">
        <f t="shared" si="16"/>
        <v>0</v>
      </c>
      <c r="E118" s="87">
        <f t="shared" si="17"/>
        <v>0</v>
      </c>
      <c r="F118" s="87">
        <f t="shared" si="18"/>
        <v>0</v>
      </c>
      <c r="G118" s="87">
        <f t="shared" si="19"/>
        <v>0</v>
      </c>
      <c r="H118" s="87">
        <f t="shared" si="20"/>
        <v>0</v>
      </c>
      <c r="I118" s="87">
        <f t="shared" si="21"/>
        <v>0</v>
      </c>
      <c r="J118" s="87">
        <f t="shared" si="22"/>
        <v>0</v>
      </c>
      <c r="K118" s="87">
        <f t="shared" si="23"/>
        <v>0</v>
      </c>
      <c r="L118" s="87">
        <f t="shared" si="24"/>
        <v>0</v>
      </c>
      <c r="M118" s="87">
        <f t="shared" si="25"/>
        <v>0</v>
      </c>
      <c r="N118" s="87">
        <f t="shared" si="26"/>
        <v>0</v>
      </c>
      <c r="O118" s="87">
        <f t="shared" si="27"/>
        <v>0</v>
      </c>
    </row>
    <row r="119" spans="1:15" x14ac:dyDescent="0.35">
      <c r="A119" s="87" t="str">
        <f t="shared" si="14"/>
        <v>2026</v>
      </c>
      <c r="B119" s="87">
        <v>480000</v>
      </c>
      <c r="C119" s="87">
        <f t="shared" si="15"/>
        <v>0</v>
      </c>
      <c r="D119" s="87">
        <f t="shared" si="16"/>
        <v>0</v>
      </c>
      <c r="E119" s="87">
        <f t="shared" si="17"/>
        <v>0</v>
      </c>
      <c r="F119" s="87">
        <f t="shared" si="18"/>
        <v>0</v>
      </c>
      <c r="G119" s="87">
        <f t="shared" si="19"/>
        <v>0</v>
      </c>
      <c r="H119" s="87">
        <f t="shared" si="20"/>
        <v>0</v>
      </c>
      <c r="I119" s="87">
        <f t="shared" si="21"/>
        <v>0</v>
      </c>
      <c r="J119" s="87">
        <f t="shared" si="22"/>
        <v>0</v>
      </c>
      <c r="K119" s="87">
        <f t="shared" si="23"/>
        <v>0</v>
      </c>
      <c r="L119" s="87">
        <f t="shared" si="24"/>
        <v>0</v>
      </c>
      <c r="M119" s="87">
        <f t="shared" si="25"/>
        <v>0</v>
      </c>
      <c r="N119" s="87">
        <f t="shared" si="26"/>
        <v>0</v>
      </c>
      <c r="O119" s="87">
        <f t="shared" si="27"/>
        <v>0</v>
      </c>
    </row>
    <row r="120" spans="1:15" x14ac:dyDescent="0.35">
      <c r="A120" s="87" t="str">
        <f t="shared" si="14"/>
        <v>2026</v>
      </c>
      <c r="B120" s="87">
        <v>480010</v>
      </c>
      <c r="C120" s="87">
        <f t="shared" si="15"/>
        <v>0</v>
      </c>
      <c r="D120" s="87">
        <f t="shared" si="16"/>
        <v>0</v>
      </c>
      <c r="E120" s="87">
        <f t="shared" si="17"/>
        <v>0</v>
      </c>
      <c r="F120" s="87">
        <f t="shared" si="18"/>
        <v>0</v>
      </c>
      <c r="G120" s="87">
        <f t="shared" si="19"/>
        <v>0</v>
      </c>
      <c r="H120" s="87">
        <f t="shared" si="20"/>
        <v>0</v>
      </c>
      <c r="I120" s="87">
        <f t="shared" si="21"/>
        <v>0</v>
      </c>
      <c r="J120" s="87">
        <f t="shared" si="22"/>
        <v>0</v>
      </c>
      <c r="K120" s="87">
        <f t="shared" si="23"/>
        <v>0</v>
      </c>
      <c r="L120" s="87">
        <f t="shared" si="24"/>
        <v>0</v>
      </c>
      <c r="M120" s="87">
        <f t="shared" si="25"/>
        <v>0</v>
      </c>
      <c r="N120" s="87">
        <f t="shared" si="26"/>
        <v>0</v>
      </c>
      <c r="O120" s="87">
        <f t="shared" si="27"/>
        <v>0</v>
      </c>
    </row>
    <row r="121" spans="1:15" x14ac:dyDescent="0.35">
      <c r="A121" s="87" t="str">
        <f t="shared" si="14"/>
        <v>2026</v>
      </c>
      <c r="B121" s="87">
        <v>480011</v>
      </c>
      <c r="C121" s="87">
        <f t="shared" si="15"/>
        <v>0</v>
      </c>
      <c r="D121" s="87">
        <f t="shared" si="16"/>
        <v>0</v>
      </c>
      <c r="E121" s="87">
        <f t="shared" si="17"/>
        <v>0</v>
      </c>
      <c r="F121" s="87">
        <f t="shared" si="18"/>
        <v>0</v>
      </c>
      <c r="G121" s="87">
        <f t="shared" si="19"/>
        <v>0</v>
      </c>
      <c r="H121" s="87">
        <f t="shared" si="20"/>
        <v>0</v>
      </c>
      <c r="I121" s="87">
        <f t="shared" si="21"/>
        <v>0</v>
      </c>
      <c r="J121" s="87">
        <f t="shared" si="22"/>
        <v>0</v>
      </c>
      <c r="K121" s="87">
        <f t="shared" si="23"/>
        <v>0</v>
      </c>
      <c r="L121" s="87">
        <f t="shared" si="24"/>
        <v>0</v>
      </c>
      <c r="M121" s="87">
        <f t="shared" si="25"/>
        <v>0</v>
      </c>
      <c r="N121" s="87">
        <f t="shared" si="26"/>
        <v>0</v>
      </c>
      <c r="O121" s="87">
        <f t="shared" si="27"/>
        <v>0</v>
      </c>
    </row>
    <row r="122" spans="1:15" x14ac:dyDescent="0.35">
      <c r="A122" s="87" t="str">
        <f t="shared" si="14"/>
        <v>2026</v>
      </c>
      <c r="B122" s="87">
        <v>480012</v>
      </c>
      <c r="C122" s="87">
        <f t="shared" si="15"/>
        <v>0</v>
      </c>
      <c r="D122" s="87">
        <f t="shared" si="16"/>
        <v>0</v>
      </c>
      <c r="E122" s="87">
        <f t="shared" si="17"/>
        <v>0</v>
      </c>
      <c r="F122" s="87">
        <f t="shared" si="18"/>
        <v>0</v>
      </c>
      <c r="G122" s="87">
        <f t="shared" si="19"/>
        <v>0</v>
      </c>
      <c r="H122" s="87">
        <f t="shared" si="20"/>
        <v>0</v>
      </c>
      <c r="I122" s="87">
        <f t="shared" si="21"/>
        <v>0</v>
      </c>
      <c r="J122" s="87">
        <f t="shared" si="22"/>
        <v>0</v>
      </c>
      <c r="K122" s="87">
        <f t="shared" si="23"/>
        <v>0</v>
      </c>
      <c r="L122" s="87">
        <f t="shared" si="24"/>
        <v>0</v>
      </c>
      <c r="M122" s="87">
        <f t="shared" si="25"/>
        <v>0</v>
      </c>
      <c r="N122" s="87">
        <f t="shared" si="26"/>
        <v>0</v>
      </c>
      <c r="O122" s="87">
        <f t="shared" si="27"/>
        <v>0</v>
      </c>
    </row>
    <row r="123" spans="1:15" x14ac:dyDescent="0.35">
      <c r="A123" s="87" t="str">
        <f t="shared" si="14"/>
        <v>2026</v>
      </c>
      <c r="B123" s="87">
        <v>480013</v>
      </c>
      <c r="C123" s="87">
        <f t="shared" si="15"/>
        <v>0</v>
      </c>
      <c r="D123" s="87">
        <f t="shared" si="16"/>
        <v>0</v>
      </c>
      <c r="E123" s="87">
        <f t="shared" si="17"/>
        <v>0</v>
      </c>
      <c r="F123" s="87">
        <f t="shared" si="18"/>
        <v>0</v>
      </c>
      <c r="G123" s="87">
        <f t="shared" si="19"/>
        <v>0</v>
      </c>
      <c r="H123" s="87">
        <f t="shared" si="20"/>
        <v>0</v>
      </c>
      <c r="I123" s="87">
        <f t="shared" si="21"/>
        <v>0</v>
      </c>
      <c r="J123" s="87">
        <f t="shared" si="22"/>
        <v>0</v>
      </c>
      <c r="K123" s="87">
        <f t="shared" si="23"/>
        <v>0</v>
      </c>
      <c r="L123" s="87">
        <f t="shared" si="24"/>
        <v>0</v>
      </c>
      <c r="M123" s="87">
        <f t="shared" si="25"/>
        <v>0</v>
      </c>
      <c r="N123" s="87">
        <f t="shared" si="26"/>
        <v>0</v>
      </c>
      <c r="O123" s="87">
        <f t="shared" si="27"/>
        <v>0</v>
      </c>
    </row>
    <row r="124" spans="1:15" x14ac:dyDescent="0.35">
      <c r="A124" s="87" t="str">
        <f t="shared" si="14"/>
        <v>2026</v>
      </c>
      <c r="B124" s="87">
        <v>480014</v>
      </c>
      <c r="C124" s="87">
        <f t="shared" si="15"/>
        <v>0</v>
      </c>
      <c r="D124" s="87">
        <f t="shared" si="16"/>
        <v>0</v>
      </c>
      <c r="E124" s="87">
        <f t="shared" si="17"/>
        <v>0</v>
      </c>
      <c r="F124" s="87">
        <f t="shared" si="18"/>
        <v>0</v>
      </c>
      <c r="G124" s="87">
        <f t="shared" si="19"/>
        <v>0</v>
      </c>
      <c r="H124" s="87">
        <f t="shared" si="20"/>
        <v>0</v>
      </c>
      <c r="I124" s="87">
        <f t="shared" si="21"/>
        <v>0</v>
      </c>
      <c r="J124" s="87">
        <f t="shared" si="22"/>
        <v>0</v>
      </c>
      <c r="K124" s="87">
        <f t="shared" si="23"/>
        <v>0</v>
      </c>
      <c r="L124" s="87">
        <f t="shared" si="24"/>
        <v>0</v>
      </c>
      <c r="M124" s="87">
        <f t="shared" si="25"/>
        <v>0</v>
      </c>
      <c r="N124" s="87">
        <f t="shared" si="26"/>
        <v>0</v>
      </c>
      <c r="O124" s="87">
        <f t="shared" si="27"/>
        <v>0</v>
      </c>
    </row>
    <row r="125" spans="1:15" x14ac:dyDescent="0.35">
      <c r="A125" s="87" t="str">
        <f t="shared" si="14"/>
        <v>2026</v>
      </c>
      <c r="B125" s="87">
        <v>481000</v>
      </c>
      <c r="C125" s="87">
        <f t="shared" si="15"/>
        <v>0</v>
      </c>
      <c r="D125" s="87">
        <f t="shared" si="16"/>
        <v>0</v>
      </c>
      <c r="E125" s="87">
        <f t="shared" si="17"/>
        <v>0</v>
      </c>
      <c r="F125" s="87">
        <f t="shared" si="18"/>
        <v>0</v>
      </c>
      <c r="G125" s="87">
        <f t="shared" si="19"/>
        <v>0</v>
      </c>
      <c r="H125" s="87">
        <f t="shared" si="20"/>
        <v>0</v>
      </c>
      <c r="I125" s="87">
        <f t="shared" si="21"/>
        <v>0</v>
      </c>
      <c r="J125" s="87">
        <f t="shared" si="22"/>
        <v>0</v>
      </c>
      <c r="K125" s="87">
        <f t="shared" si="23"/>
        <v>0</v>
      </c>
      <c r="L125" s="87">
        <f t="shared" si="24"/>
        <v>0</v>
      </c>
      <c r="M125" s="87">
        <f t="shared" si="25"/>
        <v>0</v>
      </c>
      <c r="N125" s="87">
        <f t="shared" si="26"/>
        <v>0</v>
      </c>
      <c r="O125" s="87">
        <f t="shared" si="27"/>
        <v>0</v>
      </c>
    </row>
    <row r="126" spans="1:15" x14ac:dyDescent="0.35">
      <c r="A126" s="87" t="str">
        <f t="shared" si="14"/>
        <v>2026</v>
      </c>
      <c r="B126" s="87">
        <v>481010</v>
      </c>
      <c r="C126" s="87">
        <f t="shared" si="15"/>
        <v>0</v>
      </c>
      <c r="D126" s="87">
        <f t="shared" si="16"/>
        <v>0</v>
      </c>
      <c r="E126" s="87">
        <f t="shared" si="17"/>
        <v>0</v>
      </c>
      <c r="F126" s="87">
        <f t="shared" si="18"/>
        <v>0</v>
      </c>
      <c r="G126" s="87">
        <f t="shared" si="19"/>
        <v>0</v>
      </c>
      <c r="H126" s="87">
        <f t="shared" si="20"/>
        <v>0</v>
      </c>
      <c r="I126" s="87">
        <f t="shared" si="21"/>
        <v>0</v>
      </c>
      <c r="J126" s="87">
        <f t="shared" si="22"/>
        <v>0</v>
      </c>
      <c r="K126" s="87">
        <f t="shared" si="23"/>
        <v>0</v>
      </c>
      <c r="L126" s="87">
        <f t="shared" si="24"/>
        <v>0</v>
      </c>
      <c r="M126" s="87">
        <f t="shared" si="25"/>
        <v>0</v>
      </c>
      <c r="N126" s="87">
        <f t="shared" si="26"/>
        <v>0</v>
      </c>
      <c r="O126" s="87">
        <f t="shared" si="27"/>
        <v>0</v>
      </c>
    </row>
    <row r="127" spans="1:15" x14ac:dyDescent="0.35">
      <c r="A127" s="87" t="str">
        <f t="shared" si="14"/>
        <v>2026</v>
      </c>
      <c r="B127" s="87">
        <v>481020</v>
      </c>
      <c r="C127" s="87">
        <f t="shared" si="15"/>
        <v>0</v>
      </c>
      <c r="D127" s="87">
        <f t="shared" si="16"/>
        <v>0</v>
      </c>
      <c r="E127" s="87">
        <f t="shared" si="17"/>
        <v>0</v>
      </c>
      <c r="F127" s="87">
        <f t="shared" si="18"/>
        <v>0</v>
      </c>
      <c r="G127" s="87">
        <f t="shared" si="19"/>
        <v>0</v>
      </c>
      <c r="H127" s="87">
        <f t="shared" si="20"/>
        <v>0</v>
      </c>
      <c r="I127" s="87">
        <f t="shared" si="21"/>
        <v>0</v>
      </c>
      <c r="J127" s="87">
        <f t="shared" si="22"/>
        <v>0</v>
      </c>
      <c r="K127" s="87">
        <f t="shared" si="23"/>
        <v>0</v>
      </c>
      <c r="L127" s="87">
        <f t="shared" si="24"/>
        <v>0</v>
      </c>
      <c r="M127" s="87">
        <f t="shared" si="25"/>
        <v>0</v>
      </c>
      <c r="N127" s="87">
        <f t="shared" si="26"/>
        <v>0</v>
      </c>
      <c r="O127" s="87">
        <f t="shared" si="27"/>
        <v>0</v>
      </c>
    </row>
    <row r="128" spans="1:15" x14ac:dyDescent="0.35">
      <c r="A128" s="87" t="str">
        <f t="shared" si="14"/>
        <v>2026</v>
      </c>
      <c r="B128" s="87">
        <v>482000</v>
      </c>
      <c r="C128" s="87">
        <f t="shared" si="15"/>
        <v>0</v>
      </c>
      <c r="D128" s="87">
        <f t="shared" si="16"/>
        <v>0</v>
      </c>
      <c r="E128" s="87">
        <f t="shared" si="17"/>
        <v>0</v>
      </c>
      <c r="F128" s="87">
        <f t="shared" si="18"/>
        <v>0</v>
      </c>
      <c r="G128" s="87">
        <f t="shared" si="19"/>
        <v>0</v>
      </c>
      <c r="H128" s="87">
        <f t="shared" si="20"/>
        <v>0</v>
      </c>
      <c r="I128" s="87">
        <f t="shared" si="21"/>
        <v>0</v>
      </c>
      <c r="J128" s="87">
        <f t="shared" si="22"/>
        <v>0</v>
      </c>
      <c r="K128" s="87">
        <f t="shared" si="23"/>
        <v>0</v>
      </c>
      <c r="L128" s="87">
        <f t="shared" si="24"/>
        <v>0</v>
      </c>
      <c r="M128" s="87">
        <f t="shared" si="25"/>
        <v>0</v>
      </c>
      <c r="N128" s="87">
        <f t="shared" si="26"/>
        <v>0</v>
      </c>
      <c r="O128" s="87">
        <f t="shared" si="27"/>
        <v>0</v>
      </c>
    </row>
    <row r="129" spans="1:15" x14ac:dyDescent="0.35">
      <c r="A129" s="87" t="str">
        <f t="shared" si="14"/>
        <v>2026</v>
      </c>
      <c r="B129" s="87">
        <v>482010</v>
      </c>
      <c r="C129" s="87">
        <f t="shared" si="15"/>
        <v>0</v>
      </c>
      <c r="D129" s="87">
        <f t="shared" si="16"/>
        <v>0</v>
      </c>
      <c r="E129" s="87">
        <f t="shared" si="17"/>
        <v>0</v>
      </c>
      <c r="F129" s="87">
        <f t="shared" si="18"/>
        <v>0</v>
      </c>
      <c r="G129" s="87">
        <f t="shared" si="19"/>
        <v>0</v>
      </c>
      <c r="H129" s="87">
        <f t="shared" si="20"/>
        <v>0</v>
      </c>
      <c r="I129" s="87">
        <f t="shared" si="21"/>
        <v>0</v>
      </c>
      <c r="J129" s="87">
        <f t="shared" si="22"/>
        <v>0</v>
      </c>
      <c r="K129" s="87">
        <f t="shared" si="23"/>
        <v>0</v>
      </c>
      <c r="L129" s="87">
        <f t="shared" si="24"/>
        <v>0</v>
      </c>
      <c r="M129" s="87">
        <f t="shared" si="25"/>
        <v>0</v>
      </c>
      <c r="N129" s="87">
        <f t="shared" si="26"/>
        <v>0</v>
      </c>
      <c r="O129" s="87">
        <f t="shared" si="27"/>
        <v>0</v>
      </c>
    </row>
    <row r="130" spans="1:15" x14ac:dyDescent="0.35">
      <c r="A130" s="87" t="str">
        <f t="shared" ref="A130:A193" si="28">+PlnYr</f>
        <v>2026</v>
      </c>
      <c r="B130" s="87">
        <v>482011</v>
      </c>
      <c r="C130" s="87">
        <f t="shared" ref="C130:C193" si="29">VLOOKUP($B130,RSV,47,FALSE)</f>
        <v>0</v>
      </c>
      <c r="D130" s="87">
        <f t="shared" ref="D130:D193" si="30">VLOOKUP($B130,RSV,35,FALSE)</f>
        <v>0</v>
      </c>
      <c r="E130" s="87">
        <f t="shared" ref="E130:E193" si="31">VLOOKUP($B130,RSV,36,FALSE)</f>
        <v>0</v>
      </c>
      <c r="F130" s="87">
        <f t="shared" ref="F130:F193" si="32">VLOOKUP($B130,RSV,37,FALSE)</f>
        <v>0</v>
      </c>
      <c r="G130" s="87">
        <f t="shared" ref="G130:G193" si="33">VLOOKUP($B130,RSV,38,FALSE)</f>
        <v>0</v>
      </c>
      <c r="H130" s="87">
        <f t="shared" ref="H130:H193" si="34">VLOOKUP($B130,RSV,39,FALSE)</f>
        <v>0</v>
      </c>
      <c r="I130" s="87">
        <f t="shared" ref="I130:I193" si="35">VLOOKUP($B130,RSV,40,FALSE)</f>
        <v>0</v>
      </c>
      <c r="J130" s="87">
        <f t="shared" ref="J130:J193" si="36">VLOOKUP($B130,RSV,41,FALSE)</f>
        <v>0</v>
      </c>
      <c r="K130" s="87">
        <f t="shared" ref="K130:K193" si="37">VLOOKUP($B130,RSV,42,FALSE)</f>
        <v>0</v>
      </c>
      <c r="L130" s="87">
        <f t="shared" ref="L130:L193" si="38">VLOOKUP($B130,RSV,43,FALSE)</f>
        <v>0</v>
      </c>
      <c r="M130" s="87">
        <f t="shared" ref="M130:M193" si="39">VLOOKUP($B130,RSV,44,FALSE)</f>
        <v>0</v>
      </c>
      <c r="N130" s="87">
        <f t="shared" ref="N130:N193" si="40">VLOOKUP($B130,RSV,45,FALSE)</f>
        <v>0</v>
      </c>
      <c r="O130" s="87">
        <f t="shared" ref="O130:O193" si="41">VLOOKUP($B130,RSV,46,FALSE)</f>
        <v>0</v>
      </c>
    </row>
    <row r="131" spans="1:15" x14ac:dyDescent="0.35">
      <c r="A131" s="87" t="str">
        <f t="shared" si="28"/>
        <v>2026</v>
      </c>
      <c r="B131" s="87">
        <v>482020</v>
      </c>
      <c r="C131" s="87">
        <f t="shared" si="29"/>
        <v>0</v>
      </c>
      <c r="D131" s="87">
        <f t="shared" si="30"/>
        <v>0</v>
      </c>
      <c r="E131" s="87">
        <f t="shared" si="31"/>
        <v>0</v>
      </c>
      <c r="F131" s="87">
        <f t="shared" si="32"/>
        <v>0</v>
      </c>
      <c r="G131" s="87">
        <f t="shared" si="33"/>
        <v>0</v>
      </c>
      <c r="H131" s="87">
        <f t="shared" si="34"/>
        <v>0</v>
      </c>
      <c r="I131" s="87">
        <f t="shared" si="35"/>
        <v>0</v>
      </c>
      <c r="J131" s="87">
        <f t="shared" si="36"/>
        <v>0</v>
      </c>
      <c r="K131" s="87">
        <f t="shared" si="37"/>
        <v>0</v>
      </c>
      <c r="L131" s="87">
        <f t="shared" si="38"/>
        <v>0</v>
      </c>
      <c r="M131" s="87">
        <f t="shared" si="39"/>
        <v>0</v>
      </c>
      <c r="N131" s="87">
        <f t="shared" si="40"/>
        <v>0</v>
      </c>
      <c r="O131" s="87">
        <f t="shared" si="41"/>
        <v>0</v>
      </c>
    </row>
    <row r="132" spans="1:15" x14ac:dyDescent="0.35">
      <c r="A132" s="87" t="str">
        <f t="shared" si="28"/>
        <v>2026</v>
      </c>
      <c r="B132" s="87">
        <v>482021</v>
      </c>
      <c r="C132" s="87">
        <f t="shared" si="29"/>
        <v>0</v>
      </c>
      <c r="D132" s="87">
        <f t="shared" si="30"/>
        <v>0</v>
      </c>
      <c r="E132" s="87">
        <f t="shared" si="31"/>
        <v>0</v>
      </c>
      <c r="F132" s="87">
        <f t="shared" si="32"/>
        <v>0</v>
      </c>
      <c r="G132" s="87">
        <f t="shared" si="33"/>
        <v>0</v>
      </c>
      <c r="H132" s="87">
        <f t="shared" si="34"/>
        <v>0</v>
      </c>
      <c r="I132" s="87">
        <f t="shared" si="35"/>
        <v>0</v>
      </c>
      <c r="J132" s="87">
        <f t="shared" si="36"/>
        <v>0</v>
      </c>
      <c r="K132" s="87">
        <f t="shared" si="37"/>
        <v>0</v>
      </c>
      <c r="L132" s="87">
        <f t="shared" si="38"/>
        <v>0</v>
      </c>
      <c r="M132" s="87">
        <f t="shared" si="39"/>
        <v>0</v>
      </c>
      <c r="N132" s="87">
        <f t="shared" si="40"/>
        <v>0</v>
      </c>
      <c r="O132" s="87">
        <f t="shared" si="41"/>
        <v>0</v>
      </c>
    </row>
    <row r="133" spans="1:15" x14ac:dyDescent="0.35">
      <c r="A133" s="87" t="str">
        <f t="shared" si="28"/>
        <v>2026</v>
      </c>
      <c r="B133" s="87">
        <v>482030</v>
      </c>
      <c r="C133" s="87">
        <f t="shared" si="29"/>
        <v>0</v>
      </c>
      <c r="D133" s="87">
        <f t="shared" si="30"/>
        <v>0</v>
      </c>
      <c r="E133" s="87">
        <f t="shared" si="31"/>
        <v>0</v>
      </c>
      <c r="F133" s="87">
        <f t="shared" si="32"/>
        <v>0</v>
      </c>
      <c r="G133" s="87">
        <f t="shared" si="33"/>
        <v>0</v>
      </c>
      <c r="H133" s="87">
        <f t="shared" si="34"/>
        <v>0</v>
      </c>
      <c r="I133" s="87">
        <f t="shared" si="35"/>
        <v>0</v>
      </c>
      <c r="J133" s="87">
        <f t="shared" si="36"/>
        <v>0</v>
      </c>
      <c r="K133" s="87">
        <f t="shared" si="37"/>
        <v>0</v>
      </c>
      <c r="L133" s="87">
        <f t="shared" si="38"/>
        <v>0</v>
      </c>
      <c r="M133" s="87">
        <f t="shared" si="39"/>
        <v>0</v>
      </c>
      <c r="N133" s="87">
        <f t="shared" si="40"/>
        <v>0</v>
      </c>
      <c r="O133" s="87">
        <f t="shared" si="41"/>
        <v>0</v>
      </c>
    </row>
    <row r="134" spans="1:15" x14ac:dyDescent="0.35">
      <c r="A134" s="87" t="str">
        <f t="shared" si="28"/>
        <v>2026</v>
      </c>
      <c r="B134" s="87">
        <v>483000</v>
      </c>
      <c r="C134" s="87">
        <f t="shared" si="29"/>
        <v>0</v>
      </c>
      <c r="D134" s="87">
        <f t="shared" si="30"/>
        <v>0</v>
      </c>
      <c r="E134" s="87">
        <f t="shared" si="31"/>
        <v>0</v>
      </c>
      <c r="F134" s="87">
        <f t="shared" si="32"/>
        <v>0</v>
      </c>
      <c r="G134" s="87">
        <f t="shared" si="33"/>
        <v>0</v>
      </c>
      <c r="H134" s="87">
        <f t="shared" si="34"/>
        <v>0</v>
      </c>
      <c r="I134" s="87">
        <f t="shared" si="35"/>
        <v>0</v>
      </c>
      <c r="J134" s="87">
        <f t="shared" si="36"/>
        <v>0</v>
      </c>
      <c r="K134" s="87">
        <f t="shared" si="37"/>
        <v>0</v>
      </c>
      <c r="L134" s="87">
        <f t="shared" si="38"/>
        <v>0</v>
      </c>
      <c r="M134" s="87">
        <f t="shared" si="39"/>
        <v>0</v>
      </c>
      <c r="N134" s="87">
        <f t="shared" si="40"/>
        <v>0</v>
      </c>
      <c r="O134" s="87">
        <f t="shared" si="41"/>
        <v>0</v>
      </c>
    </row>
    <row r="135" spans="1:15" x14ac:dyDescent="0.35">
      <c r="A135" s="87" t="str">
        <f t="shared" si="28"/>
        <v>2026</v>
      </c>
      <c r="B135" s="87">
        <v>483005</v>
      </c>
      <c r="C135" s="87">
        <f t="shared" si="29"/>
        <v>0</v>
      </c>
      <c r="D135" s="87">
        <f t="shared" si="30"/>
        <v>0</v>
      </c>
      <c r="E135" s="87">
        <f t="shared" si="31"/>
        <v>0</v>
      </c>
      <c r="F135" s="87">
        <f t="shared" si="32"/>
        <v>0</v>
      </c>
      <c r="G135" s="87">
        <f t="shared" si="33"/>
        <v>0</v>
      </c>
      <c r="H135" s="87">
        <f t="shared" si="34"/>
        <v>0</v>
      </c>
      <c r="I135" s="87">
        <f t="shared" si="35"/>
        <v>0</v>
      </c>
      <c r="J135" s="87">
        <f t="shared" si="36"/>
        <v>0</v>
      </c>
      <c r="K135" s="87">
        <f t="shared" si="37"/>
        <v>0</v>
      </c>
      <c r="L135" s="87">
        <f t="shared" si="38"/>
        <v>0</v>
      </c>
      <c r="M135" s="87">
        <f t="shared" si="39"/>
        <v>0</v>
      </c>
      <c r="N135" s="87">
        <f t="shared" si="40"/>
        <v>0</v>
      </c>
      <c r="O135" s="87">
        <f t="shared" si="41"/>
        <v>0</v>
      </c>
    </row>
    <row r="136" spans="1:15" x14ac:dyDescent="0.35">
      <c r="A136" s="87" t="str">
        <f t="shared" si="28"/>
        <v>2026</v>
      </c>
      <c r="B136" s="87">
        <v>483010</v>
      </c>
      <c r="C136" s="87">
        <f t="shared" si="29"/>
        <v>0</v>
      </c>
      <c r="D136" s="87">
        <f t="shared" si="30"/>
        <v>0</v>
      </c>
      <c r="E136" s="87">
        <f t="shared" si="31"/>
        <v>0</v>
      </c>
      <c r="F136" s="87">
        <f t="shared" si="32"/>
        <v>0</v>
      </c>
      <c r="G136" s="87">
        <f t="shared" si="33"/>
        <v>0</v>
      </c>
      <c r="H136" s="87">
        <f t="shared" si="34"/>
        <v>0</v>
      </c>
      <c r="I136" s="87">
        <f t="shared" si="35"/>
        <v>0</v>
      </c>
      <c r="J136" s="87">
        <f t="shared" si="36"/>
        <v>0</v>
      </c>
      <c r="K136" s="87">
        <f t="shared" si="37"/>
        <v>0</v>
      </c>
      <c r="L136" s="87">
        <f t="shared" si="38"/>
        <v>0</v>
      </c>
      <c r="M136" s="87">
        <f t="shared" si="39"/>
        <v>0</v>
      </c>
      <c r="N136" s="87">
        <f t="shared" si="40"/>
        <v>0</v>
      </c>
      <c r="O136" s="87">
        <f t="shared" si="41"/>
        <v>0</v>
      </c>
    </row>
    <row r="137" spans="1:15" x14ac:dyDescent="0.35">
      <c r="A137" s="87" t="str">
        <f t="shared" si="28"/>
        <v>2026</v>
      </c>
      <c r="B137" s="87">
        <v>483011</v>
      </c>
      <c r="C137" s="87">
        <f t="shared" si="29"/>
        <v>0</v>
      </c>
      <c r="D137" s="87">
        <f t="shared" si="30"/>
        <v>0</v>
      </c>
      <c r="E137" s="87">
        <f t="shared" si="31"/>
        <v>0</v>
      </c>
      <c r="F137" s="87">
        <f t="shared" si="32"/>
        <v>0</v>
      </c>
      <c r="G137" s="87">
        <f t="shared" si="33"/>
        <v>0</v>
      </c>
      <c r="H137" s="87">
        <f t="shared" si="34"/>
        <v>0</v>
      </c>
      <c r="I137" s="87">
        <f t="shared" si="35"/>
        <v>0</v>
      </c>
      <c r="J137" s="87">
        <f t="shared" si="36"/>
        <v>0</v>
      </c>
      <c r="K137" s="87">
        <f t="shared" si="37"/>
        <v>0</v>
      </c>
      <c r="L137" s="87">
        <f t="shared" si="38"/>
        <v>0</v>
      </c>
      <c r="M137" s="87">
        <f t="shared" si="39"/>
        <v>0</v>
      </c>
      <c r="N137" s="87">
        <f t="shared" si="40"/>
        <v>0</v>
      </c>
      <c r="O137" s="87">
        <f t="shared" si="41"/>
        <v>0</v>
      </c>
    </row>
    <row r="138" spans="1:15" x14ac:dyDescent="0.35">
      <c r="A138" s="87" t="str">
        <f t="shared" si="28"/>
        <v>2026</v>
      </c>
      <c r="B138" s="87">
        <v>483012</v>
      </c>
      <c r="C138" s="87">
        <f t="shared" si="29"/>
        <v>0</v>
      </c>
      <c r="D138" s="87">
        <f t="shared" si="30"/>
        <v>0</v>
      </c>
      <c r="E138" s="87">
        <f t="shared" si="31"/>
        <v>0</v>
      </c>
      <c r="F138" s="87">
        <f t="shared" si="32"/>
        <v>0</v>
      </c>
      <c r="G138" s="87">
        <f t="shared" si="33"/>
        <v>0</v>
      </c>
      <c r="H138" s="87">
        <f t="shared" si="34"/>
        <v>0</v>
      </c>
      <c r="I138" s="87">
        <f t="shared" si="35"/>
        <v>0</v>
      </c>
      <c r="J138" s="87">
        <f t="shared" si="36"/>
        <v>0</v>
      </c>
      <c r="K138" s="87">
        <f t="shared" si="37"/>
        <v>0</v>
      </c>
      <c r="L138" s="87">
        <f t="shared" si="38"/>
        <v>0</v>
      </c>
      <c r="M138" s="87">
        <f t="shared" si="39"/>
        <v>0</v>
      </c>
      <c r="N138" s="87">
        <f t="shared" si="40"/>
        <v>0</v>
      </c>
      <c r="O138" s="87">
        <f t="shared" si="41"/>
        <v>0</v>
      </c>
    </row>
    <row r="139" spans="1:15" x14ac:dyDescent="0.35">
      <c r="A139" s="87" t="str">
        <f t="shared" si="28"/>
        <v>2026</v>
      </c>
      <c r="B139" s="87">
        <v>483014</v>
      </c>
      <c r="C139" s="87">
        <f t="shared" si="29"/>
        <v>0</v>
      </c>
      <c r="D139" s="87">
        <f t="shared" si="30"/>
        <v>0</v>
      </c>
      <c r="E139" s="87">
        <f t="shared" si="31"/>
        <v>0</v>
      </c>
      <c r="F139" s="87">
        <f t="shared" si="32"/>
        <v>0</v>
      </c>
      <c r="G139" s="87">
        <f t="shared" si="33"/>
        <v>0</v>
      </c>
      <c r="H139" s="87">
        <f t="shared" si="34"/>
        <v>0</v>
      </c>
      <c r="I139" s="87">
        <f t="shared" si="35"/>
        <v>0</v>
      </c>
      <c r="J139" s="87">
        <f t="shared" si="36"/>
        <v>0</v>
      </c>
      <c r="K139" s="87">
        <f t="shared" si="37"/>
        <v>0</v>
      </c>
      <c r="L139" s="87">
        <f t="shared" si="38"/>
        <v>0</v>
      </c>
      <c r="M139" s="87">
        <f t="shared" si="39"/>
        <v>0</v>
      </c>
      <c r="N139" s="87">
        <f t="shared" si="40"/>
        <v>0</v>
      </c>
      <c r="O139" s="87">
        <f t="shared" si="41"/>
        <v>0</v>
      </c>
    </row>
    <row r="140" spans="1:15" x14ac:dyDescent="0.35">
      <c r="A140" s="87" t="str">
        <f t="shared" si="28"/>
        <v>2026</v>
      </c>
      <c r="B140" s="87">
        <v>484000</v>
      </c>
      <c r="C140" s="87">
        <f t="shared" si="29"/>
        <v>0</v>
      </c>
      <c r="D140" s="87">
        <f t="shared" si="30"/>
        <v>0</v>
      </c>
      <c r="E140" s="87">
        <f t="shared" si="31"/>
        <v>0</v>
      </c>
      <c r="F140" s="87">
        <f t="shared" si="32"/>
        <v>0</v>
      </c>
      <c r="G140" s="87">
        <f t="shared" si="33"/>
        <v>0</v>
      </c>
      <c r="H140" s="87">
        <f t="shared" si="34"/>
        <v>0</v>
      </c>
      <c r="I140" s="87">
        <f t="shared" si="35"/>
        <v>0</v>
      </c>
      <c r="J140" s="87">
        <f t="shared" si="36"/>
        <v>0</v>
      </c>
      <c r="K140" s="87">
        <f t="shared" si="37"/>
        <v>0</v>
      </c>
      <c r="L140" s="87">
        <f t="shared" si="38"/>
        <v>0</v>
      </c>
      <c r="M140" s="87">
        <f t="shared" si="39"/>
        <v>0</v>
      </c>
      <c r="N140" s="87">
        <f t="shared" si="40"/>
        <v>0</v>
      </c>
      <c r="O140" s="87">
        <f t="shared" si="41"/>
        <v>0</v>
      </c>
    </row>
    <row r="141" spans="1:15" x14ac:dyDescent="0.35">
      <c r="A141" s="87" t="str">
        <f t="shared" si="28"/>
        <v>2026</v>
      </c>
      <c r="B141" s="87">
        <v>484010</v>
      </c>
      <c r="C141" s="87">
        <f t="shared" si="29"/>
        <v>0</v>
      </c>
      <c r="D141" s="87">
        <f t="shared" si="30"/>
        <v>0</v>
      </c>
      <c r="E141" s="87">
        <f t="shared" si="31"/>
        <v>0</v>
      </c>
      <c r="F141" s="87">
        <f t="shared" si="32"/>
        <v>0</v>
      </c>
      <c r="G141" s="87">
        <f t="shared" si="33"/>
        <v>0</v>
      </c>
      <c r="H141" s="87">
        <f t="shared" si="34"/>
        <v>0</v>
      </c>
      <c r="I141" s="87">
        <f t="shared" si="35"/>
        <v>0</v>
      </c>
      <c r="J141" s="87">
        <f t="shared" si="36"/>
        <v>0</v>
      </c>
      <c r="K141" s="87">
        <f t="shared" si="37"/>
        <v>0</v>
      </c>
      <c r="L141" s="87">
        <f t="shared" si="38"/>
        <v>0</v>
      </c>
      <c r="M141" s="87">
        <f t="shared" si="39"/>
        <v>0</v>
      </c>
      <c r="N141" s="87">
        <f t="shared" si="40"/>
        <v>0</v>
      </c>
      <c r="O141" s="87">
        <f t="shared" si="41"/>
        <v>0</v>
      </c>
    </row>
    <row r="142" spans="1:15" x14ac:dyDescent="0.35">
      <c r="A142" s="87" t="str">
        <f t="shared" si="28"/>
        <v>2026</v>
      </c>
      <c r="B142" s="87">
        <v>484011</v>
      </c>
      <c r="C142" s="87">
        <f t="shared" si="29"/>
        <v>0</v>
      </c>
      <c r="D142" s="87">
        <f t="shared" si="30"/>
        <v>0</v>
      </c>
      <c r="E142" s="87">
        <f t="shared" si="31"/>
        <v>0</v>
      </c>
      <c r="F142" s="87">
        <f t="shared" si="32"/>
        <v>0</v>
      </c>
      <c r="G142" s="87">
        <f t="shared" si="33"/>
        <v>0</v>
      </c>
      <c r="H142" s="87">
        <f t="shared" si="34"/>
        <v>0</v>
      </c>
      <c r="I142" s="87">
        <f t="shared" si="35"/>
        <v>0</v>
      </c>
      <c r="J142" s="87">
        <f t="shared" si="36"/>
        <v>0</v>
      </c>
      <c r="K142" s="87">
        <f t="shared" si="37"/>
        <v>0</v>
      </c>
      <c r="L142" s="87">
        <f t="shared" si="38"/>
        <v>0</v>
      </c>
      <c r="M142" s="87">
        <f t="shared" si="39"/>
        <v>0</v>
      </c>
      <c r="N142" s="87">
        <f t="shared" si="40"/>
        <v>0</v>
      </c>
      <c r="O142" s="87">
        <f t="shared" si="41"/>
        <v>0</v>
      </c>
    </row>
    <row r="143" spans="1:15" x14ac:dyDescent="0.35">
      <c r="A143" s="87" t="str">
        <f t="shared" si="28"/>
        <v>2026</v>
      </c>
      <c r="B143" s="87">
        <v>484012</v>
      </c>
      <c r="C143" s="87">
        <f t="shared" si="29"/>
        <v>0</v>
      </c>
      <c r="D143" s="87">
        <f t="shared" si="30"/>
        <v>0</v>
      </c>
      <c r="E143" s="87">
        <f t="shared" si="31"/>
        <v>0</v>
      </c>
      <c r="F143" s="87">
        <f t="shared" si="32"/>
        <v>0</v>
      </c>
      <c r="G143" s="87">
        <f t="shared" si="33"/>
        <v>0</v>
      </c>
      <c r="H143" s="87">
        <f t="shared" si="34"/>
        <v>0</v>
      </c>
      <c r="I143" s="87">
        <f t="shared" si="35"/>
        <v>0</v>
      </c>
      <c r="J143" s="87">
        <f t="shared" si="36"/>
        <v>0</v>
      </c>
      <c r="K143" s="87">
        <f t="shared" si="37"/>
        <v>0</v>
      </c>
      <c r="L143" s="87">
        <f t="shared" si="38"/>
        <v>0</v>
      </c>
      <c r="M143" s="87">
        <f t="shared" si="39"/>
        <v>0</v>
      </c>
      <c r="N143" s="87">
        <f t="shared" si="40"/>
        <v>0</v>
      </c>
      <c r="O143" s="87">
        <f t="shared" si="41"/>
        <v>0</v>
      </c>
    </row>
    <row r="144" spans="1:15" x14ac:dyDescent="0.35">
      <c r="A144" s="87" t="str">
        <f t="shared" si="28"/>
        <v>2026</v>
      </c>
      <c r="B144" s="87">
        <v>484013</v>
      </c>
      <c r="C144" s="87">
        <f t="shared" si="29"/>
        <v>0</v>
      </c>
      <c r="D144" s="87">
        <f t="shared" si="30"/>
        <v>0</v>
      </c>
      <c r="E144" s="87">
        <f t="shared" si="31"/>
        <v>0</v>
      </c>
      <c r="F144" s="87">
        <f t="shared" si="32"/>
        <v>0</v>
      </c>
      <c r="G144" s="87">
        <f t="shared" si="33"/>
        <v>0</v>
      </c>
      <c r="H144" s="87">
        <f t="shared" si="34"/>
        <v>0</v>
      </c>
      <c r="I144" s="87">
        <f t="shared" si="35"/>
        <v>0</v>
      </c>
      <c r="J144" s="87">
        <f t="shared" si="36"/>
        <v>0</v>
      </c>
      <c r="K144" s="87">
        <f t="shared" si="37"/>
        <v>0</v>
      </c>
      <c r="L144" s="87">
        <f t="shared" si="38"/>
        <v>0</v>
      </c>
      <c r="M144" s="87">
        <f t="shared" si="39"/>
        <v>0</v>
      </c>
      <c r="N144" s="87">
        <f t="shared" si="40"/>
        <v>0</v>
      </c>
      <c r="O144" s="87">
        <f t="shared" si="41"/>
        <v>0</v>
      </c>
    </row>
    <row r="145" spans="1:15" x14ac:dyDescent="0.35">
      <c r="A145" s="87" t="str">
        <f t="shared" si="28"/>
        <v>2026</v>
      </c>
      <c r="B145" s="87">
        <v>484014</v>
      </c>
      <c r="C145" s="87">
        <f t="shared" si="29"/>
        <v>0</v>
      </c>
      <c r="D145" s="87">
        <f t="shared" si="30"/>
        <v>0</v>
      </c>
      <c r="E145" s="87">
        <f t="shared" si="31"/>
        <v>0</v>
      </c>
      <c r="F145" s="87">
        <f t="shared" si="32"/>
        <v>0</v>
      </c>
      <c r="G145" s="87">
        <f t="shared" si="33"/>
        <v>0</v>
      </c>
      <c r="H145" s="87">
        <f t="shared" si="34"/>
        <v>0</v>
      </c>
      <c r="I145" s="87">
        <f t="shared" si="35"/>
        <v>0</v>
      </c>
      <c r="J145" s="87">
        <f t="shared" si="36"/>
        <v>0</v>
      </c>
      <c r="K145" s="87">
        <f t="shared" si="37"/>
        <v>0</v>
      </c>
      <c r="L145" s="87">
        <f t="shared" si="38"/>
        <v>0</v>
      </c>
      <c r="M145" s="87">
        <f t="shared" si="39"/>
        <v>0</v>
      </c>
      <c r="N145" s="87">
        <f t="shared" si="40"/>
        <v>0</v>
      </c>
      <c r="O145" s="87">
        <f t="shared" si="41"/>
        <v>0</v>
      </c>
    </row>
    <row r="146" spans="1:15" x14ac:dyDescent="0.35">
      <c r="A146" s="87" t="str">
        <f t="shared" si="28"/>
        <v>2026</v>
      </c>
      <c r="B146" s="87">
        <v>485000</v>
      </c>
      <c r="C146" s="87">
        <f t="shared" si="29"/>
        <v>0</v>
      </c>
      <c r="D146" s="87">
        <f t="shared" si="30"/>
        <v>0</v>
      </c>
      <c r="E146" s="87">
        <f t="shared" si="31"/>
        <v>0</v>
      </c>
      <c r="F146" s="87">
        <f t="shared" si="32"/>
        <v>0</v>
      </c>
      <c r="G146" s="87">
        <f t="shared" si="33"/>
        <v>0</v>
      </c>
      <c r="H146" s="87">
        <f t="shared" si="34"/>
        <v>0</v>
      </c>
      <c r="I146" s="87">
        <f t="shared" si="35"/>
        <v>0</v>
      </c>
      <c r="J146" s="87">
        <f t="shared" si="36"/>
        <v>0</v>
      </c>
      <c r="K146" s="87">
        <f t="shared" si="37"/>
        <v>0</v>
      </c>
      <c r="L146" s="87">
        <f t="shared" si="38"/>
        <v>0</v>
      </c>
      <c r="M146" s="87">
        <f t="shared" si="39"/>
        <v>0</v>
      </c>
      <c r="N146" s="87">
        <f t="shared" si="40"/>
        <v>0</v>
      </c>
      <c r="O146" s="87">
        <f t="shared" si="41"/>
        <v>0</v>
      </c>
    </row>
    <row r="147" spans="1:15" x14ac:dyDescent="0.35">
      <c r="A147" s="87" t="str">
        <f t="shared" si="28"/>
        <v>2026</v>
      </c>
      <c r="B147" s="87">
        <v>485010</v>
      </c>
      <c r="C147" s="87">
        <f t="shared" si="29"/>
        <v>0</v>
      </c>
      <c r="D147" s="87">
        <f t="shared" si="30"/>
        <v>0</v>
      </c>
      <c r="E147" s="87">
        <f t="shared" si="31"/>
        <v>0</v>
      </c>
      <c r="F147" s="87">
        <f t="shared" si="32"/>
        <v>0</v>
      </c>
      <c r="G147" s="87">
        <f t="shared" si="33"/>
        <v>0</v>
      </c>
      <c r="H147" s="87">
        <f t="shared" si="34"/>
        <v>0</v>
      </c>
      <c r="I147" s="87">
        <f t="shared" si="35"/>
        <v>0</v>
      </c>
      <c r="J147" s="87">
        <f t="shared" si="36"/>
        <v>0</v>
      </c>
      <c r="K147" s="87">
        <f t="shared" si="37"/>
        <v>0</v>
      </c>
      <c r="L147" s="87">
        <f t="shared" si="38"/>
        <v>0</v>
      </c>
      <c r="M147" s="87">
        <f t="shared" si="39"/>
        <v>0</v>
      </c>
      <c r="N147" s="87">
        <f t="shared" si="40"/>
        <v>0</v>
      </c>
      <c r="O147" s="87">
        <f t="shared" si="41"/>
        <v>0</v>
      </c>
    </row>
    <row r="148" spans="1:15" x14ac:dyDescent="0.35">
      <c r="A148" s="87" t="str">
        <f t="shared" si="28"/>
        <v>2026</v>
      </c>
      <c r="B148" s="87">
        <v>485011</v>
      </c>
      <c r="C148" s="87">
        <f t="shared" si="29"/>
        <v>0</v>
      </c>
      <c r="D148" s="87">
        <f t="shared" si="30"/>
        <v>0</v>
      </c>
      <c r="E148" s="87">
        <f t="shared" si="31"/>
        <v>0</v>
      </c>
      <c r="F148" s="87">
        <f t="shared" si="32"/>
        <v>0</v>
      </c>
      <c r="G148" s="87">
        <f t="shared" si="33"/>
        <v>0</v>
      </c>
      <c r="H148" s="87">
        <f t="shared" si="34"/>
        <v>0</v>
      </c>
      <c r="I148" s="87">
        <f t="shared" si="35"/>
        <v>0</v>
      </c>
      <c r="J148" s="87">
        <f t="shared" si="36"/>
        <v>0</v>
      </c>
      <c r="K148" s="87">
        <f t="shared" si="37"/>
        <v>0</v>
      </c>
      <c r="L148" s="87">
        <f t="shared" si="38"/>
        <v>0</v>
      </c>
      <c r="M148" s="87">
        <f t="shared" si="39"/>
        <v>0</v>
      </c>
      <c r="N148" s="87">
        <f t="shared" si="40"/>
        <v>0</v>
      </c>
      <c r="O148" s="87">
        <f t="shared" si="41"/>
        <v>0</v>
      </c>
    </row>
    <row r="149" spans="1:15" x14ac:dyDescent="0.35">
      <c r="A149" s="87" t="str">
        <f t="shared" si="28"/>
        <v>2026</v>
      </c>
      <c r="B149" s="87">
        <v>489000</v>
      </c>
      <c r="C149" s="87">
        <f t="shared" si="29"/>
        <v>0</v>
      </c>
      <c r="D149" s="87">
        <f t="shared" si="30"/>
        <v>0</v>
      </c>
      <c r="E149" s="87">
        <f t="shared" si="31"/>
        <v>0</v>
      </c>
      <c r="F149" s="87">
        <f t="shared" si="32"/>
        <v>0</v>
      </c>
      <c r="G149" s="87">
        <f t="shared" si="33"/>
        <v>0</v>
      </c>
      <c r="H149" s="87">
        <f t="shared" si="34"/>
        <v>0</v>
      </c>
      <c r="I149" s="87">
        <f t="shared" si="35"/>
        <v>0</v>
      </c>
      <c r="J149" s="87">
        <f t="shared" si="36"/>
        <v>0</v>
      </c>
      <c r="K149" s="87">
        <f t="shared" si="37"/>
        <v>0</v>
      </c>
      <c r="L149" s="87">
        <f t="shared" si="38"/>
        <v>0</v>
      </c>
      <c r="M149" s="87">
        <f t="shared" si="39"/>
        <v>0</v>
      </c>
      <c r="N149" s="87">
        <f t="shared" si="40"/>
        <v>0</v>
      </c>
      <c r="O149" s="87">
        <f t="shared" si="41"/>
        <v>0</v>
      </c>
    </row>
    <row r="150" spans="1:15" x14ac:dyDescent="0.35">
      <c r="A150" s="87" t="str">
        <f t="shared" si="28"/>
        <v>2026</v>
      </c>
      <c r="B150" s="87">
        <v>489010</v>
      </c>
      <c r="C150" s="87">
        <f t="shared" si="29"/>
        <v>0</v>
      </c>
      <c r="D150" s="87">
        <f t="shared" si="30"/>
        <v>0</v>
      </c>
      <c r="E150" s="87">
        <f t="shared" si="31"/>
        <v>0</v>
      </c>
      <c r="F150" s="87">
        <f t="shared" si="32"/>
        <v>0</v>
      </c>
      <c r="G150" s="87">
        <f t="shared" si="33"/>
        <v>0</v>
      </c>
      <c r="H150" s="87">
        <f t="shared" si="34"/>
        <v>0</v>
      </c>
      <c r="I150" s="87">
        <f t="shared" si="35"/>
        <v>0</v>
      </c>
      <c r="J150" s="87">
        <f t="shared" si="36"/>
        <v>0</v>
      </c>
      <c r="K150" s="87">
        <f t="shared" si="37"/>
        <v>0</v>
      </c>
      <c r="L150" s="87">
        <f t="shared" si="38"/>
        <v>0</v>
      </c>
      <c r="M150" s="87">
        <f t="shared" si="39"/>
        <v>0</v>
      </c>
      <c r="N150" s="87">
        <f t="shared" si="40"/>
        <v>0</v>
      </c>
      <c r="O150" s="87">
        <f t="shared" si="41"/>
        <v>0</v>
      </c>
    </row>
    <row r="151" spans="1:15" x14ac:dyDescent="0.35">
      <c r="A151" s="87" t="str">
        <f t="shared" si="28"/>
        <v>2026</v>
      </c>
      <c r="B151" s="87">
        <v>489011</v>
      </c>
      <c r="C151" s="87">
        <f t="shared" si="29"/>
        <v>0</v>
      </c>
      <c r="D151" s="87">
        <f t="shared" si="30"/>
        <v>0</v>
      </c>
      <c r="E151" s="87">
        <f t="shared" si="31"/>
        <v>0</v>
      </c>
      <c r="F151" s="87">
        <f t="shared" si="32"/>
        <v>0</v>
      </c>
      <c r="G151" s="87">
        <f t="shared" si="33"/>
        <v>0</v>
      </c>
      <c r="H151" s="87">
        <f t="shared" si="34"/>
        <v>0</v>
      </c>
      <c r="I151" s="87">
        <f t="shared" si="35"/>
        <v>0</v>
      </c>
      <c r="J151" s="87">
        <f t="shared" si="36"/>
        <v>0</v>
      </c>
      <c r="K151" s="87">
        <f t="shared" si="37"/>
        <v>0</v>
      </c>
      <c r="L151" s="87">
        <f t="shared" si="38"/>
        <v>0</v>
      </c>
      <c r="M151" s="87">
        <f t="shared" si="39"/>
        <v>0</v>
      </c>
      <c r="N151" s="87">
        <f t="shared" si="40"/>
        <v>0</v>
      </c>
      <c r="O151" s="87">
        <f t="shared" si="41"/>
        <v>0</v>
      </c>
    </row>
    <row r="152" spans="1:15" x14ac:dyDescent="0.35">
      <c r="A152" s="87" t="str">
        <f t="shared" si="28"/>
        <v>2026</v>
      </c>
      <c r="B152" s="87">
        <v>489012</v>
      </c>
      <c r="C152" s="87">
        <f t="shared" si="29"/>
        <v>0</v>
      </c>
      <c r="D152" s="87">
        <f t="shared" si="30"/>
        <v>0</v>
      </c>
      <c r="E152" s="87">
        <f t="shared" si="31"/>
        <v>0</v>
      </c>
      <c r="F152" s="87">
        <f t="shared" si="32"/>
        <v>0</v>
      </c>
      <c r="G152" s="87">
        <f t="shared" si="33"/>
        <v>0</v>
      </c>
      <c r="H152" s="87">
        <f t="shared" si="34"/>
        <v>0</v>
      </c>
      <c r="I152" s="87">
        <f t="shared" si="35"/>
        <v>0</v>
      </c>
      <c r="J152" s="87">
        <f t="shared" si="36"/>
        <v>0</v>
      </c>
      <c r="K152" s="87">
        <f t="shared" si="37"/>
        <v>0</v>
      </c>
      <c r="L152" s="87">
        <f t="shared" si="38"/>
        <v>0</v>
      </c>
      <c r="M152" s="87">
        <f t="shared" si="39"/>
        <v>0</v>
      </c>
      <c r="N152" s="87">
        <f t="shared" si="40"/>
        <v>0</v>
      </c>
      <c r="O152" s="87">
        <f t="shared" si="41"/>
        <v>0</v>
      </c>
    </row>
    <row r="153" spans="1:15" x14ac:dyDescent="0.35">
      <c r="A153" s="87" t="str">
        <f t="shared" si="28"/>
        <v>2026</v>
      </c>
      <c r="B153" s="87">
        <v>489013</v>
      </c>
      <c r="C153" s="87">
        <f t="shared" si="29"/>
        <v>0</v>
      </c>
      <c r="D153" s="87">
        <f t="shared" si="30"/>
        <v>0</v>
      </c>
      <c r="E153" s="87">
        <f t="shared" si="31"/>
        <v>0</v>
      </c>
      <c r="F153" s="87">
        <f t="shared" si="32"/>
        <v>0</v>
      </c>
      <c r="G153" s="87">
        <f t="shared" si="33"/>
        <v>0</v>
      </c>
      <c r="H153" s="87">
        <f t="shared" si="34"/>
        <v>0</v>
      </c>
      <c r="I153" s="87">
        <f t="shared" si="35"/>
        <v>0</v>
      </c>
      <c r="J153" s="87">
        <f t="shared" si="36"/>
        <v>0</v>
      </c>
      <c r="K153" s="87">
        <f t="shared" si="37"/>
        <v>0</v>
      </c>
      <c r="L153" s="87">
        <f t="shared" si="38"/>
        <v>0</v>
      </c>
      <c r="M153" s="87">
        <f t="shared" si="39"/>
        <v>0</v>
      </c>
      <c r="N153" s="87">
        <f t="shared" si="40"/>
        <v>0</v>
      </c>
      <c r="O153" s="87">
        <f t="shared" si="41"/>
        <v>0</v>
      </c>
    </row>
    <row r="154" spans="1:15" x14ac:dyDescent="0.35">
      <c r="A154" s="87" t="str">
        <f t="shared" si="28"/>
        <v>2026</v>
      </c>
      <c r="B154" s="87">
        <v>489014</v>
      </c>
      <c r="C154" s="87">
        <f t="shared" si="29"/>
        <v>0</v>
      </c>
      <c r="D154" s="87">
        <f t="shared" si="30"/>
        <v>0</v>
      </c>
      <c r="E154" s="87">
        <f t="shared" si="31"/>
        <v>0</v>
      </c>
      <c r="F154" s="87">
        <f t="shared" si="32"/>
        <v>0</v>
      </c>
      <c r="G154" s="87">
        <f t="shared" si="33"/>
        <v>0</v>
      </c>
      <c r="H154" s="87">
        <f t="shared" si="34"/>
        <v>0</v>
      </c>
      <c r="I154" s="87">
        <f t="shared" si="35"/>
        <v>0</v>
      </c>
      <c r="J154" s="87">
        <f t="shared" si="36"/>
        <v>0</v>
      </c>
      <c r="K154" s="87">
        <f t="shared" si="37"/>
        <v>0</v>
      </c>
      <c r="L154" s="87">
        <f t="shared" si="38"/>
        <v>0</v>
      </c>
      <c r="M154" s="87">
        <f t="shared" si="39"/>
        <v>0</v>
      </c>
      <c r="N154" s="87">
        <f t="shared" si="40"/>
        <v>0</v>
      </c>
      <c r="O154" s="87">
        <f t="shared" si="41"/>
        <v>0</v>
      </c>
    </row>
    <row r="155" spans="1:15" x14ac:dyDescent="0.35">
      <c r="A155" s="87" t="str">
        <f t="shared" si="28"/>
        <v>2026</v>
      </c>
      <c r="B155" s="87">
        <v>489015</v>
      </c>
      <c r="C155" s="87">
        <f t="shared" si="29"/>
        <v>0</v>
      </c>
      <c r="D155" s="87">
        <f t="shared" si="30"/>
        <v>0</v>
      </c>
      <c r="E155" s="87">
        <f t="shared" si="31"/>
        <v>0</v>
      </c>
      <c r="F155" s="87">
        <f t="shared" si="32"/>
        <v>0</v>
      </c>
      <c r="G155" s="87">
        <f t="shared" si="33"/>
        <v>0</v>
      </c>
      <c r="H155" s="87">
        <f t="shared" si="34"/>
        <v>0</v>
      </c>
      <c r="I155" s="87">
        <f t="shared" si="35"/>
        <v>0</v>
      </c>
      <c r="J155" s="87">
        <f t="shared" si="36"/>
        <v>0</v>
      </c>
      <c r="K155" s="87">
        <f t="shared" si="37"/>
        <v>0</v>
      </c>
      <c r="L155" s="87">
        <f t="shared" si="38"/>
        <v>0</v>
      </c>
      <c r="M155" s="87">
        <f t="shared" si="39"/>
        <v>0</v>
      </c>
      <c r="N155" s="87">
        <f t="shared" si="40"/>
        <v>0</v>
      </c>
      <c r="O155" s="87">
        <f t="shared" si="41"/>
        <v>0</v>
      </c>
    </row>
    <row r="156" spans="1:15" x14ac:dyDescent="0.35">
      <c r="A156" s="87" t="str">
        <f t="shared" si="28"/>
        <v>2026</v>
      </c>
      <c r="B156" s="87">
        <v>489016</v>
      </c>
      <c r="C156" s="87">
        <f t="shared" si="29"/>
        <v>0</v>
      </c>
      <c r="D156" s="87">
        <f t="shared" si="30"/>
        <v>0</v>
      </c>
      <c r="E156" s="87">
        <f t="shared" si="31"/>
        <v>0</v>
      </c>
      <c r="F156" s="87">
        <f t="shared" si="32"/>
        <v>0</v>
      </c>
      <c r="G156" s="87">
        <f t="shared" si="33"/>
        <v>0</v>
      </c>
      <c r="H156" s="87">
        <f t="shared" si="34"/>
        <v>0</v>
      </c>
      <c r="I156" s="87">
        <f t="shared" si="35"/>
        <v>0</v>
      </c>
      <c r="J156" s="87">
        <f t="shared" si="36"/>
        <v>0</v>
      </c>
      <c r="K156" s="87">
        <f t="shared" si="37"/>
        <v>0</v>
      </c>
      <c r="L156" s="87">
        <f t="shared" si="38"/>
        <v>0</v>
      </c>
      <c r="M156" s="87">
        <f t="shared" si="39"/>
        <v>0</v>
      </c>
      <c r="N156" s="87">
        <f t="shared" si="40"/>
        <v>0</v>
      </c>
      <c r="O156" s="87">
        <f t="shared" si="41"/>
        <v>0</v>
      </c>
    </row>
    <row r="157" spans="1:15" x14ac:dyDescent="0.35">
      <c r="A157" s="87" t="str">
        <f t="shared" si="28"/>
        <v>2026</v>
      </c>
      <c r="B157" s="87">
        <v>489017</v>
      </c>
      <c r="C157" s="87">
        <f t="shared" si="29"/>
        <v>0</v>
      </c>
      <c r="D157" s="87">
        <f t="shared" si="30"/>
        <v>0</v>
      </c>
      <c r="E157" s="87">
        <f t="shared" si="31"/>
        <v>0</v>
      </c>
      <c r="F157" s="87">
        <f t="shared" si="32"/>
        <v>0</v>
      </c>
      <c r="G157" s="87">
        <f t="shared" si="33"/>
        <v>0</v>
      </c>
      <c r="H157" s="87">
        <f t="shared" si="34"/>
        <v>0</v>
      </c>
      <c r="I157" s="87">
        <f t="shared" si="35"/>
        <v>0</v>
      </c>
      <c r="J157" s="87">
        <f t="shared" si="36"/>
        <v>0</v>
      </c>
      <c r="K157" s="87">
        <f t="shared" si="37"/>
        <v>0</v>
      </c>
      <c r="L157" s="87">
        <f t="shared" si="38"/>
        <v>0</v>
      </c>
      <c r="M157" s="87">
        <f t="shared" si="39"/>
        <v>0</v>
      </c>
      <c r="N157" s="87">
        <f t="shared" si="40"/>
        <v>0</v>
      </c>
      <c r="O157" s="87">
        <f t="shared" si="41"/>
        <v>0</v>
      </c>
    </row>
    <row r="158" spans="1:15" x14ac:dyDescent="0.35">
      <c r="A158" s="87" t="str">
        <f t="shared" si="28"/>
        <v>2026</v>
      </c>
      <c r="B158" s="87">
        <v>489018</v>
      </c>
      <c r="C158" s="87">
        <f t="shared" si="29"/>
        <v>0</v>
      </c>
      <c r="D158" s="87">
        <f t="shared" si="30"/>
        <v>0</v>
      </c>
      <c r="E158" s="87">
        <f t="shared" si="31"/>
        <v>0</v>
      </c>
      <c r="F158" s="87">
        <f t="shared" si="32"/>
        <v>0</v>
      </c>
      <c r="G158" s="87">
        <f t="shared" si="33"/>
        <v>0</v>
      </c>
      <c r="H158" s="87">
        <f t="shared" si="34"/>
        <v>0</v>
      </c>
      <c r="I158" s="87">
        <f t="shared" si="35"/>
        <v>0</v>
      </c>
      <c r="J158" s="87">
        <f t="shared" si="36"/>
        <v>0</v>
      </c>
      <c r="K158" s="87">
        <f t="shared" si="37"/>
        <v>0</v>
      </c>
      <c r="L158" s="87">
        <f t="shared" si="38"/>
        <v>0</v>
      </c>
      <c r="M158" s="87">
        <f t="shared" si="39"/>
        <v>0</v>
      </c>
      <c r="N158" s="87">
        <f t="shared" si="40"/>
        <v>0</v>
      </c>
      <c r="O158" s="87">
        <f t="shared" si="41"/>
        <v>0</v>
      </c>
    </row>
    <row r="159" spans="1:15" x14ac:dyDescent="0.35">
      <c r="A159" s="87" t="str">
        <f t="shared" si="28"/>
        <v>2026</v>
      </c>
      <c r="B159" s="87">
        <v>489110</v>
      </c>
      <c r="C159" s="87">
        <f t="shared" si="29"/>
        <v>0</v>
      </c>
      <c r="D159" s="87">
        <f t="shared" si="30"/>
        <v>0</v>
      </c>
      <c r="E159" s="87">
        <f t="shared" si="31"/>
        <v>0</v>
      </c>
      <c r="F159" s="87">
        <f t="shared" si="32"/>
        <v>0</v>
      </c>
      <c r="G159" s="87">
        <f t="shared" si="33"/>
        <v>0</v>
      </c>
      <c r="H159" s="87">
        <f t="shared" si="34"/>
        <v>0</v>
      </c>
      <c r="I159" s="87">
        <f t="shared" si="35"/>
        <v>0</v>
      </c>
      <c r="J159" s="87">
        <f t="shared" si="36"/>
        <v>0</v>
      </c>
      <c r="K159" s="87">
        <f t="shared" si="37"/>
        <v>0</v>
      </c>
      <c r="L159" s="87">
        <f t="shared" si="38"/>
        <v>0</v>
      </c>
      <c r="M159" s="87">
        <f t="shared" si="39"/>
        <v>0</v>
      </c>
      <c r="N159" s="87">
        <f t="shared" si="40"/>
        <v>0</v>
      </c>
      <c r="O159" s="87">
        <f t="shared" si="41"/>
        <v>0</v>
      </c>
    </row>
    <row r="160" spans="1:15" x14ac:dyDescent="0.35">
      <c r="A160" s="87" t="str">
        <f t="shared" si="28"/>
        <v>2026</v>
      </c>
      <c r="B160" s="87">
        <v>489111</v>
      </c>
      <c r="C160" s="87">
        <f t="shared" si="29"/>
        <v>0</v>
      </c>
      <c r="D160" s="87">
        <f t="shared" si="30"/>
        <v>0</v>
      </c>
      <c r="E160" s="87">
        <f t="shared" si="31"/>
        <v>0</v>
      </c>
      <c r="F160" s="87">
        <f t="shared" si="32"/>
        <v>0</v>
      </c>
      <c r="G160" s="87">
        <f t="shared" si="33"/>
        <v>0</v>
      </c>
      <c r="H160" s="87">
        <f t="shared" si="34"/>
        <v>0</v>
      </c>
      <c r="I160" s="87">
        <f t="shared" si="35"/>
        <v>0</v>
      </c>
      <c r="J160" s="87">
        <f t="shared" si="36"/>
        <v>0</v>
      </c>
      <c r="K160" s="87">
        <f t="shared" si="37"/>
        <v>0</v>
      </c>
      <c r="L160" s="87">
        <f t="shared" si="38"/>
        <v>0</v>
      </c>
      <c r="M160" s="87">
        <f t="shared" si="39"/>
        <v>0</v>
      </c>
      <c r="N160" s="87">
        <f t="shared" si="40"/>
        <v>0</v>
      </c>
      <c r="O160" s="87">
        <f t="shared" si="41"/>
        <v>0</v>
      </c>
    </row>
    <row r="161" spans="1:15" x14ac:dyDescent="0.35">
      <c r="A161" s="87" t="str">
        <f t="shared" si="28"/>
        <v>2026</v>
      </c>
      <c r="B161" s="87">
        <v>489512</v>
      </c>
      <c r="C161" s="87">
        <f t="shared" si="29"/>
        <v>0</v>
      </c>
      <c r="D161" s="87">
        <f t="shared" si="30"/>
        <v>0</v>
      </c>
      <c r="E161" s="87">
        <f t="shared" si="31"/>
        <v>0</v>
      </c>
      <c r="F161" s="87">
        <f t="shared" si="32"/>
        <v>0</v>
      </c>
      <c r="G161" s="87">
        <f t="shared" si="33"/>
        <v>0</v>
      </c>
      <c r="H161" s="87">
        <f t="shared" si="34"/>
        <v>0</v>
      </c>
      <c r="I161" s="87">
        <f t="shared" si="35"/>
        <v>0</v>
      </c>
      <c r="J161" s="87">
        <f t="shared" si="36"/>
        <v>0</v>
      </c>
      <c r="K161" s="87">
        <f t="shared" si="37"/>
        <v>0</v>
      </c>
      <c r="L161" s="87">
        <f t="shared" si="38"/>
        <v>0</v>
      </c>
      <c r="M161" s="87">
        <f t="shared" si="39"/>
        <v>0</v>
      </c>
      <c r="N161" s="87">
        <f t="shared" si="40"/>
        <v>0</v>
      </c>
      <c r="O161" s="87">
        <f t="shared" si="41"/>
        <v>0</v>
      </c>
    </row>
    <row r="162" spans="1:15" x14ac:dyDescent="0.35">
      <c r="A162" s="87" t="str">
        <f t="shared" si="28"/>
        <v>2026</v>
      </c>
      <c r="B162" s="87">
        <v>489513</v>
      </c>
      <c r="C162" s="87">
        <f t="shared" si="29"/>
        <v>0</v>
      </c>
      <c r="D162" s="87">
        <f t="shared" si="30"/>
        <v>0</v>
      </c>
      <c r="E162" s="87">
        <f t="shared" si="31"/>
        <v>0</v>
      </c>
      <c r="F162" s="87">
        <f t="shared" si="32"/>
        <v>0</v>
      </c>
      <c r="G162" s="87">
        <f t="shared" si="33"/>
        <v>0</v>
      </c>
      <c r="H162" s="87">
        <f t="shared" si="34"/>
        <v>0</v>
      </c>
      <c r="I162" s="87">
        <f t="shared" si="35"/>
        <v>0</v>
      </c>
      <c r="J162" s="87">
        <f t="shared" si="36"/>
        <v>0</v>
      </c>
      <c r="K162" s="87">
        <f t="shared" si="37"/>
        <v>0</v>
      </c>
      <c r="L162" s="87">
        <f t="shared" si="38"/>
        <v>0</v>
      </c>
      <c r="M162" s="87">
        <f t="shared" si="39"/>
        <v>0</v>
      </c>
      <c r="N162" s="87">
        <f t="shared" si="40"/>
        <v>0</v>
      </c>
      <c r="O162" s="87">
        <f t="shared" si="41"/>
        <v>0</v>
      </c>
    </row>
    <row r="163" spans="1:15" x14ac:dyDescent="0.35">
      <c r="A163" s="87" t="str">
        <f t="shared" si="28"/>
        <v>2026</v>
      </c>
      <c r="C163" s="87" t="e">
        <f t="shared" si="29"/>
        <v>#N/A</v>
      </c>
      <c r="D163" s="87" t="e">
        <f t="shared" si="30"/>
        <v>#N/A</v>
      </c>
      <c r="E163" s="87" t="e">
        <f t="shared" si="31"/>
        <v>#N/A</v>
      </c>
      <c r="F163" s="87" t="e">
        <f t="shared" si="32"/>
        <v>#N/A</v>
      </c>
      <c r="G163" s="87" t="e">
        <f t="shared" si="33"/>
        <v>#N/A</v>
      </c>
      <c r="H163" s="87" t="e">
        <f t="shared" si="34"/>
        <v>#N/A</v>
      </c>
      <c r="I163" s="87" t="e">
        <f t="shared" si="35"/>
        <v>#N/A</v>
      </c>
      <c r="J163" s="87" t="e">
        <f t="shared" si="36"/>
        <v>#N/A</v>
      </c>
      <c r="K163" s="87" t="e">
        <f t="shared" si="37"/>
        <v>#N/A</v>
      </c>
      <c r="L163" s="87" t="e">
        <f t="shared" si="38"/>
        <v>#N/A</v>
      </c>
      <c r="M163" s="87" t="e">
        <f t="shared" si="39"/>
        <v>#N/A</v>
      </c>
      <c r="N163" s="87" t="e">
        <f t="shared" si="40"/>
        <v>#N/A</v>
      </c>
      <c r="O163" s="87" t="e">
        <f t="shared" si="41"/>
        <v>#N/A</v>
      </c>
    </row>
    <row r="164" spans="1:15" x14ac:dyDescent="0.35">
      <c r="A164" s="87" t="str">
        <f t="shared" si="28"/>
        <v>2026</v>
      </c>
      <c r="C164" s="87" t="e">
        <f t="shared" si="29"/>
        <v>#N/A</v>
      </c>
      <c r="D164" s="87" t="e">
        <f t="shared" si="30"/>
        <v>#N/A</v>
      </c>
      <c r="E164" s="87" t="e">
        <f t="shared" si="31"/>
        <v>#N/A</v>
      </c>
      <c r="F164" s="87" t="e">
        <f t="shared" si="32"/>
        <v>#N/A</v>
      </c>
      <c r="G164" s="87" t="e">
        <f t="shared" si="33"/>
        <v>#N/A</v>
      </c>
      <c r="H164" s="87" t="e">
        <f t="shared" si="34"/>
        <v>#N/A</v>
      </c>
      <c r="I164" s="87" t="e">
        <f t="shared" si="35"/>
        <v>#N/A</v>
      </c>
      <c r="J164" s="87" t="e">
        <f t="shared" si="36"/>
        <v>#N/A</v>
      </c>
      <c r="K164" s="87" t="e">
        <f t="shared" si="37"/>
        <v>#N/A</v>
      </c>
      <c r="L164" s="87" t="e">
        <f t="shared" si="38"/>
        <v>#N/A</v>
      </c>
      <c r="M164" s="87" t="e">
        <f t="shared" si="39"/>
        <v>#N/A</v>
      </c>
      <c r="N164" s="87" t="e">
        <f t="shared" si="40"/>
        <v>#N/A</v>
      </c>
      <c r="O164" s="87" t="e">
        <f t="shared" si="41"/>
        <v>#N/A</v>
      </c>
    </row>
    <row r="165" spans="1:15" x14ac:dyDescent="0.35">
      <c r="A165" s="87" t="str">
        <f t="shared" si="28"/>
        <v>2026</v>
      </c>
      <c r="C165" s="87" t="e">
        <f t="shared" si="29"/>
        <v>#N/A</v>
      </c>
      <c r="D165" s="87" t="e">
        <f t="shared" si="30"/>
        <v>#N/A</v>
      </c>
      <c r="E165" s="87" t="e">
        <f t="shared" si="31"/>
        <v>#N/A</v>
      </c>
      <c r="F165" s="87" t="e">
        <f t="shared" si="32"/>
        <v>#N/A</v>
      </c>
      <c r="G165" s="87" t="e">
        <f t="shared" si="33"/>
        <v>#N/A</v>
      </c>
      <c r="H165" s="87" t="e">
        <f t="shared" si="34"/>
        <v>#N/A</v>
      </c>
      <c r="I165" s="87" t="e">
        <f t="shared" si="35"/>
        <v>#N/A</v>
      </c>
      <c r="J165" s="87" t="e">
        <f t="shared" si="36"/>
        <v>#N/A</v>
      </c>
      <c r="K165" s="87" t="e">
        <f t="shared" si="37"/>
        <v>#N/A</v>
      </c>
      <c r="L165" s="87" t="e">
        <f t="shared" si="38"/>
        <v>#N/A</v>
      </c>
      <c r="M165" s="87" t="e">
        <f t="shared" si="39"/>
        <v>#N/A</v>
      </c>
      <c r="N165" s="87" t="e">
        <f t="shared" si="40"/>
        <v>#N/A</v>
      </c>
      <c r="O165" s="87" t="e">
        <f t="shared" si="41"/>
        <v>#N/A</v>
      </c>
    </row>
    <row r="166" spans="1:15" x14ac:dyDescent="0.35">
      <c r="A166" s="87" t="str">
        <f t="shared" si="28"/>
        <v>2026</v>
      </c>
      <c r="C166" s="87" t="e">
        <f t="shared" si="29"/>
        <v>#N/A</v>
      </c>
      <c r="D166" s="87" t="e">
        <f t="shared" si="30"/>
        <v>#N/A</v>
      </c>
      <c r="E166" s="87" t="e">
        <f t="shared" si="31"/>
        <v>#N/A</v>
      </c>
      <c r="F166" s="87" t="e">
        <f t="shared" si="32"/>
        <v>#N/A</v>
      </c>
      <c r="G166" s="87" t="e">
        <f t="shared" si="33"/>
        <v>#N/A</v>
      </c>
      <c r="H166" s="87" t="e">
        <f t="shared" si="34"/>
        <v>#N/A</v>
      </c>
      <c r="I166" s="87" t="e">
        <f t="shared" si="35"/>
        <v>#N/A</v>
      </c>
      <c r="J166" s="87" t="e">
        <f t="shared" si="36"/>
        <v>#N/A</v>
      </c>
      <c r="K166" s="87" t="e">
        <f t="shared" si="37"/>
        <v>#N/A</v>
      </c>
      <c r="L166" s="87" t="e">
        <f t="shared" si="38"/>
        <v>#N/A</v>
      </c>
      <c r="M166" s="87" t="e">
        <f t="shared" si="39"/>
        <v>#N/A</v>
      </c>
      <c r="N166" s="87" t="e">
        <f t="shared" si="40"/>
        <v>#N/A</v>
      </c>
      <c r="O166" s="87" t="e">
        <f t="shared" si="41"/>
        <v>#N/A</v>
      </c>
    </row>
    <row r="167" spans="1:15" x14ac:dyDescent="0.35">
      <c r="A167" s="87" t="str">
        <f t="shared" si="28"/>
        <v>2026</v>
      </c>
      <c r="B167" s="87">
        <v>490000</v>
      </c>
      <c r="C167" s="87">
        <f t="shared" si="29"/>
        <v>0</v>
      </c>
      <c r="D167" s="87">
        <f t="shared" si="30"/>
        <v>0</v>
      </c>
      <c r="E167" s="87">
        <f t="shared" si="31"/>
        <v>0</v>
      </c>
      <c r="F167" s="87">
        <f t="shared" si="32"/>
        <v>0</v>
      </c>
      <c r="G167" s="87">
        <f t="shared" si="33"/>
        <v>0</v>
      </c>
      <c r="H167" s="87">
        <f t="shared" si="34"/>
        <v>0</v>
      </c>
      <c r="I167" s="87">
        <f t="shared" si="35"/>
        <v>0</v>
      </c>
      <c r="J167" s="87">
        <f t="shared" si="36"/>
        <v>0</v>
      </c>
      <c r="K167" s="87">
        <f t="shared" si="37"/>
        <v>0</v>
      </c>
      <c r="L167" s="87">
        <f t="shared" si="38"/>
        <v>0</v>
      </c>
      <c r="M167" s="87">
        <f t="shared" si="39"/>
        <v>0</v>
      </c>
      <c r="N167" s="87">
        <f t="shared" si="40"/>
        <v>0</v>
      </c>
      <c r="O167" s="87">
        <f t="shared" si="41"/>
        <v>0</v>
      </c>
    </row>
    <row r="168" spans="1:15" x14ac:dyDescent="0.35">
      <c r="A168" s="87" t="str">
        <f t="shared" si="28"/>
        <v>2026</v>
      </c>
      <c r="B168" s="87">
        <v>491000</v>
      </c>
      <c r="C168" s="87">
        <f t="shared" si="29"/>
        <v>9481524</v>
      </c>
      <c r="D168" s="87">
        <f t="shared" si="30"/>
        <v>790127</v>
      </c>
      <c r="E168" s="87">
        <f t="shared" si="31"/>
        <v>790127</v>
      </c>
      <c r="F168" s="87">
        <f t="shared" si="32"/>
        <v>790127</v>
      </c>
      <c r="G168" s="87">
        <f t="shared" si="33"/>
        <v>790127</v>
      </c>
      <c r="H168" s="87">
        <f t="shared" si="34"/>
        <v>790127</v>
      </c>
      <c r="I168" s="87">
        <f t="shared" si="35"/>
        <v>790127</v>
      </c>
      <c r="J168" s="87">
        <f t="shared" si="36"/>
        <v>790127</v>
      </c>
      <c r="K168" s="87">
        <f t="shared" si="37"/>
        <v>790127</v>
      </c>
      <c r="L168" s="87">
        <f t="shared" si="38"/>
        <v>790127</v>
      </c>
      <c r="M168" s="87">
        <f t="shared" si="39"/>
        <v>790127</v>
      </c>
      <c r="N168" s="87">
        <f t="shared" si="40"/>
        <v>790127</v>
      </c>
      <c r="O168" s="87">
        <f t="shared" si="41"/>
        <v>790127</v>
      </c>
    </row>
    <row r="169" spans="1:15" x14ac:dyDescent="0.35">
      <c r="A169" s="87" t="str">
        <f t="shared" si="28"/>
        <v>2026</v>
      </c>
      <c r="B169" s="87">
        <v>491010</v>
      </c>
      <c r="C169" s="87">
        <f t="shared" si="29"/>
        <v>0</v>
      </c>
      <c r="D169" s="87">
        <f t="shared" si="30"/>
        <v>0</v>
      </c>
      <c r="E169" s="87">
        <f t="shared" si="31"/>
        <v>0</v>
      </c>
      <c r="F169" s="87">
        <f t="shared" si="32"/>
        <v>0</v>
      </c>
      <c r="G169" s="87">
        <f t="shared" si="33"/>
        <v>0</v>
      </c>
      <c r="H169" s="87">
        <f t="shared" si="34"/>
        <v>0</v>
      </c>
      <c r="I169" s="87">
        <f t="shared" si="35"/>
        <v>0</v>
      </c>
      <c r="J169" s="87">
        <f t="shared" si="36"/>
        <v>0</v>
      </c>
      <c r="K169" s="87">
        <f t="shared" si="37"/>
        <v>0</v>
      </c>
      <c r="L169" s="87">
        <f t="shared" si="38"/>
        <v>0</v>
      </c>
      <c r="M169" s="87">
        <f t="shared" si="39"/>
        <v>0</v>
      </c>
      <c r="N169" s="87">
        <f t="shared" si="40"/>
        <v>0</v>
      </c>
      <c r="O169" s="87">
        <f t="shared" si="41"/>
        <v>0</v>
      </c>
    </row>
    <row r="170" spans="1:15" x14ac:dyDescent="0.35">
      <c r="A170" s="87" t="str">
        <f t="shared" si="28"/>
        <v>2026</v>
      </c>
      <c r="B170" s="87">
        <v>491011</v>
      </c>
      <c r="C170" s="87">
        <f t="shared" si="29"/>
        <v>0</v>
      </c>
      <c r="D170" s="87">
        <f t="shared" si="30"/>
        <v>0</v>
      </c>
      <c r="E170" s="87">
        <f t="shared" si="31"/>
        <v>0</v>
      </c>
      <c r="F170" s="87">
        <f t="shared" si="32"/>
        <v>0</v>
      </c>
      <c r="G170" s="87">
        <f t="shared" si="33"/>
        <v>0</v>
      </c>
      <c r="H170" s="87">
        <f t="shared" si="34"/>
        <v>0</v>
      </c>
      <c r="I170" s="87">
        <f t="shared" si="35"/>
        <v>0</v>
      </c>
      <c r="J170" s="87">
        <f t="shared" si="36"/>
        <v>0</v>
      </c>
      <c r="K170" s="87">
        <f t="shared" si="37"/>
        <v>0</v>
      </c>
      <c r="L170" s="87">
        <f t="shared" si="38"/>
        <v>0</v>
      </c>
      <c r="M170" s="87">
        <f t="shared" si="39"/>
        <v>0</v>
      </c>
      <c r="N170" s="87">
        <f t="shared" si="40"/>
        <v>0</v>
      </c>
      <c r="O170" s="87">
        <f t="shared" si="41"/>
        <v>0</v>
      </c>
    </row>
    <row r="171" spans="1:15" x14ac:dyDescent="0.35">
      <c r="A171" s="87" t="str">
        <f t="shared" si="28"/>
        <v>2026</v>
      </c>
      <c r="B171" s="87">
        <v>491012</v>
      </c>
      <c r="C171" s="87">
        <f t="shared" si="29"/>
        <v>0</v>
      </c>
      <c r="D171" s="87">
        <f t="shared" si="30"/>
        <v>0</v>
      </c>
      <c r="E171" s="87">
        <f t="shared" si="31"/>
        <v>0</v>
      </c>
      <c r="F171" s="87">
        <f t="shared" si="32"/>
        <v>0</v>
      </c>
      <c r="G171" s="87">
        <f t="shared" si="33"/>
        <v>0</v>
      </c>
      <c r="H171" s="87">
        <f t="shared" si="34"/>
        <v>0</v>
      </c>
      <c r="I171" s="87">
        <f t="shared" si="35"/>
        <v>0</v>
      </c>
      <c r="J171" s="87">
        <f t="shared" si="36"/>
        <v>0</v>
      </c>
      <c r="K171" s="87">
        <f t="shared" si="37"/>
        <v>0</v>
      </c>
      <c r="L171" s="87">
        <f t="shared" si="38"/>
        <v>0</v>
      </c>
      <c r="M171" s="87">
        <f t="shared" si="39"/>
        <v>0</v>
      </c>
      <c r="N171" s="87">
        <f t="shared" si="40"/>
        <v>0</v>
      </c>
      <c r="O171" s="87">
        <f t="shared" si="41"/>
        <v>0</v>
      </c>
    </row>
    <row r="172" spans="1:15" x14ac:dyDescent="0.35">
      <c r="A172" s="87" t="str">
        <f t="shared" si="28"/>
        <v>2026</v>
      </c>
      <c r="B172" s="87">
        <v>491510</v>
      </c>
      <c r="C172" s="87">
        <f t="shared" si="29"/>
        <v>0</v>
      </c>
      <c r="D172" s="87">
        <f t="shared" si="30"/>
        <v>0</v>
      </c>
      <c r="E172" s="87">
        <f t="shared" si="31"/>
        <v>0</v>
      </c>
      <c r="F172" s="87">
        <f t="shared" si="32"/>
        <v>0</v>
      </c>
      <c r="G172" s="87">
        <f t="shared" si="33"/>
        <v>0</v>
      </c>
      <c r="H172" s="87">
        <f t="shared" si="34"/>
        <v>0</v>
      </c>
      <c r="I172" s="87">
        <f t="shared" si="35"/>
        <v>0</v>
      </c>
      <c r="J172" s="87">
        <f t="shared" si="36"/>
        <v>0</v>
      </c>
      <c r="K172" s="87">
        <f t="shared" si="37"/>
        <v>0</v>
      </c>
      <c r="L172" s="87">
        <f t="shared" si="38"/>
        <v>0</v>
      </c>
      <c r="M172" s="87">
        <f t="shared" si="39"/>
        <v>0</v>
      </c>
      <c r="N172" s="87">
        <f t="shared" si="40"/>
        <v>0</v>
      </c>
      <c r="O172" s="87">
        <f t="shared" si="41"/>
        <v>0</v>
      </c>
    </row>
    <row r="173" spans="1:15" x14ac:dyDescent="0.35">
      <c r="A173" s="87" t="str">
        <f t="shared" si="28"/>
        <v>2026</v>
      </c>
      <c r="B173" s="87">
        <v>491511</v>
      </c>
      <c r="C173" s="87">
        <f t="shared" si="29"/>
        <v>0</v>
      </c>
      <c r="D173" s="87">
        <f t="shared" si="30"/>
        <v>0</v>
      </c>
      <c r="E173" s="87">
        <f t="shared" si="31"/>
        <v>0</v>
      </c>
      <c r="F173" s="87">
        <f t="shared" si="32"/>
        <v>0</v>
      </c>
      <c r="G173" s="87">
        <f t="shared" si="33"/>
        <v>0</v>
      </c>
      <c r="H173" s="87">
        <f t="shared" si="34"/>
        <v>0</v>
      </c>
      <c r="I173" s="87">
        <f t="shared" si="35"/>
        <v>0</v>
      </c>
      <c r="J173" s="87">
        <f t="shared" si="36"/>
        <v>0</v>
      </c>
      <c r="K173" s="87">
        <f t="shared" si="37"/>
        <v>0</v>
      </c>
      <c r="L173" s="87">
        <f t="shared" si="38"/>
        <v>0</v>
      </c>
      <c r="M173" s="87">
        <f t="shared" si="39"/>
        <v>0</v>
      </c>
      <c r="N173" s="87">
        <f t="shared" si="40"/>
        <v>0</v>
      </c>
      <c r="O173" s="87">
        <f t="shared" si="41"/>
        <v>0</v>
      </c>
    </row>
    <row r="174" spans="1:15" x14ac:dyDescent="0.35">
      <c r="A174" s="87" t="str">
        <f t="shared" si="28"/>
        <v>2026</v>
      </c>
      <c r="B174" s="87">
        <v>491512</v>
      </c>
      <c r="C174" s="87">
        <f t="shared" si="29"/>
        <v>0</v>
      </c>
      <c r="D174" s="87">
        <f t="shared" si="30"/>
        <v>0</v>
      </c>
      <c r="E174" s="87">
        <f t="shared" si="31"/>
        <v>0</v>
      </c>
      <c r="F174" s="87">
        <f t="shared" si="32"/>
        <v>0</v>
      </c>
      <c r="G174" s="87">
        <f t="shared" si="33"/>
        <v>0</v>
      </c>
      <c r="H174" s="87">
        <f t="shared" si="34"/>
        <v>0</v>
      </c>
      <c r="I174" s="87">
        <f t="shared" si="35"/>
        <v>0</v>
      </c>
      <c r="J174" s="87">
        <f t="shared" si="36"/>
        <v>0</v>
      </c>
      <c r="K174" s="87">
        <f t="shared" si="37"/>
        <v>0</v>
      </c>
      <c r="L174" s="87">
        <f t="shared" si="38"/>
        <v>0</v>
      </c>
      <c r="M174" s="87">
        <f t="shared" si="39"/>
        <v>0</v>
      </c>
      <c r="N174" s="87">
        <f t="shared" si="40"/>
        <v>0</v>
      </c>
      <c r="O174" s="87">
        <f t="shared" si="41"/>
        <v>0</v>
      </c>
    </row>
    <row r="175" spans="1:15" x14ac:dyDescent="0.35">
      <c r="A175" s="87" t="str">
        <f t="shared" si="28"/>
        <v>2026</v>
      </c>
      <c r="B175" s="87">
        <v>491513</v>
      </c>
      <c r="C175" s="87">
        <f t="shared" si="29"/>
        <v>0</v>
      </c>
      <c r="D175" s="87">
        <f t="shared" si="30"/>
        <v>0</v>
      </c>
      <c r="E175" s="87">
        <f t="shared" si="31"/>
        <v>0</v>
      </c>
      <c r="F175" s="87">
        <f t="shared" si="32"/>
        <v>0</v>
      </c>
      <c r="G175" s="87">
        <f t="shared" si="33"/>
        <v>0</v>
      </c>
      <c r="H175" s="87">
        <f t="shared" si="34"/>
        <v>0</v>
      </c>
      <c r="I175" s="87">
        <f t="shared" si="35"/>
        <v>0</v>
      </c>
      <c r="J175" s="87">
        <f t="shared" si="36"/>
        <v>0</v>
      </c>
      <c r="K175" s="87">
        <f t="shared" si="37"/>
        <v>0</v>
      </c>
      <c r="L175" s="87">
        <f t="shared" si="38"/>
        <v>0</v>
      </c>
      <c r="M175" s="87">
        <f t="shared" si="39"/>
        <v>0</v>
      </c>
      <c r="N175" s="87">
        <f t="shared" si="40"/>
        <v>0</v>
      </c>
      <c r="O175" s="87">
        <f t="shared" si="41"/>
        <v>0</v>
      </c>
    </row>
    <row r="176" spans="1:15" x14ac:dyDescent="0.35">
      <c r="A176" s="87" t="str">
        <f t="shared" si="28"/>
        <v>2026</v>
      </c>
      <c r="B176" s="87">
        <v>491551</v>
      </c>
      <c r="C176" s="87">
        <f t="shared" si="29"/>
        <v>0</v>
      </c>
      <c r="D176" s="87">
        <f t="shared" si="30"/>
        <v>0</v>
      </c>
      <c r="E176" s="87">
        <f t="shared" si="31"/>
        <v>0</v>
      </c>
      <c r="F176" s="87">
        <f t="shared" si="32"/>
        <v>0</v>
      </c>
      <c r="G176" s="87">
        <f t="shared" si="33"/>
        <v>0</v>
      </c>
      <c r="H176" s="87">
        <f t="shared" si="34"/>
        <v>0</v>
      </c>
      <c r="I176" s="87">
        <f t="shared" si="35"/>
        <v>0</v>
      </c>
      <c r="J176" s="87">
        <f t="shared" si="36"/>
        <v>0</v>
      </c>
      <c r="K176" s="87">
        <f t="shared" si="37"/>
        <v>0</v>
      </c>
      <c r="L176" s="87">
        <f t="shared" si="38"/>
        <v>0</v>
      </c>
      <c r="M176" s="87">
        <f t="shared" si="39"/>
        <v>0</v>
      </c>
      <c r="N176" s="87">
        <f t="shared" si="40"/>
        <v>0</v>
      </c>
      <c r="O176" s="87">
        <f t="shared" si="41"/>
        <v>0</v>
      </c>
    </row>
    <row r="177" spans="1:15" x14ac:dyDescent="0.35">
      <c r="A177" s="87" t="str">
        <f t="shared" si="28"/>
        <v>2026</v>
      </c>
      <c r="B177" s="87">
        <v>491552</v>
      </c>
      <c r="C177" s="87">
        <f t="shared" si="29"/>
        <v>0</v>
      </c>
      <c r="D177" s="87">
        <f t="shared" si="30"/>
        <v>0</v>
      </c>
      <c r="E177" s="87">
        <f t="shared" si="31"/>
        <v>0</v>
      </c>
      <c r="F177" s="87">
        <f t="shared" si="32"/>
        <v>0</v>
      </c>
      <c r="G177" s="87">
        <f t="shared" si="33"/>
        <v>0</v>
      </c>
      <c r="H177" s="87">
        <f t="shared" si="34"/>
        <v>0</v>
      </c>
      <c r="I177" s="87">
        <f t="shared" si="35"/>
        <v>0</v>
      </c>
      <c r="J177" s="87">
        <f t="shared" si="36"/>
        <v>0</v>
      </c>
      <c r="K177" s="87">
        <f t="shared" si="37"/>
        <v>0</v>
      </c>
      <c r="L177" s="87">
        <f t="shared" si="38"/>
        <v>0</v>
      </c>
      <c r="M177" s="87">
        <f t="shared" si="39"/>
        <v>0</v>
      </c>
      <c r="N177" s="87">
        <f t="shared" si="40"/>
        <v>0</v>
      </c>
      <c r="O177" s="87">
        <f t="shared" si="41"/>
        <v>0</v>
      </c>
    </row>
    <row r="178" spans="1:15" x14ac:dyDescent="0.35">
      <c r="A178" s="87" t="str">
        <f t="shared" si="28"/>
        <v>2026</v>
      </c>
      <c r="B178" s="87">
        <v>491553</v>
      </c>
      <c r="C178" s="87">
        <f t="shared" si="29"/>
        <v>0</v>
      </c>
      <c r="D178" s="87">
        <f t="shared" si="30"/>
        <v>0</v>
      </c>
      <c r="E178" s="87">
        <f t="shared" si="31"/>
        <v>0</v>
      </c>
      <c r="F178" s="87">
        <f t="shared" si="32"/>
        <v>0</v>
      </c>
      <c r="G178" s="87">
        <f t="shared" si="33"/>
        <v>0</v>
      </c>
      <c r="H178" s="87">
        <f t="shared" si="34"/>
        <v>0</v>
      </c>
      <c r="I178" s="87">
        <f t="shared" si="35"/>
        <v>0</v>
      </c>
      <c r="J178" s="87">
        <f t="shared" si="36"/>
        <v>0</v>
      </c>
      <c r="K178" s="87">
        <f t="shared" si="37"/>
        <v>0</v>
      </c>
      <c r="L178" s="87">
        <f t="shared" si="38"/>
        <v>0</v>
      </c>
      <c r="M178" s="87">
        <f t="shared" si="39"/>
        <v>0</v>
      </c>
      <c r="N178" s="87">
        <f t="shared" si="40"/>
        <v>0</v>
      </c>
      <c r="O178" s="87">
        <f t="shared" si="41"/>
        <v>0</v>
      </c>
    </row>
    <row r="179" spans="1:15" x14ac:dyDescent="0.35">
      <c r="A179" s="87" t="str">
        <f t="shared" si="28"/>
        <v>2026</v>
      </c>
      <c r="B179" s="87">
        <v>491554</v>
      </c>
      <c r="C179" s="87">
        <f t="shared" si="29"/>
        <v>0</v>
      </c>
      <c r="D179" s="87">
        <f t="shared" si="30"/>
        <v>0</v>
      </c>
      <c r="E179" s="87">
        <f t="shared" si="31"/>
        <v>0</v>
      </c>
      <c r="F179" s="87">
        <f t="shared" si="32"/>
        <v>0</v>
      </c>
      <c r="G179" s="87">
        <f t="shared" si="33"/>
        <v>0</v>
      </c>
      <c r="H179" s="87">
        <f t="shared" si="34"/>
        <v>0</v>
      </c>
      <c r="I179" s="87">
        <f t="shared" si="35"/>
        <v>0</v>
      </c>
      <c r="J179" s="87">
        <f t="shared" si="36"/>
        <v>0</v>
      </c>
      <c r="K179" s="87">
        <f t="shared" si="37"/>
        <v>0</v>
      </c>
      <c r="L179" s="87">
        <f t="shared" si="38"/>
        <v>0</v>
      </c>
      <c r="M179" s="87">
        <f t="shared" si="39"/>
        <v>0</v>
      </c>
      <c r="N179" s="87">
        <f t="shared" si="40"/>
        <v>0</v>
      </c>
      <c r="O179" s="87">
        <f t="shared" si="41"/>
        <v>0</v>
      </c>
    </row>
    <row r="180" spans="1:15" x14ac:dyDescent="0.35">
      <c r="A180" s="87" t="str">
        <f t="shared" si="28"/>
        <v>2026</v>
      </c>
      <c r="B180" s="87">
        <v>491555</v>
      </c>
      <c r="C180" s="87">
        <f t="shared" si="29"/>
        <v>0</v>
      </c>
      <c r="D180" s="87">
        <f t="shared" si="30"/>
        <v>0</v>
      </c>
      <c r="E180" s="87">
        <f t="shared" si="31"/>
        <v>0</v>
      </c>
      <c r="F180" s="87">
        <f t="shared" si="32"/>
        <v>0</v>
      </c>
      <c r="G180" s="87">
        <f t="shared" si="33"/>
        <v>0</v>
      </c>
      <c r="H180" s="87">
        <f t="shared" si="34"/>
        <v>0</v>
      </c>
      <c r="I180" s="87">
        <f t="shared" si="35"/>
        <v>0</v>
      </c>
      <c r="J180" s="87">
        <f t="shared" si="36"/>
        <v>0</v>
      </c>
      <c r="K180" s="87">
        <f t="shared" si="37"/>
        <v>0</v>
      </c>
      <c r="L180" s="87">
        <f t="shared" si="38"/>
        <v>0</v>
      </c>
      <c r="M180" s="87">
        <f t="shared" si="39"/>
        <v>0</v>
      </c>
      <c r="N180" s="87">
        <f t="shared" si="40"/>
        <v>0</v>
      </c>
      <c r="O180" s="87">
        <f t="shared" si="41"/>
        <v>0</v>
      </c>
    </row>
    <row r="181" spans="1:15" x14ac:dyDescent="0.35">
      <c r="A181" s="87" t="str">
        <f t="shared" si="28"/>
        <v>2026</v>
      </c>
      <c r="B181" s="87">
        <v>491556</v>
      </c>
      <c r="C181" s="87">
        <f t="shared" si="29"/>
        <v>0</v>
      </c>
      <c r="D181" s="87">
        <f t="shared" si="30"/>
        <v>0</v>
      </c>
      <c r="E181" s="87">
        <f t="shared" si="31"/>
        <v>0</v>
      </c>
      <c r="F181" s="87">
        <f t="shared" si="32"/>
        <v>0</v>
      </c>
      <c r="G181" s="87">
        <f t="shared" si="33"/>
        <v>0</v>
      </c>
      <c r="H181" s="87">
        <f t="shared" si="34"/>
        <v>0</v>
      </c>
      <c r="I181" s="87">
        <f t="shared" si="35"/>
        <v>0</v>
      </c>
      <c r="J181" s="87">
        <f t="shared" si="36"/>
        <v>0</v>
      </c>
      <c r="K181" s="87">
        <f t="shared" si="37"/>
        <v>0</v>
      </c>
      <c r="L181" s="87">
        <f t="shared" si="38"/>
        <v>0</v>
      </c>
      <c r="M181" s="87">
        <f t="shared" si="39"/>
        <v>0</v>
      </c>
      <c r="N181" s="87">
        <f t="shared" si="40"/>
        <v>0</v>
      </c>
      <c r="O181" s="87">
        <f t="shared" si="41"/>
        <v>0</v>
      </c>
    </row>
    <row r="182" spans="1:15" x14ac:dyDescent="0.35">
      <c r="A182" s="87" t="str">
        <f t="shared" si="28"/>
        <v>2026</v>
      </c>
      <c r="B182" s="87">
        <v>491557</v>
      </c>
      <c r="C182" s="87">
        <f t="shared" si="29"/>
        <v>0</v>
      </c>
      <c r="D182" s="87">
        <f t="shared" si="30"/>
        <v>0</v>
      </c>
      <c r="E182" s="87">
        <f t="shared" si="31"/>
        <v>0</v>
      </c>
      <c r="F182" s="87">
        <f t="shared" si="32"/>
        <v>0</v>
      </c>
      <c r="G182" s="87">
        <f t="shared" si="33"/>
        <v>0</v>
      </c>
      <c r="H182" s="87">
        <f t="shared" si="34"/>
        <v>0</v>
      </c>
      <c r="I182" s="87">
        <f t="shared" si="35"/>
        <v>0</v>
      </c>
      <c r="J182" s="87">
        <f t="shared" si="36"/>
        <v>0</v>
      </c>
      <c r="K182" s="87">
        <f t="shared" si="37"/>
        <v>0</v>
      </c>
      <c r="L182" s="87">
        <f t="shared" si="38"/>
        <v>0</v>
      </c>
      <c r="M182" s="87">
        <f t="shared" si="39"/>
        <v>0</v>
      </c>
      <c r="N182" s="87">
        <f t="shared" si="40"/>
        <v>0</v>
      </c>
      <c r="O182" s="87">
        <f t="shared" si="41"/>
        <v>0</v>
      </c>
    </row>
    <row r="183" spans="1:15" x14ac:dyDescent="0.35">
      <c r="A183" s="87" t="str">
        <f t="shared" si="28"/>
        <v>2026</v>
      </c>
      <c r="B183" s="87">
        <v>491558</v>
      </c>
      <c r="C183" s="87">
        <f t="shared" si="29"/>
        <v>0</v>
      </c>
      <c r="D183" s="87">
        <f t="shared" si="30"/>
        <v>0</v>
      </c>
      <c r="E183" s="87">
        <f t="shared" si="31"/>
        <v>0</v>
      </c>
      <c r="F183" s="87">
        <f t="shared" si="32"/>
        <v>0</v>
      </c>
      <c r="G183" s="87">
        <f t="shared" si="33"/>
        <v>0</v>
      </c>
      <c r="H183" s="87">
        <f t="shared" si="34"/>
        <v>0</v>
      </c>
      <c r="I183" s="87">
        <f t="shared" si="35"/>
        <v>0</v>
      </c>
      <c r="J183" s="87">
        <f t="shared" si="36"/>
        <v>0</v>
      </c>
      <c r="K183" s="87">
        <f t="shared" si="37"/>
        <v>0</v>
      </c>
      <c r="L183" s="87">
        <f t="shared" si="38"/>
        <v>0</v>
      </c>
      <c r="M183" s="87">
        <f t="shared" si="39"/>
        <v>0</v>
      </c>
      <c r="N183" s="87">
        <f t="shared" si="40"/>
        <v>0</v>
      </c>
      <c r="O183" s="87">
        <f t="shared" si="41"/>
        <v>0</v>
      </c>
    </row>
    <row r="184" spans="1:15" x14ac:dyDescent="0.35">
      <c r="A184" s="87" t="str">
        <f t="shared" si="28"/>
        <v>2026</v>
      </c>
      <c r="B184" s="87">
        <v>491559</v>
      </c>
      <c r="C184" s="87">
        <f t="shared" si="29"/>
        <v>0</v>
      </c>
      <c r="D184" s="87">
        <f t="shared" si="30"/>
        <v>0</v>
      </c>
      <c r="E184" s="87">
        <f t="shared" si="31"/>
        <v>0</v>
      </c>
      <c r="F184" s="87">
        <f t="shared" si="32"/>
        <v>0</v>
      </c>
      <c r="G184" s="87">
        <f t="shared" si="33"/>
        <v>0</v>
      </c>
      <c r="H184" s="87">
        <f t="shared" si="34"/>
        <v>0</v>
      </c>
      <c r="I184" s="87">
        <f t="shared" si="35"/>
        <v>0</v>
      </c>
      <c r="J184" s="87">
        <f t="shared" si="36"/>
        <v>0</v>
      </c>
      <c r="K184" s="87">
        <f t="shared" si="37"/>
        <v>0</v>
      </c>
      <c r="L184" s="87">
        <f t="shared" si="38"/>
        <v>0</v>
      </c>
      <c r="M184" s="87">
        <f t="shared" si="39"/>
        <v>0</v>
      </c>
      <c r="N184" s="87">
        <f t="shared" si="40"/>
        <v>0</v>
      </c>
      <c r="O184" s="87">
        <f t="shared" si="41"/>
        <v>0</v>
      </c>
    </row>
    <row r="185" spans="1:15" x14ac:dyDescent="0.35">
      <c r="A185" s="87" t="str">
        <f t="shared" si="28"/>
        <v>2026</v>
      </c>
      <c r="B185" s="87">
        <v>491560</v>
      </c>
      <c r="C185" s="87">
        <f t="shared" si="29"/>
        <v>0</v>
      </c>
      <c r="D185" s="87">
        <f t="shared" si="30"/>
        <v>0</v>
      </c>
      <c r="E185" s="87">
        <f t="shared" si="31"/>
        <v>0</v>
      </c>
      <c r="F185" s="87">
        <f t="shared" si="32"/>
        <v>0</v>
      </c>
      <c r="G185" s="87">
        <f t="shared" si="33"/>
        <v>0</v>
      </c>
      <c r="H185" s="87">
        <f t="shared" si="34"/>
        <v>0</v>
      </c>
      <c r="I185" s="87">
        <f t="shared" si="35"/>
        <v>0</v>
      </c>
      <c r="J185" s="87">
        <f t="shared" si="36"/>
        <v>0</v>
      </c>
      <c r="K185" s="87">
        <f t="shared" si="37"/>
        <v>0</v>
      </c>
      <c r="L185" s="87">
        <f t="shared" si="38"/>
        <v>0</v>
      </c>
      <c r="M185" s="87">
        <f t="shared" si="39"/>
        <v>0</v>
      </c>
      <c r="N185" s="87">
        <f t="shared" si="40"/>
        <v>0</v>
      </c>
      <c r="O185" s="87">
        <f t="shared" si="41"/>
        <v>0</v>
      </c>
    </row>
    <row r="186" spans="1:15" x14ac:dyDescent="0.35">
      <c r="A186" s="87" t="str">
        <f t="shared" si="28"/>
        <v>2026</v>
      </c>
      <c r="B186" s="87">
        <v>491561</v>
      </c>
      <c r="C186" s="87">
        <f t="shared" si="29"/>
        <v>0</v>
      </c>
      <c r="D186" s="87">
        <f t="shared" si="30"/>
        <v>0</v>
      </c>
      <c r="E186" s="87">
        <f t="shared" si="31"/>
        <v>0</v>
      </c>
      <c r="F186" s="87">
        <f t="shared" si="32"/>
        <v>0</v>
      </c>
      <c r="G186" s="87">
        <f t="shared" si="33"/>
        <v>0</v>
      </c>
      <c r="H186" s="87">
        <f t="shared" si="34"/>
        <v>0</v>
      </c>
      <c r="I186" s="87">
        <f t="shared" si="35"/>
        <v>0</v>
      </c>
      <c r="J186" s="87">
        <f t="shared" si="36"/>
        <v>0</v>
      </c>
      <c r="K186" s="87">
        <f t="shared" si="37"/>
        <v>0</v>
      </c>
      <c r="L186" s="87">
        <f t="shared" si="38"/>
        <v>0</v>
      </c>
      <c r="M186" s="87">
        <f t="shared" si="39"/>
        <v>0</v>
      </c>
      <c r="N186" s="87">
        <f t="shared" si="40"/>
        <v>0</v>
      </c>
      <c r="O186" s="87">
        <f t="shared" si="41"/>
        <v>0</v>
      </c>
    </row>
    <row r="187" spans="1:15" x14ac:dyDescent="0.35">
      <c r="A187" s="87" t="str">
        <f t="shared" si="28"/>
        <v>2026</v>
      </c>
      <c r="B187" s="87">
        <v>491562</v>
      </c>
      <c r="C187" s="87">
        <f t="shared" si="29"/>
        <v>0</v>
      </c>
      <c r="D187" s="87">
        <f t="shared" si="30"/>
        <v>0</v>
      </c>
      <c r="E187" s="87">
        <f t="shared" si="31"/>
        <v>0</v>
      </c>
      <c r="F187" s="87">
        <f t="shared" si="32"/>
        <v>0</v>
      </c>
      <c r="G187" s="87">
        <f t="shared" si="33"/>
        <v>0</v>
      </c>
      <c r="H187" s="87">
        <f t="shared" si="34"/>
        <v>0</v>
      </c>
      <c r="I187" s="87">
        <f t="shared" si="35"/>
        <v>0</v>
      </c>
      <c r="J187" s="87">
        <f t="shared" si="36"/>
        <v>0</v>
      </c>
      <c r="K187" s="87">
        <f t="shared" si="37"/>
        <v>0</v>
      </c>
      <c r="L187" s="87">
        <f t="shared" si="38"/>
        <v>0</v>
      </c>
      <c r="M187" s="87">
        <f t="shared" si="39"/>
        <v>0</v>
      </c>
      <c r="N187" s="87">
        <f t="shared" si="40"/>
        <v>0</v>
      </c>
      <c r="O187" s="87">
        <f t="shared" si="41"/>
        <v>0</v>
      </c>
    </row>
    <row r="188" spans="1:15" x14ac:dyDescent="0.35">
      <c r="A188" s="87" t="str">
        <f t="shared" si="28"/>
        <v>2026</v>
      </c>
      <c r="B188" s="87">
        <v>491563</v>
      </c>
      <c r="C188" s="87">
        <f t="shared" si="29"/>
        <v>0</v>
      </c>
      <c r="D188" s="87">
        <f t="shared" si="30"/>
        <v>0</v>
      </c>
      <c r="E188" s="87">
        <f t="shared" si="31"/>
        <v>0</v>
      </c>
      <c r="F188" s="87">
        <f t="shared" si="32"/>
        <v>0</v>
      </c>
      <c r="G188" s="87">
        <f t="shared" si="33"/>
        <v>0</v>
      </c>
      <c r="H188" s="87">
        <f t="shared" si="34"/>
        <v>0</v>
      </c>
      <c r="I188" s="87">
        <f t="shared" si="35"/>
        <v>0</v>
      </c>
      <c r="J188" s="87">
        <f t="shared" si="36"/>
        <v>0</v>
      </c>
      <c r="K188" s="87">
        <f t="shared" si="37"/>
        <v>0</v>
      </c>
      <c r="L188" s="87">
        <f t="shared" si="38"/>
        <v>0</v>
      </c>
      <c r="M188" s="87">
        <f t="shared" si="39"/>
        <v>0</v>
      </c>
      <c r="N188" s="87">
        <f t="shared" si="40"/>
        <v>0</v>
      </c>
      <c r="O188" s="87">
        <f t="shared" si="41"/>
        <v>0</v>
      </c>
    </row>
    <row r="189" spans="1:15" x14ac:dyDescent="0.35">
      <c r="A189" s="87" t="str">
        <f t="shared" si="28"/>
        <v>2026</v>
      </c>
      <c r="B189" s="87">
        <v>491564</v>
      </c>
      <c r="C189" s="87">
        <f t="shared" si="29"/>
        <v>0</v>
      </c>
      <c r="D189" s="87">
        <f t="shared" si="30"/>
        <v>0</v>
      </c>
      <c r="E189" s="87">
        <f t="shared" si="31"/>
        <v>0</v>
      </c>
      <c r="F189" s="87">
        <f t="shared" si="32"/>
        <v>0</v>
      </c>
      <c r="G189" s="87">
        <f t="shared" si="33"/>
        <v>0</v>
      </c>
      <c r="H189" s="87">
        <f t="shared" si="34"/>
        <v>0</v>
      </c>
      <c r="I189" s="87">
        <f t="shared" si="35"/>
        <v>0</v>
      </c>
      <c r="J189" s="87">
        <f t="shared" si="36"/>
        <v>0</v>
      </c>
      <c r="K189" s="87">
        <f t="shared" si="37"/>
        <v>0</v>
      </c>
      <c r="L189" s="87">
        <f t="shared" si="38"/>
        <v>0</v>
      </c>
      <c r="M189" s="87">
        <f t="shared" si="39"/>
        <v>0</v>
      </c>
      <c r="N189" s="87">
        <f t="shared" si="40"/>
        <v>0</v>
      </c>
      <c r="O189" s="87">
        <f t="shared" si="41"/>
        <v>0</v>
      </c>
    </row>
    <row r="190" spans="1:15" x14ac:dyDescent="0.35">
      <c r="A190" s="87" t="str">
        <f t="shared" si="28"/>
        <v>2026</v>
      </c>
      <c r="B190" s="87">
        <v>492000</v>
      </c>
      <c r="C190" s="87">
        <f t="shared" si="29"/>
        <v>0</v>
      </c>
      <c r="D190" s="87">
        <f t="shared" si="30"/>
        <v>0</v>
      </c>
      <c r="E190" s="87">
        <f t="shared" si="31"/>
        <v>0</v>
      </c>
      <c r="F190" s="87">
        <f t="shared" si="32"/>
        <v>0</v>
      </c>
      <c r="G190" s="87">
        <f t="shared" si="33"/>
        <v>0</v>
      </c>
      <c r="H190" s="87">
        <f t="shared" si="34"/>
        <v>0</v>
      </c>
      <c r="I190" s="87">
        <f t="shared" si="35"/>
        <v>0</v>
      </c>
      <c r="J190" s="87">
        <f t="shared" si="36"/>
        <v>0</v>
      </c>
      <c r="K190" s="87">
        <f t="shared" si="37"/>
        <v>0</v>
      </c>
      <c r="L190" s="87">
        <f t="shared" si="38"/>
        <v>0</v>
      </c>
      <c r="M190" s="87">
        <f t="shared" si="39"/>
        <v>0</v>
      </c>
      <c r="N190" s="87">
        <f t="shared" si="40"/>
        <v>0</v>
      </c>
      <c r="O190" s="87">
        <f t="shared" si="41"/>
        <v>0</v>
      </c>
    </row>
    <row r="191" spans="1:15" x14ac:dyDescent="0.35">
      <c r="A191" s="87" t="str">
        <f t="shared" si="28"/>
        <v>2026</v>
      </c>
      <c r="C191" s="87" t="e">
        <f t="shared" si="29"/>
        <v>#N/A</v>
      </c>
      <c r="D191" s="87" t="e">
        <f t="shared" si="30"/>
        <v>#N/A</v>
      </c>
      <c r="E191" s="87" t="e">
        <f t="shared" si="31"/>
        <v>#N/A</v>
      </c>
      <c r="F191" s="87" t="e">
        <f t="shared" si="32"/>
        <v>#N/A</v>
      </c>
      <c r="G191" s="87" t="e">
        <f t="shared" si="33"/>
        <v>#N/A</v>
      </c>
      <c r="H191" s="87" t="e">
        <f t="shared" si="34"/>
        <v>#N/A</v>
      </c>
      <c r="I191" s="87" t="e">
        <f t="shared" si="35"/>
        <v>#N/A</v>
      </c>
      <c r="J191" s="87" t="e">
        <f t="shared" si="36"/>
        <v>#N/A</v>
      </c>
      <c r="K191" s="87" t="e">
        <f t="shared" si="37"/>
        <v>#N/A</v>
      </c>
      <c r="L191" s="87" t="e">
        <f t="shared" si="38"/>
        <v>#N/A</v>
      </c>
      <c r="M191" s="87" t="e">
        <f t="shared" si="39"/>
        <v>#N/A</v>
      </c>
      <c r="N191" s="87" t="e">
        <f t="shared" si="40"/>
        <v>#N/A</v>
      </c>
      <c r="O191" s="87" t="e">
        <f t="shared" si="41"/>
        <v>#N/A</v>
      </c>
    </row>
    <row r="192" spans="1:15" x14ac:dyDescent="0.35">
      <c r="A192" s="87" t="str">
        <f t="shared" si="28"/>
        <v>2026</v>
      </c>
      <c r="C192" s="87" t="e">
        <f t="shared" si="29"/>
        <v>#N/A</v>
      </c>
      <c r="D192" s="87" t="e">
        <f t="shared" si="30"/>
        <v>#N/A</v>
      </c>
      <c r="E192" s="87" t="e">
        <f t="shared" si="31"/>
        <v>#N/A</v>
      </c>
      <c r="F192" s="87" t="e">
        <f t="shared" si="32"/>
        <v>#N/A</v>
      </c>
      <c r="G192" s="87" t="e">
        <f t="shared" si="33"/>
        <v>#N/A</v>
      </c>
      <c r="H192" s="87" t="e">
        <f t="shared" si="34"/>
        <v>#N/A</v>
      </c>
      <c r="I192" s="87" t="e">
        <f t="shared" si="35"/>
        <v>#N/A</v>
      </c>
      <c r="J192" s="87" t="e">
        <f t="shared" si="36"/>
        <v>#N/A</v>
      </c>
      <c r="K192" s="87" t="e">
        <f t="shared" si="37"/>
        <v>#N/A</v>
      </c>
      <c r="L192" s="87" t="e">
        <f t="shared" si="38"/>
        <v>#N/A</v>
      </c>
      <c r="M192" s="87" t="e">
        <f t="shared" si="39"/>
        <v>#N/A</v>
      </c>
      <c r="N192" s="87" t="e">
        <f t="shared" si="40"/>
        <v>#N/A</v>
      </c>
      <c r="O192" s="87" t="e">
        <f t="shared" si="41"/>
        <v>#N/A</v>
      </c>
    </row>
    <row r="193" spans="1:15" x14ac:dyDescent="0.35">
      <c r="A193" s="87" t="str">
        <f t="shared" si="28"/>
        <v>2026</v>
      </c>
      <c r="C193" s="87" t="e">
        <f t="shared" si="29"/>
        <v>#N/A</v>
      </c>
      <c r="D193" s="87" t="e">
        <f t="shared" si="30"/>
        <v>#N/A</v>
      </c>
      <c r="E193" s="87" t="e">
        <f t="shared" si="31"/>
        <v>#N/A</v>
      </c>
      <c r="F193" s="87" t="e">
        <f t="shared" si="32"/>
        <v>#N/A</v>
      </c>
      <c r="G193" s="87" t="e">
        <f t="shared" si="33"/>
        <v>#N/A</v>
      </c>
      <c r="H193" s="87" t="e">
        <f t="shared" si="34"/>
        <v>#N/A</v>
      </c>
      <c r="I193" s="87" t="e">
        <f t="shared" si="35"/>
        <v>#N/A</v>
      </c>
      <c r="J193" s="87" t="e">
        <f t="shared" si="36"/>
        <v>#N/A</v>
      </c>
      <c r="K193" s="87" t="e">
        <f t="shared" si="37"/>
        <v>#N/A</v>
      </c>
      <c r="L193" s="87" t="e">
        <f t="shared" si="38"/>
        <v>#N/A</v>
      </c>
      <c r="M193" s="87" t="e">
        <f t="shared" si="39"/>
        <v>#N/A</v>
      </c>
      <c r="N193" s="87" t="e">
        <f t="shared" si="40"/>
        <v>#N/A</v>
      </c>
      <c r="O193" s="87" t="e">
        <f t="shared" si="41"/>
        <v>#N/A</v>
      </c>
    </row>
    <row r="194" spans="1:15" x14ac:dyDescent="0.35">
      <c r="A194" s="87" t="str">
        <f t="shared" ref="A194:A257" si="42">+PlnYr</f>
        <v>2026</v>
      </c>
      <c r="C194" s="87" t="e">
        <f t="shared" ref="C194:C257" si="43">VLOOKUP($B194,RSV,47,FALSE)</f>
        <v>#N/A</v>
      </c>
      <c r="D194" s="87" t="e">
        <f t="shared" ref="D194:D257" si="44">VLOOKUP($B194,RSV,35,FALSE)</f>
        <v>#N/A</v>
      </c>
      <c r="E194" s="87" t="e">
        <f t="shared" ref="E194:E257" si="45">VLOOKUP($B194,RSV,36,FALSE)</f>
        <v>#N/A</v>
      </c>
      <c r="F194" s="87" t="e">
        <f t="shared" ref="F194:F257" si="46">VLOOKUP($B194,RSV,37,FALSE)</f>
        <v>#N/A</v>
      </c>
      <c r="G194" s="87" t="e">
        <f t="shared" ref="G194:G257" si="47">VLOOKUP($B194,RSV,38,FALSE)</f>
        <v>#N/A</v>
      </c>
      <c r="H194" s="87" t="e">
        <f t="shared" ref="H194:H257" si="48">VLOOKUP($B194,RSV,39,FALSE)</f>
        <v>#N/A</v>
      </c>
      <c r="I194" s="87" t="e">
        <f t="shared" ref="I194:I257" si="49">VLOOKUP($B194,RSV,40,FALSE)</f>
        <v>#N/A</v>
      </c>
      <c r="J194" s="87" t="e">
        <f t="shared" ref="J194:J257" si="50">VLOOKUP($B194,RSV,41,FALSE)</f>
        <v>#N/A</v>
      </c>
      <c r="K194" s="87" t="e">
        <f t="shared" ref="K194:K257" si="51">VLOOKUP($B194,RSV,42,FALSE)</f>
        <v>#N/A</v>
      </c>
      <c r="L194" s="87" t="e">
        <f t="shared" ref="L194:L257" si="52">VLOOKUP($B194,RSV,43,FALSE)</f>
        <v>#N/A</v>
      </c>
      <c r="M194" s="87" t="e">
        <f t="shared" ref="M194:M257" si="53">VLOOKUP($B194,RSV,44,FALSE)</f>
        <v>#N/A</v>
      </c>
      <c r="N194" s="87" t="e">
        <f t="shared" ref="N194:N257" si="54">VLOOKUP($B194,RSV,45,FALSE)</f>
        <v>#N/A</v>
      </c>
      <c r="O194" s="87" t="e">
        <f t="shared" ref="O194:O257" si="55">VLOOKUP($B194,RSV,46,FALSE)</f>
        <v>#N/A</v>
      </c>
    </row>
    <row r="195" spans="1:15" x14ac:dyDescent="0.35">
      <c r="A195" s="87" t="str">
        <f t="shared" si="42"/>
        <v>2026</v>
      </c>
      <c r="C195" s="87" t="e">
        <f t="shared" si="43"/>
        <v>#N/A</v>
      </c>
      <c r="D195" s="87" t="e">
        <f t="shared" si="44"/>
        <v>#N/A</v>
      </c>
      <c r="E195" s="87" t="e">
        <f t="shared" si="45"/>
        <v>#N/A</v>
      </c>
      <c r="F195" s="87" t="e">
        <f t="shared" si="46"/>
        <v>#N/A</v>
      </c>
      <c r="G195" s="87" t="e">
        <f t="shared" si="47"/>
        <v>#N/A</v>
      </c>
      <c r="H195" s="87" t="e">
        <f t="shared" si="48"/>
        <v>#N/A</v>
      </c>
      <c r="I195" s="87" t="e">
        <f t="shared" si="49"/>
        <v>#N/A</v>
      </c>
      <c r="J195" s="87" t="e">
        <f t="shared" si="50"/>
        <v>#N/A</v>
      </c>
      <c r="K195" s="87" t="e">
        <f t="shared" si="51"/>
        <v>#N/A</v>
      </c>
      <c r="L195" s="87" t="e">
        <f t="shared" si="52"/>
        <v>#N/A</v>
      </c>
      <c r="M195" s="87" t="e">
        <f t="shared" si="53"/>
        <v>#N/A</v>
      </c>
      <c r="N195" s="87" t="e">
        <f t="shared" si="54"/>
        <v>#N/A</v>
      </c>
      <c r="O195" s="87" t="e">
        <f t="shared" si="55"/>
        <v>#N/A</v>
      </c>
    </row>
    <row r="196" spans="1:15" x14ac:dyDescent="0.35">
      <c r="A196" s="87" t="str">
        <f t="shared" si="42"/>
        <v>2026</v>
      </c>
      <c r="C196" s="87" t="e">
        <f t="shared" si="43"/>
        <v>#N/A</v>
      </c>
      <c r="D196" s="87" t="e">
        <f t="shared" si="44"/>
        <v>#N/A</v>
      </c>
      <c r="E196" s="87" t="e">
        <f t="shared" si="45"/>
        <v>#N/A</v>
      </c>
      <c r="F196" s="87" t="e">
        <f t="shared" si="46"/>
        <v>#N/A</v>
      </c>
      <c r="G196" s="87" t="e">
        <f t="shared" si="47"/>
        <v>#N/A</v>
      </c>
      <c r="H196" s="87" t="e">
        <f t="shared" si="48"/>
        <v>#N/A</v>
      </c>
      <c r="I196" s="87" t="e">
        <f t="shared" si="49"/>
        <v>#N/A</v>
      </c>
      <c r="J196" s="87" t="e">
        <f t="shared" si="50"/>
        <v>#N/A</v>
      </c>
      <c r="K196" s="87" t="e">
        <f t="shared" si="51"/>
        <v>#N/A</v>
      </c>
      <c r="L196" s="87" t="e">
        <f t="shared" si="52"/>
        <v>#N/A</v>
      </c>
      <c r="M196" s="87" t="e">
        <f t="shared" si="53"/>
        <v>#N/A</v>
      </c>
      <c r="N196" s="87" t="e">
        <f t="shared" si="54"/>
        <v>#N/A</v>
      </c>
      <c r="O196" s="87" t="e">
        <f t="shared" si="55"/>
        <v>#N/A</v>
      </c>
    </row>
    <row r="197" spans="1:15" x14ac:dyDescent="0.35">
      <c r="A197" s="87" t="str">
        <f t="shared" si="42"/>
        <v>2026</v>
      </c>
      <c r="C197" s="87" t="e">
        <f t="shared" si="43"/>
        <v>#N/A</v>
      </c>
      <c r="D197" s="87" t="e">
        <f t="shared" si="44"/>
        <v>#N/A</v>
      </c>
      <c r="E197" s="87" t="e">
        <f t="shared" si="45"/>
        <v>#N/A</v>
      </c>
      <c r="F197" s="87" t="e">
        <f t="shared" si="46"/>
        <v>#N/A</v>
      </c>
      <c r="G197" s="87" t="e">
        <f t="shared" si="47"/>
        <v>#N/A</v>
      </c>
      <c r="H197" s="87" t="e">
        <f t="shared" si="48"/>
        <v>#N/A</v>
      </c>
      <c r="I197" s="87" t="e">
        <f t="shared" si="49"/>
        <v>#N/A</v>
      </c>
      <c r="J197" s="87" t="e">
        <f t="shared" si="50"/>
        <v>#N/A</v>
      </c>
      <c r="K197" s="87" t="e">
        <f t="shared" si="51"/>
        <v>#N/A</v>
      </c>
      <c r="L197" s="87" t="e">
        <f t="shared" si="52"/>
        <v>#N/A</v>
      </c>
      <c r="M197" s="87" t="e">
        <f t="shared" si="53"/>
        <v>#N/A</v>
      </c>
      <c r="N197" s="87" t="e">
        <f t="shared" si="54"/>
        <v>#N/A</v>
      </c>
      <c r="O197" s="87" t="e">
        <f t="shared" si="55"/>
        <v>#N/A</v>
      </c>
    </row>
    <row r="198" spans="1:15" x14ac:dyDescent="0.35">
      <c r="A198" s="87" t="str">
        <f t="shared" si="42"/>
        <v>2026</v>
      </c>
      <c r="B198" s="87">
        <v>610000</v>
      </c>
      <c r="C198" s="87">
        <f t="shared" si="43"/>
        <v>0</v>
      </c>
      <c r="D198" s="87">
        <f t="shared" si="44"/>
        <v>0</v>
      </c>
      <c r="E198" s="87">
        <f t="shared" si="45"/>
        <v>0</v>
      </c>
      <c r="F198" s="87">
        <f t="shared" si="46"/>
        <v>0</v>
      </c>
      <c r="G198" s="87">
        <f t="shared" si="47"/>
        <v>0</v>
      </c>
      <c r="H198" s="87">
        <f t="shared" si="48"/>
        <v>0</v>
      </c>
      <c r="I198" s="87">
        <f t="shared" si="49"/>
        <v>0</v>
      </c>
      <c r="J198" s="87">
        <f t="shared" si="50"/>
        <v>0</v>
      </c>
      <c r="K198" s="87">
        <f t="shared" si="51"/>
        <v>0</v>
      </c>
      <c r="L198" s="87">
        <f t="shared" si="52"/>
        <v>0</v>
      </c>
      <c r="M198" s="87">
        <f t="shared" si="53"/>
        <v>0</v>
      </c>
      <c r="N198" s="87">
        <f t="shared" si="54"/>
        <v>0</v>
      </c>
      <c r="O198" s="87">
        <f t="shared" si="55"/>
        <v>0</v>
      </c>
    </row>
    <row r="199" spans="1:15" x14ac:dyDescent="0.35">
      <c r="A199" s="87" t="str">
        <f t="shared" si="42"/>
        <v>2026</v>
      </c>
      <c r="B199" s="87">
        <v>611000</v>
      </c>
      <c r="C199" s="87">
        <f t="shared" si="43"/>
        <v>0</v>
      </c>
      <c r="D199" s="87">
        <f t="shared" si="44"/>
        <v>0</v>
      </c>
      <c r="E199" s="87">
        <f t="shared" si="45"/>
        <v>0</v>
      </c>
      <c r="F199" s="87">
        <f t="shared" si="46"/>
        <v>0</v>
      </c>
      <c r="G199" s="87">
        <f t="shared" si="47"/>
        <v>0</v>
      </c>
      <c r="H199" s="87">
        <f t="shared" si="48"/>
        <v>0</v>
      </c>
      <c r="I199" s="87">
        <f t="shared" si="49"/>
        <v>0</v>
      </c>
      <c r="J199" s="87">
        <f t="shared" si="50"/>
        <v>0</v>
      </c>
      <c r="K199" s="87">
        <f t="shared" si="51"/>
        <v>0</v>
      </c>
      <c r="L199" s="87">
        <f t="shared" si="52"/>
        <v>0</v>
      </c>
      <c r="M199" s="87">
        <f t="shared" si="53"/>
        <v>0</v>
      </c>
      <c r="N199" s="87">
        <f t="shared" si="54"/>
        <v>0</v>
      </c>
      <c r="O199" s="87">
        <f t="shared" si="55"/>
        <v>0</v>
      </c>
    </row>
    <row r="200" spans="1:15" x14ac:dyDescent="0.35">
      <c r="A200" s="87" t="str">
        <f t="shared" si="42"/>
        <v>2026</v>
      </c>
      <c r="B200" s="87">
        <v>611010</v>
      </c>
      <c r="C200" s="87">
        <f t="shared" si="43"/>
        <v>0</v>
      </c>
      <c r="D200" s="87">
        <f t="shared" si="44"/>
        <v>0</v>
      </c>
      <c r="E200" s="87">
        <f t="shared" si="45"/>
        <v>0</v>
      </c>
      <c r="F200" s="87">
        <f t="shared" si="46"/>
        <v>0</v>
      </c>
      <c r="G200" s="87">
        <f t="shared" si="47"/>
        <v>0</v>
      </c>
      <c r="H200" s="87">
        <f t="shared" si="48"/>
        <v>0</v>
      </c>
      <c r="I200" s="87">
        <f t="shared" si="49"/>
        <v>0</v>
      </c>
      <c r="J200" s="87">
        <f t="shared" si="50"/>
        <v>0</v>
      </c>
      <c r="K200" s="87">
        <f t="shared" si="51"/>
        <v>0</v>
      </c>
      <c r="L200" s="87">
        <f t="shared" si="52"/>
        <v>0</v>
      </c>
      <c r="M200" s="87">
        <f t="shared" si="53"/>
        <v>0</v>
      </c>
      <c r="N200" s="87">
        <f t="shared" si="54"/>
        <v>0</v>
      </c>
      <c r="O200" s="87">
        <f t="shared" si="55"/>
        <v>0</v>
      </c>
    </row>
    <row r="201" spans="1:15" x14ac:dyDescent="0.35">
      <c r="A201" s="87" t="str">
        <f t="shared" si="42"/>
        <v>2026</v>
      </c>
      <c r="B201" s="87">
        <v>611011</v>
      </c>
      <c r="C201" s="87">
        <f t="shared" si="43"/>
        <v>0</v>
      </c>
      <c r="D201" s="87">
        <f t="shared" si="44"/>
        <v>0</v>
      </c>
      <c r="E201" s="87">
        <f t="shared" si="45"/>
        <v>0</v>
      </c>
      <c r="F201" s="87">
        <f t="shared" si="46"/>
        <v>0</v>
      </c>
      <c r="G201" s="87">
        <f t="shared" si="47"/>
        <v>0</v>
      </c>
      <c r="H201" s="87">
        <f t="shared" si="48"/>
        <v>0</v>
      </c>
      <c r="I201" s="87">
        <f t="shared" si="49"/>
        <v>0</v>
      </c>
      <c r="J201" s="87">
        <f t="shared" si="50"/>
        <v>0</v>
      </c>
      <c r="K201" s="87">
        <f t="shared" si="51"/>
        <v>0</v>
      </c>
      <c r="L201" s="87">
        <f t="shared" si="52"/>
        <v>0</v>
      </c>
      <c r="M201" s="87">
        <f t="shared" si="53"/>
        <v>0</v>
      </c>
      <c r="N201" s="87">
        <f t="shared" si="54"/>
        <v>0</v>
      </c>
      <c r="O201" s="87">
        <f t="shared" si="55"/>
        <v>0</v>
      </c>
    </row>
    <row r="202" spans="1:15" x14ac:dyDescent="0.35">
      <c r="A202" s="87" t="str">
        <f t="shared" si="42"/>
        <v>2026</v>
      </c>
      <c r="B202" s="87">
        <v>611012</v>
      </c>
      <c r="C202" s="87">
        <f t="shared" si="43"/>
        <v>0</v>
      </c>
      <c r="D202" s="87">
        <f t="shared" si="44"/>
        <v>0</v>
      </c>
      <c r="E202" s="87">
        <f t="shared" si="45"/>
        <v>0</v>
      </c>
      <c r="F202" s="87">
        <f t="shared" si="46"/>
        <v>0</v>
      </c>
      <c r="G202" s="87">
        <f t="shared" si="47"/>
        <v>0</v>
      </c>
      <c r="H202" s="87">
        <f t="shared" si="48"/>
        <v>0</v>
      </c>
      <c r="I202" s="87">
        <f t="shared" si="49"/>
        <v>0</v>
      </c>
      <c r="J202" s="87">
        <f t="shared" si="50"/>
        <v>0</v>
      </c>
      <c r="K202" s="87">
        <f t="shared" si="51"/>
        <v>0</v>
      </c>
      <c r="L202" s="87">
        <f t="shared" si="52"/>
        <v>0</v>
      </c>
      <c r="M202" s="87">
        <f t="shared" si="53"/>
        <v>0</v>
      </c>
      <c r="N202" s="87">
        <f t="shared" si="54"/>
        <v>0</v>
      </c>
      <c r="O202" s="87">
        <f t="shared" si="55"/>
        <v>0</v>
      </c>
    </row>
    <row r="203" spans="1:15" x14ac:dyDescent="0.35">
      <c r="A203" s="87" t="str">
        <f t="shared" si="42"/>
        <v>2026</v>
      </c>
      <c r="B203" s="87">
        <v>611013</v>
      </c>
      <c r="C203" s="87">
        <f t="shared" si="43"/>
        <v>0</v>
      </c>
      <c r="D203" s="87">
        <f t="shared" si="44"/>
        <v>0</v>
      </c>
      <c r="E203" s="87">
        <f t="shared" si="45"/>
        <v>0</v>
      </c>
      <c r="F203" s="87">
        <f t="shared" si="46"/>
        <v>0</v>
      </c>
      <c r="G203" s="87">
        <f t="shared" si="47"/>
        <v>0</v>
      </c>
      <c r="H203" s="87">
        <f t="shared" si="48"/>
        <v>0</v>
      </c>
      <c r="I203" s="87">
        <f t="shared" si="49"/>
        <v>0</v>
      </c>
      <c r="J203" s="87">
        <f t="shared" si="50"/>
        <v>0</v>
      </c>
      <c r="K203" s="87">
        <f t="shared" si="51"/>
        <v>0</v>
      </c>
      <c r="L203" s="87">
        <f t="shared" si="52"/>
        <v>0</v>
      </c>
      <c r="M203" s="87">
        <f t="shared" si="53"/>
        <v>0</v>
      </c>
      <c r="N203" s="87">
        <f t="shared" si="54"/>
        <v>0</v>
      </c>
      <c r="O203" s="87">
        <f t="shared" si="55"/>
        <v>0</v>
      </c>
    </row>
    <row r="204" spans="1:15" x14ac:dyDescent="0.35">
      <c r="A204" s="87" t="str">
        <f t="shared" si="42"/>
        <v>2026</v>
      </c>
      <c r="B204" s="87">
        <v>611014</v>
      </c>
      <c r="C204" s="87">
        <f t="shared" si="43"/>
        <v>0</v>
      </c>
      <c r="D204" s="87">
        <f t="shared" si="44"/>
        <v>0</v>
      </c>
      <c r="E204" s="87">
        <f t="shared" si="45"/>
        <v>0</v>
      </c>
      <c r="F204" s="87">
        <f t="shared" si="46"/>
        <v>0</v>
      </c>
      <c r="G204" s="87">
        <f t="shared" si="47"/>
        <v>0</v>
      </c>
      <c r="H204" s="87">
        <f t="shared" si="48"/>
        <v>0</v>
      </c>
      <c r="I204" s="87">
        <f t="shared" si="49"/>
        <v>0</v>
      </c>
      <c r="J204" s="87">
        <f t="shared" si="50"/>
        <v>0</v>
      </c>
      <c r="K204" s="87">
        <f t="shared" si="51"/>
        <v>0</v>
      </c>
      <c r="L204" s="87">
        <f t="shared" si="52"/>
        <v>0</v>
      </c>
      <c r="M204" s="87">
        <f t="shared" si="53"/>
        <v>0</v>
      </c>
      <c r="N204" s="87">
        <f t="shared" si="54"/>
        <v>0</v>
      </c>
      <c r="O204" s="87">
        <f t="shared" si="55"/>
        <v>0</v>
      </c>
    </row>
    <row r="205" spans="1:15" x14ac:dyDescent="0.35">
      <c r="A205" s="87" t="str">
        <f t="shared" si="42"/>
        <v>2026</v>
      </c>
      <c r="B205" s="87">
        <v>611015</v>
      </c>
      <c r="C205" s="87">
        <f t="shared" si="43"/>
        <v>0</v>
      </c>
      <c r="D205" s="87">
        <f t="shared" si="44"/>
        <v>0</v>
      </c>
      <c r="E205" s="87">
        <f t="shared" si="45"/>
        <v>0</v>
      </c>
      <c r="F205" s="87">
        <f t="shared" si="46"/>
        <v>0</v>
      </c>
      <c r="G205" s="87">
        <f t="shared" si="47"/>
        <v>0</v>
      </c>
      <c r="H205" s="87">
        <f t="shared" si="48"/>
        <v>0</v>
      </c>
      <c r="I205" s="87">
        <f t="shared" si="49"/>
        <v>0</v>
      </c>
      <c r="J205" s="87">
        <f t="shared" si="50"/>
        <v>0</v>
      </c>
      <c r="K205" s="87">
        <f t="shared" si="51"/>
        <v>0</v>
      </c>
      <c r="L205" s="87">
        <f t="shared" si="52"/>
        <v>0</v>
      </c>
      <c r="M205" s="87">
        <f t="shared" si="53"/>
        <v>0</v>
      </c>
      <c r="N205" s="87">
        <f t="shared" si="54"/>
        <v>0</v>
      </c>
      <c r="O205" s="87">
        <f t="shared" si="55"/>
        <v>0</v>
      </c>
    </row>
    <row r="206" spans="1:15" x14ac:dyDescent="0.35">
      <c r="A206" s="87" t="str">
        <f t="shared" si="42"/>
        <v>2026</v>
      </c>
      <c r="B206" s="87">
        <v>611016</v>
      </c>
      <c r="C206" s="87">
        <f t="shared" si="43"/>
        <v>0</v>
      </c>
      <c r="D206" s="87">
        <f t="shared" si="44"/>
        <v>0</v>
      </c>
      <c r="E206" s="87">
        <f t="shared" si="45"/>
        <v>0</v>
      </c>
      <c r="F206" s="87">
        <f t="shared" si="46"/>
        <v>0</v>
      </c>
      <c r="G206" s="87">
        <f t="shared" si="47"/>
        <v>0</v>
      </c>
      <c r="H206" s="87">
        <f t="shared" si="48"/>
        <v>0</v>
      </c>
      <c r="I206" s="87">
        <f t="shared" si="49"/>
        <v>0</v>
      </c>
      <c r="J206" s="87">
        <f t="shared" si="50"/>
        <v>0</v>
      </c>
      <c r="K206" s="87">
        <f t="shared" si="51"/>
        <v>0</v>
      </c>
      <c r="L206" s="87">
        <f t="shared" si="52"/>
        <v>0</v>
      </c>
      <c r="M206" s="87">
        <f t="shared" si="53"/>
        <v>0</v>
      </c>
      <c r="N206" s="87">
        <f t="shared" si="54"/>
        <v>0</v>
      </c>
      <c r="O206" s="87">
        <f t="shared" si="55"/>
        <v>0</v>
      </c>
    </row>
    <row r="207" spans="1:15" x14ac:dyDescent="0.35">
      <c r="A207" s="87" t="str">
        <f t="shared" si="42"/>
        <v>2026</v>
      </c>
      <c r="B207" s="87">
        <v>612000</v>
      </c>
      <c r="C207" s="87">
        <f t="shared" si="43"/>
        <v>0</v>
      </c>
      <c r="D207" s="87">
        <f t="shared" si="44"/>
        <v>0</v>
      </c>
      <c r="E207" s="87">
        <f t="shared" si="45"/>
        <v>0</v>
      </c>
      <c r="F207" s="87">
        <f t="shared" si="46"/>
        <v>0</v>
      </c>
      <c r="G207" s="87">
        <f t="shared" si="47"/>
        <v>0</v>
      </c>
      <c r="H207" s="87">
        <f t="shared" si="48"/>
        <v>0</v>
      </c>
      <c r="I207" s="87">
        <f t="shared" si="49"/>
        <v>0</v>
      </c>
      <c r="J207" s="87">
        <f t="shared" si="50"/>
        <v>0</v>
      </c>
      <c r="K207" s="87">
        <f t="shared" si="51"/>
        <v>0</v>
      </c>
      <c r="L207" s="87">
        <f t="shared" si="52"/>
        <v>0</v>
      </c>
      <c r="M207" s="87">
        <f t="shared" si="53"/>
        <v>0</v>
      </c>
      <c r="N207" s="87">
        <f t="shared" si="54"/>
        <v>0</v>
      </c>
      <c r="O207" s="87">
        <f t="shared" si="55"/>
        <v>0</v>
      </c>
    </row>
    <row r="208" spans="1:15" x14ac:dyDescent="0.35">
      <c r="A208" s="87" t="str">
        <f t="shared" si="42"/>
        <v>2026</v>
      </c>
      <c r="B208" s="87">
        <v>612010</v>
      </c>
      <c r="C208" s="87">
        <f t="shared" si="43"/>
        <v>0</v>
      </c>
      <c r="D208" s="87">
        <f t="shared" si="44"/>
        <v>0</v>
      </c>
      <c r="E208" s="87">
        <f t="shared" si="45"/>
        <v>0</v>
      </c>
      <c r="F208" s="87">
        <f t="shared" si="46"/>
        <v>0</v>
      </c>
      <c r="G208" s="87">
        <f t="shared" si="47"/>
        <v>0</v>
      </c>
      <c r="H208" s="87">
        <f t="shared" si="48"/>
        <v>0</v>
      </c>
      <c r="I208" s="87">
        <f t="shared" si="49"/>
        <v>0</v>
      </c>
      <c r="J208" s="87">
        <f t="shared" si="50"/>
        <v>0</v>
      </c>
      <c r="K208" s="87">
        <f t="shared" si="51"/>
        <v>0</v>
      </c>
      <c r="L208" s="87">
        <f t="shared" si="52"/>
        <v>0</v>
      </c>
      <c r="M208" s="87">
        <f t="shared" si="53"/>
        <v>0</v>
      </c>
      <c r="N208" s="87">
        <f t="shared" si="54"/>
        <v>0</v>
      </c>
      <c r="O208" s="87">
        <f t="shared" si="55"/>
        <v>0</v>
      </c>
    </row>
    <row r="209" spans="1:15" x14ac:dyDescent="0.35">
      <c r="A209" s="87" t="str">
        <f t="shared" si="42"/>
        <v>2026</v>
      </c>
      <c r="B209" s="87">
        <v>612011</v>
      </c>
      <c r="C209" s="87">
        <f t="shared" si="43"/>
        <v>0</v>
      </c>
      <c r="D209" s="87">
        <f t="shared" si="44"/>
        <v>0</v>
      </c>
      <c r="E209" s="87">
        <f t="shared" si="45"/>
        <v>0</v>
      </c>
      <c r="F209" s="87">
        <f t="shared" si="46"/>
        <v>0</v>
      </c>
      <c r="G209" s="87">
        <f t="shared" si="47"/>
        <v>0</v>
      </c>
      <c r="H209" s="87">
        <f t="shared" si="48"/>
        <v>0</v>
      </c>
      <c r="I209" s="87">
        <f t="shared" si="49"/>
        <v>0</v>
      </c>
      <c r="J209" s="87">
        <f t="shared" si="50"/>
        <v>0</v>
      </c>
      <c r="K209" s="87">
        <f t="shared" si="51"/>
        <v>0</v>
      </c>
      <c r="L209" s="87">
        <f t="shared" si="52"/>
        <v>0</v>
      </c>
      <c r="M209" s="87">
        <f t="shared" si="53"/>
        <v>0</v>
      </c>
      <c r="N209" s="87">
        <f t="shared" si="54"/>
        <v>0</v>
      </c>
      <c r="O209" s="87">
        <f t="shared" si="55"/>
        <v>0</v>
      </c>
    </row>
    <row r="210" spans="1:15" x14ac:dyDescent="0.35">
      <c r="A210" s="87" t="str">
        <f t="shared" si="42"/>
        <v>2026</v>
      </c>
      <c r="B210" s="87">
        <v>612012</v>
      </c>
      <c r="C210" s="87">
        <f t="shared" si="43"/>
        <v>0</v>
      </c>
      <c r="D210" s="87">
        <f t="shared" si="44"/>
        <v>0</v>
      </c>
      <c r="E210" s="87">
        <f t="shared" si="45"/>
        <v>0</v>
      </c>
      <c r="F210" s="87">
        <f t="shared" si="46"/>
        <v>0</v>
      </c>
      <c r="G210" s="87">
        <f t="shared" si="47"/>
        <v>0</v>
      </c>
      <c r="H210" s="87">
        <f t="shared" si="48"/>
        <v>0</v>
      </c>
      <c r="I210" s="87">
        <f t="shared" si="49"/>
        <v>0</v>
      </c>
      <c r="J210" s="87">
        <f t="shared" si="50"/>
        <v>0</v>
      </c>
      <c r="K210" s="87">
        <f t="shared" si="51"/>
        <v>0</v>
      </c>
      <c r="L210" s="87">
        <f t="shared" si="52"/>
        <v>0</v>
      </c>
      <c r="M210" s="87">
        <f t="shared" si="53"/>
        <v>0</v>
      </c>
      <c r="N210" s="87">
        <f t="shared" si="54"/>
        <v>0</v>
      </c>
      <c r="O210" s="87">
        <f t="shared" si="55"/>
        <v>0</v>
      </c>
    </row>
    <row r="211" spans="1:15" x14ac:dyDescent="0.35">
      <c r="A211" s="87" t="str">
        <f t="shared" si="42"/>
        <v>2026</v>
      </c>
      <c r="B211" s="87">
        <v>612013</v>
      </c>
      <c r="C211" s="87">
        <f t="shared" si="43"/>
        <v>0</v>
      </c>
      <c r="D211" s="87">
        <f t="shared" si="44"/>
        <v>0</v>
      </c>
      <c r="E211" s="87">
        <f t="shared" si="45"/>
        <v>0</v>
      </c>
      <c r="F211" s="87">
        <f t="shared" si="46"/>
        <v>0</v>
      </c>
      <c r="G211" s="87">
        <f t="shared" si="47"/>
        <v>0</v>
      </c>
      <c r="H211" s="87">
        <f t="shared" si="48"/>
        <v>0</v>
      </c>
      <c r="I211" s="87">
        <f t="shared" si="49"/>
        <v>0</v>
      </c>
      <c r="J211" s="87">
        <f t="shared" si="50"/>
        <v>0</v>
      </c>
      <c r="K211" s="87">
        <f t="shared" si="51"/>
        <v>0</v>
      </c>
      <c r="L211" s="87">
        <f t="shared" si="52"/>
        <v>0</v>
      </c>
      <c r="M211" s="87">
        <f t="shared" si="53"/>
        <v>0</v>
      </c>
      <c r="N211" s="87">
        <f t="shared" si="54"/>
        <v>0</v>
      </c>
      <c r="O211" s="87">
        <f t="shared" si="55"/>
        <v>0</v>
      </c>
    </row>
    <row r="212" spans="1:15" x14ac:dyDescent="0.35">
      <c r="A212" s="87" t="str">
        <f t="shared" si="42"/>
        <v>2026</v>
      </c>
      <c r="B212" s="87">
        <v>612014</v>
      </c>
      <c r="C212" s="87">
        <f t="shared" si="43"/>
        <v>0</v>
      </c>
      <c r="D212" s="87">
        <f t="shared" si="44"/>
        <v>0</v>
      </c>
      <c r="E212" s="87">
        <f t="shared" si="45"/>
        <v>0</v>
      </c>
      <c r="F212" s="87">
        <f t="shared" si="46"/>
        <v>0</v>
      </c>
      <c r="G212" s="87">
        <f t="shared" si="47"/>
        <v>0</v>
      </c>
      <c r="H212" s="87">
        <f t="shared" si="48"/>
        <v>0</v>
      </c>
      <c r="I212" s="87">
        <f t="shared" si="49"/>
        <v>0</v>
      </c>
      <c r="J212" s="87">
        <f t="shared" si="50"/>
        <v>0</v>
      </c>
      <c r="K212" s="87">
        <f t="shared" si="51"/>
        <v>0</v>
      </c>
      <c r="L212" s="87">
        <f t="shared" si="52"/>
        <v>0</v>
      </c>
      <c r="M212" s="87">
        <f t="shared" si="53"/>
        <v>0</v>
      </c>
      <c r="N212" s="87">
        <f t="shared" si="54"/>
        <v>0</v>
      </c>
      <c r="O212" s="87">
        <f t="shared" si="55"/>
        <v>0</v>
      </c>
    </row>
    <row r="213" spans="1:15" x14ac:dyDescent="0.35">
      <c r="A213" s="87" t="str">
        <f t="shared" si="42"/>
        <v>2026</v>
      </c>
      <c r="B213" s="87">
        <v>612015</v>
      </c>
      <c r="C213" s="87">
        <f t="shared" si="43"/>
        <v>0</v>
      </c>
      <c r="D213" s="87">
        <f t="shared" si="44"/>
        <v>0</v>
      </c>
      <c r="E213" s="87">
        <f t="shared" si="45"/>
        <v>0</v>
      </c>
      <c r="F213" s="87">
        <f t="shared" si="46"/>
        <v>0</v>
      </c>
      <c r="G213" s="87">
        <f t="shared" si="47"/>
        <v>0</v>
      </c>
      <c r="H213" s="87">
        <f t="shared" si="48"/>
        <v>0</v>
      </c>
      <c r="I213" s="87">
        <f t="shared" si="49"/>
        <v>0</v>
      </c>
      <c r="J213" s="87">
        <f t="shared" si="50"/>
        <v>0</v>
      </c>
      <c r="K213" s="87">
        <f t="shared" si="51"/>
        <v>0</v>
      </c>
      <c r="L213" s="87">
        <f t="shared" si="52"/>
        <v>0</v>
      </c>
      <c r="M213" s="87">
        <f t="shared" si="53"/>
        <v>0</v>
      </c>
      <c r="N213" s="87">
        <f t="shared" si="54"/>
        <v>0</v>
      </c>
      <c r="O213" s="87">
        <f t="shared" si="55"/>
        <v>0</v>
      </c>
    </row>
    <row r="214" spans="1:15" x14ac:dyDescent="0.35">
      <c r="A214" s="87" t="str">
        <f t="shared" si="42"/>
        <v>2026</v>
      </c>
      <c r="B214" s="87">
        <v>612016</v>
      </c>
      <c r="C214" s="87">
        <f t="shared" si="43"/>
        <v>0</v>
      </c>
      <c r="D214" s="87">
        <f t="shared" si="44"/>
        <v>0</v>
      </c>
      <c r="E214" s="87">
        <f t="shared" si="45"/>
        <v>0</v>
      </c>
      <c r="F214" s="87">
        <f t="shared" si="46"/>
        <v>0</v>
      </c>
      <c r="G214" s="87">
        <f t="shared" si="47"/>
        <v>0</v>
      </c>
      <c r="H214" s="87">
        <f t="shared" si="48"/>
        <v>0</v>
      </c>
      <c r="I214" s="87">
        <f t="shared" si="49"/>
        <v>0</v>
      </c>
      <c r="J214" s="87">
        <f t="shared" si="50"/>
        <v>0</v>
      </c>
      <c r="K214" s="87">
        <f t="shared" si="51"/>
        <v>0</v>
      </c>
      <c r="L214" s="87">
        <f t="shared" si="52"/>
        <v>0</v>
      </c>
      <c r="M214" s="87">
        <f t="shared" si="53"/>
        <v>0</v>
      </c>
      <c r="N214" s="87">
        <f t="shared" si="54"/>
        <v>0</v>
      </c>
      <c r="O214" s="87">
        <f t="shared" si="55"/>
        <v>0</v>
      </c>
    </row>
    <row r="215" spans="1:15" x14ac:dyDescent="0.35">
      <c r="A215" s="87" t="str">
        <f t="shared" si="42"/>
        <v>2026</v>
      </c>
      <c r="B215" s="87">
        <v>612017</v>
      </c>
      <c r="C215" s="87">
        <f t="shared" si="43"/>
        <v>0</v>
      </c>
      <c r="D215" s="87">
        <f t="shared" si="44"/>
        <v>0</v>
      </c>
      <c r="E215" s="87">
        <f t="shared" si="45"/>
        <v>0</v>
      </c>
      <c r="F215" s="87">
        <f t="shared" si="46"/>
        <v>0</v>
      </c>
      <c r="G215" s="87">
        <f t="shared" si="47"/>
        <v>0</v>
      </c>
      <c r="H215" s="87">
        <f t="shared" si="48"/>
        <v>0</v>
      </c>
      <c r="I215" s="87">
        <f t="shared" si="49"/>
        <v>0</v>
      </c>
      <c r="J215" s="87">
        <f t="shared" si="50"/>
        <v>0</v>
      </c>
      <c r="K215" s="87">
        <f t="shared" si="51"/>
        <v>0</v>
      </c>
      <c r="L215" s="87">
        <f t="shared" si="52"/>
        <v>0</v>
      </c>
      <c r="M215" s="87">
        <f t="shared" si="53"/>
        <v>0</v>
      </c>
      <c r="N215" s="87">
        <f t="shared" si="54"/>
        <v>0</v>
      </c>
      <c r="O215" s="87">
        <f t="shared" si="55"/>
        <v>0</v>
      </c>
    </row>
    <row r="216" spans="1:15" x14ac:dyDescent="0.35">
      <c r="A216" s="87" t="str">
        <f t="shared" si="42"/>
        <v>2026</v>
      </c>
      <c r="B216" s="87">
        <v>612018</v>
      </c>
      <c r="C216" s="87">
        <f t="shared" si="43"/>
        <v>0</v>
      </c>
      <c r="D216" s="87">
        <f t="shared" si="44"/>
        <v>0</v>
      </c>
      <c r="E216" s="87">
        <f t="shared" si="45"/>
        <v>0</v>
      </c>
      <c r="F216" s="87">
        <f t="shared" si="46"/>
        <v>0</v>
      </c>
      <c r="G216" s="87">
        <f t="shared" si="47"/>
        <v>0</v>
      </c>
      <c r="H216" s="87">
        <f t="shared" si="48"/>
        <v>0</v>
      </c>
      <c r="I216" s="87">
        <f t="shared" si="49"/>
        <v>0</v>
      </c>
      <c r="J216" s="87">
        <f t="shared" si="50"/>
        <v>0</v>
      </c>
      <c r="K216" s="87">
        <f t="shared" si="51"/>
        <v>0</v>
      </c>
      <c r="L216" s="87">
        <f t="shared" si="52"/>
        <v>0</v>
      </c>
      <c r="M216" s="87">
        <f t="shared" si="53"/>
        <v>0</v>
      </c>
      <c r="N216" s="87">
        <f t="shared" si="54"/>
        <v>0</v>
      </c>
      <c r="O216" s="87">
        <f t="shared" si="55"/>
        <v>0</v>
      </c>
    </row>
    <row r="217" spans="1:15" x14ac:dyDescent="0.35">
      <c r="A217" s="87" t="str">
        <f t="shared" si="42"/>
        <v>2026</v>
      </c>
      <c r="B217" s="87">
        <v>612019</v>
      </c>
      <c r="C217" s="87">
        <f t="shared" si="43"/>
        <v>0</v>
      </c>
      <c r="D217" s="87">
        <f t="shared" si="44"/>
        <v>0</v>
      </c>
      <c r="E217" s="87">
        <f t="shared" si="45"/>
        <v>0</v>
      </c>
      <c r="F217" s="87">
        <f t="shared" si="46"/>
        <v>0</v>
      </c>
      <c r="G217" s="87">
        <f t="shared" si="47"/>
        <v>0</v>
      </c>
      <c r="H217" s="87">
        <f t="shared" si="48"/>
        <v>0</v>
      </c>
      <c r="I217" s="87">
        <f t="shared" si="49"/>
        <v>0</v>
      </c>
      <c r="J217" s="87">
        <f t="shared" si="50"/>
        <v>0</v>
      </c>
      <c r="K217" s="87">
        <f t="shared" si="51"/>
        <v>0</v>
      </c>
      <c r="L217" s="87">
        <f t="shared" si="52"/>
        <v>0</v>
      </c>
      <c r="M217" s="87">
        <f t="shared" si="53"/>
        <v>0</v>
      </c>
      <c r="N217" s="87">
        <f t="shared" si="54"/>
        <v>0</v>
      </c>
      <c r="O217" s="87">
        <f t="shared" si="55"/>
        <v>0</v>
      </c>
    </row>
    <row r="218" spans="1:15" x14ac:dyDescent="0.35">
      <c r="A218" s="87" t="str">
        <f t="shared" si="42"/>
        <v>2026</v>
      </c>
      <c r="B218" s="87">
        <v>613000</v>
      </c>
      <c r="C218" s="87">
        <f t="shared" si="43"/>
        <v>0</v>
      </c>
      <c r="D218" s="87">
        <f t="shared" si="44"/>
        <v>0</v>
      </c>
      <c r="E218" s="87">
        <f t="shared" si="45"/>
        <v>0</v>
      </c>
      <c r="F218" s="87">
        <f t="shared" si="46"/>
        <v>0</v>
      </c>
      <c r="G218" s="87">
        <f t="shared" si="47"/>
        <v>0</v>
      </c>
      <c r="H218" s="87">
        <f t="shared" si="48"/>
        <v>0</v>
      </c>
      <c r="I218" s="87">
        <f t="shared" si="49"/>
        <v>0</v>
      </c>
      <c r="J218" s="87">
        <f t="shared" si="50"/>
        <v>0</v>
      </c>
      <c r="K218" s="87">
        <f t="shared" si="51"/>
        <v>0</v>
      </c>
      <c r="L218" s="87">
        <f t="shared" si="52"/>
        <v>0</v>
      </c>
      <c r="M218" s="87">
        <f t="shared" si="53"/>
        <v>0</v>
      </c>
      <c r="N218" s="87">
        <f t="shared" si="54"/>
        <v>0</v>
      </c>
      <c r="O218" s="87">
        <f t="shared" si="55"/>
        <v>0</v>
      </c>
    </row>
    <row r="219" spans="1:15" x14ac:dyDescent="0.35">
      <c r="A219" s="87" t="str">
        <f t="shared" si="42"/>
        <v>2026</v>
      </c>
      <c r="B219" s="87">
        <v>613010</v>
      </c>
      <c r="C219" s="87">
        <f t="shared" si="43"/>
        <v>0</v>
      </c>
      <c r="D219" s="87">
        <f t="shared" si="44"/>
        <v>0</v>
      </c>
      <c r="E219" s="87">
        <f t="shared" si="45"/>
        <v>0</v>
      </c>
      <c r="F219" s="87">
        <f t="shared" si="46"/>
        <v>0</v>
      </c>
      <c r="G219" s="87">
        <f t="shared" si="47"/>
        <v>0</v>
      </c>
      <c r="H219" s="87">
        <f t="shared" si="48"/>
        <v>0</v>
      </c>
      <c r="I219" s="87">
        <f t="shared" si="49"/>
        <v>0</v>
      </c>
      <c r="J219" s="87">
        <f t="shared" si="50"/>
        <v>0</v>
      </c>
      <c r="K219" s="87">
        <f t="shared" si="51"/>
        <v>0</v>
      </c>
      <c r="L219" s="87">
        <f t="shared" si="52"/>
        <v>0</v>
      </c>
      <c r="M219" s="87">
        <f t="shared" si="53"/>
        <v>0</v>
      </c>
      <c r="N219" s="87">
        <f t="shared" si="54"/>
        <v>0</v>
      </c>
      <c r="O219" s="87">
        <f t="shared" si="55"/>
        <v>0</v>
      </c>
    </row>
    <row r="220" spans="1:15" x14ac:dyDescent="0.35">
      <c r="A220" s="87" t="str">
        <f t="shared" si="42"/>
        <v>2026</v>
      </c>
      <c r="B220" s="87">
        <v>614000</v>
      </c>
      <c r="C220" s="87">
        <f t="shared" si="43"/>
        <v>0</v>
      </c>
      <c r="D220" s="87">
        <f t="shared" si="44"/>
        <v>0</v>
      </c>
      <c r="E220" s="87">
        <f t="shared" si="45"/>
        <v>0</v>
      </c>
      <c r="F220" s="87">
        <f t="shared" si="46"/>
        <v>0</v>
      </c>
      <c r="G220" s="87">
        <f t="shared" si="47"/>
        <v>0</v>
      </c>
      <c r="H220" s="87">
        <f t="shared" si="48"/>
        <v>0</v>
      </c>
      <c r="I220" s="87">
        <f t="shared" si="49"/>
        <v>0</v>
      </c>
      <c r="J220" s="87">
        <f t="shared" si="50"/>
        <v>0</v>
      </c>
      <c r="K220" s="87">
        <f t="shared" si="51"/>
        <v>0</v>
      </c>
      <c r="L220" s="87">
        <f t="shared" si="52"/>
        <v>0</v>
      </c>
      <c r="M220" s="87">
        <f t="shared" si="53"/>
        <v>0</v>
      </c>
      <c r="N220" s="87">
        <f t="shared" si="54"/>
        <v>0</v>
      </c>
      <c r="O220" s="87">
        <f t="shared" si="55"/>
        <v>0</v>
      </c>
    </row>
    <row r="221" spans="1:15" x14ac:dyDescent="0.35">
      <c r="A221" s="87" t="str">
        <f t="shared" si="42"/>
        <v>2026</v>
      </c>
      <c r="B221" s="87">
        <v>614010</v>
      </c>
      <c r="C221" s="87">
        <f t="shared" si="43"/>
        <v>0</v>
      </c>
      <c r="D221" s="87">
        <f t="shared" si="44"/>
        <v>0</v>
      </c>
      <c r="E221" s="87">
        <f t="shared" si="45"/>
        <v>0</v>
      </c>
      <c r="F221" s="87">
        <f t="shared" si="46"/>
        <v>0</v>
      </c>
      <c r="G221" s="87">
        <f t="shared" si="47"/>
        <v>0</v>
      </c>
      <c r="H221" s="87">
        <f t="shared" si="48"/>
        <v>0</v>
      </c>
      <c r="I221" s="87">
        <f t="shared" si="49"/>
        <v>0</v>
      </c>
      <c r="J221" s="87">
        <f t="shared" si="50"/>
        <v>0</v>
      </c>
      <c r="K221" s="87">
        <f t="shared" si="51"/>
        <v>0</v>
      </c>
      <c r="L221" s="87">
        <f t="shared" si="52"/>
        <v>0</v>
      </c>
      <c r="M221" s="87">
        <f t="shared" si="53"/>
        <v>0</v>
      </c>
      <c r="N221" s="87">
        <f t="shared" si="54"/>
        <v>0</v>
      </c>
      <c r="O221" s="87">
        <f t="shared" si="55"/>
        <v>0</v>
      </c>
    </row>
    <row r="222" spans="1:15" x14ac:dyDescent="0.35">
      <c r="A222" s="87" t="str">
        <f t="shared" si="42"/>
        <v>2026</v>
      </c>
      <c r="B222" s="87">
        <v>614011</v>
      </c>
      <c r="C222" s="87">
        <f t="shared" si="43"/>
        <v>0</v>
      </c>
      <c r="D222" s="87">
        <f t="shared" si="44"/>
        <v>0</v>
      </c>
      <c r="E222" s="87">
        <f t="shared" si="45"/>
        <v>0</v>
      </c>
      <c r="F222" s="87">
        <f t="shared" si="46"/>
        <v>0</v>
      </c>
      <c r="G222" s="87">
        <f t="shared" si="47"/>
        <v>0</v>
      </c>
      <c r="H222" s="87">
        <f t="shared" si="48"/>
        <v>0</v>
      </c>
      <c r="I222" s="87">
        <f t="shared" si="49"/>
        <v>0</v>
      </c>
      <c r="J222" s="87">
        <f t="shared" si="50"/>
        <v>0</v>
      </c>
      <c r="K222" s="87">
        <f t="shared" si="51"/>
        <v>0</v>
      </c>
      <c r="L222" s="87">
        <f t="shared" si="52"/>
        <v>0</v>
      </c>
      <c r="M222" s="87">
        <f t="shared" si="53"/>
        <v>0</v>
      </c>
      <c r="N222" s="87">
        <f t="shared" si="54"/>
        <v>0</v>
      </c>
      <c r="O222" s="87">
        <f t="shared" si="55"/>
        <v>0</v>
      </c>
    </row>
    <row r="223" spans="1:15" x14ac:dyDescent="0.35">
      <c r="A223" s="87" t="str">
        <f t="shared" si="42"/>
        <v>2026</v>
      </c>
      <c r="B223" s="87">
        <v>614012</v>
      </c>
      <c r="C223" s="87">
        <f t="shared" si="43"/>
        <v>0</v>
      </c>
      <c r="D223" s="87">
        <f t="shared" si="44"/>
        <v>0</v>
      </c>
      <c r="E223" s="87">
        <f t="shared" si="45"/>
        <v>0</v>
      </c>
      <c r="F223" s="87">
        <f t="shared" si="46"/>
        <v>0</v>
      </c>
      <c r="G223" s="87">
        <f t="shared" si="47"/>
        <v>0</v>
      </c>
      <c r="H223" s="87">
        <f t="shared" si="48"/>
        <v>0</v>
      </c>
      <c r="I223" s="87">
        <f t="shared" si="49"/>
        <v>0</v>
      </c>
      <c r="J223" s="87">
        <f t="shared" si="50"/>
        <v>0</v>
      </c>
      <c r="K223" s="87">
        <f t="shared" si="51"/>
        <v>0</v>
      </c>
      <c r="L223" s="87">
        <f t="shared" si="52"/>
        <v>0</v>
      </c>
      <c r="M223" s="87">
        <f t="shared" si="53"/>
        <v>0</v>
      </c>
      <c r="N223" s="87">
        <f t="shared" si="54"/>
        <v>0</v>
      </c>
      <c r="O223" s="87">
        <f t="shared" si="55"/>
        <v>0</v>
      </c>
    </row>
    <row r="224" spans="1:15" x14ac:dyDescent="0.35">
      <c r="A224" s="87" t="str">
        <f t="shared" si="42"/>
        <v>2026</v>
      </c>
      <c r="B224" s="87">
        <v>614013</v>
      </c>
      <c r="C224" s="87">
        <f t="shared" si="43"/>
        <v>0</v>
      </c>
      <c r="D224" s="87">
        <f t="shared" si="44"/>
        <v>0</v>
      </c>
      <c r="E224" s="87">
        <f t="shared" si="45"/>
        <v>0</v>
      </c>
      <c r="F224" s="87">
        <f t="shared" si="46"/>
        <v>0</v>
      </c>
      <c r="G224" s="87">
        <f t="shared" si="47"/>
        <v>0</v>
      </c>
      <c r="H224" s="87">
        <f t="shared" si="48"/>
        <v>0</v>
      </c>
      <c r="I224" s="87">
        <f t="shared" si="49"/>
        <v>0</v>
      </c>
      <c r="J224" s="87">
        <f t="shared" si="50"/>
        <v>0</v>
      </c>
      <c r="K224" s="87">
        <f t="shared" si="51"/>
        <v>0</v>
      </c>
      <c r="L224" s="87">
        <f t="shared" si="52"/>
        <v>0</v>
      </c>
      <c r="M224" s="87">
        <f t="shared" si="53"/>
        <v>0</v>
      </c>
      <c r="N224" s="87">
        <f t="shared" si="54"/>
        <v>0</v>
      </c>
      <c r="O224" s="87">
        <f t="shared" si="55"/>
        <v>0</v>
      </c>
    </row>
    <row r="225" spans="1:15" x14ac:dyDescent="0.35">
      <c r="A225" s="87" t="str">
        <f t="shared" si="42"/>
        <v>2026</v>
      </c>
      <c r="B225" s="87">
        <v>614014</v>
      </c>
      <c r="C225" s="87">
        <f t="shared" si="43"/>
        <v>0</v>
      </c>
      <c r="D225" s="87">
        <f t="shared" si="44"/>
        <v>0</v>
      </c>
      <c r="E225" s="87">
        <f t="shared" si="45"/>
        <v>0</v>
      </c>
      <c r="F225" s="87">
        <f t="shared" si="46"/>
        <v>0</v>
      </c>
      <c r="G225" s="87">
        <f t="shared" si="47"/>
        <v>0</v>
      </c>
      <c r="H225" s="87">
        <f t="shared" si="48"/>
        <v>0</v>
      </c>
      <c r="I225" s="87">
        <f t="shared" si="49"/>
        <v>0</v>
      </c>
      <c r="J225" s="87">
        <f t="shared" si="50"/>
        <v>0</v>
      </c>
      <c r="K225" s="87">
        <f t="shared" si="51"/>
        <v>0</v>
      </c>
      <c r="L225" s="87">
        <f t="shared" si="52"/>
        <v>0</v>
      </c>
      <c r="M225" s="87">
        <f t="shared" si="53"/>
        <v>0</v>
      </c>
      <c r="N225" s="87">
        <f t="shared" si="54"/>
        <v>0</v>
      </c>
      <c r="O225" s="87">
        <f t="shared" si="55"/>
        <v>0</v>
      </c>
    </row>
    <row r="226" spans="1:15" x14ac:dyDescent="0.35">
      <c r="A226" s="87" t="str">
        <f t="shared" si="42"/>
        <v>2026</v>
      </c>
      <c r="B226" s="87">
        <v>614015</v>
      </c>
      <c r="C226" s="87">
        <f t="shared" si="43"/>
        <v>0</v>
      </c>
      <c r="D226" s="87">
        <f t="shared" si="44"/>
        <v>0</v>
      </c>
      <c r="E226" s="87">
        <f t="shared" si="45"/>
        <v>0</v>
      </c>
      <c r="F226" s="87">
        <f t="shared" si="46"/>
        <v>0</v>
      </c>
      <c r="G226" s="87">
        <f t="shared" si="47"/>
        <v>0</v>
      </c>
      <c r="H226" s="87">
        <f t="shared" si="48"/>
        <v>0</v>
      </c>
      <c r="I226" s="87">
        <f t="shared" si="49"/>
        <v>0</v>
      </c>
      <c r="J226" s="87">
        <f t="shared" si="50"/>
        <v>0</v>
      </c>
      <c r="K226" s="87">
        <f t="shared" si="51"/>
        <v>0</v>
      </c>
      <c r="L226" s="87">
        <f t="shared" si="52"/>
        <v>0</v>
      </c>
      <c r="M226" s="87">
        <f t="shared" si="53"/>
        <v>0</v>
      </c>
      <c r="N226" s="87">
        <f t="shared" si="54"/>
        <v>0</v>
      </c>
      <c r="O226" s="87">
        <f t="shared" si="55"/>
        <v>0</v>
      </c>
    </row>
    <row r="227" spans="1:15" x14ac:dyDescent="0.35">
      <c r="A227" s="87" t="str">
        <f t="shared" si="42"/>
        <v>2026</v>
      </c>
      <c r="B227" s="87">
        <v>614016</v>
      </c>
      <c r="C227" s="87">
        <f t="shared" si="43"/>
        <v>0</v>
      </c>
      <c r="D227" s="87">
        <f t="shared" si="44"/>
        <v>0</v>
      </c>
      <c r="E227" s="87">
        <f t="shared" si="45"/>
        <v>0</v>
      </c>
      <c r="F227" s="87">
        <f t="shared" si="46"/>
        <v>0</v>
      </c>
      <c r="G227" s="87">
        <f t="shared" si="47"/>
        <v>0</v>
      </c>
      <c r="H227" s="87">
        <f t="shared" si="48"/>
        <v>0</v>
      </c>
      <c r="I227" s="87">
        <f t="shared" si="49"/>
        <v>0</v>
      </c>
      <c r="J227" s="87">
        <f t="shared" si="50"/>
        <v>0</v>
      </c>
      <c r="K227" s="87">
        <f t="shared" si="51"/>
        <v>0</v>
      </c>
      <c r="L227" s="87">
        <f t="shared" si="52"/>
        <v>0</v>
      </c>
      <c r="M227" s="87">
        <f t="shared" si="53"/>
        <v>0</v>
      </c>
      <c r="N227" s="87">
        <f t="shared" si="54"/>
        <v>0</v>
      </c>
      <c r="O227" s="87">
        <f t="shared" si="55"/>
        <v>0</v>
      </c>
    </row>
    <row r="228" spans="1:15" x14ac:dyDescent="0.35">
      <c r="A228" s="87" t="str">
        <f t="shared" si="42"/>
        <v>2026</v>
      </c>
      <c r="B228" s="87">
        <v>615000</v>
      </c>
      <c r="C228" s="87">
        <f t="shared" si="43"/>
        <v>0</v>
      </c>
      <c r="D228" s="87">
        <f t="shared" si="44"/>
        <v>0</v>
      </c>
      <c r="E228" s="87">
        <f t="shared" si="45"/>
        <v>0</v>
      </c>
      <c r="F228" s="87">
        <f t="shared" si="46"/>
        <v>0</v>
      </c>
      <c r="G228" s="87">
        <f t="shared" si="47"/>
        <v>0</v>
      </c>
      <c r="H228" s="87">
        <f t="shared" si="48"/>
        <v>0</v>
      </c>
      <c r="I228" s="87">
        <f t="shared" si="49"/>
        <v>0</v>
      </c>
      <c r="J228" s="87">
        <f t="shared" si="50"/>
        <v>0</v>
      </c>
      <c r="K228" s="87">
        <f t="shared" si="51"/>
        <v>0</v>
      </c>
      <c r="L228" s="87">
        <f t="shared" si="52"/>
        <v>0</v>
      </c>
      <c r="M228" s="87">
        <f t="shared" si="53"/>
        <v>0</v>
      </c>
      <c r="N228" s="87">
        <f t="shared" si="54"/>
        <v>0</v>
      </c>
      <c r="O228" s="87">
        <f t="shared" si="55"/>
        <v>0</v>
      </c>
    </row>
    <row r="229" spans="1:15" x14ac:dyDescent="0.35">
      <c r="A229" s="87" t="str">
        <f t="shared" si="42"/>
        <v>2026</v>
      </c>
      <c r="B229" s="87">
        <v>615010</v>
      </c>
      <c r="C229" s="87">
        <f t="shared" si="43"/>
        <v>0</v>
      </c>
      <c r="D229" s="87">
        <f t="shared" si="44"/>
        <v>0</v>
      </c>
      <c r="E229" s="87">
        <f t="shared" si="45"/>
        <v>0</v>
      </c>
      <c r="F229" s="87">
        <f t="shared" si="46"/>
        <v>0</v>
      </c>
      <c r="G229" s="87">
        <f t="shared" si="47"/>
        <v>0</v>
      </c>
      <c r="H229" s="87">
        <f t="shared" si="48"/>
        <v>0</v>
      </c>
      <c r="I229" s="87">
        <f t="shared" si="49"/>
        <v>0</v>
      </c>
      <c r="J229" s="87">
        <f t="shared" si="50"/>
        <v>0</v>
      </c>
      <c r="K229" s="87">
        <f t="shared" si="51"/>
        <v>0</v>
      </c>
      <c r="L229" s="87">
        <f t="shared" si="52"/>
        <v>0</v>
      </c>
      <c r="M229" s="87">
        <f t="shared" si="53"/>
        <v>0</v>
      </c>
      <c r="N229" s="87">
        <f t="shared" si="54"/>
        <v>0</v>
      </c>
      <c r="O229" s="87">
        <f t="shared" si="55"/>
        <v>0</v>
      </c>
    </row>
    <row r="230" spans="1:15" x14ac:dyDescent="0.35">
      <c r="A230" s="87" t="str">
        <f t="shared" si="42"/>
        <v>2026</v>
      </c>
      <c r="B230" s="87">
        <v>615011</v>
      </c>
      <c r="C230" s="87">
        <f t="shared" si="43"/>
        <v>0</v>
      </c>
      <c r="D230" s="87">
        <f t="shared" si="44"/>
        <v>0</v>
      </c>
      <c r="E230" s="87">
        <f t="shared" si="45"/>
        <v>0</v>
      </c>
      <c r="F230" s="87">
        <f t="shared" si="46"/>
        <v>0</v>
      </c>
      <c r="G230" s="87">
        <f t="shared" si="47"/>
        <v>0</v>
      </c>
      <c r="H230" s="87">
        <f t="shared" si="48"/>
        <v>0</v>
      </c>
      <c r="I230" s="87">
        <f t="shared" si="49"/>
        <v>0</v>
      </c>
      <c r="J230" s="87">
        <f t="shared" si="50"/>
        <v>0</v>
      </c>
      <c r="K230" s="87">
        <f t="shared" si="51"/>
        <v>0</v>
      </c>
      <c r="L230" s="87">
        <f t="shared" si="52"/>
        <v>0</v>
      </c>
      <c r="M230" s="87">
        <f t="shared" si="53"/>
        <v>0</v>
      </c>
      <c r="N230" s="87">
        <f t="shared" si="54"/>
        <v>0</v>
      </c>
      <c r="O230" s="87">
        <f t="shared" si="55"/>
        <v>0</v>
      </c>
    </row>
    <row r="231" spans="1:15" x14ac:dyDescent="0.35">
      <c r="A231" s="87" t="str">
        <f t="shared" si="42"/>
        <v>2026</v>
      </c>
      <c r="B231" s="87">
        <v>615012</v>
      </c>
      <c r="C231" s="87">
        <f t="shared" si="43"/>
        <v>0</v>
      </c>
      <c r="D231" s="87">
        <f t="shared" si="44"/>
        <v>0</v>
      </c>
      <c r="E231" s="87">
        <f t="shared" si="45"/>
        <v>0</v>
      </c>
      <c r="F231" s="87">
        <f t="shared" si="46"/>
        <v>0</v>
      </c>
      <c r="G231" s="87">
        <f t="shared" si="47"/>
        <v>0</v>
      </c>
      <c r="H231" s="87">
        <f t="shared" si="48"/>
        <v>0</v>
      </c>
      <c r="I231" s="87">
        <f t="shared" si="49"/>
        <v>0</v>
      </c>
      <c r="J231" s="87">
        <f t="shared" si="50"/>
        <v>0</v>
      </c>
      <c r="K231" s="87">
        <f t="shared" si="51"/>
        <v>0</v>
      </c>
      <c r="L231" s="87">
        <f t="shared" si="52"/>
        <v>0</v>
      </c>
      <c r="M231" s="87">
        <f t="shared" si="53"/>
        <v>0</v>
      </c>
      <c r="N231" s="87">
        <f t="shared" si="54"/>
        <v>0</v>
      </c>
      <c r="O231" s="87">
        <f t="shared" si="55"/>
        <v>0</v>
      </c>
    </row>
    <row r="232" spans="1:15" x14ac:dyDescent="0.35">
      <c r="A232" s="87" t="str">
        <f t="shared" si="42"/>
        <v>2026</v>
      </c>
      <c r="B232" s="87">
        <v>615013</v>
      </c>
      <c r="C232" s="87">
        <f t="shared" si="43"/>
        <v>0</v>
      </c>
      <c r="D232" s="87">
        <f t="shared" si="44"/>
        <v>0</v>
      </c>
      <c r="E232" s="87">
        <f t="shared" si="45"/>
        <v>0</v>
      </c>
      <c r="F232" s="87">
        <f t="shared" si="46"/>
        <v>0</v>
      </c>
      <c r="G232" s="87">
        <f t="shared" si="47"/>
        <v>0</v>
      </c>
      <c r="H232" s="87">
        <f t="shared" si="48"/>
        <v>0</v>
      </c>
      <c r="I232" s="87">
        <f t="shared" si="49"/>
        <v>0</v>
      </c>
      <c r="J232" s="87">
        <f t="shared" si="50"/>
        <v>0</v>
      </c>
      <c r="K232" s="87">
        <f t="shared" si="51"/>
        <v>0</v>
      </c>
      <c r="L232" s="87">
        <f t="shared" si="52"/>
        <v>0</v>
      </c>
      <c r="M232" s="87">
        <f t="shared" si="53"/>
        <v>0</v>
      </c>
      <c r="N232" s="87">
        <f t="shared" si="54"/>
        <v>0</v>
      </c>
      <c r="O232" s="87">
        <f t="shared" si="55"/>
        <v>0</v>
      </c>
    </row>
    <row r="233" spans="1:15" x14ac:dyDescent="0.35">
      <c r="A233" s="87" t="str">
        <f t="shared" si="42"/>
        <v>2026</v>
      </c>
      <c r="B233" s="87">
        <v>615014</v>
      </c>
      <c r="C233" s="87">
        <f t="shared" si="43"/>
        <v>0</v>
      </c>
      <c r="D233" s="87">
        <f t="shared" si="44"/>
        <v>0</v>
      </c>
      <c r="E233" s="87">
        <f t="shared" si="45"/>
        <v>0</v>
      </c>
      <c r="F233" s="87">
        <f t="shared" si="46"/>
        <v>0</v>
      </c>
      <c r="G233" s="87">
        <f t="shared" si="47"/>
        <v>0</v>
      </c>
      <c r="H233" s="87">
        <f t="shared" si="48"/>
        <v>0</v>
      </c>
      <c r="I233" s="87">
        <f t="shared" si="49"/>
        <v>0</v>
      </c>
      <c r="J233" s="87">
        <f t="shared" si="50"/>
        <v>0</v>
      </c>
      <c r="K233" s="87">
        <f t="shared" si="51"/>
        <v>0</v>
      </c>
      <c r="L233" s="87">
        <f t="shared" si="52"/>
        <v>0</v>
      </c>
      <c r="M233" s="87">
        <f t="shared" si="53"/>
        <v>0</v>
      </c>
      <c r="N233" s="87">
        <f t="shared" si="54"/>
        <v>0</v>
      </c>
      <c r="O233" s="87">
        <f t="shared" si="55"/>
        <v>0</v>
      </c>
    </row>
    <row r="234" spans="1:15" x14ac:dyDescent="0.35">
      <c r="A234" s="87" t="str">
        <f t="shared" si="42"/>
        <v>2026</v>
      </c>
      <c r="B234" s="87">
        <v>615015</v>
      </c>
      <c r="C234" s="87">
        <f t="shared" si="43"/>
        <v>0</v>
      </c>
      <c r="D234" s="87">
        <f t="shared" si="44"/>
        <v>0</v>
      </c>
      <c r="E234" s="87">
        <f t="shared" si="45"/>
        <v>0</v>
      </c>
      <c r="F234" s="87">
        <f t="shared" si="46"/>
        <v>0</v>
      </c>
      <c r="G234" s="87">
        <f t="shared" si="47"/>
        <v>0</v>
      </c>
      <c r="H234" s="87">
        <f t="shared" si="48"/>
        <v>0</v>
      </c>
      <c r="I234" s="87">
        <f t="shared" si="49"/>
        <v>0</v>
      </c>
      <c r="J234" s="87">
        <f t="shared" si="50"/>
        <v>0</v>
      </c>
      <c r="K234" s="87">
        <f t="shared" si="51"/>
        <v>0</v>
      </c>
      <c r="L234" s="87">
        <f t="shared" si="52"/>
        <v>0</v>
      </c>
      <c r="M234" s="87">
        <f t="shared" si="53"/>
        <v>0</v>
      </c>
      <c r="N234" s="87">
        <f t="shared" si="54"/>
        <v>0</v>
      </c>
      <c r="O234" s="87">
        <f t="shared" si="55"/>
        <v>0</v>
      </c>
    </row>
    <row r="235" spans="1:15" x14ac:dyDescent="0.35">
      <c r="A235" s="87" t="str">
        <f t="shared" si="42"/>
        <v>2026</v>
      </c>
      <c r="B235" s="87">
        <v>616000</v>
      </c>
      <c r="C235" s="87">
        <f t="shared" si="43"/>
        <v>0</v>
      </c>
      <c r="D235" s="87">
        <f t="shared" si="44"/>
        <v>0</v>
      </c>
      <c r="E235" s="87">
        <f t="shared" si="45"/>
        <v>0</v>
      </c>
      <c r="F235" s="87">
        <f t="shared" si="46"/>
        <v>0</v>
      </c>
      <c r="G235" s="87">
        <f t="shared" si="47"/>
        <v>0</v>
      </c>
      <c r="H235" s="87">
        <f t="shared" si="48"/>
        <v>0</v>
      </c>
      <c r="I235" s="87">
        <f t="shared" si="49"/>
        <v>0</v>
      </c>
      <c r="J235" s="87">
        <f t="shared" si="50"/>
        <v>0</v>
      </c>
      <c r="K235" s="87">
        <f t="shared" si="51"/>
        <v>0</v>
      </c>
      <c r="L235" s="87">
        <f t="shared" si="52"/>
        <v>0</v>
      </c>
      <c r="M235" s="87">
        <f t="shared" si="53"/>
        <v>0</v>
      </c>
      <c r="N235" s="87">
        <f t="shared" si="54"/>
        <v>0</v>
      </c>
      <c r="O235" s="87">
        <f t="shared" si="55"/>
        <v>0</v>
      </c>
    </row>
    <row r="236" spans="1:15" x14ac:dyDescent="0.35">
      <c r="A236" s="87" t="str">
        <f t="shared" si="42"/>
        <v>2026</v>
      </c>
      <c r="B236" s="87">
        <v>616010</v>
      </c>
      <c r="C236" s="87">
        <f t="shared" si="43"/>
        <v>0</v>
      </c>
      <c r="D236" s="87">
        <f t="shared" si="44"/>
        <v>0</v>
      </c>
      <c r="E236" s="87">
        <f t="shared" si="45"/>
        <v>0</v>
      </c>
      <c r="F236" s="87">
        <f t="shared" si="46"/>
        <v>0</v>
      </c>
      <c r="G236" s="87">
        <f t="shared" si="47"/>
        <v>0</v>
      </c>
      <c r="H236" s="87">
        <f t="shared" si="48"/>
        <v>0</v>
      </c>
      <c r="I236" s="87">
        <f t="shared" si="49"/>
        <v>0</v>
      </c>
      <c r="J236" s="87">
        <f t="shared" si="50"/>
        <v>0</v>
      </c>
      <c r="K236" s="87">
        <f t="shared" si="51"/>
        <v>0</v>
      </c>
      <c r="L236" s="87">
        <f t="shared" si="52"/>
        <v>0</v>
      </c>
      <c r="M236" s="87">
        <f t="shared" si="53"/>
        <v>0</v>
      </c>
      <c r="N236" s="87">
        <f t="shared" si="54"/>
        <v>0</v>
      </c>
      <c r="O236" s="87">
        <f t="shared" si="55"/>
        <v>0</v>
      </c>
    </row>
    <row r="237" spans="1:15" x14ac:dyDescent="0.35">
      <c r="A237" s="87" t="str">
        <f t="shared" si="42"/>
        <v>2026</v>
      </c>
      <c r="B237" s="87">
        <v>616011</v>
      </c>
      <c r="C237" s="87">
        <f t="shared" si="43"/>
        <v>0</v>
      </c>
      <c r="D237" s="87">
        <f t="shared" si="44"/>
        <v>0</v>
      </c>
      <c r="E237" s="87">
        <f t="shared" si="45"/>
        <v>0</v>
      </c>
      <c r="F237" s="87">
        <f t="shared" si="46"/>
        <v>0</v>
      </c>
      <c r="G237" s="87">
        <f t="shared" si="47"/>
        <v>0</v>
      </c>
      <c r="H237" s="87">
        <f t="shared" si="48"/>
        <v>0</v>
      </c>
      <c r="I237" s="87">
        <f t="shared" si="49"/>
        <v>0</v>
      </c>
      <c r="J237" s="87">
        <f t="shared" si="50"/>
        <v>0</v>
      </c>
      <c r="K237" s="87">
        <f t="shared" si="51"/>
        <v>0</v>
      </c>
      <c r="L237" s="87">
        <f t="shared" si="52"/>
        <v>0</v>
      </c>
      <c r="M237" s="87">
        <f t="shared" si="53"/>
        <v>0</v>
      </c>
      <c r="N237" s="87">
        <f t="shared" si="54"/>
        <v>0</v>
      </c>
      <c r="O237" s="87">
        <f t="shared" si="55"/>
        <v>0</v>
      </c>
    </row>
    <row r="238" spans="1:15" x14ac:dyDescent="0.35">
      <c r="A238" s="87" t="str">
        <f t="shared" si="42"/>
        <v>2026</v>
      </c>
      <c r="B238" s="87">
        <v>616012</v>
      </c>
      <c r="C238" s="87">
        <f t="shared" si="43"/>
        <v>0</v>
      </c>
      <c r="D238" s="87">
        <f t="shared" si="44"/>
        <v>0</v>
      </c>
      <c r="E238" s="87">
        <f t="shared" si="45"/>
        <v>0</v>
      </c>
      <c r="F238" s="87">
        <f t="shared" si="46"/>
        <v>0</v>
      </c>
      <c r="G238" s="87">
        <f t="shared" si="47"/>
        <v>0</v>
      </c>
      <c r="H238" s="87">
        <f t="shared" si="48"/>
        <v>0</v>
      </c>
      <c r="I238" s="87">
        <f t="shared" si="49"/>
        <v>0</v>
      </c>
      <c r="J238" s="87">
        <f t="shared" si="50"/>
        <v>0</v>
      </c>
      <c r="K238" s="87">
        <f t="shared" si="51"/>
        <v>0</v>
      </c>
      <c r="L238" s="87">
        <f t="shared" si="52"/>
        <v>0</v>
      </c>
      <c r="M238" s="87">
        <f t="shared" si="53"/>
        <v>0</v>
      </c>
      <c r="N238" s="87">
        <f t="shared" si="54"/>
        <v>0</v>
      </c>
      <c r="O238" s="87">
        <f t="shared" si="55"/>
        <v>0</v>
      </c>
    </row>
    <row r="239" spans="1:15" x14ac:dyDescent="0.35">
      <c r="A239" s="87" t="str">
        <f t="shared" si="42"/>
        <v>2026</v>
      </c>
      <c r="B239" s="87">
        <v>616013</v>
      </c>
      <c r="C239" s="87">
        <f t="shared" si="43"/>
        <v>0</v>
      </c>
      <c r="D239" s="87">
        <f t="shared" si="44"/>
        <v>0</v>
      </c>
      <c r="E239" s="87">
        <f t="shared" si="45"/>
        <v>0</v>
      </c>
      <c r="F239" s="87">
        <f t="shared" si="46"/>
        <v>0</v>
      </c>
      <c r="G239" s="87">
        <f t="shared" si="47"/>
        <v>0</v>
      </c>
      <c r="H239" s="87">
        <f t="shared" si="48"/>
        <v>0</v>
      </c>
      <c r="I239" s="87">
        <f t="shared" si="49"/>
        <v>0</v>
      </c>
      <c r="J239" s="87">
        <f t="shared" si="50"/>
        <v>0</v>
      </c>
      <c r="K239" s="87">
        <f t="shared" si="51"/>
        <v>0</v>
      </c>
      <c r="L239" s="87">
        <f t="shared" si="52"/>
        <v>0</v>
      </c>
      <c r="M239" s="87">
        <f t="shared" si="53"/>
        <v>0</v>
      </c>
      <c r="N239" s="87">
        <f t="shared" si="54"/>
        <v>0</v>
      </c>
      <c r="O239" s="87">
        <f t="shared" si="55"/>
        <v>0</v>
      </c>
    </row>
    <row r="240" spans="1:15" x14ac:dyDescent="0.35">
      <c r="A240" s="87" t="str">
        <f t="shared" si="42"/>
        <v>2026</v>
      </c>
      <c r="B240" s="87">
        <v>616014</v>
      </c>
      <c r="C240" s="87">
        <f t="shared" si="43"/>
        <v>0</v>
      </c>
      <c r="D240" s="87">
        <f t="shared" si="44"/>
        <v>0</v>
      </c>
      <c r="E240" s="87">
        <f t="shared" si="45"/>
        <v>0</v>
      </c>
      <c r="F240" s="87">
        <f t="shared" si="46"/>
        <v>0</v>
      </c>
      <c r="G240" s="87">
        <f t="shared" si="47"/>
        <v>0</v>
      </c>
      <c r="H240" s="87">
        <f t="shared" si="48"/>
        <v>0</v>
      </c>
      <c r="I240" s="87">
        <f t="shared" si="49"/>
        <v>0</v>
      </c>
      <c r="J240" s="87">
        <f t="shared" si="50"/>
        <v>0</v>
      </c>
      <c r="K240" s="87">
        <f t="shared" si="51"/>
        <v>0</v>
      </c>
      <c r="L240" s="87">
        <f t="shared" si="52"/>
        <v>0</v>
      </c>
      <c r="M240" s="87">
        <f t="shared" si="53"/>
        <v>0</v>
      </c>
      <c r="N240" s="87">
        <f t="shared" si="54"/>
        <v>0</v>
      </c>
      <c r="O240" s="87">
        <f t="shared" si="55"/>
        <v>0</v>
      </c>
    </row>
    <row r="241" spans="1:15" x14ac:dyDescent="0.35">
      <c r="A241" s="87" t="str">
        <f t="shared" si="42"/>
        <v>2026</v>
      </c>
      <c r="B241" s="87">
        <v>616015</v>
      </c>
      <c r="C241" s="87">
        <f t="shared" si="43"/>
        <v>0</v>
      </c>
      <c r="D241" s="87">
        <f t="shared" si="44"/>
        <v>0</v>
      </c>
      <c r="E241" s="87">
        <f t="shared" si="45"/>
        <v>0</v>
      </c>
      <c r="F241" s="87">
        <f t="shared" si="46"/>
        <v>0</v>
      </c>
      <c r="G241" s="87">
        <f t="shared" si="47"/>
        <v>0</v>
      </c>
      <c r="H241" s="87">
        <f t="shared" si="48"/>
        <v>0</v>
      </c>
      <c r="I241" s="87">
        <f t="shared" si="49"/>
        <v>0</v>
      </c>
      <c r="J241" s="87">
        <f t="shared" si="50"/>
        <v>0</v>
      </c>
      <c r="K241" s="87">
        <f t="shared" si="51"/>
        <v>0</v>
      </c>
      <c r="L241" s="87">
        <f t="shared" si="52"/>
        <v>0</v>
      </c>
      <c r="M241" s="87">
        <f t="shared" si="53"/>
        <v>0</v>
      </c>
      <c r="N241" s="87">
        <f t="shared" si="54"/>
        <v>0</v>
      </c>
      <c r="O241" s="87">
        <f t="shared" si="55"/>
        <v>0</v>
      </c>
    </row>
    <row r="242" spans="1:15" x14ac:dyDescent="0.35">
      <c r="A242" s="87" t="str">
        <f t="shared" si="42"/>
        <v>2026</v>
      </c>
      <c r="B242" s="87">
        <v>619000</v>
      </c>
      <c r="C242" s="87">
        <f t="shared" si="43"/>
        <v>0</v>
      </c>
      <c r="D242" s="87">
        <f t="shared" si="44"/>
        <v>0</v>
      </c>
      <c r="E242" s="87">
        <f t="shared" si="45"/>
        <v>0</v>
      </c>
      <c r="F242" s="87">
        <f t="shared" si="46"/>
        <v>0</v>
      </c>
      <c r="G242" s="87">
        <f t="shared" si="47"/>
        <v>0</v>
      </c>
      <c r="H242" s="87">
        <f t="shared" si="48"/>
        <v>0</v>
      </c>
      <c r="I242" s="87">
        <f t="shared" si="49"/>
        <v>0</v>
      </c>
      <c r="J242" s="87">
        <f t="shared" si="50"/>
        <v>0</v>
      </c>
      <c r="K242" s="87">
        <f t="shared" si="51"/>
        <v>0</v>
      </c>
      <c r="L242" s="87">
        <f t="shared" si="52"/>
        <v>0</v>
      </c>
      <c r="M242" s="87">
        <f t="shared" si="53"/>
        <v>0</v>
      </c>
      <c r="N242" s="87">
        <f t="shared" si="54"/>
        <v>0</v>
      </c>
      <c r="O242" s="87">
        <f t="shared" si="55"/>
        <v>0</v>
      </c>
    </row>
    <row r="243" spans="1:15" x14ac:dyDescent="0.35">
      <c r="A243" s="87" t="str">
        <f t="shared" si="42"/>
        <v>2026</v>
      </c>
      <c r="B243" s="87">
        <v>619001</v>
      </c>
      <c r="C243" s="87">
        <f t="shared" si="43"/>
        <v>0</v>
      </c>
      <c r="D243" s="87">
        <f t="shared" si="44"/>
        <v>0</v>
      </c>
      <c r="E243" s="87">
        <f t="shared" si="45"/>
        <v>0</v>
      </c>
      <c r="F243" s="87">
        <f t="shared" si="46"/>
        <v>0</v>
      </c>
      <c r="G243" s="87">
        <f t="shared" si="47"/>
        <v>0</v>
      </c>
      <c r="H243" s="87">
        <f t="shared" si="48"/>
        <v>0</v>
      </c>
      <c r="I243" s="87">
        <f t="shared" si="49"/>
        <v>0</v>
      </c>
      <c r="J243" s="87">
        <f t="shared" si="50"/>
        <v>0</v>
      </c>
      <c r="K243" s="87">
        <f t="shared" si="51"/>
        <v>0</v>
      </c>
      <c r="L243" s="87">
        <f t="shared" si="52"/>
        <v>0</v>
      </c>
      <c r="M243" s="87">
        <f t="shared" si="53"/>
        <v>0</v>
      </c>
      <c r="N243" s="87">
        <f t="shared" si="54"/>
        <v>0</v>
      </c>
      <c r="O243" s="87">
        <f t="shared" si="55"/>
        <v>0</v>
      </c>
    </row>
    <row r="244" spans="1:15" x14ac:dyDescent="0.35">
      <c r="A244" s="87" t="str">
        <f t="shared" si="42"/>
        <v>2026</v>
      </c>
      <c r="B244" s="87">
        <v>619002</v>
      </c>
      <c r="C244" s="87">
        <f t="shared" si="43"/>
        <v>0</v>
      </c>
      <c r="D244" s="87">
        <f t="shared" si="44"/>
        <v>0</v>
      </c>
      <c r="E244" s="87">
        <f t="shared" si="45"/>
        <v>0</v>
      </c>
      <c r="F244" s="87">
        <f t="shared" si="46"/>
        <v>0</v>
      </c>
      <c r="G244" s="87">
        <f t="shared" si="47"/>
        <v>0</v>
      </c>
      <c r="H244" s="87">
        <f t="shared" si="48"/>
        <v>0</v>
      </c>
      <c r="I244" s="87">
        <f t="shared" si="49"/>
        <v>0</v>
      </c>
      <c r="J244" s="87">
        <f t="shared" si="50"/>
        <v>0</v>
      </c>
      <c r="K244" s="87">
        <f t="shared" si="51"/>
        <v>0</v>
      </c>
      <c r="L244" s="87">
        <f t="shared" si="52"/>
        <v>0</v>
      </c>
      <c r="M244" s="87">
        <f t="shared" si="53"/>
        <v>0</v>
      </c>
      <c r="N244" s="87">
        <f t="shared" si="54"/>
        <v>0</v>
      </c>
      <c r="O244" s="87">
        <f t="shared" si="55"/>
        <v>0</v>
      </c>
    </row>
    <row r="245" spans="1:15" x14ac:dyDescent="0.35">
      <c r="A245" s="87" t="str">
        <f t="shared" si="42"/>
        <v>2026</v>
      </c>
      <c r="B245" s="87">
        <v>619010</v>
      </c>
      <c r="C245" s="87">
        <f t="shared" si="43"/>
        <v>0</v>
      </c>
      <c r="D245" s="87">
        <f t="shared" si="44"/>
        <v>0</v>
      </c>
      <c r="E245" s="87">
        <f t="shared" si="45"/>
        <v>0</v>
      </c>
      <c r="F245" s="87">
        <f t="shared" si="46"/>
        <v>0</v>
      </c>
      <c r="G245" s="87">
        <f t="shared" si="47"/>
        <v>0</v>
      </c>
      <c r="H245" s="87">
        <f t="shared" si="48"/>
        <v>0</v>
      </c>
      <c r="I245" s="87">
        <f t="shared" si="49"/>
        <v>0</v>
      </c>
      <c r="J245" s="87">
        <f t="shared" si="50"/>
        <v>0</v>
      </c>
      <c r="K245" s="87">
        <f t="shared" si="51"/>
        <v>0</v>
      </c>
      <c r="L245" s="87">
        <f t="shared" si="52"/>
        <v>0</v>
      </c>
      <c r="M245" s="87">
        <f t="shared" si="53"/>
        <v>0</v>
      </c>
      <c r="N245" s="87">
        <f t="shared" si="54"/>
        <v>0</v>
      </c>
      <c r="O245" s="87">
        <f t="shared" si="55"/>
        <v>0</v>
      </c>
    </row>
    <row r="246" spans="1:15" x14ac:dyDescent="0.35">
      <c r="A246" s="87" t="str">
        <f t="shared" si="42"/>
        <v>2026</v>
      </c>
      <c r="B246" s="87">
        <v>619011</v>
      </c>
      <c r="C246" s="87">
        <f t="shared" si="43"/>
        <v>0</v>
      </c>
      <c r="D246" s="87">
        <f t="shared" si="44"/>
        <v>0</v>
      </c>
      <c r="E246" s="87">
        <f t="shared" si="45"/>
        <v>0</v>
      </c>
      <c r="F246" s="87">
        <f t="shared" si="46"/>
        <v>0</v>
      </c>
      <c r="G246" s="87">
        <f t="shared" si="47"/>
        <v>0</v>
      </c>
      <c r="H246" s="87">
        <f t="shared" si="48"/>
        <v>0</v>
      </c>
      <c r="I246" s="87">
        <f t="shared" si="49"/>
        <v>0</v>
      </c>
      <c r="J246" s="87">
        <f t="shared" si="50"/>
        <v>0</v>
      </c>
      <c r="K246" s="87">
        <f t="shared" si="51"/>
        <v>0</v>
      </c>
      <c r="L246" s="87">
        <f t="shared" si="52"/>
        <v>0</v>
      </c>
      <c r="M246" s="87">
        <f t="shared" si="53"/>
        <v>0</v>
      </c>
      <c r="N246" s="87">
        <f t="shared" si="54"/>
        <v>0</v>
      </c>
      <c r="O246" s="87">
        <f t="shared" si="55"/>
        <v>0</v>
      </c>
    </row>
    <row r="247" spans="1:15" x14ac:dyDescent="0.35">
      <c r="A247" s="87" t="str">
        <f t="shared" si="42"/>
        <v>2026</v>
      </c>
      <c r="B247" s="87">
        <v>619012</v>
      </c>
      <c r="C247" s="87">
        <f t="shared" si="43"/>
        <v>0</v>
      </c>
      <c r="D247" s="87">
        <f t="shared" si="44"/>
        <v>0</v>
      </c>
      <c r="E247" s="87">
        <f t="shared" si="45"/>
        <v>0</v>
      </c>
      <c r="F247" s="87">
        <f t="shared" si="46"/>
        <v>0</v>
      </c>
      <c r="G247" s="87">
        <f t="shared" si="47"/>
        <v>0</v>
      </c>
      <c r="H247" s="87">
        <f t="shared" si="48"/>
        <v>0</v>
      </c>
      <c r="I247" s="87">
        <f t="shared" si="49"/>
        <v>0</v>
      </c>
      <c r="J247" s="87">
        <f t="shared" si="50"/>
        <v>0</v>
      </c>
      <c r="K247" s="87">
        <f t="shared" si="51"/>
        <v>0</v>
      </c>
      <c r="L247" s="87">
        <f t="shared" si="52"/>
        <v>0</v>
      </c>
      <c r="M247" s="87">
        <f t="shared" si="53"/>
        <v>0</v>
      </c>
      <c r="N247" s="87">
        <f t="shared" si="54"/>
        <v>0</v>
      </c>
      <c r="O247" s="87">
        <f t="shared" si="55"/>
        <v>0</v>
      </c>
    </row>
    <row r="248" spans="1:15" x14ac:dyDescent="0.35">
      <c r="A248" s="87" t="str">
        <f t="shared" si="42"/>
        <v>2026</v>
      </c>
      <c r="C248" s="87" t="e">
        <f t="shared" si="43"/>
        <v>#N/A</v>
      </c>
      <c r="D248" s="87" t="e">
        <f t="shared" si="44"/>
        <v>#N/A</v>
      </c>
      <c r="E248" s="87" t="e">
        <f t="shared" si="45"/>
        <v>#N/A</v>
      </c>
      <c r="F248" s="87" t="e">
        <f t="shared" si="46"/>
        <v>#N/A</v>
      </c>
      <c r="G248" s="87" t="e">
        <f t="shared" si="47"/>
        <v>#N/A</v>
      </c>
      <c r="H248" s="87" t="e">
        <f t="shared" si="48"/>
        <v>#N/A</v>
      </c>
      <c r="I248" s="87" t="e">
        <f t="shared" si="49"/>
        <v>#N/A</v>
      </c>
      <c r="J248" s="87" t="e">
        <f t="shared" si="50"/>
        <v>#N/A</v>
      </c>
      <c r="K248" s="87" t="e">
        <f t="shared" si="51"/>
        <v>#N/A</v>
      </c>
      <c r="L248" s="87" t="e">
        <f t="shared" si="52"/>
        <v>#N/A</v>
      </c>
      <c r="M248" s="87" t="e">
        <f t="shared" si="53"/>
        <v>#N/A</v>
      </c>
      <c r="N248" s="87" t="e">
        <f t="shared" si="54"/>
        <v>#N/A</v>
      </c>
      <c r="O248" s="87" t="e">
        <f t="shared" si="55"/>
        <v>#N/A</v>
      </c>
    </row>
    <row r="249" spans="1:15" x14ac:dyDescent="0.35">
      <c r="A249" s="87" t="str">
        <f t="shared" si="42"/>
        <v>2026</v>
      </c>
      <c r="C249" s="87" t="e">
        <f t="shared" si="43"/>
        <v>#N/A</v>
      </c>
      <c r="D249" s="87" t="e">
        <f t="shared" si="44"/>
        <v>#N/A</v>
      </c>
      <c r="E249" s="87" t="e">
        <f t="shared" si="45"/>
        <v>#N/A</v>
      </c>
      <c r="F249" s="87" t="e">
        <f t="shared" si="46"/>
        <v>#N/A</v>
      </c>
      <c r="G249" s="87" t="e">
        <f t="shared" si="47"/>
        <v>#N/A</v>
      </c>
      <c r="H249" s="87" t="e">
        <f t="shared" si="48"/>
        <v>#N/A</v>
      </c>
      <c r="I249" s="87" t="e">
        <f t="shared" si="49"/>
        <v>#N/A</v>
      </c>
      <c r="J249" s="87" t="e">
        <f t="shared" si="50"/>
        <v>#N/A</v>
      </c>
      <c r="K249" s="87" t="e">
        <f t="shared" si="51"/>
        <v>#N/A</v>
      </c>
      <c r="L249" s="87" t="e">
        <f t="shared" si="52"/>
        <v>#N/A</v>
      </c>
      <c r="M249" s="87" t="e">
        <f t="shared" si="53"/>
        <v>#N/A</v>
      </c>
      <c r="N249" s="87" t="e">
        <f t="shared" si="54"/>
        <v>#N/A</v>
      </c>
      <c r="O249" s="87" t="e">
        <f t="shared" si="55"/>
        <v>#N/A</v>
      </c>
    </row>
    <row r="250" spans="1:15" x14ac:dyDescent="0.35">
      <c r="A250" s="87" t="str">
        <f t="shared" si="42"/>
        <v>2026</v>
      </c>
      <c r="C250" s="87" t="e">
        <f t="shared" si="43"/>
        <v>#N/A</v>
      </c>
      <c r="D250" s="87" t="e">
        <f t="shared" si="44"/>
        <v>#N/A</v>
      </c>
      <c r="E250" s="87" t="e">
        <f t="shared" si="45"/>
        <v>#N/A</v>
      </c>
      <c r="F250" s="87" t="e">
        <f t="shared" si="46"/>
        <v>#N/A</v>
      </c>
      <c r="G250" s="87" t="e">
        <f t="shared" si="47"/>
        <v>#N/A</v>
      </c>
      <c r="H250" s="87" t="e">
        <f t="shared" si="48"/>
        <v>#N/A</v>
      </c>
      <c r="I250" s="87" t="e">
        <f t="shared" si="49"/>
        <v>#N/A</v>
      </c>
      <c r="J250" s="87" t="e">
        <f t="shared" si="50"/>
        <v>#N/A</v>
      </c>
      <c r="K250" s="87" t="e">
        <f t="shared" si="51"/>
        <v>#N/A</v>
      </c>
      <c r="L250" s="87" t="e">
        <f t="shared" si="52"/>
        <v>#N/A</v>
      </c>
      <c r="M250" s="87" t="e">
        <f t="shared" si="53"/>
        <v>#N/A</v>
      </c>
      <c r="N250" s="87" t="e">
        <f t="shared" si="54"/>
        <v>#N/A</v>
      </c>
      <c r="O250" s="87" t="e">
        <f t="shared" si="55"/>
        <v>#N/A</v>
      </c>
    </row>
    <row r="251" spans="1:15" x14ac:dyDescent="0.35">
      <c r="A251" s="87" t="str">
        <f t="shared" si="42"/>
        <v>2026</v>
      </c>
      <c r="C251" s="87" t="e">
        <f t="shared" si="43"/>
        <v>#N/A</v>
      </c>
      <c r="D251" s="87" t="e">
        <f t="shared" si="44"/>
        <v>#N/A</v>
      </c>
      <c r="E251" s="87" t="e">
        <f t="shared" si="45"/>
        <v>#N/A</v>
      </c>
      <c r="F251" s="87" t="e">
        <f t="shared" si="46"/>
        <v>#N/A</v>
      </c>
      <c r="G251" s="87" t="e">
        <f t="shared" si="47"/>
        <v>#N/A</v>
      </c>
      <c r="H251" s="87" t="e">
        <f t="shared" si="48"/>
        <v>#N/A</v>
      </c>
      <c r="I251" s="87" t="e">
        <f t="shared" si="49"/>
        <v>#N/A</v>
      </c>
      <c r="J251" s="87" t="e">
        <f t="shared" si="50"/>
        <v>#N/A</v>
      </c>
      <c r="K251" s="87" t="e">
        <f t="shared" si="51"/>
        <v>#N/A</v>
      </c>
      <c r="L251" s="87" t="e">
        <f t="shared" si="52"/>
        <v>#N/A</v>
      </c>
      <c r="M251" s="87" t="e">
        <f t="shared" si="53"/>
        <v>#N/A</v>
      </c>
      <c r="N251" s="87" t="e">
        <f t="shared" si="54"/>
        <v>#N/A</v>
      </c>
      <c r="O251" s="87" t="e">
        <f t="shared" si="55"/>
        <v>#N/A</v>
      </c>
    </row>
    <row r="252" spans="1:15" x14ac:dyDescent="0.35">
      <c r="A252" s="87" t="str">
        <f t="shared" si="42"/>
        <v>2026</v>
      </c>
      <c r="B252" s="87">
        <v>620000</v>
      </c>
      <c r="C252" s="87">
        <f t="shared" si="43"/>
        <v>0</v>
      </c>
      <c r="D252" s="87">
        <f t="shared" si="44"/>
        <v>0</v>
      </c>
      <c r="E252" s="87">
        <f t="shared" si="45"/>
        <v>0</v>
      </c>
      <c r="F252" s="87">
        <f t="shared" si="46"/>
        <v>0</v>
      </c>
      <c r="G252" s="87">
        <f t="shared" si="47"/>
        <v>0</v>
      </c>
      <c r="H252" s="87">
        <f t="shared" si="48"/>
        <v>0</v>
      </c>
      <c r="I252" s="87">
        <f t="shared" si="49"/>
        <v>0</v>
      </c>
      <c r="J252" s="87">
        <f t="shared" si="50"/>
        <v>0</v>
      </c>
      <c r="K252" s="87">
        <f t="shared" si="51"/>
        <v>0</v>
      </c>
      <c r="L252" s="87">
        <f t="shared" si="52"/>
        <v>0</v>
      </c>
      <c r="M252" s="87">
        <f t="shared" si="53"/>
        <v>0</v>
      </c>
      <c r="N252" s="87">
        <f t="shared" si="54"/>
        <v>0</v>
      </c>
      <c r="O252" s="87">
        <f t="shared" si="55"/>
        <v>0</v>
      </c>
    </row>
    <row r="253" spans="1:15" x14ac:dyDescent="0.35">
      <c r="A253" s="87" t="str">
        <f t="shared" si="42"/>
        <v>2026</v>
      </c>
      <c r="B253" s="87">
        <v>620001</v>
      </c>
      <c r="C253" s="87">
        <f t="shared" si="43"/>
        <v>0</v>
      </c>
      <c r="D253" s="87">
        <f t="shared" si="44"/>
        <v>0</v>
      </c>
      <c r="E253" s="87">
        <f t="shared" si="45"/>
        <v>0</v>
      </c>
      <c r="F253" s="87">
        <f t="shared" si="46"/>
        <v>0</v>
      </c>
      <c r="G253" s="87">
        <f t="shared" si="47"/>
        <v>0</v>
      </c>
      <c r="H253" s="87">
        <f t="shared" si="48"/>
        <v>0</v>
      </c>
      <c r="I253" s="87">
        <f t="shared" si="49"/>
        <v>0</v>
      </c>
      <c r="J253" s="87">
        <f t="shared" si="50"/>
        <v>0</v>
      </c>
      <c r="K253" s="87">
        <f t="shared" si="51"/>
        <v>0</v>
      </c>
      <c r="L253" s="87">
        <f t="shared" si="52"/>
        <v>0</v>
      </c>
      <c r="M253" s="87">
        <f t="shared" si="53"/>
        <v>0</v>
      </c>
      <c r="N253" s="87">
        <f t="shared" si="54"/>
        <v>0</v>
      </c>
      <c r="O253" s="87">
        <f t="shared" si="55"/>
        <v>0</v>
      </c>
    </row>
    <row r="254" spans="1:15" x14ac:dyDescent="0.35">
      <c r="A254" s="87" t="str">
        <f t="shared" si="42"/>
        <v>2026</v>
      </c>
      <c r="B254" s="87">
        <v>620002</v>
      </c>
      <c r="C254" s="87">
        <f t="shared" si="43"/>
        <v>0</v>
      </c>
      <c r="D254" s="87">
        <f t="shared" si="44"/>
        <v>0</v>
      </c>
      <c r="E254" s="87">
        <f t="shared" si="45"/>
        <v>0</v>
      </c>
      <c r="F254" s="87">
        <f t="shared" si="46"/>
        <v>0</v>
      </c>
      <c r="G254" s="87">
        <f t="shared" si="47"/>
        <v>0</v>
      </c>
      <c r="H254" s="87">
        <f t="shared" si="48"/>
        <v>0</v>
      </c>
      <c r="I254" s="87">
        <f t="shared" si="49"/>
        <v>0</v>
      </c>
      <c r="J254" s="87">
        <f t="shared" si="50"/>
        <v>0</v>
      </c>
      <c r="K254" s="87">
        <f t="shared" si="51"/>
        <v>0</v>
      </c>
      <c r="L254" s="87">
        <f t="shared" si="52"/>
        <v>0</v>
      </c>
      <c r="M254" s="87">
        <f t="shared" si="53"/>
        <v>0</v>
      </c>
      <c r="N254" s="87">
        <f t="shared" si="54"/>
        <v>0</v>
      </c>
      <c r="O254" s="87">
        <f t="shared" si="55"/>
        <v>0</v>
      </c>
    </row>
    <row r="255" spans="1:15" x14ac:dyDescent="0.35">
      <c r="A255" s="87" t="str">
        <f t="shared" si="42"/>
        <v>2026</v>
      </c>
      <c r="B255" s="87">
        <v>620003</v>
      </c>
      <c r="C255" s="87">
        <f t="shared" si="43"/>
        <v>0</v>
      </c>
      <c r="D255" s="87">
        <f t="shared" si="44"/>
        <v>0</v>
      </c>
      <c r="E255" s="87">
        <f t="shared" si="45"/>
        <v>0</v>
      </c>
      <c r="F255" s="87">
        <f t="shared" si="46"/>
        <v>0</v>
      </c>
      <c r="G255" s="87">
        <f t="shared" si="47"/>
        <v>0</v>
      </c>
      <c r="H255" s="87">
        <f t="shared" si="48"/>
        <v>0</v>
      </c>
      <c r="I255" s="87">
        <f t="shared" si="49"/>
        <v>0</v>
      </c>
      <c r="J255" s="87">
        <f t="shared" si="50"/>
        <v>0</v>
      </c>
      <c r="K255" s="87">
        <f t="shared" si="51"/>
        <v>0</v>
      </c>
      <c r="L255" s="87">
        <f t="shared" si="52"/>
        <v>0</v>
      </c>
      <c r="M255" s="87">
        <f t="shared" si="53"/>
        <v>0</v>
      </c>
      <c r="N255" s="87">
        <f t="shared" si="54"/>
        <v>0</v>
      </c>
      <c r="O255" s="87">
        <f t="shared" si="55"/>
        <v>0</v>
      </c>
    </row>
    <row r="256" spans="1:15" x14ac:dyDescent="0.35">
      <c r="A256" s="87" t="str">
        <f t="shared" si="42"/>
        <v>2026</v>
      </c>
      <c r="B256" s="87">
        <v>620004</v>
      </c>
      <c r="C256" s="87">
        <f t="shared" si="43"/>
        <v>0</v>
      </c>
      <c r="D256" s="87">
        <f t="shared" si="44"/>
        <v>0</v>
      </c>
      <c r="E256" s="87">
        <f t="shared" si="45"/>
        <v>0</v>
      </c>
      <c r="F256" s="87">
        <f t="shared" si="46"/>
        <v>0</v>
      </c>
      <c r="G256" s="87">
        <f t="shared" si="47"/>
        <v>0</v>
      </c>
      <c r="H256" s="87">
        <f t="shared" si="48"/>
        <v>0</v>
      </c>
      <c r="I256" s="87">
        <f t="shared" si="49"/>
        <v>0</v>
      </c>
      <c r="J256" s="87">
        <f t="shared" si="50"/>
        <v>0</v>
      </c>
      <c r="K256" s="87">
        <f t="shared" si="51"/>
        <v>0</v>
      </c>
      <c r="L256" s="87">
        <f t="shared" si="52"/>
        <v>0</v>
      </c>
      <c r="M256" s="87">
        <f t="shared" si="53"/>
        <v>0</v>
      </c>
      <c r="N256" s="87">
        <f t="shared" si="54"/>
        <v>0</v>
      </c>
      <c r="O256" s="87">
        <f t="shared" si="55"/>
        <v>0</v>
      </c>
    </row>
    <row r="257" spans="1:15" x14ac:dyDescent="0.35">
      <c r="A257" s="87" t="str">
        <f t="shared" si="42"/>
        <v>2026</v>
      </c>
      <c r="B257" s="87">
        <v>620005</v>
      </c>
      <c r="C257" s="87">
        <f t="shared" si="43"/>
        <v>0</v>
      </c>
      <c r="D257" s="87">
        <f t="shared" si="44"/>
        <v>0</v>
      </c>
      <c r="E257" s="87">
        <f t="shared" si="45"/>
        <v>0</v>
      </c>
      <c r="F257" s="87">
        <f t="shared" si="46"/>
        <v>0</v>
      </c>
      <c r="G257" s="87">
        <f t="shared" si="47"/>
        <v>0</v>
      </c>
      <c r="H257" s="87">
        <f t="shared" si="48"/>
        <v>0</v>
      </c>
      <c r="I257" s="87">
        <f t="shared" si="49"/>
        <v>0</v>
      </c>
      <c r="J257" s="87">
        <f t="shared" si="50"/>
        <v>0</v>
      </c>
      <c r="K257" s="87">
        <f t="shared" si="51"/>
        <v>0</v>
      </c>
      <c r="L257" s="87">
        <f t="shared" si="52"/>
        <v>0</v>
      </c>
      <c r="M257" s="87">
        <f t="shared" si="53"/>
        <v>0</v>
      </c>
      <c r="N257" s="87">
        <f t="shared" si="54"/>
        <v>0</v>
      </c>
      <c r="O257" s="87">
        <f t="shared" si="55"/>
        <v>0</v>
      </c>
    </row>
    <row r="258" spans="1:15" x14ac:dyDescent="0.35">
      <c r="A258" s="87" t="str">
        <f t="shared" ref="A258:A321" si="56">+PlnYr</f>
        <v>2026</v>
      </c>
      <c r="B258" s="87">
        <v>621000</v>
      </c>
      <c r="C258" s="87">
        <f t="shared" ref="C258:C321" si="57">VLOOKUP($B258,RSV,47,FALSE)</f>
        <v>0</v>
      </c>
      <c r="D258" s="87">
        <f t="shared" ref="D258:D321" si="58">VLOOKUP($B258,RSV,35,FALSE)</f>
        <v>0</v>
      </c>
      <c r="E258" s="87">
        <f t="shared" ref="E258:E321" si="59">VLOOKUP($B258,RSV,36,FALSE)</f>
        <v>0</v>
      </c>
      <c r="F258" s="87">
        <f t="shared" ref="F258:F321" si="60">VLOOKUP($B258,RSV,37,FALSE)</f>
        <v>0</v>
      </c>
      <c r="G258" s="87">
        <f t="shared" ref="G258:G321" si="61">VLOOKUP($B258,RSV,38,FALSE)</f>
        <v>0</v>
      </c>
      <c r="H258" s="87">
        <f t="shared" ref="H258:H321" si="62">VLOOKUP($B258,RSV,39,FALSE)</f>
        <v>0</v>
      </c>
      <c r="I258" s="87">
        <f t="shared" ref="I258:I321" si="63">VLOOKUP($B258,RSV,40,FALSE)</f>
        <v>0</v>
      </c>
      <c r="J258" s="87">
        <f t="shared" ref="J258:J321" si="64">VLOOKUP($B258,RSV,41,FALSE)</f>
        <v>0</v>
      </c>
      <c r="K258" s="87">
        <f t="shared" ref="K258:K321" si="65">VLOOKUP($B258,RSV,42,FALSE)</f>
        <v>0</v>
      </c>
      <c r="L258" s="87">
        <f t="shared" ref="L258:L321" si="66">VLOOKUP($B258,RSV,43,FALSE)</f>
        <v>0</v>
      </c>
      <c r="M258" s="87">
        <f t="shared" ref="M258:M321" si="67">VLOOKUP($B258,RSV,44,FALSE)</f>
        <v>0</v>
      </c>
      <c r="N258" s="87">
        <f t="shared" ref="N258:N321" si="68">VLOOKUP($B258,RSV,45,FALSE)</f>
        <v>0</v>
      </c>
      <c r="O258" s="87">
        <f t="shared" ref="O258:O321" si="69">VLOOKUP($B258,RSV,46,FALSE)</f>
        <v>0</v>
      </c>
    </row>
    <row r="259" spans="1:15" x14ac:dyDescent="0.35">
      <c r="A259" s="87" t="str">
        <f t="shared" si="56"/>
        <v>2026</v>
      </c>
      <c r="B259" s="87">
        <v>621010</v>
      </c>
      <c r="C259" s="87">
        <f t="shared" si="57"/>
        <v>0</v>
      </c>
      <c r="D259" s="87">
        <f t="shared" si="58"/>
        <v>0</v>
      </c>
      <c r="E259" s="87">
        <f t="shared" si="59"/>
        <v>0</v>
      </c>
      <c r="F259" s="87">
        <f t="shared" si="60"/>
        <v>0</v>
      </c>
      <c r="G259" s="87">
        <f t="shared" si="61"/>
        <v>0</v>
      </c>
      <c r="H259" s="87">
        <f t="shared" si="62"/>
        <v>0</v>
      </c>
      <c r="I259" s="87">
        <f t="shared" si="63"/>
        <v>0</v>
      </c>
      <c r="J259" s="87">
        <f t="shared" si="64"/>
        <v>0</v>
      </c>
      <c r="K259" s="87">
        <f t="shared" si="65"/>
        <v>0</v>
      </c>
      <c r="L259" s="87">
        <f t="shared" si="66"/>
        <v>0</v>
      </c>
      <c r="M259" s="87">
        <f t="shared" si="67"/>
        <v>0</v>
      </c>
      <c r="N259" s="87">
        <f t="shared" si="68"/>
        <v>0</v>
      </c>
      <c r="O259" s="87">
        <f t="shared" si="69"/>
        <v>0</v>
      </c>
    </row>
    <row r="260" spans="1:15" x14ac:dyDescent="0.35">
      <c r="A260" s="87" t="str">
        <f t="shared" si="56"/>
        <v>2026</v>
      </c>
      <c r="B260" s="87">
        <v>621011</v>
      </c>
      <c r="C260" s="87">
        <f t="shared" si="57"/>
        <v>0</v>
      </c>
      <c r="D260" s="87">
        <f t="shared" si="58"/>
        <v>0</v>
      </c>
      <c r="E260" s="87">
        <f t="shared" si="59"/>
        <v>0</v>
      </c>
      <c r="F260" s="87">
        <f t="shared" si="60"/>
        <v>0</v>
      </c>
      <c r="G260" s="87">
        <f t="shared" si="61"/>
        <v>0</v>
      </c>
      <c r="H260" s="87">
        <f t="shared" si="62"/>
        <v>0</v>
      </c>
      <c r="I260" s="87">
        <f t="shared" si="63"/>
        <v>0</v>
      </c>
      <c r="J260" s="87">
        <f t="shared" si="64"/>
        <v>0</v>
      </c>
      <c r="K260" s="87">
        <f t="shared" si="65"/>
        <v>0</v>
      </c>
      <c r="L260" s="87">
        <f t="shared" si="66"/>
        <v>0</v>
      </c>
      <c r="M260" s="87">
        <f t="shared" si="67"/>
        <v>0</v>
      </c>
      <c r="N260" s="87">
        <f t="shared" si="68"/>
        <v>0</v>
      </c>
      <c r="O260" s="87">
        <f t="shared" si="69"/>
        <v>0</v>
      </c>
    </row>
    <row r="261" spans="1:15" x14ac:dyDescent="0.35">
      <c r="A261" s="87" t="str">
        <f t="shared" si="56"/>
        <v>2026</v>
      </c>
      <c r="B261" s="87">
        <v>621012</v>
      </c>
      <c r="C261" s="87">
        <f t="shared" si="57"/>
        <v>0</v>
      </c>
      <c r="D261" s="87">
        <f t="shared" si="58"/>
        <v>0</v>
      </c>
      <c r="E261" s="87">
        <f t="shared" si="59"/>
        <v>0</v>
      </c>
      <c r="F261" s="87">
        <f t="shared" si="60"/>
        <v>0</v>
      </c>
      <c r="G261" s="87">
        <f t="shared" si="61"/>
        <v>0</v>
      </c>
      <c r="H261" s="87">
        <f t="shared" si="62"/>
        <v>0</v>
      </c>
      <c r="I261" s="87">
        <f t="shared" si="63"/>
        <v>0</v>
      </c>
      <c r="J261" s="87">
        <f t="shared" si="64"/>
        <v>0</v>
      </c>
      <c r="K261" s="87">
        <f t="shared" si="65"/>
        <v>0</v>
      </c>
      <c r="L261" s="87">
        <f t="shared" si="66"/>
        <v>0</v>
      </c>
      <c r="M261" s="87">
        <f t="shared" si="67"/>
        <v>0</v>
      </c>
      <c r="N261" s="87">
        <f t="shared" si="68"/>
        <v>0</v>
      </c>
      <c r="O261" s="87">
        <f t="shared" si="69"/>
        <v>0</v>
      </c>
    </row>
    <row r="262" spans="1:15" x14ac:dyDescent="0.35">
      <c r="A262" s="87" t="str">
        <f t="shared" si="56"/>
        <v>2026</v>
      </c>
      <c r="B262" s="87">
        <v>621013</v>
      </c>
      <c r="C262" s="87">
        <f t="shared" si="57"/>
        <v>0</v>
      </c>
      <c r="D262" s="87">
        <f t="shared" si="58"/>
        <v>0</v>
      </c>
      <c r="E262" s="87">
        <f t="shared" si="59"/>
        <v>0</v>
      </c>
      <c r="F262" s="87">
        <f t="shared" si="60"/>
        <v>0</v>
      </c>
      <c r="G262" s="87">
        <f t="shared" si="61"/>
        <v>0</v>
      </c>
      <c r="H262" s="87">
        <f t="shared" si="62"/>
        <v>0</v>
      </c>
      <c r="I262" s="87">
        <f t="shared" si="63"/>
        <v>0</v>
      </c>
      <c r="J262" s="87">
        <f t="shared" si="64"/>
        <v>0</v>
      </c>
      <c r="K262" s="87">
        <f t="shared" si="65"/>
        <v>0</v>
      </c>
      <c r="L262" s="87">
        <f t="shared" si="66"/>
        <v>0</v>
      </c>
      <c r="M262" s="87">
        <f t="shared" si="67"/>
        <v>0</v>
      </c>
      <c r="N262" s="87">
        <f t="shared" si="68"/>
        <v>0</v>
      </c>
      <c r="O262" s="87">
        <f t="shared" si="69"/>
        <v>0</v>
      </c>
    </row>
    <row r="263" spans="1:15" x14ac:dyDescent="0.35">
      <c r="A263" s="87" t="str">
        <f t="shared" si="56"/>
        <v>2026</v>
      </c>
      <c r="B263" s="87">
        <v>622000</v>
      </c>
      <c r="C263" s="87">
        <f t="shared" si="57"/>
        <v>0</v>
      </c>
      <c r="D263" s="87">
        <f t="shared" si="58"/>
        <v>0</v>
      </c>
      <c r="E263" s="87">
        <f t="shared" si="59"/>
        <v>0</v>
      </c>
      <c r="F263" s="87">
        <f t="shared" si="60"/>
        <v>0</v>
      </c>
      <c r="G263" s="87">
        <f t="shared" si="61"/>
        <v>0</v>
      </c>
      <c r="H263" s="87">
        <f t="shared" si="62"/>
        <v>0</v>
      </c>
      <c r="I263" s="87">
        <f t="shared" si="63"/>
        <v>0</v>
      </c>
      <c r="J263" s="87">
        <f t="shared" si="64"/>
        <v>0</v>
      </c>
      <c r="K263" s="87">
        <f t="shared" si="65"/>
        <v>0</v>
      </c>
      <c r="L263" s="87">
        <f t="shared" si="66"/>
        <v>0</v>
      </c>
      <c r="M263" s="87">
        <f t="shared" si="67"/>
        <v>0</v>
      </c>
      <c r="N263" s="87">
        <f t="shared" si="68"/>
        <v>0</v>
      </c>
      <c r="O263" s="87">
        <f t="shared" si="69"/>
        <v>0</v>
      </c>
    </row>
    <row r="264" spans="1:15" x14ac:dyDescent="0.35">
      <c r="A264" s="87" t="str">
        <f t="shared" si="56"/>
        <v>2026</v>
      </c>
      <c r="B264" s="87">
        <v>622001</v>
      </c>
      <c r="C264" s="87">
        <f t="shared" si="57"/>
        <v>0</v>
      </c>
      <c r="D264" s="87">
        <f t="shared" si="58"/>
        <v>0</v>
      </c>
      <c r="E264" s="87">
        <f t="shared" si="59"/>
        <v>0</v>
      </c>
      <c r="F264" s="87">
        <f t="shared" si="60"/>
        <v>0</v>
      </c>
      <c r="G264" s="87">
        <f t="shared" si="61"/>
        <v>0</v>
      </c>
      <c r="H264" s="87">
        <f t="shared" si="62"/>
        <v>0</v>
      </c>
      <c r="I264" s="87">
        <f t="shared" si="63"/>
        <v>0</v>
      </c>
      <c r="J264" s="87">
        <f t="shared" si="64"/>
        <v>0</v>
      </c>
      <c r="K264" s="87">
        <f t="shared" si="65"/>
        <v>0</v>
      </c>
      <c r="L264" s="87">
        <f t="shared" si="66"/>
        <v>0</v>
      </c>
      <c r="M264" s="87">
        <f t="shared" si="67"/>
        <v>0</v>
      </c>
      <c r="N264" s="87">
        <f t="shared" si="68"/>
        <v>0</v>
      </c>
      <c r="O264" s="87">
        <f t="shared" si="69"/>
        <v>0</v>
      </c>
    </row>
    <row r="265" spans="1:15" x14ac:dyDescent="0.35">
      <c r="A265" s="87" t="str">
        <f t="shared" si="56"/>
        <v>2026</v>
      </c>
      <c r="B265" s="87">
        <v>622002</v>
      </c>
      <c r="C265" s="87">
        <f t="shared" si="57"/>
        <v>0</v>
      </c>
      <c r="D265" s="87">
        <f t="shared" si="58"/>
        <v>0</v>
      </c>
      <c r="E265" s="87">
        <f t="shared" si="59"/>
        <v>0</v>
      </c>
      <c r="F265" s="87">
        <f t="shared" si="60"/>
        <v>0</v>
      </c>
      <c r="G265" s="87">
        <f t="shared" si="61"/>
        <v>0</v>
      </c>
      <c r="H265" s="87">
        <f t="shared" si="62"/>
        <v>0</v>
      </c>
      <c r="I265" s="87">
        <f t="shared" si="63"/>
        <v>0</v>
      </c>
      <c r="J265" s="87">
        <f t="shared" si="64"/>
        <v>0</v>
      </c>
      <c r="K265" s="87">
        <f t="shared" si="65"/>
        <v>0</v>
      </c>
      <c r="L265" s="87">
        <f t="shared" si="66"/>
        <v>0</v>
      </c>
      <c r="M265" s="87">
        <f t="shared" si="67"/>
        <v>0</v>
      </c>
      <c r="N265" s="87">
        <f t="shared" si="68"/>
        <v>0</v>
      </c>
      <c r="O265" s="87">
        <f t="shared" si="69"/>
        <v>0</v>
      </c>
    </row>
    <row r="266" spans="1:15" x14ac:dyDescent="0.35">
      <c r="A266" s="87" t="str">
        <f t="shared" si="56"/>
        <v>2026</v>
      </c>
      <c r="B266" s="87">
        <v>622003</v>
      </c>
      <c r="C266" s="87">
        <f t="shared" si="57"/>
        <v>0</v>
      </c>
      <c r="D266" s="87">
        <f t="shared" si="58"/>
        <v>0</v>
      </c>
      <c r="E266" s="87">
        <f t="shared" si="59"/>
        <v>0</v>
      </c>
      <c r="F266" s="87">
        <f t="shared" si="60"/>
        <v>0</v>
      </c>
      <c r="G266" s="87">
        <f t="shared" si="61"/>
        <v>0</v>
      </c>
      <c r="H266" s="87">
        <f t="shared" si="62"/>
        <v>0</v>
      </c>
      <c r="I266" s="87">
        <f t="shared" si="63"/>
        <v>0</v>
      </c>
      <c r="J266" s="87">
        <f t="shared" si="64"/>
        <v>0</v>
      </c>
      <c r="K266" s="87">
        <f t="shared" si="65"/>
        <v>0</v>
      </c>
      <c r="L266" s="87">
        <f t="shared" si="66"/>
        <v>0</v>
      </c>
      <c r="M266" s="87">
        <f t="shared" si="67"/>
        <v>0</v>
      </c>
      <c r="N266" s="87">
        <f t="shared" si="68"/>
        <v>0</v>
      </c>
      <c r="O266" s="87">
        <f t="shared" si="69"/>
        <v>0</v>
      </c>
    </row>
    <row r="267" spans="1:15" x14ac:dyDescent="0.35">
      <c r="A267" s="87" t="str">
        <f t="shared" si="56"/>
        <v>2026</v>
      </c>
      <c r="B267" s="87">
        <v>622004</v>
      </c>
      <c r="C267" s="87">
        <f t="shared" si="57"/>
        <v>0</v>
      </c>
      <c r="D267" s="87">
        <f t="shared" si="58"/>
        <v>0</v>
      </c>
      <c r="E267" s="87">
        <f t="shared" si="59"/>
        <v>0</v>
      </c>
      <c r="F267" s="87">
        <f t="shared" si="60"/>
        <v>0</v>
      </c>
      <c r="G267" s="87">
        <f t="shared" si="61"/>
        <v>0</v>
      </c>
      <c r="H267" s="87">
        <f t="shared" si="62"/>
        <v>0</v>
      </c>
      <c r="I267" s="87">
        <f t="shared" si="63"/>
        <v>0</v>
      </c>
      <c r="J267" s="87">
        <f t="shared" si="64"/>
        <v>0</v>
      </c>
      <c r="K267" s="87">
        <f t="shared" si="65"/>
        <v>0</v>
      </c>
      <c r="L267" s="87">
        <f t="shared" si="66"/>
        <v>0</v>
      </c>
      <c r="M267" s="87">
        <f t="shared" si="67"/>
        <v>0</v>
      </c>
      <c r="N267" s="87">
        <f t="shared" si="68"/>
        <v>0</v>
      </c>
      <c r="O267" s="87">
        <f t="shared" si="69"/>
        <v>0</v>
      </c>
    </row>
    <row r="268" spans="1:15" x14ac:dyDescent="0.35">
      <c r="A268" s="87" t="str">
        <f t="shared" si="56"/>
        <v>2026</v>
      </c>
      <c r="B268" s="87">
        <v>622010</v>
      </c>
      <c r="C268" s="87">
        <f t="shared" si="57"/>
        <v>0</v>
      </c>
      <c r="D268" s="87">
        <f t="shared" si="58"/>
        <v>0</v>
      </c>
      <c r="E268" s="87">
        <f t="shared" si="59"/>
        <v>0</v>
      </c>
      <c r="F268" s="87">
        <f t="shared" si="60"/>
        <v>0</v>
      </c>
      <c r="G268" s="87">
        <f t="shared" si="61"/>
        <v>0</v>
      </c>
      <c r="H268" s="87">
        <f t="shared" si="62"/>
        <v>0</v>
      </c>
      <c r="I268" s="87">
        <f t="shared" si="63"/>
        <v>0</v>
      </c>
      <c r="J268" s="87">
        <f t="shared" si="64"/>
        <v>0</v>
      </c>
      <c r="K268" s="87">
        <f t="shared" si="65"/>
        <v>0</v>
      </c>
      <c r="L268" s="87">
        <f t="shared" si="66"/>
        <v>0</v>
      </c>
      <c r="M268" s="87">
        <f t="shared" si="67"/>
        <v>0</v>
      </c>
      <c r="N268" s="87">
        <f t="shared" si="68"/>
        <v>0</v>
      </c>
      <c r="O268" s="87">
        <f t="shared" si="69"/>
        <v>0</v>
      </c>
    </row>
    <row r="269" spans="1:15" x14ac:dyDescent="0.35">
      <c r="A269" s="87" t="str">
        <f t="shared" si="56"/>
        <v>2026</v>
      </c>
      <c r="B269" s="87">
        <v>622011</v>
      </c>
      <c r="C269" s="87">
        <f t="shared" si="57"/>
        <v>0</v>
      </c>
      <c r="D269" s="87">
        <f t="shared" si="58"/>
        <v>0</v>
      </c>
      <c r="E269" s="87">
        <f t="shared" si="59"/>
        <v>0</v>
      </c>
      <c r="F269" s="87">
        <f t="shared" si="60"/>
        <v>0</v>
      </c>
      <c r="G269" s="87">
        <f t="shared" si="61"/>
        <v>0</v>
      </c>
      <c r="H269" s="87">
        <f t="shared" si="62"/>
        <v>0</v>
      </c>
      <c r="I269" s="87">
        <f t="shared" si="63"/>
        <v>0</v>
      </c>
      <c r="J269" s="87">
        <f t="shared" si="64"/>
        <v>0</v>
      </c>
      <c r="K269" s="87">
        <f t="shared" si="65"/>
        <v>0</v>
      </c>
      <c r="L269" s="87">
        <f t="shared" si="66"/>
        <v>0</v>
      </c>
      <c r="M269" s="87">
        <f t="shared" si="67"/>
        <v>0</v>
      </c>
      <c r="N269" s="87">
        <f t="shared" si="68"/>
        <v>0</v>
      </c>
      <c r="O269" s="87">
        <f t="shared" si="69"/>
        <v>0</v>
      </c>
    </row>
    <row r="270" spans="1:15" x14ac:dyDescent="0.35">
      <c r="A270" s="87" t="str">
        <f t="shared" si="56"/>
        <v>2026</v>
      </c>
      <c r="B270" s="87">
        <v>623000</v>
      </c>
      <c r="C270" s="87">
        <f t="shared" si="57"/>
        <v>0</v>
      </c>
      <c r="D270" s="87">
        <f t="shared" si="58"/>
        <v>0</v>
      </c>
      <c r="E270" s="87">
        <f t="shared" si="59"/>
        <v>0</v>
      </c>
      <c r="F270" s="87">
        <f t="shared" si="60"/>
        <v>0</v>
      </c>
      <c r="G270" s="87">
        <f t="shared" si="61"/>
        <v>0</v>
      </c>
      <c r="H270" s="87">
        <f t="shared" si="62"/>
        <v>0</v>
      </c>
      <c r="I270" s="87">
        <f t="shared" si="63"/>
        <v>0</v>
      </c>
      <c r="J270" s="87">
        <f t="shared" si="64"/>
        <v>0</v>
      </c>
      <c r="K270" s="87">
        <f t="shared" si="65"/>
        <v>0</v>
      </c>
      <c r="L270" s="87">
        <f t="shared" si="66"/>
        <v>0</v>
      </c>
      <c r="M270" s="87">
        <f t="shared" si="67"/>
        <v>0</v>
      </c>
      <c r="N270" s="87">
        <f t="shared" si="68"/>
        <v>0</v>
      </c>
      <c r="O270" s="87">
        <f t="shared" si="69"/>
        <v>0</v>
      </c>
    </row>
    <row r="271" spans="1:15" x14ac:dyDescent="0.35">
      <c r="A271" s="87" t="str">
        <f t="shared" si="56"/>
        <v>2026</v>
      </c>
      <c r="B271" s="87">
        <v>623010</v>
      </c>
      <c r="C271" s="87">
        <f t="shared" si="57"/>
        <v>0</v>
      </c>
      <c r="D271" s="87">
        <f t="shared" si="58"/>
        <v>0</v>
      </c>
      <c r="E271" s="87">
        <f t="shared" si="59"/>
        <v>0</v>
      </c>
      <c r="F271" s="87">
        <f t="shared" si="60"/>
        <v>0</v>
      </c>
      <c r="G271" s="87">
        <f t="shared" si="61"/>
        <v>0</v>
      </c>
      <c r="H271" s="87">
        <f t="shared" si="62"/>
        <v>0</v>
      </c>
      <c r="I271" s="87">
        <f t="shared" si="63"/>
        <v>0</v>
      </c>
      <c r="J271" s="87">
        <f t="shared" si="64"/>
        <v>0</v>
      </c>
      <c r="K271" s="87">
        <f t="shared" si="65"/>
        <v>0</v>
      </c>
      <c r="L271" s="87">
        <f t="shared" si="66"/>
        <v>0</v>
      </c>
      <c r="M271" s="87">
        <f t="shared" si="67"/>
        <v>0</v>
      </c>
      <c r="N271" s="87">
        <f t="shared" si="68"/>
        <v>0</v>
      </c>
      <c r="O271" s="87">
        <f t="shared" si="69"/>
        <v>0</v>
      </c>
    </row>
    <row r="272" spans="1:15" x14ac:dyDescent="0.35">
      <c r="A272" s="87" t="str">
        <f t="shared" si="56"/>
        <v>2026</v>
      </c>
      <c r="B272" s="87">
        <v>623011</v>
      </c>
      <c r="C272" s="87">
        <f t="shared" si="57"/>
        <v>0</v>
      </c>
      <c r="D272" s="87">
        <f t="shared" si="58"/>
        <v>0</v>
      </c>
      <c r="E272" s="87">
        <f t="shared" si="59"/>
        <v>0</v>
      </c>
      <c r="F272" s="87">
        <f t="shared" si="60"/>
        <v>0</v>
      </c>
      <c r="G272" s="87">
        <f t="shared" si="61"/>
        <v>0</v>
      </c>
      <c r="H272" s="87">
        <f t="shared" si="62"/>
        <v>0</v>
      </c>
      <c r="I272" s="87">
        <f t="shared" si="63"/>
        <v>0</v>
      </c>
      <c r="J272" s="87">
        <f t="shared" si="64"/>
        <v>0</v>
      </c>
      <c r="K272" s="87">
        <f t="shared" si="65"/>
        <v>0</v>
      </c>
      <c r="L272" s="87">
        <f t="shared" si="66"/>
        <v>0</v>
      </c>
      <c r="M272" s="87">
        <f t="shared" si="67"/>
        <v>0</v>
      </c>
      <c r="N272" s="87">
        <f t="shared" si="68"/>
        <v>0</v>
      </c>
      <c r="O272" s="87">
        <f t="shared" si="69"/>
        <v>0</v>
      </c>
    </row>
    <row r="273" spans="1:15" x14ac:dyDescent="0.35">
      <c r="A273" s="87" t="str">
        <f t="shared" si="56"/>
        <v>2026</v>
      </c>
      <c r="B273" s="87">
        <v>623012</v>
      </c>
      <c r="C273" s="87">
        <f t="shared" si="57"/>
        <v>0</v>
      </c>
      <c r="D273" s="87">
        <f t="shared" si="58"/>
        <v>0</v>
      </c>
      <c r="E273" s="87">
        <f t="shared" si="59"/>
        <v>0</v>
      </c>
      <c r="F273" s="87">
        <f t="shared" si="60"/>
        <v>0</v>
      </c>
      <c r="G273" s="87">
        <f t="shared" si="61"/>
        <v>0</v>
      </c>
      <c r="H273" s="87">
        <f t="shared" si="62"/>
        <v>0</v>
      </c>
      <c r="I273" s="87">
        <f t="shared" si="63"/>
        <v>0</v>
      </c>
      <c r="J273" s="87">
        <f t="shared" si="64"/>
        <v>0</v>
      </c>
      <c r="K273" s="87">
        <f t="shared" si="65"/>
        <v>0</v>
      </c>
      <c r="L273" s="87">
        <f t="shared" si="66"/>
        <v>0</v>
      </c>
      <c r="M273" s="87">
        <f t="shared" si="67"/>
        <v>0</v>
      </c>
      <c r="N273" s="87">
        <f t="shared" si="68"/>
        <v>0</v>
      </c>
      <c r="O273" s="87">
        <f t="shared" si="69"/>
        <v>0</v>
      </c>
    </row>
    <row r="274" spans="1:15" x14ac:dyDescent="0.35">
      <c r="A274" s="87" t="str">
        <f t="shared" si="56"/>
        <v>2026</v>
      </c>
      <c r="B274" s="87">
        <v>623013</v>
      </c>
      <c r="C274" s="87">
        <f t="shared" si="57"/>
        <v>0</v>
      </c>
      <c r="D274" s="87">
        <f t="shared" si="58"/>
        <v>0</v>
      </c>
      <c r="E274" s="87">
        <f t="shared" si="59"/>
        <v>0</v>
      </c>
      <c r="F274" s="87">
        <f t="shared" si="60"/>
        <v>0</v>
      </c>
      <c r="G274" s="87">
        <f t="shared" si="61"/>
        <v>0</v>
      </c>
      <c r="H274" s="87">
        <f t="shared" si="62"/>
        <v>0</v>
      </c>
      <c r="I274" s="87">
        <f t="shared" si="63"/>
        <v>0</v>
      </c>
      <c r="J274" s="87">
        <f t="shared" si="64"/>
        <v>0</v>
      </c>
      <c r="K274" s="87">
        <f t="shared" si="65"/>
        <v>0</v>
      </c>
      <c r="L274" s="87">
        <f t="shared" si="66"/>
        <v>0</v>
      </c>
      <c r="M274" s="87">
        <f t="shared" si="67"/>
        <v>0</v>
      </c>
      <c r="N274" s="87">
        <f t="shared" si="68"/>
        <v>0</v>
      </c>
      <c r="O274" s="87">
        <f t="shared" si="69"/>
        <v>0</v>
      </c>
    </row>
    <row r="275" spans="1:15" x14ac:dyDescent="0.35">
      <c r="A275" s="87" t="str">
        <f t="shared" si="56"/>
        <v>2026</v>
      </c>
      <c r="B275" s="87">
        <v>623500</v>
      </c>
      <c r="C275" s="87">
        <f t="shared" si="57"/>
        <v>0</v>
      </c>
      <c r="D275" s="87">
        <f t="shared" si="58"/>
        <v>0</v>
      </c>
      <c r="E275" s="87">
        <f t="shared" si="59"/>
        <v>0</v>
      </c>
      <c r="F275" s="87">
        <f t="shared" si="60"/>
        <v>0</v>
      </c>
      <c r="G275" s="87">
        <f t="shared" si="61"/>
        <v>0</v>
      </c>
      <c r="H275" s="87">
        <f t="shared" si="62"/>
        <v>0</v>
      </c>
      <c r="I275" s="87">
        <f t="shared" si="63"/>
        <v>0</v>
      </c>
      <c r="J275" s="87">
        <f t="shared" si="64"/>
        <v>0</v>
      </c>
      <c r="K275" s="87">
        <f t="shared" si="65"/>
        <v>0</v>
      </c>
      <c r="L275" s="87">
        <f t="shared" si="66"/>
        <v>0</v>
      </c>
      <c r="M275" s="87">
        <f t="shared" si="67"/>
        <v>0</v>
      </c>
      <c r="N275" s="87">
        <f t="shared" si="68"/>
        <v>0</v>
      </c>
      <c r="O275" s="87">
        <f t="shared" si="69"/>
        <v>0</v>
      </c>
    </row>
    <row r="276" spans="1:15" x14ac:dyDescent="0.35">
      <c r="A276" s="87" t="str">
        <f t="shared" si="56"/>
        <v>2026</v>
      </c>
      <c r="B276" s="87">
        <v>623501</v>
      </c>
      <c r="C276" s="87">
        <f t="shared" si="57"/>
        <v>0</v>
      </c>
      <c r="D276" s="87">
        <f t="shared" si="58"/>
        <v>0</v>
      </c>
      <c r="E276" s="87">
        <f t="shared" si="59"/>
        <v>0</v>
      </c>
      <c r="F276" s="87">
        <f t="shared" si="60"/>
        <v>0</v>
      </c>
      <c r="G276" s="87">
        <f t="shared" si="61"/>
        <v>0</v>
      </c>
      <c r="H276" s="87">
        <f t="shared" si="62"/>
        <v>0</v>
      </c>
      <c r="I276" s="87">
        <f t="shared" si="63"/>
        <v>0</v>
      </c>
      <c r="J276" s="87">
        <f t="shared" si="64"/>
        <v>0</v>
      </c>
      <c r="K276" s="87">
        <f t="shared" si="65"/>
        <v>0</v>
      </c>
      <c r="L276" s="87">
        <f t="shared" si="66"/>
        <v>0</v>
      </c>
      <c r="M276" s="87">
        <f t="shared" si="67"/>
        <v>0</v>
      </c>
      <c r="N276" s="87">
        <f t="shared" si="68"/>
        <v>0</v>
      </c>
      <c r="O276" s="87">
        <f t="shared" si="69"/>
        <v>0</v>
      </c>
    </row>
    <row r="277" spans="1:15" x14ac:dyDescent="0.35">
      <c r="A277" s="87" t="str">
        <f t="shared" si="56"/>
        <v>2026</v>
      </c>
      <c r="B277" s="87">
        <v>623510</v>
      </c>
      <c r="C277" s="87">
        <f t="shared" si="57"/>
        <v>0</v>
      </c>
      <c r="D277" s="87">
        <f t="shared" si="58"/>
        <v>0</v>
      </c>
      <c r="E277" s="87">
        <f t="shared" si="59"/>
        <v>0</v>
      </c>
      <c r="F277" s="87">
        <f t="shared" si="60"/>
        <v>0</v>
      </c>
      <c r="G277" s="87">
        <f t="shared" si="61"/>
        <v>0</v>
      </c>
      <c r="H277" s="87">
        <f t="shared" si="62"/>
        <v>0</v>
      </c>
      <c r="I277" s="87">
        <f t="shared" si="63"/>
        <v>0</v>
      </c>
      <c r="J277" s="87">
        <f t="shared" si="64"/>
        <v>0</v>
      </c>
      <c r="K277" s="87">
        <f t="shared" si="65"/>
        <v>0</v>
      </c>
      <c r="L277" s="87">
        <f t="shared" si="66"/>
        <v>0</v>
      </c>
      <c r="M277" s="87">
        <f t="shared" si="67"/>
        <v>0</v>
      </c>
      <c r="N277" s="87">
        <f t="shared" si="68"/>
        <v>0</v>
      </c>
      <c r="O277" s="87">
        <f t="shared" si="69"/>
        <v>0</v>
      </c>
    </row>
    <row r="278" spans="1:15" x14ac:dyDescent="0.35">
      <c r="A278" s="87" t="str">
        <f t="shared" si="56"/>
        <v>2026</v>
      </c>
      <c r="B278" s="87">
        <v>623511</v>
      </c>
      <c r="C278" s="87">
        <f t="shared" si="57"/>
        <v>0</v>
      </c>
      <c r="D278" s="87">
        <f t="shared" si="58"/>
        <v>0</v>
      </c>
      <c r="E278" s="87">
        <f t="shared" si="59"/>
        <v>0</v>
      </c>
      <c r="F278" s="87">
        <f t="shared" si="60"/>
        <v>0</v>
      </c>
      <c r="G278" s="87">
        <f t="shared" si="61"/>
        <v>0</v>
      </c>
      <c r="H278" s="87">
        <f t="shared" si="62"/>
        <v>0</v>
      </c>
      <c r="I278" s="87">
        <f t="shared" si="63"/>
        <v>0</v>
      </c>
      <c r="J278" s="87">
        <f t="shared" si="64"/>
        <v>0</v>
      </c>
      <c r="K278" s="87">
        <f t="shared" si="65"/>
        <v>0</v>
      </c>
      <c r="L278" s="87">
        <f t="shared" si="66"/>
        <v>0</v>
      </c>
      <c r="M278" s="87">
        <f t="shared" si="67"/>
        <v>0</v>
      </c>
      <c r="N278" s="87">
        <f t="shared" si="68"/>
        <v>0</v>
      </c>
      <c r="O278" s="87">
        <f t="shared" si="69"/>
        <v>0</v>
      </c>
    </row>
    <row r="279" spans="1:15" x14ac:dyDescent="0.35">
      <c r="A279" s="87" t="str">
        <f t="shared" si="56"/>
        <v>2026</v>
      </c>
      <c r="B279" s="87">
        <v>624000</v>
      </c>
      <c r="C279" s="87">
        <f t="shared" si="57"/>
        <v>0</v>
      </c>
      <c r="D279" s="87">
        <f t="shared" si="58"/>
        <v>0</v>
      </c>
      <c r="E279" s="87">
        <f t="shared" si="59"/>
        <v>0</v>
      </c>
      <c r="F279" s="87">
        <f t="shared" si="60"/>
        <v>0</v>
      </c>
      <c r="G279" s="87">
        <f t="shared" si="61"/>
        <v>0</v>
      </c>
      <c r="H279" s="87">
        <f t="shared" si="62"/>
        <v>0</v>
      </c>
      <c r="I279" s="87">
        <f t="shared" si="63"/>
        <v>0</v>
      </c>
      <c r="J279" s="87">
        <f t="shared" si="64"/>
        <v>0</v>
      </c>
      <c r="K279" s="87">
        <f t="shared" si="65"/>
        <v>0</v>
      </c>
      <c r="L279" s="87">
        <f t="shared" si="66"/>
        <v>0</v>
      </c>
      <c r="M279" s="87">
        <f t="shared" si="67"/>
        <v>0</v>
      </c>
      <c r="N279" s="87">
        <f t="shared" si="68"/>
        <v>0</v>
      </c>
      <c r="O279" s="87">
        <f t="shared" si="69"/>
        <v>0</v>
      </c>
    </row>
    <row r="280" spans="1:15" x14ac:dyDescent="0.35">
      <c r="A280" s="87" t="str">
        <f t="shared" si="56"/>
        <v>2026</v>
      </c>
      <c r="B280" s="87">
        <v>624010</v>
      </c>
      <c r="C280" s="87">
        <f t="shared" si="57"/>
        <v>0</v>
      </c>
      <c r="D280" s="87">
        <f t="shared" si="58"/>
        <v>0</v>
      </c>
      <c r="E280" s="87">
        <f t="shared" si="59"/>
        <v>0</v>
      </c>
      <c r="F280" s="87">
        <f t="shared" si="60"/>
        <v>0</v>
      </c>
      <c r="G280" s="87">
        <f t="shared" si="61"/>
        <v>0</v>
      </c>
      <c r="H280" s="87">
        <f t="shared" si="62"/>
        <v>0</v>
      </c>
      <c r="I280" s="87">
        <f t="shared" si="63"/>
        <v>0</v>
      </c>
      <c r="J280" s="87">
        <f t="shared" si="64"/>
        <v>0</v>
      </c>
      <c r="K280" s="87">
        <f t="shared" si="65"/>
        <v>0</v>
      </c>
      <c r="L280" s="87">
        <f t="shared" si="66"/>
        <v>0</v>
      </c>
      <c r="M280" s="87">
        <f t="shared" si="67"/>
        <v>0</v>
      </c>
      <c r="N280" s="87">
        <f t="shared" si="68"/>
        <v>0</v>
      </c>
      <c r="O280" s="87">
        <f t="shared" si="69"/>
        <v>0</v>
      </c>
    </row>
    <row r="281" spans="1:15" x14ac:dyDescent="0.35">
      <c r="A281" s="87" t="str">
        <f t="shared" si="56"/>
        <v>2026</v>
      </c>
      <c r="B281" s="87">
        <v>624100</v>
      </c>
      <c r="C281" s="87">
        <f t="shared" si="57"/>
        <v>0</v>
      </c>
      <c r="D281" s="87">
        <f t="shared" si="58"/>
        <v>0</v>
      </c>
      <c r="E281" s="87">
        <f t="shared" si="59"/>
        <v>0</v>
      </c>
      <c r="F281" s="87">
        <f t="shared" si="60"/>
        <v>0</v>
      </c>
      <c r="G281" s="87">
        <f t="shared" si="61"/>
        <v>0</v>
      </c>
      <c r="H281" s="87">
        <f t="shared" si="62"/>
        <v>0</v>
      </c>
      <c r="I281" s="87">
        <f t="shared" si="63"/>
        <v>0</v>
      </c>
      <c r="J281" s="87">
        <f t="shared" si="64"/>
        <v>0</v>
      </c>
      <c r="K281" s="87">
        <f t="shared" si="65"/>
        <v>0</v>
      </c>
      <c r="L281" s="87">
        <f t="shared" si="66"/>
        <v>0</v>
      </c>
      <c r="M281" s="87">
        <f t="shared" si="67"/>
        <v>0</v>
      </c>
      <c r="N281" s="87">
        <f t="shared" si="68"/>
        <v>0</v>
      </c>
      <c r="O281" s="87">
        <f t="shared" si="69"/>
        <v>0</v>
      </c>
    </row>
    <row r="282" spans="1:15" x14ac:dyDescent="0.35">
      <c r="A282" s="87" t="str">
        <f t="shared" si="56"/>
        <v>2026</v>
      </c>
      <c r="B282" s="87">
        <v>624200</v>
      </c>
      <c r="C282" s="87">
        <f t="shared" si="57"/>
        <v>0</v>
      </c>
      <c r="D282" s="87">
        <f t="shared" si="58"/>
        <v>0</v>
      </c>
      <c r="E282" s="87">
        <f t="shared" si="59"/>
        <v>0</v>
      </c>
      <c r="F282" s="87">
        <f t="shared" si="60"/>
        <v>0</v>
      </c>
      <c r="G282" s="87">
        <f t="shared" si="61"/>
        <v>0</v>
      </c>
      <c r="H282" s="87">
        <f t="shared" si="62"/>
        <v>0</v>
      </c>
      <c r="I282" s="87">
        <f t="shared" si="63"/>
        <v>0</v>
      </c>
      <c r="J282" s="87">
        <f t="shared" si="64"/>
        <v>0</v>
      </c>
      <c r="K282" s="87">
        <f t="shared" si="65"/>
        <v>0</v>
      </c>
      <c r="L282" s="87">
        <f t="shared" si="66"/>
        <v>0</v>
      </c>
      <c r="M282" s="87">
        <f t="shared" si="67"/>
        <v>0</v>
      </c>
      <c r="N282" s="87">
        <f t="shared" si="68"/>
        <v>0</v>
      </c>
      <c r="O282" s="87">
        <f t="shared" si="69"/>
        <v>0</v>
      </c>
    </row>
    <row r="283" spans="1:15" x14ac:dyDescent="0.35">
      <c r="A283" s="87" t="str">
        <f t="shared" si="56"/>
        <v>2026</v>
      </c>
      <c r="B283" s="87">
        <v>624201</v>
      </c>
      <c r="C283" s="87">
        <f t="shared" si="57"/>
        <v>0</v>
      </c>
      <c r="D283" s="87">
        <f t="shared" si="58"/>
        <v>0</v>
      </c>
      <c r="E283" s="87">
        <f t="shared" si="59"/>
        <v>0</v>
      </c>
      <c r="F283" s="87">
        <f t="shared" si="60"/>
        <v>0</v>
      </c>
      <c r="G283" s="87">
        <f t="shared" si="61"/>
        <v>0</v>
      </c>
      <c r="H283" s="87">
        <f t="shared" si="62"/>
        <v>0</v>
      </c>
      <c r="I283" s="87">
        <f t="shared" si="63"/>
        <v>0</v>
      </c>
      <c r="J283" s="87">
        <f t="shared" si="64"/>
        <v>0</v>
      </c>
      <c r="K283" s="87">
        <f t="shared" si="65"/>
        <v>0</v>
      </c>
      <c r="L283" s="87">
        <f t="shared" si="66"/>
        <v>0</v>
      </c>
      <c r="M283" s="87">
        <f t="shared" si="67"/>
        <v>0</v>
      </c>
      <c r="N283" s="87">
        <f t="shared" si="68"/>
        <v>0</v>
      </c>
      <c r="O283" s="87">
        <f t="shared" si="69"/>
        <v>0</v>
      </c>
    </row>
    <row r="284" spans="1:15" x14ac:dyDescent="0.35">
      <c r="A284" s="87" t="str">
        <f t="shared" si="56"/>
        <v>2026</v>
      </c>
      <c r="B284" s="87">
        <v>624202</v>
      </c>
      <c r="C284" s="87">
        <f t="shared" si="57"/>
        <v>0</v>
      </c>
      <c r="D284" s="87">
        <f t="shared" si="58"/>
        <v>0</v>
      </c>
      <c r="E284" s="87">
        <f t="shared" si="59"/>
        <v>0</v>
      </c>
      <c r="F284" s="87">
        <f t="shared" si="60"/>
        <v>0</v>
      </c>
      <c r="G284" s="87">
        <f t="shared" si="61"/>
        <v>0</v>
      </c>
      <c r="H284" s="87">
        <f t="shared" si="62"/>
        <v>0</v>
      </c>
      <c r="I284" s="87">
        <f t="shared" si="63"/>
        <v>0</v>
      </c>
      <c r="J284" s="87">
        <f t="shared" si="64"/>
        <v>0</v>
      </c>
      <c r="K284" s="87">
        <f t="shared" si="65"/>
        <v>0</v>
      </c>
      <c r="L284" s="87">
        <f t="shared" si="66"/>
        <v>0</v>
      </c>
      <c r="M284" s="87">
        <f t="shared" si="67"/>
        <v>0</v>
      </c>
      <c r="N284" s="87">
        <f t="shared" si="68"/>
        <v>0</v>
      </c>
      <c r="O284" s="87">
        <f t="shared" si="69"/>
        <v>0</v>
      </c>
    </row>
    <row r="285" spans="1:15" x14ac:dyDescent="0.35">
      <c r="A285" s="87" t="str">
        <f t="shared" si="56"/>
        <v>2026</v>
      </c>
      <c r="B285" s="87">
        <v>624203</v>
      </c>
      <c r="C285" s="87">
        <f t="shared" si="57"/>
        <v>0</v>
      </c>
      <c r="D285" s="87">
        <f t="shared" si="58"/>
        <v>0</v>
      </c>
      <c r="E285" s="87">
        <f t="shared" si="59"/>
        <v>0</v>
      </c>
      <c r="F285" s="87">
        <f t="shared" si="60"/>
        <v>0</v>
      </c>
      <c r="G285" s="87">
        <f t="shared" si="61"/>
        <v>0</v>
      </c>
      <c r="H285" s="87">
        <f t="shared" si="62"/>
        <v>0</v>
      </c>
      <c r="I285" s="87">
        <f t="shared" si="63"/>
        <v>0</v>
      </c>
      <c r="J285" s="87">
        <f t="shared" si="64"/>
        <v>0</v>
      </c>
      <c r="K285" s="87">
        <f t="shared" si="65"/>
        <v>0</v>
      </c>
      <c r="L285" s="87">
        <f t="shared" si="66"/>
        <v>0</v>
      </c>
      <c r="M285" s="87">
        <f t="shared" si="67"/>
        <v>0</v>
      </c>
      <c r="N285" s="87">
        <f t="shared" si="68"/>
        <v>0</v>
      </c>
      <c r="O285" s="87">
        <f t="shared" si="69"/>
        <v>0</v>
      </c>
    </row>
    <row r="286" spans="1:15" x14ac:dyDescent="0.35">
      <c r="A286" s="87" t="str">
        <f t="shared" si="56"/>
        <v>2026</v>
      </c>
      <c r="B286" s="87">
        <v>624300</v>
      </c>
      <c r="C286" s="87">
        <f t="shared" si="57"/>
        <v>0</v>
      </c>
      <c r="D286" s="87">
        <f t="shared" si="58"/>
        <v>0</v>
      </c>
      <c r="E286" s="87">
        <f t="shared" si="59"/>
        <v>0</v>
      </c>
      <c r="F286" s="87">
        <f t="shared" si="60"/>
        <v>0</v>
      </c>
      <c r="G286" s="87">
        <f t="shared" si="61"/>
        <v>0</v>
      </c>
      <c r="H286" s="87">
        <f t="shared" si="62"/>
        <v>0</v>
      </c>
      <c r="I286" s="87">
        <f t="shared" si="63"/>
        <v>0</v>
      </c>
      <c r="J286" s="87">
        <f t="shared" si="64"/>
        <v>0</v>
      </c>
      <c r="K286" s="87">
        <f t="shared" si="65"/>
        <v>0</v>
      </c>
      <c r="L286" s="87">
        <f t="shared" si="66"/>
        <v>0</v>
      </c>
      <c r="M286" s="87">
        <f t="shared" si="67"/>
        <v>0</v>
      </c>
      <c r="N286" s="87">
        <f t="shared" si="68"/>
        <v>0</v>
      </c>
      <c r="O286" s="87">
        <f t="shared" si="69"/>
        <v>0</v>
      </c>
    </row>
    <row r="287" spans="1:15" x14ac:dyDescent="0.35">
      <c r="A287" s="87" t="str">
        <f t="shared" si="56"/>
        <v>2026</v>
      </c>
      <c r="B287" s="87">
        <v>624301</v>
      </c>
      <c r="C287" s="87">
        <f t="shared" si="57"/>
        <v>0</v>
      </c>
      <c r="D287" s="87">
        <f t="shared" si="58"/>
        <v>0</v>
      </c>
      <c r="E287" s="87">
        <f t="shared" si="59"/>
        <v>0</v>
      </c>
      <c r="F287" s="87">
        <f t="shared" si="60"/>
        <v>0</v>
      </c>
      <c r="G287" s="87">
        <f t="shared" si="61"/>
        <v>0</v>
      </c>
      <c r="H287" s="87">
        <f t="shared" si="62"/>
        <v>0</v>
      </c>
      <c r="I287" s="87">
        <f t="shared" si="63"/>
        <v>0</v>
      </c>
      <c r="J287" s="87">
        <f t="shared" si="64"/>
        <v>0</v>
      </c>
      <c r="K287" s="87">
        <f t="shared" si="65"/>
        <v>0</v>
      </c>
      <c r="L287" s="87">
        <f t="shared" si="66"/>
        <v>0</v>
      </c>
      <c r="M287" s="87">
        <f t="shared" si="67"/>
        <v>0</v>
      </c>
      <c r="N287" s="87">
        <f t="shared" si="68"/>
        <v>0</v>
      </c>
      <c r="O287" s="87">
        <f t="shared" si="69"/>
        <v>0</v>
      </c>
    </row>
    <row r="288" spans="1:15" x14ac:dyDescent="0.35">
      <c r="A288" s="87" t="str">
        <f t="shared" si="56"/>
        <v>2026</v>
      </c>
      <c r="B288" s="87">
        <v>624302</v>
      </c>
      <c r="C288" s="87">
        <f t="shared" si="57"/>
        <v>0</v>
      </c>
      <c r="D288" s="87">
        <f t="shared" si="58"/>
        <v>0</v>
      </c>
      <c r="E288" s="87">
        <f t="shared" si="59"/>
        <v>0</v>
      </c>
      <c r="F288" s="87">
        <f t="shared" si="60"/>
        <v>0</v>
      </c>
      <c r="G288" s="87">
        <f t="shared" si="61"/>
        <v>0</v>
      </c>
      <c r="H288" s="87">
        <f t="shared" si="62"/>
        <v>0</v>
      </c>
      <c r="I288" s="87">
        <f t="shared" si="63"/>
        <v>0</v>
      </c>
      <c r="J288" s="87">
        <f t="shared" si="64"/>
        <v>0</v>
      </c>
      <c r="K288" s="87">
        <f t="shared" si="65"/>
        <v>0</v>
      </c>
      <c r="L288" s="87">
        <f t="shared" si="66"/>
        <v>0</v>
      </c>
      <c r="M288" s="87">
        <f t="shared" si="67"/>
        <v>0</v>
      </c>
      <c r="N288" s="87">
        <f t="shared" si="68"/>
        <v>0</v>
      </c>
      <c r="O288" s="87">
        <f t="shared" si="69"/>
        <v>0</v>
      </c>
    </row>
    <row r="289" spans="1:15" x14ac:dyDescent="0.35">
      <c r="A289" s="87" t="str">
        <f t="shared" si="56"/>
        <v>2026</v>
      </c>
      <c r="B289" s="87">
        <v>624303</v>
      </c>
      <c r="C289" s="87">
        <f t="shared" si="57"/>
        <v>0</v>
      </c>
      <c r="D289" s="87">
        <f t="shared" si="58"/>
        <v>0</v>
      </c>
      <c r="E289" s="87">
        <f t="shared" si="59"/>
        <v>0</v>
      </c>
      <c r="F289" s="87">
        <f t="shared" si="60"/>
        <v>0</v>
      </c>
      <c r="G289" s="87">
        <f t="shared" si="61"/>
        <v>0</v>
      </c>
      <c r="H289" s="87">
        <f t="shared" si="62"/>
        <v>0</v>
      </c>
      <c r="I289" s="87">
        <f t="shared" si="63"/>
        <v>0</v>
      </c>
      <c r="J289" s="87">
        <f t="shared" si="64"/>
        <v>0</v>
      </c>
      <c r="K289" s="87">
        <f t="shared" si="65"/>
        <v>0</v>
      </c>
      <c r="L289" s="87">
        <f t="shared" si="66"/>
        <v>0</v>
      </c>
      <c r="M289" s="87">
        <f t="shared" si="67"/>
        <v>0</v>
      </c>
      <c r="N289" s="87">
        <f t="shared" si="68"/>
        <v>0</v>
      </c>
      <c r="O289" s="87">
        <f t="shared" si="69"/>
        <v>0</v>
      </c>
    </row>
    <row r="290" spans="1:15" x14ac:dyDescent="0.35">
      <c r="A290" s="87" t="str">
        <f t="shared" si="56"/>
        <v>2026</v>
      </c>
      <c r="B290" s="87">
        <v>624400</v>
      </c>
      <c r="C290" s="87">
        <f t="shared" si="57"/>
        <v>0</v>
      </c>
      <c r="D290" s="87">
        <f t="shared" si="58"/>
        <v>0</v>
      </c>
      <c r="E290" s="87">
        <f t="shared" si="59"/>
        <v>0</v>
      </c>
      <c r="F290" s="87">
        <f t="shared" si="60"/>
        <v>0</v>
      </c>
      <c r="G290" s="87">
        <f t="shared" si="61"/>
        <v>0</v>
      </c>
      <c r="H290" s="87">
        <f t="shared" si="62"/>
        <v>0</v>
      </c>
      <c r="I290" s="87">
        <f t="shared" si="63"/>
        <v>0</v>
      </c>
      <c r="J290" s="87">
        <f t="shared" si="64"/>
        <v>0</v>
      </c>
      <c r="K290" s="87">
        <f t="shared" si="65"/>
        <v>0</v>
      </c>
      <c r="L290" s="87">
        <f t="shared" si="66"/>
        <v>0</v>
      </c>
      <c r="M290" s="87">
        <f t="shared" si="67"/>
        <v>0</v>
      </c>
      <c r="N290" s="87">
        <f t="shared" si="68"/>
        <v>0</v>
      </c>
      <c r="O290" s="87">
        <f t="shared" si="69"/>
        <v>0</v>
      </c>
    </row>
    <row r="291" spans="1:15" x14ac:dyDescent="0.35">
      <c r="A291" s="87" t="str">
        <f t="shared" si="56"/>
        <v>2026</v>
      </c>
      <c r="B291" s="87">
        <v>624410</v>
      </c>
      <c r="C291" s="87">
        <f t="shared" si="57"/>
        <v>0</v>
      </c>
      <c r="D291" s="87">
        <f t="shared" si="58"/>
        <v>0</v>
      </c>
      <c r="E291" s="87">
        <f t="shared" si="59"/>
        <v>0</v>
      </c>
      <c r="F291" s="87">
        <f t="shared" si="60"/>
        <v>0</v>
      </c>
      <c r="G291" s="87">
        <f t="shared" si="61"/>
        <v>0</v>
      </c>
      <c r="H291" s="87">
        <f t="shared" si="62"/>
        <v>0</v>
      </c>
      <c r="I291" s="87">
        <f t="shared" si="63"/>
        <v>0</v>
      </c>
      <c r="J291" s="87">
        <f t="shared" si="64"/>
        <v>0</v>
      </c>
      <c r="K291" s="87">
        <f t="shared" si="65"/>
        <v>0</v>
      </c>
      <c r="L291" s="87">
        <f t="shared" si="66"/>
        <v>0</v>
      </c>
      <c r="M291" s="87">
        <f t="shared" si="67"/>
        <v>0</v>
      </c>
      <c r="N291" s="87">
        <f t="shared" si="68"/>
        <v>0</v>
      </c>
      <c r="O291" s="87">
        <f t="shared" si="69"/>
        <v>0</v>
      </c>
    </row>
    <row r="292" spans="1:15" x14ac:dyDescent="0.35">
      <c r="A292" s="87" t="str">
        <f t="shared" si="56"/>
        <v>2026</v>
      </c>
      <c r="B292" s="87">
        <v>625000</v>
      </c>
      <c r="C292" s="87">
        <f t="shared" si="57"/>
        <v>0</v>
      </c>
      <c r="D292" s="87">
        <f t="shared" si="58"/>
        <v>0</v>
      </c>
      <c r="E292" s="87">
        <f t="shared" si="59"/>
        <v>0</v>
      </c>
      <c r="F292" s="87">
        <f t="shared" si="60"/>
        <v>0</v>
      </c>
      <c r="G292" s="87">
        <f t="shared" si="61"/>
        <v>0</v>
      </c>
      <c r="H292" s="87">
        <f t="shared" si="62"/>
        <v>0</v>
      </c>
      <c r="I292" s="87">
        <f t="shared" si="63"/>
        <v>0</v>
      </c>
      <c r="J292" s="87">
        <f t="shared" si="64"/>
        <v>0</v>
      </c>
      <c r="K292" s="87">
        <f t="shared" si="65"/>
        <v>0</v>
      </c>
      <c r="L292" s="87">
        <f t="shared" si="66"/>
        <v>0</v>
      </c>
      <c r="M292" s="87">
        <f t="shared" si="67"/>
        <v>0</v>
      </c>
      <c r="N292" s="87">
        <f t="shared" si="68"/>
        <v>0</v>
      </c>
      <c r="O292" s="87">
        <f t="shared" si="69"/>
        <v>0</v>
      </c>
    </row>
    <row r="293" spans="1:15" x14ac:dyDescent="0.35">
      <c r="A293" s="87" t="str">
        <f t="shared" si="56"/>
        <v>2026</v>
      </c>
      <c r="B293" s="87">
        <v>625010</v>
      </c>
      <c r="C293" s="87">
        <f t="shared" si="57"/>
        <v>0</v>
      </c>
      <c r="D293" s="87">
        <f t="shared" si="58"/>
        <v>0</v>
      </c>
      <c r="E293" s="87">
        <f t="shared" si="59"/>
        <v>0</v>
      </c>
      <c r="F293" s="87">
        <f t="shared" si="60"/>
        <v>0</v>
      </c>
      <c r="G293" s="87">
        <f t="shared" si="61"/>
        <v>0</v>
      </c>
      <c r="H293" s="87">
        <f t="shared" si="62"/>
        <v>0</v>
      </c>
      <c r="I293" s="87">
        <f t="shared" si="63"/>
        <v>0</v>
      </c>
      <c r="J293" s="87">
        <f t="shared" si="64"/>
        <v>0</v>
      </c>
      <c r="K293" s="87">
        <f t="shared" si="65"/>
        <v>0</v>
      </c>
      <c r="L293" s="87">
        <f t="shared" si="66"/>
        <v>0</v>
      </c>
      <c r="M293" s="87">
        <f t="shared" si="67"/>
        <v>0</v>
      </c>
      <c r="N293" s="87">
        <f t="shared" si="68"/>
        <v>0</v>
      </c>
      <c r="O293" s="87">
        <f t="shared" si="69"/>
        <v>0</v>
      </c>
    </row>
    <row r="294" spans="1:15" x14ac:dyDescent="0.35">
      <c r="A294" s="87" t="str">
        <f t="shared" si="56"/>
        <v>2026</v>
      </c>
      <c r="B294" s="87">
        <v>625011</v>
      </c>
      <c r="C294" s="87">
        <f t="shared" si="57"/>
        <v>0</v>
      </c>
      <c r="D294" s="87">
        <f t="shared" si="58"/>
        <v>0</v>
      </c>
      <c r="E294" s="87">
        <f t="shared" si="59"/>
        <v>0</v>
      </c>
      <c r="F294" s="87">
        <f t="shared" si="60"/>
        <v>0</v>
      </c>
      <c r="G294" s="87">
        <f t="shared" si="61"/>
        <v>0</v>
      </c>
      <c r="H294" s="87">
        <f t="shared" si="62"/>
        <v>0</v>
      </c>
      <c r="I294" s="87">
        <f t="shared" si="63"/>
        <v>0</v>
      </c>
      <c r="J294" s="87">
        <f t="shared" si="64"/>
        <v>0</v>
      </c>
      <c r="K294" s="87">
        <f t="shared" si="65"/>
        <v>0</v>
      </c>
      <c r="L294" s="87">
        <f t="shared" si="66"/>
        <v>0</v>
      </c>
      <c r="M294" s="87">
        <f t="shared" si="67"/>
        <v>0</v>
      </c>
      <c r="N294" s="87">
        <f t="shared" si="68"/>
        <v>0</v>
      </c>
      <c r="O294" s="87">
        <f t="shared" si="69"/>
        <v>0</v>
      </c>
    </row>
    <row r="295" spans="1:15" x14ac:dyDescent="0.35">
      <c r="A295" s="87" t="str">
        <f t="shared" si="56"/>
        <v>2026</v>
      </c>
      <c r="B295" s="87">
        <v>625100</v>
      </c>
      <c r="C295" s="87">
        <f t="shared" si="57"/>
        <v>0</v>
      </c>
      <c r="D295" s="87">
        <f t="shared" si="58"/>
        <v>0</v>
      </c>
      <c r="E295" s="87">
        <f t="shared" si="59"/>
        <v>0</v>
      </c>
      <c r="F295" s="87">
        <f t="shared" si="60"/>
        <v>0</v>
      </c>
      <c r="G295" s="87">
        <f t="shared" si="61"/>
        <v>0</v>
      </c>
      <c r="H295" s="87">
        <f t="shared" si="62"/>
        <v>0</v>
      </c>
      <c r="I295" s="87">
        <f t="shared" si="63"/>
        <v>0</v>
      </c>
      <c r="J295" s="87">
        <f t="shared" si="64"/>
        <v>0</v>
      </c>
      <c r="K295" s="87">
        <f t="shared" si="65"/>
        <v>0</v>
      </c>
      <c r="L295" s="87">
        <f t="shared" si="66"/>
        <v>0</v>
      </c>
      <c r="M295" s="87">
        <f t="shared" si="67"/>
        <v>0</v>
      </c>
      <c r="N295" s="87">
        <f t="shared" si="68"/>
        <v>0</v>
      </c>
      <c r="O295" s="87">
        <f t="shared" si="69"/>
        <v>0</v>
      </c>
    </row>
    <row r="296" spans="1:15" x14ac:dyDescent="0.35">
      <c r="A296" s="87" t="str">
        <f t="shared" si="56"/>
        <v>2026</v>
      </c>
      <c r="B296" s="87">
        <v>625110</v>
      </c>
      <c r="C296" s="87">
        <f t="shared" si="57"/>
        <v>0</v>
      </c>
      <c r="D296" s="87">
        <f t="shared" si="58"/>
        <v>0</v>
      </c>
      <c r="E296" s="87">
        <f t="shared" si="59"/>
        <v>0</v>
      </c>
      <c r="F296" s="87">
        <f t="shared" si="60"/>
        <v>0</v>
      </c>
      <c r="G296" s="87">
        <f t="shared" si="61"/>
        <v>0</v>
      </c>
      <c r="H296" s="87">
        <f t="shared" si="62"/>
        <v>0</v>
      </c>
      <c r="I296" s="87">
        <f t="shared" si="63"/>
        <v>0</v>
      </c>
      <c r="J296" s="87">
        <f t="shared" si="64"/>
        <v>0</v>
      </c>
      <c r="K296" s="87">
        <f t="shared" si="65"/>
        <v>0</v>
      </c>
      <c r="L296" s="87">
        <f t="shared" si="66"/>
        <v>0</v>
      </c>
      <c r="M296" s="87">
        <f t="shared" si="67"/>
        <v>0</v>
      </c>
      <c r="N296" s="87">
        <f t="shared" si="68"/>
        <v>0</v>
      </c>
      <c r="O296" s="87">
        <f t="shared" si="69"/>
        <v>0</v>
      </c>
    </row>
    <row r="297" spans="1:15" x14ac:dyDescent="0.35">
      <c r="A297" s="87" t="str">
        <f t="shared" si="56"/>
        <v>2026</v>
      </c>
      <c r="B297" s="87">
        <v>625200</v>
      </c>
      <c r="C297" s="87">
        <f t="shared" si="57"/>
        <v>0</v>
      </c>
      <c r="D297" s="87">
        <f t="shared" si="58"/>
        <v>0</v>
      </c>
      <c r="E297" s="87">
        <f t="shared" si="59"/>
        <v>0</v>
      </c>
      <c r="F297" s="87">
        <f t="shared" si="60"/>
        <v>0</v>
      </c>
      <c r="G297" s="87">
        <f t="shared" si="61"/>
        <v>0</v>
      </c>
      <c r="H297" s="87">
        <f t="shared" si="62"/>
        <v>0</v>
      </c>
      <c r="I297" s="87">
        <f t="shared" si="63"/>
        <v>0</v>
      </c>
      <c r="J297" s="87">
        <f t="shared" si="64"/>
        <v>0</v>
      </c>
      <c r="K297" s="87">
        <f t="shared" si="65"/>
        <v>0</v>
      </c>
      <c r="L297" s="87">
        <f t="shared" si="66"/>
        <v>0</v>
      </c>
      <c r="M297" s="87">
        <f t="shared" si="67"/>
        <v>0</v>
      </c>
      <c r="N297" s="87">
        <f t="shared" si="68"/>
        <v>0</v>
      </c>
      <c r="O297" s="87">
        <f t="shared" si="69"/>
        <v>0</v>
      </c>
    </row>
    <row r="298" spans="1:15" x14ac:dyDescent="0.35">
      <c r="A298" s="87" t="str">
        <f t="shared" si="56"/>
        <v>2026</v>
      </c>
      <c r="B298" s="87">
        <v>625300</v>
      </c>
      <c r="C298" s="87">
        <f t="shared" si="57"/>
        <v>0</v>
      </c>
      <c r="D298" s="87">
        <f t="shared" si="58"/>
        <v>0</v>
      </c>
      <c r="E298" s="87">
        <f t="shared" si="59"/>
        <v>0</v>
      </c>
      <c r="F298" s="87">
        <f t="shared" si="60"/>
        <v>0</v>
      </c>
      <c r="G298" s="87">
        <f t="shared" si="61"/>
        <v>0</v>
      </c>
      <c r="H298" s="87">
        <f t="shared" si="62"/>
        <v>0</v>
      </c>
      <c r="I298" s="87">
        <f t="shared" si="63"/>
        <v>0</v>
      </c>
      <c r="J298" s="87">
        <f t="shared" si="64"/>
        <v>0</v>
      </c>
      <c r="K298" s="87">
        <f t="shared" si="65"/>
        <v>0</v>
      </c>
      <c r="L298" s="87">
        <f t="shared" si="66"/>
        <v>0</v>
      </c>
      <c r="M298" s="87">
        <f t="shared" si="67"/>
        <v>0</v>
      </c>
      <c r="N298" s="87">
        <f t="shared" si="68"/>
        <v>0</v>
      </c>
      <c r="O298" s="87">
        <f t="shared" si="69"/>
        <v>0</v>
      </c>
    </row>
    <row r="299" spans="1:15" x14ac:dyDescent="0.35">
      <c r="A299" s="87" t="str">
        <f t="shared" si="56"/>
        <v>2026</v>
      </c>
      <c r="B299" s="87">
        <v>625310</v>
      </c>
      <c r="C299" s="87">
        <f t="shared" si="57"/>
        <v>0</v>
      </c>
      <c r="D299" s="87">
        <f t="shared" si="58"/>
        <v>0</v>
      </c>
      <c r="E299" s="87">
        <f t="shared" si="59"/>
        <v>0</v>
      </c>
      <c r="F299" s="87">
        <f t="shared" si="60"/>
        <v>0</v>
      </c>
      <c r="G299" s="87">
        <f t="shared" si="61"/>
        <v>0</v>
      </c>
      <c r="H299" s="87">
        <f t="shared" si="62"/>
        <v>0</v>
      </c>
      <c r="I299" s="87">
        <f t="shared" si="63"/>
        <v>0</v>
      </c>
      <c r="J299" s="87">
        <f t="shared" si="64"/>
        <v>0</v>
      </c>
      <c r="K299" s="87">
        <f t="shared" si="65"/>
        <v>0</v>
      </c>
      <c r="L299" s="87">
        <f t="shared" si="66"/>
        <v>0</v>
      </c>
      <c r="M299" s="87">
        <f t="shared" si="67"/>
        <v>0</v>
      </c>
      <c r="N299" s="87">
        <f t="shared" si="68"/>
        <v>0</v>
      </c>
      <c r="O299" s="87">
        <f t="shared" si="69"/>
        <v>0</v>
      </c>
    </row>
    <row r="300" spans="1:15" x14ac:dyDescent="0.35">
      <c r="A300" s="87" t="str">
        <f t="shared" si="56"/>
        <v>2026</v>
      </c>
      <c r="B300" s="87">
        <v>625311</v>
      </c>
      <c r="C300" s="87">
        <f t="shared" si="57"/>
        <v>0</v>
      </c>
      <c r="D300" s="87">
        <f t="shared" si="58"/>
        <v>0</v>
      </c>
      <c r="E300" s="87">
        <f t="shared" si="59"/>
        <v>0</v>
      </c>
      <c r="F300" s="87">
        <f t="shared" si="60"/>
        <v>0</v>
      </c>
      <c r="G300" s="87">
        <f t="shared" si="61"/>
        <v>0</v>
      </c>
      <c r="H300" s="87">
        <f t="shared" si="62"/>
        <v>0</v>
      </c>
      <c r="I300" s="87">
        <f t="shared" si="63"/>
        <v>0</v>
      </c>
      <c r="J300" s="87">
        <f t="shared" si="64"/>
        <v>0</v>
      </c>
      <c r="K300" s="87">
        <f t="shared" si="65"/>
        <v>0</v>
      </c>
      <c r="L300" s="87">
        <f t="shared" si="66"/>
        <v>0</v>
      </c>
      <c r="M300" s="87">
        <f t="shared" si="67"/>
        <v>0</v>
      </c>
      <c r="N300" s="87">
        <f t="shared" si="68"/>
        <v>0</v>
      </c>
      <c r="O300" s="87">
        <f t="shared" si="69"/>
        <v>0</v>
      </c>
    </row>
    <row r="301" spans="1:15" x14ac:dyDescent="0.35">
      <c r="A301" s="87" t="str">
        <f t="shared" si="56"/>
        <v>2026</v>
      </c>
      <c r="B301" s="87">
        <v>625312</v>
      </c>
      <c r="C301" s="87">
        <f t="shared" si="57"/>
        <v>0</v>
      </c>
      <c r="D301" s="87">
        <f t="shared" si="58"/>
        <v>0</v>
      </c>
      <c r="E301" s="87">
        <f t="shared" si="59"/>
        <v>0</v>
      </c>
      <c r="F301" s="87">
        <f t="shared" si="60"/>
        <v>0</v>
      </c>
      <c r="G301" s="87">
        <f t="shared" si="61"/>
        <v>0</v>
      </c>
      <c r="H301" s="87">
        <f t="shared" si="62"/>
        <v>0</v>
      </c>
      <c r="I301" s="87">
        <f t="shared" si="63"/>
        <v>0</v>
      </c>
      <c r="J301" s="87">
        <f t="shared" si="64"/>
        <v>0</v>
      </c>
      <c r="K301" s="87">
        <f t="shared" si="65"/>
        <v>0</v>
      </c>
      <c r="L301" s="87">
        <f t="shared" si="66"/>
        <v>0</v>
      </c>
      <c r="M301" s="87">
        <f t="shared" si="67"/>
        <v>0</v>
      </c>
      <c r="N301" s="87">
        <f t="shared" si="68"/>
        <v>0</v>
      </c>
      <c r="O301" s="87">
        <f t="shared" si="69"/>
        <v>0</v>
      </c>
    </row>
    <row r="302" spans="1:15" x14ac:dyDescent="0.35">
      <c r="A302" s="87" t="str">
        <f t="shared" si="56"/>
        <v>2026</v>
      </c>
      <c r="B302" s="87">
        <v>625400</v>
      </c>
      <c r="C302" s="87">
        <f t="shared" si="57"/>
        <v>0</v>
      </c>
      <c r="D302" s="87">
        <f t="shared" si="58"/>
        <v>0</v>
      </c>
      <c r="E302" s="87">
        <f t="shared" si="59"/>
        <v>0</v>
      </c>
      <c r="F302" s="87">
        <f t="shared" si="60"/>
        <v>0</v>
      </c>
      <c r="G302" s="87">
        <f t="shared" si="61"/>
        <v>0</v>
      </c>
      <c r="H302" s="87">
        <f t="shared" si="62"/>
        <v>0</v>
      </c>
      <c r="I302" s="87">
        <f t="shared" si="63"/>
        <v>0</v>
      </c>
      <c r="J302" s="87">
        <f t="shared" si="64"/>
        <v>0</v>
      </c>
      <c r="K302" s="87">
        <f t="shared" si="65"/>
        <v>0</v>
      </c>
      <c r="L302" s="87">
        <f t="shared" si="66"/>
        <v>0</v>
      </c>
      <c r="M302" s="87">
        <f t="shared" si="67"/>
        <v>0</v>
      </c>
      <c r="N302" s="87">
        <f t="shared" si="68"/>
        <v>0</v>
      </c>
      <c r="O302" s="87">
        <f t="shared" si="69"/>
        <v>0</v>
      </c>
    </row>
    <row r="303" spans="1:15" x14ac:dyDescent="0.35">
      <c r="A303" s="87" t="str">
        <f t="shared" si="56"/>
        <v>2026</v>
      </c>
      <c r="B303" s="87">
        <v>625500</v>
      </c>
      <c r="C303" s="87">
        <f t="shared" si="57"/>
        <v>0</v>
      </c>
      <c r="D303" s="87">
        <f t="shared" si="58"/>
        <v>0</v>
      </c>
      <c r="E303" s="87">
        <f t="shared" si="59"/>
        <v>0</v>
      </c>
      <c r="F303" s="87">
        <f t="shared" si="60"/>
        <v>0</v>
      </c>
      <c r="G303" s="87">
        <f t="shared" si="61"/>
        <v>0</v>
      </c>
      <c r="H303" s="87">
        <f t="shared" si="62"/>
        <v>0</v>
      </c>
      <c r="I303" s="87">
        <f t="shared" si="63"/>
        <v>0</v>
      </c>
      <c r="J303" s="87">
        <f t="shared" si="64"/>
        <v>0</v>
      </c>
      <c r="K303" s="87">
        <f t="shared" si="65"/>
        <v>0</v>
      </c>
      <c r="L303" s="87">
        <f t="shared" si="66"/>
        <v>0</v>
      </c>
      <c r="M303" s="87">
        <f t="shared" si="67"/>
        <v>0</v>
      </c>
      <c r="N303" s="87">
        <f t="shared" si="68"/>
        <v>0</v>
      </c>
      <c r="O303" s="87">
        <f t="shared" si="69"/>
        <v>0</v>
      </c>
    </row>
    <row r="304" spans="1:15" x14ac:dyDescent="0.35">
      <c r="A304" s="87" t="str">
        <f t="shared" si="56"/>
        <v>2026</v>
      </c>
      <c r="B304" s="87">
        <v>625510</v>
      </c>
      <c r="C304" s="87">
        <f t="shared" si="57"/>
        <v>0</v>
      </c>
      <c r="D304" s="87">
        <f t="shared" si="58"/>
        <v>0</v>
      </c>
      <c r="E304" s="87">
        <f t="shared" si="59"/>
        <v>0</v>
      </c>
      <c r="F304" s="87">
        <f t="shared" si="60"/>
        <v>0</v>
      </c>
      <c r="G304" s="87">
        <f t="shared" si="61"/>
        <v>0</v>
      </c>
      <c r="H304" s="87">
        <f t="shared" si="62"/>
        <v>0</v>
      </c>
      <c r="I304" s="87">
        <f t="shared" si="63"/>
        <v>0</v>
      </c>
      <c r="J304" s="87">
        <f t="shared" si="64"/>
        <v>0</v>
      </c>
      <c r="K304" s="87">
        <f t="shared" si="65"/>
        <v>0</v>
      </c>
      <c r="L304" s="87">
        <f t="shared" si="66"/>
        <v>0</v>
      </c>
      <c r="M304" s="87">
        <f t="shared" si="67"/>
        <v>0</v>
      </c>
      <c r="N304" s="87">
        <f t="shared" si="68"/>
        <v>0</v>
      </c>
      <c r="O304" s="87">
        <f t="shared" si="69"/>
        <v>0</v>
      </c>
    </row>
    <row r="305" spans="1:15" x14ac:dyDescent="0.35">
      <c r="A305" s="87" t="str">
        <f t="shared" si="56"/>
        <v>2026</v>
      </c>
      <c r="B305" s="87">
        <v>626000</v>
      </c>
      <c r="C305" s="87">
        <f t="shared" si="57"/>
        <v>0</v>
      </c>
      <c r="D305" s="87">
        <f t="shared" si="58"/>
        <v>0</v>
      </c>
      <c r="E305" s="87">
        <f t="shared" si="59"/>
        <v>0</v>
      </c>
      <c r="F305" s="87">
        <f t="shared" si="60"/>
        <v>0</v>
      </c>
      <c r="G305" s="87">
        <f t="shared" si="61"/>
        <v>0</v>
      </c>
      <c r="H305" s="87">
        <f t="shared" si="62"/>
        <v>0</v>
      </c>
      <c r="I305" s="87">
        <f t="shared" si="63"/>
        <v>0</v>
      </c>
      <c r="J305" s="87">
        <f t="shared" si="64"/>
        <v>0</v>
      </c>
      <c r="K305" s="87">
        <f t="shared" si="65"/>
        <v>0</v>
      </c>
      <c r="L305" s="87">
        <f t="shared" si="66"/>
        <v>0</v>
      </c>
      <c r="M305" s="87">
        <f t="shared" si="67"/>
        <v>0</v>
      </c>
      <c r="N305" s="87">
        <f t="shared" si="68"/>
        <v>0</v>
      </c>
      <c r="O305" s="87">
        <f t="shared" si="69"/>
        <v>0</v>
      </c>
    </row>
    <row r="306" spans="1:15" x14ac:dyDescent="0.35">
      <c r="A306" s="87" t="str">
        <f t="shared" si="56"/>
        <v>2026</v>
      </c>
      <c r="B306" s="87">
        <v>626100</v>
      </c>
      <c r="C306" s="87">
        <f t="shared" si="57"/>
        <v>0</v>
      </c>
      <c r="D306" s="87">
        <f t="shared" si="58"/>
        <v>0</v>
      </c>
      <c r="E306" s="87">
        <f t="shared" si="59"/>
        <v>0</v>
      </c>
      <c r="F306" s="87">
        <f t="shared" si="60"/>
        <v>0</v>
      </c>
      <c r="G306" s="87">
        <f t="shared" si="61"/>
        <v>0</v>
      </c>
      <c r="H306" s="87">
        <f t="shared" si="62"/>
        <v>0</v>
      </c>
      <c r="I306" s="87">
        <f t="shared" si="63"/>
        <v>0</v>
      </c>
      <c r="J306" s="87">
        <f t="shared" si="64"/>
        <v>0</v>
      </c>
      <c r="K306" s="87">
        <f t="shared" si="65"/>
        <v>0</v>
      </c>
      <c r="L306" s="87">
        <f t="shared" si="66"/>
        <v>0</v>
      </c>
      <c r="M306" s="87">
        <f t="shared" si="67"/>
        <v>0</v>
      </c>
      <c r="N306" s="87">
        <f t="shared" si="68"/>
        <v>0</v>
      </c>
      <c r="O306" s="87">
        <f t="shared" si="69"/>
        <v>0</v>
      </c>
    </row>
    <row r="307" spans="1:15" x14ac:dyDescent="0.35">
      <c r="A307" s="87" t="str">
        <f t="shared" si="56"/>
        <v>2026</v>
      </c>
      <c r="B307" s="87">
        <v>626110</v>
      </c>
      <c r="C307" s="87">
        <f t="shared" si="57"/>
        <v>0</v>
      </c>
      <c r="D307" s="87">
        <f t="shared" si="58"/>
        <v>0</v>
      </c>
      <c r="E307" s="87">
        <f t="shared" si="59"/>
        <v>0</v>
      </c>
      <c r="F307" s="87">
        <f t="shared" si="60"/>
        <v>0</v>
      </c>
      <c r="G307" s="87">
        <f t="shared" si="61"/>
        <v>0</v>
      </c>
      <c r="H307" s="87">
        <f t="shared" si="62"/>
        <v>0</v>
      </c>
      <c r="I307" s="87">
        <f t="shared" si="63"/>
        <v>0</v>
      </c>
      <c r="J307" s="87">
        <f t="shared" si="64"/>
        <v>0</v>
      </c>
      <c r="K307" s="87">
        <f t="shared" si="65"/>
        <v>0</v>
      </c>
      <c r="L307" s="87">
        <f t="shared" si="66"/>
        <v>0</v>
      </c>
      <c r="M307" s="87">
        <f t="shared" si="67"/>
        <v>0</v>
      </c>
      <c r="N307" s="87">
        <f t="shared" si="68"/>
        <v>0</v>
      </c>
      <c r="O307" s="87">
        <f t="shared" si="69"/>
        <v>0</v>
      </c>
    </row>
    <row r="308" spans="1:15" x14ac:dyDescent="0.35">
      <c r="A308" s="87" t="str">
        <f t="shared" si="56"/>
        <v>2026</v>
      </c>
      <c r="B308" s="87">
        <v>626200</v>
      </c>
      <c r="C308" s="87">
        <f t="shared" si="57"/>
        <v>0</v>
      </c>
      <c r="D308" s="87">
        <f t="shared" si="58"/>
        <v>0</v>
      </c>
      <c r="E308" s="87">
        <f t="shared" si="59"/>
        <v>0</v>
      </c>
      <c r="F308" s="87">
        <f t="shared" si="60"/>
        <v>0</v>
      </c>
      <c r="G308" s="87">
        <f t="shared" si="61"/>
        <v>0</v>
      </c>
      <c r="H308" s="87">
        <f t="shared" si="62"/>
        <v>0</v>
      </c>
      <c r="I308" s="87">
        <f t="shared" si="63"/>
        <v>0</v>
      </c>
      <c r="J308" s="87">
        <f t="shared" si="64"/>
        <v>0</v>
      </c>
      <c r="K308" s="87">
        <f t="shared" si="65"/>
        <v>0</v>
      </c>
      <c r="L308" s="87">
        <f t="shared" si="66"/>
        <v>0</v>
      </c>
      <c r="M308" s="87">
        <f t="shared" si="67"/>
        <v>0</v>
      </c>
      <c r="N308" s="87">
        <f t="shared" si="68"/>
        <v>0</v>
      </c>
      <c r="O308" s="87">
        <f t="shared" si="69"/>
        <v>0</v>
      </c>
    </row>
    <row r="309" spans="1:15" x14ac:dyDescent="0.35">
      <c r="A309" s="87" t="str">
        <f t="shared" si="56"/>
        <v>2026</v>
      </c>
      <c r="B309" s="87">
        <v>626210</v>
      </c>
      <c r="C309" s="87">
        <f t="shared" si="57"/>
        <v>0</v>
      </c>
      <c r="D309" s="87">
        <f t="shared" si="58"/>
        <v>0</v>
      </c>
      <c r="E309" s="87">
        <f t="shared" si="59"/>
        <v>0</v>
      </c>
      <c r="F309" s="87">
        <f t="shared" si="60"/>
        <v>0</v>
      </c>
      <c r="G309" s="87">
        <f t="shared" si="61"/>
        <v>0</v>
      </c>
      <c r="H309" s="87">
        <f t="shared" si="62"/>
        <v>0</v>
      </c>
      <c r="I309" s="87">
        <f t="shared" si="63"/>
        <v>0</v>
      </c>
      <c r="J309" s="87">
        <f t="shared" si="64"/>
        <v>0</v>
      </c>
      <c r="K309" s="87">
        <f t="shared" si="65"/>
        <v>0</v>
      </c>
      <c r="L309" s="87">
        <f t="shared" si="66"/>
        <v>0</v>
      </c>
      <c r="M309" s="87">
        <f t="shared" si="67"/>
        <v>0</v>
      </c>
      <c r="N309" s="87">
        <f t="shared" si="68"/>
        <v>0</v>
      </c>
      <c r="O309" s="87">
        <f t="shared" si="69"/>
        <v>0</v>
      </c>
    </row>
    <row r="310" spans="1:15" x14ac:dyDescent="0.35">
      <c r="A310" s="87" t="str">
        <f t="shared" si="56"/>
        <v>2026</v>
      </c>
      <c r="B310" s="87">
        <v>627000</v>
      </c>
      <c r="C310" s="87">
        <f t="shared" si="57"/>
        <v>0</v>
      </c>
      <c r="D310" s="87">
        <f t="shared" si="58"/>
        <v>0</v>
      </c>
      <c r="E310" s="87">
        <f t="shared" si="59"/>
        <v>0</v>
      </c>
      <c r="F310" s="87">
        <f t="shared" si="60"/>
        <v>0</v>
      </c>
      <c r="G310" s="87">
        <f t="shared" si="61"/>
        <v>0</v>
      </c>
      <c r="H310" s="87">
        <f t="shared" si="62"/>
        <v>0</v>
      </c>
      <c r="I310" s="87">
        <f t="shared" si="63"/>
        <v>0</v>
      </c>
      <c r="J310" s="87">
        <f t="shared" si="64"/>
        <v>0</v>
      </c>
      <c r="K310" s="87">
        <f t="shared" si="65"/>
        <v>0</v>
      </c>
      <c r="L310" s="87">
        <f t="shared" si="66"/>
        <v>0</v>
      </c>
      <c r="M310" s="87">
        <f t="shared" si="67"/>
        <v>0</v>
      </c>
      <c r="N310" s="87">
        <f t="shared" si="68"/>
        <v>0</v>
      </c>
      <c r="O310" s="87">
        <f t="shared" si="69"/>
        <v>0</v>
      </c>
    </row>
    <row r="311" spans="1:15" x14ac:dyDescent="0.35">
      <c r="A311" s="87" t="str">
        <f t="shared" si="56"/>
        <v>2026</v>
      </c>
      <c r="B311" s="87">
        <v>627010</v>
      </c>
      <c r="C311" s="87">
        <f t="shared" si="57"/>
        <v>0</v>
      </c>
      <c r="D311" s="87">
        <f t="shared" si="58"/>
        <v>0</v>
      </c>
      <c r="E311" s="87">
        <f t="shared" si="59"/>
        <v>0</v>
      </c>
      <c r="F311" s="87">
        <f t="shared" si="60"/>
        <v>0</v>
      </c>
      <c r="G311" s="87">
        <f t="shared" si="61"/>
        <v>0</v>
      </c>
      <c r="H311" s="87">
        <f t="shared" si="62"/>
        <v>0</v>
      </c>
      <c r="I311" s="87">
        <f t="shared" si="63"/>
        <v>0</v>
      </c>
      <c r="J311" s="87">
        <f t="shared" si="64"/>
        <v>0</v>
      </c>
      <c r="K311" s="87">
        <f t="shared" si="65"/>
        <v>0</v>
      </c>
      <c r="L311" s="87">
        <f t="shared" si="66"/>
        <v>0</v>
      </c>
      <c r="M311" s="87">
        <f t="shared" si="67"/>
        <v>0</v>
      </c>
      <c r="N311" s="87">
        <f t="shared" si="68"/>
        <v>0</v>
      </c>
      <c r="O311" s="87">
        <f t="shared" si="69"/>
        <v>0</v>
      </c>
    </row>
    <row r="312" spans="1:15" x14ac:dyDescent="0.35">
      <c r="A312" s="87" t="str">
        <f t="shared" si="56"/>
        <v>2026</v>
      </c>
      <c r="B312" s="87">
        <v>627011</v>
      </c>
      <c r="C312" s="87">
        <f t="shared" si="57"/>
        <v>0</v>
      </c>
      <c r="D312" s="87">
        <f t="shared" si="58"/>
        <v>0</v>
      </c>
      <c r="E312" s="87">
        <f t="shared" si="59"/>
        <v>0</v>
      </c>
      <c r="F312" s="87">
        <f t="shared" si="60"/>
        <v>0</v>
      </c>
      <c r="G312" s="87">
        <f t="shared" si="61"/>
        <v>0</v>
      </c>
      <c r="H312" s="87">
        <f t="shared" si="62"/>
        <v>0</v>
      </c>
      <c r="I312" s="87">
        <f t="shared" si="63"/>
        <v>0</v>
      </c>
      <c r="J312" s="87">
        <f t="shared" si="64"/>
        <v>0</v>
      </c>
      <c r="K312" s="87">
        <f t="shared" si="65"/>
        <v>0</v>
      </c>
      <c r="L312" s="87">
        <f t="shared" si="66"/>
        <v>0</v>
      </c>
      <c r="M312" s="87">
        <f t="shared" si="67"/>
        <v>0</v>
      </c>
      <c r="N312" s="87">
        <f t="shared" si="68"/>
        <v>0</v>
      </c>
      <c r="O312" s="87">
        <f t="shared" si="69"/>
        <v>0</v>
      </c>
    </row>
    <row r="313" spans="1:15" x14ac:dyDescent="0.35">
      <c r="A313" s="87" t="str">
        <f t="shared" si="56"/>
        <v>2026</v>
      </c>
      <c r="B313" s="87">
        <v>627012</v>
      </c>
      <c r="C313" s="87">
        <f t="shared" si="57"/>
        <v>0</v>
      </c>
      <c r="D313" s="87">
        <f t="shared" si="58"/>
        <v>0</v>
      </c>
      <c r="E313" s="87">
        <f t="shared" si="59"/>
        <v>0</v>
      </c>
      <c r="F313" s="87">
        <f t="shared" si="60"/>
        <v>0</v>
      </c>
      <c r="G313" s="87">
        <f t="shared" si="61"/>
        <v>0</v>
      </c>
      <c r="H313" s="87">
        <f t="shared" si="62"/>
        <v>0</v>
      </c>
      <c r="I313" s="87">
        <f t="shared" si="63"/>
        <v>0</v>
      </c>
      <c r="J313" s="87">
        <f t="shared" si="64"/>
        <v>0</v>
      </c>
      <c r="K313" s="87">
        <f t="shared" si="65"/>
        <v>0</v>
      </c>
      <c r="L313" s="87">
        <f t="shared" si="66"/>
        <v>0</v>
      </c>
      <c r="M313" s="87">
        <f t="shared" si="67"/>
        <v>0</v>
      </c>
      <c r="N313" s="87">
        <f t="shared" si="68"/>
        <v>0</v>
      </c>
      <c r="O313" s="87">
        <f t="shared" si="69"/>
        <v>0</v>
      </c>
    </row>
    <row r="314" spans="1:15" x14ac:dyDescent="0.35">
      <c r="A314" s="87" t="str">
        <f t="shared" si="56"/>
        <v>2026</v>
      </c>
      <c r="B314" s="87">
        <v>627013</v>
      </c>
      <c r="C314" s="87">
        <f t="shared" si="57"/>
        <v>0</v>
      </c>
      <c r="D314" s="87">
        <f t="shared" si="58"/>
        <v>0</v>
      </c>
      <c r="E314" s="87">
        <f t="shared" si="59"/>
        <v>0</v>
      </c>
      <c r="F314" s="87">
        <f t="shared" si="60"/>
        <v>0</v>
      </c>
      <c r="G314" s="87">
        <f t="shared" si="61"/>
        <v>0</v>
      </c>
      <c r="H314" s="87">
        <f t="shared" si="62"/>
        <v>0</v>
      </c>
      <c r="I314" s="87">
        <f t="shared" si="63"/>
        <v>0</v>
      </c>
      <c r="J314" s="87">
        <f t="shared" si="64"/>
        <v>0</v>
      </c>
      <c r="K314" s="87">
        <f t="shared" si="65"/>
        <v>0</v>
      </c>
      <c r="L314" s="87">
        <f t="shared" si="66"/>
        <v>0</v>
      </c>
      <c r="M314" s="87">
        <f t="shared" si="67"/>
        <v>0</v>
      </c>
      <c r="N314" s="87">
        <f t="shared" si="68"/>
        <v>0</v>
      </c>
      <c r="O314" s="87">
        <f t="shared" si="69"/>
        <v>0</v>
      </c>
    </row>
    <row r="315" spans="1:15" x14ac:dyDescent="0.35">
      <c r="A315" s="87" t="str">
        <f t="shared" si="56"/>
        <v>2026</v>
      </c>
      <c r="B315" s="87">
        <v>627014</v>
      </c>
      <c r="C315" s="87">
        <f t="shared" si="57"/>
        <v>0</v>
      </c>
      <c r="D315" s="87">
        <f t="shared" si="58"/>
        <v>0</v>
      </c>
      <c r="E315" s="87">
        <f t="shared" si="59"/>
        <v>0</v>
      </c>
      <c r="F315" s="87">
        <f t="shared" si="60"/>
        <v>0</v>
      </c>
      <c r="G315" s="87">
        <f t="shared" si="61"/>
        <v>0</v>
      </c>
      <c r="H315" s="87">
        <f t="shared" si="62"/>
        <v>0</v>
      </c>
      <c r="I315" s="87">
        <f t="shared" si="63"/>
        <v>0</v>
      </c>
      <c r="J315" s="87">
        <f t="shared" si="64"/>
        <v>0</v>
      </c>
      <c r="K315" s="87">
        <f t="shared" si="65"/>
        <v>0</v>
      </c>
      <c r="L315" s="87">
        <f t="shared" si="66"/>
        <v>0</v>
      </c>
      <c r="M315" s="87">
        <f t="shared" si="67"/>
        <v>0</v>
      </c>
      <c r="N315" s="87">
        <f t="shared" si="68"/>
        <v>0</v>
      </c>
      <c r="O315" s="87">
        <f t="shared" si="69"/>
        <v>0</v>
      </c>
    </row>
    <row r="316" spans="1:15" x14ac:dyDescent="0.35">
      <c r="A316" s="87" t="str">
        <f t="shared" si="56"/>
        <v>2026</v>
      </c>
      <c r="B316" s="87">
        <v>627015</v>
      </c>
      <c r="C316" s="87">
        <f t="shared" si="57"/>
        <v>0</v>
      </c>
      <c r="D316" s="87">
        <f t="shared" si="58"/>
        <v>0</v>
      </c>
      <c r="E316" s="87">
        <f t="shared" si="59"/>
        <v>0</v>
      </c>
      <c r="F316" s="87">
        <f t="shared" si="60"/>
        <v>0</v>
      </c>
      <c r="G316" s="87">
        <f t="shared" si="61"/>
        <v>0</v>
      </c>
      <c r="H316" s="87">
        <f t="shared" si="62"/>
        <v>0</v>
      </c>
      <c r="I316" s="87">
        <f t="shared" si="63"/>
        <v>0</v>
      </c>
      <c r="J316" s="87">
        <f t="shared" si="64"/>
        <v>0</v>
      </c>
      <c r="K316" s="87">
        <f t="shared" si="65"/>
        <v>0</v>
      </c>
      <c r="L316" s="87">
        <f t="shared" si="66"/>
        <v>0</v>
      </c>
      <c r="M316" s="87">
        <f t="shared" si="67"/>
        <v>0</v>
      </c>
      <c r="N316" s="87">
        <f t="shared" si="68"/>
        <v>0</v>
      </c>
      <c r="O316" s="87">
        <f t="shared" si="69"/>
        <v>0</v>
      </c>
    </row>
    <row r="317" spans="1:15" x14ac:dyDescent="0.35">
      <c r="A317" s="87" t="str">
        <f t="shared" si="56"/>
        <v>2026</v>
      </c>
      <c r="B317" s="87">
        <v>627100</v>
      </c>
      <c r="C317" s="87">
        <f t="shared" si="57"/>
        <v>0</v>
      </c>
      <c r="D317" s="87">
        <f t="shared" si="58"/>
        <v>0</v>
      </c>
      <c r="E317" s="87">
        <f t="shared" si="59"/>
        <v>0</v>
      </c>
      <c r="F317" s="87">
        <f t="shared" si="60"/>
        <v>0</v>
      </c>
      <c r="G317" s="87">
        <f t="shared" si="61"/>
        <v>0</v>
      </c>
      <c r="H317" s="87">
        <f t="shared" si="62"/>
        <v>0</v>
      </c>
      <c r="I317" s="87">
        <f t="shared" si="63"/>
        <v>0</v>
      </c>
      <c r="J317" s="87">
        <f t="shared" si="64"/>
        <v>0</v>
      </c>
      <c r="K317" s="87">
        <f t="shared" si="65"/>
        <v>0</v>
      </c>
      <c r="L317" s="87">
        <f t="shared" si="66"/>
        <v>0</v>
      </c>
      <c r="M317" s="87">
        <f t="shared" si="67"/>
        <v>0</v>
      </c>
      <c r="N317" s="87">
        <f t="shared" si="68"/>
        <v>0</v>
      </c>
      <c r="O317" s="87">
        <f t="shared" si="69"/>
        <v>0</v>
      </c>
    </row>
    <row r="318" spans="1:15" x14ac:dyDescent="0.35">
      <c r="A318" s="87" t="str">
        <f t="shared" si="56"/>
        <v>2026</v>
      </c>
      <c r="B318" s="87">
        <v>627101</v>
      </c>
      <c r="C318" s="87">
        <f t="shared" si="57"/>
        <v>0</v>
      </c>
      <c r="D318" s="87">
        <f t="shared" si="58"/>
        <v>0</v>
      </c>
      <c r="E318" s="87">
        <f t="shared" si="59"/>
        <v>0</v>
      </c>
      <c r="F318" s="87">
        <f t="shared" si="60"/>
        <v>0</v>
      </c>
      <c r="G318" s="87">
        <f t="shared" si="61"/>
        <v>0</v>
      </c>
      <c r="H318" s="87">
        <f t="shared" si="62"/>
        <v>0</v>
      </c>
      <c r="I318" s="87">
        <f t="shared" si="63"/>
        <v>0</v>
      </c>
      <c r="J318" s="87">
        <f t="shared" si="64"/>
        <v>0</v>
      </c>
      <c r="K318" s="87">
        <f t="shared" si="65"/>
        <v>0</v>
      </c>
      <c r="L318" s="87">
        <f t="shared" si="66"/>
        <v>0</v>
      </c>
      <c r="M318" s="87">
        <f t="shared" si="67"/>
        <v>0</v>
      </c>
      <c r="N318" s="87">
        <f t="shared" si="68"/>
        <v>0</v>
      </c>
      <c r="O318" s="87">
        <f t="shared" si="69"/>
        <v>0</v>
      </c>
    </row>
    <row r="319" spans="1:15" x14ac:dyDescent="0.35">
      <c r="A319" s="87" t="str">
        <f t="shared" si="56"/>
        <v>2026</v>
      </c>
      <c r="B319" s="87">
        <v>627102</v>
      </c>
      <c r="C319" s="87">
        <f t="shared" si="57"/>
        <v>0</v>
      </c>
      <c r="D319" s="87">
        <f t="shared" si="58"/>
        <v>0</v>
      </c>
      <c r="E319" s="87">
        <f t="shared" si="59"/>
        <v>0</v>
      </c>
      <c r="F319" s="87">
        <f t="shared" si="60"/>
        <v>0</v>
      </c>
      <c r="G319" s="87">
        <f t="shared" si="61"/>
        <v>0</v>
      </c>
      <c r="H319" s="87">
        <f t="shared" si="62"/>
        <v>0</v>
      </c>
      <c r="I319" s="87">
        <f t="shared" si="63"/>
        <v>0</v>
      </c>
      <c r="J319" s="87">
        <f t="shared" si="64"/>
        <v>0</v>
      </c>
      <c r="K319" s="87">
        <f t="shared" si="65"/>
        <v>0</v>
      </c>
      <c r="L319" s="87">
        <f t="shared" si="66"/>
        <v>0</v>
      </c>
      <c r="M319" s="87">
        <f t="shared" si="67"/>
        <v>0</v>
      </c>
      <c r="N319" s="87">
        <f t="shared" si="68"/>
        <v>0</v>
      </c>
      <c r="O319" s="87">
        <f t="shared" si="69"/>
        <v>0</v>
      </c>
    </row>
    <row r="320" spans="1:15" x14ac:dyDescent="0.35">
      <c r="A320" s="87" t="str">
        <f t="shared" si="56"/>
        <v>2026</v>
      </c>
      <c r="B320" s="87">
        <v>627103</v>
      </c>
      <c r="C320" s="87">
        <f t="shared" si="57"/>
        <v>0</v>
      </c>
      <c r="D320" s="87">
        <f t="shared" si="58"/>
        <v>0</v>
      </c>
      <c r="E320" s="87">
        <f t="shared" si="59"/>
        <v>0</v>
      </c>
      <c r="F320" s="87">
        <f t="shared" si="60"/>
        <v>0</v>
      </c>
      <c r="G320" s="87">
        <f t="shared" si="61"/>
        <v>0</v>
      </c>
      <c r="H320" s="87">
        <f t="shared" si="62"/>
        <v>0</v>
      </c>
      <c r="I320" s="87">
        <f t="shared" si="63"/>
        <v>0</v>
      </c>
      <c r="J320" s="87">
        <f t="shared" si="64"/>
        <v>0</v>
      </c>
      <c r="K320" s="87">
        <f t="shared" si="65"/>
        <v>0</v>
      </c>
      <c r="L320" s="87">
        <f t="shared" si="66"/>
        <v>0</v>
      </c>
      <c r="M320" s="87">
        <f t="shared" si="67"/>
        <v>0</v>
      </c>
      <c r="N320" s="87">
        <f t="shared" si="68"/>
        <v>0</v>
      </c>
      <c r="O320" s="87">
        <f t="shared" si="69"/>
        <v>0</v>
      </c>
    </row>
    <row r="321" spans="1:15" x14ac:dyDescent="0.35">
      <c r="A321" s="87" t="str">
        <f t="shared" si="56"/>
        <v>2026</v>
      </c>
      <c r="B321" s="87">
        <v>627200</v>
      </c>
      <c r="C321" s="87">
        <f t="shared" si="57"/>
        <v>0</v>
      </c>
      <c r="D321" s="87">
        <f t="shared" si="58"/>
        <v>0</v>
      </c>
      <c r="E321" s="87">
        <f t="shared" si="59"/>
        <v>0</v>
      </c>
      <c r="F321" s="87">
        <f t="shared" si="60"/>
        <v>0</v>
      </c>
      <c r="G321" s="87">
        <f t="shared" si="61"/>
        <v>0</v>
      </c>
      <c r="H321" s="87">
        <f t="shared" si="62"/>
        <v>0</v>
      </c>
      <c r="I321" s="87">
        <f t="shared" si="63"/>
        <v>0</v>
      </c>
      <c r="J321" s="87">
        <f t="shared" si="64"/>
        <v>0</v>
      </c>
      <c r="K321" s="87">
        <f t="shared" si="65"/>
        <v>0</v>
      </c>
      <c r="L321" s="87">
        <f t="shared" si="66"/>
        <v>0</v>
      </c>
      <c r="M321" s="87">
        <f t="shared" si="67"/>
        <v>0</v>
      </c>
      <c r="N321" s="87">
        <f t="shared" si="68"/>
        <v>0</v>
      </c>
      <c r="O321" s="87">
        <f t="shared" si="69"/>
        <v>0</v>
      </c>
    </row>
    <row r="322" spans="1:15" x14ac:dyDescent="0.35">
      <c r="A322" s="87" t="str">
        <f t="shared" ref="A322:A385" si="70">+PlnYr</f>
        <v>2026</v>
      </c>
      <c r="B322" s="87">
        <v>627201</v>
      </c>
      <c r="C322" s="87">
        <f t="shared" ref="C322:C385" si="71">VLOOKUP($B322,RSV,47,FALSE)</f>
        <v>0</v>
      </c>
      <c r="D322" s="87">
        <f t="shared" ref="D322:D385" si="72">VLOOKUP($B322,RSV,35,FALSE)</f>
        <v>0</v>
      </c>
      <c r="E322" s="87">
        <f t="shared" ref="E322:E385" si="73">VLOOKUP($B322,RSV,36,FALSE)</f>
        <v>0</v>
      </c>
      <c r="F322" s="87">
        <f t="shared" ref="F322:F385" si="74">VLOOKUP($B322,RSV,37,FALSE)</f>
        <v>0</v>
      </c>
      <c r="G322" s="87">
        <f t="shared" ref="G322:G385" si="75">VLOOKUP($B322,RSV,38,FALSE)</f>
        <v>0</v>
      </c>
      <c r="H322" s="87">
        <f t="shared" ref="H322:H385" si="76">VLOOKUP($B322,RSV,39,FALSE)</f>
        <v>0</v>
      </c>
      <c r="I322" s="87">
        <f t="shared" ref="I322:I385" si="77">VLOOKUP($B322,RSV,40,FALSE)</f>
        <v>0</v>
      </c>
      <c r="J322" s="87">
        <f t="shared" ref="J322:J385" si="78">VLOOKUP($B322,RSV,41,FALSE)</f>
        <v>0</v>
      </c>
      <c r="K322" s="87">
        <f t="shared" ref="K322:K385" si="79">VLOOKUP($B322,RSV,42,FALSE)</f>
        <v>0</v>
      </c>
      <c r="L322" s="87">
        <f t="shared" ref="L322:L385" si="80">VLOOKUP($B322,RSV,43,FALSE)</f>
        <v>0</v>
      </c>
      <c r="M322" s="87">
        <f t="shared" ref="M322:M385" si="81">VLOOKUP($B322,RSV,44,FALSE)</f>
        <v>0</v>
      </c>
      <c r="N322" s="87">
        <f t="shared" ref="N322:N385" si="82">VLOOKUP($B322,RSV,45,FALSE)</f>
        <v>0</v>
      </c>
      <c r="O322" s="87">
        <f t="shared" ref="O322:O385" si="83">VLOOKUP($B322,RSV,46,FALSE)</f>
        <v>0</v>
      </c>
    </row>
    <row r="323" spans="1:15" x14ac:dyDescent="0.35">
      <c r="A323" s="87" t="str">
        <f t="shared" si="70"/>
        <v>2026</v>
      </c>
      <c r="B323" s="87">
        <v>627202</v>
      </c>
      <c r="C323" s="87">
        <f t="shared" si="71"/>
        <v>0</v>
      </c>
      <c r="D323" s="87">
        <f t="shared" si="72"/>
        <v>0</v>
      </c>
      <c r="E323" s="87">
        <f t="shared" si="73"/>
        <v>0</v>
      </c>
      <c r="F323" s="87">
        <f t="shared" si="74"/>
        <v>0</v>
      </c>
      <c r="G323" s="87">
        <f t="shared" si="75"/>
        <v>0</v>
      </c>
      <c r="H323" s="87">
        <f t="shared" si="76"/>
        <v>0</v>
      </c>
      <c r="I323" s="87">
        <f t="shared" si="77"/>
        <v>0</v>
      </c>
      <c r="J323" s="87">
        <f t="shared" si="78"/>
        <v>0</v>
      </c>
      <c r="K323" s="87">
        <f t="shared" si="79"/>
        <v>0</v>
      </c>
      <c r="L323" s="87">
        <f t="shared" si="80"/>
        <v>0</v>
      </c>
      <c r="M323" s="87">
        <f t="shared" si="81"/>
        <v>0</v>
      </c>
      <c r="N323" s="87">
        <f t="shared" si="82"/>
        <v>0</v>
      </c>
      <c r="O323" s="87">
        <f t="shared" si="83"/>
        <v>0</v>
      </c>
    </row>
    <row r="324" spans="1:15" x14ac:dyDescent="0.35">
      <c r="A324" s="87" t="str">
        <f t="shared" si="70"/>
        <v>2026</v>
      </c>
      <c r="B324" s="87">
        <v>627203</v>
      </c>
      <c r="C324" s="87">
        <f t="shared" si="71"/>
        <v>0</v>
      </c>
      <c r="D324" s="87">
        <f t="shared" si="72"/>
        <v>0</v>
      </c>
      <c r="E324" s="87">
        <f t="shared" si="73"/>
        <v>0</v>
      </c>
      <c r="F324" s="87">
        <f t="shared" si="74"/>
        <v>0</v>
      </c>
      <c r="G324" s="87">
        <f t="shared" si="75"/>
        <v>0</v>
      </c>
      <c r="H324" s="87">
        <f t="shared" si="76"/>
        <v>0</v>
      </c>
      <c r="I324" s="87">
        <f t="shared" si="77"/>
        <v>0</v>
      </c>
      <c r="J324" s="87">
        <f t="shared" si="78"/>
        <v>0</v>
      </c>
      <c r="K324" s="87">
        <f t="shared" si="79"/>
        <v>0</v>
      </c>
      <c r="L324" s="87">
        <f t="shared" si="80"/>
        <v>0</v>
      </c>
      <c r="M324" s="87">
        <f t="shared" si="81"/>
        <v>0</v>
      </c>
      <c r="N324" s="87">
        <f t="shared" si="82"/>
        <v>0</v>
      </c>
      <c r="O324" s="87">
        <f t="shared" si="83"/>
        <v>0</v>
      </c>
    </row>
    <row r="325" spans="1:15" x14ac:dyDescent="0.35">
      <c r="A325" s="87" t="str">
        <f t="shared" si="70"/>
        <v>2026</v>
      </c>
      <c r="B325" s="87">
        <v>627204</v>
      </c>
      <c r="C325" s="87">
        <f t="shared" si="71"/>
        <v>0</v>
      </c>
      <c r="D325" s="87">
        <f t="shared" si="72"/>
        <v>0</v>
      </c>
      <c r="E325" s="87">
        <f t="shared" si="73"/>
        <v>0</v>
      </c>
      <c r="F325" s="87">
        <f t="shared" si="74"/>
        <v>0</v>
      </c>
      <c r="G325" s="87">
        <f t="shared" si="75"/>
        <v>0</v>
      </c>
      <c r="H325" s="87">
        <f t="shared" si="76"/>
        <v>0</v>
      </c>
      <c r="I325" s="87">
        <f t="shared" si="77"/>
        <v>0</v>
      </c>
      <c r="J325" s="87">
        <f t="shared" si="78"/>
        <v>0</v>
      </c>
      <c r="K325" s="87">
        <f t="shared" si="79"/>
        <v>0</v>
      </c>
      <c r="L325" s="87">
        <f t="shared" si="80"/>
        <v>0</v>
      </c>
      <c r="M325" s="87">
        <f t="shared" si="81"/>
        <v>0</v>
      </c>
      <c r="N325" s="87">
        <f t="shared" si="82"/>
        <v>0</v>
      </c>
      <c r="O325" s="87">
        <f t="shared" si="83"/>
        <v>0</v>
      </c>
    </row>
    <row r="326" spans="1:15" x14ac:dyDescent="0.35">
      <c r="A326" s="87" t="str">
        <f t="shared" si="70"/>
        <v>2026</v>
      </c>
      <c r="B326" s="87">
        <v>627300</v>
      </c>
      <c r="C326" s="87">
        <f t="shared" si="71"/>
        <v>0</v>
      </c>
      <c r="D326" s="87">
        <f t="shared" si="72"/>
        <v>0</v>
      </c>
      <c r="E326" s="87">
        <f t="shared" si="73"/>
        <v>0</v>
      </c>
      <c r="F326" s="87">
        <f t="shared" si="74"/>
        <v>0</v>
      </c>
      <c r="G326" s="87">
        <f t="shared" si="75"/>
        <v>0</v>
      </c>
      <c r="H326" s="87">
        <f t="shared" si="76"/>
        <v>0</v>
      </c>
      <c r="I326" s="87">
        <f t="shared" si="77"/>
        <v>0</v>
      </c>
      <c r="J326" s="87">
        <f t="shared" si="78"/>
        <v>0</v>
      </c>
      <c r="K326" s="87">
        <f t="shared" si="79"/>
        <v>0</v>
      </c>
      <c r="L326" s="87">
        <f t="shared" si="80"/>
        <v>0</v>
      </c>
      <c r="M326" s="87">
        <f t="shared" si="81"/>
        <v>0</v>
      </c>
      <c r="N326" s="87">
        <f t="shared" si="82"/>
        <v>0</v>
      </c>
      <c r="O326" s="87">
        <f t="shared" si="83"/>
        <v>0</v>
      </c>
    </row>
    <row r="327" spans="1:15" x14ac:dyDescent="0.35">
      <c r="A327" s="87" t="str">
        <f t="shared" si="70"/>
        <v>2026</v>
      </c>
      <c r="B327" s="87">
        <v>627301</v>
      </c>
      <c r="C327" s="87">
        <f t="shared" si="71"/>
        <v>0</v>
      </c>
      <c r="D327" s="87">
        <f t="shared" si="72"/>
        <v>0</v>
      </c>
      <c r="E327" s="87">
        <f t="shared" si="73"/>
        <v>0</v>
      </c>
      <c r="F327" s="87">
        <f t="shared" si="74"/>
        <v>0</v>
      </c>
      <c r="G327" s="87">
        <f t="shared" si="75"/>
        <v>0</v>
      </c>
      <c r="H327" s="87">
        <f t="shared" si="76"/>
        <v>0</v>
      </c>
      <c r="I327" s="87">
        <f t="shared" si="77"/>
        <v>0</v>
      </c>
      <c r="J327" s="87">
        <f t="shared" si="78"/>
        <v>0</v>
      </c>
      <c r="K327" s="87">
        <f t="shared" si="79"/>
        <v>0</v>
      </c>
      <c r="L327" s="87">
        <f t="shared" si="80"/>
        <v>0</v>
      </c>
      <c r="M327" s="87">
        <f t="shared" si="81"/>
        <v>0</v>
      </c>
      <c r="N327" s="87">
        <f t="shared" si="82"/>
        <v>0</v>
      </c>
      <c r="O327" s="87">
        <f t="shared" si="83"/>
        <v>0</v>
      </c>
    </row>
    <row r="328" spans="1:15" x14ac:dyDescent="0.35">
      <c r="A328" s="87" t="str">
        <f t="shared" si="70"/>
        <v>2026</v>
      </c>
      <c r="B328" s="87">
        <v>627302</v>
      </c>
      <c r="C328" s="87">
        <f t="shared" si="71"/>
        <v>0</v>
      </c>
      <c r="D328" s="87">
        <f t="shared" si="72"/>
        <v>0</v>
      </c>
      <c r="E328" s="87">
        <f t="shared" si="73"/>
        <v>0</v>
      </c>
      <c r="F328" s="87">
        <f t="shared" si="74"/>
        <v>0</v>
      </c>
      <c r="G328" s="87">
        <f t="shared" si="75"/>
        <v>0</v>
      </c>
      <c r="H328" s="87">
        <f t="shared" si="76"/>
        <v>0</v>
      </c>
      <c r="I328" s="87">
        <f t="shared" si="77"/>
        <v>0</v>
      </c>
      <c r="J328" s="87">
        <f t="shared" si="78"/>
        <v>0</v>
      </c>
      <c r="K328" s="87">
        <f t="shared" si="79"/>
        <v>0</v>
      </c>
      <c r="L328" s="87">
        <f t="shared" si="80"/>
        <v>0</v>
      </c>
      <c r="M328" s="87">
        <f t="shared" si="81"/>
        <v>0</v>
      </c>
      <c r="N328" s="87">
        <f t="shared" si="82"/>
        <v>0</v>
      </c>
      <c r="O328" s="87">
        <f t="shared" si="83"/>
        <v>0</v>
      </c>
    </row>
    <row r="329" spans="1:15" x14ac:dyDescent="0.35">
      <c r="A329" s="87" t="str">
        <f t="shared" si="70"/>
        <v>2026</v>
      </c>
      <c r="B329" s="87">
        <v>628000</v>
      </c>
      <c r="C329" s="87">
        <f t="shared" si="71"/>
        <v>0</v>
      </c>
      <c r="D329" s="87">
        <f t="shared" si="72"/>
        <v>0</v>
      </c>
      <c r="E329" s="87">
        <f t="shared" si="73"/>
        <v>0</v>
      </c>
      <c r="F329" s="87">
        <f t="shared" si="74"/>
        <v>0</v>
      </c>
      <c r="G329" s="87">
        <f t="shared" si="75"/>
        <v>0</v>
      </c>
      <c r="H329" s="87">
        <f t="shared" si="76"/>
        <v>0</v>
      </c>
      <c r="I329" s="87">
        <f t="shared" si="77"/>
        <v>0</v>
      </c>
      <c r="J329" s="87">
        <f t="shared" si="78"/>
        <v>0</v>
      </c>
      <c r="K329" s="87">
        <f t="shared" si="79"/>
        <v>0</v>
      </c>
      <c r="L329" s="87">
        <f t="shared" si="80"/>
        <v>0</v>
      </c>
      <c r="M329" s="87">
        <f t="shared" si="81"/>
        <v>0</v>
      </c>
      <c r="N329" s="87">
        <f t="shared" si="82"/>
        <v>0</v>
      </c>
      <c r="O329" s="87">
        <f t="shared" si="83"/>
        <v>0</v>
      </c>
    </row>
    <row r="330" spans="1:15" x14ac:dyDescent="0.35">
      <c r="A330" s="87" t="str">
        <f t="shared" si="70"/>
        <v>2026</v>
      </c>
      <c r="B330" s="87">
        <v>628100</v>
      </c>
      <c r="C330" s="87">
        <f t="shared" si="71"/>
        <v>0</v>
      </c>
      <c r="D330" s="87">
        <f t="shared" si="72"/>
        <v>0</v>
      </c>
      <c r="E330" s="87">
        <f t="shared" si="73"/>
        <v>0</v>
      </c>
      <c r="F330" s="87">
        <f t="shared" si="74"/>
        <v>0</v>
      </c>
      <c r="G330" s="87">
        <f t="shared" si="75"/>
        <v>0</v>
      </c>
      <c r="H330" s="87">
        <f t="shared" si="76"/>
        <v>0</v>
      </c>
      <c r="I330" s="87">
        <f t="shared" si="77"/>
        <v>0</v>
      </c>
      <c r="J330" s="87">
        <f t="shared" si="78"/>
        <v>0</v>
      </c>
      <c r="K330" s="87">
        <f t="shared" si="79"/>
        <v>0</v>
      </c>
      <c r="L330" s="87">
        <f t="shared" si="80"/>
        <v>0</v>
      </c>
      <c r="M330" s="87">
        <f t="shared" si="81"/>
        <v>0</v>
      </c>
      <c r="N330" s="87">
        <f t="shared" si="82"/>
        <v>0</v>
      </c>
      <c r="O330" s="87">
        <f t="shared" si="83"/>
        <v>0</v>
      </c>
    </row>
    <row r="331" spans="1:15" x14ac:dyDescent="0.35">
      <c r="A331" s="87" t="str">
        <f t="shared" si="70"/>
        <v>2026</v>
      </c>
      <c r="B331" s="87">
        <v>628101</v>
      </c>
      <c r="C331" s="87">
        <f t="shared" si="71"/>
        <v>0</v>
      </c>
      <c r="D331" s="87">
        <f t="shared" si="72"/>
        <v>0</v>
      </c>
      <c r="E331" s="87">
        <f t="shared" si="73"/>
        <v>0</v>
      </c>
      <c r="F331" s="87">
        <f t="shared" si="74"/>
        <v>0</v>
      </c>
      <c r="G331" s="87">
        <f t="shared" si="75"/>
        <v>0</v>
      </c>
      <c r="H331" s="87">
        <f t="shared" si="76"/>
        <v>0</v>
      </c>
      <c r="I331" s="87">
        <f t="shared" si="77"/>
        <v>0</v>
      </c>
      <c r="J331" s="87">
        <f t="shared" si="78"/>
        <v>0</v>
      </c>
      <c r="K331" s="87">
        <f t="shared" si="79"/>
        <v>0</v>
      </c>
      <c r="L331" s="87">
        <f t="shared" si="80"/>
        <v>0</v>
      </c>
      <c r="M331" s="87">
        <f t="shared" si="81"/>
        <v>0</v>
      </c>
      <c r="N331" s="87">
        <f t="shared" si="82"/>
        <v>0</v>
      </c>
      <c r="O331" s="87">
        <f t="shared" si="83"/>
        <v>0</v>
      </c>
    </row>
    <row r="332" spans="1:15" x14ac:dyDescent="0.35">
      <c r="A332" s="87" t="str">
        <f t="shared" si="70"/>
        <v>2026</v>
      </c>
      <c r="B332" s="87">
        <v>628102</v>
      </c>
      <c r="C332" s="87">
        <f t="shared" si="71"/>
        <v>0</v>
      </c>
      <c r="D332" s="87">
        <f t="shared" si="72"/>
        <v>0</v>
      </c>
      <c r="E332" s="87">
        <f t="shared" si="73"/>
        <v>0</v>
      </c>
      <c r="F332" s="87">
        <f t="shared" si="74"/>
        <v>0</v>
      </c>
      <c r="G332" s="87">
        <f t="shared" si="75"/>
        <v>0</v>
      </c>
      <c r="H332" s="87">
        <f t="shared" si="76"/>
        <v>0</v>
      </c>
      <c r="I332" s="87">
        <f t="shared" si="77"/>
        <v>0</v>
      </c>
      <c r="J332" s="87">
        <f t="shared" si="78"/>
        <v>0</v>
      </c>
      <c r="K332" s="87">
        <f t="shared" si="79"/>
        <v>0</v>
      </c>
      <c r="L332" s="87">
        <f t="shared" si="80"/>
        <v>0</v>
      </c>
      <c r="M332" s="87">
        <f t="shared" si="81"/>
        <v>0</v>
      </c>
      <c r="N332" s="87">
        <f t="shared" si="82"/>
        <v>0</v>
      </c>
      <c r="O332" s="87">
        <f t="shared" si="83"/>
        <v>0</v>
      </c>
    </row>
    <row r="333" spans="1:15" x14ac:dyDescent="0.35">
      <c r="A333" s="87" t="str">
        <f t="shared" si="70"/>
        <v>2026</v>
      </c>
      <c r="B333" s="87">
        <v>628103</v>
      </c>
      <c r="C333" s="87">
        <f t="shared" si="71"/>
        <v>0</v>
      </c>
      <c r="D333" s="87">
        <f t="shared" si="72"/>
        <v>0</v>
      </c>
      <c r="E333" s="87">
        <f t="shared" si="73"/>
        <v>0</v>
      </c>
      <c r="F333" s="87">
        <f t="shared" si="74"/>
        <v>0</v>
      </c>
      <c r="G333" s="87">
        <f t="shared" si="75"/>
        <v>0</v>
      </c>
      <c r="H333" s="87">
        <f t="shared" si="76"/>
        <v>0</v>
      </c>
      <c r="I333" s="87">
        <f t="shared" si="77"/>
        <v>0</v>
      </c>
      <c r="J333" s="87">
        <f t="shared" si="78"/>
        <v>0</v>
      </c>
      <c r="K333" s="87">
        <f t="shared" si="79"/>
        <v>0</v>
      </c>
      <c r="L333" s="87">
        <f t="shared" si="80"/>
        <v>0</v>
      </c>
      <c r="M333" s="87">
        <f t="shared" si="81"/>
        <v>0</v>
      </c>
      <c r="N333" s="87">
        <f t="shared" si="82"/>
        <v>0</v>
      </c>
      <c r="O333" s="87">
        <f t="shared" si="83"/>
        <v>0</v>
      </c>
    </row>
    <row r="334" spans="1:15" x14ac:dyDescent="0.35">
      <c r="A334" s="87" t="str">
        <f t="shared" si="70"/>
        <v>2026</v>
      </c>
      <c r="B334" s="87">
        <v>628104</v>
      </c>
      <c r="C334" s="87">
        <f t="shared" si="71"/>
        <v>0</v>
      </c>
      <c r="D334" s="87">
        <f t="shared" si="72"/>
        <v>0</v>
      </c>
      <c r="E334" s="87">
        <f t="shared" si="73"/>
        <v>0</v>
      </c>
      <c r="F334" s="87">
        <f t="shared" si="74"/>
        <v>0</v>
      </c>
      <c r="G334" s="87">
        <f t="shared" si="75"/>
        <v>0</v>
      </c>
      <c r="H334" s="87">
        <f t="shared" si="76"/>
        <v>0</v>
      </c>
      <c r="I334" s="87">
        <f t="shared" si="77"/>
        <v>0</v>
      </c>
      <c r="J334" s="87">
        <f t="shared" si="78"/>
        <v>0</v>
      </c>
      <c r="K334" s="87">
        <f t="shared" si="79"/>
        <v>0</v>
      </c>
      <c r="L334" s="87">
        <f t="shared" si="80"/>
        <v>0</v>
      </c>
      <c r="M334" s="87">
        <f t="shared" si="81"/>
        <v>0</v>
      </c>
      <c r="N334" s="87">
        <f t="shared" si="82"/>
        <v>0</v>
      </c>
      <c r="O334" s="87">
        <f t="shared" si="83"/>
        <v>0</v>
      </c>
    </row>
    <row r="335" spans="1:15" x14ac:dyDescent="0.35">
      <c r="A335" s="87" t="str">
        <f t="shared" si="70"/>
        <v>2026</v>
      </c>
      <c r="B335" s="87">
        <v>628105</v>
      </c>
      <c r="C335" s="87">
        <f t="shared" si="71"/>
        <v>0</v>
      </c>
      <c r="D335" s="87">
        <f t="shared" si="72"/>
        <v>0</v>
      </c>
      <c r="E335" s="87">
        <f t="shared" si="73"/>
        <v>0</v>
      </c>
      <c r="F335" s="87">
        <f t="shared" si="74"/>
        <v>0</v>
      </c>
      <c r="G335" s="87">
        <f t="shared" si="75"/>
        <v>0</v>
      </c>
      <c r="H335" s="87">
        <f t="shared" si="76"/>
        <v>0</v>
      </c>
      <c r="I335" s="87">
        <f t="shared" si="77"/>
        <v>0</v>
      </c>
      <c r="J335" s="87">
        <f t="shared" si="78"/>
        <v>0</v>
      </c>
      <c r="K335" s="87">
        <f t="shared" si="79"/>
        <v>0</v>
      </c>
      <c r="L335" s="87">
        <f t="shared" si="80"/>
        <v>0</v>
      </c>
      <c r="M335" s="87">
        <f t="shared" si="81"/>
        <v>0</v>
      </c>
      <c r="N335" s="87">
        <f t="shared" si="82"/>
        <v>0</v>
      </c>
      <c r="O335" s="87">
        <f t="shared" si="83"/>
        <v>0</v>
      </c>
    </row>
    <row r="336" spans="1:15" x14ac:dyDescent="0.35">
      <c r="A336" s="87" t="str">
        <f t="shared" si="70"/>
        <v>2026</v>
      </c>
      <c r="B336" s="87">
        <v>628106</v>
      </c>
      <c r="C336" s="87">
        <f t="shared" si="71"/>
        <v>0</v>
      </c>
      <c r="D336" s="87">
        <f t="shared" si="72"/>
        <v>0</v>
      </c>
      <c r="E336" s="87">
        <f t="shared" si="73"/>
        <v>0</v>
      </c>
      <c r="F336" s="87">
        <f t="shared" si="74"/>
        <v>0</v>
      </c>
      <c r="G336" s="87">
        <f t="shared" si="75"/>
        <v>0</v>
      </c>
      <c r="H336" s="87">
        <f t="shared" si="76"/>
        <v>0</v>
      </c>
      <c r="I336" s="87">
        <f t="shared" si="77"/>
        <v>0</v>
      </c>
      <c r="J336" s="87">
        <f t="shared" si="78"/>
        <v>0</v>
      </c>
      <c r="K336" s="87">
        <f t="shared" si="79"/>
        <v>0</v>
      </c>
      <c r="L336" s="87">
        <f t="shared" si="80"/>
        <v>0</v>
      </c>
      <c r="M336" s="87">
        <f t="shared" si="81"/>
        <v>0</v>
      </c>
      <c r="N336" s="87">
        <f t="shared" si="82"/>
        <v>0</v>
      </c>
      <c r="O336" s="87">
        <f t="shared" si="83"/>
        <v>0</v>
      </c>
    </row>
    <row r="337" spans="1:15" x14ac:dyDescent="0.35">
      <c r="A337" s="87" t="str">
        <f t="shared" si="70"/>
        <v>2026</v>
      </c>
      <c r="B337" s="87">
        <v>628107</v>
      </c>
      <c r="C337" s="87">
        <f t="shared" si="71"/>
        <v>0</v>
      </c>
      <c r="D337" s="87">
        <f t="shared" si="72"/>
        <v>0</v>
      </c>
      <c r="E337" s="87">
        <f t="shared" si="73"/>
        <v>0</v>
      </c>
      <c r="F337" s="87">
        <f t="shared" si="74"/>
        <v>0</v>
      </c>
      <c r="G337" s="87">
        <f t="shared" si="75"/>
        <v>0</v>
      </c>
      <c r="H337" s="87">
        <f t="shared" si="76"/>
        <v>0</v>
      </c>
      <c r="I337" s="87">
        <f t="shared" si="77"/>
        <v>0</v>
      </c>
      <c r="J337" s="87">
        <f t="shared" si="78"/>
        <v>0</v>
      </c>
      <c r="K337" s="87">
        <f t="shared" si="79"/>
        <v>0</v>
      </c>
      <c r="L337" s="87">
        <f t="shared" si="80"/>
        <v>0</v>
      </c>
      <c r="M337" s="87">
        <f t="shared" si="81"/>
        <v>0</v>
      </c>
      <c r="N337" s="87">
        <f t="shared" si="82"/>
        <v>0</v>
      </c>
      <c r="O337" s="87">
        <f t="shared" si="83"/>
        <v>0</v>
      </c>
    </row>
    <row r="338" spans="1:15" x14ac:dyDescent="0.35">
      <c r="A338" s="87" t="str">
        <f t="shared" si="70"/>
        <v>2026</v>
      </c>
      <c r="B338" s="87">
        <v>628108</v>
      </c>
      <c r="C338" s="87">
        <f t="shared" si="71"/>
        <v>0</v>
      </c>
      <c r="D338" s="87">
        <f t="shared" si="72"/>
        <v>0</v>
      </c>
      <c r="E338" s="87">
        <f t="shared" si="73"/>
        <v>0</v>
      </c>
      <c r="F338" s="87">
        <f t="shared" si="74"/>
        <v>0</v>
      </c>
      <c r="G338" s="87">
        <f t="shared" si="75"/>
        <v>0</v>
      </c>
      <c r="H338" s="87">
        <f t="shared" si="76"/>
        <v>0</v>
      </c>
      <c r="I338" s="87">
        <f t="shared" si="77"/>
        <v>0</v>
      </c>
      <c r="J338" s="87">
        <f t="shared" si="78"/>
        <v>0</v>
      </c>
      <c r="K338" s="87">
        <f t="shared" si="79"/>
        <v>0</v>
      </c>
      <c r="L338" s="87">
        <f t="shared" si="80"/>
        <v>0</v>
      </c>
      <c r="M338" s="87">
        <f t="shared" si="81"/>
        <v>0</v>
      </c>
      <c r="N338" s="87">
        <f t="shared" si="82"/>
        <v>0</v>
      </c>
      <c r="O338" s="87">
        <f t="shared" si="83"/>
        <v>0</v>
      </c>
    </row>
    <row r="339" spans="1:15" x14ac:dyDescent="0.35">
      <c r="A339" s="87" t="str">
        <f t="shared" si="70"/>
        <v>2026</v>
      </c>
      <c r="C339" s="87" t="e">
        <f t="shared" si="71"/>
        <v>#N/A</v>
      </c>
      <c r="D339" s="87" t="e">
        <f t="shared" si="72"/>
        <v>#N/A</v>
      </c>
      <c r="E339" s="87" t="e">
        <f t="shared" si="73"/>
        <v>#N/A</v>
      </c>
      <c r="F339" s="87" t="e">
        <f t="shared" si="74"/>
        <v>#N/A</v>
      </c>
      <c r="G339" s="87" t="e">
        <f t="shared" si="75"/>
        <v>#N/A</v>
      </c>
      <c r="H339" s="87" t="e">
        <f t="shared" si="76"/>
        <v>#N/A</v>
      </c>
      <c r="I339" s="87" t="e">
        <f t="shared" si="77"/>
        <v>#N/A</v>
      </c>
      <c r="J339" s="87" t="e">
        <f t="shared" si="78"/>
        <v>#N/A</v>
      </c>
      <c r="K339" s="87" t="e">
        <f t="shared" si="79"/>
        <v>#N/A</v>
      </c>
      <c r="L339" s="87" t="e">
        <f t="shared" si="80"/>
        <v>#N/A</v>
      </c>
      <c r="M339" s="87" t="e">
        <f t="shared" si="81"/>
        <v>#N/A</v>
      </c>
      <c r="N339" s="87" t="e">
        <f t="shared" si="82"/>
        <v>#N/A</v>
      </c>
      <c r="O339" s="87" t="e">
        <f t="shared" si="83"/>
        <v>#N/A</v>
      </c>
    </row>
    <row r="340" spans="1:15" x14ac:dyDescent="0.35">
      <c r="A340" s="87" t="str">
        <f t="shared" si="70"/>
        <v>2026</v>
      </c>
      <c r="C340" s="87" t="e">
        <f t="shared" si="71"/>
        <v>#N/A</v>
      </c>
      <c r="D340" s="87" t="e">
        <f t="shared" si="72"/>
        <v>#N/A</v>
      </c>
      <c r="E340" s="87" t="e">
        <f t="shared" si="73"/>
        <v>#N/A</v>
      </c>
      <c r="F340" s="87" t="e">
        <f t="shared" si="74"/>
        <v>#N/A</v>
      </c>
      <c r="G340" s="87" t="e">
        <f t="shared" si="75"/>
        <v>#N/A</v>
      </c>
      <c r="H340" s="87" t="e">
        <f t="shared" si="76"/>
        <v>#N/A</v>
      </c>
      <c r="I340" s="87" t="e">
        <f t="shared" si="77"/>
        <v>#N/A</v>
      </c>
      <c r="J340" s="87" t="e">
        <f t="shared" si="78"/>
        <v>#N/A</v>
      </c>
      <c r="K340" s="87" t="e">
        <f t="shared" si="79"/>
        <v>#N/A</v>
      </c>
      <c r="L340" s="87" t="e">
        <f t="shared" si="80"/>
        <v>#N/A</v>
      </c>
      <c r="M340" s="87" t="e">
        <f t="shared" si="81"/>
        <v>#N/A</v>
      </c>
      <c r="N340" s="87" t="e">
        <f t="shared" si="82"/>
        <v>#N/A</v>
      </c>
      <c r="O340" s="87" t="e">
        <f t="shared" si="83"/>
        <v>#N/A</v>
      </c>
    </row>
    <row r="341" spans="1:15" x14ac:dyDescent="0.35">
      <c r="A341" s="87" t="str">
        <f t="shared" si="70"/>
        <v>2026</v>
      </c>
      <c r="C341" s="87" t="e">
        <f t="shared" si="71"/>
        <v>#N/A</v>
      </c>
      <c r="D341" s="87" t="e">
        <f t="shared" si="72"/>
        <v>#N/A</v>
      </c>
      <c r="E341" s="87" t="e">
        <f t="shared" si="73"/>
        <v>#N/A</v>
      </c>
      <c r="F341" s="87" t="e">
        <f t="shared" si="74"/>
        <v>#N/A</v>
      </c>
      <c r="G341" s="87" t="e">
        <f t="shared" si="75"/>
        <v>#N/A</v>
      </c>
      <c r="H341" s="87" t="e">
        <f t="shared" si="76"/>
        <v>#N/A</v>
      </c>
      <c r="I341" s="87" t="e">
        <f t="shared" si="77"/>
        <v>#N/A</v>
      </c>
      <c r="J341" s="87" t="e">
        <f t="shared" si="78"/>
        <v>#N/A</v>
      </c>
      <c r="K341" s="87" t="e">
        <f t="shared" si="79"/>
        <v>#N/A</v>
      </c>
      <c r="L341" s="87" t="e">
        <f t="shared" si="80"/>
        <v>#N/A</v>
      </c>
      <c r="M341" s="87" t="e">
        <f t="shared" si="81"/>
        <v>#N/A</v>
      </c>
      <c r="N341" s="87" t="e">
        <f t="shared" si="82"/>
        <v>#N/A</v>
      </c>
      <c r="O341" s="87" t="e">
        <f t="shared" si="83"/>
        <v>#N/A</v>
      </c>
    </row>
    <row r="342" spans="1:15" x14ac:dyDescent="0.35">
      <c r="A342" s="87" t="str">
        <f t="shared" si="70"/>
        <v>2026</v>
      </c>
      <c r="C342" s="87" t="e">
        <f t="shared" si="71"/>
        <v>#N/A</v>
      </c>
      <c r="D342" s="87" t="e">
        <f t="shared" si="72"/>
        <v>#N/A</v>
      </c>
      <c r="E342" s="87" t="e">
        <f t="shared" si="73"/>
        <v>#N/A</v>
      </c>
      <c r="F342" s="87" t="e">
        <f t="shared" si="74"/>
        <v>#N/A</v>
      </c>
      <c r="G342" s="87" t="e">
        <f t="shared" si="75"/>
        <v>#N/A</v>
      </c>
      <c r="H342" s="87" t="e">
        <f t="shared" si="76"/>
        <v>#N/A</v>
      </c>
      <c r="I342" s="87" t="e">
        <f t="shared" si="77"/>
        <v>#N/A</v>
      </c>
      <c r="J342" s="87" t="e">
        <f t="shared" si="78"/>
        <v>#N/A</v>
      </c>
      <c r="K342" s="87" t="e">
        <f t="shared" si="79"/>
        <v>#N/A</v>
      </c>
      <c r="L342" s="87" t="e">
        <f t="shared" si="80"/>
        <v>#N/A</v>
      </c>
      <c r="M342" s="87" t="e">
        <f t="shared" si="81"/>
        <v>#N/A</v>
      </c>
      <c r="N342" s="87" t="e">
        <f t="shared" si="82"/>
        <v>#N/A</v>
      </c>
      <c r="O342" s="87" t="e">
        <f t="shared" si="83"/>
        <v>#N/A</v>
      </c>
    </row>
    <row r="343" spans="1:15" x14ac:dyDescent="0.35">
      <c r="A343" s="87" t="str">
        <f t="shared" si="70"/>
        <v>2026</v>
      </c>
      <c r="B343" s="87">
        <v>630000</v>
      </c>
      <c r="C343" s="87">
        <f t="shared" si="71"/>
        <v>0</v>
      </c>
      <c r="D343" s="87">
        <f t="shared" si="72"/>
        <v>0</v>
      </c>
      <c r="E343" s="87">
        <f t="shared" si="73"/>
        <v>0</v>
      </c>
      <c r="F343" s="87">
        <f t="shared" si="74"/>
        <v>0</v>
      </c>
      <c r="G343" s="87">
        <f t="shared" si="75"/>
        <v>0</v>
      </c>
      <c r="H343" s="87">
        <f t="shared" si="76"/>
        <v>0</v>
      </c>
      <c r="I343" s="87">
        <f t="shared" si="77"/>
        <v>0</v>
      </c>
      <c r="J343" s="87">
        <f t="shared" si="78"/>
        <v>0</v>
      </c>
      <c r="K343" s="87">
        <f t="shared" si="79"/>
        <v>0</v>
      </c>
      <c r="L343" s="87">
        <f t="shared" si="80"/>
        <v>0</v>
      </c>
      <c r="M343" s="87">
        <f t="shared" si="81"/>
        <v>0</v>
      </c>
      <c r="N343" s="87">
        <f t="shared" si="82"/>
        <v>0</v>
      </c>
      <c r="O343" s="87">
        <f t="shared" si="83"/>
        <v>0</v>
      </c>
    </row>
    <row r="344" spans="1:15" x14ac:dyDescent="0.35">
      <c r="A344" s="87" t="str">
        <f t="shared" si="70"/>
        <v>2026</v>
      </c>
      <c r="B344" s="87">
        <v>631000</v>
      </c>
      <c r="C344" s="87">
        <f t="shared" si="71"/>
        <v>0</v>
      </c>
      <c r="D344" s="87">
        <f t="shared" si="72"/>
        <v>0</v>
      </c>
      <c r="E344" s="87">
        <f t="shared" si="73"/>
        <v>0</v>
      </c>
      <c r="F344" s="87">
        <f t="shared" si="74"/>
        <v>0</v>
      </c>
      <c r="G344" s="87">
        <f t="shared" si="75"/>
        <v>0</v>
      </c>
      <c r="H344" s="87">
        <f t="shared" si="76"/>
        <v>0</v>
      </c>
      <c r="I344" s="87">
        <f t="shared" si="77"/>
        <v>0</v>
      </c>
      <c r="J344" s="87">
        <f t="shared" si="78"/>
        <v>0</v>
      </c>
      <c r="K344" s="87">
        <f t="shared" si="79"/>
        <v>0</v>
      </c>
      <c r="L344" s="87">
        <f t="shared" si="80"/>
        <v>0</v>
      </c>
      <c r="M344" s="87">
        <f t="shared" si="81"/>
        <v>0</v>
      </c>
      <c r="N344" s="87">
        <f t="shared" si="82"/>
        <v>0</v>
      </c>
      <c r="O344" s="87">
        <f t="shared" si="83"/>
        <v>0</v>
      </c>
    </row>
    <row r="345" spans="1:15" x14ac:dyDescent="0.35">
      <c r="A345" s="87" t="str">
        <f t="shared" si="70"/>
        <v>2026</v>
      </c>
      <c r="B345" s="87">
        <v>631010</v>
      </c>
      <c r="C345" s="87">
        <f t="shared" si="71"/>
        <v>0</v>
      </c>
      <c r="D345" s="87">
        <f t="shared" si="72"/>
        <v>0</v>
      </c>
      <c r="E345" s="87">
        <f t="shared" si="73"/>
        <v>0</v>
      </c>
      <c r="F345" s="87">
        <f t="shared" si="74"/>
        <v>0</v>
      </c>
      <c r="G345" s="87">
        <f t="shared" si="75"/>
        <v>0</v>
      </c>
      <c r="H345" s="87">
        <f t="shared" si="76"/>
        <v>0</v>
      </c>
      <c r="I345" s="87">
        <f t="shared" si="77"/>
        <v>0</v>
      </c>
      <c r="J345" s="87">
        <f t="shared" si="78"/>
        <v>0</v>
      </c>
      <c r="K345" s="87">
        <f t="shared" si="79"/>
        <v>0</v>
      </c>
      <c r="L345" s="87">
        <f t="shared" si="80"/>
        <v>0</v>
      </c>
      <c r="M345" s="87">
        <f t="shared" si="81"/>
        <v>0</v>
      </c>
      <c r="N345" s="87">
        <f t="shared" si="82"/>
        <v>0</v>
      </c>
      <c r="O345" s="87">
        <f t="shared" si="83"/>
        <v>0</v>
      </c>
    </row>
    <row r="346" spans="1:15" x14ac:dyDescent="0.35">
      <c r="A346" s="87" t="str">
        <f t="shared" si="70"/>
        <v>2026</v>
      </c>
      <c r="B346" s="87">
        <v>631011</v>
      </c>
      <c r="C346" s="87">
        <f t="shared" si="71"/>
        <v>0</v>
      </c>
      <c r="D346" s="87">
        <f t="shared" si="72"/>
        <v>0</v>
      </c>
      <c r="E346" s="87">
        <f t="shared" si="73"/>
        <v>0</v>
      </c>
      <c r="F346" s="87">
        <f t="shared" si="74"/>
        <v>0</v>
      </c>
      <c r="G346" s="87">
        <f t="shared" si="75"/>
        <v>0</v>
      </c>
      <c r="H346" s="87">
        <f t="shared" si="76"/>
        <v>0</v>
      </c>
      <c r="I346" s="87">
        <f t="shared" si="77"/>
        <v>0</v>
      </c>
      <c r="J346" s="87">
        <f t="shared" si="78"/>
        <v>0</v>
      </c>
      <c r="K346" s="87">
        <f t="shared" si="79"/>
        <v>0</v>
      </c>
      <c r="L346" s="87">
        <f t="shared" si="80"/>
        <v>0</v>
      </c>
      <c r="M346" s="87">
        <f t="shared" si="81"/>
        <v>0</v>
      </c>
      <c r="N346" s="87">
        <f t="shared" si="82"/>
        <v>0</v>
      </c>
      <c r="O346" s="87">
        <f t="shared" si="83"/>
        <v>0</v>
      </c>
    </row>
    <row r="347" spans="1:15" x14ac:dyDescent="0.35">
      <c r="A347" s="87" t="str">
        <f t="shared" si="70"/>
        <v>2026</v>
      </c>
      <c r="B347" s="87">
        <v>631012</v>
      </c>
      <c r="C347" s="87">
        <f t="shared" si="71"/>
        <v>0</v>
      </c>
      <c r="D347" s="87">
        <f t="shared" si="72"/>
        <v>0</v>
      </c>
      <c r="E347" s="87">
        <f t="shared" si="73"/>
        <v>0</v>
      </c>
      <c r="F347" s="87">
        <f t="shared" si="74"/>
        <v>0</v>
      </c>
      <c r="G347" s="87">
        <f t="shared" si="75"/>
        <v>0</v>
      </c>
      <c r="H347" s="87">
        <f t="shared" si="76"/>
        <v>0</v>
      </c>
      <c r="I347" s="87">
        <f t="shared" si="77"/>
        <v>0</v>
      </c>
      <c r="J347" s="87">
        <f t="shared" si="78"/>
        <v>0</v>
      </c>
      <c r="K347" s="87">
        <f t="shared" si="79"/>
        <v>0</v>
      </c>
      <c r="L347" s="87">
        <f t="shared" si="80"/>
        <v>0</v>
      </c>
      <c r="M347" s="87">
        <f t="shared" si="81"/>
        <v>0</v>
      </c>
      <c r="N347" s="87">
        <f t="shared" si="82"/>
        <v>0</v>
      </c>
      <c r="O347" s="87">
        <f t="shared" si="83"/>
        <v>0</v>
      </c>
    </row>
    <row r="348" spans="1:15" x14ac:dyDescent="0.35">
      <c r="A348" s="87" t="str">
        <f t="shared" si="70"/>
        <v>2026</v>
      </c>
      <c r="B348" s="87">
        <v>631013</v>
      </c>
      <c r="C348" s="87">
        <f t="shared" si="71"/>
        <v>0</v>
      </c>
      <c r="D348" s="87">
        <f t="shared" si="72"/>
        <v>0</v>
      </c>
      <c r="E348" s="87">
        <f t="shared" si="73"/>
        <v>0</v>
      </c>
      <c r="F348" s="87">
        <f t="shared" si="74"/>
        <v>0</v>
      </c>
      <c r="G348" s="87">
        <f t="shared" si="75"/>
        <v>0</v>
      </c>
      <c r="H348" s="87">
        <f t="shared" si="76"/>
        <v>0</v>
      </c>
      <c r="I348" s="87">
        <f t="shared" si="77"/>
        <v>0</v>
      </c>
      <c r="J348" s="87">
        <f t="shared" si="78"/>
        <v>0</v>
      </c>
      <c r="K348" s="87">
        <f t="shared" si="79"/>
        <v>0</v>
      </c>
      <c r="L348" s="87">
        <f t="shared" si="80"/>
        <v>0</v>
      </c>
      <c r="M348" s="87">
        <f t="shared" si="81"/>
        <v>0</v>
      </c>
      <c r="N348" s="87">
        <f t="shared" si="82"/>
        <v>0</v>
      </c>
      <c r="O348" s="87">
        <f t="shared" si="83"/>
        <v>0</v>
      </c>
    </row>
    <row r="349" spans="1:15" x14ac:dyDescent="0.35">
      <c r="A349" s="87" t="str">
        <f t="shared" si="70"/>
        <v>2026</v>
      </c>
      <c r="B349" s="87">
        <v>631014</v>
      </c>
      <c r="C349" s="87">
        <f t="shared" si="71"/>
        <v>0</v>
      </c>
      <c r="D349" s="87">
        <f t="shared" si="72"/>
        <v>0</v>
      </c>
      <c r="E349" s="87">
        <f t="shared" si="73"/>
        <v>0</v>
      </c>
      <c r="F349" s="87">
        <f t="shared" si="74"/>
        <v>0</v>
      </c>
      <c r="G349" s="87">
        <f t="shared" si="75"/>
        <v>0</v>
      </c>
      <c r="H349" s="87">
        <f t="shared" si="76"/>
        <v>0</v>
      </c>
      <c r="I349" s="87">
        <f t="shared" si="77"/>
        <v>0</v>
      </c>
      <c r="J349" s="87">
        <f t="shared" si="78"/>
        <v>0</v>
      </c>
      <c r="K349" s="87">
        <f t="shared" si="79"/>
        <v>0</v>
      </c>
      <c r="L349" s="87">
        <f t="shared" si="80"/>
        <v>0</v>
      </c>
      <c r="M349" s="87">
        <f t="shared" si="81"/>
        <v>0</v>
      </c>
      <c r="N349" s="87">
        <f t="shared" si="82"/>
        <v>0</v>
      </c>
      <c r="O349" s="87">
        <f t="shared" si="83"/>
        <v>0</v>
      </c>
    </row>
    <row r="350" spans="1:15" x14ac:dyDescent="0.35">
      <c r="A350" s="87" t="str">
        <f t="shared" si="70"/>
        <v>2026</v>
      </c>
      <c r="B350" s="87">
        <v>631015</v>
      </c>
      <c r="C350" s="87">
        <f t="shared" si="71"/>
        <v>0</v>
      </c>
      <c r="D350" s="87">
        <f t="shared" si="72"/>
        <v>0</v>
      </c>
      <c r="E350" s="87">
        <f t="shared" si="73"/>
        <v>0</v>
      </c>
      <c r="F350" s="87">
        <f t="shared" si="74"/>
        <v>0</v>
      </c>
      <c r="G350" s="87">
        <f t="shared" si="75"/>
        <v>0</v>
      </c>
      <c r="H350" s="87">
        <f t="shared" si="76"/>
        <v>0</v>
      </c>
      <c r="I350" s="87">
        <f t="shared" si="77"/>
        <v>0</v>
      </c>
      <c r="J350" s="87">
        <f t="shared" si="78"/>
        <v>0</v>
      </c>
      <c r="K350" s="87">
        <f t="shared" si="79"/>
        <v>0</v>
      </c>
      <c r="L350" s="87">
        <f t="shared" si="80"/>
        <v>0</v>
      </c>
      <c r="M350" s="87">
        <f t="shared" si="81"/>
        <v>0</v>
      </c>
      <c r="N350" s="87">
        <f t="shared" si="82"/>
        <v>0</v>
      </c>
      <c r="O350" s="87">
        <f t="shared" si="83"/>
        <v>0</v>
      </c>
    </row>
    <row r="351" spans="1:15" x14ac:dyDescent="0.35">
      <c r="A351" s="87" t="str">
        <f t="shared" si="70"/>
        <v>2026</v>
      </c>
      <c r="B351" s="87">
        <v>631016</v>
      </c>
      <c r="C351" s="87">
        <f t="shared" si="71"/>
        <v>0</v>
      </c>
      <c r="D351" s="87">
        <f t="shared" si="72"/>
        <v>0</v>
      </c>
      <c r="E351" s="87">
        <f t="shared" si="73"/>
        <v>0</v>
      </c>
      <c r="F351" s="87">
        <f t="shared" si="74"/>
        <v>0</v>
      </c>
      <c r="G351" s="87">
        <f t="shared" si="75"/>
        <v>0</v>
      </c>
      <c r="H351" s="87">
        <f t="shared" si="76"/>
        <v>0</v>
      </c>
      <c r="I351" s="87">
        <f t="shared" si="77"/>
        <v>0</v>
      </c>
      <c r="J351" s="87">
        <f t="shared" si="78"/>
        <v>0</v>
      </c>
      <c r="K351" s="87">
        <f t="shared" si="79"/>
        <v>0</v>
      </c>
      <c r="L351" s="87">
        <f t="shared" si="80"/>
        <v>0</v>
      </c>
      <c r="M351" s="87">
        <f t="shared" si="81"/>
        <v>0</v>
      </c>
      <c r="N351" s="87">
        <f t="shared" si="82"/>
        <v>0</v>
      </c>
      <c r="O351" s="87">
        <f t="shared" si="83"/>
        <v>0</v>
      </c>
    </row>
    <row r="352" spans="1:15" x14ac:dyDescent="0.35">
      <c r="A352" s="87" t="str">
        <f t="shared" si="70"/>
        <v>2026</v>
      </c>
      <c r="B352" s="87">
        <v>631017</v>
      </c>
      <c r="C352" s="87">
        <f t="shared" si="71"/>
        <v>0</v>
      </c>
      <c r="D352" s="87">
        <f t="shared" si="72"/>
        <v>0</v>
      </c>
      <c r="E352" s="87">
        <f t="shared" si="73"/>
        <v>0</v>
      </c>
      <c r="F352" s="87">
        <f t="shared" si="74"/>
        <v>0</v>
      </c>
      <c r="G352" s="87">
        <f t="shared" si="75"/>
        <v>0</v>
      </c>
      <c r="H352" s="87">
        <f t="shared" si="76"/>
        <v>0</v>
      </c>
      <c r="I352" s="87">
        <f t="shared" si="77"/>
        <v>0</v>
      </c>
      <c r="J352" s="87">
        <f t="shared" si="78"/>
        <v>0</v>
      </c>
      <c r="K352" s="87">
        <f t="shared" si="79"/>
        <v>0</v>
      </c>
      <c r="L352" s="87">
        <f t="shared" si="80"/>
        <v>0</v>
      </c>
      <c r="M352" s="87">
        <f t="shared" si="81"/>
        <v>0</v>
      </c>
      <c r="N352" s="87">
        <f t="shared" si="82"/>
        <v>0</v>
      </c>
      <c r="O352" s="87">
        <f t="shared" si="83"/>
        <v>0</v>
      </c>
    </row>
    <row r="353" spans="1:15" x14ac:dyDescent="0.35">
      <c r="A353" s="87" t="str">
        <f t="shared" si="70"/>
        <v>2026</v>
      </c>
      <c r="B353" s="87">
        <v>631018</v>
      </c>
      <c r="C353" s="87">
        <f t="shared" si="71"/>
        <v>0</v>
      </c>
      <c r="D353" s="87">
        <f t="shared" si="72"/>
        <v>0</v>
      </c>
      <c r="E353" s="87">
        <f t="shared" si="73"/>
        <v>0</v>
      </c>
      <c r="F353" s="87">
        <f t="shared" si="74"/>
        <v>0</v>
      </c>
      <c r="G353" s="87">
        <f t="shared" si="75"/>
        <v>0</v>
      </c>
      <c r="H353" s="87">
        <f t="shared" si="76"/>
        <v>0</v>
      </c>
      <c r="I353" s="87">
        <f t="shared" si="77"/>
        <v>0</v>
      </c>
      <c r="J353" s="87">
        <f t="shared" si="78"/>
        <v>0</v>
      </c>
      <c r="K353" s="87">
        <f t="shared" si="79"/>
        <v>0</v>
      </c>
      <c r="L353" s="87">
        <f t="shared" si="80"/>
        <v>0</v>
      </c>
      <c r="M353" s="87">
        <f t="shared" si="81"/>
        <v>0</v>
      </c>
      <c r="N353" s="87">
        <f t="shared" si="82"/>
        <v>0</v>
      </c>
      <c r="O353" s="87">
        <f t="shared" si="83"/>
        <v>0</v>
      </c>
    </row>
    <row r="354" spans="1:15" x14ac:dyDescent="0.35">
      <c r="A354" s="87" t="str">
        <f t="shared" si="70"/>
        <v>2026</v>
      </c>
      <c r="B354" s="87">
        <v>631019</v>
      </c>
      <c r="C354" s="87">
        <f t="shared" si="71"/>
        <v>0</v>
      </c>
      <c r="D354" s="87">
        <f t="shared" si="72"/>
        <v>0</v>
      </c>
      <c r="E354" s="87">
        <f t="shared" si="73"/>
        <v>0</v>
      </c>
      <c r="F354" s="87">
        <f t="shared" si="74"/>
        <v>0</v>
      </c>
      <c r="G354" s="87">
        <f t="shared" si="75"/>
        <v>0</v>
      </c>
      <c r="H354" s="87">
        <f t="shared" si="76"/>
        <v>0</v>
      </c>
      <c r="I354" s="87">
        <f t="shared" si="77"/>
        <v>0</v>
      </c>
      <c r="J354" s="87">
        <f t="shared" si="78"/>
        <v>0</v>
      </c>
      <c r="K354" s="87">
        <f t="shared" si="79"/>
        <v>0</v>
      </c>
      <c r="L354" s="87">
        <f t="shared" si="80"/>
        <v>0</v>
      </c>
      <c r="M354" s="87">
        <f t="shared" si="81"/>
        <v>0</v>
      </c>
      <c r="N354" s="87">
        <f t="shared" si="82"/>
        <v>0</v>
      </c>
      <c r="O354" s="87">
        <f t="shared" si="83"/>
        <v>0</v>
      </c>
    </row>
    <row r="355" spans="1:15" x14ac:dyDescent="0.35">
      <c r="A355" s="87" t="str">
        <f t="shared" si="70"/>
        <v>2026</v>
      </c>
      <c r="B355" s="87">
        <v>631020</v>
      </c>
      <c r="C355" s="87">
        <f t="shared" si="71"/>
        <v>0</v>
      </c>
      <c r="D355" s="87">
        <f t="shared" si="72"/>
        <v>0</v>
      </c>
      <c r="E355" s="87">
        <f t="shared" si="73"/>
        <v>0</v>
      </c>
      <c r="F355" s="87">
        <f t="shared" si="74"/>
        <v>0</v>
      </c>
      <c r="G355" s="87">
        <f t="shared" si="75"/>
        <v>0</v>
      </c>
      <c r="H355" s="87">
        <f t="shared" si="76"/>
        <v>0</v>
      </c>
      <c r="I355" s="87">
        <f t="shared" si="77"/>
        <v>0</v>
      </c>
      <c r="J355" s="87">
        <f t="shared" si="78"/>
        <v>0</v>
      </c>
      <c r="K355" s="87">
        <f t="shared" si="79"/>
        <v>0</v>
      </c>
      <c r="L355" s="87">
        <f t="shared" si="80"/>
        <v>0</v>
      </c>
      <c r="M355" s="87">
        <f t="shared" si="81"/>
        <v>0</v>
      </c>
      <c r="N355" s="87">
        <f t="shared" si="82"/>
        <v>0</v>
      </c>
      <c r="O355" s="87">
        <f t="shared" si="83"/>
        <v>0</v>
      </c>
    </row>
    <row r="356" spans="1:15" x14ac:dyDescent="0.35">
      <c r="A356" s="87" t="str">
        <f t="shared" si="70"/>
        <v>2026</v>
      </c>
      <c r="B356" s="87">
        <v>631021</v>
      </c>
      <c r="C356" s="87">
        <f t="shared" si="71"/>
        <v>0</v>
      </c>
      <c r="D356" s="87">
        <f t="shared" si="72"/>
        <v>0</v>
      </c>
      <c r="E356" s="87">
        <f t="shared" si="73"/>
        <v>0</v>
      </c>
      <c r="F356" s="87">
        <f t="shared" si="74"/>
        <v>0</v>
      </c>
      <c r="G356" s="87">
        <f t="shared" si="75"/>
        <v>0</v>
      </c>
      <c r="H356" s="87">
        <f t="shared" si="76"/>
        <v>0</v>
      </c>
      <c r="I356" s="87">
        <f t="shared" si="77"/>
        <v>0</v>
      </c>
      <c r="J356" s="87">
        <f t="shared" si="78"/>
        <v>0</v>
      </c>
      <c r="K356" s="87">
        <f t="shared" si="79"/>
        <v>0</v>
      </c>
      <c r="L356" s="87">
        <f t="shared" si="80"/>
        <v>0</v>
      </c>
      <c r="M356" s="87">
        <f t="shared" si="81"/>
        <v>0</v>
      </c>
      <c r="N356" s="87">
        <f t="shared" si="82"/>
        <v>0</v>
      </c>
      <c r="O356" s="87">
        <f t="shared" si="83"/>
        <v>0</v>
      </c>
    </row>
    <row r="357" spans="1:15" x14ac:dyDescent="0.35">
      <c r="A357" s="87" t="str">
        <f t="shared" si="70"/>
        <v>2026</v>
      </c>
      <c r="B357" s="87">
        <v>631022</v>
      </c>
      <c r="C357" s="87">
        <f t="shared" si="71"/>
        <v>0</v>
      </c>
      <c r="D357" s="87">
        <f t="shared" si="72"/>
        <v>0</v>
      </c>
      <c r="E357" s="87">
        <f t="shared" si="73"/>
        <v>0</v>
      </c>
      <c r="F357" s="87">
        <f t="shared" si="74"/>
        <v>0</v>
      </c>
      <c r="G357" s="87">
        <f t="shared" si="75"/>
        <v>0</v>
      </c>
      <c r="H357" s="87">
        <f t="shared" si="76"/>
        <v>0</v>
      </c>
      <c r="I357" s="87">
        <f t="shared" si="77"/>
        <v>0</v>
      </c>
      <c r="J357" s="87">
        <f t="shared" si="78"/>
        <v>0</v>
      </c>
      <c r="K357" s="87">
        <f t="shared" si="79"/>
        <v>0</v>
      </c>
      <c r="L357" s="87">
        <f t="shared" si="80"/>
        <v>0</v>
      </c>
      <c r="M357" s="87">
        <f t="shared" si="81"/>
        <v>0</v>
      </c>
      <c r="N357" s="87">
        <f t="shared" si="82"/>
        <v>0</v>
      </c>
      <c r="O357" s="87">
        <f t="shared" si="83"/>
        <v>0</v>
      </c>
    </row>
    <row r="358" spans="1:15" x14ac:dyDescent="0.35">
      <c r="A358" s="87" t="str">
        <f t="shared" si="70"/>
        <v>2026</v>
      </c>
      <c r="B358" s="87">
        <v>631023</v>
      </c>
      <c r="C358" s="87">
        <f t="shared" si="71"/>
        <v>0</v>
      </c>
      <c r="D358" s="87">
        <f t="shared" si="72"/>
        <v>0</v>
      </c>
      <c r="E358" s="87">
        <f t="shared" si="73"/>
        <v>0</v>
      </c>
      <c r="F358" s="87">
        <f t="shared" si="74"/>
        <v>0</v>
      </c>
      <c r="G358" s="87">
        <f t="shared" si="75"/>
        <v>0</v>
      </c>
      <c r="H358" s="87">
        <f t="shared" si="76"/>
        <v>0</v>
      </c>
      <c r="I358" s="87">
        <f t="shared" si="77"/>
        <v>0</v>
      </c>
      <c r="J358" s="87">
        <f t="shared" si="78"/>
        <v>0</v>
      </c>
      <c r="K358" s="87">
        <f t="shared" si="79"/>
        <v>0</v>
      </c>
      <c r="L358" s="87">
        <f t="shared" si="80"/>
        <v>0</v>
      </c>
      <c r="M358" s="87">
        <f t="shared" si="81"/>
        <v>0</v>
      </c>
      <c r="N358" s="87">
        <f t="shared" si="82"/>
        <v>0</v>
      </c>
      <c r="O358" s="87">
        <f t="shared" si="83"/>
        <v>0</v>
      </c>
    </row>
    <row r="359" spans="1:15" x14ac:dyDescent="0.35">
      <c r="A359" s="87" t="str">
        <f t="shared" si="70"/>
        <v>2026</v>
      </c>
      <c r="B359" s="87">
        <v>632000</v>
      </c>
      <c r="C359" s="87">
        <f t="shared" si="71"/>
        <v>0</v>
      </c>
      <c r="D359" s="87">
        <f t="shared" si="72"/>
        <v>0</v>
      </c>
      <c r="E359" s="87">
        <f t="shared" si="73"/>
        <v>0</v>
      </c>
      <c r="F359" s="87">
        <f t="shared" si="74"/>
        <v>0</v>
      </c>
      <c r="G359" s="87">
        <f t="shared" si="75"/>
        <v>0</v>
      </c>
      <c r="H359" s="87">
        <f t="shared" si="76"/>
        <v>0</v>
      </c>
      <c r="I359" s="87">
        <f t="shared" si="77"/>
        <v>0</v>
      </c>
      <c r="J359" s="87">
        <f t="shared" si="78"/>
        <v>0</v>
      </c>
      <c r="K359" s="87">
        <f t="shared" si="79"/>
        <v>0</v>
      </c>
      <c r="L359" s="87">
        <f t="shared" si="80"/>
        <v>0</v>
      </c>
      <c r="M359" s="87">
        <f t="shared" si="81"/>
        <v>0</v>
      </c>
      <c r="N359" s="87">
        <f t="shared" si="82"/>
        <v>0</v>
      </c>
      <c r="O359" s="87">
        <f t="shared" si="83"/>
        <v>0</v>
      </c>
    </row>
    <row r="360" spans="1:15" x14ac:dyDescent="0.35">
      <c r="A360" s="87" t="str">
        <f t="shared" si="70"/>
        <v>2026</v>
      </c>
      <c r="B360" s="87">
        <v>632010</v>
      </c>
      <c r="C360" s="87">
        <f t="shared" si="71"/>
        <v>0</v>
      </c>
      <c r="D360" s="87">
        <f t="shared" si="72"/>
        <v>0</v>
      </c>
      <c r="E360" s="87">
        <f t="shared" si="73"/>
        <v>0</v>
      </c>
      <c r="F360" s="87">
        <f t="shared" si="74"/>
        <v>0</v>
      </c>
      <c r="G360" s="87">
        <f t="shared" si="75"/>
        <v>0</v>
      </c>
      <c r="H360" s="87">
        <f t="shared" si="76"/>
        <v>0</v>
      </c>
      <c r="I360" s="87">
        <f t="shared" si="77"/>
        <v>0</v>
      </c>
      <c r="J360" s="87">
        <f t="shared" si="78"/>
        <v>0</v>
      </c>
      <c r="K360" s="87">
        <f t="shared" si="79"/>
        <v>0</v>
      </c>
      <c r="L360" s="87">
        <f t="shared" si="80"/>
        <v>0</v>
      </c>
      <c r="M360" s="87">
        <f t="shared" si="81"/>
        <v>0</v>
      </c>
      <c r="N360" s="87">
        <f t="shared" si="82"/>
        <v>0</v>
      </c>
      <c r="O360" s="87">
        <f t="shared" si="83"/>
        <v>0</v>
      </c>
    </row>
    <row r="361" spans="1:15" x14ac:dyDescent="0.35">
      <c r="A361" s="87" t="str">
        <f t="shared" si="70"/>
        <v>2026</v>
      </c>
      <c r="B361" s="87">
        <v>632020</v>
      </c>
      <c r="C361" s="87">
        <f t="shared" si="71"/>
        <v>0</v>
      </c>
      <c r="D361" s="87">
        <f t="shared" si="72"/>
        <v>0</v>
      </c>
      <c r="E361" s="87">
        <f t="shared" si="73"/>
        <v>0</v>
      </c>
      <c r="F361" s="87">
        <f t="shared" si="74"/>
        <v>0</v>
      </c>
      <c r="G361" s="87">
        <f t="shared" si="75"/>
        <v>0</v>
      </c>
      <c r="H361" s="87">
        <f t="shared" si="76"/>
        <v>0</v>
      </c>
      <c r="I361" s="87">
        <f t="shared" si="77"/>
        <v>0</v>
      </c>
      <c r="J361" s="87">
        <f t="shared" si="78"/>
        <v>0</v>
      </c>
      <c r="K361" s="87">
        <f t="shared" si="79"/>
        <v>0</v>
      </c>
      <c r="L361" s="87">
        <f t="shared" si="80"/>
        <v>0</v>
      </c>
      <c r="M361" s="87">
        <f t="shared" si="81"/>
        <v>0</v>
      </c>
      <c r="N361" s="87">
        <f t="shared" si="82"/>
        <v>0</v>
      </c>
      <c r="O361" s="87">
        <f t="shared" si="83"/>
        <v>0</v>
      </c>
    </row>
    <row r="362" spans="1:15" x14ac:dyDescent="0.35">
      <c r="A362" s="87" t="str">
        <f t="shared" si="70"/>
        <v>2026</v>
      </c>
      <c r="B362" s="87">
        <v>633000</v>
      </c>
      <c r="C362" s="87">
        <f t="shared" si="71"/>
        <v>0</v>
      </c>
      <c r="D362" s="87">
        <f t="shared" si="72"/>
        <v>0</v>
      </c>
      <c r="E362" s="87">
        <f t="shared" si="73"/>
        <v>0</v>
      </c>
      <c r="F362" s="87">
        <f t="shared" si="74"/>
        <v>0</v>
      </c>
      <c r="G362" s="87">
        <f t="shared" si="75"/>
        <v>0</v>
      </c>
      <c r="H362" s="87">
        <f t="shared" si="76"/>
        <v>0</v>
      </c>
      <c r="I362" s="87">
        <f t="shared" si="77"/>
        <v>0</v>
      </c>
      <c r="J362" s="87">
        <f t="shared" si="78"/>
        <v>0</v>
      </c>
      <c r="K362" s="87">
        <f t="shared" si="79"/>
        <v>0</v>
      </c>
      <c r="L362" s="87">
        <f t="shared" si="80"/>
        <v>0</v>
      </c>
      <c r="M362" s="87">
        <f t="shared" si="81"/>
        <v>0</v>
      </c>
      <c r="N362" s="87">
        <f t="shared" si="82"/>
        <v>0</v>
      </c>
      <c r="O362" s="87">
        <f t="shared" si="83"/>
        <v>0</v>
      </c>
    </row>
    <row r="363" spans="1:15" x14ac:dyDescent="0.35">
      <c r="A363" s="87" t="str">
        <f t="shared" si="70"/>
        <v>2026</v>
      </c>
      <c r="B363" s="87">
        <v>633010</v>
      </c>
      <c r="C363" s="87">
        <f t="shared" si="71"/>
        <v>0</v>
      </c>
      <c r="D363" s="87">
        <f t="shared" si="72"/>
        <v>0</v>
      </c>
      <c r="E363" s="87">
        <f t="shared" si="73"/>
        <v>0</v>
      </c>
      <c r="F363" s="87">
        <f t="shared" si="74"/>
        <v>0</v>
      </c>
      <c r="G363" s="87">
        <f t="shared" si="75"/>
        <v>0</v>
      </c>
      <c r="H363" s="87">
        <f t="shared" si="76"/>
        <v>0</v>
      </c>
      <c r="I363" s="87">
        <f t="shared" si="77"/>
        <v>0</v>
      </c>
      <c r="J363" s="87">
        <f t="shared" si="78"/>
        <v>0</v>
      </c>
      <c r="K363" s="87">
        <f t="shared" si="79"/>
        <v>0</v>
      </c>
      <c r="L363" s="87">
        <f t="shared" si="80"/>
        <v>0</v>
      </c>
      <c r="M363" s="87">
        <f t="shared" si="81"/>
        <v>0</v>
      </c>
      <c r="N363" s="87">
        <f t="shared" si="82"/>
        <v>0</v>
      </c>
      <c r="O363" s="87">
        <f t="shared" si="83"/>
        <v>0</v>
      </c>
    </row>
    <row r="364" spans="1:15" x14ac:dyDescent="0.35">
      <c r="A364" s="87" t="str">
        <f t="shared" si="70"/>
        <v>2026</v>
      </c>
      <c r="B364" s="87">
        <v>633011</v>
      </c>
      <c r="C364" s="87">
        <f t="shared" si="71"/>
        <v>0</v>
      </c>
      <c r="D364" s="87">
        <f t="shared" si="72"/>
        <v>0</v>
      </c>
      <c r="E364" s="87">
        <f t="shared" si="73"/>
        <v>0</v>
      </c>
      <c r="F364" s="87">
        <f t="shared" si="74"/>
        <v>0</v>
      </c>
      <c r="G364" s="87">
        <f t="shared" si="75"/>
        <v>0</v>
      </c>
      <c r="H364" s="87">
        <f t="shared" si="76"/>
        <v>0</v>
      </c>
      <c r="I364" s="87">
        <f t="shared" si="77"/>
        <v>0</v>
      </c>
      <c r="J364" s="87">
        <f t="shared" si="78"/>
        <v>0</v>
      </c>
      <c r="K364" s="87">
        <f t="shared" si="79"/>
        <v>0</v>
      </c>
      <c r="L364" s="87">
        <f t="shared" si="80"/>
        <v>0</v>
      </c>
      <c r="M364" s="87">
        <f t="shared" si="81"/>
        <v>0</v>
      </c>
      <c r="N364" s="87">
        <f t="shared" si="82"/>
        <v>0</v>
      </c>
      <c r="O364" s="87">
        <f t="shared" si="83"/>
        <v>0</v>
      </c>
    </row>
    <row r="365" spans="1:15" x14ac:dyDescent="0.35">
      <c r="A365" s="87" t="str">
        <f t="shared" si="70"/>
        <v>2026</v>
      </c>
      <c r="B365" s="87">
        <v>633012</v>
      </c>
      <c r="C365" s="87">
        <f t="shared" si="71"/>
        <v>0</v>
      </c>
      <c r="D365" s="87">
        <f t="shared" si="72"/>
        <v>0</v>
      </c>
      <c r="E365" s="87">
        <f t="shared" si="73"/>
        <v>0</v>
      </c>
      <c r="F365" s="87">
        <f t="shared" si="74"/>
        <v>0</v>
      </c>
      <c r="G365" s="87">
        <f t="shared" si="75"/>
        <v>0</v>
      </c>
      <c r="H365" s="87">
        <f t="shared" si="76"/>
        <v>0</v>
      </c>
      <c r="I365" s="87">
        <f t="shared" si="77"/>
        <v>0</v>
      </c>
      <c r="J365" s="87">
        <f t="shared" si="78"/>
        <v>0</v>
      </c>
      <c r="K365" s="87">
        <f t="shared" si="79"/>
        <v>0</v>
      </c>
      <c r="L365" s="87">
        <f t="shared" si="80"/>
        <v>0</v>
      </c>
      <c r="M365" s="87">
        <f t="shared" si="81"/>
        <v>0</v>
      </c>
      <c r="N365" s="87">
        <f t="shared" si="82"/>
        <v>0</v>
      </c>
      <c r="O365" s="87">
        <f t="shared" si="83"/>
        <v>0</v>
      </c>
    </row>
    <row r="366" spans="1:15" x14ac:dyDescent="0.35">
      <c r="A366" s="87" t="str">
        <f t="shared" si="70"/>
        <v>2026</v>
      </c>
      <c r="B366" s="87">
        <v>634000</v>
      </c>
      <c r="C366" s="87">
        <f t="shared" si="71"/>
        <v>0</v>
      </c>
      <c r="D366" s="87">
        <f t="shared" si="72"/>
        <v>0</v>
      </c>
      <c r="E366" s="87">
        <f t="shared" si="73"/>
        <v>0</v>
      </c>
      <c r="F366" s="87">
        <f t="shared" si="74"/>
        <v>0</v>
      </c>
      <c r="G366" s="87">
        <f t="shared" si="75"/>
        <v>0</v>
      </c>
      <c r="H366" s="87">
        <f t="shared" si="76"/>
        <v>0</v>
      </c>
      <c r="I366" s="87">
        <f t="shared" si="77"/>
        <v>0</v>
      </c>
      <c r="J366" s="87">
        <f t="shared" si="78"/>
        <v>0</v>
      </c>
      <c r="K366" s="87">
        <f t="shared" si="79"/>
        <v>0</v>
      </c>
      <c r="L366" s="87">
        <f t="shared" si="80"/>
        <v>0</v>
      </c>
      <c r="M366" s="87">
        <f t="shared" si="81"/>
        <v>0</v>
      </c>
      <c r="N366" s="87">
        <f t="shared" si="82"/>
        <v>0</v>
      </c>
      <c r="O366" s="87">
        <f t="shared" si="83"/>
        <v>0</v>
      </c>
    </row>
    <row r="367" spans="1:15" x14ac:dyDescent="0.35">
      <c r="A367" s="87" t="str">
        <f t="shared" si="70"/>
        <v>2026</v>
      </c>
      <c r="B367" s="87">
        <v>634010</v>
      </c>
      <c r="C367" s="87">
        <f t="shared" si="71"/>
        <v>0</v>
      </c>
      <c r="D367" s="87">
        <f t="shared" si="72"/>
        <v>0</v>
      </c>
      <c r="E367" s="87">
        <f t="shared" si="73"/>
        <v>0</v>
      </c>
      <c r="F367" s="87">
        <f t="shared" si="74"/>
        <v>0</v>
      </c>
      <c r="G367" s="87">
        <f t="shared" si="75"/>
        <v>0</v>
      </c>
      <c r="H367" s="87">
        <f t="shared" si="76"/>
        <v>0</v>
      </c>
      <c r="I367" s="87">
        <f t="shared" si="77"/>
        <v>0</v>
      </c>
      <c r="J367" s="87">
        <f t="shared" si="78"/>
        <v>0</v>
      </c>
      <c r="K367" s="87">
        <f t="shared" si="79"/>
        <v>0</v>
      </c>
      <c r="L367" s="87">
        <f t="shared" si="80"/>
        <v>0</v>
      </c>
      <c r="M367" s="87">
        <f t="shared" si="81"/>
        <v>0</v>
      </c>
      <c r="N367" s="87">
        <f t="shared" si="82"/>
        <v>0</v>
      </c>
      <c r="O367" s="87">
        <f t="shared" si="83"/>
        <v>0</v>
      </c>
    </row>
    <row r="368" spans="1:15" x14ac:dyDescent="0.35">
      <c r="A368" s="87" t="str">
        <f t="shared" si="70"/>
        <v>2026</v>
      </c>
      <c r="B368" s="87">
        <v>634011</v>
      </c>
      <c r="C368" s="87">
        <f t="shared" si="71"/>
        <v>0</v>
      </c>
      <c r="D368" s="87">
        <f t="shared" si="72"/>
        <v>0</v>
      </c>
      <c r="E368" s="87">
        <f t="shared" si="73"/>
        <v>0</v>
      </c>
      <c r="F368" s="87">
        <f t="shared" si="74"/>
        <v>0</v>
      </c>
      <c r="G368" s="87">
        <f t="shared" si="75"/>
        <v>0</v>
      </c>
      <c r="H368" s="87">
        <f t="shared" si="76"/>
        <v>0</v>
      </c>
      <c r="I368" s="87">
        <f t="shared" si="77"/>
        <v>0</v>
      </c>
      <c r="J368" s="87">
        <f t="shared" si="78"/>
        <v>0</v>
      </c>
      <c r="K368" s="87">
        <f t="shared" si="79"/>
        <v>0</v>
      </c>
      <c r="L368" s="87">
        <f t="shared" si="80"/>
        <v>0</v>
      </c>
      <c r="M368" s="87">
        <f t="shared" si="81"/>
        <v>0</v>
      </c>
      <c r="N368" s="87">
        <f t="shared" si="82"/>
        <v>0</v>
      </c>
      <c r="O368" s="87">
        <f t="shared" si="83"/>
        <v>0</v>
      </c>
    </row>
    <row r="369" spans="1:15" x14ac:dyDescent="0.35">
      <c r="A369" s="87" t="str">
        <f t="shared" si="70"/>
        <v>2026</v>
      </c>
      <c r="B369" s="87">
        <v>635000</v>
      </c>
      <c r="C369" s="87">
        <f t="shared" si="71"/>
        <v>0</v>
      </c>
      <c r="D369" s="87">
        <f t="shared" si="72"/>
        <v>0</v>
      </c>
      <c r="E369" s="87">
        <f t="shared" si="73"/>
        <v>0</v>
      </c>
      <c r="F369" s="87">
        <f t="shared" si="74"/>
        <v>0</v>
      </c>
      <c r="G369" s="87">
        <f t="shared" si="75"/>
        <v>0</v>
      </c>
      <c r="H369" s="87">
        <f t="shared" si="76"/>
        <v>0</v>
      </c>
      <c r="I369" s="87">
        <f t="shared" si="77"/>
        <v>0</v>
      </c>
      <c r="J369" s="87">
        <f t="shared" si="78"/>
        <v>0</v>
      </c>
      <c r="K369" s="87">
        <f t="shared" si="79"/>
        <v>0</v>
      </c>
      <c r="L369" s="87">
        <f t="shared" si="80"/>
        <v>0</v>
      </c>
      <c r="M369" s="87">
        <f t="shared" si="81"/>
        <v>0</v>
      </c>
      <c r="N369" s="87">
        <f t="shared" si="82"/>
        <v>0</v>
      </c>
      <c r="O369" s="87">
        <f t="shared" si="83"/>
        <v>0</v>
      </c>
    </row>
    <row r="370" spans="1:15" x14ac:dyDescent="0.35">
      <c r="A370" s="87" t="str">
        <f t="shared" si="70"/>
        <v>2026</v>
      </c>
      <c r="B370" s="87">
        <v>635010</v>
      </c>
      <c r="C370" s="87">
        <f t="shared" si="71"/>
        <v>0</v>
      </c>
      <c r="D370" s="87">
        <f t="shared" si="72"/>
        <v>0</v>
      </c>
      <c r="E370" s="87">
        <f t="shared" si="73"/>
        <v>0</v>
      </c>
      <c r="F370" s="87">
        <f t="shared" si="74"/>
        <v>0</v>
      </c>
      <c r="G370" s="87">
        <f t="shared" si="75"/>
        <v>0</v>
      </c>
      <c r="H370" s="87">
        <f t="shared" si="76"/>
        <v>0</v>
      </c>
      <c r="I370" s="87">
        <f t="shared" si="77"/>
        <v>0</v>
      </c>
      <c r="J370" s="87">
        <f t="shared" si="78"/>
        <v>0</v>
      </c>
      <c r="K370" s="87">
        <f t="shared" si="79"/>
        <v>0</v>
      </c>
      <c r="L370" s="87">
        <f t="shared" si="80"/>
        <v>0</v>
      </c>
      <c r="M370" s="87">
        <f t="shared" si="81"/>
        <v>0</v>
      </c>
      <c r="N370" s="87">
        <f t="shared" si="82"/>
        <v>0</v>
      </c>
      <c r="O370" s="87">
        <f t="shared" si="83"/>
        <v>0</v>
      </c>
    </row>
    <row r="371" spans="1:15" x14ac:dyDescent="0.35">
      <c r="A371" s="87" t="str">
        <f t="shared" si="70"/>
        <v>2026</v>
      </c>
      <c r="B371" s="87">
        <v>635011</v>
      </c>
      <c r="C371" s="87">
        <f t="shared" si="71"/>
        <v>0</v>
      </c>
      <c r="D371" s="87">
        <f t="shared" si="72"/>
        <v>0</v>
      </c>
      <c r="E371" s="87">
        <f t="shared" si="73"/>
        <v>0</v>
      </c>
      <c r="F371" s="87">
        <f t="shared" si="74"/>
        <v>0</v>
      </c>
      <c r="G371" s="87">
        <f t="shared" si="75"/>
        <v>0</v>
      </c>
      <c r="H371" s="87">
        <f t="shared" si="76"/>
        <v>0</v>
      </c>
      <c r="I371" s="87">
        <f t="shared" si="77"/>
        <v>0</v>
      </c>
      <c r="J371" s="87">
        <f t="shared" si="78"/>
        <v>0</v>
      </c>
      <c r="K371" s="87">
        <f t="shared" si="79"/>
        <v>0</v>
      </c>
      <c r="L371" s="87">
        <f t="shared" si="80"/>
        <v>0</v>
      </c>
      <c r="M371" s="87">
        <f t="shared" si="81"/>
        <v>0</v>
      </c>
      <c r="N371" s="87">
        <f t="shared" si="82"/>
        <v>0</v>
      </c>
      <c r="O371" s="87">
        <f t="shared" si="83"/>
        <v>0</v>
      </c>
    </row>
    <row r="372" spans="1:15" x14ac:dyDescent="0.35">
      <c r="A372" s="87" t="str">
        <f t="shared" si="70"/>
        <v>2026</v>
      </c>
      <c r="B372" s="87">
        <v>635012</v>
      </c>
      <c r="C372" s="87">
        <f t="shared" si="71"/>
        <v>0</v>
      </c>
      <c r="D372" s="87">
        <f t="shared" si="72"/>
        <v>0</v>
      </c>
      <c r="E372" s="87">
        <f t="shared" si="73"/>
        <v>0</v>
      </c>
      <c r="F372" s="87">
        <f t="shared" si="74"/>
        <v>0</v>
      </c>
      <c r="G372" s="87">
        <f t="shared" si="75"/>
        <v>0</v>
      </c>
      <c r="H372" s="87">
        <f t="shared" si="76"/>
        <v>0</v>
      </c>
      <c r="I372" s="87">
        <f t="shared" si="77"/>
        <v>0</v>
      </c>
      <c r="J372" s="87">
        <f t="shared" si="78"/>
        <v>0</v>
      </c>
      <c r="K372" s="87">
        <f t="shared" si="79"/>
        <v>0</v>
      </c>
      <c r="L372" s="87">
        <f t="shared" si="80"/>
        <v>0</v>
      </c>
      <c r="M372" s="87">
        <f t="shared" si="81"/>
        <v>0</v>
      </c>
      <c r="N372" s="87">
        <f t="shared" si="82"/>
        <v>0</v>
      </c>
      <c r="O372" s="87">
        <f t="shared" si="83"/>
        <v>0</v>
      </c>
    </row>
    <row r="373" spans="1:15" x14ac:dyDescent="0.35">
      <c r="A373" s="87" t="str">
        <f t="shared" si="70"/>
        <v>2026</v>
      </c>
      <c r="B373" s="87">
        <v>635013</v>
      </c>
      <c r="C373" s="87">
        <f t="shared" si="71"/>
        <v>0</v>
      </c>
      <c r="D373" s="87">
        <f t="shared" si="72"/>
        <v>0</v>
      </c>
      <c r="E373" s="87">
        <f t="shared" si="73"/>
        <v>0</v>
      </c>
      <c r="F373" s="87">
        <f t="shared" si="74"/>
        <v>0</v>
      </c>
      <c r="G373" s="87">
        <f t="shared" si="75"/>
        <v>0</v>
      </c>
      <c r="H373" s="87">
        <f t="shared" si="76"/>
        <v>0</v>
      </c>
      <c r="I373" s="87">
        <f t="shared" si="77"/>
        <v>0</v>
      </c>
      <c r="J373" s="87">
        <f t="shared" si="78"/>
        <v>0</v>
      </c>
      <c r="K373" s="87">
        <f t="shared" si="79"/>
        <v>0</v>
      </c>
      <c r="L373" s="87">
        <f t="shared" si="80"/>
        <v>0</v>
      </c>
      <c r="M373" s="87">
        <f t="shared" si="81"/>
        <v>0</v>
      </c>
      <c r="N373" s="87">
        <f t="shared" si="82"/>
        <v>0</v>
      </c>
      <c r="O373" s="87">
        <f t="shared" si="83"/>
        <v>0</v>
      </c>
    </row>
    <row r="374" spans="1:15" x14ac:dyDescent="0.35">
      <c r="A374" s="87" t="str">
        <f t="shared" si="70"/>
        <v>2026</v>
      </c>
      <c r="B374" s="87">
        <v>635014</v>
      </c>
      <c r="C374" s="87">
        <f t="shared" si="71"/>
        <v>0</v>
      </c>
      <c r="D374" s="87">
        <f t="shared" si="72"/>
        <v>0</v>
      </c>
      <c r="E374" s="87">
        <f t="shared" si="73"/>
        <v>0</v>
      </c>
      <c r="F374" s="87">
        <f t="shared" si="74"/>
        <v>0</v>
      </c>
      <c r="G374" s="87">
        <f t="shared" si="75"/>
        <v>0</v>
      </c>
      <c r="H374" s="87">
        <f t="shared" si="76"/>
        <v>0</v>
      </c>
      <c r="I374" s="87">
        <f t="shared" si="77"/>
        <v>0</v>
      </c>
      <c r="J374" s="87">
        <f t="shared" si="78"/>
        <v>0</v>
      </c>
      <c r="K374" s="87">
        <f t="shared" si="79"/>
        <v>0</v>
      </c>
      <c r="L374" s="87">
        <f t="shared" si="80"/>
        <v>0</v>
      </c>
      <c r="M374" s="87">
        <f t="shared" si="81"/>
        <v>0</v>
      </c>
      <c r="N374" s="87">
        <f t="shared" si="82"/>
        <v>0</v>
      </c>
      <c r="O374" s="87">
        <f t="shared" si="83"/>
        <v>0</v>
      </c>
    </row>
    <row r="375" spans="1:15" x14ac:dyDescent="0.35">
      <c r="A375" s="87" t="str">
        <f t="shared" si="70"/>
        <v>2026</v>
      </c>
      <c r="B375" s="87">
        <v>636000</v>
      </c>
      <c r="C375" s="87">
        <f t="shared" si="71"/>
        <v>0</v>
      </c>
      <c r="D375" s="87">
        <f t="shared" si="72"/>
        <v>0</v>
      </c>
      <c r="E375" s="87">
        <f t="shared" si="73"/>
        <v>0</v>
      </c>
      <c r="F375" s="87">
        <f t="shared" si="74"/>
        <v>0</v>
      </c>
      <c r="G375" s="87">
        <f t="shared" si="75"/>
        <v>0</v>
      </c>
      <c r="H375" s="87">
        <f t="shared" si="76"/>
        <v>0</v>
      </c>
      <c r="I375" s="87">
        <f t="shared" si="77"/>
        <v>0</v>
      </c>
      <c r="J375" s="87">
        <f t="shared" si="78"/>
        <v>0</v>
      </c>
      <c r="K375" s="87">
        <f t="shared" si="79"/>
        <v>0</v>
      </c>
      <c r="L375" s="87">
        <f t="shared" si="80"/>
        <v>0</v>
      </c>
      <c r="M375" s="87">
        <f t="shared" si="81"/>
        <v>0</v>
      </c>
      <c r="N375" s="87">
        <f t="shared" si="82"/>
        <v>0</v>
      </c>
      <c r="O375" s="87">
        <f t="shared" si="83"/>
        <v>0</v>
      </c>
    </row>
    <row r="376" spans="1:15" x14ac:dyDescent="0.35">
      <c r="A376" s="87" t="str">
        <f t="shared" si="70"/>
        <v>2026</v>
      </c>
      <c r="B376" s="87">
        <v>636010</v>
      </c>
      <c r="C376" s="87">
        <f t="shared" si="71"/>
        <v>0</v>
      </c>
      <c r="D376" s="87">
        <f t="shared" si="72"/>
        <v>0</v>
      </c>
      <c r="E376" s="87">
        <f t="shared" si="73"/>
        <v>0</v>
      </c>
      <c r="F376" s="87">
        <f t="shared" si="74"/>
        <v>0</v>
      </c>
      <c r="G376" s="87">
        <f t="shared" si="75"/>
        <v>0</v>
      </c>
      <c r="H376" s="87">
        <f t="shared" si="76"/>
        <v>0</v>
      </c>
      <c r="I376" s="87">
        <f t="shared" si="77"/>
        <v>0</v>
      </c>
      <c r="J376" s="87">
        <f t="shared" si="78"/>
        <v>0</v>
      </c>
      <c r="K376" s="87">
        <f t="shared" si="79"/>
        <v>0</v>
      </c>
      <c r="L376" s="87">
        <f t="shared" si="80"/>
        <v>0</v>
      </c>
      <c r="M376" s="87">
        <f t="shared" si="81"/>
        <v>0</v>
      </c>
      <c r="N376" s="87">
        <f t="shared" si="82"/>
        <v>0</v>
      </c>
      <c r="O376" s="87">
        <f t="shared" si="83"/>
        <v>0</v>
      </c>
    </row>
    <row r="377" spans="1:15" x14ac:dyDescent="0.35">
      <c r="A377" s="87" t="str">
        <f t="shared" si="70"/>
        <v>2026</v>
      </c>
      <c r="B377" s="87">
        <v>637000</v>
      </c>
      <c r="C377" s="87">
        <f t="shared" si="71"/>
        <v>0</v>
      </c>
      <c r="D377" s="87">
        <f t="shared" si="72"/>
        <v>0</v>
      </c>
      <c r="E377" s="87">
        <f t="shared" si="73"/>
        <v>0</v>
      </c>
      <c r="F377" s="87">
        <f t="shared" si="74"/>
        <v>0</v>
      </c>
      <c r="G377" s="87">
        <f t="shared" si="75"/>
        <v>0</v>
      </c>
      <c r="H377" s="87">
        <f t="shared" si="76"/>
        <v>0</v>
      </c>
      <c r="I377" s="87">
        <f t="shared" si="77"/>
        <v>0</v>
      </c>
      <c r="J377" s="87">
        <f t="shared" si="78"/>
        <v>0</v>
      </c>
      <c r="K377" s="87">
        <f t="shared" si="79"/>
        <v>0</v>
      </c>
      <c r="L377" s="87">
        <f t="shared" si="80"/>
        <v>0</v>
      </c>
      <c r="M377" s="87">
        <f t="shared" si="81"/>
        <v>0</v>
      </c>
      <c r="N377" s="87">
        <f t="shared" si="82"/>
        <v>0</v>
      </c>
      <c r="O377" s="87">
        <f t="shared" si="83"/>
        <v>0</v>
      </c>
    </row>
    <row r="378" spans="1:15" x14ac:dyDescent="0.35">
      <c r="A378" s="87" t="str">
        <f t="shared" si="70"/>
        <v>2026</v>
      </c>
      <c r="B378" s="87">
        <v>637010</v>
      </c>
      <c r="C378" s="87">
        <f t="shared" si="71"/>
        <v>0</v>
      </c>
      <c r="D378" s="87">
        <f t="shared" si="72"/>
        <v>0</v>
      </c>
      <c r="E378" s="87">
        <f t="shared" si="73"/>
        <v>0</v>
      </c>
      <c r="F378" s="87">
        <f t="shared" si="74"/>
        <v>0</v>
      </c>
      <c r="G378" s="87">
        <f t="shared" si="75"/>
        <v>0</v>
      </c>
      <c r="H378" s="87">
        <f t="shared" si="76"/>
        <v>0</v>
      </c>
      <c r="I378" s="87">
        <f t="shared" si="77"/>
        <v>0</v>
      </c>
      <c r="J378" s="87">
        <f t="shared" si="78"/>
        <v>0</v>
      </c>
      <c r="K378" s="87">
        <f t="shared" si="79"/>
        <v>0</v>
      </c>
      <c r="L378" s="87">
        <f t="shared" si="80"/>
        <v>0</v>
      </c>
      <c r="M378" s="87">
        <f t="shared" si="81"/>
        <v>0</v>
      </c>
      <c r="N378" s="87">
        <f t="shared" si="82"/>
        <v>0</v>
      </c>
      <c r="O378" s="87">
        <f t="shared" si="83"/>
        <v>0</v>
      </c>
    </row>
    <row r="379" spans="1:15" x14ac:dyDescent="0.35">
      <c r="A379" s="87" t="str">
        <f t="shared" si="70"/>
        <v>2026</v>
      </c>
      <c r="B379" s="87">
        <v>637011</v>
      </c>
      <c r="C379" s="87">
        <f t="shared" si="71"/>
        <v>0</v>
      </c>
      <c r="D379" s="87">
        <f t="shared" si="72"/>
        <v>0</v>
      </c>
      <c r="E379" s="87">
        <f t="shared" si="73"/>
        <v>0</v>
      </c>
      <c r="F379" s="87">
        <f t="shared" si="74"/>
        <v>0</v>
      </c>
      <c r="G379" s="87">
        <f t="shared" si="75"/>
        <v>0</v>
      </c>
      <c r="H379" s="87">
        <f t="shared" si="76"/>
        <v>0</v>
      </c>
      <c r="I379" s="87">
        <f t="shared" si="77"/>
        <v>0</v>
      </c>
      <c r="J379" s="87">
        <f t="shared" si="78"/>
        <v>0</v>
      </c>
      <c r="K379" s="87">
        <f t="shared" si="79"/>
        <v>0</v>
      </c>
      <c r="L379" s="87">
        <f t="shared" si="80"/>
        <v>0</v>
      </c>
      <c r="M379" s="87">
        <f t="shared" si="81"/>
        <v>0</v>
      </c>
      <c r="N379" s="87">
        <f t="shared" si="82"/>
        <v>0</v>
      </c>
      <c r="O379" s="87">
        <f t="shared" si="83"/>
        <v>0</v>
      </c>
    </row>
    <row r="380" spans="1:15" x14ac:dyDescent="0.35">
      <c r="A380" s="87" t="str">
        <f t="shared" si="70"/>
        <v>2026</v>
      </c>
      <c r="B380" s="87">
        <v>637012</v>
      </c>
      <c r="C380" s="87">
        <f t="shared" si="71"/>
        <v>0</v>
      </c>
      <c r="D380" s="87">
        <f t="shared" si="72"/>
        <v>0</v>
      </c>
      <c r="E380" s="87">
        <f t="shared" si="73"/>
        <v>0</v>
      </c>
      <c r="F380" s="87">
        <f t="shared" si="74"/>
        <v>0</v>
      </c>
      <c r="G380" s="87">
        <f t="shared" si="75"/>
        <v>0</v>
      </c>
      <c r="H380" s="87">
        <f t="shared" si="76"/>
        <v>0</v>
      </c>
      <c r="I380" s="87">
        <f t="shared" si="77"/>
        <v>0</v>
      </c>
      <c r="J380" s="87">
        <f t="shared" si="78"/>
        <v>0</v>
      </c>
      <c r="K380" s="87">
        <f t="shared" si="79"/>
        <v>0</v>
      </c>
      <c r="L380" s="87">
        <f t="shared" si="80"/>
        <v>0</v>
      </c>
      <c r="M380" s="87">
        <f t="shared" si="81"/>
        <v>0</v>
      </c>
      <c r="N380" s="87">
        <f t="shared" si="82"/>
        <v>0</v>
      </c>
      <c r="O380" s="87">
        <f t="shared" si="83"/>
        <v>0</v>
      </c>
    </row>
    <row r="381" spans="1:15" x14ac:dyDescent="0.35">
      <c r="A381" s="87" t="str">
        <f t="shared" si="70"/>
        <v>2026</v>
      </c>
      <c r="C381" s="87" t="e">
        <f t="shared" si="71"/>
        <v>#N/A</v>
      </c>
      <c r="D381" s="87" t="e">
        <f t="shared" si="72"/>
        <v>#N/A</v>
      </c>
      <c r="E381" s="87" t="e">
        <f t="shared" si="73"/>
        <v>#N/A</v>
      </c>
      <c r="F381" s="87" t="e">
        <f t="shared" si="74"/>
        <v>#N/A</v>
      </c>
      <c r="G381" s="87" t="e">
        <f t="shared" si="75"/>
        <v>#N/A</v>
      </c>
      <c r="H381" s="87" t="e">
        <f t="shared" si="76"/>
        <v>#N/A</v>
      </c>
      <c r="I381" s="87" t="e">
        <f t="shared" si="77"/>
        <v>#N/A</v>
      </c>
      <c r="J381" s="87" t="e">
        <f t="shared" si="78"/>
        <v>#N/A</v>
      </c>
      <c r="K381" s="87" t="e">
        <f t="shared" si="79"/>
        <v>#N/A</v>
      </c>
      <c r="L381" s="87" t="e">
        <f t="shared" si="80"/>
        <v>#N/A</v>
      </c>
      <c r="M381" s="87" t="e">
        <f t="shared" si="81"/>
        <v>#N/A</v>
      </c>
      <c r="N381" s="87" t="e">
        <f t="shared" si="82"/>
        <v>#N/A</v>
      </c>
      <c r="O381" s="87" t="e">
        <f t="shared" si="83"/>
        <v>#N/A</v>
      </c>
    </row>
    <row r="382" spans="1:15" x14ac:dyDescent="0.35">
      <c r="A382" s="87" t="str">
        <f t="shared" si="70"/>
        <v>2026</v>
      </c>
      <c r="C382" s="87" t="e">
        <f t="shared" si="71"/>
        <v>#N/A</v>
      </c>
      <c r="D382" s="87" t="e">
        <f t="shared" si="72"/>
        <v>#N/A</v>
      </c>
      <c r="E382" s="87" t="e">
        <f t="shared" si="73"/>
        <v>#N/A</v>
      </c>
      <c r="F382" s="87" t="e">
        <f t="shared" si="74"/>
        <v>#N/A</v>
      </c>
      <c r="G382" s="87" t="e">
        <f t="shared" si="75"/>
        <v>#N/A</v>
      </c>
      <c r="H382" s="87" t="e">
        <f t="shared" si="76"/>
        <v>#N/A</v>
      </c>
      <c r="I382" s="87" t="e">
        <f t="shared" si="77"/>
        <v>#N/A</v>
      </c>
      <c r="J382" s="87" t="e">
        <f t="shared" si="78"/>
        <v>#N/A</v>
      </c>
      <c r="K382" s="87" t="e">
        <f t="shared" si="79"/>
        <v>#N/A</v>
      </c>
      <c r="L382" s="87" t="e">
        <f t="shared" si="80"/>
        <v>#N/A</v>
      </c>
      <c r="M382" s="87" t="e">
        <f t="shared" si="81"/>
        <v>#N/A</v>
      </c>
      <c r="N382" s="87" t="e">
        <f t="shared" si="82"/>
        <v>#N/A</v>
      </c>
      <c r="O382" s="87" t="e">
        <f t="shared" si="83"/>
        <v>#N/A</v>
      </c>
    </row>
    <row r="383" spans="1:15" x14ac:dyDescent="0.35">
      <c r="A383" s="87" t="str">
        <f t="shared" si="70"/>
        <v>2026</v>
      </c>
      <c r="C383" s="87" t="e">
        <f t="shared" si="71"/>
        <v>#N/A</v>
      </c>
      <c r="D383" s="87" t="e">
        <f t="shared" si="72"/>
        <v>#N/A</v>
      </c>
      <c r="E383" s="87" t="e">
        <f t="shared" si="73"/>
        <v>#N/A</v>
      </c>
      <c r="F383" s="87" t="e">
        <f t="shared" si="74"/>
        <v>#N/A</v>
      </c>
      <c r="G383" s="87" t="e">
        <f t="shared" si="75"/>
        <v>#N/A</v>
      </c>
      <c r="H383" s="87" t="e">
        <f t="shared" si="76"/>
        <v>#N/A</v>
      </c>
      <c r="I383" s="87" t="e">
        <f t="shared" si="77"/>
        <v>#N/A</v>
      </c>
      <c r="J383" s="87" t="e">
        <f t="shared" si="78"/>
        <v>#N/A</v>
      </c>
      <c r="K383" s="87" t="e">
        <f t="shared" si="79"/>
        <v>#N/A</v>
      </c>
      <c r="L383" s="87" t="e">
        <f t="shared" si="80"/>
        <v>#N/A</v>
      </c>
      <c r="M383" s="87" t="e">
        <f t="shared" si="81"/>
        <v>#N/A</v>
      </c>
      <c r="N383" s="87" t="e">
        <f t="shared" si="82"/>
        <v>#N/A</v>
      </c>
      <c r="O383" s="87" t="e">
        <f t="shared" si="83"/>
        <v>#N/A</v>
      </c>
    </row>
    <row r="384" spans="1:15" x14ac:dyDescent="0.35">
      <c r="A384" s="87" t="str">
        <f t="shared" si="70"/>
        <v>2026</v>
      </c>
      <c r="C384" s="87" t="e">
        <f t="shared" si="71"/>
        <v>#N/A</v>
      </c>
      <c r="D384" s="87" t="e">
        <f t="shared" si="72"/>
        <v>#N/A</v>
      </c>
      <c r="E384" s="87" t="e">
        <f t="shared" si="73"/>
        <v>#N/A</v>
      </c>
      <c r="F384" s="87" t="e">
        <f t="shared" si="74"/>
        <v>#N/A</v>
      </c>
      <c r="G384" s="87" t="e">
        <f t="shared" si="75"/>
        <v>#N/A</v>
      </c>
      <c r="H384" s="87" t="e">
        <f t="shared" si="76"/>
        <v>#N/A</v>
      </c>
      <c r="I384" s="87" t="e">
        <f t="shared" si="77"/>
        <v>#N/A</v>
      </c>
      <c r="J384" s="87" t="e">
        <f t="shared" si="78"/>
        <v>#N/A</v>
      </c>
      <c r="K384" s="87" t="e">
        <f t="shared" si="79"/>
        <v>#N/A</v>
      </c>
      <c r="L384" s="87" t="e">
        <f t="shared" si="80"/>
        <v>#N/A</v>
      </c>
      <c r="M384" s="87" t="e">
        <f t="shared" si="81"/>
        <v>#N/A</v>
      </c>
      <c r="N384" s="87" t="e">
        <f t="shared" si="82"/>
        <v>#N/A</v>
      </c>
      <c r="O384" s="87" t="e">
        <f t="shared" si="83"/>
        <v>#N/A</v>
      </c>
    </row>
    <row r="385" spans="1:15" x14ac:dyDescent="0.35">
      <c r="A385" s="87" t="str">
        <f t="shared" si="70"/>
        <v>2026</v>
      </c>
      <c r="B385" s="87">
        <v>640000</v>
      </c>
      <c r="C385" s="87">
        <f t="shared" si="71"/>
        <v>0</v>
      </c>
      <c r="D385" s="87">
        <f t="shared" si="72"/>
        <v>0</v>
      </c>
      <c r="E385" s="87">
        <f t="shared" si="73"/>
        <v>0</v>
      </c>
      <c r="F385" s="87">
        <f t="shared" si="74"/>
        <v>0</v>
      </c>
      <c r="G385" s="87">
        <f t="shared" si="75"/>
        <v>0</v>
      </c>
      <c r="H385" s="87">
        <f t="shared" si="76"/>
        <v>0</v>
      </c>
      <c r="I385" s="87">
        <f t="shared" si="77"/>
        <v>0</v>
      </c>
      <c r="J385" s="87">
        <f t="shared" si="78"/>
        <v>0</v>
      </c>
      <c r="K385" s="87">
        <f t="shared" si="79"/>
        <v>0</v>
      </c>
      <c r="L385" s="87">
        <f t="shared" si="80"/>
        <v>0</v>
      </c>
      <c r="M385" s="87">
        <f t="shared" si="81"/>
        <v>0</v>
      </c>
      <c r="N385" s="87">
        <f t="shared" si="82"/>
        <v>0</v>
      </c>
      <c r="O385" s="87">
        <f t="shared" si="83"/>
        <v>0</v>
      </c>
    </row>
    <row r="386" spans="1:15" x14ac:dyDescent="0.35">
      <c r="A386" s="87" t="str">
        <f t="shared" ref="A386:A449" si="84">+PlnYr</f>
        <v>2026</v>
      </c>
      <c r="B386" s="87">
        <v>640010</v>
      </c>
      <c r="C386" s="87">
        <f t="shared" ref="C386:C449" si="85">VLOOKUP($B386,RSV,47,FALSE)</f>
        <v>0</v>
      </c>
      <c r="D386" s="87">
        <f t="shared" ref="D386:D449" si="86">VLOOKUP($B386,RSV,35,FALSE)</f>
        <v>0</v>
      </c>
      <c r="E386" s="87">
        <f t="shared" ref="E386:E449" si="87">VLOOKUP($B386,RSV,36,FALSE)</f>
        <v>0</v>
      </c>
      <c r="F386" s="87">
        <f t="shared" ref="F386:F449" si="88">VLOOKUP($B386,RSV,37,FALSE)</f>
        <v>0</v>
      </c>
      <c r="G386" s="87">
        <f t="shared" ref="G386:G449" si="89">VLOOKUP($B386,RSV,38,FALSE)</f>
        <v>0</v>
      </c>
      <c r="H386" s="87">
        <f t="shared" ref="H386:H449" si="90">VLOOKUP($B386,RSV,39,FALSE)</f>
        <v>0</v>
      </c>
      <c r="I386" s="87">
        <f t="shared" ref="I386:I449" si="91">VLOOKUP($B386,RSV,40,FALSE)</f>
        <v>0</v>
      </c>
      <c r="J386" s="87">
        <f t="shared" ref="J386:J449" si="92">VLOOKUP($B386,RSV,41,FALSE)</f>
        <v>0</v>
      </c>
      <c r="K386" s="87">
        <f t="shared" ref="K386:K449" si="93">VLOOKUP($B386,RSV,42,FALSE)</f>
        <v>0</v>
      </c>
      <c r="L386" s="87">
        <f t="shared" ref="L386:L449" si="94">VLOOKUP($B386,RSV,43,FALSE)</f>
        <v>0</v>
      </c>
      <c r="M386" s="87">
        <f t="shared" ref="M386:M449" si="95">VLOOKUP($B386,RSV,44,FALSE)</f>
        <v>0</v>
      </c>
      <c r="N386" s="87">
        <f t="shared" ref="N386:N449" si="96">VLOOKUP($B386,RSV,45,FALSE)</f>
        <v>0</v>
      </c>
      <c r="O386" s="87">
        <f t="shared" ref="O386:O449" si="97">VLOOKUP($B386,RSV,46,FALSE)</f>
        <v>0</v>
      </c>
    </row>
    <row r="387" spans="1:15" x14ac:dyDescent="0.35">
      <c r="A387" s="87" t="str">
        <f t="shared" si="84"/>
        <v>2026</v>
      </c>
      <c r="B387" s="87">
        <v>640011</v>
      </c>
      <c r="C387" s="87">
        <f t="shared" si="85"/>
        <v>0</v>
      </c>
      <c r="D387" s="87">
        <f t="shared" si="86"/>
        <v>0</v>
      </c>
      <c r="E387" s="87">
        <f t="shared" si="87"/>
        <v>0</v>
      </c>
      <c r="F387" s="87">
        <f t="shared" si="88"/>
        <v>0</v>
      </c>
      <c r="G387" s="87">
        <f t="shared" si="89"/>
        <v>0</v>
      </c>
      <c r="H387" s="87">
        <f t="shared" si="90"/>
        <v>0</v>
      </c>
      <c r="I387" s="87">
        <f t="shared" si="91"/>
        <v>0</v>
      </c>
      <c r="J387" s="87">
        <f t="shared" si="92"/>
        <v>0</v>
      </c>
      <c r="K387" s="87">
        <f t="shared" si="93"/>
        <v>0</v>
      </c>
      <c r="L387" s="87">
        <f t="shared" si="94"/>
        <v>0</v>
      </c>
      <c r="M387" s="87">
        <f t="shared" si="95"/>
        <v>0</v>
      </c>
      <c r="N387" s="87">
        <f t="shared" si="96"/>
        <v>0</v>
      </c>
      <c r="O387" s="87">
        <f t="shared" si="97"/>
        <v>0</v>
      </c>
    </row>
    <row r="388" spans="1:15" x14ac:dyDescent="0.35">
      <c r="A388" s="87" t="str">
        <f t="shared" si="84"/>
        <v>2026</v>
      </c>
      <c r="B388" s="87">
        <v>640012</v>
      </c>
      <c r="C388" s="87">
        <f t="shared" si="85"/>
        <v>0</v>
      </c>
      <c r="D388" s="87">
        <f t="shared" si="86"/>
        <v>0</v>
      </c>
      <c r="E388" s="87">
        <f t="shared" si="87"/>
        <v>0</v>
      </c>
      <c r="F388" s="87">
        <f t="shared" si="88"/>
        <v>0</v>
      </c>
      <c r="G388" s="87">
        <f t="shared" si="89"/>
        <v>0</v>
      </c>
      <c r="H388" s="87">
        <f t="shared" si="90"/>
        <v>0</v>
      </c>
      <c r="I388" s="87">
        <f t="shared" si="91"/>
        <v>0</v>
      </c>
      <c r="J388" s="87">
        <f t="shared" si="92"/>
        <v>0</v>
      </c>
      <c r="K388" s="87">
        <f t="shared" si="93"/>
        <v>0</v>
      </c>
      <c r="L388" s="87">
        <f t="shared" si="94"/>
        <v>0</v>
      </c>
      <c r="M388" s="87">
        <f t="shared" si="95"/>
        <v>0</v>
      </c>
      <c r="N388" s="87">
        <f t="shared" si="96"/>
        <v>0</v>
      </c>
      <c r="O388" s="87">
        <f t="shared" si="97"/>
        <v>0</v>
      </c>
    </row>
    <row r="389" spans="1:15" x14ac:dyDescent="0.35">
      <c r="A389" s="87" t="str">
        <f t="shared" si="84"/>
        <v>2026</v>
      </c>
      <c r="B389" s="87">
        <v>641000</v>
      </c>
      <c r="C389" s="87">
        <f t="shared" si="85"/>
        <v>0</v>
      </c>
      <c r="D389" s="87">
        <f t="shared" si="86"/>
        <v>0</v>
      </c>
      <c r="E389" s="87">
        <f t="shared" si="87"/>
        <v>0</v>
      </c>
      <c r="F389" s="87">
        <f t="shared" si="88"/>
        <v>0</v>
      </c>
      <c r="G389" s="87">
        <f t="shared" si="89"/>
        <v>0</v>
      </c>
      <c r="H389" s="87">
        <f t="shared" si="90"/>
        <v>0</v>
      </c>
      <c r="I389" s="87">
        <f t="shared" si="91"/>
        <v>0</v>
      </c>
      <c r="J389" s="87">
        <f t="shared" si="92"/>
        <v>0</v>
      </c>
      <c r="K389" s="87">
        <f t="shared" si="93"/>
        <v>0</v>
      </c>
      <c r="L389" s="87">
        <f t="shared" si="94"/>
        <v>0</v>
      </c>
      <c r="M389" s="87">
        <f t="shared" si="95"/>
        <v>0</v>
      </c>
      <c r="N389" s="87">
        <f t="shared" si="96"/>
        <v>0</v>
      </c>
      <c r="O389" s="87">
        <f t="shared" si="97"/>
        <v>0</v>
      </c>
    </row>
    <row r="390" spans="1:15" x14ac:dyDescent="0.35">
      <c r="A390" s="87" t="str">
        <f t="shared" si="84"/>
        <v>2026</v>
      </c>
      <c r="B390" s="87">
        <v>641010</v>
      </c>
      <c r="C390" s="87">
        <f t="shared" si="85"/>
        <v>0</v>
      </c>
      <c r="D390" s="87">
        <f t="shared" si="86"/>
        <v>0</v>
      </c>
      <c r="E390" s="87">
        <f t="shared" si="87"/>
        <v>0</v>
      </c>
      <c r="F390" s="87">
        <f t="shared" si="88"/>
        <v>0</v>
      </c>
      <c r="G390" s="87">
        <f t="shared" si="89"/>
        <v>0</v>
      </c>
      <c r="H390" s="87">
        <f t="shared" si="90"/>
        <v>0</v>
      </c>
      <c r="I390" s="87">
        <f t="shared" si="91"/>
        <v>0</v>
      </c>
      <c r="J390" s="87">
        <f t="shared" si="92"/>
        <v>0</v>
      </c>
      <c r="K390" s="87">
        <f t="shared" si="93"/>
        <v>0</v>
      </c>
      <c r="L390" s="87">
        <f t="shared" si="94"/>
        <v>0</v>
      </c>
      <c r="M390" s="87">
        <f t="shared" si="95"/>
        <v>0</v>
      </c>
      <c r="N390" s="87">
        <f t="shared" si="96"/>
        <v>0</v>
      </c>
      <c r="O390" s="87">
        <f t="shared" si="97"/>
        <v>0</v>
      </c>
    </row>
    <row r="391" spans="1:15" x14ac:dyDescent="0.35">
      <c r="A391" s="87" t="str">
        <f t="shared" si="84"/>
        <v>2026</v>
      </c>
      <c r="B391" s="87">
        <v>641011</v>
      </c>
      <c r="C391" s="87">
        <f t="shared" si="85"/>
        <v>0</v>
      </c>
      <c r="D391" s="87">
        <f t="shared" si="86"/>
        <v>0</v>
      </c>
      <c r="E391" s="87">
        <f t="shared" si="87"/>
        <v>0</v>
      </c>
      <c r="F391" s="87">
        <f t="shared" si="88"/>
        <v>0</v>
      </c>
      <c r="G391" s="87">
        <f t="shared" si="89"/>
        <v>0</v>
      </c>
      <c r="H391" s="87">
        <f t="shared" si="90"/>
        <v>0</v>
      </c>
      <c r="I391" s="87">
        <f t="shared" si="91"/>
        <v>0</v>
      </c>
      <c r="J391" s="87">
        <f t="shared" si="92"/>
        <v>0</v>
      </c>
      <c r="K391" s="87">
        <f t="shared" si="93"/>
        <v>0</v>
      </c>
      <c r="L391" s="87">
        <f t="shared" si="94"/>
        <v>0</v>
      </c>
      <c r="M391" s="87">
        <f t="shared" si="95"/>
        <v>0</v>
      </c>
      <c r="N391" s="87">
        <f t="shared" si="96"/>
        <v>0</v>
      </c>
      <c r="O391" s="87">
        <f t="shared" si="97"/>
        <v>0</v>
      </c>
    </row>
    <row r="392" spans="1:15" x14ac:dyDescent="0.35">
      <c r="A392" s="87" t="str">
        <f t="shared" si="84"/>
        <v>2026</v>
      </c>
      <c r="B392" s="87">
        <v>641012</v>
      </c>
      <c r="C392" s="87">
        <f t="shared" si="85"/>
        <v>0</v>
      </c>
      <c r="D392" s="87">
        <f t="shared" si="86"/>
        <v>0</v>
      </c>
      <c r="E392" s="87">
        <f t="shared" si="87"/>
        <v>0</v>
      </c>
      <c r="F392" s="87">
        <f t="shared" si="88"/>
        <v>0</v>
      </c>
      <c r="G392" s="87">
        <f t="shared" si="89"/>
        <v>0</v>
      </c>
      <c r="H392" s="87">
        <f t="shared" si="90"/>
        <v>0</v>
      </c>
      <c r="I392" s="87">
        <f t="shared" si="91"/>
        <v>0</v>
      </c>
      <c r="J392" s="87">
        <f t="shared" si="92"/>
        <v>0</v>
      </c>
      <c r="K392" s="87">
        <f t="shared" si="93"/>
        <v>0</v>
      </c>
      <c r="L392" s="87">
        <f t="shared" si="94"/>
        <v>0</v>
      </c>
      <c r="M392" s="87">
        <f t="shared" si="95"/>
        <v>0</v>
      </c>
      <c r="N392" s="87">
        <f t="shared" si="96"/>
        <v>0</v>
      </c>
      <c r="O392" s="87">
        <f t="shared" si="97"/>
        <v>0</v>
      </c>
    </row>
    <row r="393" spans="1:15" x14ac:dyDescent="0.35">
      <c r="A393" s="87" t="str">
        <f t="shared" si="84"/>
        <v>2026</v>
      </c>
      <c r="B393" s="87">
        <v>642000</v>
      </c>
      <c r="C393" s="87">
        <f t="shared" si="85"/>
        <v>0</v>
      </c>
      <c r="D393" s="87">
        <f t="shared" si="86"/>
        <v>0</v>
      </c>
      <c r="E393" s="87">
        <f t="shared" si="87"/>
        <v>0</v>
      </c>
      <c r="F393" s="87">
        <f t="shared" si="88"/>
        <v>0</v>
      </c>
      <c r="G393" s="87">
        <f t="shared" si="89"/>
        <v>0</v>
      </c>
      <c r="H393" s="87">
        <f t="shared" si="90"/>
        <v>0</v>
      </c>
      <c r="I393" s="87">
        <f t="shared" si="91"/>
        <v>0</v>
      </c>
      <c r="J393" s="87">
        <f t="shared" si="92"/>
        <v>0</v>
      </c>
      <c r="K393" s="87">
        <f t="shared" si="93"/>
        <v>0</v>
      </c>
      <c r="L393" s="87">
        <f t="shared" si="94"/>
        <v>0</v>
      </c>
      <c r="M393" s="87">
        <f t="shared" si="95"/>
        <v>0</v>
      </c>
      <c r="N393" s="87">
        <f t="shared" si="96"/>
        <v>0</v>
      </c>
      <c r="O393" s="87">
        <f t="shared" si="97"/>
        <v>0</v>
      </c>
    </row>
    <row r="394" spans="1:15" x14ac:dyDescent="0.35">
      <c r="A394" s="87" t="str">
        <f t="shared" si="84"/>
        <v>2026</v>
      </c>
      <c r="B394" s="87">
        <v>642010</v>
      </c>
      <c r="C394" s="87">
        <f t="shared" si="85"/>
        <v>0</v>
      </c>
      <c r="D394" s="87">
        <f t="shared" si="86"/>
        <v>0</v>
      </c>
      <c r="E394" s="87">
        <f t="shared" si="87"/>
        <v>0</v>
      </c>
      <c r="F394" s="87">
        <f t="shared" si="88"/>
        <v>0</v>
      </c>
      <c r="G394" s="87">
        <f t="shared" si="89"/>
        <v>0</v>
      </c>
      <c r="H394" s="87">
        <f t="shared" si="90"/>
        <v>0</v>
      </c>
      <c r="I394" s="87">
        <f t="shared" si="91"/>
        <v>0</v>
      </c>
      <c r="J394" s="87">
        <f t="shared" si="92"/>
        <v>0</v>
      </c>
      <c r="K394" s="87">
        <f t="shared" si="93"/>
        <v>0</v>
      </c>
      <c r="L394" s="87">
        <f t="shared" si="94"/>
        <v>0</v>
      </c>
      <c r="M394" s="87">
        <f t="shared" si="95"/>
        <v>0</v>
      </c>
      <c r="N394" s="87">
        <f t="shared" si="96"/>
        <v>0</v>
      </c>
      <c r="O394" s="87">
        <f t="shared" si="97"/>
        <v>0</v>
      </c>
    </row>
    <row r="395" spans="1:15" x14ac:dyDescent="0.35">
      <c r="A395" s="87" t="str">
        <f t="shared" si="84"/>
        <v>2026</v>
      </c>
      <c r="B395" s="87">
        <v>642011</v>
      </c>
      <c r="C395" s="87">
        <f t="shared" si="85"/>
        <v>0</v>
      </c>
      <c r="D395" s="87">
        <f t="shared" si="86"/>
        <v>0</v>
      </c>
      <c r="E395" s="87">
        <f t="shared" si="87"/>
        <v>0</v>
      </c>
      <c r="F395" s="87">
        <f t="shared" si="88"/>
        <v>0</v>
      </c>
      <c r="G395" s="87">
        <f t="shared" si="89"/>
        <v>0</v>
      </c>
      <c r="H395" s="87">
        <f t="shared" si="90"/>
        <v>0</v>
      </c>
      <c r="I395" s="87">
        <f t="shared" si="91"/>
        <v>0</v>
      </c>
      <c r="J395" s="87">
        <f t="shared" si="92"/>
        <v>0</v>
      </c>
      <c r="K395" s="87">
        <f t="shared" si="93"/>
        <v>0</v>
      </c>
      <c r="L395" s="87">
        <f t="shared" si="94"/>
        <v>0</v>
      </c>
      <c r="M395" s="87">
        <f t="shared" si="95"/>
        <v>0</v>
      </c>
      <c r="N395" s="87">
        <f t="shared" si="96"/>
        <v>0</v>
      </c>
      <c r="O395" s="87">
        <f t="shared" si="97"/>
        <v>0</v>
      </c>
    </row>
    <row r="396" spans="1:15" x14ac:dyDescent="0.35">
      <c r="A396" s="87" t="str">
        <f t="shared" si="84"/>
        <v>2026</v>
      </c>
      <c r="B396" s="87">
        <v>642012</v>
      </c>
      <c r="C396" s="87">
        <f t="shared" si="85"/>
        <v>0</v>
      </c>
      <c r="D396" s="87">
        <f t="shared" si="86"/>
        <v>0</v>
      </c>
      <c r="E396" s="87">
        <f t="shared" si="87"/>
        <v>0</v>
      </c>
      <c r="F396" s="87">
        <f t="shared" si="88"/>
        <v>0</v>
      </c>
      <c r="G396" s="87">
        <f t="shared" si="89"/>
        <v>0</v>
      </c>
      <c r="H396" s="87">
        <f t="shared" si="90"/>
        <v>0</v>
      </c>
      <c r="I396" s="87">
        <f t="shared" si="91"/>
        <v>0</v>
      </c>
      <c r="J396" s="87">
        <f t="shared" si="92"/>
        <v>0</v>
      </c>
      <c r="K396" s="87">
        <f t="shared" si="93"/>
        <v>0</v>
      </c>
      <c r="L396" s="87">
        <f t="shared" si="94"/>
        <v>0</v>
      </c>
      <c r="M396" s="87">
        <f t="shared" si="95"/>
        <v>0</v>
      </c>
      <c r="N396" s="87">
        <f t="shared" si="96"/>
        <v>0</v>
      </c>
      <c r="O396" s="87">
        <f t="shared" si="97"/>
        <v>0</v>
      </c>
    </row>
    <row r="397" spans="1:15" x14ac:dyDescent="0.35">
      <c r="A397" s="87" t="str">
        <f t="shared" si="84"/>
        <v>2026</v>
      </c>
      <c r="B397" s="87">
        <v>642013</v>
      </c>
      <c r="C397" s="87">
        <f t="shared" si="85"/>
        <v>0</v>
      </c>
      <c r="D397" s="87">
        <f t="shared" si="86"/>
        <v>0</v>
      </c>
      <c r="E397" s="87">
        <f t="shared" si="87"/>
        <v>0</v>
      </c>
      <c r="F397" s="87">
        <f t="shared" si="88"/>
        <v>0</v>
      </c>
      <c r="G397" s="87">
        <f t="shared" si="89"/>
        <v>0</v>
      </c>
      <c r="H397" s="87">
        <f t="shared" si="90"/>
        <v>0</v>
      </c>
      <c r="I397" s="87">
        <f t="shared" si="91"/>
        <v>0</v>
      </c>
      <c r="J397" s="87">
        <f t="shared" si="92"/>
        <v>0</v>
      </c>
      <c r="K397" s="87">
        <f t="shared" si="93"/>
        <v>0</v>
      </c>
      <c r="L397" s="87">
        <f t="shared" si="94"/>
        <v>0</v>
      </c>
      <c r="M397" s="87">
        <f t="shared" si="95"/>
        <v>0</v>
      </c>
      <c r="N397" s="87">
        <f t="shared" si="96"/>
        <v>0</v>
      </c>
      <c r="O397" s="87">
        <f t="shared" si="97"/>
        <v>0</v>
      </c>
    </row>
    <row r="398" spans="1:15" x14ac:dyDescent="0.35">
      <c r="A398" s="87" t="str">
        <f t="shared" si="84"/>
        <v>2026</v>
      </c>
      <c r="B398" s="87">
        <v>642014</v>
      </c>
      <c r="C398" s="87">
        <f t="shared" si="85"/>
        <v>0</v>
      </c>
      <c r="D398" s="87">
        <f t="shared" si="86"/>
        <v>0</v>
      </c>
      <c r="E398" s="87">
        <f t="shared" si="87"/>
        <v>0</v>
      </c>
      <c r="F398" s="87">
        <f t="shared" si="88"/>
        <v>0</v>
      </c>
      <c r="G398" s="87">
        <f t="shared" si="89"/>
        <v>0</v>
      </c>
      <c r="H398" s="87">
        <f t="shared" si="90"/>
        <v>0</v>
      </c>
      <c r="I398" s="87">
        <f t="shared" si="91"/>
        <v>0</v>
      </c>
      <c r="J398" s="87">
        <f t="shared" si="92"/>
        <v>0</v>
      </c>
      <c r="K398" s="87">
        <f t="shared" si="93"/>
        <v>0</v>
      </c>
      <c r="L398" s="87">
        <f t="shared" si="94"/>
        <v>0</v>
      </c>
      <c r="M398" s="87">
        <f t="shared" si="95"/>
        <v>0</v>
      </c>
      <c r="N398" s="87">
        <f t="shared" si="96"/>
        <v>0</v>
      </c>
      <c r="O398" s="87">
        <f t="shared" si="97"/>
        <v>0</v>
      </c>
    </row>
    <row r="399" spans="1:15" x14ac:dyDescent="0.35">
      <c r="A399" s="87" t="str">
        <f t="shared" si="84"/>
        <v>2026</v>
      </c>
      <c r="B399" s="87">
        <v>642015</v>
      </c>
      <c r="C399" s="87">
        <f t="shared" si="85"/>
        <v>0</v>
      </c>
      <c r="D399" s="87">
        <f t="shared" si="86"/>
        <v>0</v>
      </c>
      <c r="E399" s="87">
        <f t="shared" si="87"/>
        <v>0</v>
      </c>
      <c r="F399" s="87">
        <f t="shared" si="88"/>
        <v>0</v>
      </c>
      <c r="G399" s="87">
        <f t="shared" si="89"/>
        <v>0</v>
      </c>
      <c r="H399" s="87">
        <f t="shared" si="90"/>
        <v>0</v>
      </c>
      <c r="I399" s="87">
        <f t="shared" si="91"/>
        <v>0</v>
      </c>
      <c r="J399" s="87">
        <f t="shared" si="92"/>
        <v>0</v>
      </c>
      <c r="K399" s="87">
        <f t="shared" si="93"/>
        <v>0</v>
      </c>
      <c r="L399" s="87">
        <f t="shared" si="94"/>
        <v>0</v>
      </c>
      <c r="M399" s="87">
        <f t="shared" si="95"/>
        <v>0</v>
      </c>
      <c r="N399" s="87">
        <f t="shared" si="96"/>
        <v>0</v>
      </c>
      <c r="O399" s="87">
        <f t="shared" si="97"/>
        <v>0</v>
      </c>
    </row>
    <row r="400" spans="1:15" x14ac:dyDescent="0.35">
      <c r="A400" s="87" t="str">
        <f t="shared" si="84"/>
        <v>2026</v>
      </c>
      <c r="B400" s="87">
        <v>642016</v>
      </c>
      <c r="C400" s="87">
        <f t="shared" si="85"/>
        <v>0</v>
      </c>
      <c r="D400" s="87">
        <f t="shared" si="86"/>
        <v>0</v>
      </c>
      <c r="E400" s="87">
        <f t="shared" si="87"/>
        <v>0</v>
      </c>
      <c r="F400" s="87">
        <f t="shared" si="88"/>
        <v>0</v>
      </c>
      <c r="G400" s="87">
        <f t="shared" si="89"/>
        <v>0</v>
      </c>
      <c r="H400" s="87">
        <f t="shared" si="90"/>
        <v>0</v>
      </c>
      <c r="I400" s="87">
        <f t="shared" si="91"/>
        <v>0</v>
      </c>
      <c r="J400" s="87">
        <f t="shared" si="92"/>
        <v>0</v>
      </c>
      <c r="K400" s="87">
        <f t="shared" si="93"/>
        <v>0</v>
      </c>
      <c r="L400" s="87">
        <f t="shared" si="94"/>
        <v>0</v>
      </c>
      <c r="M400" s="87">
        <f t="shared" si="95"/>
        <v>0</v>
      </c>
      <c r="N400" s="87">
        <f t="shared" si="96"/>
        <v>0</v>
      </c>
      <c r="O400" s="87">
        <f t="shared" si="97"/>
        <v>0</v>
      </c>
    </row>
    <row r="401" spans="1:15" x14ac:dyDescent="0.35">
      <c r="A401" s="87" t="str">
        <f t="shared" si="84"/>
        <v>2026</v>
      </c>
      <c r="B401" s="87">
        <v>642017</v>
      </c>
      <c r="C401" s="87">
        <f t="shared" si="85"/>
        <v>0</v>
      </c>
      <c r="D401" s="87">
        <f t="shared" si="86"/>
        <v>0</v>
      </c>
      <c r="E401" s="87">
        <f t="shared" si="87"/>
        <v>0</v>
      </c>
      <c r="F401" s="87">
        <f t="shared" si="88"/>
        <v>0</v>
      </c>
      <c r="G401" s="87">
        <f t="shared" si="89"/>
        <v>0</v>
      </c>
      <c r="H401" s="87">
        <f t="shared" si="90"/>
        <v>0</v>
      </c>
      <c r="I401" s="87">
        <f t="shared" si="91"/>
        <v>0</v>
      </c>
      <c r="J401" s="87">
        <f t="shared" si="92"/>
        <v>0</v>
      </c>
      <c r="K401" s="87">
        <f t="shared" si="93"/>
        <v>0</v>
      </c>
      <c r="L401" s="87">
        <f t="shared" si="94"/>
        <v>0</v>
      </c>
      <c r="M401" s="87">
        <f t="shared" si="95"/>
        <v>0</v>
      </c>
      <c r="N401" s="87">
        <f t="shared" si="96"/>
        <v>0</v>
      </c>
      <c r="O401" s="87">
        <f t="shared" si="97"/>
        <v>0</v>
      </c>
    </row>
    <row r="402" spans="1:15" x14ac:dyDescent="0.35">
      <c r="A402" s="87" t="str">
        <f t="shared" si="84"/>
        <v>2026</v>
      </c>
      <c r="B402" s="87">
        <v>643000</v>
      </c>
      <c r="C402" s="87">
        <f t="shared" si="85"/>
        <v>0</v>
      </c>
      <c r="D402" s="87">
        <f t="shared" si="86"/>
        <v>0</v>
      </c>
      <c r="E402" s="87">
        <f t="shared" si="87"/>
        <v>0</v>
      </c>
      <c r="F402" s="87">
        <f t="shared" si="88"/>
        <v>0</v>
      </c>
      <c r="G402" s="87">
        <f t="shared" si="89"/>
        <v>0</v>
      </c>
      <c r="H402" s="87">
        <f t="shared" si="90"/>
        <v>0</v>
      </c>
      <c r="I402" s="87">
        <f t="shared" si="91"/>
        <v>0</v>
      </c>
      <c r="J402" s="87">
        <f t="shared" si="92"/>
        <v>0</v>
      </c>
      <c r="K402" s="87">
        <f t="shared" si="93"/>
        <v>0</v>
      </c>
      <c r="L402" s="87">
        <f t="shared" si="94"/>
        <v>0</v>
      </c>
      <c r="M402" s="87">
        <f t="shared" si="95"/>
        <v>0</v>
      </c>
      <c r="N402" s="87">
        <f t="shared" si="96"/>
        <v>0</v>
      </c>
      <c r="O402" s="87">
        <f t="shared" si="97"/>
        <v>0</v>
      </c>
    </row>
    <row r="403" spans="1:15" x14ac:dyDescent="0.35">
      <c r="A403" s="87" t="str">
        <f t="shared" si="84"/>
        <v>2026</v>
      </c>
      <c r="B403" s="87">
        <v>643010</v>
      </c>
      <c r="C403" s="87">
        <f t="shared" si="85"/>
        <v>0</v>
      </c>
      <c r="D403" s="87">
        <f t="shared" si="86"/>
        <v>0</v>
      </c>
      <c r="E403" s="87">
        <f t="shared" si="87"/>
        <v>0</v>
      </c>
      <c r="F403" s="87">
        <f t="shared" si="88"/>
        <v>0</v>
      </c>
      <c r="G403" s="87">
        <f t="shared" si="89"/>
        <v>0</v>
      </c>
      <c r="H403" s="87">
        <f t="shared" si="90"/>
        <v>0</v>
      </c>
      <c r="I403" s="87">
        <f t="shared" si="91"/>
        <v>0</v>
      </c>
      <c r="J403" s="87">
        <f t="shared" si="92"/>
        <v>0</v>
      </c>
      <c r="K403" s="87">
        <f t="shared" si="93"/>
        <v>0</v>
      </c>
      <c r="L403" s="87">
        <f t="shared" si="94"/>
        <v>0</v>
      </c>
      <c r="M403" s="87">
        <f t="shared" si="95"/>
        <v>0</v>
      </c>
      <c r="N403" s="87">
        <f t="shared" si="96"/>
        <v>0</v>
      </c>
      <c r="O403" s="87">
        <f t="shared" si="97"/>
        <v>0</v>
      </c>
    </row>
    <row r="404" spans="1:15" x14ac:dyDescent="0.35">
      <c r="A404" s="87" t="str">
        <f t="shared" si="84"/>
        <v>2026</v>
      </c>
      <c r="B404" s="87">
        <v>643011</v>
      </c>
      <c r="C404" s="87">
        <f t="shared" si="85"/>
        <v>0</v>
      </c>
      <c r="D404" s="87">
        <f t="shared" si="86"/>
        <v>0</v>
      </c>
      <c r="E404" s="87">
        <f t="shared" si="87"/>
        <v>0</v>
      </c>
      <c r="F404" s="87">
        <f t="shared" si="88"/>
        <v>0</v>
      </c>
      <c r="G404" s="87">
        <f t="shared" si="89"/>
        <v>0</v>
      </c>
      <c r="H404" s="87">
        <f t="shared" si="90"/>
        <v>0</v>
      </c>
      <c r="I404" s="87">
        <f t="shared" si="91"/>
        <v>0</v>
      </c>
      <c r="J404" s="87">
        <f t="shared" si="92"/>
        <v>0</v>
      </c>
      <c r="K404" s="87">
        <f t="shared" si="93"/>
        <v>0</v>
      </c>
      <c r="L404" s="87">
        <f t="shared" si="94"/>
        <v>0</v>
      </c>
      <c r="M404" s="87">
        <f t="shared" si="95"/>
        <v>0</v>
      </c>
      <c r="N404" s="87">
        <f t="shared" si="96"/>
        <v>0</v>
      </c>
      <c r="O404" s="87">
        <f t="shared" si="97"/>
        <v>0</v>
      </c>
    </row>
    <row r="405" spans="1:15" x14ac:dyDescent="0.35">
      <c r="A405" s="87" t="str">
        <f t="shared" si="84"/>
        <v>2026</v>
      </c>
      <c r="B405" s="87">
        <v>643012</v>
      </c>
      <c r="C405" s="87">
        <f t="shared" si="85"/>
        <v>0</v>
      </c>
      <c r="D405" s="87">
        <f t="shared" si="86"/>
        <v>0</v>
      </c>
      <c r="E405" s="87">
        <f t="shared" si="87"/>
        <v>0</v>
      </c>
      <c r="F405" s="87">
        <f t="shared" si="88"/>
        <v>0</v>
      </c>
      <c r="G405" s="87">
        <f t="shared" si="89"/>
        <v>0</v>
      </c>
      <c r="H405" s="87">
        <f t="shared" si="90"/>
        <v>0</v>
      </c>
      <c r="I405" s="87">
        <f t="shared" si="91"/>
        <v>0</v>
      </c>
      <c r="J405" s="87">
        <f t="shared" si="92"/>
        <v>0</v>
      </c>
      <c r="K405" s="87">
        <f t="shared" si="93"/>
        <v>0</v>
      </c>
      <c r="L405" s="87">
        <f t="shared" si="94"/>
        <v>0</v>
      </c>
      <c r="M405" s="87">
        <f t="shared" si="95"/>
        <v>0</v>
      </c>
      <c r="N405" s="87">
        <f t="shared" si="96"/>
        <v>0</v>
      </c>
      <c r="O405" s="87">
        <f t="shared" si="97"/>
        <v>0</v>
      </c>
    </row>
    <row r="406" spans="1:15" x14ac:dyDescent="0.35">
      <c r="A406" s="87" t="str">
        <f t="shared" si="84"/>
        <v>2026</v>
      </c>
      <c r="B406" s="87">
        <v>644000</v>
      </c>
      <c r="C406" s="87">
        <f t="shared" si="85"/>
        <v>0</v>
      </c>
      <c r="D406" s="87">
        <f t="shared" si="86"/>
        <v>0</v>
      </c>
      <c r="E406" s="87">
        <f t="shared" si="87"/>
        <v>0</v>
      </c>
      <c r="F406" s="87">
        <f t="shared" si="88"/>
        <v>0</v>
      </c>
      <c r="G406" s="87">
        <f t="shared" si="89"/>
        <v>0</v>
      </c>
      <c r="H406" s="87">
        <f t="shared" si="90"/>
        <v>0</v>
      </c>
      <c r="I406" s="87">
        <f t="shared" si="91"/>
        <v>0</v>
      </c>
      <c r="J406" s="87">
        <f t="shared" si="92"/>
        <v>0</v>
      </c>
      <c r="K406" s="87">
        <f t="shared" si="93"/>
        <v>0</v>
      </c>
      <c r="L406" s="87">
        <f t="shared" si="94"/>
        <v>0</v>
      </c>
      <c r="M406" s="87">
        <f t="shared" si="95"/>
        <v>0</v>
      </c>
      <c r="N406" s="87">
        <f t="shared" si="96"/>
        <v>0</v>
      </c>
      <c r="O406" s="87">
        <f t="shared" si="97"/>
        <v>0</v>
      </c>
    </row>
    <row r="407" spans="1:15" x14ac:dyDescent="0.35">
      <c r="A407" s="87" t="str">
        <f t="shared" si="84"/>
        <v>2026</v>
      </c>
      <c r="B407" s="87">
        <v>644010</v>
      </c>
      <c r="C407" s="87">
        <f t="shared" si="85"/>
        <v>0</v>
      </c>
      <c r="D407" s="87">
        <f t="shared" si="86"/>
        <v>0</v>
      </c>
      <c r="E407" s="87">
        <f t="shared" si="87"/>
        <v>0</v>
      </c>
      <c r="F407" s="87">
        <f t="shared" si="88"/>
        <v>0</v>
      </c>
      <c r="G407" s="87">
        <f t="shared" si="89"/>
        <v>0</v>
      </c>
      <c r="H407" s="87">
        <f t="shared" si="90"/>
        <v>0</v>
      </c>
      <c r="I407" s="87">
        <f t="shared" si="91"/>
        <v>0</v>
      </c>
      <c r="J407" s="87">
        <f t="shared" si="92"/>
        <v>0</v>
      </c>
      <c r="K407" s="87">
        <f t="shared" si="93"/>
        <v>0</v>
      </c>
      <c r="L407" s="87">
        <f t="shared" si="94"/>
        <v>0</v>
      </c>
      <c r="M407" s="87">
        <f t="shared" si="95"/>
        <v>0</v>
      </c>
      <c r="N407" s="87">
        <f t="shared" si="96"/>
        <v>0</v>
      </c>
      <c r="O407" s="87">
        <f t="shared" si="97"/>
        <v>0</v>
      </c>
    </row>
    <row r="408" spans="1:15" x14ac:dyDescent="0.35">
      <c r="A408" s="87" t="str">
        <f t="shared" si="84"/>
        <v>2026</v>
      </c>
      <c r="B408" s="87">
        <v>644011</v>
      </c>
      <c r="C408" s="87">
        <f t="shared" si="85"/>
        <v>0</v>
      </c>
      <c r="D408" s="87">
        <f t="shared" si="86"/>
        <v>0</v>
      </c>
      <c r="E408" s="87">
        <f t="shared" si="87"/>
        <v>0</v>
      </c>
      <c r="F408" s="87">
        <f t="shared" si="88"/>
        <v>0</v>
      </c>
      <c r="G408" s="87">
        <f t="shared" si="89"/>
        <v>0</v>
      </c>
      <c r="H408" s="87">
        <f t="shared" si="90"/>
        <v>0</v>
      </c>
      <c r="I408" s="87">
        <f t="shared" si="91"/>
        <v>0</v>
      </c>
      <c r="J408" s="87">
        <f t="shared" si="92"/>
        <v>0</v>
      </c>
      <c r="K408" s="87">
        <f t="shared" si="93"/>
        <v>0</v>
      </c>
      <c r="L408" s="87">
        <f t="shared" si="94"/>
        <v>0</v>
      </c>
      <c r="M408" s="87">
        <f t="shared" si="95"/>
        <v>0</v>
      </c>
      <c r="N408" s="87">
        <f t="shared" si="96"/>
        <v>0</v>
      </c>
      <c r="O408" s="87">
        <f t="shared" si="97"/>
        <v>0</v>
      </c>
    </row>
    <row r="409" spans="1:15" x14ac:dyDescent="0.35">
      <c r="A409" s="87" t="str">
        <f t="shared" si="84"/>
        <v>2026</v>
      </c>
      <c r="B409" s="87">
        <v>644012</v>
      </c>
      <c r="C409" s="87">
        <f t="shared" si="85"/>
        <v>0</v>
      </c>
      <c r="D409" s="87">
        <f t="shared" si="86"/>
        <v>0</v>
      </c>
      <c r="E409" s="87">
        <f t="shared" si="87"/>
        <v>0</v>
      </c>
      <c r="F409" s="87">
        <f t="shared" si="88"/>
        <v>0</v>
      </c>
      <c r="G409" s="87">
        <f t="shared" si="89"/>
        <v>0</v>
      </c>
      <c r="H409" s="87">
        <f t="shared" si="90"/>
        <v>0</v>
      </c>
      <c r="I409" s="87">
        <f t="shared" si="91"/>
        <v>0</v>
      </c>
      <c r="J409" s="87">
        <f t="shared" si="92"/>
        <v>0</v>
      </c>
      <c r="K409" s="87">
        <f t="shared" si="93"/>
        <v>0</v>
      </c>
      <c r="L409" s="87">
        <f t="shared" si="94"/>
        <v>0</v>
      </c>
      <c r="M409" s="87">
        <f t="shared" si="95"/>
        <v>0</v>
      </c>
      <c r="N409" s="87">
        <f t="shared" si="96"/>
        <v>0</v>
      </c>
      <c r="O409" s="87">
        <f t="shared" si="97"/>
        <v>0</v>
      </c>
    </row>
    <row r="410" spans="1:15" x14ac:dyDescent="0.35">
      <c r="A410" s="87" t="str">
        <f t="shared" si="84"/>
        <v>2026</v>
      </c>
      <c r="B410" s="87">
        <v>644013</v>
      </c>
      <c r="C410" s="87">
        <f t="shared" si="85"/>
        <v>0</v>
      </c>
      <c r="D410" s="87">
        <f t="shared" si="86"/>
        <v>0</v>
      </c>
      <c r="E410" s="87">
        <f t="shared" si="87"/>
        <v>0</v>
      </c>
      <c r="F410" s="87">
        <f t="shared" si="88"/>
        <v>0</v>
      </c>
      <c r="G410" s="87">
        <f t="shared" si="89"/>
        <v>0</v>
      </c>
      <c r="H410" s="87">
        <f t="shared" si="90"/>
        <v>0</v>
      </c>
      <c r="I410" s="87">
        <f t="shared" si="91"/>
        <v>0</v>
      </c>
      <c r="J410" s="87">
        <f t="shared" si="92"/>
        <v>0</v>
      </c>
      <c r="K410" s="87">
        <f t="shared" si="93"/>
        <v>0</v>
      </c>
      <c r="L410" s="87">
        <f t="shared" si="94"/>
        <v>0</v>
      </c>
      <c r="M410" s="87">
        <f t="shared" si="95"/>
        <v>0</v>
      </c>
      <c r="N410" s="87">
        <f t="shared" si="96"/>
        <v>0</v>
      </c>
      <c r="O410" s="87">
        <f t="shared" si="97"/>
        <v>0</v>
      </c>
    </row>
    <row r="411" spans="1:15" x14ac:dyDescent="0.35">
      <c r="A411" s="87" t="str">
        <f t="shared" si="84"/>
        <v>2026</v>
      </c>
      <c r="B411" s="87">
        <v>644014</v>
      </c>
      <c r="C411" s="87">
        <f t="shared" si="85"/>
        <v>0</v>
      </c>
      <c r="D411" s="87">
        <f t="shared" si="86"/>
        <v>0</v>
      </c>
      <c r="E411" s="87">
        <f t="shared" si="87"/>
        <v>0</v>
      </c>
      <c r="F411" s="87">
        <f t="shared" si="88"/>
        <v>0</v>
      </c>
      <c r="G411" s="87">
        <f t="shared" si="89"/>
        <v>0</v>
      </c>
      <c r="H411" s="87">
        <f t="shared" si="90"/>
        <v>0</v>
      </c>
      <c r="I411" s="87">
        <f t="shared" si="91"/>
        <v>0</v>
      </c>
      <c r="J411" s="87">
        <f t="shared" si="92"/>
        <v>0</v>
      </c>
      <c r="K411" s="87">
        <f t="shared" si="93"/>
        <v>0</v>
      </c>
      <c r="L411" s="87">
        <f t="shared" si="94"/>
        <v>0</v>
      </c>
      <c r="M411" s="87">
        <f t="shared" si="95"/>
        <v>0</v>
      </c>
      <c r="N411" s="87">
        <f t="shared" si="96"/>
        <v>0</v>
      </c>
      <c r="O411" s="87">
        <f t="shared" si="97"/>
        <v>0</v>
      </c>
    </row>
    <row r="412" spans="1:15" x14ac:dyDescent="0.35">
      <c r="A412" s="87" t="str">
        <f t="shared" si="84"/>
        <v>2026</v>
      </c>
      <c r="B412" s="87">
        <v>644015</v>
      </c>
      <c r="C412" s="87">
        <f t="shared" si="85"/>
        <v>0</v>
      </c>
      <c r="D412" s="87">
        <f t="shared" si="86"/>
        <v>0</v>
      </c>
      <c r="E412" s="87">
        <f t="shared" si="87"/>
        <v>0</v>
      </c>
      <c r="F412" s="87">
        <f t="shared" si="88"/>
        <v>0</v>
      </c>
      <c r="G412" s="87">
        <f t="shared" si="89"/>
        <v>0</v>
      </c>
      <c r="H412" s="87">
        <f t="shared" si="90"/>
        <v>0</v>
      </c>
      <c r="I412" s="87">
        <f t="shared" si="91"/>
        <v>0</v>
      </c>
      <c r="J412" s="87">
        <f t="shared" si="92"/>
        <v>0</v>
      </c>
      <c r="K412" s="87">
        <f t="shared" si="93"/>
        <v>0</v>
      </c>
      <c r="L412" s="87">
        <f t="shared" si="94"/>
        <v>0</v>
      </c>
      <c r="M412" s="87">
        <f t="shared" si="95"/>
        <v>0</v>
      </c>
      <c r="N412" s="87">
        <f t="shared" si="96"/>
        <v>0</v>
      </c>
      <c r="O412" s="87">
        <f t="shared" si="97"/>
        <v>0</v>
      </c>
    </row>
    <row r="413" spans="1:15" x14ac:dyDescent="0.35">
      <c r="A413" s="87" t="str">
        <f t="shared" si="84"/>
        <v>2026</v>
      </c>
      <c r="B413" s="87">
        <v>645000</v>
      </c>
      <c r="C413" s="87">
        <f t="shared" si="85"/>
        <v>0</v>
      </c>
      <c r="D413" s="87">
        <f t="shared" si="86"/>
        <v>0</v>
      </c>
      <c r="E413" s="87">
        <f t="shared" si="87"/>
        <v>0</v>
      </c>
      <c r="F413" s="87">
        <f t="shared" si="88"/>
        <v>0</v>
      </c>
      <c r="G413" s="87">
        <f t="shared" si="89"/>
        <v>0</v>
      </c>
      <c r="H413" s="87">
        <f t="shared" si="90"/>
        <v>0</v>
      </c>
      <c r="I413" s="87">
        <f t="shared" si="91"/>
        <v>0</v>
      </c>
      <c r="J413" s="87">
        <f t="shared" si="92"/>
        <v>0</v>
      </c>
      <c r="K413" s="87">
        <f t="shared" si="93"/>
        <v>0</v>
      </c>
      <c r="L413" s="87">
        <f t="shared" si="94"/>
        <v>0</v>
      </c>
      <c r="M413" s="87">
        <f t="shared" si="95"/>
        <v>0</v>
      </c>
      <c r="N413" s="87">
        <f t="shared" si="96"/>
        <v>0</v>
      </c>
      <c r="O413" s="87">
        <f t="shared" si="97"/>
        <v>0</v>
      </c>
    </row>
    <row r="414" spans="1:15" x14ac:dyDescent="0.35">
      <c r="A414" s="87" t="str">
        <f t="shared" si="84"/>
        <v>2026</v>
      </c>
      <c r="B414" s="87">
        <v>645010</v>
      </c>
      <c r="C414" s="87">
        <f t="shared" si="85"/>
        <v>0</v>
      </c>
      <c r="D414" s="87">
        <f t="shared" si="86"/>
        <v>0</v>
      </c>
      <c r="E414" s="87">
        <f t="shared" si="87"/>
        <v>0</v>
      </c>
      <c r="F414" s="87">
        <f t="shared" si="88"/>
        <v>0</v>
      </c>
      <c r="G414" s="87">
        <f t="shared" si="89"/>
        <v>0</v>
      </c>
      <c r="H414" s="87">
        <f t="shared" si="90"/>
        <v>0</v>
      </c>
      <c r="I414" s="87">
        <f t="shared" si="91"/>
        <v>0</v>
      </c>
      <c r="J414" s="87">
        <f t="shared" si="92"/>
        <v>0</v>
      </c>
      <c r="K414" s="87">
        <f t="shared" si="93"/>
        <v>0</v>
      </c>
      <c r="L414" s="87">
        <f t="shared" si="94"/>
        <v>0</v>
      </c>
      <c r="M414" s="87">
        <f t="shared" si="95"/>
        <v>0</v>
      </c>
      <c r="N414" s="87">
        <f t="shared" si="96"/>
        <v>0</v>
      </c>
      <c r="O414" s="87">
        <f t="shared" si="97"/>
        <v>0</v>
      </c>
    </row>
    <row r="415" spans="1:15" x14ac:dyDescent="0.35">
      <c r="A415" s="87" t="str">
        <f t="shared" si="84"/>
        <v>2026</v>
      </c>
      <c r="B415" s="87">
        <v>645011</v>
      </c>
      <c r="C415" s="87">
        <f t="shared" si="85"/>
        <v>0</v>
      </c>
      <c r="D415" s="87">
        <f t="shared" si="86"/>
        <v>0</v>
      </c>
      <c r="E415" s="87">
        <f t="shared" si="87"/>
        <v>0</v>
      </c>
      <c r="F415" s="87">
        <f t="shared" si="88"/>
        <v>0</v>
      </c>
      <c r="G415" s="87">
        <f t="shared" si="89"/>
        <v>0</v>
      </c>
      <c r="H415" s="87">
        <f t="shared" si="90"/>
        <v>0</v>
      </c>
      <c r="I415" s="87">
        <f t="shared" si="91"/>
        <v>0</v>
      </c>
      <c r="J415" s="87">
        <f t="shared" si="92"/>
        <v>0</v>
      </c>
      <c r="K415" s="87">
        <f t="shared" si="93"/>
        <v>0</v>
      </c>
      <c r="L415" s="87">
        <f t="shared" si="94"/>
        <v>0</v>
      </c>
      <c r="M415" s="87">
        <f t="shared" si="95"/>
        <v>0</v>
      </c>
      <c r="N415" s="87">
        <f t="shared" si="96"/>
        <v>0</v>
      </c>
      <c r="O415" s="87">
        <f t="shared" si="97"/>
        <v>0</v>
      </c>
    </row>
    <row r="416" spans="1:15" x14ac:dyDescent="0.35">
      <c r="A416" s="87" t="str">
        <f t="shared" si="84"/>
        <v>2026</v>
      </c>
      <c r="B416" s="87">
        <v>645012</v>
      </c>
      <c r="C416" s="87">
        <f t="shared" si="85"/>
        <v>0</v>
      </c>
      <c r="D416" s="87">
        <f t="shared" si="86"/>
        <v>0</v>
      </c>
      <c r="E416" s="87">
        <f t="shared" si="87"/>
        <v>0</v>
      </c>
      <c r="F416" s="87">
        <f t="shared" si="88"/>
        <v>0</v>
      </c>
      <c r="G416" s="87">
        <f t="shared" si="89"/>
        <v>0</v>
      </c>
      <c r="H416" s="87">
        <f t="shared" si="90"/>
        <v>0</v>
      </c>
      <c r="I416" s="87">
        <f t="shared" si="91"/>
        <v>0</v>
      </c>
      <c r="J416" s="87">
        <f t="shared" si="92"/>
        <v>0</v>
      </c>
      <c r="K416" s="87">
        <f t="shared" si="93"/>
        <v>0</v>
      </c>
      <c r="L416" s="87">
        <f t="shared" si="94"/>
        <v>0</v>
      </c>
      <c r="M416" s="87">
        <f t="shared" si="95"/>
        <v>0</v>
      </c>
      <c r="N416" s="87">
        <f t="shared" si="96"/>
        <v>0</v>
      </c>
      <c r="O416" s="87">
        <f t="shared" si="97"/>
        <v>0</v>
      </c>
    </row>
    <row r="417" spans="1:15" x14ac:dyDescent="0.35">
      <c r="A417" s="87" t="str">
        <f t="shared" si="84"/>
        <v>2026</v>
      </c>
      <c r="B417" s="87">
        <v>645013</v>
      </c>
      <c r="C417" s="87">
        <f t="shared" si="85"/>
        <v>0</v>
      </c>
      <c r="D417" s="87">
        <f t="shared" si="86"/>
        <v>0</v>
      </c>
      <c r="E417" s="87">
        <f t="shared" si="87"/>
        <v>0</v>
      </c>
      <c r="F417" s="87">
        <f t="shared" si="88"/>
        <v>0</v>
      </c>
      <c r="G417" s="87">
        <f t="shared" si="89"/>
        <v>0</v>
      </c>
      <c r="H417" s="87">
        <f t="shared" si="90"/>
        <v>0</v>
      </c>
      <c r="I417" s="87">
        <f t="shared" si="91"/>
        <v>0</v>
      </c>
      <c r="J417" s="87">
        <f t="shared" si="92"/>
        <v>0</v>
      </c>
      <c r="K417" s="87">
        <f t="shared" si="93"/>
        <v>0</v>
      </c>
      <c r="L417" s="87">
        <f t="shared" si="94"/>
        <v>0</v>
      </c>
      <c r="M417" s="87">
        <f t="shared" si="95"/>
        <v>0</v>
      </c>
      <c r="N417" s="87">
        <f t="shared" si="96"/>
        <v>0</v>
      </c>
      <c r="O417" s="87">
        <f t="shared" si="97"/>
        <v>0</v>
      </c>
    </row>
    <row r="418" spans="1:15" x14ac:dyDescent="0.35">
      <c r="A418" s="87" t="str">
        <f t="shared" si="84"/>
        <v>2026</v>
      </c>
      <c r="B418" s="87">
        <v>645014</v>
      </c>
      <c r="C418" s="87">
        <f t="shared" si="85"/>
        <v>0</v>
      </c>
      <c r="D418" s="87">
        <f t="shared" si="86"/>
        <v>0</v>
      </c>
      <c r="E418" s="87">
        <f t="shared" si="87"/>
        <v>0</v>
      </c>
      <c r="F418" s="87">
        <f t="shared" si="88"/>
        <v>0</v>
      </c>
      <c r="G418" s="87">
        <f t="shared" si="89"/>
        <v>0</v>
      </c>
      <c r="H418" s="87">
        <f t="shared" si="90"/>
        <v>0</v>
      </c>
      <c r="I418" s="87">
        <f t="shared" si="91"/>
        <v>0</v>
      </c>
      <c r="J418" s="87">
        <f t="shared" si="92"/>
        <v>0</v>
      </c>
      <c r="K418" s="87">
        <f t="shared" si="93"/>
        <v>0</v>
      </c>
      <c r="L418" s="87">
        <f t="shared" si="94"/>
        <v>0</v>
      </c>
      <c r="M418" s="87">
        <f t="shared" si="95"/>
        <v>0</v>
      </c>
      <c r="N418" s="87">
        <f t="shared" si="96"/>
        <v>0</v>
      </c>
      <c r="O418" s="87">
        <f t="shared" si="97"/>
        <v>0</v>
      </c>
    </row>
    <row r="419" spans="1:15" x14ac:dyDescent="0.35">
      <c r="A419" s="87" t="str">
        <f t="shared" si="84"/>
        <v>2026</v>
      </c>
      <c r="B419" s="87">
        <v>645015</v>
      </c>
      <c r="C419" s="87">
        <f t="shared" si="85"/>
        <v>0</v>
      </c>
      <c r="D419" s="87">
        <f t="shared" si="86"/>
        <v>0</v>
      </c>
      <c r="E419" s="87">
        <f t="shared" si="87"/>
        <v>0</v>
      </c>
      <c r="F419" s="87">
        <f t="shared" si="88"/>
        <v>0</v>
      </c>
      <c r="G419" s="87">
        <f t="shared" si="89"/>
        <v>0</v>
      </c>
      <c r="H419" s="87">
        <f t="shared" si="90"/>
        <v>0</v>
      </c>
      <c r="I419" s="87">
        <f t="shared" si="91"/>
        <v>0</v>
      </c>
      <c r="J419" s="87">
        <f t="shared" si="92"/>
        <v>0</v>
      </c>
      <c r="K419" s="87">
        <f t="shared" si="93"/>
        <v>0</v>
      </c>
      <c r="L419" s="87">
        <f t="shared" si="94"/>
        <v>0</v>
      </c>
      <c r="M419" s="87">
        <f t="shared" si="95"/>
        <v>0</v>
      </c>
      <c r="N419" s="87">
        <f t="shared" si="96"/>
        <v>0</v>
      </c>
      <c r="O419" s="87">
        <f t="shared" si="97"/>
        <v>0</v>
      </c>
    </row>
    <row r="420" spans="1:15" x14ac:dyDescent="0.35">
      <c r="A420" s="87" t="str">
        <f t="shared" si="84"/>
        <v>2026</v>
      </c>
      <c r="B420" s="87">
        <v>645016</v>
      </c>
      <c r="C420" s="87">
        <f t="shared" si="85"/>
        <v>0</v>
      </c>
      <c r="D420" s="87">
        <f t="shared" si="86"/>
        <v>0</v>
      </c>
      <c r="E420" s="87">
        <f t="shared" si="87"/>
        <v>0</v>
      </c>
      <c r="F420" s="87">
        <f t="shared" si="88"/>
        <v>0</v>
      </c>
      <c r="G420" s="87">
        <f t="shared" si="89"/>
        <v>0</v>
      </c>
      <c r="H420" s="87">
        <f t="shared" si="90"/>
        <v>0</v>
      </c>
      <c r="I420" s="87">
        <f t="shared" si="91"/>
        <v>0</v>
      </c>
      <c r="J420" s="87">
        <f t="shared" si="92"/>
        <v>0</v>
      </c>
      <c r="K420" s="87">
        <f t="shared" si="93"/>
        <v>0</v>
      </c>
      <c r="L420" s="87">
        <f t="shared" si="94"/>
        <v>0</v>
      </c>
      <c r="M420" s="87">
        <f t="shared" si="95"/>
        <v>0</v>
      </c>
      <c r="N420" s="87">
        <f t="shared" si="96"/>
        <v>0</v>
      </c>
      <c r="O420" s="87">
        <f t="shared" si="97"/>
        <v>0</v>
      </c>
    </row>
    <row r="421" spans="1:15" x14ac:dyDescent="0.35">
      <c r="A421" s="87" t="str">
        <f t="shared" si="84"/>
        <v>2026</v>
      </c>
      <c r="B421" s="87">
        <v>645017</v>
      </c>
      <c r="C421" s="87">
        <f t="shared" si="85"/>
        <v>0</v>
      </c>
      <c r="D421" s="87">
        <f t="shared" si="86"/>
        <v>0</v>
      </c>
      <c r="E421" s="87">
        <f t="shared" si="87"/>
        <v>0</v>
      </c>
      <c r="F421" s="87">
        <f t="shared" si="88"/>
        <v>0</v>
      </c>
      <c r="G421" s="87">
        <f t="shared" si="89"/>
        <v>0</v>
      </c>
      <c r="H421" s="87">
        <f t="shared" si="90"/>
        <v>0</v>
      </c>
      <c r="I421" s="87">
        <f t="shared" si="91"/>
        <v>0</v>
      </c>
      <c r="J421" s="87">
        <f t="shared" si="92"/>
        <v>0</v>
      </c>
      <c r="K421" s="87">
        <f t="shared" si="93"/>
        <v>0</v>
      </c>
      <c r="L421" s="87">
        <f t="shared" si="94"/>
        <v>0</v>
      </c>
      <c r="M421" s="87">
        <f t="shared" si="95"/>
        <v>0</v>
      </c>
      <c r="N421" s="87">
        <f t="shared" si="96"/>
        <v>0</v>
      </c>
      <c r="O421" s="87">
        <f t="shared" si="97"/>
        <v>0</v>
      </c>
    </row>
    <row r="422" spans="1:15" x14ac:dyDescent="0.35">
      <c r="A422" s="87" t="str">
        <f t="shared" si="84"/>
        <v>2026</v>
      </c>
      <c r="C422" s="87" t="e">
        <f t="shared" si="85"/>
        <v>#N/A</v>
      </c>
      <c r="D422" s="87" t="e">
        <f t="shared" si="86"/>
        <v>#N/A</v>
      </c>
      <c r="E422" s="87" t="e">
        <f t="shared" si="87"/>
        <v>#N/A</v>
      </c>
      <c r="F422" s="87" t="e">
        <f t="shared" si="88"/>
        <v>#N/A</v>
      </c>
      <c r="G422" s="87" t="e">
        <f t="shared" si="89"/>
        <v>#N/A</v>
      </c>
      <c r="H422" s="87" t="e">
        <f t="shared" si="90"/>
        <v>#N/A</v>
      </c>
      <c r="I422" s="87" t="e">
        <f t="shared" si="91"/>
        <v>#N/A</v>
      </c>
      <c r="J422" s="87" t="e">
        <f t="shared" si="92"/>
        <v>#N/A</v>
      </c>
      <c r="K422" s="87" t="e">
        <f t="shared" si="93"/>
        <v>#N/A</v>
      </c>
      <c r="L422" s="87" t="e">
        <f t="shared" si="94"/>
        <v>#N/A</v>
      </c>
      <c r="M422" s="87" t="e">
        <f t="shared" si="95"/>
        <v>#N/A</v>
      </c>
      <c r="N422" s="87" t="e">
        <f t="shared" si="96"/>
        <v>#N/A</v>
      </c>
      <c r="O422" s="87" t="e">
        <f t="shared" si="97"/>
        <v>#N/A</v>
      </c>
    </row>
    <row r="423" spans="1:15" x14ac:dyDescent="0.35">
      <c r="A423" s="87" t="str">
        <f t="shared" si="84"/>
        <v>2026</v>
      </c>
      <c r="C423" s="87" t="e">
        <f t="shared" si="85"/>
        <v>#N/A</v>
      </c>
      <c r="D423" s="87" t="e">
        <f t="shared" si="86"/>
        <v>#N/A</v>
      </c>
      <c r="E423" s="87" t="e">
        <f t="shared" si="87"/>
        <v>#N/A</v>
      </c>
      <c r="F423" s="87" t="e">
        <f t="shared" si="88"/>
        <v>#N/A</v>
      </c>
      <c r="G423" s="87" t="e">
        <f t="shared" si="89"/>
        <v>#N/A</v>
      </c>
      <c r="H423" s="87" t="e">
        <f t="shared" si="90"/>
        <v>#N/A</v>
      </c>
      <c r="I423" s="87" t="e">
        <f t="shared" si="91"/>
        <v>#N/A</v>
      </c>
      <c r="J423" s="87" t="e">
        <f t="shared" si="92"/>
        <v>#N/A</v>
      </c>
      <c r="K423" s="87" t="e">
        <f t="shared" si="93"/>
        <v>#N/A</v>
      </c>
      <c r="L423" s="87" t="e">
        <f t="shared" si="94"/>
        <v>#N/A</v>
      </c>
      <c r="M423" s="87" t="e">
        <f t="shared" si="95"/>
        <v>#N/A</v>
      </c>
      <c r="N423" s="87" t="e">
        <f t="shared" si="96"/>
        <v>#N/A</v>
      </c>
      <c r="O423" s="87" t="e">
        <f t="shared" si="97"/>
        <v>#N/A</v>
      </c>
    </row>
    <row r="424" spans="1:15" x14ac:dyDescent="0.35">
      <c r="A424" s="87" t="str">
        <f t="shared" si="84"/>
        <v>2026</v>
      </c>
      <c r="C424" s="87" t="e">
        <f t="shared" si="85"/>
        <v>#N/A</v>
      </c>
      <c r="D424" s="87" t="e">
        <f t="shared" si="86"/>
        <v>#N/A</v>
      </c>
      <c r="E424" s="87" t="e">
        <f t="shared" si="87"/>
        <v>#N/A</v>
      </c>
      <c r="F424" s="87" t="e">
        <f t="shared" si="88"/>
        <v>#N/A</v>
      </c>
      <c r="G424" s="87" t="e">
        <f t="shared" si="89"/>
        <v>#N/A</v>
      </c>
      <c r="H424" s="87" t="e">
        <f t="shared" si="90"/>
        <v>#N/A</v>
      </c>
      <c r="I424" s="87" t="e">
        <f t="shared" si="91"/>
        <v>#N/A</v>
      </c>
      <c r="J424" s="87" t="e">
        <f t="shared" si="92"/>
        <v>#N/A</v>
      </c>
      <c r="K424" s="87" t="e">
        <f t="shared" si="93"/>
        <v>#N/A</v>
      </c>
      <c r="L424" s="87" t="e">
        <f t="shared" si="94"/>
        <v>#N/A</v>
      </c>
      <c r="M424" s="87" t="e">
        <f t="shared" si="95"/>
        <v>#N/A</v>
      </c>
      <c r="N424" s="87" t="e">
        <f t="shared" si="96"/>
        <v>#N/A</v>
      </c>
      <c r="O424" s="87" t="e">
        <f t="shared" si="97"/>
        <v>#N/A</v>
      </c>
    </row>
    <row r="425" spans="1:15" x14ac:dyDescent="0.35">
      <c r="A425" s="87" t="str">
        <f t="shared" si="84"/>
        <v>2026</v>
      </c>
      <c r="C425" s="87" t="e">
        <f t="shared" si="85"/>
        <v>#N/A</v>
      </c>
      <c r="D425" s="87" t="e">
        <f t="shared" si="86"/>
        <v>#N/A</v>
      </c>
      <c r="E425" s="87" t="e">
        <f t="shared" si="87"/>
        <v>#N/A</v>
      </c>
      <c r="F425" s="87" t="e">
        <f t="shared" si="88"/>
        <v>#N/A</v>
      </c>
      <c r="G425" s="87" t="e">
        <f t="shared" si="89"/>
        <v>#N/A</v>
      </c>
      <c r="H425" s="87" t="e">
        <f t="shared" si="90"/>
        <v>#N/A</v>
      </c>
      <c r="I425" s="87" t="e">
        <f t="shared" si="91"/>
        <v>#N/A</v>
      </c>
      <c r="J425" s="87" t="e">
        <f t="shared" si="92"/>
        <v>#N/A</v>
      </c>
      <c r="K425" s="87" t="e">
        <f t="shared" si="93"/>
        <v>#N/A</v>
      </c>
      <c r="L425" s="87" t="e">
        <f t="shared" si="94"/>
        <v>#N/A</v>
      </c>
      <c r="M425" s="87" t="e">
        <f t="shared" si="95"/>
        <v>#N/A</v>
      </c>
      <c r="N425" s="87" t="e">
        <f t="shared" si="96"/>
        <v>#N/A</v>
      </c>
      <c r="O425" s="87" t="e">
        <f t="shared" si="97"/>
        <v>#N/A</v>
      </c>
    </row>
    <row r="426" spans="1:15" x14ac:dyDescent="0.35">
      <c r="A426" s="87" t="str">
        <f t="shared" si="84"/>
        <v>2026</v>
      </c>
      <c r="B426" s="87">
        <v>650000</v>
      </c>
      <c r="C426" s="87">
        <f t="shared" si="85"/>
        <v>0</v>
      </c>
      <c r="D426" s="87">
        <f t="shared" si="86"/>
        <v>0</v>
      </c>
      <c r="E426" s="87">
        <f t="shared" si="87"/>
        <v>0</v>
      </c>
      <c r="F426" s="87">
        <f t="shared" si="88"/>
        <v>0</v>
      </c>
      <c r="G426" s="87">
        <f t="shared" si="89"/>
        <v>0</v>
      </c>
      <c r="H426" s="87">
        <f t="shared" si="90"/>
        <v>0</v>
      </c>
      <c r="I426" s="87">
        <f t="shared" si="91"/>
        <v>0</v>
      </c>
      <c r="J426" s="87">
        <f t="shared" si="92"/>
        <v>0</v>
      </c>
      <c r="K426" s="87">
        <f t="shared" si="93"/>
        <v>0</v>
      </c>
      <c r="L426" s="87">
        <f t="shared" si="94"/>
        <v>0</v>
      </c>
      <c r="M426" s="87">
        <f t="shared" si="95"/>
        <v>0</v>
      </c>
      <c r="N426" s="87">
        <f t="shared" si="96"/>
        <v>0</v>
      </c>
      <c r="O426" s="87">
        <f t="shared" si="97"/>
        <v>0</v>
      </c>
    </row>
    <row r="427" spans="1:15" x14ac:dyDescent="0.35">
      <c r="A427" s="87" t="str">
        <f t="shared" si="84"/>
        <v>2026</v>
      </c>
      <c r="B427" s="87">
        <v>651000</v>
      </c>
      <c r="C427" s="87">
        <f t="shared" si="85"/>
        <v>0</v>
      </c>
      <c r="D427" s="87">
        <f t="shared" si="86"/>
        <v>0</v>
      </c>
      <c r="E427" s="87">
        <f t="shared" si="87"/>
        <v>0</v>
      </c>
      <c r="F427" s="87">
        <f t="shared" si="88"/>
        <v>0</v>
      </c>
      <c r="G427" s="87">
        <f t="shared" si="89"/>
        <v>0</v>
      </c>
      <c r="H427" s="87">
        <f t="shared" si="90"/>
        <v>0</v>
      </c>
      <c r="I427" s="87">
        <f t="shared" si="91"/>
        <v>0</v>
      </c>
      <c r="J427" s="87">
        <f t="shared" si="92"/>
        <v>0</v>
      </c>
      <c r="K427" s="87">
        <f t="shared" si="93"/>
        <v>0</v>
      </c>
      <c r="L427" s="87">
        <f t="shared" si="94"/>
        <v>0</v>
      </c>
      <c r="M427" s="87">
        <f t="shared" si="95"/>
        <v>0</v>
      </c>
      <c r="N427" s="87">
        <f t="shared" si="96"/>
        <v>0</v>
      </c>
      <c r="O427" s="87">
        <f t="shared" si="97"/>
        <v>0</v>
      </c>
    </row>
    <row r="428" spans="1:15" x14ac:dyDescent="0.35">
      <c r="A428" s="87" t="str">
        <f t="shared" si="84"/>
        <v>2026</v>
      </c>
      <c r="B428" s="87">
        <v>651010</v>
      </c>
      <c r="C428" s="87">
        <f t="shared" si="85"/>
        <v>0</v>
      </c>
      <c r="D428" s="87">
        <f t="shared" si="86"/>
        <v>0</v>
      </c>
      <c r="E428" s="87">
        <f t="shared" si="87"/>
        <v>0</v>
      </c>
      <c r="F428" s="87">
        <f t="shared" si="88"/>
        <v>0</v>
      </c>
      <c r="G428" s="87">
        <f t="shared" si="89"/>
        <v>0</v>
      </c>
      <c r="H428" s="87">
        <f t="shared" si="90"/>
        <v>0</v>
      </c>
      <c r="I428" s="87">
        <f t="shared" si="91"/>
        <v>0</v>
      </c>
      <c r="J428" s="87">
        <f t="shared" si="92"/>
        <v>0</v>
      </c>
      <c r="K428" s="87">
        <f t="shared" si="93"/>
        <v>0</v>
      </c>
      <c r="L428" s="87">
        <f t="shared" si="94"/>
        <v>0</v>
      </c>
      <c r="M428" s="87">
        <f t="shared" si="95"/>
        <v>0</v>
      </c>
      <c r="N428" s="87">
        <f t="shared" si="96"/>
        <v>0</v>
      </c>
      <c r="O428" s="87">
        <f t="shared" si="97"/>
        <v>0</v>
      </c>
    </row>
    <row r="429" spans="1:15" x14ac:dyDescent="0.35">
      <c r="A429" s="87" t="str">
        <f t="shared" si="84"/>
        <v>2026</v>
      </c>
      <c r="B429" s="87">
        <v>651011</v>
      </c>
      <c r="C429" s="87">
        <f t="shared" si="85"/>
        <v>0</v>
      </c>
      <c r="D429" s="87">
        <f t="shared" si="86"/>
        <v>0</v>
      </c>
      <c r="E429" s="87">
        <f t="shared" si="87"/>
        <v>0</v>
      </c>
      <c r="F429" s="87">
        <f t="shared" si="88"/>
        <v>0</v>
      </c>
      <c r="G429" s="87">
        <f t="shared" si="89"/>
        <v>0</v>
      </c>
      <c r="H429" s="87">
        <f t="shared" si="90"/>
        <v>0</v>
      </c>
      <c r="I429" s="87">
        <f t="shared" si="91"/>
        <v>0</v>
      </c>
      <c r="J429" s="87">
        <f t="shared" si="92"/>
        <v>0</v>
      </c>
      <c r="K429" s="87">
        <f t="shared" si="93"/>
        <v>0</v>
      </c>
      <c r="L429" s="87">
        <f t="shared" si="94"/>
        <v>0</v>
      </c>
      <c r="M429" s="87">
        <f t="shared" si="95"/>
        <v>0</v>
      </c>
      <c r="N429" s="87">
        <f t="shared" si="96"/>
        <v>0</v>
      </c>
      <c r="O429" s="87">
        <f t="shared" si="97"/>
        <v>0</v>
      </c>
    </row>
    <row r="430" spans="1:15" x14ac:dyDescent="0.35">
      <c r="A430" s="87" t="str">
        <f t="shared" si="84"/>
        <v>2026</v>
      </c>
      <c r="B430" s="87">
        <v>651012</v>
      </c>
      <c r="C430" s="87">
        <f t="shared" si="85"/>
        <v>0</v>
      </c>
      <c r="D430" s="87">
        <f t="shared" si="86"/>
        <v>0</v>
      </c>
      <c r="E430" s="87">
        <f t="shared" si="87"/>
        <v>0</v>
      </c>
      <c r="F430" s="87">
        <f t="shared" si="88"/>
        <v>0</v>
      </c>
      <c r="G430" s="87">
        <f t="shared" si="89"/>
        <v>0</v>
      </c>
      <c r="H430" s="87">
        <f t="shared" si="90"/>
        <v>0</v>
      </c>
      <c r="I430" s="87">
        <f t="shared" si="91"/>
        <v>0</v>
      </c>
      <c r="J430" s="87">
        <f t="shared" si="92"/>
        <v>0</v>
      </c>
      <c r="K430" s="87">
        <f t="shared" si="93"/>
        <v>0</v>
      </c>
      <c r="L430" s="87">
        <f t="shared" si="94"/>
        <v>0</v>
      </c>
      <c r="M430" s="87">
        <f t="shared" si="95"/>
        <v>0</v>
      </c>
      <c r="N430" s="87">
        <f t="shared" si="96"/>
        <v>0</v>
      </c>
      <c r="O430" s="87">
        <f t="shared" si="97"/>
        <v>0</v>
      </c>
    </row>
    <row r="431" spans="1:15" x14ac:dyDescent="0.35">
      <c r="A431" s="87" t="str">
        <f t="shared" si="84"/>
        <v>2026</v>
      </c>
      <c r="B431" s="87">
        <v>651013</v>
      </c>
      <c r="C431" s="87">
        <f t="shared" si="85"/>
        <v>0</v>
      </c>
      <c r="D431" s="87">
        <f t="shared" si="86"/>
        <v>0</v>
      </c>
      <c r="E431" s="87">
        <f t="shared" si="87"/>
        <v>0</v>
      </c>
      <c r="F431" s="87">
        <f t="shared" si="88"/>
        <v>0</v>
      </c>
      <c r="G431" s="87">
        <f t="shared" si="89"/>
        <v>0</v>
      </c>
      <c r="H431" s="87">
        <f t="shared" si="90"/>
        <v>0</v>
      </c>
      <c r="I431" s="87">
        <f t="shared" si="91"/>
        <v>0</v>
      </c>
      <c r="J431" s="87">
        <f t="shared" si="92"/>
        <v>0</v>
      </c>
      <c r="K431" s="87">
        <f t="shared" si="93"/>
        <v>0</v>
      </c>
      <c r="L431" s="87">
        <f t="shared" si="94"/>
        <v>0</v>
      </c>
      <c r="M431" s="87">
        <f t="shared" si="95"/>
        <v>0</v>
      </c>
      <c r="N431" s="87">
        <f t="shared" si="96"/>
        <v>0</v>
      </c>
      <c r="O431" s="87">
        <f t="shared" si="97"/>
        <v>0</v>
      </c>
    </row>
    <row r="432" spans="1:15" x14ac:dyDescent="0.35">
      <c r="A432" s="87" t="str">
        <f t="shared" si="84"/>
        <v>2026</v>
      </c>
      <c r="B432" s="87">
        <v>651014</v>
      </c>
      <c r="C432" s="87">
        <f t="shared" si="85"/>
        <v>0</v>
      </c>
      <c r="D432" s="87">
        <f t="shared" si="86"/>
        <v>0</v>
      </c>
      <c r="E432" s="87">
        <f t="shared" si="87"/>
        <v>0</v>
      </c>
      <c r="F432" s="87">
        <f t="shared" si="88"/>
        <v>0</v>
      </c>
      <c r="G432" s="87">
        <f t="shared" si="89"/>
        <v>0</v>
      </c>
      <c r="H432" s="87">
        <f t="shared" si="90"/>
        <v>0</v>
      </c>
      <c r="I432" s="87">
        <f t="shared" si="91"/>
        <v>0</v>
      </c>
      <c r="J432" s="87">
        <f t="shared" si="92"/>
        <v>0</v>
      </c>
      <c r="K432" s="87">
        <f t="shared" si="93"/>
        <v>0</v>
      </c>
      <c r="L432" s="87">
        <f t="shared" si="94"/>
        <v>0</v>
      </c>
      <c r="M432" s="87">
        <f t="shared" si="95"/>
        <v>0</v>
      </c>
      <c r="N432" s="87">
        <f t="shared" si="96"/>
        <v>0</v>
      </c>
      <c r="O432" s="87">
        <f t="shared" si="97"/>
        <v>0</v>
      </c>
    </row>
    <row r="433" spans="1:15" x14ac:dyDescent="0.35">
      <c r="A433" s="87" t="str">
        <f t="shared" si="84"/>
        <v>2026</v>
      </c>
      <c r="B433" s="87">
        <v>651015</v>
      </c>
      <c r="C433" s="87">
        <f t="shared" si="85"/>
        <v>0</v>
      </c>
      <c r="D433" s="87">
        <f t="shared" si="86"/>
        <v>0</v>
      </c>
      <c r="E433" s="87">
        <f t="shared" si="87"/>
        <v>0</v>
      </c>
      <c r="F433" s="87">
        <f t="shared" si="88"/>
        <v>0</v>
      </c>
      <c r="G433" s="87">
        <f t="shared" si="89"/>
        <v>0</v>
      </c>
      <c r="H433" s="87">
        <f t="shared" si="90"/>
        <v>0</v>
      </c>
      <c r="I433" s="87">
        <f t="shared" si="91"/>
        <v>0</v>
      </c>
      <c r="J433" s="87">
        <f t="shared" si="92"/>
        <v>0</v>
      </c>
      <c r="K433" s="87">
        <f t="shared" si="93"/>
        <v>0</v>
      </c>
      <c r="L433" s="87">
        <f t="shared" si="94"/>
        <v>0</v>
      </c>
      <c r="M433" s="87">
        <f t="shared" si="95"/>
        <v>0</v>
      </c>
      <c r="N433" s="87">
        <f t="shared" si="96"/>
        <v>0</v>
      </c>
      <c r="O433" s="87">
        <f t="shared" si="97"/>
        <v>0</v>
      </c>
    </row>
    <row r="434" spans="1:15" x14ac:dyDescent="0.35">
      <c r="A434" s="87" t="str">
        <f t="shared" si="84"/>
        <v>2026</v>
      </c>
      <c r="B434" s="87">
        <v>651016</v>
      </c>
      <c r="C434" s="87">
        <f t="shared" si="85"/>
        <v>0</v>
      </c>
      <c r="D434" s="87">
        <f t="shared" si="86"/>
        <v>0</v>
      </c>
      <c r="E434" s="87">
        <f t="shared" si="87"/>
        <v>0</v>
      </c>
      <c r="F434" s="87">
        <f t="shared" si="88"/>
        <v>0</v>
      </c>
      <c r="G434" s="87">
        <f t="shared" si="89"/>
        <v>0</v>
      </c>
      <c r="H434" s="87">
        <f t="shared" si="90"/>
        <v>0</v>
      </c>
      <c r="I434" s="87">
        <f t="shared" si="91"/>
        <v>0</v>
      </c>
      <c r="J434" s="87">
        <f t="shared" si="92"/>
        <v>0</v>
      </c>
      <c r="K434" s="87">
        <f t="shared" si="93"/>
        <v>0</v>
      </c>
      <c r="L434" s="87">
        <f t="shared" si="94"/>
        <v>0</v>
      </c>
      <c r="M434" s="87">
        <f t="shared" si="95"/>
        <v>0</v>
      </c>
      <c r="N434" s="87">
        <f t="shared" si="96"/>
        <v>0</v>
      </c>
      <c r="O434" s="87">
        <f t="shared" si="97"/>
        <v>0</v>
      </c>
    </row>
    <row r="435" spans="1:15" x14ac:dyDescent="0.35">
      <c r="A435" s="87" t="str">
        <f t="shared" si="84"/>
        <v>2026</v>
      </c>
      <c r="B435" s="87">
        <v>651017</v>
      </c>
      <c r="C435" s="87">
        <f t="shared" si="85"/>
        <v>0</v>
      </c>
      <c r="D435" s="87">
        <f t="shared" si="86"/>
        <v>0</v>
      </c>
      <c r="E435" s="87">
        <f t="shared" si="87"/>
        <v>0</v>
      </c>
      <c r="F435" s="87">
        <f t="shared" si="88"/>
        <v>0</v>
      </c>
      <c r="G435" s="87">
        <f t="shared" si="89"/>
        <v>0</v>
      </c>
      <c r="H435" s="87">
        <f t="shared" si="90"/>
        <v>0</v>
      </c>
      <c r="I435" s="87">
        <f t="shared" si="91"/>
        <v>0</v>
      </c>
      <c r="J435" s="87">
        <f t="shared" si="92"/>
        <v>0</v>
      </c>
      <c r="K435" s="87">
        <f t="shared" si="93"/>
        <v>0</v>
      </c>
      <c r="L435" s="87">
        <f t="shared" si="94"/>
        <v>0</v>
      </c>
      <c r="M435" s="87">
        <f t="shared" si="95"/>
        <v>0</v>
      </c>
      <c r="N435" s="87">
        <f t="shared" si="96"/>
        <v>0</v>
      </c>
      <c r="O435" s="87">
        <f t="shared" si="97"/>
        <v>0</v>
      </c>
    </row>
    <row r="436" spans="1:15" x14ac:dyDescent="0.35">
      <c r="A436" s="87" t="str">
        <f t="shared" si="84"/>
        <v>2026</v>
      </c>
      <c r="B436" s="87">
        <v>651018</v>
      </c>
      <c r="C436" s="87">
        <f t="shared" si="85"/>
        <v>0</v>
      </c>
      <c r="D436" s="87">
        <f t="shared" si="86"/>
        <v>0</v>
      </c>
      <c r="E436" s="87">
        <f t="shared" si="87"/>
        <v>0</v>
      </c>
      <c r="F436" s="87">
        <f t="shared" si="88"/>
        <v>0</v>
      </c>
      <c r="G436" s="87">
        <f t="shared" si="89"/>
        <v>0</v>
      </c>
      <c r="H436" s="87">
        <f t="shared" si="90"/>
        <v>0</v>
      </c>
      <c r="I436" s="87">
        <f t="shared" si="91"/>
        <v>0</v>
      </c>
      <c r="J436" s="87">
        <f t="shared" si="92"/>
        <v>0</v>
      </c>
      <c r="K436" s="87">
        <f t="shared" si="93"/>
        <v>0</v>
      </c>
      <c r="L436" s="87">
        <f t="shared" si="94"/>
        <v>0</v>
      </c>
      <c r="M436" s="87">
        <f t="shared" si="95"/>
        <v>0</v>
      </c>
      <c r="N436" s="87">
        <f t="shared" si="96"/>
        <v>0</v>
      </c>
      <c r="O436" s="87">
        <f t="shared" si="97"/>
        <v>0</v>
      </c>
    </row>
    <row r="437" spans="1:15" x14ac:dyDescent="0.35">
      <c r="A437" s="87" t="str">
        <f t="shared" si="84"/>
        <v>2026</v>
      </c>
      <c r="B437" s="87">
        <v>651019</v>
      </c>
      <c r="C437" s="87">
        <f t="shared" si="85"/>
        <v>0</v>
      </c>
      <c r="D437" s="87">
        <f t="shared" si="86"/>
        <v>0</v>
      </c>
      <c r="E437" s="87">
        <f t="shared" si="87"/>
        <v>0</v>
      </c>
      <c r="F437" s="87">
        <f t="shared" si="88"/>
        <v>0</v>
      </c>
      <c r="G437" s="87">
        <f t="shared" si="89"/>
        <v>0</v>
      </c>
      <c r="H437" s="87">
        <f t="shared" si="90"/>
        <v>0</v>
      </c>
      <c r="I437" s="87">
        <f t="shared" si="91"/>
        <v>0</v>
      </c>
      <c r="J437" s="87">
        <f t="shared" si="92"/>
        <v>0</v>
      </c>
      <c r="K437" s="87">
        <f t="shared" si="93"/>
        <v>0</v>
      </c>
      <c r="L437" s="87">
        <f t="shared" si="94"/>
        <v>0</v>
      </c>
      <c r="M437" s="87">
        <f t="shared" si="95"/>
        <v>0</v>
      </c>
      <c r="N437" s="87">
        <f t="shared" si="96"/>
        <v>0</v>
      </c>
      <c r="O437" s="87">
        <f t="shared" si="97"/>
        <v>0</v>
      </c>
    </row>
    <row r="438" spans="1:15" x14ac:dyDescent="0.35">
      <c r="A438" s="87" t="str">
        <f t="shared" si="84"/>
        <v>2026</v>
      </c>
      <c r="B438" s="87">
        <v>652000</v>
      </c>
      <c r="C438" s="87">
        <f t="shared" si="85"/>
        <v>0</v>
      </c>
      <c r="D438" s="87">
        <f t="shared" si="86"/>
        <v>0</v>
      </c>
      <c r="E438" s="87">
        <f t="shared" si="87"/>
        <v>0</v>
      </c>
      <c r="F438" s="87">
        <f t="shared" si="88"/>
        <v>0</v>
      </c>
      <c r="G438" s="87">
        <f t="shared" si="89"/>
        <v>0</v>
      </c>
      <c r="H438" s="87">
        <f t="shared" si="90"/>
        <v>0</v>
      </c>
      <c r="I438" s="87">
        <f t="shared" si="91"/>
        <v>0</v>
      </c>
      <c r="J438" s="87">
        <f t="shared" si="92"/>
        <v>0</v>
      </c>
      <c r="K438" s="87">
        <f t="shared" si="93"/>
        <v>0</v>
      </c>
      <c r="L438" s="87">
        <f t="shared" si="94"/>
        <v>0</v>
      </c>
      <c r="M438" s="87">
        <f t="shared" si="95"/>
        <v>0</v>
      </c>
      <c r="N438" s="87">
        <f t="shared" si="96"/>
        <v>0</v>
      </c>
      <c r="O438" s="87">
        <f t="shared" si="97"/>
        <v>0</v>
      </c>
    </row>
    <row r="439" spans="1:15" x14ac:dyDescent="0.35">
      <c r="A439" s="87" t="str">
        <f t="shared" si="84"/>
        <v>2026</v>
      </c>
      <c r="B439" s="87">
        <v>652010</v>
      </c>
      <c r="C439" s="87">
        <f t="shared" si="85"/>
        <v>0</v>
      </c>
      <c r="D439" s="87">
        <f t="shared" si="86"/>
        <v>0</v>
      </c>
      <c r="E439" s="87">
        <f t="shared" si="87"/>
        <v>0</v>
      </c>
      <c r="F439" s="87">
        <f t="shared" si="88"/>
        <v>0</v>
      </c>
      <c r="G439" s="87">
        <f t="shared" si="89"/>
        <v>0</v>
      </c>
      <c r="H439" s="87">
        <f t="shared" si="90"/>
        <v>0</v>
      </c>
      <c r="I439" s="87">
        <f t="shared" si="91"/>
        <v>0</v>
      </c>
      <c r="J439" s="87">
        <f t="shared" si="92"/>
        <v>0</v>
      </c>
      <c r="K439" s="87">
        <f t="shared" si="93"/>
        <v>0</v>
      </c>
      <c r="L439" s="87">
        <f t="shared" si="94"/>
        <v>0</v>
      </c>
      <c r="M439" s="87">
        <f t="shared" si="95"/>
        <v>0</v>
      </c>
      <c r="N439" s="87">
        <f t="shared" si="96"/>
        <v>0</v>
      </c>
      <c r="O439" s="87">
        <f t="shared" si="97"/>
        <v>0</v>
      </c>
    </row>
    <row r="440" spans="1:15" x14ac:dyDescent="0.35">
      <c r="A440" s="87" t="str">
        <f t="shared" si="84"/>
        <v>2026</v>
      </c>
      <c r="B440" s="87">
        <v>652011</v>
      </c>
      <c r="C440" s="87">
        <f t="shared" si="85"/>
        <v>0</v>
      </c>
      <c r="D440" s="87">
        <f t="shared" si="86"/>
        <v>0</v>
      </c>
      <c r="E440" s="87">
        <f t="shared" si="87"/>
        <v>0</v>
      </c>
      <c r="F440" s="87">
        <f t="shared" si="88"/>
        <v>0</v>
      </c>
      <c r="G440" s="87">
        <f t="shared" si="89"/>
        <v>0</v>
      </c>
      <c r="H440" s="87">
        <f t="shared" si="90"/>
        <v>0</v>
      </c>
      <c r="I440" s="87">
        <f t="shared" si="91"/>
        <v>0</v>
      </c>
      <c r="J440" s="87">
        <f t="shared" si="92"/>
        <v>0</v>
      </c>
      <c r="K440" s="87">
        <f t="shared" si="93"/>
        <v>0</v>
      </c>
      <c r="L440" s="87">
        <f t="shared" si="94"/>
        <v>0</v>
      </c>
      <c r="M440" s="87">
        <f t="shared" si="95"/>
        <v>0</v>
      </c>
      <c r="N440" s="87">
        <f t="shared" si="96"/>
        <v>0</v>
      </c>
      <c r="O440" s="87">
        <f t="shared" si="97"/>
        <v>0</v>
      </c>
    </row>
    <row r="441" spans="1:15" x14ac:dyDescent="0.35">
      <c r="A441" s="87" t="str">
        <f t="shared" si="84"/>
        <v>2026</v>
      </c>
      <c r="B441" s="87">
        <v>652012</v>
      </c>
      <c r="C441" s="87">
        <f t="shared" si="85"/>
        <v>0</v>
      </c>
      <c r="D441" s="87">
        <f t="shared" si="86"/>
        <v>0</v>
      </c>
      <c r="E441" s="87">
        <f t="shared" si="87"/>
        <v>0</v>
      </c>
      <c r="F441" s="87">
        <f t="shared" si="88"/>
        <v>0</v>
      </c>
      <c r="G441" s="87">
        <f t="shared" si="89"/>
        <v>0</v>
      </c>
      <c r="H441" s="87">
        <f t="shared" si="90"/>
        <v>0</v>
      </c>
      <c r="I441" s="87">
        <f t="shared" si="91"/>
        <v>0</v>
      </c>
      <c r="J441" s="87">
        <f t="shared" si="92"/>
        <v>0</v>
      </c>
      <c r="K441" s="87">
        <f t="shared" si="93"/>
        <v>0</v>
      </c>
      <c r="L441" s="87">
        <f t="shared" si="94"/>
        <v>0</v>
      </c>
      <c r="M441" s="87">
        <f t="shared" si="95"/>
        <v>0</v>
      </c>
      <c r="N441" s="87">
        <f t="shared" si="96"/>
        <v>0</v>
      </c>
      <c r="O441" s="87">
        <f t="shared" si="97"/>
        <v>0</v>
      </c>
    </row>
    <row r="442" spans="1:15" x14ac:dyDescent="0.35">
      <c r="A442" s="87" t="str">
        <f t="shared" si="84"/>
        <v>2026</v>
      </c>
      <c r="B442" s="87">
        <v>652013</v>
      </c>
      <c r="C442" s="87">
        <f t="shared" si="85"/>
        <v>0</v>
      </c>
      <c r="D442" s="87">
        <f t="shared" si="86"/>
        <v>0</v>
      </c>
      <c r="E442" s="87">
        <f t="shared" si="87"/>
        <v>0</v>
      </c>
      <c r="F442" s="87">
        <f t="shared" si="88"/>
        <v>0</v>
      </c>
      <c r="G442" s="87">
        <f t="shared" si="89"/>
        <v>0</v>
      </c>
      <c r="H442" s="87">
        <f t="shared" si="90"/>
        <v>0</v>
      </c>
      <c r="I442" s="87">
        <f t="shared" si="91"/>
        <v>0</v>
      </c>
      <c r="J442" s="87">
        <f t="shared" si="92"/>
        <v>0</v>
      </c>
      <c r="K442" s="87">
        <f t="shared" si="93"/>
        <v>0</v>
      </c>
      <c r="L442" s="87">
        <f t="shared" si="94"/>
        <v>0</v>
      </c>
      <c r="M442" s="87">
        <f t="shared" si="95"/>
        <v>0</v>
      </c>
      <c r="N442" s="87">
        <f t="shared" si="96"/>
        <v>0</v>
      </c>
      <c r="O442" s="87">
        <f t="shared" si="97"/>
        <v>0</v>
      </c>
    </row>
    <row r="443" spans="1:15" x14ac:dyDescent="0.35">
      <c r="A443" s="87" t="str">
        <f t="shared" si="84"/>
        <v>2026</v>
      </c>
      <c r="B443" s="87">
        <v>652014</v>
      </c>
      <c r="C443" s="87">
        <f t="shared" si="85"/>
        <v>0</v>
      </c>
      <c r="D443" s="87">
        <f t="shared" si="86"/>
        <v>0</v>
      </c>
      <c r="E443" s="87">
        <f t="shared" si="87"/>
        <v>0</v>
      </c>
      <c r="F443" s="87">
        <f t="shared" si="88"/>
        <v>0</v>
      </c>
      <c r="G443" s="87">
        <f t="shared" si="89"/>
        <v>0</v>
      </c>
      <c r="H443" s="87">
        <f t="shared" si="90"/>
        <v>0</v>
      </c>
      <c r="I443" s="87">
        <f t="shared" si="91"/>
        <v>0</v>
      </c>
      <c r="J443" s="87">
        <f t="shared" si="92"/>
        <v>0</v>
      </c>
      <c r="K443" s="87">
        <f t="shared" si="93"/>
        <v>0</v>
      </c>
      <c r="L443" s="87">
        <f t="shared" si="94"/>
        <v>0</v>
      </c>
      <c r="M443" s="87">
        <f t="shared" si="95"/>
        <v>0</v>
      </c>
      <c r="N443" s="87">
        <f t="shared" si="96"/>
        <v>0</v>
      </c>
      <c r="O443" s="87">
        <f t="shared" si="97"/>
        <v>0</v>
      </c>
    </row>
    <row r="444" spans="1:15" x14ac:dyDescent="0.35">
      <c r="A444" s="87" t="str">
        <f t="shared" si="84"/>
        <v>2026</v>
      </c>
      <c r="B444" s="87">
        <v>652015</v>
      </c>
      <c r="C444" s="87">
        <f t="shared" si="85"/>
        <v>0</v>
      </c>
      <c r="D444" s="87">
        <f t="shared" si="86"/>
        <v>0</v>
      </c>
      <c r="E444" s="87">
        <f t="shared" si="87"/>
        <v>0</v>
      </c>
      <c r="F444" s="87">
        <f t="shared" si="88"/>
        <v>0</v>
      </c>
      <c r="G444" s="87">
        <f t="shared" si="89"/>
        <v>0</v>
      </c>
      <c r="H444" s="87">
        <f t="shared" si="90"/>
        <v>0</v>
      </c>
      <c r="I444" s="87">
        <f t="shared" si="91"/>
        <v>0</v>
      </c>
      <c r="J444" s="87">
        <f t="shared" si="92"/>
        <v>0</v>
      </c>
      <c r="K444" s="87">
        <f t="shared" si="93"/>
        <v>0</v>
      </c>
      <c r="L444" s="87">
        <f t="shared" si="94"/>
        <v>0</v>
      </c>
      <c r="M444" s="87">
        <f t="shared" si="95"/>
        <v>0</v>
      </c>
      <c r="N444" s="87">
        <f t="shared" si="96"/>
        <v>0</v>
      </c>
      <c r="O444" s="87">
        <f t="shared" si="97"/>
        <v>0</v>
      </c>
    </row>
    <row r="445" spans="1:15" x14ac:dyDescent="0.35">
      <c r="A445" s="87" t="str">
        <f t="shared" si="84"/>
        <v>2026</v>
      </c>
      <c r="B445" s="87">
        <v>652016</v>
      </c>
      <c r="C445" s="87">
        <f t="shared" si="85"/>
        <v>0</v>
      </c>
      <c r="D445" s="87">
        <f t="shared" si="86"/>
        <v>0</v>
      </c>
      <c r="E445" s="87">
        <f t="shared" si="87"/>
        <v>0</v>
      </c>
      <c r="F445" s="87">
        <f t="shared" si="88"/>
        <v>0</v>
      </c>
      <c r="G445" s="87">
        <f t="shared" si="89"/>
        <v>0</v>
      </c>
      <c r="H445" s="87">
        <f t="shared" si="90"/>
        <v>0</v>
      </c>
      <c r="I445" s="87">
        <f t="shared" si="91"/>
        <v>0</v>
      </c>
      <c r="J445" s="87">
        <f t="shared" si="92"/>
        <v>0</v>
      </c>
      <c r="K445" s="87">
        <f t="shared" si="93"/>
        <v>0</v>
      </c>
      <c r="L445" s="87">
        <f t="shared" si="94"/>
        <v>0</v>
      </c>
      <c r="M445" s="87">
        <f t="shared" si="95"/>
        <v>0</v>
      </c>
      <c r="N445" s="87">
        <f t="shared" si="96"/>
        <v>0</v>
      </c>
      <c r="O445" s="87">
        <f t="shared" si="97"/>
        <v>0</v>
      </c>
    </row>
    <row r="446" spans="1:15" x14ac:dyDescent="0.35">
      <c r="A446" s="87" t="str">
        <f t="shared" si="84"/>
        <v>2026</v>
      </c>
      <c r="B446" s="87">
        <v>652017</v>
      </c>
      <c r="C446" s="87">
        <f t="shared" si="85"/>
        <v>0</v>
      </c>
      <c r="D446" s="87">
        <f t="shared" si="86"/>
        <v>0</v>
      </c>
      <c r="E446" s="87">
        <f t="shared" si="87"/>
        <v>0</v>
      </c>
      <c r="F446" s="87">
        <f t="shared" si="88"/>
        <v>0</v>
      </c>
      <c r="G446" s="87">
        <f t="shared" si="89"/>
        <v>0</v>
      </c>
      <c r="H446" s="87">
        <f t="shared" si="90"/>
        <v>0</v>
      </c>
      <c r="I446" s="87">
        <f t="shared" si="91"/>
        <v>0</v>
      </c>
      <c r="J446" s="87">
        <f t="shared" si="92"/>
        <v>0</v>
      </c>
      <c r="K446" s="87">
        <f t="shared" si="93"/>
        <v>0</v>
      </c>
      <c r="L446" s="87">
        <f t="shared" si="94"/>
        <v>0</v>
      </c>
      <c r="M446" s="87">
        <f t="shared" si="95"/>
        <v>0</v>
      </c>
      <c r="N446" s="87">
        <f t="shared" si="96"/>
        <v>0</v>
      </c>
      <c r="O446" s="87">
        <f t="shared" si="97"/>
        <v>0</v>
      </c>
    </row>
    <row r="447" spans="1:15" x14ac:dyDescent="0.35">
      <c r="A447" s="87" t="str">
        <f t="shared" si="84"/>
        <v>2026</v>
      </c>
      <c r="B447" s="87">
        <v>652018</v>
      </c>
      <c r="C447" s="87">
        <f t="shared" si="85"/>
        <v>0</v>
      </c>
      <c r="D447" s="87">
        <f t="shared" si="86"/>
        <v>0</v>
      </c>
      <c r="E447" s="87">
        <f t="shared" si="87"/>
        <v>0</v>
      </c>
      <c r="F447" s="87">
        <f t="shared" si="88"/>
        <v>0</v>
      </c>
      <c r="G447" s="87">
        <f t="shared" si="89"/>
        <v>0</v>
      </c>
      <c r="H447" s="87">
        <f t="shared" si="90"/>
        <v>0</v>
      </c>
      <c r="I447" s="87">
        <f t="shared" si="91"/>
        <v>0</v>
      </c>
      <c r="J447" s="87">
        <f t="shared" si="92"/>
        <v>0</v>
      </c>
      <c r="K447" s="87">
        <f t="shared" si="93"/>
        <v>0</v>
      </c>
      <c r="L447" s="87">
        <f t="shared" si="94"/>
        <v>0</v>
      </c>
      <c r="M447" s="87">
        <f t="shared" si="95"/>
        <v>0</v>
      </c>
      <c r="N447" s="87">
        <f t="shared" si="96"/>
        <v>0</v>
      </c>
      <c r="O447" s="87">
        <f t="shared" si="97"/>
        <v>0</v>
      </c>
    </row>
    <row r="448" spans="1:15" x14ac:dyDescent="0.35">
      <c r="A448" s="87" t="str">
        <f t="shared" si="84"/>
        <v>2026</v>
      </c>
      <c r="B448" s="87">
        <v>653000</v>
      </c>
      <c r="C448" s="87">
        <f t="shared" si="85"/>
        <v>0</v>
      </c>
      <c r="D448" s="87">
        <f t="shared" si="86"/>
        <v>0</v>
      </c>
      <c r="E448" s="87">
        <f t="shared" si="87"/>
        <v>0</v>
      </c>
      <c r="F448" s="87">
        <f t="shared" si="88"/>
        <v>0</v>
      </c>
      <c r="G448" s="87">
        <f t="shared" si="89"/>
        <v>0</v>
      </c>
      <c r="H448" s="87">
        <f t="shared" si="90"/>
        <v>0</v>
      </c>
      <c r="I448" s="87">
        <f t="shared" si="91"/>
        <v>0</v>
      </c>
      <c r="J448" s="87">
        <f t="shared" si="92"/>
        <v>0</v>
      </c>
      <c r="K448" s="87">
        <f t="shared" si="93"/>
        <v>0</v>
      </c>
      <c r="L448" s="87">
        <f t="shared" si="94"/>
        <v>0</v>
      </c>
      <c r="M448" s="87">
        <f t="shared" si="95"/>
        <v>0</v>
      </c>
      <c r="N448" s="87">
        <f t="shared" si="96"/>
        <v>0</v>
      </c>
      <c r="O448" s="87">
        <f t="shared" si="97"/>
        <v>0</v>
      </c>
    </row>
    <row r="449" spans="1:15" x14ac:dyDescent="0.35">
      <c r="A449" s="87" t="str">
        <f t="shared" si="84"/>
        <v>2026</v>
      </c>
      <c r="B449" s="87">
        <v>653010</v>
      </c>
      <c r="C449" s="87">
        <f t="shared" si="85"/>
        <v>0</v>
      </c>
      <c r="D449" s="87">
        <f t="shared" si="86"/>
        <v>0</v>
      </c>
      <c r="E449" s="87">
        <f t="shared" si="87"/>
        <v>0</v>
      </c>
      <c r="F449" s="87">
        <f t="shared" si="88"/>
        <v>0</v>
      </c>
      <c r="G449" s="87">
        <f t="shared" si="89"/>
        <v>0</v>
      </c>
      <c r="H449" s="87">
        <f t="shared" si="90"/>
        <v>0</v>
      </c>
      <c r="I449" s="87">
        <f t="shared" si="91"/>
        <v>0</v>
      </c>
      <c r="J449" s="87">
        <f t="shared" si="92"/>
        <v>0</v>
      </c>
      <c r="K449" s="87">
        <f t="shared" si="93"/>
        <v>0</v>
      </c>
      <c r="L449" s="87">
        <f t="shared" si="94"/>
        <v>0</v>
      </c>
      <c r="M449" s="87">
        <f t="shared" si="95"/>
        <v>0</v>
      </c>
      <c r="N449" s="87">
        <f t="shared" si="96"/>
        <v>0</v>
      </c>
      <c r="O449" s="87">
        <f t="shared" si="97"/>
        <v>0</v>
      </c>
    </row>
    <row r="450" spans="1:15" x14ac:dyDescent="0.35">
      <c r="A450" s="87" t="str">
        <f t="shared" ref="A450:A513" si="98">+PlnYr</f>
        <v>2026</v>
      </c>
      <c r="B450" s="87">
        <v>653011</v>
      </c>
      <c r="C450" s="87">
        <f t="shared" ref="C450:C513" si="99">VLOOKUP($B450,RSV,47,FALSE)</f>
        <v>0</v>
      </c>
      <c r="D450" s="87">
        <f t="shared" ref="D450:D513" si="100">VLOOKUP($B450,RSV,35,FALSE)</f>
        <v>0</v>
      </c>
      <c r="E450" s="87">
        <f t="shared" ref="E450:E513" si="101">VLOOKUP($B450,RSV,36,FALSE)</f>
        <v>0</v>
      </c>
      <c r="F450" s="87">
        <f t="shared" ref="F450:F513" si="102">VLOOKUP($B450,RSV,37,FALSE)</f>
        <v>0</v>
      </c>
      <c r="G450" s="87">
        <f t="shared" ref="G450:G513" si="103">VLOOKUP($B450,RSV,38,FALSE)</f>
        <v>0</v>
      </c>
      <c r="H450" s="87">
        <f t="shared" ref="H450:H513" si="104">VLOOKUP($B450,RSV,39,FALSE)</f>
        <v>0</v>
      </c>
      <c r="I450" s="87">
        <f t="shared" ref="I450:I513" si="105">VLOOKUP($B450,RSV,40,FALSE)</f>
        <v>0</v>
      </c>
      <c r="J450" s="87">
        <f t="shared" ref="J450:J513" si="106">VLOOKUP($B450,RSV,41,FALSE)</f>
        <v>0</v>
      </c>
      <c r="K450" s="87">
        <f t="shared" ref="K450:K513" si="107">VLOOKUP($B450,RSV,42,FALSE)</f>
        <v>0</v>
      </c>
      <c r="L450" s="87">
        <f t="shared" ref="L450:L513" si="108">VLOOKUP($B450,RSV,43,FALSE)</f>
        <v>0</v>
      </c>
      <c r="M450" s="87">
        <f t="shared" ref="M450:M513" si="109">VLOOKUP($B450,RSV,44,FALSE)</f>
        <v>0</v>
      </c>
      <c r="N450" s="87">
        <f t="shared" ref="N450:N513" si="110">VLOOKUP($B450,RSV,45,FALSE)</f>
        <v>0</v>
      </c>
      <c r="O450" s="87">
        <f t="shared" ref="O450:O513" si="111">VLOOKUP($B450,RSV,46,FALSE)</f>
        <v>0</v>
      </c>
    </row>
    <row r="451" spans="1:15" x14ac:dyDescent="0.35">
      <c r="A451" s="87" t="str">
        <f t="shared" si="98"/>
        <v>2026</v>
      </c>
      <c r="B451" s="87">
        <v>653012</v>
      </c>
      <c r="C451" s="87">
        <f t="shared" si="99"/>
        <v>0</v>
      </c>
      <c r="D451" s="87">
        <f t="shared" si="100"/>
        <v>0</v>
      </c>
      <c r="E451" s="87">
        <f t="shared" si="101"/>
        <v>0</v>
      </c>
      <c r="F451" s="87">
        <f t="shared" si="102"/>
        <v>0</v>
      </c>
      <c r="G451" s="87">
        <f t="shared" si="103"/>
        <v>0</v>
      </c>
      <c r="H451" s="87">
        <f t="shared" si="104"/>
        <v>0</v>
      </c>
      <c r="I451" s="87">
        <f t="shared" si="105"/>
        <v>0</v>
      </c>
      <c r="J451" s="87">
        <f t="shared" si="106"/>
        <v>0</v>
      </c>
      <c r="K451" s="87">
        <f t="shared" si="107"/>
        <v>0</v>
      </c>
      <c r="L451" s="87">
        <f t="shared" si="108"/>
        <v>0</v>
      </c>
      <c r="M451" s="87">
        <f t="shared" si="109"/>
        <v>0</v>
      </c>
      <c r="N451" s="87">
        <f t="shared" si="110"/>
        <v>0</v>
      </c>
      <c r="O451" s="87">
        <f t="shared" si="111"/>
        <v>0</v>
      </c>
    </row>
    <row r="452" spans="1:15" x14ac:dyDescent="0.35">
      <c r="A452" s="87" t="str">
        <f t="shared" si="98"/>
        <v>2026</v>
      </c>
      <c r="B452" s="87">
        <v>653013</v>
      </c>
      <c r="C452" s="87">
        <f t="shared" si="99"/>
        <v>0</v>
      </c>
      <c r="D452" s="87">
        <f t="shared" si="100"/>
        <v>0</v>
      </c>
      <c r="E452" s="87">
        <f t="shared" si="101"/>
        <v>0</v>
      </c>
      <c r="F452" s="87">
        <f t="shared" si="102"/>
        <v>0</v>
      </c>
      <c r="G452" s="87">
        <f t="shared" si="103"/>
        <v>0</v>
      </c>
      <c r="H452" s="87">
        <f t="shared" si="104"/>
        <v>0</v>
      </c>
      <c r="I452" s="87">
        <f t="shared" si="105"/>
        <v>0</v>
      </c>
      <c r="J452" s="87">
        <f t="shared" si="106"/>
        <v>0</v>
      </c>
      <c r="K452" s="87">
        <f t="shared" si="107"/>
        <v>0</v>
      </c>
      <c r="L452" s="87">
        <f t="shared" si="108"/>
        <v>0</v>
      </c>
      <c r="M452" s="87">
        <f t="shared" si="109"/>
        <v>0</v>
      </c>
      <c r="N452" s="87">
        <f t="shared" si="110"/>
        <v>0</v>
      </c>
      <c r="O452" s="87">
        <f t="shared" si="111"/>
        <v>0</v>
      </c>
    </row>
    <row r="453" spans="1:15" x14ac:dyDescent="0.35">
      <c r="A453" s="87" t="str">
        <f t="shared" si="98"/>
        <v>2026</v>
      </c>
      <c r="B453" s="87">
        <v>653014</v>
      </c>
      <c r="C453" s="87">
        <f t="shared" si="99"/>
        <v>0</v>
      </c>
      <c r="D453" s="87">
        <f t="shared" si="100"/>
        <v>0</v>
      </c>
      <c r="E453" s="87">
        <f t="shared" si="101"/>
        <v>0</v>
      </c>
      <c r="F453" s="87">
        <f t="shared" si="102"/>
        <v>0</v>
      </c>
      <c r="G453" s="87">
        <f t="shared" si="103"/>
        <v>0</v>
      </c>
      <c r="H453" s="87">
        <f t="shared" si="104"/>
        <v>0</v>
      </c>
      <c r="I453" s="87">
        <f t="shared" si="105"/>
        <v>0</v>
      </c>
      <c r="J453" s="87">
        <f t="shared" si="106"/>
        <v>0</v>
      </c>
      <c r="K453" s="87">
        <f t="shared" si="107"/>
        <v>0</v>
      </c>
      <c r="L453" s="87">
        <f t="shared" si="108"/>
        <v>0</v>
      </c>
      <c r="M453" s="87">
        <f t="shared" si="109"/>
        <v>0</v>
      </c>
      <c r="N453" s="87">
        <f t="shared" si="110"/>
        <v>0</v>
      </c>
      <c r="O453" s="87">
        <f t="shared" si="111"/>
        <v>0</v>
      </c>
    </row>
    <row r="454" spans="1:15" x14ac:dyDescent="0.35">
      <c r="A454" s="87" t="str">
        <f t="shared" si="98"/>
        <v>2026</v>
      </c>
      <c r="B454" s="87">
        <v>653015</v>
      </c>
      <c r="C454" s="87">
        <f t="shared" si="99"/>
        <v>0</v>
      </c>
      <c r="D454" s="87">
        <f t="shared" si="100"/>
        <v>0</v>
      </c>
      <c r="E454" s="87">
        <f t="shared" si="101"/>
        <v>0</v>
      </c>
      <c r="F454" s="87">
        <f t="shared" si="102"/>
        <v>0</v>
      </c>
      <c r="G454" s="87">
        <f t="shared" si="103"/>
        <v>0</v>
      </c>
      <c r="H454" s="87">
        <f t="shared" si="104"/>
        <v>0</v>
      </c>
      <c r="I454" s="87">
        <f t="shared" si="105"/>
        <v>0</v>
      </c>
      <c r="J454" s="87">
        <f t="shared" si="106"/>
        <v>0</v>
      </c>
      <c r="K454" s="87">
        <f t="shared" si="107"/>
        <v>0</v>
      </c>
      <c r="L454" s="87">
        <f t="shared" si="108"/>
        <v>0</v>
      </c>
      <c r="M454" s="87">
        <f t="shared" si="109"/>
        <v>0</v>
      </c>
      <c r="N454" s="87">
        <f t="shared" si="110"/>
        <v>0</v>
      </c>
      <c r="O454" s="87">
        <f t="shared" si="111"/>
        <v>0</v>
      </c>
    </row>
    <row r="455" spans="1:15" x14ac:dyDescent="0.35">
      <c r="A455" s="87" t="str">
        <f t="shared" si="98"/>
        <v>2026</v>
      </c>
      <c r="B455" s="87">
        <v>654000</v>
      </c>
      <c r="C455" s="87">
        <f t="shared" si="99"/>
        <v>0</v>
      </c>
      <c r="D455" s="87">
        <f t="shared" si="100"/>
        <v>0</v>
      </c>
      <c r="E455" s="87">
        <f t="shared" si="101"/>
        <v>0</v>
      </c>
      <c r="F455" s="87">
        <f t="shared" si="102"/>
        <v>0</v>
      </c>
      <c r="G455" s="87">
        <f t="shared" si="103"/>
        <v>0</v>
      </c>
      <c r="H455" s="87">
        <f t="shared" si="104"/>
        <v>0</v>
      </c>
      <c r="I455" s="87">
        <f t="shared" si="105"/>
        <v>0</v>
      </c>
      <c r="J455" s="87">
        <f t="shared" si="106"/>
        <v>0</v>
      </c>
      <c r="K455" s="87">
        <f t="shared" si="107"/>
        <v>0</v>
      </c>
      <c r="L455" s="87">
        <f t="shared" si="108"/>
        <v>0</v>
      </c>
      <c r="M455" s="87">
        <f t="shared" si="109"/>
        <v>0</v>
      </c>
      <c r="N455" s="87">
        <f t="shared" si="110"/>
        <v>0</v>
      </c>
      <c r="O455" s="87">
        <f t="shared" si="111"/>
        <v>0</v>
      </c>
    </row>
    <row r="456" spans="1:15" x14ac:dyDescent="0.35">
      <c r="A456" s="87" t="str">
        <f t="shared" si="98"/>
        <v>2026</v>
      </c>
      <c r="B456" s="87">
        <v>654010</v>
      </c>
      <c r="C456" s="87">
        <f t="shared" si="99"/>
        <v>0</v>
      </c>
      <c r="D456" s="87">
        <f t="shared" si="100"/>
        <v>0</v>
      </c>
      <c r="E456" s="87">
        <f t="shared" si="101"/>
        <v>0</v>
      </c>
      <c r="F456" s="87">
        <f t="shared" si="102"/>
        <v>0</v>
      </c>
      <c r="G456" s="87">
        <f t="shared" si="103"/>
        <v>0</v>
      </c>
      <c r="H456" s="87">
        <f t="shared" si="104"/>
        <v>0</v>
      </c>
      <c r="I456" s="87">
        <f t="shared" si="105"/>
        <v>0</v>
      </c>
      <c r="J456" s="87">
        <f t="shared" si="106"/>
        <v>0</v>
      </c>
      <c r="K456" s="87">
        <f t="shared" si="107"/>
        <v>0</v>
      </c>
      <c r="L456" s="87">
        <f t="shared" si="108"/>
        <v>0</v>
      </c>
      <c r="M456" s="87">
        <f t="shared" si="109"/>
        <v>0</v>
      </c>
      <c r="N456" s="87">
        <f t="shared" si="110"/>
        <v>0</v>
      </c>
      <c r="O456" s="87">
        <f t="shared" si="111"/>
        <v>0</v>
      </c>
    </row>
    <row r="457" spans="1:15" x14ac:dyDescent="0.35">
      <c r="A457" s="87" t="str">
        <f t="shared" si="98"/>
        <v>2026</v>
      </c>
      <c r="B457" s="87">
        <v>654011</v>
      </c>
      <c r="C457" s="87">
        <f t="shared" si="99"/>
        <v>0</v>
      </c>
      <c r="D457" s="87">
        <f t="shared" si="100"/>
        <v>0</v>
      </c>
      <c r="E457" s="87">
        <f t="shared" si="101"/>
        <v>0</v>
      </c>
      <c r="F457" s="87">
        <f t="shared" si="102"/>
        <v>0</v>
      </c>
      <c r="G457" s="87">
        <f t="shared" si="103"/>
        <v>0</v>
      </c>
      <c r="H457" s="87">
        <f t="shared" si="104"/>
        <v>0</v>
      </c>
      <c r="I457" s="87">
        <f t="shared" si="105"/>
        <v>0</v>
      </c>
      <c r="J457" s="87">
        <f t="shared" si="106"/>
        <v>0</v>
      </c>
      <c r="K457" s="87">
        <f t="shared" si="107"/>
        <v>0</v>
      </c>
      <c r="L457" s="87">
        <f t="shared" si="108"/>
        <v>0</v>
      </c>
      <c r="M457" s="87">
        <f t="shared" si="109"/>
        <v>0</v>
      </c>
      <c r="N457" s="87">
        <f t="shared" si="110"/>
        <v>0</v>
      </c>
      <c r="O457" s="87">
        <f t="shared" si="111"/>
        <v>0</v>
      </c>
    </row>
    <row r="458" spans="1:15" x14ac:dyDescent="0.35">
      <c r="A458" s="87" t="str">
        <f t="shared" si="98"/>
        <v>2026</v>
      </c>
      <c r="B458" s="87">
        <v>654012</v>
      </c>
      <c r="C458" s="87">
        <f t="shared" si="99"/>
        <v>0</v>
      </c>
      <c r="D458" s="87">
        <f t="shared" si="100"/>
        <v>0</v>
      </c>
      <c r="E458" s="87">
        <f t="shared" si="101"/>
        <v>0</v>
      </c>
      <c r="F458" s="87">
        <f t="shared" si="102"/>
        <v>0</v>
      </c>
      <c r="G458" s="87">
        <f t="shared" si="103"/>
        <v>0</v>
      </c>
      <c r="H458" s="87">
        <f t="shared" si="104"/>
        <v>0</v>
      </c>
      <c r="I458" s="87">
        <f t="shared" si="105"/>
        <v>0</v>
      </c>
      <c r="J458" s="87">
        <f t="shared" si="106"/>
        <v>0</v>
      </c>
      <c r="K458" s="87">
        <f t="shared" si="107"/>
        <v>0</v>
      </c>
      <c r="L458" s="87">
        <f t="shared" si="108"/>
        <v>0</v>
      </c>
      <c r="M458" s="87">
        <f t="shared" si="109"/>
        <v>0</v>
      </c>
      <c r="N458" s="87">
        <f t="shared" si="110"/>
        <v>0</v>
      </c>
      <c r="O458" s="87">
        <f t="shared" si="111"/>
        <v>0</v>
      </c>
    </row>
    <row r="459" spans="1:15" x14ac:dyDescent="0.35">
      <c r="A459" s="87" t="str">
        <f t="shared" si="98"/>
        <v>2026</v>
      </c>
      <c r="B459" s="87">
        <v>654013</v>
      </c>
      <c r="C459" s="87">
        <f t="shared" si="99"/>
        <v>0</v>
      </c>
      <c r="D459" s="87">
        <f t="shared" si="100"/>
        <v>0</v>
      </c>
      <c r="E459" s="87">
        <f t="shared" si="101"/>
        <v>0</v>
      </c>
      <c r="F459" s="87">
        <f t="shared" si="102"/>
        <v>0</v>
      </c>
      <c r="G459" s="87">
        <f t="shared" si="103"/>
        <v>0</v>
      </c>
      <c r="H459" s="87">
        <f t="shared" si="104"/>
        <v>0</v>
      </c>
      <c r="I459" s="87">
        <f t="shared" si="105"/>
        <v>0</v>
      </c>
      <c r="J459" s="87">
        <f t="shared" si="106"/>
        <v>0</v>
      </c>
      <c r="K459" s="87">
        <f t="shared" si="107"/>
        <v>0</v>
      </c>
      <c r="L459" s="87">
        <f t="shared" si="108"/>
        <v>0</v>
      </c>
      <c r="M459" s="87">
        <f t="shared" si="109"/>
        <v>0</v>
      </c>
      <c r="N459" s="87">
        <f t="shared" si="110"/>
        <v>0</v>
      </c>
      <c r="O459" s="87">
        <f t="shared" si="111"/>
        <v>0</v>
      </c>
    </row>
    <row r="460" spans="1:15" x14ac:dyDescent="0.35">
      <c r="A460" s="87" t="str">
        <f t="shared" si="98"/>
        <v>2026</v>
      </c>
      <c r="B460" s="87">
        <v>654100</v>
      </c>
      <c r="C460" s="87">
        <f t="shared" si="99"/>
        <v>0</v>
      </c>
      <c r="D460" s="87">
        <f t="shared" si="100"/>
        <v>0</v>
      </c>
      <c r="E460" s="87">
        <f t="shared" si="101"/>
        <v>0</v>
      </c>
      <c r="F460" s="87">
        <f t="shared" si="102"/>
        <v>0</v>
      </c>
      <c r="G460" s="87">
        <f t="shared" si="103"/>
        <v>0</v>
      </c>
      <c r="H460" s="87">
        <f t="shared" si="104"/>
        <v>0</v>
      </c>
      <c r="I460" s="87">
        <f t="shared" si="105"/>
        <v>0</v>
      </c>
      <c r="J460" s="87">
        <f t="shared" si="106"/>
        <v>0</v>
      </c>
      <c r="K460" s="87">
        <f t="shared" si="107"/>
        <v>0</v>
      </c>
      <c r="L460" s="87">
        <f t="shared" si="108"/>
        <v>0</v>
      </c>
      <c r="M460" s="87">
        <f t="shared" si="109"/>
        <v>0</v>
      </c>
      <c r="N460" s="87">
        <f t="shared" si="110"/>
        <v>0</v>
      </c>
      <c r="O460" s="87">
        <f t="shared" si="111"/>
        <v>0</v>
      </c>
    </row>
    <row r="461" spans="1:15" x14ac:dyDescent="0.35">
      <c r="A461" s="87" t="str">
        <f t="shared" si="98"/>
        <v>2026</v>
      </c>
      <c r="B461" s="87">
        <v>654500</v>
      </c>
      <c r="C461" s="87">
        <f t="shared" si="99"/>
        <v>0</v>
      </c>
      <c r="D461" s="87">
        <f t="shared" si="100"/>
        <v>0</v>
      </c>
      <c r="E461" s="87">
        <f t="shared" si="101"/>
        <v>0</v>
      </c>
      <c r="F461" s="87">
        <f t="shared" si="102"/>
        <v>0</v>
      </c>
      <c r="G461" s="87">
        <f t="shared" si="103"/>
        <v>0</v>
      </c>
      <c r="H461" s="87">
        <f t="shared" si="104"/>
        <v>0</v>
      </c>
      <c r="I461" s="87">
        <f t="shared" si="105"/>
        <v>0</v>
      </c>
      <c r="J461" s="87">
        <f t="shared" si="106"/>
        <v>0</v>
      </c>
      <c r="K461" s="87">
        <f t="shared" si="107"/>
        <v>0</v>
      </c>
      <c r="L461" s="87">
        <f t="shared" si="108"/>
        <v>0</v>
      </c>
      <c r="M461" s="87">
        <f t="shared" si="109"/>
        <v>0</v>
      </c>
      <c r="N461" s="87">
        <f t="shared" si="110"/>
        <v>0</v>
      </c>
      <c r="O461" s="87">
        <f t="shared" si="111"/>
        <v>0</v>
      </c>
    </row>
    <row r="462" spans="1:15" x14ac:dyDescent="0.35">
      <c r="A462" s="87" t="str">
        <f t="shared" si="98"/>
        <v>2026</v>
      </c>
      <c r="B462" s="87">
        <v>655000</v>
      </c>
      <c r="C462" s="87">
        <f t="shared" si="99"/>
        <v>0</v>
      </c>
      <c r="D462" s="87">
        <f t="shared" si="100"/>
        <v>0</v>
      </c>
      <c r="E462" s="87">
        <f t="shared" si="101"/>
        <v>0</v>
      </c>
      <c r="F462" s="87">
        <f t="shared" si="102"/>
        <v>0</v>
      </c>
      <c r="G462" s="87">
        <f t="shared" si="103"/>
        <v>0</v>
      </c>
      <c r="H462" s="87">
        <f t="shared" si="104"/>
        <v>0</v>
      </c>
      <c r="I462" s="87">
        <f t="shared" si="105"/>
        <v>0</v>
      </c>
      <c r="J462" s="87">
        <f t="shared" si="106"/>
        <v>0</v>
      </c>
      <c r="K462" s="87">
        <f t="shared" si="107"/>
        <v>0</v>
      </c>
      <c r="L462" s="87">
        <f t="shared" si="108"/>
        <v>0</v>
      </c>
      <c r="M462" s="87">
        <f t="shared" si="109"/>
        <v>0</v>
      </c>
      <c r="N462" s="87">
        <f t="shared" si="110"/>
        <v>0</v>
      </c>
      <c r="O462" s="87">
        <f t="shared" si="111"/>
        <v>0</v>
      </c>
    </row>
    <row r="463" spans="1:15" x14ac:dyDescent="0.35">
      <c r="A463" s="87" t="str">
        <f t="shared" si="98"/>
        <v>2026</v>
      </c>
      <c r="B463" s="87">
        <v>655010</v>
      </c>
      <c r="C463" s="87">
        <f t="shared" si="99"/>
        <v>0</v>
      </c>
      <c r="D463" s="87">
        <f t="shared" si="100"/>
        <v>0</v>
      </c>
      <c r="E463" s="87">
        <f t="shared" si="101"/>
        <v>0</v>
      </c>
      <c r="F463" s="87">
        <f t="shared" si="102"/>
        <v>0</v>
      </c>
      <c r="G463" s="87">
        <f t="shared" si="103"/>
        <v>0</v>
      </c>
      <c r="H463" s="87">
        <f t="shared" si="104"/>
        <v>0</v>
      </c>
      <c r="I463" s="87">
        <f t="shared" si="105"/>
        <v>0</v>
      </c>
      <c r="J463" s="87">
        <f t="shared" si="106"/>
        <v>0</v>
      </c>
      <c r="K463" s="87">
        <f t="shared" si="107"/>
        <v>0</v>
      </c>
      <c r="L463" s="87">
        <f t="shared" si="108"/>
        <v>0</v>
      </c>
      <c r="M463" s="87">
        <f t="shared" si="109"/>
        <v>0</v>
      </c>
      <c r="N463" s="87">
        <f t="shared" si="110"/>
        <v>0</v>
      </c>
      <c r="O463" s="87">
        <f t="shared" si="111"/>
        <v>0</v>
      </c>
    </row>
    <row r="464" spans="1:15" x14ac:dyDescent="0.35">
      <c r="A464" s="87" t="str">
        <f t="shared" si="98"/>
        <v>2026</v>
      </c>
      <c r="B464" s="87">
        <v>655011</v>
      </c>
      <c r="C464" s="87">
        <f t="shared" si="99"/>
        <v>0</v>
      </c>
      <c r="D464" s="87">
        <f t="shared" si="100"/>
        <v>0</v>
      </c>
      <c r="E464" s="87">
        <f t="shared" si="101"/>
        <v>0</v>
      </c>
      <c r="F464" s="87">
        <f t="shared" si="102"/>
        <v>0</v>
      </c>
      <c r="G464" s="87">
        <f t="shared" si="103"/>
        <v>0</v>
      </c>
      <c r="H464" s="87">
        <f t="shared" si="104"/>
        <v>0</v>
      </c>
      <c r="I464" s="87">
        <f t="shared" si="105"/>
        <v>0</v>
      </c>
      <c r="J464" s="87">
        <f t="shared" si="106"/>
        <v>0</v>
      </c>
      <c r="K464" s="87">
        <f t="shared" si="107"/>
        <v>0</v>
      </c>
      <c r="L464" s="87">
        <f t="shared" si="108"/>
        <v>0</v>
      </c>
      <c r="M464" s="87">
        <f t="shared" si="109"/>
        <v>0</v>
      </c>
      <c r="N464" s="87">
        <f t="shared" si="110"/>
        <v>0</v>
      </c>
      <c r="O464" s="87">
        <f t="shared" si="111"/>
        <v>0</v>
      </c>
    </row>
    <row r="465" spans="1:15" x14ac:dyDescent="0.35">
      <c r="A465" s="87" t="str">
        <f t="shared" si="98"/>
        <v>2026</v>
      </c>
      <c r="B465" s="87">
        <v>655012</v>
      </c>
      <c r="C465" s="87">
        <f t="shared" si="99"/>
        <v>0</v>
      </c>
      <c r="D465" s="87">
        <f t="shared" si="100"/>
        <v>0</v>
      </c>
      <c r="E465" s="87">
        <f t="shared" si="101"/>
        <v>0</v>
      </c>
      <c r="F465" s="87">
        <f t="shared" si="102"/>
        <v>0</v>
      </c>
      <c r="G465" s="87">
        <f t="shared" si="103"/>
        <v>0</v>
      </c>
      <c r="H465" s="87">
        <f t="shared" si="104"/>
        <v>0</v>
      </c>
      <c r="I465" s="87">
        <f t="shared" si="105"/>
        <v>0</v>
      </c>
      <c r="J465" s="87">
        <f t="shared" si="106"/>
        <v>0</v>
      </c>
      <c r="K465" s="87">
        <f t="shared" si="107"/>
        <v>0</v>
      </c>
      <c r="L465" s="87">
        <f t="shared" si="108"/>
        <v>0</v>
      </c>
      <c r="M465" s="87">
        <f t="shared" si="109"/>
        <v>0</v>
      </c>
      <c r="N465" s="87">
        <f t="shared" si="110"/>
        <v>0</v>
      </c>
      <c r="O465" s="87">
        <f t="shared" si="111"/>
        <v>0</v>
      </c>
    </row>
    <row r="466" spans="1:15" x14ac:dyDescent="0.35">
      <c r="A466" s="87" t="str">
        <f t="shared" si="98"/>
        <v>2026</v>
      </c>
      <c r="B466" s="87">
        <v>656000</v>
      </c>
      <c r="C466" s="87">
        <f t="shared" si="99"/>
        <v>0</v>
      </c>
      <c r="D466" s="87">
        <f t="shared" si="100"/>
        <v>0</v>
      </c>
      <c r="E466" s="87">
        <f t="shared" si="101"/>
        <v>0</v>
      </c>
      <c r="F466" s="87">
        <f t="shared" si="102"/>
        <v>0</v>
      </c>
      <c r="G466" s="87">
        <f t="shared" si="103"/>
        <v>0</v>
      </c>
      <c r="H466" s="87">
        <f t="shared" si="104"/>
        <v>0</v>
      </c>
      <c r="I466" s="87">
        <f t="shared" si="105"/>
        <v>0</v>
      </c>
      <c r="J466" s="87">
        <f t="shared" si="106"/>
        <v>0</v>
      </c>
      <c r="K466" s="87">
        <f t="shared" si="107"/>
        <v>0</v>
      </c>
      <c r="L466" s="87">
        <f t="shared" si="108"/>
        <v>0</v>
      </c>
      <c r="M466" s="87">
        <f t="shared" si="109"/>
        <v>0</v>
      </c>
      <c r="N466" s="87">
        <f t="shared" si="110"/>
        <v>0</v>
      </c>
      <c r="O466" s="87">
        <f t="shared" si="111"/>
        <v>0</v>
      </c>
    </row>
    <row r="467" spans="1:15" x14ac:dyDescent="0.35">
      <c r="A467" s="87" t="str">
        <f t="shared" si="98"/>
        <v>2026</v>
      </c>
      <c r="B467" s="87">
        <v>656010</v>
      </c>
      <c r="C467" s="87">
        <f t="shared" si="99"/>
        <v>0</v>
      </c>
      <c r="D467" s="87">
        <f t="shared" si="100"/>
        <v>0</v>
      </c>
      <c r="E467" s="87">
        <f t="shared" si="101"/>
        <v>0</v>
      </c>
      <c r="F467" s="87">
        <f t="shared" si="102"/>
        <v>0</v>
      </c>
      <c r="G467" s="87">
        <f t="shared" si="103"/>
        <v>0</v>
      </c>
      <c r="H467" s="87">
        <f t="shared" si="104"/>
        <v>0</v>
      </c>
      <c r="I467" s="87">
        <f t="shared" si="105"/>
        <v>0</v>
      </c>
      <c r="J467" s="87">
        <f t="shared" si="106"/>
        <v>0</v>
      </c>
      <c r="K467" s="87">
        <f t="shared" si="107"/>
        <v>0</v>
      </c>
      <c r="L467" s="87">
        <f t="shared" si="108"/>
        <v>0</v>
      </c>
      <c r="M467" s="87">
        <f t="shared" si="109"/>
        <v>0</v>
      </c>
      <c r="N467" s="87">
        <f t="shared" si="110"/>
        <v>0</v>
      </c>
      <c r="O467" s="87">
        <f t="shared" si="111"/>
        <v>0</v>
      </c>
    </row>
    <row r="468" spans="1:15" x14ac:dyDescent="0.35">
      <c r="A468" s="87" t="str">
        <f t="shared" si="98"/>
        <v>2026</v>
      </c>
      <c r="B468" s="87">
        <v>656011</v>
      </c>
      <c r="C468" s="87">
        <f t="shared" si="99"/>
        <v>0</v>
      </c>
      <c r="D468" s="87">
        <f t="shared" si="100"/>
        <v>0</v>
      </c>
      <c r="E468" s="87">
        <f t="shared" si="101"/>
        <v>0</v>
      </c>
      <c r="F468" s="87">
        <f t="shared" si="102"/>
        <v>0</v>
      </c>
      <c r="G468" s="87">
        <f t="shared" si="103"/>
        <v>0</v>
      </c>
      <c r="H468" s="87">
        <f t="shared" si="104"/>
        <v>0</v>
      </c>
      <c r="I468" s="87">
        <f t="shared" si="105"/>
        <v>0</v>
      </c>
      <c r="J468" s="87">
        <f t="shared" si="106"/>
        <v>0</v>
      </c>
      <c r="K468" s="87">
        <f t="shared" si="107"/>
        <v>0</v>
      </c>
      <c r="L468" s="87">
        <f t="shared" si="108"/>
        <v>0</v>
      </c>
      <c r="M468" s="87">
        <f t="shared" si="109"/>
        <v>0</v>
      </c>
      <c r="N468" s="87">
        <f t="shared" si="110"/>
        <v>0</v>
      </c>
      <c r="O468" s="87">
        <f t="shared" si="111"/>
        <v>0</v>
      </c>
    </row>
    <row r="469" spans="1:15" x14ac:dyDescent="0.35">
      <c r="A469" s="87" t="str">
        <f t="shared" si="98"/>
        <v>2026</v>
      </c>
      <c r="B469" s="87">
        <v>656012</v>
      </c>
      <c r="C469" s="87">
        <f t="shared" si="99"/>
        <v>0</v>
      </c>
      <c r="D469" s="87">
        <f t="shared" si="100"/>
        <v>0</v>
      </c>
      <c r="E469" s="87">
        <f t="shared" si="101"/>
        <v>0</v>
      </c>
      <c r="F469" s="87">
        <f t="shared" si="102"/>
        <v>0</v>
      </c>
      <c r="G469" s="87">
        <f t="shared" si="103"/>
        <v>0</v>
      </c>
      <c r="H469" s="87">
        <f t="shared" si="104"/>
        <v>0</v>
      </c>
      <c r="I469" s="87">
        <f t="shared" si="105"/>
        <v>0</v>
      </c>
      <c r="J469" s="87">
        <f t="shared" si="106"/>
        <v>0</v>
      </c>
      <c r="K469" s="87">
        <f t="shared" si="107"/>
        <v>0</v>
      </c>
      <c r="L469" s="87">
        <f t="shared" si="108"/>
        <v>0</v>
      </c>
      <c r="M469" s="87">
        <f t="shared" si="109"/>
        <v>0</v>
      </c>
      <c r="N469" s="87">
        <f t="shared" si="110"/>
        <v>0</v>
      </c>
      <c r="O469" s="87">
        <f t="shared" si="111"/>
        <v>0</v>
      </c>
    </row>
    <row r="470" spans="1:15" x14ac:dyDescent="0.35">
      <c r="A470" s="87" t="str">
        <f t="shared" si="98"/>
        <v>2026</v>
      </c>
      <c r="B470" s="87">
        <v>656013</v>
      </c>
      <c r="C470" s="87">
        <f t="shared" si="99"/>
        <v>0</v>
      </c>
      <c r="D470" s="87">
        <f t="shared" si="100"/>
        <v>0</v>
      </c>
      <c r="E470" s="87">
        <f t="shared" si="101"/>
        <v>0</v>
      </c>
      <c r="F470" s="87">
        <f t="shared" si="102"/>
        <v>0</v>
      </c>
      <c r="G470" s="87">
        <f t="shared" si="103"/>
        <v>0</v>
      </c>
      <c r="H470" s="87">
        <f t="shared" si="104"/>
        <v>0</v>
      </c>
      <c r="I470" s="87">
        <f t="shared" si="105"/>
        <v>0</v>
      </c>
      <c r="J470" s="87">
        <f t="shared" si="106"/>
        <v>0</v>
      </c>
      <c r="K470" s="87">
        <f t="shared" si="107"/>
        <v>0</v>
      </c>
      <c r="L470" s="87">
        <f t="shared" si="108"/>
        <v>0</v>
      </c>
      <c r="M470" s="87">
        <f t="shared" si="109"/>
        <v>0</v>
      </c>
      <c r="N470" s="87">
        <f t="shared" si="110"/>
        <v>0</v>
      </c>
      <c r="O470" s="87">
        <f t="shared" si="111"/>
        <v>0</v>
      </c>
    </row>
    <row r="471" spans="1:15" x14ac:dyDescent="0.35">
      <c r="A471" s="87" t="str">
        <f t="shared" si="98"/>
        <v>2026</v>
      </c>
      <c r="B471" s="87">
        <v>656014</v>
      </c>
      <c r="C471" s="87">
        <f t="shared" si="99"/>
        <v>0</v>
      </c>
      <c r="D471" s="87">
        <f t="shared" si="100"/>
        <v>0</v>
      </c>
      <c r="E471" s="87">
        <f t="shared" si="101"/>
        <v>0</v>
      </c>
      <c r="F471" s="87">
        <f t="shared" si="102"/>
        <v>0</v>
      </c>
      <c r="G471" s="87">
        <f t="shared" si="103"/>
        <v>0</v>
      </c>
      <c r="H471" s="87">
        <f t="shared" si="104"/>
        <v>0</v>
      </c>
      <c r="I471" s="87">
        <f t="shared" si="105"/>
        <v>0</v>
      </c>
      <c r="J471" s="87">
        <f t="shared" si="106"/>
        <v>0</v>
      </c>
      <c r="K471" s="87">
        <f t="shared" si="107"/>
        <v>0</v>
      </c>
      <c r="L471" s="87">
        <f t="shared" si="108"/>
        <v>0</v>
      </c>
      <c r="M471" s="87">
        <f t="shared" si="109"/>
        <v>0</v>
      </c>
      <c r="N471" s="87">
        <f t="shared" si="110"/>
        <v>0</v>
      </c>
      <c r="O471" s="87">
        <f t="shared" si="111"/>
        <v>0</v>
      </c>
    </row>
    <row r="472" spans="1:15" x14ac:dyDescent="0.35">
      <c r="A472" s="87" t="str">
        <f t="shared" si="98"/>
        <v>2026</v>
      </c>
      <c r="B472" s="87">
        <v>657000</v>
      </c>
      <c r="C472" s="87">
        <f t="shared" si="99"/>
        <v>0</v>
      </c>
      <c r="D472" s="87">
        <f t="shared" si="100"/>
        <v>0</v>
      </c>
      <c r="E472" s="87">
        <f t="shared" si="101"/>
        <v>0</v>
      </c>
      <c r="F472" s="87">
        <f t="shared" si="102"/>
        <v>0</v>
      </c>
      <c r="G472" s="87">
        <f t="shared" si="103"/>
        <v>0</v>
      </c>
      <c r="H472" s="87">
        <f t="shared" si="104"/>
        <v>0</v>
      </c>
      <c r="I472" s="87">
        <f t="shared" si="105"/>
        <v>0</v>
      </c>
      <c r="J472" s="87">
        <f t="shared" si="106"/>
        <v>0</v>
      </c>
      <c r="K472" s="87">
        <f t="shared" si="107"/>
        <v>0</v>
      </c>
      <c r="L472" s="87">
        <f t="shared" si="108"/>
        <v>0</v>
      </c>
      <c r="M472" s="87">
        <f t="shared" si="109"/>
        <v>0</v>
      </c>
      <c r="N472" s="87">
        <f t="shared" si="110"/>
        <v>0</v>
      </c>
      <c r="O472" s="87">
        <f t="shared" si="111"/>
        <v>0</v>
      </c>
    </row>
    <row r="473" spans="1:15" x14ac:dyDescent="0.35">
      <c r="A473" s="87" t="str">
        <f t="shared" si="98"/>
        <v>2026</v>
      </c>
      <c r="B473" s="87">
        <v>657001</v>
      </c>
      <c r="C473" s="87">
        <f t="shared" si="99"/>
        <v>0</v>
      </c>
      <c r="D473" s="87">
        <f t="shared" si="100"/>
        <v>0</v>
      </c>
      <c r="E473" s="87">
        <f t="shared" si="101"/>
        <v>0</v>
      </c>
      <c r="F473" s="87">
        <f t="shared" si="102"/>
        <v>0</v>
      </c>
      <c r="G473" s="87">
        <f t="shared" si="103"/>
        <v>0</v>
      </c>
      <c r="H473" s="87">
        <f t="shared" si="104"/>
        <v>0</v>
      </c>
      <c r="I473" s="87">
        <f t="shared" si="105"/>
        <v>0</v>
      </c>
      <c r="J473" s="87">
        <f t="shared" si="106"/>
        <v>0</v>
      </c>
      <c r="K473" s="87">
        <f t="shared" si="107"/>
        <v>0</v>
      </c>
      <c r="L473" s="87">
        <f t="shared" si="108"/>
        <v>0</v>
      </c>
      <c r="M473" s="87">
        <f t="shared" si="109"/>
        <v>0</v>
      </c>
      <c r="N473" s="87">
        <f t="shared" si="110"/>
        <v>0</v>
      </c>
      <c r="O473" s="87">
        <f t="shared" si="111"/>
        <v>0</v>
      </c>
    </row>
    <row r="474" spans="1:15" x14ac:dyDescent="0.35">
      <c r="A474" s="87" t="str">
        <f t="shared" si="98"/>
        <v>2026</v>
      </c>
      <c r="B474" s="87">
        <v>657002</v>
      </c>
      <c r="C474" s="87">
        <f t="shared" si="99"/>
        <v>0</v>
      </c>
      <c r="D474" s="87">
        <f t="shared" si="100"/>
        <v>0</v>
      </c>
      <c r="E474" s="87">
        <f t="shared" si="101"/>
        <v>0</v>
      </c>
      <c r="F474" s="87">
        <f t="shared" si="102"/>
        <v>0</v>
      </c>
      <c r="G474" s="87">
        <f t="shared" si="103"/>
        <v>0</v>
      </c>
      <c r="H474" s="87">
        <f t="shared" si="104"/>
        <v>0</v>
      </c>
      <c r="I474" s="87">
        <f t="shared" si="105"/>
        <v>0</v>
      </c>
      <c r="J474" s="87">
        <f t="shared" si="106"/>
        <v>0</v>
      </c>
      <c r="K474" s="87">
        <f t="shared" si="107"/>
        <v>0</v>
      </c>
      <c r="L474" s="87">
        <f t="shared" si="108"/>
        <v>0</v>
      </c>
      <c r="M474" s="87">
        <f t="shared" si="109"/>
        <v>0</v>
      </c>
      <c r="N474" s="87">
        <f t="shared" si="110"/>
        <v>0</v>
      </c>
      <c r="O474" s="87">
        <f t="shared" si="111"/>
        <v>0</v>
      </c>
    </row>
    <row r="475" spans="1:15" x14ac:dyDescent="0.35">
      <c r="A475" s="87" t="str">
        <f t="shared" si="98"/>
        <v>2026</v>
      </c>
      <c r="B475" s="87">
        <v>657003</v>
      </c>
      <c r="C475" s="87">
        <f t="shared" si="99"/>
        <v>0</v>
      </c>
      <c r="D475" s="87">
        <f t="shared" si="100"/>
        <v>0</v>
      </c>
      <c r="E475" s="87">
        <f t="shared" si="101"/>
        <v>0</v>
      </c>
      <c r="F475" s="87">
        <f t="shared" si="102"/>
        <v>0</v>
      </c>
      <c r="G475" s="87">
        <f t="shared" si="103"/>
        <v>0</v>
      </c>
      <c r="H475" s="87">
        <f t="shared" si="104"/>
        <v>0</v>
      </c>
      <c r="I475" s="87">
        <f t="shared" si="105"/>
        <v>0</v>
      </c>
      <c r="J475" s="87">
        <f t="shared" si="106"/>
        <v>0</v>
      </c>
      <c r="K475" s="87">
        <f t="shared" si="107"/>
        <v>0</v>
      </c>
      <c r="L475" s="87">
        <f t="shared" si="108"/>
        <v>0</v>
      </c>
      <c r="M475" s="87">
        <f t="shared" si="109"/>
        <v>0</v>
      </c>
      <c r="N475" s="87">
        <f t="shared" si="110"/>
        <v>0</v>
      </c>
      <c r="O475" s="87">
        <f t="shared" si="111"/>
        <v>0</v>
      </c>
    </row>
    <row r="476" spans="1:15" x14ac:dyDescent="0.35">
      <c r="A476" s="87" t="str">
        <f t="shared" si="98"/>
        <v>2026</v>
      </c>
      <c r="B476" s="87">
        <v>657004</v>
      </c>
      <c r="C476" s="87">
        <f t="shared" si="99"/>
        <v>0</v>
      </c>
      <c r="D476" s="87">
        <f t="shared" si="100"/>
        <v>0</v>
      </c>
      <c r="E476" s="87">
        <f t="shared" si="101"/>
        <v>0</v>
      </c>
      <c r="F476" s="87">
        <f t="shared" si="102"/>
        <v>0</v>
      </c>
      <c r="G476" s="87">
        <f t="shared" si="103"/>
        <v>0</v>
      </c>
      <c r="H476" s="87">
        <f t="shared" si="104"/>
        <v>0</v>
      </c>
      <c r="I476" s="87">
        <f t="shared" si="105"/>
        <v>0</v>
      </c>
      <c r="J476" s="87">
        <f t="shared" si="106"/>
        <v>0</v>
      </c>
      <c r="K476" s="87">
        <f t="shared" si="107"/>
        <v>0</v>
      </c>
      <c r="L476" s="87">
        <f t="shared" si="108"/>
        <v>0</v>
      </c>
      <c r="M476" s="87">
        <f t="shared" si="109"/>
        <v>0</v>
      </c>
      <c r="N476" s="87">
        <f t="shared" si="110"/>
        <v>0</v>
      </c>
      <c r="O476" s="87">
        <f t="shared" si="111"/>
        <v>0</v>
      </c>
    </row>
    <row r="477" spans="1:15" x14ac:dyDescent="0.35">
      <c r="A477" s="87" t="str">
        <f t="shared" si="98"/>
        <v>2026</v>
      </c>
      <c r="B477" s="87">
        <v>657005</v>
      </c>
      <c r="C477" s="87">
        <f t="shared" si="99"/>
        <v>0</v>
      </c>
      <c r="D477" s="87">
        <f t="shared" si="100"/>
        <v>0</v>
      </c>
      <c r="E477" s="87">
        <f t="shared" si="101"/>
        <v>0</v>
      </c>
      <c r="F477" s="87">
        <f t="shared" si="102"/>
        <v>0</v>
      </c>
      <c r="G477" s="87">
        <f t="shared" si="103"/>
        <v>0</v>
      </c>
      <c r="H477" s="87">
        <f t="shared" si="104"/>
        <v>0</v>
      </c>
      <c r="I477" s="87">
        <f t="shared" si="105"/>
        <v>0</v>
      </c>
      <c r="J477" s="87">
        <f t="shared" si="106"/>
        <v>0</v>
      </c>
      <c r="K477" s="87">
        <f t="shared" si="107"/>
        <v>0</v>
      </c>
      <c r="L477" s="87">
        <f t="shared" si="108"/>
        <v>0</v>
      </c>
      <c r="M477" s="87">
        <f t="shared" si="109"/>
        <v>0</v>
      </c>
      <c r="N477" s="87">
        <f t="shared" si="110"/>
        <v>0</v>
      </c>
      <c r="O477" s="87">
        <f t="shared" si="111"/>
        <v>0</v>
      </c>
    </row>
    <row r="478" spans="1:15" x14ac:dyDescent="0.35">
      <c r="A478" s="87" t="str">
        <f t="shared" si="98"/>
        <v>2026</v>
      </c>
      <c r="B478" s="87">
        <v>657006</v>
      </c>
      <c r="C478" s="87">
        <f t="shared" si="99"/>
        <v>0</v>
      </c>
      <c r="D478" s="87">
        <f t="shared" si="100"/>
        <v>0</v>
      </c>
      <c r="E478" s="87">
        <f t="shared" si="101"/>
        <v>0</v>
      </c>
      <c r="F478" s="87">
        <f t="shared" si="102"/>
        <v>0</v>
      </c>
      <c r="G478" s="87">
        <f t="shared" si="103"/>
        <v>0</v>
      </c>
      <c r="H478" s="87">
        <f t="shared" si="104"/>
        <v>0</v>
      </c>
      <c r="I478" s="87">
        <f t="shared" si="105"/>
        <v>0</v>
      </c>
      <c r="J478" s="87">
        <f t="shared" si="106"/>
        <v>0</v>
      </c>
      <c r="K478" s="87">
        <f t="shared" si="107"/>
        <v>0</v>
      </c>
      <c r="L478" s="87">
        <f t="shared" si="108"/>
        <v>0</v>
      </c>
      <c r="M478" s="87">
        <f t="shared" si="109"/>
        <v>0</v>
      </c>
      <c r="N478" s="87">
        <f t="shared" si="110"/>
        <v>0</v>
      </c>
      <c r="O478" s="87">
        <f t="shared" si="111"/>
        <v>0</v>
      </c>
    </row>
    <row r="479" spans="1:15" x14ac:dyDescent="0.35">
      <c r="A479" s="87" t="str">
        <f t="shared" si="98"/>
        <v>2026</v>
      </c>
      <c r="B479" s="87">
        <v>657007</v>
      </c>
      <c r="C479" s="87">
        <f t="shared" si="99"/>
        <v>0</v>
      </c>
      <c r="D479" s="87">
        <f t="shared" si="100"/>
        <v>0</v>
      </c>
      <c r="E479" s="87">
        <f t="shared" si="101"/>
        <v>0</v>
      </c>
      <c r="F479" s="87">
        <f t="shared" si="102"/>
        <v>0</v>
      </c>
      <c r="G479" s="87">
        <f t="shared" si="103"/>
        <v>0</v>
      </c>
      <c r="H479" s="87">
        <f t="shared" si="104"/>
        <v>0</v>
      </c>
      <c r="I479" s="87">
        <f t="shared" si="105"/>
        <v>0</v>
      </c>
      <c r="J479" s="87">
        <f t="shared" si="106"/>
        <v>0</v>
      </c>
      <c r="K479" s="87">
        <f t="shared" si="107"/>
        <v>0</v>
      </c>
      <c r="L479" s="87">
        <f t="shared" si="108"/>
        <v>0</v>
      </c>
      <c r="M479" s="87">
        <f t="shared" si="109"/>
        <v>0</v>
      </c>
      <c r="N479" s="87">
        <f t="shared" si="110"/>
        <v>0</v>
      </c>
      <c r="O479" s="87">
        <f t="shared" si="111"/>
        <v>0</v>
      </c>
    </row>
    <row r="480" spans="1:15" x14ac:dyDescent="0.35">
      <c r="A480" s="87" t="str">
        <f t="shared" si="98"/>
        <v>2026</v>
      </c>
      <c r="B480" s="87">
        <v>657008</v>
      </c>
      <c r="C480" s="87">
        <f t="shared" si="99"/>
        <v>0</v>
      </c>
      <c r="D480" s="87">
        <f t="shared" si="100"/>
        <v>0</v>
      </c>
      <c r="E480" s="87">
        <f t="shared" si="101"/>
        <v>0</v>
      </c>
      <c r="F480" s="87">
        <f t="shared" si="102"/>
        <v>0</v>
      </c>
      <c r="G480" s="87">
        <f t="shared" si="103"/>
        <v>0</v>
      </c>
      <c r="H480" s="87">
        <f t="shared" si="104"/>
        <v>0</v>
      </c>
      <c r="I480" s="87">
        <f t="shared" si="105"/>
        <v>0</v>
      </c>
      <c r="J480" s="87">
        <f t="shared" si="106"/>
        <v>0</v>
      </c>
      <c r="K480" s="87">
        <f t="shared" si="107"/>
        <v>0</v>
      </c>
      <c r="L480" s="87">
        <f t="shared" si="108"/>
        <v>0</v>
      </c>
      <c r="M480" s="87">
        <f t="shared" si="109"/>
        <v>0</v>
      </c>
      <c r="N480" s="87">
        <f t="shared" si="110"/>
        <v>0</v>
      </c>
      <c r="O480" s="87">
        <f t="shared" si="111"/>
        <v>0</v>
      </c>
    </row>
    <row r="481" spans="1:15" x14ac:dyDescent="0.35">
      <c r="A481" s="87" t="str">
        <f t="shared" si="98"/>
        <v>2026</v>
      </c>
      <c r="B481" s="87">
        <v>657009</v>
      </c>
      <c r="C481" s="87">
        <f t="shared" si="99"/>
        <v>0</v>
      </c>
      <c r="D481" s="87">
        <f t="shared" si="100"/>
        <v>0</v>
      </c>
      <c r="E481" s="87">
        <f t="shared" si="101"/>
        <v>0</v>
      </c>
      <c r="F481" s="87">
        <f t="shared" si="102"/>
        <v>0</v>
      </c>
      <c r="G481" s="87">
        <f t="shared" si="103"/>
        <v>0</v>
      </c>
      <c r="H481" s="87">
        <f t="shared" si="104"/>
        <v>0</v>
      </c>
      <c r="I481" s="87">
        <f t="shared" si="105"/>
        <v>0</v>
      </c>
      <c r="J481" s="87">
        <f t="shared" si="106"/>
        <v>0</v>
      </c>
      <c r="K481" s="87">
        <f t="shared" si="107"/>
        <v>0</v>
      </c>
      <c r="L481" s="87">
        <f t="shared" si="108"/>
        <v>0</v>
      </c>
      <c r="M481" s="87">
        <f t="shared" si="109"/>
        <v>0</v>
      </c>
      <c r="N481" s="87">
        <f t="shared" si="110"/>
        <v>0</v>
      </c>
      <c r="O481" s="87">
        <f t="shared" si="111"/>
        <v>0</v>
      </c>
    </row>
    <row r="482" spans="1:15" x14ac:dyDescent="0.35">
      <c r="A482" s="87" t="str">
        <f t="shared" si="98"/>
        <v>2026</v>
      </c>
      <c r="B482" s="87">
        <v>657010</v>
      </c>
      <c r="C482" s="87">
        <f t="shared" si="99"/>
        <v>0</v>
      </c>
      <c r="D482" s="87">
        <f t="shared" si="100"/>
        <v>0</v>
      </c>
      <c r="E482" s="87">
        <f t="shared" si="101"/>
        <v>0</v>
      </c>
      <c r="F482" s="87">
        <f t="shared" si="102"/>
        <v>0</v>
      </c>
      <c r="G482" s="87">
        <f t="shared" si="103"/>
        <v>0</v>
      </c>
      <c r="H482" s="87">
        <f t="shared" si="104"/>
        <v>0</v>
      </c>
      <c r="I482" s="87">
        <f t="shared" si="105"/>
        <v>0</v>
      </c>
      <c r="J482" s="87">
        <f t="shared" si="106"/>
        <v>0</v>
      </c>
      <c r="K482" s="87">
        <f t="shared" si="107"/>
        <v>0</v>
      </c>
      <c r="L482" s="87">
        <f t="shared" si="108"/>
        <v>0</v>
      </c>
      <c r="M482" s="87">
        <f t="shared" si="109"/>
        <v>0</v>
      </c>
      <c r="N482" s="87">
        <f t="shared" si="110"/>
        <v>0</v>
      </c>
      <c r="O482" s="87">
        <f t="shared" si="111"/>
        <v>0</v>
      </c>
    </row>
    <row r="483" spans="1:15" x14ac:dyDescent="0.35">
      <c r="A483" s="87" t="str">
        <f t="shared" si="98"/>
        <v>2026</v>
      </c>
      <c r="C483" s="87" t="e">
        <f t="shared" si="99"/>
        <v>#N/A</v>
      </c>
      <c r="D483" s="87" t="e">
        <f t="shared" si="100"/>
        <v>#N/A</v>
      </c>
      <c r="E483" s="87" t="e">
        <f t="shared" si="101"/>
        <v>#N/A</v>
      </c>
      <c r="F483" s="87" t="e">
        <f t="shared" si="102"/>
        <v>#N/A</v>
      </c>
      <c r="G483" s="87" t="e">
        <f t="shared" si="103"/>
        <v>#N/A</v>
      </c>
      <c r="H483" s="87" t="e">
        <f t="shared" si="104"/>
        <v>#N/A</v>
      </c>
      <c r="I483" s="87" t="e">
        <f t="shared" si="105"/>
        <v>#N/A</v>
      </c>
      <c r="J483" s="87" t="e">
        <f t="shared" si="106"/>
        <v>#N/A</v>
      </c>
      <c r="K483" s="87" t="e">
        <f t="shared" si="107"/>
        <v>#N/A</v>
      </c>
      <c r="L483" s="87" t="e">
        <f t="shared" si="108"/>
        <v>#N/A</v>
      </c>
      <c r="M483" s="87" t="e">
        <f t="shared" si="109"/>
        <v>#N/A</v>
      </c>
      <c r="N483" s="87" t="e">
        <f t="shared" si="110"/>
        <v>#N/A</v>
      </c>
      <c r="O483" s="87" t="e">
        <f t="shared" si="111"/>
        <v>#N/A</v>
      </c>
    </row>
    <row r="484" spans="1:15" x14ac:dyDescent="0.35">
      <c r="A484" s="87" t="str">
        <f t="shared" si="98"/>
        <v>2026</v>
      </c>
      <c r="C484" s="87" t="e">
        <f t="shared" si="99"/>
        <v>#N/A</v>
      </c>
      <c r="D484" s="87" t="e">
        <f t="shared" si="100"/>
        <v>#N/A</v>
      </c>
      <c r="E484" s="87" t="e">
        <f t="shared" si="101"/>
        <v>#N/A</v>
      </c>
      <c r="F484" s="87" t="e">
        <f t="shared" si="102"/>
        <v>#N/A</v>
      </c>
      <c r="G484" s="87" t="e">
        <f t="shared" si="103"/>
        <v>#N/A</v>
      </c>
      <c r="H484" s="87" t="e">
        <f t="shared" si="104"/>
        <v>#N/A</v>
      </c>
      <c r="I484" s="87" t="e">
        <f t="shared" si="105"/>
        <v>#N/A</v>
      </c>
      <c r="J484" s="87" t="e">
        <f t="shared" si="106"/>
        <v>#N/A</v>
      </c>
      <c r="K484" s="87" t="e">
        <f t="shared" si="107"/>
        <v>#N/A</v>
      </c>
      <c r="L484" s="87" t="e">
        <f t="shared" si="108"/>
        <v>#N/A</v>
      </c>
      <c r="M484" s="87" t="e">
        <f t="shared" si="109"/>
        <v>#N/A</v>
      </c>
      <c r="N484" s="87" t="e">
        <f t="shared" si="110"/>
        <v>#N/A</v>
      </c>
      <c r="O484" s="87" t="e">
        <f t="shared" si="111"/>
        <v>#N/A</v>
      </c>
    </row>
    <row r="485" spans="1:15" x14ac:dyDescent="0.35">
      <c r="A485" s="87" t="str">
        <f t="shared" si="98"/>
        <v>2026</v>
      </c>
      <c r="C485" s="87" t="e">
        <f t="shared" si="99"/>
        <v>#N/A</v>
      </c>
      <c r="D485" s="87" t="e">
        <f t="shared" si="100"/>
        <v>#N/A</v>
      </c>
      <c r="E485" s="87" t="e">
        <f t="shared" si="101"/>
        <v>#N/A</v>
      </c>
      <c r="F485" s="87" t="e">
        <f t="shared" si="102"/>
        <v>#N/A</v>
      </c>
      <c r="G485" s="87" t="e">
        <f t="shared" si="103"/>
        <v>#N/A</v>
      </c>
      <c r="H485" s="87" t="e">
        <f t="shared" si="104"/>
        <v>#N/A</v>
      </c>
      <c r="I485" s="87" t="e">
        <f t="shared" si="105"/>
        <v>#N/A</v>
      </c>
      <c r="J485" s="87" t="e">
        <f t="shared" si="106"/>
        <v>#N/A</v>
      </c>
      <c r="K485" s="87" t="e">
        <f t="shared" si="107"/>
        <v>#N/A</v>
      </c>
      <c r="L485" s="87" t="e">
        <f t="shared" si="108"/>
        <v>#N/A</v>
      </c>
      <c r="M485" s="87" t="e">
        <f t="shared" si="109"/>
        <v>#N/A</v>
      </c>
      <c r="N485" s="87" t="e">
        <f t="shared" si="110"/>
        <v>#N/A</v>
      </c>
      <c r="O485" s="87" t="e">
        <f t="shared" si="111"/>
        <v>#N/A</v>
      </c>
    </row>
    <row r="486" spans="1:15" x14ac:dyDescent="0.35">
      <c r="A486" s="87" t="str">
        <f t="shared" si="98"/>
        <v>2026</v>
      </c>
      <c r="C486" s="87" t="e">
        <f t="shared" si="99"/>
        <v>#N/A</v>
      </c>
      <c r="D486" s="87" t="e">
        <f t="shared" si="100"/>
        <v>#N/A</v>
      </c>
      <c r="E486" s="87" t="e">
        <f t="shared" si="101"/>
        <v>#N/A</v>
      </c>
      <c r="F486" s="87" t="e">
        <f t="shared" si="102"/>
        <v>#N/A</v>
      </c>
      <c r="G486" s="87" t="e">
        <f t="shared" si="103"/>
        <v>#N/A</v>
      </c>
      <c r="H486" s="87" t="e">
        <f t="shared" si="104"/>
        <v>#N/A</v>
      </c>
      <c r="I486" s="87" t="e">
        <f t="shared" si="105"/>
        <v>#N/A</v>
      </c>
      <c r="J486" s="87" t="e">
        <f t="shared" si="106"/>
        <v>#N/A</v>
      </c>
      <c r="K486" s="87" t="e">
        <f t="shared" si="107"/>
        <v>#N/A</v>
      </c>
      <c r="L486" s="87" t="e">
        <f t="shared" si="108"/>
        <v>#N/A</v>
      </c>
      <c r="M486" s="87" t="e">
        <f t="shared" si="109"/>
        <v>#N/A</v>
      </c>
      <c r="N486" s="87" t="e">
        <f t="shared" si="110"/>
        <v>#N/A</v>
      </c>
      <c r="O486" s="87" t="e">
        <f t="shared" si="111"/>
        <v>#N/A</v>
      </c>
    </row>
    <row r="487" spans="1:15" x14ac:dyDescent="0.35">
      <c r="A487" s="87" t="str">
        <f t="shared" si="98"/>
        <v>2026</v>
      </c>
      <c r="B487" s="87">
        <v>660000</v>
      </c>
      <c r="C487" s="87">
        <f t="shared" si="99"/>
        <v>0</v>
      </c>
      <c r="D487" s="87">
        <f t="shared" si="100"/>
        <v>0</v>
      </c>
      <c r="E487" s="87">
        <f t="shared" si="101"/>
        <v>0</v>
      </c>
      <c r="F487" s="87">
        <f t="shared" si="102"/>
        <v>0</v>
      </c>
      <c r="G487" s="87">
        <f t="shared" si="103"/>
        <v>0</v>
      </c>
      <c r="H487" s="87">
        <f t="shared" si="104"/>
        <v>0</v>
      </c>
      <c r="I487" s="87">
        <f t="shared" si="105"/>
        <v>0</v>
      </c>
      <c r="J487" s="87">
        <f t="shared" si="106"/>
        <v>0</v>
      </c>
      <c r="K487" s="87">
        <f t="shared" si="107"/>
        <v>0</v>
      </c>
      <c r="L487" s="87">
        <f t="shared" si="108"/>
        <v>0</v>
      </c>
      <c r="M487" s="87">
        <f t="shared" si="109"/>
        <v>0</v>
      </c>
      <c r="N487" s="87">
        <f t="shared" si="110"/>
        <v>0</v>
      </c>
      <c r="O487" s="87">
        <f t="shared" si="111"/>
        <v>0</v>
      </c>
    </row>
    <row r="488" spans="1:15" x14ac:dyDescent="0.35">
      <c r="A488" s="87" t="str">
        <f t="shared" si="98"/>
        <v>2026</v>
      </c>
      <c r="B488" s="87">
        <v>661000</v>
      </c>
      <c r="C488" s="87">
        <f t="shared" si="99"/>
        <v>0</v>
      </c>
      <c r="D488" s="87">
        <f t="shared" si="100"/>
        <v>0</v>
      </c>
      <c r="E488" s="87">
        <f t="shared" si="101"/>
        <v>0</v>
      </c>
      <c r="F488" s="87">
        <f t="shared" si="102"/>
        <v>0</v>
      </c>
      <c r="G488" s="87">
        <f t="shared" si="103"/>
        <v>0</v>
      </c>
      <c r="H488" s="87">
        <f t="shared" si="104"/>
        <v>0</v>
      </c>
      <c r="I488" s="87">
        <f t="shared" si="105"/>
        <v>0</v>
      </c>
      <c r="J488" s="87">
        <f t="shared" si="106"/>
        <v>0</v>
      </c>
      <c r="K488" s="87">
        <f t="shared" si="107"/>
        <v>0</v>
      </c>
      <c r="L488" s="87">
        <f t="shared" si="108"/>
        <v>0</v>
      </c>
      <c r="M488" s="87">
        <f t="shared" si="109"/>
        <v>0</v>
      </c>
      <c r="N488" s="87">
        <f t="shared" si="110"/>
        <v>0</v>
      </c>
      <c r="O488" s="87">
        <f t="shared" si="111"/>
        <v>0</v>
      </c>
    </row>
    <row r="489" spans="1:15" x14ac:dyDescent="0.35">
      <c r="A489" s="87" t="str">
        <f t="shared" si="98"/>
        <v>2026</v>
      </c>
      <c r="B489" s="87">
        <v>661010</v>
      </c>
      <c r="C489" s="87">
        <f t="shared" si="99"/>
        <v>0</v>
      </c>
      <c r="D489" s="87">
        <f t="shared" si="100"/>
        <v>0</v>
      </c>
      <c r="E489" s="87">
        <f t="shared" si="101"/>
        <v>0</v>
      </c>
      <c r="F489" s="87">
        <f t="shared" si="102"/>
        <v>0</v>
      </c>
      <c r="G489" s="87">
        <f t="shared" si="103"/>
        <v>0</v>
      </c>
      <c r="H489" s="87">
        <f t="shared" si="104"/>
        <v>0</v>
      </c>
      <c r="I489" s="87">
        <f t="shared" si="105"/>
        <v>0</v>
      </c>
      <c r="J489" s="87">
        <f t="shared" si="106"/>
        <v>0</v>
      </c>
      <c r="K489" s="87">
        <f t="shared" si="107"/>
        <v>0</v>
      </c>
      <c r="L489" s="87">
        <f t="shared" si="108"/>
        <v>0</v>
      </c>
      <c r="M489" s="87">
        <f t="shared" si="109"/>
        <v>0</v>
      </c>
      <c r="N489" s="87">
        <f t="shared" si="110"/>
        <v>0</v>
      </c>
      <c r="O489" s="87">
        <f t="shared" si="111"/>
        <v>0</v>
      </c>
    </row>
    <row r="490" spans="1:15" x14ac:dyDescent="0.35">
      <c r="A490" s="87" t="str">
        <f t="shared" si="98"/>
        <v>2026</v>
      </c>
      <c r="B490" s="87">
        <v>661011</v>
      </c>
      <c r="C490" s="87">
        <f t="shared" si="99"/>
        <v>0</v>
      </c>
      <c r="D490" s="87">
        <f t="shared" si="100"/>
        <v>0</v>
      </c>
      <c r="E490" s="87">
        <f t="shared" si="101"/>
        <v>0</v>
      </c>
      <c r="F490" s="87">
        <f t="shared" si="102"/>
        <v>0</v>
      </c>
      <c r="G490" s="87">
        <f t="shared" si="103"/>
        <v>0</v>
      </c>
      <c r="H490" s="87">
        <f t="shared" si="104"/>
        <v>0</v>
      </c>
      <c r="I490" s="87">
        <f t="shared" si="105"/>
        <v>0</v>
      </c>
      <c r="J490" s="87">
        <f t="shared" si="106"/>
        <v>0</v>
      </c>
      <c r="K490" s="87">
        <f t="shared" si="107"/>
        <v>0</v>
      </c>
      <c r="L490" s="87">
        <f t="shared" si="108"/>
        <v>0</v>
      </c>
      <c r="M490" s="87">
        <f t="shared" si="109"/>
        <v>0</v>
      </c>
      <c r="N490" s="87">
        <f t="shared" si="110"/>
        <v>0</v>
      </c>
      <c r="O490" s="87">
        <f t="shared" si="111"/>
        <v>0</v>
      </c>
    </row>
    <row r="491" spans="1:15" x14ac:dyDescent="0.35">
      <c r="A491" s="87" t="str">
        <f t="shared" si="98"/>
        <v>2026</v>
      </c>
      <c r="B491" s="87">
        <v>661012</v>
      </c>
      <c r="C491" s="87">
        <f t="shared" si="99"/>
        <v>0</v>
      </c>
      <c r="D491" s="87">
        <f t="shared" si="100"/>
        <v>0</v>
      </c>
      <c r="E491" s="87">
        <f t="shared" si="101"/>
        <v>0</v>
      </c>
      <c r="F491" s="87">
        <f t="shared" si="102"/>
        <v>0</v>
      </c>
      <c r="G491" s="87">
        <f t="shared" si="103"/>
        <v>0</v>
      </c>
      <c r="H491" s="87">
        <f t="shared" si="104"/>
        <v>0</v>
      </c>
      <c r="I491" s="87">
        <f t="shared" si="105"/>
        <v>0</v>
      </c>
      <c r="J491" s="87">
        <f t="shared" si="106"/>
        <v>0</v>
      </c>
      <c r="K491" s="87">
        <f t="shared" si="107"/>
        <v>0</v>
      </c>
      <c r="L491" s="87">
        <f t="shared" si="108"/>
        <v>0</v>
      </c>
      <c r="M491" s="87">
        <f t="shared" si="109"/>
        <v>0</v>
      </c>
      <c r="N491" s="87">
        <f t="shared" si="110"/>
        <v>0</v>
      </c>
      <c r="O491" s="87">
        <f t="shared" si="111"/>
        <v>0</v>
      </c>
    </row>
    <row r="492" spans="1:15" x14ac:dyDescent="0.35">
      <c r="A492" s="87" t="str">
        <f t="shared" si="98"/>
        <v>2026</v>
      </c>
      <c r="B492" s="87">
        <v>661013</v>
      </c>
      <c r="C492" s="87">
        <f t="shared" si="99"/>
        <v>0</v>
      </c>
      <c r="D492" s="87">
        <f t="shared" si="100"/>
        <v>0</v>
      </c>
      <c r="E492" s="87">
        <f t="shared" si="101"/>
        <v>0</v>
      </c>
      <c r="F492" s="87">
        <f t="shared" si="102"/>
        <v>0</v>
      </c>
      <c r="G492" s="87">
        <f t="shared" si="103"/>
        <v>0</v>
      </c>
      <c r="H492" s="87">
        <f t="shared" si="104"/>
        <v>0</v>
      </c>
      <c r="I492" s="87">
        <f t="shared" si="105"/>
        <v>0</v>
      </c>
      <c r="J492" s="87">
        <f t="shared" si="106"/>
        <v>0</v>
      </c>
      <c r="K492" s="87">
        <f t="shared" si="107"/>
        <v>0</v>
      </c>
      <c r="L492" s="87">
        <f t="shared" si="108"/>
        <v>0</v>
      </c>
      <c r="M492" s="87">
        <f t="shared" si="109"/>
        <v>0</v>
      </c>
      <c r="N492" s="87">
        <f t="shared" si="110"/>
        <v>0</v>
      </c>
      <c r="O492" s="87">
        <f t="shared" si="111"/>
        <v>0</v>
      </c>
    </row>
    <row r="493" spans="1:15" x14ac:dyDescent="0.35">
      <c r="A493" s="87" t="str">
        <f t="shared" si="98"/>
        <v>2026</v>
      </c>
      <c r="B493" s="87">
        <v>661014</v>
      </c>
      <c r="C493" s="87">
        <f t="shared" si="99"/>
        <v>0</v>
      </c>
      <c r="D493" s="87">
        <f t="shared" si="100"/>
        <v>0</v>
      </c>
      <c r="E493" s="87">
        <f t="shared" si="101"/>
        <v>0</v>
      </c>
      <c r="F493" s="87">
        <f t="shared" si="102"/>
        <v>0</v>
      </c>
      <c r="G493" s="87">
        <f t="shared" si="103"/>
        <v>0</v>
      </c>
      <c r="H493" s="87">
        <f t="shared" si="104"/>
        <v>0</v>
      </c>
      <c r="I493" s="87">
        <f t="shared" si="105"/>
        <v>0</v>
      </c>
      <c r="J493" s="87">
        <f t="shared" si="106"/>
        <v>0</v>
      </c>
      <c r="K493" s="87">
        <f t="shared" si="107"/>
        <v>0</v>
      </c>
      <c r="L493" s="87">
        <f t="shared" si="108"/>
        <v>0</v>
      </c>
      <c r="M493" s="87">
        <f t="shared" si="109"/>
        <v>0</v>
      </c>
      <c r="N493" s="87">
        <f t="shared" si="110"/>
        <v>0</v>
      </c>
      <c r="O493" s="87">
        <f t="shared" si="111"/>
        <v>0</v>
      </c>
    </row>
    <row r="494" spans="1:15" x14ac:dyDescent="0.35">
      <c r="A494" s="87" t="str">
        <f t="shared" si="98"/>
        <v>2026</v>
      </c>
      <c r="B494" s="87">
        <v>661015</v>
      </c>
      <c r="C494" s="87">
        <f t="shared" si="99"/>
        <v>0</v>
      </c>
      <c r="D494" s="87">
        <f t="shared" si="100"/>
        <v>0</v>
      </c>
      <c r="E494" s="87">
        <f t="shared" si="101"/>
        <v>0</v>
      </c>
      <c r="F494" s="87">
        <f t="shared" si="102"/>
        <v>0</v>
      </c>
      <c r="G494" s="87">
        <f t="shared" si="103"/>
        <v>0</v>
      </c>
      <c r="H494" s="87">
        <f t="shared" si="104"/>
        <v>0</v>
      </c>
      <c r="I494" s="87">
        <f t="shared" si="105"/>
        <v>0</v>
      </c>
      <c r="J494" s="87">
        <f t="shared" si="106"/>
        <v>0</v>
      </c>
      <c r="K494" s="87">
        <f t="shared" si="107"/>
        <v>0</v>
      </c>
      <c r="L494" s="87">
        <f t="shared" si="108"/>
        <v>0</v>
      </c>
      <c r="M494" s="87">
        <f t="shared" si="109"/>
        <v>0</v>
      </c>
      <c r="N494" s="87">
        <f t="shared" si="110"/>
        <v>0</v>
      </c>
      <c r="O494" s="87">
        <f t="shared" si="111"/>
        <v>0</v>
      </c>
    </row>
    <row r="495" spans="1:15" x14ac:dyDescent="0.35">
      <c r="A495" s="87" t="str">
        <f t="shared" si="98"/>
        <v>2026</v>
      </c>
      <c r="B495" s="87">
        <v>662000</v>
      </c>
      <c r="C495" s="87">
        <f t="shared" si="99"/>
        <v>0</v>
      </c>
      <c r="D495" s="87">
        <f t="shared" si="100"/>
        <v>0</v>
      </c>
      <c r="E495" s="87">
        <f t="shared" si="101"/>
        <v>0</v>
      </c>
      <c r="F495" s="87">
        <f t="shared" si="102"/>
        <v>0</v>
      </c>
      <c r="G495" s="87">
        <f t="shared" si="103"/>
        <v>0</v>
      </c>
      <c r="H495" s="87">
        <f t="shared" si="104"/>
        <v>0</v>
      </c>
      <c r="I495" s="87">
        <f t="shared" si="105"/>
        <v>0</v>
      </c>
      <c r="J495" s="87">
        <f t="shared" si="106"/>
        <v>0</v>
      </c>
      <c r="K495" s="87">
        <f t="shared" si="107"/>
        <v>0</v>
      </c>
      <c r="L495" s="87">
        <f t="shared" si="108"/>
        <v>0</v>
      </c>
      <c r="M495" s="87">
        <f t="shared" si="109"/>
        <v>0</v>
      </c>
      <c r="N495" s="87">
        <f t="shared" si="110"/>
        <v>0</v>
      </c>
      <c r="O495" s="87">
        <f t="shared" si="111"/>
        <v>0</v>
      </c>
    </row>
    <row r="496" spans="1:15" x14ac:dyDescent="0.35">
      <c r="A496" s="87" t="str">
        <f t="shared" si="98"/>
        <v>2026</v>
      </c>
      <c r="B496" s="87">
        <v>662100</v>
      </c>
      <c r="C496" s="87">
        <f t="shared" si="99"/>
        <v>0</v>
      </c>
      <c r="D496" s="87">
        <f t="shared" si="100"/>
        <v>0</v>
      </c>
      <c r="E496" s="87">
        <f t="shared" si="101"/>
        <v>0</v>
      </c>
      <c r="F496" s="87">
        <f t="shared" si="102"/>
        <v>0</v>
      </c>
      <c r="G496" s="87">
        <f t="shared" si="103"/>
        <v>0</v>
      </c>
      <c r="H496" s="87">
        <f t="shared" si="104"/>
        <v>0</v>
      </c>
      <c r="I496" s="87">
        <f t="shared" si="105"/>
        <v>0</v>
      </c>
      <c r="J496" s="87">
        <f t="shared" si="106"/>
        <v>0</v>
      </c>
      <c r="K496" s="87">
        <f t="shared" si="107"/>
        <v>0</v>
      </c>
      <c r="L496" s="87">
        <f t="shared" si="108"/>
        <v>0</v>
      </c>
      <c r="M496" s="87">
        <f t="shared" si="109"/>
        <v>0</v>
      </c>
      <c r="N496" s="87">
        <f t="shared" si="110"/>
        <v>0</v>
      </c>
      <c r="O496" s="87">
        <f t="shared" si="111"/>
        <v>0</v>
      </c>
    </row>
    <row r="497" spans="1:15" x14ac:dyDescent="0.35">
      <c r="A497" s="87" t="str">
        <f t="shared" si="98"/>
        <v>2026</v>
      </c>
      <c r="B497" s="87">
        <v>662101</v>
      </c>
      <c r="C497" s="87">
        <f t="shared" si="99"/>
        <v>0</v>
      </c>
      <c r="D497" s="87">
        <f t="shared" si="100"/>
        <v>0</v>
      </c>
      <c r="E497" s="87">
        <f t="shared" si="101"/>
        <v>0</v>
      </c>
      <c r="F497" s="87">
        <f t="shared" si="102"/>
        <v>0</v>
      </c>
      <c r="G497" s="87">
        <f t="shared" si="103"/>
        <v>0</v>
      </c>
      <c r="H497" s="87">
        <f t="shared" si="104"/>
        <v>0</v>
      </c>
      <c r="I497" s="87">
        <f t="shared" si="105"/>
        <v>0</v>
      </c>
      <c r="J497" s="87">
        <f t="shared" si="106"/>
        <v>0</v>
      </c>
      <c r="K497" s="87">
        <f t="shared" si="107"/>
        <v>0</v>
      </c>
      <c r="L497" s="87">
        <f t="shared" si="108"/>
        <v>0</v>
      </c>
      <c r="M497" s="87">
        <f t="shared" si="109"/>
        <v>0</v>
      </c>
      <c r="N497" s="87">
        <f t="shared" si="110"/>
        <v>0</v>
      </c>
      <c r="O497" s="87">
        <f t="shared" si="111"/>
        <v>0</v>
      </c>
    </row>
    <row r="498" spans="1:15" x14ac:dyDescent="0.35">
      <c r="A498" s="87" t="str">
        <f t="shared" si="98"/>
        <v>2026</v>
      </c>
      <c r="B498" s="87">
        <v>662102</v>
      </c>
      <c r="C498" s="87">
        <f t="shared" si="99"/>
        <v>0</v>
      </c>
      <c r="D498" s="87">
        <f t="shared" si="100"/>
        <v>0</v>
      </c>
      <c r="E498" s="87">
        <f t="shared" si="101"/>
        <v>0</v>
      </c>
      <c r="F498" s="87">
        <f t="shared" si="102"/>
        <v>0</v>
      </c>
      <c r="G498" s="87">
        <f t="shared" si="103"/>
        <v>0</v>
      </c>
      <c r="H498" s="87">
        <f t="shared" si="104"/>
        <v>0</v>
      </c>
      <c r="I498" s="87">
        <f t="shared" si="105"/>
        <v>0</v>
      </c>
      <c r="J498" s="87">
        <f t="shared" si="106"/>
        <v>0</v>
      </c>
      <c r="K498" s="87">
        <f t="shared" si="107"/>
        <v>0</v>
      </c>
      <c r="L498" s="87">
        <f t="shared" si="108"/>
        <v>0</v>
      </c>
      <c r="M498" s="87">
        <f t="shared" si="109"/>
        <v>0</v>
      </c>
      <c r="N498" s="87">
        <f t="shared" si="110"/>
        <v>0</v>
      </c>
      <c r="O498" s="87">
        <f t="shared" si="111"/>
        <v>0</v>
      </c>
    </row>
    <row r="499" spans="1:15" x14ac:dyDescent="0.35">
      <c r="A499" s="87" t="str">
        <f t="shared" si="98"/>
        <v>2026</v>
      </c>
      <c r="B499" s="87">
        <v>662200</v>
      </c>
      <c r="C499" s="87">
        <f t="shared" si="99"/>
        <v>0</v>
      </c>
      <c r="D499" s="87">
        <f t="shared" si="100"/>
        <v>0</v>
      </c>
      <c r="E499" s="87">
        <f t="shared" si="101"/>
        <v>0</v>
      </c>
      <c r="F499" s="87">
        <f t="shared" si="102"/>
        <v>0</v>
      </c>
      <c r="G499" s="87">
        <f t="shared" si="103"/>
        <v>0</v>
      </c>
      <c r="H499" s="87">
        <f t="shared" si="104"/>
        <v>0</v>
      </c>
      <c r="I499" s="87">
        <f t="shared" si="105"/>
        <v>0</v>
      </c>
      <c r="J499" s="87">
        <f t="shared" si="106"/>
        <v>0</v>
      </c>
      <c r="K499" s="87">
        <f t="shared" si="107"/>
        <v>0</v>
      </c>
      <c r="L499" s="87">
        <f t="shared" si="108"/>
        <v>0</v>
      </c>
      <c r="M499" s="87">
        <f t="shared" si="109"/>
        <v>0</v>
      </c>
      <c r="N499" s="87">
        <f t="shared" si="110"/>
        <v>0</v>
      </c>
      <c r="O499" s="87">
        <f t="shared" si="111"/>
        <v>0</v>
      </c>
    </row>
    <row r="500" spans="1:15" x14ac:dyDescent="0.35">
      <c r="A500" s="87" t="str">
        <f t="shared" si="98"/>
        <v>2026</v>
      </c>
      <c r="B500" s="87">
        <v>662201</v>
      </c>
      <c r="C500" s="87">
        <f t="shared" si="99"/>
        <v>0</v>
      </c>
      <c r="D500" s="87">
        <f t="shared" si="100"/>
        <v>0</v>
      </c>
      <c r="E500" s="87">
        <f t="shared" si="101"/>
        <v>0</v>
      </c>
      <c r="F500" s="87">
        <f t="shared" si="102"/>
        <v>0</v>
      </c>
      <c r="G500" s="87">
        <f t="shared" si="103"/>
        <v>0</v>
      </c>
      <c r="H500" s="87">
        <f t="shared" si="104"/>
        <v>0</v>
      </c>
      <c r="I500" s="87">
        <f t="shared" si="105"/>
        <v>0</v>
      </c>
      <c r="J500" s="87">
        <f t="shared" si="106"/>
        <v>0</v>
      </c>
      <c r="K500" s="87">
        <f t="shared" si="107"/>
        <v>0</v>
      </c>
      <c r="L500" s="87">
        <f t="shared" si="108"/>
        <v>0</v>
      </c>
      <c r="M500" s="87">
        <f t="shared" si="109"/>
        <v>0</v>
      </c>
      <c r="N500" s="87">
        <f t="shared" si="110"/>
        <v>0</v>
      </c>
      <c r="O500" s="87">
        <f t="shared" si="111"/>
        <v>0</v>
      </c>
    </row>
    <row r="501" spans="1:15" x14ac:dyDescent="0.35">
      <c r="A501" s="87" t="str">
        <f t="shared" si="98"/>
        <v>2026</v>
      </c>
      <c r="B501" s="87">
        <v>662202</v>
      </c>
      <c r="C501" s="87">
        <f t="shared" si="99"/>
        <v>0</v>
      </c>
      <c r="D501" s="87">
        <f t="shared" si="100"/>
        <v>0</v>
      </c>
      <c r="E501" s="87">
        <f t="shared" si="101"/>
        <v>0</v>
      </c>
      <c r="F501" s="87">
        <f t="shared" si="102"/>
        <v>0</v>
      </c>
      <c r="G501" s="87">
        <f t="shared" si="103"/>
        <v>0</v>
      </c>
      <c r="H501" s="87">
        <f t="shared" si="104"/>
        <v>0</v>
      </c>
      <c r="I501" s="87">
        <f t="shared" si="105"/>
        <v>0</v>
      </c>
      <c r="J501" s="87">
        <f t="shared" si="106"/>
        <v>0</v>
      </c>
      <c r="K501" s="87">
        <f t="shared" si="107"/>
        <v>0</v>
      </c>
      <c r="L501" s="87">
        <f t="shared" si="108"/>
        <v>0</v>
      </c>
      <c r="M501" s="87">
        <f t="shared" si="109"/>
        <v>0</v>
      </c>
      <c r="N501" s="87">
        <f t="shared" si="110"/>
        <v>0</v>
      </c>
      <c r="O501" s="87">
        <f t="shared" si="111"/>
        <v>0</v>
      </c>
    </row>
    <row r="502" spans="1:15" x14ac:dyDescent="0.35">
      <c r="A502" s="87" t="str">
        <f t="shared" si="98"/>
        <v>2026</v>
      </c>
      <c r="B502" s="87">
        <v>663000</v>
      </c>
      <c r="C502" s="87">
        <f t="shared" si="99"/>
        <v>0</v>
      </c>
      <c r="D502" s="87">
        <f t="shared" si="100"/>
        <v>0</v>
      </c>
      <c r="E502" s="87">
        <f t="shared" si="101"/>
        <v>0</v>
      </c>
      <c r="F502" s="87">
        <f t="shared" si="102"/>
        <v>0</v>
      </c>
      <c r="G502" s="87">
        <f t="shared" si="103"/>
        <v>0</v>
      </c>
      <c r="H502" s="87">
        <f t="shared" si="104"/>
        <v>0</v>
      </c>
      <c r="I502" s="87">
        <f t="shared" si="105"/>
        <v>0</v>
      </c>
      <c r="J502" s="87">
        <f t="shared" si="106"/>
        <v>0</v>
      </c>
      <c r="K502" s="87">
        <f t="shared" si="107"/>
        <v>0</v>
      </c>
      <c r="L502" s="87">
        <f t="shared" si="108"/>
        <v>0</v>
      </c>
      <c r="M502" s="87">
        <f t="shared" si="109"/>
        <v>0</v>
      </c>
      <c r="N502" s="87">
        <f t="shared" si="110"/>
        <v>0</v>
      </c>
      <c r="O502" s="87">
        <f t="shared" si="111"/>
        <v>0</v>
      </c>
    </row>
    <row r="503" spans="1:15" x14ac:dyDescent="0.35">
      <c r="A503" s="87" t="str">
        <f t="shared" si="98"/>
        <v>2026</v>
      </c>
      <c r="B503" s="87">
        <v>663001</v>
      </c>
      <c r="C503" s="87">
        <f t="shared" si="99"/>
        <v>0</v>
      </c>
      <c r="D503" s="87">
        <f t="shared" si="100"/>
        <v>0</v>
      </c>
      <c r="E503" s="87">
        <f t="shared" si="101"/>
        <v>0</v>
      </c>
      <c r="F503" s="87">
        <f t="shared" si="102"/>
        <v>0</v>
      </c>
      <c r="G503" s="87">
        <f t="shared" si="103"/>
        <v>0</v>
      </c>
      <c r="H503" s="87">
        <f t="shared" si="104"/>
        <v>0</v>
      </c>
      <c r="I503" s="87">
        <f t="shared" si="105"/>
        <v>0</v>
      </c>
      <c r="J503" s="87">
        <f t="shared" si="106"/>
        <v>0</v>
      </c>
      <c r="K503" s="87">
        <f t="shared" si="107"/>
        <v>0</v>
      </c>
      <c r="L503" s="87">
        <f t="shared" si="108"/>
        <v>0</v>
      </c>
      <c r="M503" s="87">
        <f t="shared" si="109"/>
        <v>0</v>
      </c>
      <c r="N503" s="87">
        <f t="shared" si="110"/>
        <v>0</v>
      </c>
      <c r="O503" s="87">
        <f t="shared" si="111"/>
        <v>0</v>
      </c>
    </row>
    <row r="504" spans="1:15" x14ac:dyDescent="0.35">
      <c r="A504" s="87" t="str">
        <f t="shared" si="98"/>
        <v>2026</v>
      </c>
      <c r="B504" s="87">
        <v>663002</v>
      </c>
      <c r="C504" s="87">
        <f t="shared" si="99"/>
        <v>0</v>
      </c>
      <c r="D504" s="87">
        <f t="shared" si="100"/>
        <v>0</v>
      </c>
      <c r="E504" s="87">
        <f t="shared" si="101"/>
        <v>0</v>
      </c>
      <c r="F504" s="87">
        <f t="shared" si="102"/>
        <v>0</v>
      </c>
      <c r="G504" s="87">
        <f t="shared" si="103"/>
        <v>0</v>
      </c>
      <c r="H504" s="87">
        <f t="shared" si="104"/>
        <v>0</v>
      </c>
      <c r="I504" s="87">
        <f t="shared" si="105"/>
        <v>0</v>
      </c>
      <c r="J504" s="87">
        <f t="shared" si="106"/>
        <v>0</v>
      </c>
      <c r="K504" s="87">
        <f t="shared" si="107"/>
        <v>0</v>
      </c>
      <c r="L504" s="87">
        <f t="shared" si="108"/>
        <v>0</v>
      </c>
      <c r="M504" s="87">
        <f t="shared" si="109"/>
        <v>0</v>
      </c>
      <c r="N504" s="87">
        <f t="shared" si="110"/>
        <v>0</v>
      </c>
      <c r="O504" s="87">
        <f t="shared" si="111"/>
        <v>0</v>
      </c>
    </row>
    <row r="505" spans="1:15" x14ac:dyDescent="0.35">
      <c r="A505" s="87" t="str">
        <f t="shared" si="98"/>
        <v>2026</v>
      </c>
      <c r="B505" s="87">
        <v>663010</v>
      </c>
      <c r="C505" s="87">
        <f t="shared" si="99"/>
        <v>0</v>
      </c>
      <c r="D505" s="87">
        <f t="shared" si="100"/>
        <v>0</v>
      </c>
      <c r="E505" s="87">
        <f t="shared" si="101"/>
        <v>0</v>
      </c>
      <c r="F505" s="87">
        <f t="shared" si="102"/>
        <v>0</v>
      </c>
      <c r="G505" s="87">
        <f t="shared" si="103"/>
        <v>0</v>
      </c>
      <c r="H505" s="87">
        <f t="shared" si="104"/>
        <v>0</v>
      </c>
      <c r="I505" s="87">
        <f t="shared" si="105"/>
        <v>0</v>
      </c>
      <c r="J505" s="87">
        <f t="shared" si="106"/>
        <v>0</v>
      </c>
      <c r="K505" s="87">
        <f t="shared" si="107"/>
        <v>0</v>
      </c>
      <c r="L505" s="87">
        <f t="shared" si="108"/>
        <v>0</v>
      </c>
      <c r="M505" s="87">
        <f t="shared" si="109"/>
        <v>0</v>
      </c>
      <c r="N505" s="87">
        <f t="shared" si="110"/>
        <v>0</v>
      </c>
      <c r="O505" s="87">
        <f t="shared" si="111"/>
        <v>0</v>
      </c>
    </row>
    <row r="506" spans="1:15" x14ac:dyDescent="0.35">
      <c r="A506" s="87" t="str">
        <f t="shared" si="98"/>
        <v>2026</v>
      </c>
      <c r="B506" s="87">
        <v>663011</v>
      </c>
      <c r="C506" s="87">
        <f t="shared" si="99"/>
        <v>0</v>
      </c>
      <c r="D506" s="87">
        <f t="shared" si="100"/>
        <v>0</v>
      </c>
      <c r="E506" s="87">
        <f t="shared" si="101"/>
        <v>0</v>
      </c>
      <c r="F506" s="87">
        <f t="shared" si="102"/>
        <v>0</v>
      </c>
      <c r="G506" s="87">
        <f t="shared" si="103"/>
        <v>0</v>
      </c>
      <c r="H506" s="87">
        <f t="shared" si="104"/>
        <v>0</v>
      </c>
      <c r="I506" s="87">
        <f t="shared" si="105"/>
        <v>0</v>
      </c>
      <c r="J506" s="87">
        <f t="shared" si="106"/>
        <v>0</v>
      </c>
      <c r="K506" s="87">
        <f t="shared" si="107"/>
        <v>0</v>
      </c>
      <c r="L506" s="87">
        <f t="shared" si="108"/>
        <v>0</v>
      </c>
      <c r="M506" s="87">
        <f t="shared" si="109"/>
        <v>0</v>
      </c>
      <c r="N506" s="87">
        <f t="shared" si="110"/>
        <v>0</v>
      </c>
      <c r="O506" s="87">
        <f t="shared" si="111"/>
        <v>0</v>
      </c>
    </row>
    <row r="507" spans="1:15" x14ac:dyDescent="0.35">
      <c r="A507" s="87" t="str">
        <f t="shared" si="98"/>
        <v>2026</v>
      </c>
      <c r="B507" s="87">
        <v>663012</v>
      </c>
      <c r="C507" s="87">
        <f t="shared" si="99"/>
        <v>0</v>
      </c>
      <c r="D507" s="87">
        <f t="shared" si="100"/>
        <v>0</v>
      </c>
      <c r="E507" s="87">
        <f t="shared" si="101"/>
        <v>0</v>
      </c>
      <c r="F507" s="87">
        <f t="shared" si="102"/>
        <v>0</v>
      </c>
      <c r="G507" s="87">
        <f t="shared" si="103"/>
        <v>0</v>
      </c>
      <c r="H507" s="87">
        <f t="shared" si="104"/>
        <v>0</v>
      </c>
      <c r="I507" s="87">
        <f t="shared" si="105"/>
        <v>0</v>
      </c>
      <c r="J507" s="87">
        <f t="shared" si="106"/>
        <v>0</v>
      </c>
      <c r="K507" s="87">
        <f t="shared" si="107"/>
        <v>0</v>
      </c>
      <c r="L507" s="87">
        <f t="shared" si="108"/>
        <v>0</v>
      </c>
      <c r="M507" s="87">
        <f t="shared" si="109"/>
        <v>0</v>
      </c>
      <c r="N507" s="87">
        <f t="shared" si="110"/>
        <v>0</v>
      </c>
      <c r="O507" s="87">
        <f t="shared" si="111"/>
        <v>0</v>
      </c>
    </row>
    <row r="508" spans="1:15" x14ac:dyDescent="0.35">
      <c r="A508" s="87" t="str">
        <f t="shared" si="98"/>
        <v>2026</v>
      </c>
      <c r="B508" s="87">
        <v>663013</v>
      </c>
      <c r="C508" s="87">
        <f t="shared" si="99"/>
        <v>0</v>
      </c>
      <c r="D508" s="87">
        <f t="shared" si="100"/>
        <v>0</v>
      </c>
      <c r="E508" s="87">
        <f t="shared" si="101"/>
        <v>0</v>
      </c>
      <c r="F508" s="87">
        <f t="shared" si="102"/>
        <v>0</v>
      </c>
      <c r="G508" s="87">
        <f t="shared" si="103"/>
        <v>0</v>
      </c>
      <c r="H508" s="87">
        <f t="shared" si="104"/>
        <v>0</v>
      </c>
      <c r="I508" s="87">
        <f t="shared" si="105"/>
        <v>0</v>
      </c>
      <c r="J508" s="87">
        <f t="shared" si="106"/>
        <v>0</v>
      </c>
      <c r="K508" s="87">
        <f t="shared" si="107"/>
        <v>0</v>
      </c>
      <c r="L508" s="87">
        <f t="shared" si="108"/>
        <v>0</v>
      </c>
      <c r="M508" s="87">
        <f t="shared" si="109"/>
        <v>0</v>
      </c>
      <c r="N508" s="87">
        <f t="shared" si="110"/>
        <v>0</v>
      </c>
      <c r="O508" s="87">
        <f t="shared" si="111"/>
        <v>0</v>
      </c>
    </row>
    <row r="509" spans="1:15" x14ac:dyDescent="0.35">
      <c r="A509" s="87" t="str">
        <f t="shared" si="98"/>
        <v>2026</v>
      </c>
      <c r="B509" s="87">
        <v>663014</v>
      </c>
      <c r="C509" s="87">
        <f t="shared" si="99"/>
        <v>0</v>
      </c>
      <c r="D509" s="87">
        <f t="shared" si="100"/>
        <v>0</v>
      </c>
      <c r="E509" s="87">
        <f t="shared" si="101"/>
        <v>0</v>
      </c>
      <c r="F509" s="87">
        <f t="shared" si="102"/>
        <v>0</v>
      </c>
      <c r="G509" s="87">
        <f t="shared" si="103"/>
        <v>0</v>
      </c>
      <c r="H509" s="87">
        <f t="shared" si="104"/>
        <v>0</v>
      </c>
      <c r="I509" s="87">
        <f t="shared" si="105"/>
        <v>0</v>
      </c>
      <c r="J509" s="87">
        <f t="shared" si="106"/>
        <v>0</v>
      </c>
      <c r="K509" s="87">
        <f t="shared" si="107"/>
        <v>0</v>
      </c>
      <c r="L509" s="87">
        <f t="shared" si="108"/>
        <v>0</v>
      </c>
      <c r="M509" s="87">
        <f t="shared" si="109"/>
        <v>0</v>
      </c>
      <c r="N509" s="87">
        <f t="shared" si="110"/>
        <v>0</v>
      </c>
      <c r="O509" s="87">
        <f t="shared" si="111"/>
        <v>0</v>
      </c>
    </row>
    <row r="510" spans="1:15" x14ac:dyDescent="0.35">
      <c r="A510" s="87" t="str">
        <f t="shared" si="98"/>
        <v>2026</v>
      </c>
      <c r="B510" s="87">
        <v>664000</v>
      </c>
      <c r="C510" s="87">
        <f t="shared" si="99"/>
        <v>0</v>
      </c>
      <c r="D510" s="87">
        <f t="shared" si="100"/>
        <v>0</v>
      </c>
      <c r="E510" s="87">
        <f t="shared" si="101"/>
        <v>0</v>
      </c>
      <c r="F510" s="87">
        <f t="shared" si="102"/>
        <v>0</v>
      </c>
      <c r="G510" s="87">
        <f t="shared" si="103"/>
        <v>0</v>
      </c>
      <c r="H510" s="87">
        <f t="shared" si="104"/>
        <v>0</v>
      </c>
      <c r="I510" s="87">
        <f t="shared" si="105"/>
        <v>0</v>
      </c>
      <c r="J510" s="87">
        <f t="shared" si="106"/>
        <v>0</v>
      </c>
      <c r="K510" s="87">
        <f t="shared" si="107"/>
        <v>0</v>
      </c>
      <c r="L510" s="87">
        <f t="shared" si="108"/>
        <v>0</v>
      </c>
      <c r="M510" s="87">
        <f t="shared" si="109"/>
        <v>0</v>
      </c>
      <c r="N510" s="87">
        <f t="shared" si="110"/>
        <v>0</v>
      </c>
      <c r="O510" s="87">
        <f t="shared" si="111"/>
        <v>0</v>
      </c>
    </row>
    <row r="511" spans="1:15" x14ac:dyDescent="0.35">
      <c r="A511" s="87" t="str">
        <f t="shared" si="98"/>
        <v>2026</v>
      </c>
      <c r="B511" s="87">
        <v>664100</v>
      </c>
      <c r="C511" s="87">
        <f t="shared" si="99"/>
        <v>0</v>
      </c>
      <c r="D511" s="87">
        <f t="shared" si="100"/>
        <v>0</v>
      </c>
      <c r="E511" s="87">
        <f t="shared" si="101"/>
        <v>0</v>
      </c>
      <c r="F511" s="87">
        <f t="shared" si="102"/>
        <v>0</v>
      </c>
      <c r="G511" s="87">
        <f t="shared" si="103"/>
        <v>0</v>
      </c>
      <c r="H511" s="87">
        <f t="shared" si="104"/>
        <v>0</v>
      </c>
      <c r="I511" s="87">
        <f t="shared" si="105"/>
        <v>0</v>
      </c>
      <c r="J511" s="87">
        <f t="shared" si="106"/>
        <v>0</v>
      </c>
      <c r="K511" s="87">
        <f t="shared" si="107"/>
        <v>0</v>
      </c>
      <c r="L511" s="87">
        <f t="shared" si="108"/>
        <v>0</v>
      </c>
      <c r="M511" s="87">
        <f t="shared" si="109"/>
        <v>0</v>
      </c>
      <c r="N511" s="87">
        <f t="shared" si="110"/>
        <v>0</v>
      </c>
      <c r="O511" s="87">
        <f t="shared" si="111"/>
        <v>0</v>
      </c>
    </row>
    <row r="512" spans="1:15" x14ac:dyDescent="0.35">
      <c r="A512" s="87" t="str">
        <f t="shared" si="98"/>
        <v>2026</v>
      </c>
      <c r="B512" s="87">
        <v>664200</v>
      </c>
      <c r="C512" s="87">
        <f t="shared" si="99"/>
        <v>0</v>
      </c>
      <c r="D512" s="87">
        <f t="shared" si="100"/>
        <v>0</v>
      </c>
      <c r="E512" s="87">
        <f t="shared" si="101"/>
        <v>0</v>
      </c>
      <c r="F512" s="87">
        <f t="shared" si="102"/>
        <v>0</v>
      </c>
      <c r="G512" s="87">
        <f t="shared" si="103"/>
        <v>0</v>
      </c>
      <c r="H512" s="87">
        <f t="shared" si="104"/>
        <v>0</v>
      </c>
      <c r="I512" s="87">
        <f t="shared" si="105"/>
        <v>0</v>
      </c>
      <c r="J512" s="87">
        <f t="shared" si="106"/>
        <v>0</v>
      </c>
      <c r="K512" s="87">
        <f t="shared" si="107"/>
        <v>0</v>
      </c>
      <c r="L512" s="87">
        <f t="shared" si="108"/>
        <v>0</v>
      </c>
      <c r="M512" s="87">
        <f t="shared" si="109"/>
        <v>0</v>
      </c>
      <c r="N512" s="87">
        <f t="shared" si="110"/>
        <v>0</v>
      </c>
      <c r="O512" s="87">
        <f t="shared" si="111"/>
        <v>0</v>
      </c>
    </row>
    <row r="513" spans="1:15" x14ac:dyDescent="0.35">
      <c r="A513" s="87" t="str">
        <f t="shared" si="98"/>
        <v>2026</v>
      </c>
      <c r="B513" s="87">
        <v>664201</v>
      </c>
      <c r="C513" s="87">
        <f t="shared" si="99"/>
        <v>0</v>
      </c>
      <c r="D513" s="87">
        <f t="shared" si="100"/>
        <v>0</v>
      </c>
      <c r="E513" s="87">
        <f t="shared" si="101"/>
        <v>0</v>
      </c>
      <c r="F513" s="87">
        <f t="shared" si="102"/>
        <v>0</v>
      </c>
      <c r="G513" s="87">
        <f t="shared" si="103"/>
        <v>0</v>
      </c>
      <c r="H513" s="87">
        <f t="shared" si="104"/>
        <v>0</v>
      </c>
      <c r="I513" s="87">
        <f t="shared" si="105"/>
        <v>0</v>
      </c>
      <c r="J513" s="87">
        <f t="shared" si="106"/>
        <v>0</v>
      </c>
      <c r="K513" s="87">
        <f t="shared" si="107"/>
        <v>0</v>
      </c>
      <c r="L513" s="87">
        <f t="shared" si="108"/>
        <v>0</v>
      </c>
      <c r="M513" s="87">
        <f t="shared" si="109"/>
        <v>0</v>
      </c>
      <c r="N513" s="87">
        <f t="shared" si="110"/>
        <v>0</v>
      </c>
      <c r="O513" s="87">
        <f t="shared" si="111"/>
        <v>0</v>
      </c>
    </row>
    <row r="514" spans="1:15" x14ac:dyDescent="0.35">
      <c r="A514" s="87" t="str">
        <f t="shared" ref="A514:A577" si="112">+PlnYr</f>
        <v>2026</v>
      </c>
      <c r="B514" s="87">
        <v>664202</v>
      </c>
      <c r="C514" s="87">
        <f t="shared" ref="C514:C577" si="113">VLOOKUP($B514,RSV,47,FALSE)</f>
        <v>0</v>
      </c>
      <c r="D514" s="87">
        <f t="shared" ref="D514:D577" si="114">VLOOKUP($B514,RSV,35,FALSE)</f>
        <v>0</v>
      </c>
      <c r="E514" s="87">
        <f t="shared" ref="E514:E577" si="115">VLOOKUP($B514,RSV,36,FALSE)</f>
        <v>0</v>
      </c>
      <c r="F514" s="87">
        <f t="shared" ref="F514:F577" si="116">VLOOKUP($B514,RSV,37,FALSE)</f>
        <v>0</v>
      </c>
      <c r="G514" s="87">
        <f t="shared" ref="G514:G577" si="117">VLOOKUP($B514,RSV,38,FALSE)</f>
        <v>0</v>
      </c>
      <c r="H514" s="87">
        <f t="shared" ref="H514:H577" si="118">VLOOKUP($B514,RSV,39,FALSE)</f>
        <v>0</v>
      </c>
      <c r="I514" s="87">
        <f t="shared" ref="I514:I577" si="119">VLOOKUP($B514,RSV,40,FALSE)</f>
        <v>0</v>
      </c>
      <c r="J514" s="87">
        <f t="shared" ref="J514:J577" si="120">VLOOKUP($B514,RSV,41,FALSE)</f>
        <v>0</v>
      </c>
      <c r="K514" s="87">
        <f t="shared" ref="K514:K577" si="121">VLOOKUP($B514,RSV,42,FALSE)</f>
        <v>0</v>
      </c>
      <c r="L514" s="87">
        <f t="shared" ref="L514:L577" si="122">VLOOKUP($B514,RSV,43,FALSE)</f>
        <v>0</v>
      </c>
      <c r="M514" s="87">
        <f t="shared" ref="M514:M577" si="123">VLOOKUP($B514,RSV,44,FALSE)</f>
        <v>0</v>
      </c>
      <c r="N514" s="87">
        <f t="shared" ref="N514:N577" si="124">VLOOKUP($B514,RSV,45,FALSE)</f>
        <v>0</v>
      </c>
      <c r="O514" s="87">
        <f t="shared" ref="O514:O577" si="125">VLOOKUP($B514,RSV,46,FALSE)</f>
        <v>0</v>
      </c>
    </row>
    <row r="515" spans="1:15" x14ac:dyDescent="0.35">
      <c r="A515" s="87" t="str">
        <f t="shared" si="112"/>
        <v>2026</v>
      </c>
      <c r="B515" s="87">
        <v>664203</v>
      </c>
      <c r="C515" s="87">
        <f t="shared" si="113"/>
        <v>0</v>
      </c>
      <c r="D515" s="87">
        <f t="shared" si="114"/>
        <v>0</v>
      </c>
      <c r="E515" s="87">
        <f t="shared" si="115"/>
        <v>0</v>
      </c>
      <c r="F515" s="87">
        <f t="shared" si="116"/>
        <v>0</v>
      </c>
      <c r="G515" s="87">
        <f t="shared" si="117"/>
        <v>0</v>
      </c>
      <c r="H515" s="87">
        <f t="shared" si="118"/>
        <v>0</v>
      </c>
      <c r="I515" s="87">
        <f t="shared" si="119"/>
        <v>0</v>
      </c>
      <c r="J515" s="87">
        <f t="shared" si="120"/>
        <v>0</v>
      </c>
      <c r="K515" s="87">
        <f t="shared" si="121"/>
        <v>0</v>
      </c>
      <c r="L515" s="87">
        <f t="shared" si="122"/>
        <v>0</v>
      </c>
      <c r="M515" s="87">
        <f t="shared" si="123"/>
        <v>0</v>
      </c>
      <c r="N515" s="87">
        <f t="shared" si="124"/>
        <v>0</v>
      </c>
      <c r="O515" s="87">
        <f t="shared" si="125"/>
        <v>0</v>
      </c>
    </row>
    <row r="516" spans="1:15" x14ac:dyDescent="0.35">
      <c r="A516" s="87" t="str">
        <f t="shared" si="112"/>
        <v>2026</v>
      </c>
      <c r="B516" s="87">
        <v>664300</v>
      </c>
      <c r="C516" s="87">
        <f t="shared" si="113"/>
        <v>0</v>
      </c>
      <c r="D516" s="87">
        <f t="shared" si="114"/>
        <v>0</v>
      </c>
      <c r="E516" s="87">
        <f t="shared" si="115"/>
        <v>0</v>
      </c>
      <c r="F516" s="87">
        <f t="shared" si="116"/>
        <v>0</v>
      </c>
      <c r="G516" s="87">
        <f t="shared" si="117"/>
        <v>0</v>
      </c>
      <c r="H516" s="87">
        <f t="shared" si="118"/>
        <v>0</v>
      </c>
      <c r="I516" s="87">
        <f t="shared" si="119"/>
        <v>0</v>
      </c>
      <c r="J516" s="87">
        <f t="shared" si="120"/>
        <v>0</v>
      </c>
      <c r="K516" s="87">
        <f t="shared" si="121"/>
        <v>0</v>
      </c>
      <c r="L516" s="87">
        <f t="shared" si="122"/>
        <v>0</v>
      </c>
      <c r="M516" s="87">
        <f t="shared" si="123"/>
        <v>0</v>
      </c>
      <c r="N516" s="87">
        <f t="shared" si="124"/>
        <v>0</v>
      </c>
      <c r="O516" s="87">
        <f t="shared" si="125"/>
        <v>0</v>
      </c>
    </row>
    <row r="517" spans="1:15" x14ac:dyDescent="0.35">
      <c r="A517" s="87" t="str">
        <f t="shared" si="112"/>
        <v>2026</v>
      </c>
      <c r="B517" s="87">
        <v>664301</v>
      </c>
      <c r="C517" s="87">
        <f t="shared" si="113"/>
        <v>0</v>
      </c>
      <c r="D517" s="87">
        <f t="shared" si="114"/>
        <v>0</v>
      </c>
      <c r="E517" s="87">
        <f t="shared" si="115"/>
        <v>0</v>
      </c>
      <c r="F517" s="87">
        <f t="shared" si="116"/>
        <v>0</v>
      </c>
      <c r="G517" s="87">
        <f t="shared" si="117"/>
        <v>0</v>
      </c>
      <c r="H517" s="87">
        <f t="shared" si="118"/>
        <v>0</v>
      </c>
      <c r="I517" s="87">
        <f t="shared" si="119"/>
        <v>0</v>
      </c>
      <c r="J517" s="87">
        <f t="shared" si="120"/>
        <v>0</v>
      </c>
      <c r="K517" s="87">
        <f t="shared" si="121"/>
        <v>0</v>
      </c>
      <c r="L517" s="87">
        <f t="shared" si="122"/>
        <v>0</v>
      </c>
      <c r="M517" s="87">
        <f t="shared" si="123"/>
        <v>0</v>
      </c>
      <c r="N517" s="87">
        <f t="shared" si="124"/>
        <v>0</v>
      </c>
      <c r="O517" s="87">
        <f t="shared" si="125"/>
        <v>0</v>
      </c>
    </row>
    <row r="518" spans="1:15" x14ac:dyDescent="0.35">
      <c r="A518" s="87" t="str">
        <f t="shared" si="112"/>
        <v>2026</v>
      </c>
      <c r="B518" s="87">
        <v>664302</v>
      </c>
      <c r="C518" s="87">
        <f t="shared" si="113"/>
        <v>0</v>
      </c>
      <c r="D518" s="87">
        <f t="shared" si="114"/>
        <v>0</v>
      </c>
      <c r="E518" s="87">
        <f t="shared" si="115"/>
        <v>0</v>
      </c>
      <c r="F518" s="87">
        <f t="shared" si="116"/>
        <v>0</v>
      </c>
      <c r="G518" s="87">
        <f t="shared" si="117"/>
        <v>0</v>
      </c>
      <c r="H518" s="87">
        <f t="shared" si="118"/>
        <v>0</v>
      </c>
      <c r="I518" s="87">
        <f t="shared" si="119"/>
        <v>0</v>
      </c>
      <c r="J518" s="87">
        <f t="shared" si="120"/>
        <v>0</v>
      </c>
      <c r="K518" s="87">
        <f t="shared" si="121"/>
        <v>0</v>
      </c>
      <c r="L518" s="87">
        <f t="shared" si="122"/>
        <v>0</v>
      </c>
      <c r="M518" s="87">
        <f t="shared" si="123"/>
        <v>0</v>
      </c>
      <c r="N518" s="87">
        <f t="shared" si="124"/>
        <v>0</v>
      </c>
      <c r="O518" s="87">
        <f t="shared" si="125"/>
        <v>0</v>
      </c>
    </row>
    <row r="519" spans="1:15" x14ac:dyDescent="0.35">
      <c r="A519" s="87" t="str">
        <f t="shared" si="112"/>
        <v>2026</v>
      </c>
      <c r="B519" s="87">
        <v>664303</v>
      </c>
      <c r="C519" s="87">
        <f t="shared" si="113"/>
        <v>0</v>
      </c>
      <c r="D519" s="87">
        <f t="shared" si="114"/>
        <v>0</v>
      </c>
      <c r="E519" s="87">
        <f t="shared" si="115"/>
        <v>0</v>
      </c>
      <c r="F519" s="87">
        <f t="shared" si="116"/>
        <v>0</v>
      </c>
      <c r="G519" s="87">
        <f t="shared" si="117"/>
        <v>0</v>
      </c>
      <c r="H519" s="87">
        <f t="shared" si="118"/>
        <v>0</v>
      </c>
      <c r="I519" s="87">
        <f t="shared" si="119"/>
        <v>0</v>
      </c>
      <c r="J519" s="87">
        <f t="shared" si="120"/>
        <v>0</v>
      </c>
      <c r="K519" s="87">
        <f t="shared" si="121"/>
        <v>0</v>
      </c>
      <c r="L519" s="87">
        <f t="shared" si="122"/>
        <v>0</v>
      </c>
      <c r="M519" s="87">
        <f t="shared" si="123"/>
        <v>0</v>
      </c>
      <c r="N519" s="87">
        <f t="shared" si="124"/>
        <v>0</v>
      </c>
      <c r="O519" s="87">
        <f t="shared" si="125"/>
        <v>0</v>
      </c>
    </row>
    <row r="520" spans="1:15" x14ac:dyDescent="0.35">
      <c r="A520" s="87" t="str">
        <f t="shared" si="112"/>
        <v>2026</v>
      </c>
      <c r="B520" s="87">
        <v>664400</v>
      </c>
      <c r="C520" s="87">
        <f t="shared" si="113"/>
        <v>0</v>
      </c>
      <c r="D520" s="87">
        <f t="shared" si="114"/>
        <v>0</v>
      </c>
      <c r="E520" s="87">
        <f t="shared" si="115"/>
        <v>0</v>
      </c>
      <c r="F520" s="87">
        <f t="shared" si="116"/>
        <v>0</v>
      </c>
      <c r="G520" s="87">
        <f t="shared" si="117"/>
        <v>0</v>
      </c>
      <c r="H520" s="87">
        <f t="shared" si="118"/>
        <v>0</v>
      </c>
      <c r="I520" s="87">
        <f t="shared" si="119"/>
        <v>0</v>
      </c>
      <c r="J520" s="87">
        <f t="shared" si="120"/>
        <v>0</v>
      </c>
      <c r="K520" s="87">
        <f t="shared" si="121"/>
        <v>0</v>
      </c>
      <c r="L520" s="87">
        <f t="shared" si="122"/>
        <v>0</v>
      </c>
      <c r="M520" s="87">
        <f t="shared" si="123"/>
        <v>0</v>
      </c>
      <c r="N520" s="87">
        <f t="shared" si="124"/>
        <v>0</v>
      </c>
      <c r="O520" s="87">
        <f t="shared" si="125"/>
        <v>0</v>
      </c>
    </row>
    <row r="521" spans="1:15" x14ac:dyDescent="0.35">
      <c r="A521" s="87" t="str">
        <f t="shared" si="112"/>
        <v>2026</v>
      </c>
      <c r="B521" s="87">
        <v>664401</v>
      </c>
      <c r="C521" s="87">
        <f t="shared" si="113"/>
        <v>0</v>
      </c>
      <c r="D521" s="87">
        <f t="shared" si="114"/>
        <v>0</v>
      </c>
      <c r="E521" s="87">
        <f t="shared" si="115"/>
        <v>0</v>
      </c>
      <c r="F521" s="87">
        <f t="shared" si="116"/>
        <v>0</v>
      </c>
      <c r="G521" s="87">
        <f t="shared" si="117"/>
        <v>0</v>
      </c>
      <c r="H521" s="87">
        <f t="shared" si="118"/>
        <v>0</v>
      </c>
      <c r="I521" s="87">
        <f t="shared" si="119"/>
        <v>0</v>
      </c>
      <c r="J521" s="87">
        <f t="shared" si="120"/>
        <v>0</v>
      </c>
      <c r="K521" s="87">
        <f t="shared" si="121"/>
        <v>0</v>
      </c>
      <c r="L521" s="87">
        <f t="shared" si="122"/>
        <v>0</v>
      </c>
      <c r="M521" s="87">
        <f t="shared" si="123"/>
        <v>0</v>
      </c>
      <c r="N521" s="87">
        <f t="shared" si="124"/>
        <v>0</v>
      </c>
      <c r="O521" s="87">
        <f t="shared" si="125"/>
        <v>0</v>
      </c>
    </row>
    <row r="522" spans="1:15" x14ac:dyDescent="0.35">
      <c r="A522" s="87" t="str">
        <f t="shared" si="112"/>
        <v>2026</v>
      </c>
      <c r="B522" s="87">
        <v>664402</v>
      </c>
      <c r="C522" s="87">
        <f t="shared" si="113"/>
        <v>0</v>
      </c>
      <c r="D522" s="87">
        <f t="shared" si="114"/>
        <v>0</v>
      </c>
      <c r="E522" s="87">
        <f t="shared" si="115"/>
        <v>0</v>
      </c>
      <c r="F522" s="87">
        <f t="shared" si="116"/>
        <v>0</v>
      </c>
      <c r="G522" s="87">
        <f t="shared" si="117"/>
        <v>0</v>
      </c>
      <c r="H522" s="87">
        <f t="shared" si="118"/>
        <v>0</v>
      </c>
      <c r="I522" s="87">
        <f t="shared" si="119"/>
        <v>0</v>
      </c>
      <c r="J522" s="87">
        <f t="shared" si="120"/>
        <v>0</v>
      </c>
      <c r="K522" s="87">
        <f t="shared" si="121"/>
        <v>0</v>
      </c>
      <c r="L522" s="87">
        <f t="shared" si="122"/>
        <v>0</v>
      </c>
      <c r="M522" s="87">
        <f t="shared" si="123"/>
        <v>0</v>
      </c>
      <c r="N522" s="87">
        <f t="shared" si="124"/>
        <v>0</v>
      </c>
      <c r="O522" s="87">
        <f t="shared" si="125"/>
        <v>0</v>
      </c>
    </row>
    <row r="523" spans="1:15" x14ac:dyDescent="0.35">
      <c r="A523" s="87" t="str">
        <f t="shared" si="112"/>
        <v>2026</v>
      </c>
      <c r="B523" s="87">
        <v>664403</v>
      </c>
      <c r="C523" s="87">
        <f t="shared" si="113"/>
        <v>0</v>
      </c>
      <c r="D523" s="87">
        <f t="shared" si="114"/>
        <v>0</v>
      </c>
      <c r="E523" s="87">
        <f t="shared" si="115"/>
        <v>0</v>
      </c>
      <c r="F523" s="87">
        <f t="shared" si="116"/>
        <v>0</v>
      </c>
      <c r="G523" s="87">
        <f t="shared" si="117"/>
        <v>0</v>
      </c>
      <c r="H523" s="87">
        <f t="shared" si="118"/>
        <v>0</v>
      </c>
      <c r="I523" s="87">
        <f t="shared" si="119"/>
        <v>0</v>
      </c>
      <c r="J523" s="87">
        <f t="shared" si="120"/>
        <v>0</v>
      </c>
      <c r="K523" s="87">
        <f t="shared" si="121"/>
        <v>0</v>
      </c>
      <c r="L523" s="87">
        <f t="shared" si="122"/>
        <v>0</v>
      </c>
      <c r="M523" s="87">
        <f t="shared" si="123"/>
        <v>0</v>
      </c>
      <c r="N523" s="87">
        <f t="shared" si="124"/>
        <v>0</v>
      </c>
      <c r="O523" s="87">
        <f t="shared" si="125"/>
        <v>0</v>
      </c>
    </row>
    <row r="524" spans="1:15" x14ac:dyDescent="0.35">
      <c r="A524" s="87" t="str">
        <f t="shared" si="112"/>
        <v>2026</v>
      </c>
      <c r="B524" s="87">
        <v>664404</v>
      </c>
      <c r="C524" s="87">
        <f t="shared" si="113"/>
        <v>0</v>
      </c>
      <c r="D524" s="87">
        <f t="shared" si="114"/>
        <v>0</v>
      </c>
      <c r="E524" s="87">
        <f t="shared" si="115"/>
        <v>0</v>
      </c>
      <c r="F524" s="87">
        <f t="shared" si="116"/>
        <v>0</v>
      </c>
      <c r="G524" s="87">
        <f t="shared" si="117"/>
        <v>0</v>
      </c>
      <c r="H524" s="87">
        <f t="shared" si="118"/>
        <v>0</v>
      </c>
      <c r="I524" s="87">
        <f t="shared" si="119"/>
        <v>0</v>
      </c>
      <c r="J524" s="87">
        <f t="shared" si="120"/>
        <v>0</v>
      </c>
      <c r="K524" s="87">
        <f t="shared" si="121"/>
        <v>0</v>
      </c>
      <c r="L524" s="87">
        <f t="shared" si="122"/>
        <v>0</v>
      </c>
      <c r="M524" s="87">
        <f t="shared" si="123"/>
        <v>0</v>
      </c>
      <c r="N524" s="87">
        <f t="shared" si="124"/>
        <v>0</v>
      </c>
      <c r="O524" s="87">
        <f t="shared" si="125"/>
        <v>0</v>
      </c>
    </row>
    <row r="525" spans="1:15" x14ac:dyDescent="0.35">
      <c r="A525" s="87" t="str">
        <f t="shared" si="112"/>
        <v>2026</v>
      </c>
      <c r="B525" s="87">
        <v>664500</v>
      </c>
      <c r="C525" s="87">
        <f t="shared" si="113"/>
        <v>0</v>
      </c>
      <c r="D525" s="87">
        <f t="shared" si="114"/>
        <v>0</v>
      </c>
      <c r="E525" s="87">
        <f t="shared" si="115"/>
        <v>0</v>
      </c>
      <c r="F525" s="87">
        <f t="shared" si="116"/>
        <v>0</v>
      </c>
      <c r="G525" s="87">
        <f t="shared" si="117"/>
        <v>0</v>
      </c>
      <c r="H525" s="87">
        <f t="shared" si="118"/>
        <v>0</v>
      </c>
      <c r="I525" s="87">
        <f t="shared" si="119"/>
        <v>0</v>
      </c>
      <c r="J525" s="87">
        <f t="shared" si="120"/>
        <v>0</v>
      </c>
      <c r="K525" s="87">
        <f t="shared" si="121"/>
        <v>0</v>
      </c>
      <c r="L525" s="87">
        <f t="shared" si="122"/>
        <v>0</v>
      </c>
      <c r="M525" s="87">
        <f t="shared" si="123"/>
        <v>0</v>
      </c>
      <c r="N525" s="87">
        <f t="shared" si="124"/>
        <v>0</v>
      </c>
      <c r="O525" s="87">
        <f t="shared" si="125"/>
        <v>0</v>
      </c>
    </row>
    <row r="526" spans="1:15" x14ac:dyDescent="0.35">
      <c r="A526" s="87" t="str">
        <f t="shared" si="112"/>
        <v>2026</v>
      </c>
      <c r="B526" s="87">
        <v>665000</v>
      </c>
      <c r="C526" s="87">
        <f t="shared" si="113"/>
        <v>0</v>
      </c>
      <c r="D526" s="87">
        <f t="shared" si="114"/>
        <v>0</v>
      </c>
      <c r="E526" s="87">
        <f t="shared" si="115"/>
        <v>0</v>
      </c>
      <c r="F526" s="87">
        <f t="shared" si="116"/>
        <v>0</v>
      </c>
      <c r="G526" s="87">
        <f t="shared" si="117"/>
        <v>0</v>
      </c>
      <c r="H526" s="87">
        <f t="shared" si="118"/>
        <v>0</v>
      </c>
      <c r="I526" s="87">
        <f t="shared" si="119"/>
        <v>0</v>
      </c>
      <c r="J526" s="87">
        <f t="shared" si="120"/>
        <v>0</v>
      </c>
      <c r="K526" s="87">
        <f t="shared" si="121"/>
        <v>0</v>
      </c>
      <c r="L526" s="87">
        <f t="shared" si="122"/>
        <v>0</v>
      </c>
      <c r="M526" s="87">
        <f t="shared" si="123"/>
        <v>0</v>
      </c>
      <c r="N526" s="87">
        <f t="shared" si="124"/>
        <v>0</v>
      </c>
      <c r="O526" s="87">
        <f t="shared" si="125"/>
        <v>0</v>
      </c>
    </row>
    <row r="527" spans="1:15" x14ac:dyDescent="0.35">
      <c r="A527" s="87" t="str">
        <f t="shared" si="112"/>
        <v>2026</v>
      </c>
      <c r="B527" s="87">
        <v>665100</v>
      </c>
      <c r="C527" s="87">
        <f t="shared" si="113"/>
        <v>0</v>
      </c>
      <c r="D527" s="87">
        <f t="shared" si="114"/>
        <v>0</v>
      </c>
      <c r="E527" s="87">
        <f t="shared" si="115"/>
        <v>0</v>
      </c>
      <c r="F527" s="87">
        <f t="shared" si="116"/>
        <v>0</v>
      </c>
      <c r="G527" s="87">
        <f t="shared" si="117"/>
        <v>0</v>
      </c>
      <c r="H527" s="87">
        <f t="shared" si="118"/>
        <v>0</v>
      </c>
      <c r="I527" s="87">
        <f t="shared" si="119"/>
        <v>0</v>
      </c>
      <c r="J527" s="87">
        <f t="shared" si="120"/>
        <v>0</v>
      </c>
      <c r="K527" s="87">
        <f t="shared" si="121"/>
        <v>0</v>
      </c>
      <c r="L527" s="87">
        <f t="shared" si="122"/>
        <v>0</v>
      </c>
      <c r="M527" s="87">
        <f t="shared" si="123"/>
        <v>0</v>
      </c>
      <c r="N527" s="87">
        <f t="shared" si="124"/>
        <v>0</v>
      </c>
      <c r="O527" s="87">
        <f t="shared" si="125"/>
        <v>0</v>
      </c>
    </row>
    <row r="528" spans="1:15" x14ac:dyDescent="0.35">
      <c r="A528" s="87" t="str">
        <f t="shared" si="112"/>
        <v>2026</v>
      </c>
      <c r="B528" s="87">
        <v>665101</v>
      </c>
      <c r="C528" s="87">
        <f t="shared" si="113"/>
        <v>0</v>
      </c>
      <c r="D528" s="87">
        <f t="shared" si="114"/>
        <v>0</v>
      </c>
      <c r="E528" s="87">
        <f t="shared" si="115"/>
        <v>0</v>
      </c>
      <c r="F528" s="87">
        <f t="shared" si="116"/>
        <v>0</v>
      </c>
      <c r="G528" s="87">
        <f t="shared" si="117"/>
        <v>0</v>
      </c>
      <c r="H528" s="87">
        <f t="shared" si="118"/>
        <v>0</v>
      </c>
      <c r="I528" s="87">
        <f t="shared" si="119"/>
        <v>0</v>
      </c>
      <c r="J528" s="87">
        <f t="shared" si="120"/>
        <v>0</v>
      </c>
      <c r="K528" s="87">
        <f t="shared" si="121"/>
        <v>0</v>
      </c>
      <c r="L528" s="87">
        <f t="shared" si="122"/>
        <v>0</v>
      </c>
      <c r="M528" s="87">
        <f t="shared" si="123"/>
        <v>0</v>
      </c>
      <c r="N528" s="87">
        <f t="shared" si="124"/>
        <v>0</v>
      </c>
      <c r="O528" s="87">
        <f t="shared" si="125"/>
        <v>0</v>
      </c>
    </row>
    <row r="529" spans="1:15" x14ac:dyDescent="0.35">
      <c r="A529" s="87" t="str">
        <f t="shared" si="112"/>
        <v>2026</v>
      </c>
      <c r="B529" s="87">
        <v>665102</v>
      </c>
      <c r="C529" s="87">
        <f t="shared" si="113"/>
        <v>0</v>
      </c>
      <c r="D529" s="87">
        <f t="shared" si="114"/>
        <v>0</v>
      </c>
      <c r="E529" s="87">
        <f t="shared" si="115"/>
        <v>0</v>
      </c>
      <c r="F529" s="87">
        <f t="shared" si="116"/>
        <v>0</v>
      </c>
      <c r="G529" s="87">
        <f t="shared" si="117"/>
        <v>0</v>
      </c>
      <c r="H529" s="87">
        <f t="shared" si="118"/>
        <v>0</v>
      </c>
      <c r="I529" s="87">
        <f t="shared" si="119"/>
        <v>0</v>
      </c>
      <c r="J529" s="87">
        <f t="shared" si="120"/>
        <v>0</v>
      </c>
      <c r="K529" s="87">
        <f t="shared" si="121"/>
        <v>0</v>
      </c>
      <c r="L529" s="87">
        <f t="shared" si="122"/>
        <v>0</v>
      </c>
      <c r="M529" s="87">
        <f t="shared" si="123"/>
        <v>0</v>
      </c>
      <c r="N529" s="87">
        <f t="shared" si="124"/>
        <v>0</v>
      </c>
      <c r="O529" s="87">
        <f t="shared" si="125"/>
        <v>0</v>
      </c>
    </row>
    <row r="530" spans="1:15" x14ac:dyDescent="0.35">
      <c r="A530" s="87" t="str">
        <f t="shared" si="112"/>
        <v>2026</v>
      </c>
      <c r="B530" s="87">
        <v>665200</v>
      </c>
      <c r="C530" s="87">
        <f t="shared" si="113"/>
        <v>0</v>
      </c>
      <c r="D530" s="87">
        <f t="shared" si="114"/>
        <v>0</v>
      </c>
      <c r="E530" s="87">
        <f t="shared" si="115"/>
        <v>0</v>
      </c>
      <c r="F530" s="87">
        <f t="shared" si="116"/>
        <v>0</v>
      </c>
      <c r="G530" s="87">
        <f t="shared" si="117"/>
        <v>0</v>
      </c>
      <c r="H530" s="87">
        <f t="shared" si="118"/>
        <v>0</v>
      </c>
      <c r="I530" s="87">
        <f t="shared" si="119"/>
        <v>0</v>
      </c>
      <c r="J530" s="87">
        <f t="shared" si="120"/>
        <v>0</v>
      </c>
      <c r="K530" s="87">
        <f t="shared" si="121"/>
        <v>0</v>
      </c>
      <c r="L530" s="87">
        <f t="shared" si="122"/>
        <v>0</v>
      </c>
      <c r="M530" s="87">
        <f t="shared" si="123"/>
        <v>0</v>
      </c>
      <c r="N530" s="87">
        <f t="shared" si="124"/>
        <v>0</v>
      </c>
      <c r="O530" s="87">
        <f t="shared" si="125"/>
        <v>0</v>
      </c>
    </row>
    <row r="531" spans="1:15" x14ac:dyDescent="0.35">
      <c r="A531" s="87" t="str">
        <f t="shared" si="112"/>
        <v>2026</v>
      </c>
      <c r="B531" s="87">
        <v>665201</v>
      </c>
      <c r="C531" s="87">
        <f t="shared" si="113"/>
        <v>0</v>
      </c>
      <c r="D531" s="87">
        <f t="shared" si="114"/>
        <v>0</v>
      </c>
      <c r="E531" s="87">
        <f t="shared" si="115"/>
        <v>0</v>
      </c>
      <c r="F531" s="87">
        <f t="shared" si="116"/>
        <v>0</v>
      </c>
      <c r="G531" s="87">
        <f t="shared" si="117"/>
        <v>0</v>
      </c>
      <c r="H531" s="87">
        <f t="shared" si="118"/>
        <v>0</v>
      </c>
      <c r="I531" s="87">
        <f t="shared" si="119"/>
        <v>0</v>
      </c>
      <c r="J531" s="87">
        <f t="shared" si="120"/>
        <v>0</v>
      </c>
      <c r="K531" s="87">
        <f t="shared" si="121"/>
        <v>0</v>
      </c>
      <c r="L531" s="87">
        <f t="shared" si="122"/>
        <v>0</v>
      </c>
      <c r="M531" s="87">
        <f t="shared" si="123"/>
        <v>0</v>
      </c>
      <c r="N531" s="87">
        <f t="shared" si="124"/>
        <v>0</v>
      </c>
      <c r="O531" s="87">
        <f t="shared" si="125"/>
        <v>0</v>
      </c>
    </row>
    <row r="532" spans="1:15" x14ac:dyDescent="0.35">
      <c r="A532" s="87" t="str">
        <f t="shared" si="112"/>
        <v>2026</v>
      </c>
      <c r="B532" s="87">
        <v>665202</v>
      </c>
      <c r="C532" s="87">
        <f t="shared" si="113"/>
        <v>0</v>
      </c>
      <c r="D532" s="87">
        <f t="shared" si="114"/>
        <v>0</v>
      </c>
      <c r="E532" s="87">
        <f t="shared" si="115"/>
        <v>0</v>
      </c>
      <c r="F532" s="87">
        <f t="shared" si="116"/>
        <v>0</v>
      </c>
      <c r="G532" s="87">
        <f t="shared" si="117"/>
        <v>0</v>
      </c>
      <c r="H532" s="87">
        <f t="shared" si="118"/>
        <v>0</v>
      </c>
      <c r="I532" s="87">
        <f t="shared" si="119"/>
        <v>0</v>
      </c>
      <c r="J532" s="87">
        <f t="shared" si="120"/>
        <v>0</v>
      </c>
      <c r="K532" s="87">
        <f t="shared" si="121"/>
        <v>0</v>
      </c>
      <c r="L532" s="87">
        <f t="shared" si="122"/>
        <v>0</v>
      </c>
      <c r="M532" s="87">
        <f t="shared" si="123"/>
        <v>0</v>
      </c>
      <c r="N532" s="87">
        <f t="shared" si="124"/>
        <v>0</v>
      </c>
      <c r="O532" s="87">
        <f t="shared" si="125"/>
        <v>0</v>
      </c>
    </row>
    <row r="533" spans="1:15" x14ac:dyDescent="0.35">
      <c r="A533" s="87" t="str">
        <f t="shared" si="112"/>
        <v>2026</v>
      </c>
      <c r="B533" s="87">
        <v>665300</v>
      </c>
      <c r="C533" s="87">
        <f t="shared" si="113"/>
        <v>0</v>
      </c>
      <c r="D533" s="87">
        <f t="shared" si="114"/>
        <v>0</v>
      </c>
      <c r="E533" s="87">
        <f t="shared" si="115"/>
        <v>0</v>
      </c>
      <c r="F533" s="87">
        <f t="shared" si="116"/>
        <v>0</v>
      </c>
      <c r="G533" s="87">
        <f t="shared" si="117"/>
        <v>0</v>
      </c>
      <c r="H533" s="87">
        <f t="shared" si="118"/>
        <v>0</v>
      </c>
      <c r="I533" s="87">
        <f t="shared" si="119"/>
        <v>0</v>
      </c>
      <c r="J533" s="87">
        <f t="shared" si="120"/>
        <v>0</v>
      </c>
      <c r="K533" s="87">
        <f t="shared" si="121"/>
        <v>0</v>
      </c>
      <c r="L533" s="87">
        <f t="shared" si="122"/>
        <v>0</v>
      </c>
      <c r="M533" s="87">
        <f t="shared" si="123"/>
        <v>0</v>
      </c>
      <c r="N533" s="87">
        <f t="shared" si="124"/>
        <v>0</v>
      </c>
      <c r="O533" s="87">
        <f t="shared" si="125"/>
        <v>0</v>
      </c>
    </row>
    <row r="534" spans="1:15" x14ac:dyDescent="0.35">
      <c r="A534" s="87" t="str">
        <f t="shared" si="112"/>
        <v>2026</v>
      </c>
      <c r="B534" s="87">
        <v>665400</v>
      </c>
      <c r="C534" s="87">
        <f t="shared" si="113"/>
        <v>0</v>
      </c>
      <c r="D534" s="87">
        <f t="shared" si="114"/>
        <v>0</v>
      </c>
      <c r="E534" s="87">
        <f t="shared" si="115"/>
        <v>0</v>
      </c>
      <c r="F534" s="87">
        <f t="shared" si="116"/>
        <v>0</v>
      </c>
      <c r="G534" s="87">
        <f t="shared" si="117"/>
        <v>0</v>
      </c>
      <c r="H534" s="87">
        <f t="shared" si="118"/>
        <v>0</v>
      </c>
      <c r="I534" s="87">
        <f t="shared" si="119"/>
        <v>0</v>
      </c>
      <c r="J534" s="87">
        <f t="shared" si="120"/>
        <v>0</v>
      </c>
      <c r="K534" s="87">
        <f t="shared" si="121"/>
        <v>0</v>
      </c>
      <c r="L534" s="87">
        <f t="shared" si="122"/>
        <v>0</v>
      </c>
      <c r="M534" s="87">
        <f t="shared" si="123"/>
        <v>0</v>
      </c>
      <c r="N534" s="87">
        <f t="shared" si="124"/>
        <v>0</v>
      </c>
      <c r="O534" s="87">
        <f t="shared" si="125"/>
        <v>0</v>
      </c>
    </row>
    <row r="535" spans="1:15" x14ac:dyDescent="0.35">
      <c r="A535" s="87" t="str">
        <f t="shared" si="112"/>
        <v>2026</v>
      </c>
      <c r="B535" s="87">
        <v>665401</v>
      </c>
      <c r="C535" s="87">
        <f t="shared" si="113"/>
        <v>0</v>
      </c>
      <c r="D535" s="87">
        <f t="shared" si="114"/>
        <v>0</v>
      </c>
      <c r="E535" s="87">
        <f t="shared" si="115"/>
        <v>0</v>
      </c>
      <c r="F535" s="87">
        <f t="shared" si="116"/>
        <v>0</v>
      </c>
      <c r="G535" s="87">
        <f t="shared" si="117"/>
        <v>0</v>
      </c>
      <c r="H535" s="87">
        <f t="shared" si="118"/>
        <v>0</v>
      </c>
      <c r="I535" s="87">
        <f t="shared" si="119"/>
        <v>0</v>
      </c>
      <c r="J535" s="87">
        <f t="shared" si="120"/>
        <v>0</v>
      </c>
      <c r="K535" s="87">
        <f t="shared" si="121"/>
        <v>0</v>
      </c>
      <c r="L535" s="87">
        <f t="shared" si="122"/>
        <v>0</v>
      </c>
      <c r="M535" s="87">
        <f t="shared" si="123"/>
        <v>0</v>
      </c>
      <c r="N535" s="87">
        <f t="shared" si="124"/>
        <v>0</v>
      </c>
      <c r="O535" s="87">
        <f t="shared" si="125"/>
        <v>0</v>
      </c>
    </row>
    <row r="536" spans="1:15" x14ac:dyDescent="0.35">
      <c r="A536" s="87" t="str">
        <f t="shared" si="112"/>
        <v>2026</v>
      </c>
      <c r="B536" s="87">
        <v>665402</v>
      </c>
      <c r="C536" s="87">
        <f t="shared" si="113"/>
        <v>0</v>
      </c>
      <c r="D536" s="87">
        <f t="shared" si="114"/>
        <v>0</v>
      </c>
      <c r="E536" s="87">
        <f t="shared" si="115"/>
        <v>0</v>
      </c>
      <c r="F536" s="87">
        <f t="shared" si="116"/>
        <v>0</v>
      </c>
      <c r="G536" s="87">
        <f t="shared" si="117"/>
        <v>0</v>
      </c>
      <c r="H536" s="87">
        <f t="shared" si="118"/>
        <v>0</v>
      </c>
      <c r="I536" s="87">
        <f t="shared" si="119"/>
        <v>0</v>
      </c>
      <c r="J536" s="87">
        <f t="shared" si="120"/>
        <v>0</v>
      </c>
      <c r="K536" s="87">
        <f t="shared" si="121"/>
        <v>0</v>
      </c>
      <c r="L536" s="87">
        <f t="shared" si="122"/>
        <v>0</v>
      </c>
      <c r="M536" s="87">
        <f t="shared" si="123"/>
        <v>0</v>
      </c>
      <c r="N536" s="87">
        <f t="shared" si="124"/>
        <v>0</v>
      </c>
      <c r="O536" s="87">
        <f t="shared" si="125"/>
        <v>0</v>
      </c>
    </row>
    <row r="537" spans="1:15" x14ac:dyDescent="0.35">
      <c r="A537" s="87" t="str">
        <f t="shared" si="112"/>
        <v>2026</v>
      </c>
      <c r="B537" s="87">
        <v>665403</v>
      </c>
      <c r="C537" s="87">
        <f t="shared" si="113"/>
        <v>0</v>
      </c>
      <c r="D537" s="87">
        <f t="shared" si="114"/>
        <v>0</v>
      </c>
      <c r="E537" s="87">
        <f t="shared" si="115"/>
        <v>0</v>
      </c>
      <c r="F537" s="87">
        <f t="shared" si="116"/>
        <v>0</v>
      </c>
      <c r="G537" s="87">
        <f t="shared" si="117"/>
        <v>0</v>
      </c>
      <c r="H537" s="87">
        <f t="shared" si="118"/>
        <v>0</v>
      </c>
      <c r="I537" s="87">
        <f t="shared" si="119"/>
        <v>0</v>
      </c>
      <c r="J537" s="87">
        <f t="shared" si="120"/>
        <v>0</v>
      </c>
      <c r="K537" s="87">
        <f t="shared" si="121"/>
        <v>0</v>
      </c>
      <c r="L537" s="87">
        <f t="shared" si="122"/>
        <v>0</v>
      </c>
      <c r="M537" s="87">
        <f t="shared" si="123"/>
        <v>0</v>
      </c>
      <c r="N537" s="87">
        <f t="shared" si="124"/>
        <v>0</v>
      </c>
      <c r="O537" s="87">
        <f t="shared" si="125"/>
        <v>0</v>
      </c>
    </row>
    <row r="538" spans="1:15" x14ac:dyDescent="0.35">
      <c r="A538" s="87" t="str">
        <f t="shared" si="112"/>
        <v>2026</v>
      </c>
      <c r="B538" s="87">
        <v>665500</v>
      </c>
      <c r="C538" s="87">
        <f t="shared" si="113"/>
        <v>0</v>
      </c>
      <c r="D538" s="87">
        <f t="shared" si="114"/>
        <v>0</v>
      </c>
      <c r="E538" s="87">
        <f t="shared" si="115"/>
        <v>0</v>
      </c>
      <c r="F538" s="87">
        <f t="shared" si="116"/>
        <v>0</v>
      </c>
      <c r="G538" s="87">
        <f t="shared" si="117"/>
        <v>0</v>
      </c>
      <c r="H538" s="87">
        <f t="shared" si="118"/>
        <v>0</v>
      </c>
      <c r="I538" s="87">
        <f t="shared" si="119"/>
        <v>0</v>
      </c>
      <c r="J538" s="87">
        <f t="shared" si="120"/>
        <v>0</v>
      </c>
      <c r="K538" s="87">
        <f t="shared" si="121"/>
        <v>0</v>
      </c>
      <c r="L538" s="87">
        <f t="shared" si="122"/>
        <v>0</v>
      </c>
      <c r="M538" s="87">
        <f t="shared" si="123"/>
        <v>0</v>
      </c>
      <c r="N538" s="87">
        <f t="shared" si="124"/>
        <v>0</v>
      </c>
      <c r="O538" s="87">
        <f t="shared" si="125"/>
        <v>0</v>
      </c>
    </row>
    <row r="539" spans="1:15" x14ac:dyDescent="0.35">
      <c r="A539" s="87" t="str">
        <f t="shared" si="112"/>
        <v>2026</v>
      </c>
      <c r="B539" s="87">
        <v>665501</v>
      </c>
      <c r="C539" s="87">
        <f t="shared" si="113"/>
        <v>0</v>
      </c>
      <c r="D539" s="87">
        <f t="shared" si="114"/>
        <v>0</v>
      </c>
      <c r="E539" s="87">
        <f t="shared" si="115"/>
        <v>0</v>
      </c>
      <c r="F539" s="87">
        <f t="shared" si="116"/>
        <v>0</v>
      </c>
      <c r="G539" s="87">
        <f t="shared" si="117"/>
        <v>0</v>
      </c>
      <c r="H539" s="87">
        <f t="shared" si="118"/>
        <v>0</v>
      </c>
      <c r="I539" s="87">
        <f t="shared" si="119"/>
        <v>0</v>
      </c>
      <c r="J539" s="87">
        <f t="shared" si="120"/>
        <v>0</v>
      </c>
      <c r="K539" s="87">
        <f t="shared" si="121"/>
        <v>0</v>
      </c>
      <c r="L539" s="87">
        <f t="shared" si="122"/>
        <v>0</v>
      </c>
      <c r="M539" s="87">
        <f t="shared" si="123"/>
        <v>0</v>
      </c>
      <c r="N539" s="87">
        <f t="shared" si="124"/>
        <v>0</v>
      </c>
      <c r="O539" s="87">
        <f t="shared" si="125"/>
        <v>0</v>
      </c>
    </row>
    <row r="540" spans="1:15" x14ac:dyDescent="0.35">
      <c r="A540" s="87" t="str">
        <f t="shared" si="112"/>
        <v>2026</v>
      </c>
      <c r="B540" s="87">
        <v>666000</v>
      </c>
      <c r="C540" s="87">
        <f t="shared" si="113"/>
        <v>0</v>
      </c>
      <c r="D540" s="87">
        <f t="shared" si="114"/>
        <v>0</v>
      </c>
      <c r="E540" s="87">
        <f t="shared" si="115"/>
        <v>0</v>
      </c>
      <c r="F540" s="87">
        <f t="shared" si="116"/>
        <v>0</v>
      </c>
      <c r="G540" s="87">
        <f t="shared" si="117"/>
        <v>0</v>
      </c>
      <c r="H540" s="87">
        <f t="shared" si="118"/>
        <v>0</v>
      </c>
      <c r="I540" s="87">
        <f t="shared" si="119"/>
        <v>0</v>
      </c>
      <c r="J540" s="87">
        <f t="shared" si="120"/>
        <v>0</v>
      </c>
      <c r="K540" s="87">
        <f t="shared" si="121"/>
        <v>0</v>
      </c>
      <c r="L540" s="87">
        <f t="shared" si="122"/>
        <v>0</v>
      </c>
      <c r="M540" s="87">
        <f t="shared" si="123"/>
        <v>0</v>
      </c>
      <c r="N540" s="87">
        <f t="shared" si="124"/>
        <v>0</v>
      </c>
      <c r="O540" s="87">
        <f t="shared" si="125"/>
        <v>0</v>
      </c>
    </row>
    <row r="541" spans="1:15" x14ac:dyDescent="0.35">
      <c r="A541" s="87" t="str">
        <f t="shared" si="112"/>
        <v>2026</v>
      </c>
      <c r="B541" s="87">
        <v>666001</v>
      </c>
      <c r="C541" s="87">
        <f t="shared" si="113"/>
        <v>0</v>
      </c>
      <c r="D541" s="87">
        <f t="shared" si="114"/>
        <v>0</v>
      </c>
      <c r="E541" s="87">
        <f t="shared" si="115"/>
        <v>0</v>
      </c>
      <c r="F541" s="87">
        <f t="shared" si="116"/>
        <v>0</v>
      </c>
      <c r="G541" s="87">
        <f t="shared" si="117"/>
        <v>0</v>
      </c>
      <c r="H541" s="87">
        <f t="shared" si="118"/>
        <v>0</v>
      </c>
      <c r="I541" s="87">
        <f t="shared" si="119"/>
        <v>0</v>
      </c>
      <c r="J541" s="87">
        <f t="shared" si="120"/>
        <v>0</v>
      </c>
      <c r="K541" s="87">
        <f t="shared" si="121"/>
        <v>0</v>
      </c>
      <c r="L541" s="87">
        <f t="shared" si="122"/>
        <v>0</v>
      </c>
      <c r="M541" s="87">
        <f t="shared" si="123"/>
        <v>0</v>
      </c>
      <c r="N541" s="87">
        <f t="shared" si="124"/>
        <v>0</v>
      </c>
      <c r="O541" s="87">
        <f t="shared" si="125"/>
        <v>0</v>
      </c>
    </row>
    <row r="542" spans="1:15" x14ac:dyDescent="0.35">
      <c r="A542" s="87" t="str">
        <f t="shared" si="112"/>
        <v>2026</v>
      </c>
      <c r="B542" s="87">
        <v>666002</v>
      </c>
      <c r="C542" s="87">
        <f t="shared" si="113"/>
        <v>0</v>
      </c>
      <c r="D542" s="87">
        <f t="shared" si="114"/>
        <v>0</v>
      </c>
      <c r="E542" s="87">
        <f t="shared" si="115"/>
        <v>0</v>
      </c>
      <c r="F542" s="87">
        <f t="shared" si="116"/>
        <v>0</v>
      </c>
      <c r="G542" s="87">
        <f t="shared" si="117"/>
        <v>0</v>
      </c>
      <c r="H542" s="87">
        <f t="shared" si="118"/>
        <v>0</v>
      </c>
      <c r="I542" s="87">
        <f t="shared" si="119"/>
        <v>0</v>
      </c>
      <c r="J542" s="87">
        <f t="shared" si="120"/>
        <v>0</v>
      </c>
      <c r="K542" s="87">
        <f t="shared" si="121"/>
        <v>0</v>
      </c>
      <c r="L542" s="87">
        <f t="shared" si="122"/>
        <v>0</v>
      </c>
      <c r="M542" s="87">
        <f t="shared" si="123"/>
        <v>0</v>
      </c>
      <c r="N542" s="87">
        <f t="shared" si="124"/>
        <v>0</v>
      </c>
      <c r="O542" s="87">
        <f t="shared" si="125"/>
        <v>0</v>
      </c>
    </row>
    <row r="543" spans="1:15" x14ac:dyDescent="0.35">
      <c r="A543" s="87" t="str">
        <f t="shared" si="112"/>
        <v>2026</v>
      </c>
      <c r="B543" s="87">
        <v>666003</v>
      </c>
      <c r="C543" s="87">
        <f t="shared" si="113"/>
        <v>0</v>
      </c>
      <c r="D543" s="87">
        <f t="shared" si="114"/>
        <v>0</v>
      </c>
      <c r="E543" s="87">
        <f t="shared" si="115"/>
        <v>0</v>
      </c>
      <c r="F543" s="87">
        <f t="shared" si="116"/>
        <v>0</v>
      </c>
      <c r="G543" s="87">
        <f t="shared" si="117"/>
        <v>0</v>
      </c>
      <c r="H543" s="87">
        <f t="shared" si="118"/>
        <v>0</v>
      </c>
      <c r="I543" s="87">
        <f t="shared" si="119"/>
        <v>0</v>
      </c>
      <c r="J543" s="87">
        <f t="shared" si="120"/>
        <v>0</v>
      </c>
      <c r="K543" s="87">
        <f t="shared" si="121"/>
        <v>0</v>
      </c>
      <c r="L543" s="87">
        <f t="shared" si="122"/>
        <v>0</v>
      </c>
      <c r="M543" s="87">
        <f t="shared" si="123"/>
        <v>0</v>
      </c>
      <c r="N543" s="87">
        <f t="shared" si="124"/>
        <v>0</v>
      </c>
      <c r="O543" s="87">
        <f t="shared" si="125"/>
        <v>0</v>
      </c>
    </row>
    <row r="544" spans="1:15" x14ac:dyDescent="0.35">
      <c r="A544" s="87" t="str">
        <f t="shared" si="112"/>
        <v>2026</v>
      </c>
      <c r="B544" s="87">
        <v>667000</v>
      </c>
      <c r="C544" s="87">
        <f t="shared" si="113"/>
        <v>0</v>
      </c>
      <c r="D544" s="87">
        <f t="shared" si="114"/>
        <v>0</v>
      </c>
      <c r="E544" s="87">
        <f t="shared" si="115"/>
        <v>0</v>
      </c>
      <c r="F544" s="87">
        <f t="shared" si="116"/>
        <v>0</v>
      </c>
      <c r="G544" s="87">
        <f t="shared" si="117"/>
        <v>0</v>
      </c>
      <c r="H544" s="87">
        <f t="shared" si="118"/>
        <v>0</v>
      </c>
      <c r="I544" s="87">
        <f t="shared" si="119"/>
        <v>0</v>
      </c>
      <c r="J544" s="87">
        <f t="shared" si="120"/>
        <v>0</v>
      </c>
      <c r="K544" s="87">
        <f t="shared" si="121"/>
        <v>0</v>
      </c>
      <c r="L544" s="87">
        <f t="shared" si="122"/>
        <v>0</v>
      </c>
      <c r="M544" s="87">
        <f t="shared" si="123"/>
        <v>0</v>
      </c>
      <c r="N544" s="87">
        <f t="shared" si="124"/>
        <v>0</v>
      </c>
      <c r="O544" s="87">
        <f t="shared" si="125"/>
        <v>0</v>
      </c>
    </row>
    <row r="545" spans="1:15" x14ac:dyDescent="0.35">
      <c r="A545" s="87" t="str">
        <f t="shared" si="112"/>
        <v>2026</v>
      </c>
      <c r="B545" s="87">
        <v>667001</v>
      </c>
      <c r="C545" s="87">
        <f t="shared" si="113"/>
        <v>0</v>
      </c>
      <c r="D545" s="87">
        <f t="shared" si="114"/>
        <v>0</v>
      </c>
      <c r="E545" s="87">
        <f t="shared" si="115"/>
        <v>0</v>
      </c>
      <c r="F545" s="87">
        <f t="shared" si="116"/>
        <v>0</v>
      </c>
      <c r="G545" s="87">
        <f t="shared" si="117"/>
        <v>0</v>
      </c>
      <c r="H545" s="87">
        <f t="shared" si="118"/>
        <v>0</v>
      </c>
      <c r="I545" s="87">
        <f t="shared" si="119"/>
        <v>0</v>
      </c>
      <c r="J545" s="87">
        <f t="shared" si="120"/>
        <v>0</v>
      </c>
      <c r="K545" s="87">
        <f t="shared" si="121"/>
        <v>0</v>
      </c>
      <c r="L545" s="87">
        <f t="shared" si="122"/>
        <v>0</v>
      </c>
      <c r="M545" s="87">
        <f t="shared" si="123"/>
        <v>0</v>
      </c>
      <c r="N545" s="87">
        <f t="shared" si="124"/>
        <v>0</v>
      </c>
      <c r="O545" s="87">
        <f t="shared" si="125"/>
        <v>0</v>
      </c>
    </row>
    <row r="546" spans="1:15" x14ac:dyDescent="0.35">
      <c r="A546" s="87" t="str">
        <f t="shared" si="112"/>
        <v>2026</v>
      </c>
      <c r="B546" s="87">
        <v>667002</v>
      </c>
      <c r="C546" s="87">
        <f t="shared" si="113"/>
        <v>0</v>
      </c>
      <c r="D546" s="87">
        <f t="shared" si="114"/>
        <v>0</v>
      </c>
      <c r="E546" s="87">
        <f t="shared" si="115"/>
        <v>0</v>
      </c>
      <c r="F546" s="87">
        <f t="shared" si="116"/>
        <v>0</v>
      </c>
      <c r="G546" s="87">
        <f t="shared" si="117"/>
        <v>0</v>
      </c>
      <c r="H546" s="87">
        <f t="shared" si="118"/>
        <v>0</v>
      </c>
      <c r="I546" s="87">
        <f t="shared" si="119"/>
        <v>0</v>
      </c>
      <c r="J546" s="87">
        <f t="shared" si="120"/>
        <v>0</v>
      </c>
      <c r="K546" s="87">
        <f t="shared" si="121"/>
        <v>0</v>
      </c>
      <c r="L546" s="87">
        <f t="shared" si="122"/>
        <v>0</v>
      </c>
      <c r="M546" s="87">
        <f t="shared" si="123"/>
        <v>0</v>
      </c>
      <c r="N546" s="87">
        <f t="shared" si="124"/>
        <v>0</v>
      </c>
      <c r="O546" s="87">
        <f t="shared" si="125"/>
        <v>0</v>
      </c>
    </row>
    <row r="547" spans="1:15" x14ac:dyDescent="0.35">
      <c r="A547" s="87" t="str">
        <f t="shared" si="112"/>
        <v>2026</v>
      </c>
      <c r="B547" s="87">
        <v>667100</v>
      </c>
      <c r="C547" s="87">
        <f t="shared" si="113"/>
        <v>0</v>
      </c>
      <c r="D547" s="87">
        <f t="shared" si="114"/>
        <v>0</v>
      </c>
      <c r="E547" s="87">
        <f t="shared" si="115"/>
        <v>0</v>
      </c>
      <c r="F547" s="87">
        <f t="shared" si="116"/>
        <v>0</v>
      </c>
      <c r="G547" s="87">
        <f t="shared" si="117"/>
        <v>0</v>
      </c>
      <c r="H547" s="87">
        <f t="shared" si="118"/>
        <v>0</v>
      </c>
      <c r="I547" s="87">
        <f t="shared" si="119"/>
        <v>0</v>
      </c>
      <c r="J547" s="87">
        <f t="shared" si="120"/>
        <v>0</v>
      </c>
      <c r="K547" s="87">
        <f t="shared" si="121"/>
        <v>0</v>
      </c>
      <c r="L547" s="87">
        <f t="shared" si="122"/>
        <v>0</v>
      </c>
      <c r="M547" s="87">
        <f t="shared" si="123"/>
        <v>0</v>
      </c>
      <c r="N547" s="87">
        <f t="shared" si="124"/>
        <v>0</v>
      </c>
      <c r="O547" s="87">
        <f t="shared" si="125"/>
        <v>0</v>
      </c>
    </row>
    <row r="548" spans="1:15" x14ac:dyDescent="0.35">
      <c r="A548" s="87" t="str">
        <f t="shared" si="112"/>
        <v>2026</v>
      </c>
      <c r="B548" s="87">
        <v>667101</v>
      </c>
      <c r="C548" s="87">
        <f t="shared" si="113"/>
        <v>0</v>
      </c>
      <c r="D548" s="87">
        <f t="shared" si="114"/>
        <v>0</v>
      </c>
      <c r="E548" s="87">
        <f t="shared" si="115"/>
        <v>0</v>
      </c>
      <c r="F548" s="87">
        <f t="shared" si="116"/>
        <v>0</v>
      </c>
      <c r="G548" s="87">
        <f t="shared" si="117"/>
        <v>0</v>
      </c>
      <c r="H548" s="87">
        <f t="shared" si="118"/>
        <v>0</v>
      </c>
      <c r="I548" s="87">
        <f t="shared" si="119"/>
        <v>0</v>
      </c>
      <c r="J548" s="87">
        <f t="shared" si="120"/>
        <v>0</v>
      </c>
      <c r="K548" s="87">
        <f t="shared" si="121"/>
        <v>0</v>
      </c>
      <c r="L548" s="87">
        <f t="shared" si="122"/>
        <v>0</v>
      </c>
      <c r="M548" s="87">
        <f t="shared" si="123"/>
        <v>0</v>
      </c>
      <c r="N548" s="87">
        <f t="shared" si="124"/>
        <v>0</v>
      </c>
      <c r="O548" s="87">
        <f t="shared" si="125"/>
        <v>0</v>
      </c>
    </row>
    <row r="549" spans="1:15" x14ac:dyDescent="0.35">
      <c r="A549" s="87" t="str">
        <f t="shared" si="112"/>
        <v>2026</v>
      </c>
      <c r="B549" s="87">
        <v>667102</v>
      </c>
      <c r="C549" s="87">
        <f t="shared" si="113"/>
        <v>0</v>
      </c>
      <c r="D549" s="87">
        <f t="shared" si="114"/>
        <v>0</v>
      </c>
      <c r="E549" s="87">
        <f t="shared" si="115"/>
        <v>0</v>
      </c>
      <c r="F549" s="87">
        <f t="shared" si="116"/>
        <v>0</v>
      </c>
      <c r="G549" s="87">
        <f t="shared" si="117"/>
        <v>0</v>
      </c>
      <c r="H549" s="87">
        <f t="shared" si="118"/>
        <v>0</v>
      </c>
      <c r="I549" s="87">
        <f t="shared" si="119"/>
        <v>0</v>
      </c>
      <c r="J549" s="87">
        <f t="shared" si="120"/>
        <v>0</v>
      </c>
      <c r="K549" s="87">
        <f t="shared" si="121"/>
        <v>0</v>
      </c>
      <c r="L549" s="87">
        <f t="shared" si="122"/>
        <v>0</v>
      </c>
      <c r="M549" s="87">
        <f t="shared" si="123"/>
        <v>0</v>
      </c>
      <c r="N549" s="87">
        <f t="shared" si="124"/>
        <v>0</v>
      </c>
      <c r="O549" s="87">
        <f t="shared" si="125"/>
        <v>0</v>
      </c>
    </row>
    <row r="550" spans="1:15" x14ac:dyDescent="0.35">
      <c r="A550" s="87" t="str">
        <f t="shared" si="112"/>
        <v>2026</v>
      </c>
      <c r="B550" s="87">
        <v>667103</v>
      </c>
      <c r="C550" s="87">
        <f t="shared" si="113"/>
        <v>0</v>
      </c>
      <c r="D550" s="87">
        <f t="shared" si="114"/>
        <v>0</v>
      </c>
      <c r="E550" s="87">
        <f t="shared" si="115"/>
        <v>0</v>
      </c>
      <c r="F550" s="87">
        <f t="shared" si="116"/>
        <v>0</v>
      </c>
      <c r="G550" s="87">
        <f t="shared" si="117"/>
        <v>0</v>
      </c>
      <c r="H550" s="87">
        <f t="shared" si="118"/>
        <v>0</v>
      </c>
      <c r="I550" s="87">
        <f t="shared" si="119"/>
        <v>0</v>
      </c>
      <c r="J550" s="87">
        <f t="shared" si="120"/>
        <v>0</v>
      </c>
      <c r="K550" s="87">
        <f t="shared" si="121"/>
        <v>0</v>
      </c>
      <c r="L550" s="87">
        <f t="shared" si="122"/>
        <v>0</v>
      </c>
      <c r="M550" s="87">
        <f t="shared" si="123"/>
        <v>0</v>
      </c>
      <c r="N550" s="87">
        <f t="shared" si="124"/>
        <v>0</v>
      </c>
      <c r="O550" s="87">
        <f t="shared" si="125"/>
        <v>0</v>
      </c>
    </row>
    <row r="551" spans="1:15" x14ac:dyDescent="0.35">
      <c r="A551" s="87" t="str">
        <f t="shared" si="112"/>
        <v>2026</v>
      </c>
      <c r="B551" s="87">
        <v>667104</v>
      </c>
      <c r="C551" s="87">
        <f t="shared" si="113"/>
        <v>0</v>
      </c>
      <c r="D551" s="87">
        <f t="shared" si="114"/>
        <v>0</v>
      </c>
      <c r="E551" s="87">
        <f t="shared" si="115"/>
        <v>0</v>
      </c>
      <c r="F551" s="87">
        <f t="shared" si="116"/>
        <v>0</v>
      </c>
      <c r="G551" s="87">
        <f t="shared" si="117"/>
        <v>0</v>
      </c>
      <c r="H551" s="87">
        <f t="shared" si="118"/>
        <v>0</v>
      </c>
      <c r="I551" s="87">
        <f t="shared" si="119"/>
        <v>0</v>
      </c>
      <c r="J551" s="87">
        <f t="shared" si="120"/>
        <v>0</v>
      </c>
      <c r="K551" s="87">
        <f t="shared" si="121"/>
        <v>0</v>
      </c>
      <c r="L551" s="87">
        <f t="shared" si="122"/>
        <v>0</v>
      </c>
      <c r="M551" s="87">
        <f t="shared" si="123"/>
        <v>0</v>
      </c>
      <c r="N551" s="87">
        <f t="shared" si="124"/>
        <v>0</v>
      </c>
      <c r="O551" s="87">
        <f t="shared" si="125"/>
        <v>0</v>
      </c>
    </row>
    <row r="552" spans="1:15" x14ac:dyDescent="0.35">
      <c r="A552" s="87" t="str">
        <f t="shared" si="112"/>
        <v>2026</v>
      </c>
      <c r="B552" s="87">
        <v>668000</v>
      </c>
      <c r="C552" s="87">
        <f t="shared" si="113"/>
        <v>0</v>
      </c>
      <c r="D552" s="87">
        <f t="shared" si="114"/>
        <v>0</v>
      </c>
      <c r="E552" s="87">
        <f t="shared" si="115"/>
        <v>0</v>
      </c>
      <c r="F552" s="87">
        <f t="shared" si="116"/>
        <v>0</v>
      </c>
      <c r="G552" s="87">
        <f t="shared" si="117"/>
        <v>0</v>
      </c>
      <c r="H552" s="87">
        <f t="shared" si="118"/>
        <v>0</v>
      </c>
      <c r="I552" s="87">
        <f t="shared" si="119"/>
        <v>0</v>
      </c>
      <c r="J552" s="87">
        <f t="shared" si="120"/>
        <v>0</v>
      </c>
      <c r="K552" s="87">
        <f t="shared" si="121"/>
        <v>0</v>
      </c>
      <c r="L552" s="87">
        <f t="shared" si="122"/>
        <v>0</v>
      </c>
      <c r="M552" s="87">
        <f t="shared" si="123"/>
        <v>0</v>
      </c>
      <c r="N552" s="87">
        <f t="shared" si="124"/>
        <v>0</v>
      </c>
      <c r="O552" s="87">
        <f t="shared" si="125"/>
        <v>0</v>
      </c>
    </row>
    <row r="553" spans="1:15" x14ac:dyDescent="0.35">
      <c r="A553" s="87" t="str">
        <f t="shared" si="112"/>
        <v>2026</v>
      </c>
      <c r="B553" s="87">
        <v>668001</v>
      </c>
      <c r="C553" s="87">
        <f t="shared" si="113"/>
        <v>0</v>
      </c>
      <c r="D553" s="87">
        <f t="shared" si="114"/>
        <v>0</v>
      </c>
      <c r="E553" s="87">
        <f t="shared" si="115"/>
        <v>0</v>
      </c>
      <c r="F553" s="87">
        <f t="shared" si="116"/>
        <v>0</v>
      </c>
      <c r="G553" s="87">
        <f t="shared" si="117"/>
        <v>0</v>
      </c>
      <c r="H553" s="87">
        <f t="shared" si="118"/>
        <v>0</v>
      </c>
      <c r="I553" s="87">
        <f t="shared" si="119"/>
        <v>0</v>
      </c>
      <c r="J553" s="87">
        <f t="shared" si="120"/>
        <v>0</v>
      </c>
      <c r="K553" s="87">
        <f t="shared" si="121"/>
        <v>0</v>
      </c>
      <c r="L553" s="87">
        <f t="shared" si="122"/>
        <v>0</v>
      </c>
      <c r="M553" s="87">
        <f t="shared" si="123"/>
        <v>0</v>
      </c>
      <c r="N553" s="87">
        <f t="shared" si="124"/>
        <v>0</v>
      </c>
      <c r="O553" s="87">
        <f t="shared" si="125"/>
        <v>0</v>
      </c>
    </row>
    <row r="554" spans="1:15" x14ac:dyDescent="0.35">
      <c r="A554" s="87" t="str">
        <f t="shared" si="112"/>
        <v>2026</v>
      </c>
      <c r="B554" s="87">
        <v>668002</v>
      </c>
      <c r="C554" s="87">
        <f t="shared" si="113"/>
        <v>0</v>
      </c>
      <c r="D554" s="87">
        <f t="shared" si="114"/>
        <v>0</v>
      </c>
      <c r="E554" s="87">
        <f t="shared" si="115"/>
        <v>0</v>
      </c>
      <c r="F554" s="87">
        <f t="shared" si="116"/>
        <v>0</v>
      </c>
      <c r="G554" s="87">
        <f t="shared" si="117"/>
        <v>0</v>
      </c>
      <c r="H554" s="87">
        <f t="shared" si="118"/>
        <v>0</v>
      </c>
      <c r="I554" s="87">
        <f t="shared" si="119"/>
        <v>0</v>
      </c>
      <c r="J554" s="87">
        <f t="shared" si="120"/>
        <v>0</v>
      </c>
      <c r="K554" s="87">
        <f t="shared" si="121"/>
        <v>0</v>
      </c>
      <c r="L554" s="87">
        <f t="shared" si="122"/>
        <v>0</v>
      </c>
      <c r="M554" s="87">
        <f t="shared" si="123"/>
        <v>0</v>
      </c>
      <c r="N554" s="87">
        <f t="shared" si="124"/>
        <v>0</v>
      </c>
      <c r="O554" s="87">
        <f t="shared" si="125"/>
        <v>0</v>
      </c>
    </row>
    <row r="555" spans="1:15" x14ac:dyDescent="0.35">
      <c r="A555" s="87" t="str">
        <f t="shared" si="112"/>
        <v>2026</v>
      </c>
      <c r="B555" s="87">
        <v>668100</v>
      </c>
      <c r="C555" s="87">
        <f t="shared" si="113"/>
        <v>0</v>
      </c>
      <c r="D555" s="87">
        <f t="shared" si="114"/>
        <v>0</v>
      </c>
      <c r="E555" s="87">
        <f t="shared" si="115"/>
        <v>0</v>
      </c>
      <c r="F555" s="87">
        <f t="shared" si="116"/>
        <v>0</v>
      </c>
      <c r="G555" s="87">
        <f t="shared" si="117"/>
        <v>0</v>
      </c>
      <c r="H555" s="87">
        <f t="shared" si="118"/>
        <v>0</v>
      </c>
      <c r="I555" s="87">
        <f t="shared" si="119"/>
        <v>0</v>
      </c>
      <c r="J555" s="87">
        <f t="shared" si="120"/>
        <v>0</v>
      </c>
      <c r="K555" s="87">
        <f t="shared" si="121"/>
        <v>0</v>
      </c>
      <c r="L555" s="87">
        <f t="shared" si="122"/>
        <v>0</v>
      </c>
      <c r="M555" s="87">
        <f t="shared" si="123"/>
        <v>0</v>
      </c>
      <c r="N555" s="87">
        <f t="shared" si="124"/>
        <v>0</v>
      </c>
      <c r="O555" s="87">
        <f t="shared" si="125"/>
        <v>0</v>
      </c>
    </row>
    <row r="556" spans="1:15" x14ac:dyDescent="0.35">
      <c r="A556" s="87" t="str">
        <f t="shared" si="112"/>
        <v>2026</v>
      </c>
      <c r="B556" s="87">
        <v>668200</v>
      </c>
      <c r="C556" s="87">
        <f t="shared" si="113"/>
        <v>0</v>
      </c>
      <c r="D556" s="87">
        <f t="shared" si="114"/>
        <v>0</v>
      </c>
      <c r="E556" s="87">
        <f t="shared" si="115"/>
        <v>0</v>
      </c>
      <c r="F556" s="87">
        <f t="shared" si="116"/>
        <v>0</v>
      </c>
      <c r="G556" s="87">
        <f t="shared" si="117"/>
        <v>0</v>
      </c>
      <c r="H556" s="87">
        <f t="shared" si="118"/>
        <v>0</v>
      </c>
      <c r="I556" s="87">
        <f t="shared" si="119"/>
        <v>0</v>
      </c>
      <c r="J556" s="87">
        <f t="shared" si="120"/>
        <v>0</v>
      </c>
      <c r="K556" s="87">
        <f t="shared" si="121"/>
        <v>0</v>
      </c>
      <c r="L556" s="87">
        <f t="shared" si="122"/>
        <v>0</v>
      </c>
      <c r="M556" s="87">
        <f t="shared" si="123"/>
        <v>0</v>
      </c>
      <c r="N556" s="87">
        <f t="shared" si="124"/>
        <v>0</v>
      </c>
      <c r="O556" s="87">
        <f t="shared" si="125"/>
        <v>0</v>
      </c>
    </row>
    <row r="557" spans="1:15" x14ac:dyDescent="0.35">
      <c r="A557" s="87" t="str">
        <f t="shared" si="112"/>
        <v>2026</v>
      </c>
      <c r="B557" s="87">
        <v>668210</v>
      </c>
      <c r="C557" s="87">
        <f t="shared" si="113"/>
        <v>0</v>
      </c>
      <c r="D557" s="87">
        <f t="shared" si="114"/>
        <v>0</v>
      </c>
      <c r="E557" s="87">
        <f t="shared" si="115"/>
        <v>0</v>
      </c>
      <c r="F557" s="87">
        <f t="shared" si="116"/>
        <v>0</v>
      </c>
      <c r="G557" s="87">
        <f t="shared" si="117"/>
        <v>0</v>
      </c>
      <c r="H557" s="87">
        <f t="shared" si="118"/>
        <v>0</v>
      </c>
      <c r="I557" s="87">
        <f t="shared" si="119"/>
        <v>0</v>
      </c>
      <c r="J557" s="87">
        <f t="shared" si="120"/>
        <v>0</v>
      </c>
      <c r="K557" s="87">
        <f t="shared" si="121"/>
        <v>0</v>
      </c>
      <c r="L557" s="87">
        <f t="shared" si="122"/>
        <v>0</v>
      </c>
      <c r="M557" s="87">
        <f t="shared" si="123"/>
        <v>0</v>
      </c>
      <c r="N557" s="87">
        <f t="shared" si="124"/>
        <v>0</v>
      </c>
      <c r="O557" s="87">
        <f t="shared" si="125"/>
        <v>0</v>
      </c>
    </row>
    <row r="558" spans="1:15" x14ac:dyDescent="0.35">
      <c r="A558" s="87" t="str">
        <f t="shared" si="112"/>
        <v>2026</v>
      </c>
      <c r="B558" s="87">
        <v>668900</v>
      </c>
      <c r="C558" s="87">
        <f t="shared" si="113"/>
        <v>0</v>
      </c>
      <c r="D558" s="87">
        <f t="shared" si="114"/>
        <v>0</v>
      </c>
      <c r="E558" s="87">
        <f t="shared" si="115"/>
        <v>0</v>
      </c>
      <c r="F558" s="87">
        <f t="shared" si="116"/>
        <v>0</v>
      </c>
      <c r="G558" s="87">
        <f t="shared" si="117"/>
        <v>0</v>
      </c>
      <c r="H558" s="87">
        <f t="shared" si="118"/>
        <v>0</v>
      </c>
      <c r="I558" s="87">
        <f t="shared" si="119"/>
        <v>0</v>
      </c>
      <c r="J558" s="87">
        <f t="shared" si="120"/>
        <v>0</v>
      </c>
      <c r="K558" s="87">
        <f t="shared" si="121"/>
        <v>0</v>
      </c>
      <c r="L558" s="87">
        <f t="shared" si="122"/>
        <v>0</v>
      </c>
      <c r="M558" s="87">
        <f t="shared" si="123"/>
        <v>0</v>
      </c>
      <c r="N558" s="87">
        <f t="shared" si="124"/>
        <v>0</v>
      </c>
      <c r="O558" s="87">
        <f t="shared" si="125"/>
        <v>0</v>
      </c>
    </row>
    <row r="559" spans="1:15" x14ac:dyDescent="0.35">
      <c r="A559" s="87" t="str">
        <f t="shared" si="112"/>
        <v>2026</v>
      </c>
      <c r="B559" s="87">
        <v>668910</v>
      </c>
      <c r="C559" s="87">
        <f t="shared" si="113"/>
        <v>0</v>
      </c>
      <c r="D559" s="87">
        <f t="shared" si="114"/>
        <v>0</v>
      </c>
      <c r="E559" s="87">
        <f t="shared" si="115"/>
        <v>0</v>
      </c>
      <c r="F559" s="87">
        <f t="shared" si="116"/>
        <v>0</v>
      </c>
      <c r="G559" s="87">
        <f t="shared" si="117"/>
        <v>0</v>
      </c>
      <c r="H559" s="87">
        <f t="shared" si="118"/>
        <v>0</v>
      </c>
      <c r="I559" s="87">
        <f t="shared" si="119"/>
        <v>0</v>
      </c>
      <c r="J559" s="87">
        <f t="shared" si="120"/>
        <v>0</v>
      </c>
      <c r="K559" s="87">
        <f t="shared" si="121"/>
        <v>0</v>
      </c>
      <c r="L559" s="87">
        <f t="shared" si="122"/>
        <v>0</v>
      </c>
      <c r="M559" s="87">
        <f t="shared" si="123"/>
        <v>0</v>
      </c>
      <c r="N559" s="87">
        <f t="shared" si="124"/>
        <v>0</v>
      </c>
      <c r="O559" s="87">
        <f t="shared" si="125"/>
        <v>0</v>
      </c>
    </row>
    <row r="560" spans="1:15" x14ac:dyDescent="0.35">
      <c r="A560" s="87" t="str">
        <f t="shared" si="112"/>
        <v>2026</v>
      </c>
      <c r="B560" s="87">
        <v>668911</v>
      </c>
      <c r="C560" s="87">
        <f t="shared" si="113"/>
        <v>0</v>
      </c>
      <c r="D560" s="87">
        <f t="shared" si="114"/>
        <v>0</v>
      </c>
      <c r="E560" s="87">
        <f t="shared" si="115"/>
        <v>0</v>
      </c>
      <c r="F560" s="87">
        <f t="shared" si="116"/>
        <v>0</v>
      </c>
      <c r="G560" s="87">
        <f t="shared" si="117"/>
        <v>0</v>
      </c>
      <c r="H560" s="87">
        <f t="shared" si="118"/>
        <v>0</v>
      </c>
      <c r="I560" s="87">
        <f t="shared" si="119"/>
        <v>0</v>
      </c>
      <c r="J560" s="87">
        <f t="shared" si="120"/>
        <v>0</v>
      </c>
      <c r="K560" s="87">
        <f t="shared" si="121"/>
        <v>0</v>
      </c>
      <c r="L560" s="87">
        <f t="shared" si="122"/>
        <v>0</v>
      </c>
      <c r="M560" s="87">
        <f t="shared" si="123"/>
        <v>0</v>
      </c>
      <c r="N560" s="87">
        <f t="shared" si="124"/>
        <v>0</v>
      </c>
      <c r="O560" s="87">
        <f t="shared" si="125"/>
        <v>0</v>
      </c>
    </row>
    <row r="561" spans="1:15" x14ac:dyDescent="0.35">
      <c r="A561" s="87" t="str">
        <f t="shared" si="112"/>
        <v>2026</v>
      </c>
      <c r="B561" s="87">
        <v>668912</v>
      </c>
      <c r="C561" s="87">
        <f t="shared" si="113"/>
        <v>0</v>
      </c>
      <c r="D561" s="87">
        <f t="shared" si="114"/>
        <v>0</v>
      </c>
      <c r="E561" s="87">
        <f t="shared" si="115"/>
        <v>0</v>
      </c>
      <c r="F561" s="87">
        <f t="shared" si="116"/>
        <v>0</v>
      </c>
      <c r="G561" s="87">
        <f t="shared" si="117"/>
        <v>0</v>
      </c>
      <c r="H561" s="87">
        <f t="shared" si="118"/>
        <v>0</v>
      </c>
      <c r="I561" s="87">
        <f t="shared" si="119"/>
        <v>0</v>
      </c>
      <c r="J561" s="87">
        <f t="shared" si="120"/>
        <v>0</v>
      </c>
      <c r="K561" s="87">
        <f t="shared" si="121"/>
        <v>0</v>
      </c>
      <c r="L561" s="87">
        <f t="shared" si="122"/>
        <v>0</v>
      </c>
      <c r="M561" s="87">
        <f t="shared" si="123"/>
        <v>0</v>
      </c>
      <c r="N561" s="87">
        <f t="shared" si="124"/>
        <v>0</v>
      </c>
      <c r="O561" s="87">
        <f t="shared" si="125"/>
        <v>0</v>
      </c>
    </row>
    <row r="562" spans="1:15" x14ac:dyDescent="0.35">
      <c r="A562" s="87" t="str">
        <f t="shared" si="112"/>
        <v>2026</v>
      </c>
      <c r="B562" s="87">
        <v>668913</v>
      </c>
      <c r="C562" s="87">
        <f t="shared" si="113"/>
        <v>0</v>
      </c>
      <c r="D562" s="87">
        <f t="shared" si="114"/>
        <v>0</v>
      </c>
      <c r="E562" s="87">
        <f t="shared" si="115"/>
        <v>0</v>
      </c>
      <c r="F562" s="87">
        <f t="shared" si="116"/>
        <v>0</v>
      </c>
      <c r="G562" s="87">
        <f t="shared" si="117"/>
        <v>0</v>
      </c>
      <c r="H562" s="87">
        <f t="shared" si="118"/>
        <v>0</v>
      </c>
      <c r="I562" s="87">
        <f t="shared" si="119"/>
        <v>0</v>
      </c>
      <c r="J562" s="87">
        <f t="shared" si="120"/>
        <v>0</v>
      </c>
      <c r="K562" s="87">
        <f t="shared" si="121"/>
        <v>0</v>
      </c>
      <c r="L562" s="87">
        <f t="shared" si="122"/>
        <v>0</v>
      </c>
      <c r="M562" s="87">
        <f t="shared" si="123"/>
        <v>0</v>
      </c>
      <c r="N562" s="87">
        <f t="shared" si="124"/>
        <v>0</v>
      </c>
      <c r="O562" s="87">
        <f t="shared" si="125"/>
        <v>0</v>
      </c>
    </row>
    <row r="563" spans="1:15" x14ac:dyDescent="0.35">
      <c r="A563" s="87" t="str">
        <f t="shared" si="112"/>
        <v>2026</v>
      </c>
      <c r="B563" s="87">
        <v>668914</v>
      </c>
      <c r="C563" s="87">
        <f t="shared" si="113"/>
        <v>0</v>
      </c>
      <c r="D563" s="87">
        <f t="shared" si="114"/>
        <v>0</v>
      </c>
      <c r="E563" s="87">
        <f t="shared" si="115"/>
        <v>0</v>
      </c>
      <c r="F563" s="87">
        <f t="shared" si="116"/>
        <v>0</v>
      </c>
      <c r="G563" s="87">
        <f t="shared" si="117"/>
        <v>0</v>
      </c>
      <c r="H563" s="87">
        <f t="shared" si="118"/>
        <v>0</v>
      </c>
      <c r="I563" s="87">
        <f t="shared" si="119"/>
        <v>0</v>
      </c>
      <c r="J563" s="87">
        <f t="shared" si="120"/>
        <v>0</v>
      </c>
      <c r="K563" s="87">
        <f t="shared" si="121"/>
        <v>0</v>
      </c>
      <c r="L563" s="87">
        <f t="shared" si="122"/>
        <v>0</v>
      </c>
      <c r="M563" s="87">
        <f t="shared" si="123"/>
        <v>0</v>
      </c>
      <c r="N563" s="87">
        <f t="shared" si="124"/>
        <v>0</v>
      </c>
      <c r="O563" s="87">
        <f t="shared" si="125"/>
        <v>0</v>
      </c>
    </row>
    <row r="564" spans="1:15" x14ac:dyDescent="0.35">
      <c r="A564" s="87" t="str">
        <f t="shared" si="112"/>
        <v>2026</v>
      </c>
      <c r="B564" s="87">
        <v>668915</v>
      </c>
      <c r="C564" s="87">
        <f t="shared" si="113"/>
        <v>0</v>
      </c>
      <c r="D564" s="87">
        <f t="shared" si="114"/>
        <v>0</v>
      </c>
      <c r="E564" s="87">
        <f t="shared" si="115"/>
        <v>0</v>
      </c>
      <c r="F564" s="87">
        <f t="shared" si="116"/>
        <v>0</v>
      </c>
      <c r="G564" s="87">
        <f t="shared" si="117"/>
        <v>0</v>
      </c>
      <c r="H564" s="87">
        <f t="shared" si="118"/>
        <v>0</v>
      </c>
      <c r="I564" s="87">
        <f t="shared" si="119"/>
        <v>0</v>
      </c>
      <c r="J564" s="87">
        <f t="shared" si="120"/>
        <v>0</v>
      </c>
      <c r="K564" s="87">
        <f t="shared" si="121"/>
        <v>0</v>
      </c>
      <c r="L564" s="87">
        <f t="shared" si="122"/>
        <v>0</v>
      </c>
      <c r="M564" s="87">
        <f t="shared" si="123"/>
        <v>0</v>
      </c>
      <c r="N564" s="87">
        <f t="shared" si="124"/>
        <v>0</v>
      </c>
      <c r="O564" s="87">
        <f t="shared" si="125"/>
        <v>0</v>
      </c>
    </row>
    <row r="565" spans="1:15" x14ac:dyDescent="0.35">
      <c r="A565" s="87" t="str">
        <f t="shared" si="112"/>
        <v>2026</v>
      </c>
      <c r="B565" s="87">
        <v>668916</v>
      </c>
      <c r="C565" s="87">
        <f t="shared" si="113"/>
        <v>0</v>
      </c>
      <c r="D565" s="87">
        <f t="shared" si="114"/>
        <v>0</v>
      </c>
      <c r="E565" s="87">
        <f t="shared" si="115"/>
        <v>0</v>
      </c>
      <c r="F565" s="87">
        <f t="shared" si="116"/>
        <v>0</v>
      </c>
      <c r="G565" s="87">
        <f t="shared" si="117"/>
        <v>0</v>
      </c>
      <c r="H565" s="87">
        <f t="shared" si="118"/>
        <v>0</v>
      </c>
      <c r="I565" s="87">
        <f t="shared" si="119"/>
        <v>0</v>
      </c>
      <c r="J565" s="87">
        <f t="shared" si="120"/>
        <v>0</v>
      </c>
      <c r="K565" s="87">
        <f t="shared" si="121"/>
        <v>0</v>
      </c>
      <c r="L565" s="87">
        <f t="shared" si="122"/>
        <v>0</v>
      </c>
      <c r="M565" s="87">
        <f t="shared" si="123"/>
        <v>0</v>
      </c>
      <c r="N565" s="87">
        <f t="shared" si="124"/>
        <v>0</v>
      </c>
      <c r="O565" s="87">
        <f t="shared" si="125"/>
        <v>0</v>
      </c>
    </row>
    <row r="566" spans="1:15" x14ac:dyDescent="0.35">
      <c r="A566" s="87" t="str">
        <f t="shared" si="112"/>
        <v>2026</v>
      </c>
      <c r="B566" s="87">
        <v>668917</v>
      </c>
      <c r="C566" s="87">
        <f t="shared" si="113"/>
        <v>0</v>
      </c>
      <c r="D566" s="87">
        <f t="shared" si="114"/>
        <v>0</v>
      </c>
      <c r="E566" s="87">
        <f t="shared" si="115"/>
        <v>0</v>
      </c>
      <c r="F566" s="87">
        <f t="shared" si="116"/>
        <v>0</v>
      </c>
      <c r="G566" s="87">
        <f t="shared" si="117"/>
        <v>0</v>
      </c>
      <c r="H566" s="87">
        <f t="shared" si="118"/>
        <v>0</v>
      </c>
      <c r="I566" s="87">
        <f t="shared" si="119"/>
        <v>0</v>
      </c>
      <c r="J566" s="87">
        <f t="shared" si="120"/>
        <v>0</v>
      </c>
      <c r="K566" s="87">
        <f t="shared" si="121"/>
        <v>0</v>
      </c>
      <c r="L566" s="87">
        <f t="shared" si="122"/>
        <v>0</v>
      </c>
      <c r="M566" s="87">
        <f t="shared" si="123"/>
        <v>0</v>
      </c>
      <c r="N566" s="87">
        <f t="shared" si="124"/>
        <v>0</v>
      </c>
      <c r="O566" s="87">
        <f t="shared" si="125"/>
        <v>0</v>
      </c>
    </row>
    <row r="567" spans="1:15" x14ac:dyDescent="0.35">
      <c r="A567" s="87" t="str">
        <f t="shared" si="112"/>
        <v>2026</v>
      </c>
      <c r="B567" s="87">
        <v>668918</v>
      </c>
      <c r="C567" s="87">
        <f t="shared" si="113"/>
        <v>0</v>
      </c>
      <c r="D567" s="87">
        <f t="shared" si="114"/>
        <v>0</v>
      </c>
      <c r="E567" s="87">
        <f t="shared" si="115"/>
        <v>0</v>
      </c>
      <c r="F567" s="87">
        <f t="shared" si="116"/>
        <v>0</v>
      </c>
      <c r="G567" s="87">
        <f t="shared" si="117"/>
        <v>0</v>
      </c>
      <c r="H567" s="87">
        <f t="shared" si="118"/>
        <v>0</v>
      </c>
      <c r="I567" s="87">
        <f t="shared" si="119"/>
        <v>0</v>
      </c>
      <c r="J567" s="87">
        <f t="shared" si="120"/>
        <v>0</v>
      </c>
      <c r="K567" s="87">
        <f t="shared" si="121"/>
        <v>0</v>
      </c>
      <c r="L567" s="87">
        <f t="shared" si="122"/>
        <v>0</v>
      </c>
      <c r="M567" s="87">
        <f t="shared" si="123"/>
        <v>0</v>
      </c>
      <c r="N567" s="87">
        <f t="shared" si="124"/>
        <v>0</v>
      </c>
      <c r="O567" s="87">
        <f t="shared" si="125"/>
        <v>0</v>
      </c>
    </row>
    <row r="568" spans="1:15" x14ac:dyDescent="0.35">
      <c r="A568" s="87" t="str">
        <f t="shared" si="112"/>
        <v>2026</v>
      </c>
      <c r="B568" s="87">
        <v>668919</v>
      </c>
      <c r="C568" s="87">
        <f t="shared" si="113"/>
        <v>0</v>
      </c>
      <c r="D568" s="87">
        <f t="shared" si="114"/>
        <v>0</v>
      </c>
      <c r="E568" s="87">
        <f t="shared" si="115"/>
        <v>0</v>
      </c>
      <c r="F568" s="87">
        <f t="shared" si="116"/>
        <v>0</v>
      </c>
      <c r="G568" s="87">
        <f t="shared" si="117"/>
        <v>0</v>
      </c>
      <c r="H568" s="87">
        <f t="shared" si="118"/>
        <v>0</v>
      </c>
      <c r="I568" s="87">
        <f t="shared" si="119"/>
        <v>0</v>
      </c>
      <c r="J568" s="87">
        <f t="shared" si="120"/>
        <v>0</v>
      </c>
      <c r="K568" s="87">
        <f t="shared" si="121"/>
        <v>0</v>
      </c>
      <c r="L568" s="87">
        <f t="shared" si="122"/>
        <v>0</v>
      </c>
      <c r="M568" s="87">
        <f t="shared" si="123"/>
        <v>0</v>
      </c>
      <c r="N568" s="87">
        <f t="shared" si="124"/>
        <v>0</v>
      </c>
      <c r="O568" s="87">
        <f t="shared" si="125"/>
        <v>0</v>
      </c>
    </row>
    <row r="569" spans="1:15" x14ac:dyDescent="0.35">
      <c r="A569" s="87" t="str">
        <f t="shared" si="112"/>
        <v>2026</v>
      </c>
      <c r="B569" s="87">
        <v>668920</v>
      </c>
      <c r="C569" s="87">
        <f t="shared" si="113"/>
        <v>0</v>
      </c>
      <c r="D569" s="87">
        <f t="shared" si="114"/>
        <v>0</v>
      </c>
      <c r="E569" s="87">
        <f t="shared" si="115"/>
        <v>0</v>
      </c>
      <c r="F569" s="87">
        <f t="shared" si="116"/>
        <v>0</v>
      </c>
      <c r="G569" s="87">
        <f t="shared" si="117"/>
        <v>0</v>
      </c>
      <c r="H569" s="87">
        <f t="shared" si="118"/>
        <v>0</v>
      </c>
      <c r="I569" s="87">
        <f t="shared" si="119"/>
        <v>0</v>
      </c>
      <c r="J569" s="87">
        <f t="shared" si="120"/>
        <v>0</v>
      </c>
      <c r="K569" s="87">
        <f t="shared" si="121"/>
        <v>0</v>
      </c>
      <c r="L569" s="87">
        <f t="shared" si="122"/>
        <v>0</v>
      </c>
      <c r="M569" s="87">
        <f t="shared" si="123"/>
        <v>0</v>
      </c>
      <c r="N569" s="87">
        <f t="shared" si="124"/>
        <v>0</v>
      </c>
      <c r="O569" s="87">
        <f t="shared" si="125"/>
        <v>0</v>
      </c>
    </row>
    <row r="570" spans="1:15" x14ac:dyDescent="0.35">
      <c r="A570" s="87" t="str">
        <f t="shared" si="112"/>
        <v>2026</v>
      </c>
      <c r="C570" s="87" t="e">
        <f t="shared" si="113"/>
        <v>#N/A</v>
      </c>
      <c r="D570" s="87" t="e">
        <f t="shared" si="114"/>
        <v>#N/A</v>
      </c>
      <c r="E570" s="87" t="e">
        <f t="shared" si="115"/>
        <v>#N/A</v>
      </c>
      <c r="F570" s="87" t="e">
        <f t="shared" si="116"/>
        <v>#N/A</v>
      </c>
      <c r="G570" s="87" t="e">
        <f t="shared" si="117"/>
        <v>#N/A</v>
      </c>
      <c r="H570" s="87" t="e">
        <f t="shared" si="118"/>
        <v>#N/A</v>
      </c>
      <c r="I570" s="87" t="e">
        <f t="shared" si="119"/>
        <v>#N/A</v>
      </c>
      <c r="J570" s="87" t="e">
        <f t="shared" si="120"/>
        <v>#N/A</v>
      </c>
      <c r="K570" s="87" t="e">
        <f t="shared" si="121"/>
        <v>#N/A</v>
      </c>
      <c r="L570" s="87" t="e">
        <f t="shared" si="122"/>
        <v>#N/A</v>
      </c>
      <c r="M570" s="87" t="e">
        <f t="shared" si="123"/>
        <v>#N/A</v>
      </c>
      <c r="N570" s="87" t="e">
        <f t="shared" si="124"/>
        <v>#N/A</v>
      </c>
      <c r="O570" s="87" t="e">
        <f t="shared" si="125"/>
        <v>#N/A</v>
      </c>
    </row>
    <row r="571" spans="1:15" x14ac:dyDescent="0.35">
      <c r="A571" s="87" t="str">
        <f t="shared" si="112"/>
        <v>2026</v>
      </c>
      <c r="C571" s="87" t="e">
        <f t="shared" si="113"/>
        <v>#N/A</v>
      </c>
      <c r="D571" s="87" t="e">
        <f t="shared" si="114"/>
        <v>#N/A</v>
      </c>
      <c r="E571" s="87" t="e">
        <f t="shared" si="115"/>
        <v>#N/A</v>
      </c>
      <c r="F571" s="87" t="e">
        <f t="shared" si="116"/>
        <v>#N/A</v>
      </c>
      <c r="G571" s="87" t="e">
        <f t="shared" si="117"/>
        <v>#N/A</v>
      </c>
      <c r="H571" s="87" t="e">
        <f t="shared" si="118"/>
        <v>#N/A</v>
      </c>
      <c r="I571" s="87" t="e">
        <f t="shared" si="119"/>
        <v>#N/A</v>
      </c>
      <c r="J571" s="87" t="e">
        <f t="shared" si="120"/>
        <v>#N/A</v>
      </c>
      <c r="K571" s="87" t="e">
        <f t="shared" si="121"/>
        <v>#N/A</v>
      </c>
      <c r="L571" s="87" t="e">
        <f t="shared" si="122"/>
        <v>#N/A</v>
      </c>
      <c r="M571" s="87" t="e">
        <f t="shared" si="123"/>
        <v>#N/A</v>
      </c>
      <c r="N571" s="87" t="e">
        <f t="shared" si="124"/>
        <v>#N/A</v>
      </c>
      <c r="O571" s="87" t="e">
        <f t="shared" si="125"/>
        <v>#N/A</v>
      </c>
    </row>
    <row r="572" spans="1:15" x14ac:dyDescent="0.35">
      <c r="A572" s="87" t="str">
        <f t="shared" si="112"/>
        <v>2026</v>
      </c>
      <c r="C572" s="87" t="e">
        <f t="shared" si="113"/>
        <v>#N/A</v>
      </c>
      <c r="D572" s="87" t="e">
        <f t="shared" si="114"/>
        <v>#N/A</v>
      </c>
      <c r="E572" s="87" t="e">
        <f t="shared" si="115"/>
        <v>#N/A</v>
      </c>
      <c r="F572" s="87" t="e">
        <f t="shared" si="116"/>
        <v>#N/A</v>
      </c>
      <c r="G572" s="87" t="e">
        <f t="shared" si="117"/>
        <v>#N/A</v>
      </c>
      <c r="H572" s="87" t="e">
        <f t="shared" si="118"/>
        <v>#N/A</v>
      </c>
      <c r="I572" s="87" t="e">
        <f t="shared" si="119"/>
        <v>#N/A</v>
      </c>
      <c r="J572" s="87" t="e">
        <f t="shared" si="120"/>
        <v>#N/A</v>
      </c>
      <c r="K572" s="87" t="e">
        <f t="shared" si="121"/>
        <v>#N/A</v>
      </c>
      <c r="L572" s="87" t="e">
        <f t="shared" si="122"/>
        <v>#N/A</v>
      </c>
      <c r="M572" s="87" t="e">
        <f t="shared" si="123"/>
        <v>#N/A</v>
      </c>
      <c r="N572" s="87" t="e">
        <f t="shared" si="124"/>
        <v>#N/A</v>
      </c>
      <c r="O572" s="87" t="e">
        <f t="shared" si="125"/>
        <v>#N/A</v>
      </c>
    </row>
    <row r="573" spans="1:15" x14ac:dyDescent="0.35">
      <c r="A573" s="87" t="str">
        <f t="shared" si="112"/>
        <v>2026</v>
      </c>
      <c r="C573" s="87" t="e">
        <f t="shared" si="113"/>
        <v>#N/A</v>
      </c>
      <c r="D573" s="87" t="e">
        <f t="shared" si="114"/>
        <v>#N/A</v>
      </c>
      <c r="E573" s="87" t="e">
        <f t="shared" si="115"/>
        <v>#N/A</v>
      </c>
      <c r="F573" s="87" t="e">
        <f t="shared" si="116"/>
        <v>#N/A</v>
      </c>
      <c r="G573" s="87" t="e">
        <f t="shared" si="117"/>
        <v>#N/A</v>
      </c>
      <c r="H573" s="87" t="e">
        <f t="shared" si="118"/>
        <v>#N/A</v>
      </c>
      <c r="I573" s="87" t="e">
        <f t="shared" si="119"/>
        <v>#N/A</v>
      </c>
      <c r="J573" s="87" t="e">
        <f t="shared" si="120"/>
        <v>#N/A</v>
      </c>
      <c r="K573" s="87" t="e">
        <f t="shared" si="121"/>
        <v>#N/A</v>
      </c>
      <c r="L573" s="87" t="e">
        <f t="shared" si="122"/>
        <v>#N/A</v>
      </c>
      <c r="M573" s="87" t="e">
        <f t="shared" si="123"/>
        <v>#N/A</v>
      </c>
      <c r="N573" s="87" t="e">
        <f t="shared" si="124"/>
        <v>#N/A</v>
      </c>
      <c r="O573" s="87" t="e">
        <f t="shared" si="125"/>
        <v>#N/A</v>
      </c>
    </row>
    <row r="574" spans="1:15" x14ac:dyDescent="0.35">
      <c r="A574" s="87" t="str">
        <f t="shared" si="112"/>
        <v>2026</v>
      </c>
      <c r="B574" s="87">
        <v>670000</v>
      </c>
      <c r="C574" s="87">
        <f t="shared" si="113"/>
        <v>0</v>
      </c>
      <c r="D574" s="87">
        <f t="shared" si="114"/>
        <v>0</v>
      </c>
      <c r="E574" s="87">
        <f t="shared" si="115"/>
        <v>0</v>
      </c>
      <c r="F574" s="87">
        <f t="shared" si="116"/>
        <v>0</v>
      </c>
      <c r="G574" s="87">
        <f t="shared" si="117"/>
        <v>0</v>
      </c>
      <c r="H574" s="87">
        <f t="shared" si="118"/>
        <v>0</v>
      </c>
      <c r="I574" s="87">
        <f t="shared" si="119"/>
        <v>0</v>
      </c>
      <c r="J574" s="87">
        <f t="shared" si="120"/>
        <v>0</v>
      </c>
      <c r="K574" s="87">
        <f t="shared" si="121"/>
        <v>0</v>
      </c>
      <c r="L574" s="87">
        <f t="shared" si="122"/>
        <v>0</v>
      </c>
      <c r="M574" s="87">
        <f t="shared" si="123"/>
        <v>0</v>
      </c>
      <c r="N574" s="87">
        <f t="shared" si="124"/>
        <v>0</v>
      </c>
      <c r="O574" s="87">
        <f t="shared" si="125"/>
        <v>0</v>
      </c>
    </row>
    <row r="575" spans="1:15" x14ac:dyDescent="0.35">
      <c r="A575" s="87" t="str">
        <f t="shared" si="112"/>
        <v>2026</v>
      </c>
      <c r="B575" s="87">
        <v>671000</v>
      </c>
      <c r="C575" s="87">
        <f t="shared" si="113"/>
        <v>0</v>
      </c>
      <c r="D575" s="87">
        <f t="shared" si="114"/>
        <v>0</v>
      </c>
      <c r="E575" s="87">
        <f t="shared" si="115"/>
        <v>0</v>
      </c>
      <c r="F575" s="87">
        <f t="shared" si="116"/>
        <v>0</v>
      </c>
      <c r="G575" s="87">
        <f t="shared" si="117"/>
        <v>0</v>
      </c>
      <c r="H575" s="87">
        <f t="shared" si="118"/>
        <v>0</v>
      </c>
      <c r="I575" s="87">
        <f t="shared" si="119"/>
        <v>0</v>
      </c>
      <c r="J575" s="87">
        <f t="shared" si="120"/>
        <v>0</v>
      </c>
      <c r="K575" s="87">
        <f t="shared" si="121"/>
        <v>0</v>
      </c>
      <c r="L575" s="87">
        <f t="shared" si="122"/>
        <v>0</v>
      </c>
      <c r="M575" s="87">
        <f t="shared" si="123"/>
        <v>0</v>
      </c>
      <c r="N575" s="87">
        <f t="shared" si="124"/>
        <v>0</v>
      </c>
      <c r="O575" s="87">
        <f t="shared" si="125"/>
        <v>0</v>
      </c>
    </row>
    <row r="576" spans="1:15" x14ac:dyDescent="0.35">
      <c r="A576" s="87" t="str">
        <f t="shared" si="112"/>
        <v>2026</v>
      </c>
      <c r="B576" s="87">
        <v>671001</v>
      </c>
      <c r="C576" s="87">
        <f t="shared" si="113"/>
        <v>0</v>
      </c>
      <c r="D576" s="87">
        <f t="shared" si="114"/>
        <v>0</v>
      </c>
      <c r="E576" s="87">
        <f t="shared" si="115"/>
        <v>0</v>
      </c>
      <c r="F576" s="87">
        <f t="shared" si="116"/>
        <v>0</v>
      </c>
      <c r="G576" s="87">
        <f t="shared" si="117"/>
        <v>0</v>
      </c>
      <c r="H576" s="87">
        <f t="shared" si="118"/>
        <v>0</v>
      </c>
      <c r="I576" s="87">
        <f t="shared" si="119"/>
        <v>0</v>
      </c>
      <c r="J576" s="87">
        <f t="shared" si="120"/>
        <v>0</v>
      </c>
      <c r="K576" s="87">
        <f t="shared" si="121"/>
        <v>0</v>
      </c>
      <c r="L576" s="87">
        <f t="shared" si="122"/>
        <v>0</v>
      </c>
      <c r="M576" s="87">
        <f t="shared" si="123"/>
        <v>0</v>
      </c>
      <c r="N576" s="87">
        <f t="shared" si="124"/>
        <v>0</v>
      </c>
      <c r="O576" s="87">
        <f t="shared" si="125"/>
        <v>0</v>
      </c>
    </row>
    <row r="577" spans="1:15" x14ac:dyDescent="0.35">
      <c r="A577" s="87" t="str">
        <f t="shared" si="112"/>
        <v>2026</v>
      </c>
      <c r="B577" s="87">
        <v>671002</v>
      </c>
      <c r="C577" s="87">
        <f t="shared" si="113"/>
        <v>0</v>
      </c>
      <c r="D577" s="87">
        <f t="shared" si="114"/>
        <v>0</v>
      </c>
      <c r="E577" s="87">
        <f t="shared" si="115"/>
        <v>0</v>
      </c>
      <c r="F577" s="87">
        <f t="shared" si="116"/>
        <v>0</v>
      </c>
      <c r="G577" s="87">
        <f t="shared" si="117"/>
        <v>0</v>
      </c>
      <c r="H577" s="87">
        <f t="shared" si="118"/>
        <v>0</v>
      </c>
      <c r="I577" s="87">
        <f t="shared" si="119"/>
        <v>0</v>
      </c>
      <c r="J577" s="87">
        <f t="shared" si="120"/>
        <v>0</v>
      </c>
      <c r="K577" s="87">
        <f t="shared" si="121"/>
        <v>0</v>
      </c>
      <c r="L577" s="87">
        <f t="shared" si="122"/>
        <v>0</v>
      </c>
      <c r="M577" s="87">
        <f t="shared" si="123"/>
        <v>0</v>
      </c>
      <c r="N577" s="87">
        <f t="shared" si="124"/>
        <v>0</v>
      </c>
      <c r="O577" s="87">
        <f t="shared" si="125"/>
        <v>0</v>
      </c>
    </row>
    <row r="578" spans="1:15" x14ac:dyDescent="0.35">
      <c r="A578" s="87" t="str">
        <f t="shared" ref="A578:A598" si="126">+PlnYr</f>
        <v>2026</v>
      </c>
      <c r="B578" s="87">
        <v>671003</v>
      </c>
      <c r="C578" s="87">
        <f t="shared" ref="C578:C598" si="127">VLOOKUP($B578,RSV,47,FALSE)</f>
        <v>0</v>
      </c>
      <c r="D578" s="87">
        <f t="shared" ref="D578:D598" si="128">VLOOKUP($B578,RSV,35,FALSE)</f>
        <v>0</v>
      </c>
      <c r="E578" s="87">
        <f t="shared" ref="E578:E598" si="129">VLOOKUP($B578,RSV,36,FALSE)</f>
        <v>0</v>
      </c>
      <c r="F578" s="87">
        <f t="shared" ref="F578:F598" si="130">VLOOKUP($B578,RSV,37,FALSE)</f>
        <v>0</v>
      </c>
      <c r="G578" s="87">
        <f t="shared" ref="G578:G598" si="131">VLOOKUP($B578,RSV,38,FALSE)</f>
        <v>0</v>
      </c>
      <c r="H578" s="87">
        <f t="shared" ref="H578:H598" si="132">VLOOKUP($B578,RSV,39,FALSE)</f>
        <v>0</v>
      </c>
      <c r="I578" s="87">
        <f t="shared" ref="I578:I598" si="133">VLOOKUP($B578,RSV,40,FALSE)</f>
        <v>0</v>
      </c>
      <c r="J578" s="87">
        <f t="shared" ref="J578:J598" si="134">VLOOKUP($B578,RSV,41,FALSE)</f>
        <v>0</v>
      </c>
      <c r="K578" s="87">
        <f t="shared" ref="K578:K598" si="135">VLOOKUP($B578,RSV,42,FALSE)</f>
        <v>0</v>
      </c>
      <c r="L578" s="87">
        <f t="shared" ref="L578:L598" si="136">VLOOKUP($B578,RSV,43,FALSE)</f>
        <v>0</v>
      </c>
      <c r="M578" s="87">
        <f t="shared" ref="M578:M598" si="137">VLOOKUP($B578,RSV,44,FALSE)</f>
        <v>0</v>
      </c>
      <c r="N578" s="87">
        <f t="shared" ref="N578:N598" si="138">VLOOKUP($B578,RSV,45,FALSE)</f>
        <v>0</v>
      </c>
      <c r="O578" s="87">
        <f t="shared" ref="O578:O598" si="139">VLOOKUP($B578,RSV,46,FALSE)</f>
        <v>0</v>
      </c>
    </row>
    <row r="579" spans="1:15" x14ac:dyDescent="0.35">
      <c r="A579" s="87" t="str">
        <f t="shared" si="126"/>
        <v>2026</v>
      </c>
      <c r="B579" s="87">
        <v>671004</v>
      </c>
      <c r="C579" s="87">
        <f t="shared" si="127"/>
        <v>0</v>
      </c>
      <c r="D579" s="87">
        <f t="shared" si="128"/>
        <v>0</v>
      </c>
      <c r="E579" s="87">
        <f t="shared" si="129"/>
        <v>0</v>
      </c>
      <c r="F579" s="87">
        <f t="shared" si="130"/>
        <v>0</v>
      </c>
      <c r="G579" s="87">
        <f t="shared" si="131"/>
        <v>0</v>
      </c>
      <c r="H579" s="87">
        <f t="shared" si="132"/>
        <v>0</v>
      </c>
      <c r="I579" s="87">
        <f t="shared" si="133"/>
        <v>0</v>
      </c>
      <c r="J579" s="87">
        <f t="shared" si="134"/>
        <v>0</v>
      </c>
      <c r="K579" s="87">
        <f t="shared" si="135"/>
        <v>0</v>
      </c>
      <c r="L579" s="87">
        <f t="shared" si="136"/>
        <v>0</v>
      </c>
      <c r="M579" s="87">
        <f t="shared" si="137"/>
        <v>0</v>
      </c>
      <c r="N579" s="87">
        <f t="shared" si="138"/>
        <v>0</v>
      </c>
      <c r="O579" s="87">
        <f t="shared" si="139"/>
        <v>0</v>
      </c>
    </row>
    <row r="580" spans="1:15" x14ac:dyDescent="0.35">
      <c r="A580" s="87" t="str">
        <f t="shared" si="126"/>
        <v>2026</v>
      </c>
      <c r="B580" s="87">
        <v>671005</v>
      </c>
      <c r="C580" s="87">
        <f t="shared" si="127"/>
        <v>0</v>
      </c>
      <c r="D580" s="87">
        <f t="shared" si="128"/>
        <v>0</v>
      </c>
      <c r="E580" s="87">
        <f t="shared" si="129"/>
        <v>0</v>
      </c>
      <c r="F580" s="87">
        <f t="shared" si="130"/>
        <v>0</v>
      </c>
      <c r="G580" s="87">
        <f t="shared" si="131"/>
        <v>0</v>
      </c>
      <c r="H580" s="87">
        <f t="shared" si="132"/>
        <v>0</v>
      </c>
      <c r="I580" s="87">
        <f t="shared" si="133"/>
        <v>0</v>
      </c>
      <c r="J580" s="87">
        <f t="shared" si="134"/>
        <v>0</v>
      </c>
      <c r="K580" s="87">
        <f t="shared" si="135"/>
        <v>0</v>
      </c>
      <c r="L580" s="87">
        <f t="shared" si="136"/>
        <v>0</v>
      </c>
      <c r="M580" s="87">
        <f t="shared" si="137"/>
        <v>0</v>
      </c>
      <c r="N580" s="87">
        <f t="shared" si="138"/>
        <v>0</v>
      </c>
      <c r="O580" s="87">
        <f t="shared" si="139"/>
        <v>0</v>
      </c>
    </row>
    <row r="581" spans="1:15" x14ac:dyDescent="0.35">
      <c r="A581" s="87" t="str">
        <f t="shared" si="126"/>
        <v>2026</v>
      </c>
      <c r="B581" s="87">
        <v>671006</v>
      </c>
      <c r="C581" s="87">
        <f t="shared" si="127"/>
        <v>0</v>
      </c>
      <c r="D581" s="87">
        <f t="shared" si="128"/>
        <v>0</v>
      </c>
      <c r="E581" s="87">
        <f t="shared" si="129"/>
        <v>0</v>
      </c>
      <c r="F581" s="87">
        <f t="shared" si="130"/>
        <v>0</v>
      </c>
      <c r="G581" s="87">
        <f t="shared" si="131"/>
        <v>0</v>
      </c>
      <c r="H581" s="87">
        <f t="shared" si="132"/>
        <v>0</v>
      </c>
      <c r="I581" s="87">
        <f t="shared" si="133"/>
        <v>0</v>
      </c>
      <c r="J581" s="87">
        <f t="shared" si="134"/>
        <v>0</v>
      </c>
      <c r="K581" s="87">
        <f t="shared" si="135"/>
        <v>0</v>
      </c>
      <c r="L581" s="87">
        <f t="shared" si="136"/>
        <v>0</v>
      </c>
      <c r="M581" s="87">
        <f t="shared" si="137"/>
        <v>0</v>
      </c>
      <c r="N581" s="87">
        <f t="shared" si="138"/>
        <v>0</v>
      </c>
      <c r="O581" s="87">
        <f t="shared" si="139"/>
        <v>0</v>
      </c>
    </row>
    <row r="582" spans="1:15" x14ac:dyDescent="0.35">
      <c r="A582" s="87" t="str">
        <f t="shared" si="126"/>
        <v>2026</v>
      </c>
      <c r="B582" s="87">
        <v>671007</v>
      </c>
      <c r="C582" s="87">
        <f t="shared" si="127"/>
        <v>0</v>
      </c>
      <c r="D582" s="87">
        <f t="shared" si="128"/>
        <v>0</v>
      </c>
      <c r="E582" s="87">
        <f t="shared" si="129"/>
        <v>0</v>
      </c>
      <c r="F582" s="87">
        <f t="shared" si="130"/>
        <v>0</v>
      </c>
      <c r="G582" s="87">
        <f t="shared" si="131"/>
        <v>0</v>
      </c>
      <c r="H582" s="87">
        <f t="shared" si="132"/>
        <v>0</v>
      </c>
      <c r="I582" s="87">
        <f t="shared" si="133"/>
        <v>0</v>
      </c>
      <c r="J582" s="87">
        <f t="shared" si="134"/>
        <v>0</v>
      </c>
      <c r="K582" s="87">
        <f t="shared" si="135"/>
        <v>0</v>
      </c>
      <c r="L582" s="87">
        <f t="shared" si="136"/>
        <v>0</v>
      </c>
      <c r="M582" s="87">
        <f t="shared" si="137"/>
        <v>0</v>
      </c>
      <c r="N582" s="87">
        <f t="shared" si="138"/>
        <v>0</v>
      </c>
      <c r="O582" s="87">
        <f t="shared" si="139"/>
        <v>0</v>
      </c>
    </row>
    <row r="583" spans="1:15" x14ac:dyDescent="0.35">
      <c r="A583" s="87" t="str">
        <f t="shared" si="126"/>
        <v>2026</v>
      </c>
      <c r="B583" s="87">
        <v>671200</v>
      </c>
      <c r="C583" s="87">
        <f t="shared" si="127"/>
        <v>0</v>
      </c>
      <c r="D583" s="87">
        <f t="shared" si="128"/>
        <v>0</v>
      </c>
      <c r="E583" s="87">
        <f t="shared" si="129"/>
        <v>0</v>
      </c>
      <c r="F583" s="87">
        <f t="shared" si="130"/>
        <v>0</v>
      </c>
      <c r="G583" s="87">
        <f t="shared" si="131"/>
        <v>0</v>
      </c>
      <c r="H583" s="87">
        <f t="shared" si="132"/>
        <v>0</v>
      </c>
      <c r="I583" s="87">
        <f t="shared" si="133"/>
        <v>0</v>
      </c>
      <c r="J583" s="87">
        <f t="shared" si="134"/>
        <v>0</v>
      </c>
      <c r="K583" s="87">
        <f t="shared" si="135"/>
        <v>0</v>
      </c>
      <c r="L583" s="87">
        <f t="shared" si="136"/>
        <v>0</v>
      </c>
      <c r="M583" s="87">
        <f t="shared" si="137"/>
        <v>0</v>
      </c>
      <c r="N583" s="87">
        <f t="shared" si="138"/>
        <v>0</v>
      </c>
      <c r="O583" s="87">
        <f t="shared" si="139"/>
        <v>0</v>
      </c>
    </row>
    <row r="584" spans="1:15" x14ac:dyDescent="0.35">
      <c r="A584" s="87" t="str">
        <f t="shared" si="126"/>
        <v>2026</v>
      </c>
      <c r="B584" s="87">
        <v>671201</v>
      </c>
      <c r="C584" s="87">
        <f t="shared" si="127"/>
        <v>0</v>
      </c>
      <c r="D584" s="87">
        <f t="shared" si="128"/>
        <v>0</v>
      </c>
      <c r="E584" s="87">
        <f t="shared" si="129"/>
        <v>0</v>
      </c>
      <c r="F584" s="87">
        <f t="shared" si="130"/>
        <v>0</v>
      </c>
      <c r="G584" s="87">
        <f t="shared" si="131"/>
        <v>0</v>
      </c>
      <c r="H584" s="87">
        <f t="shared" si="132"/>
        <v>0</v>
      </c>
      <c r="I584" s="87">
        <f t="shared" si="133"/>
        <v>0</v>
      </c>
      <c r="J584" s="87">
        <f t="shared" si="134"/>
        <v>0</v>
      </c>
      <c r="K584" s="87">
        <f t="shared" si="135"/>
        <v>0</v>
      </c>
      <c r="L584" s="87">
        <f t="shared" si="136"/>
        <v>0</v>
      </c>
      <c r="M584" s="87">
        <f t="shared" si="137"/>
        <v>0</v>
      </c>
      <c r="N584" s="87">
        <f t="shared" si="138"/>
        <v>0</v>
      </c>
      <c r="O584" s="87">
        <f t="shared" si="139"/>
        <v>0</v>
      </c>
    </row>
    <row r="585" spans="1:15" x14ac:dyDescent="0.35">
      <c r="A585" s="87" t="str">
        <f t="shared" si="126"/>
        <v>2026</v>
      </c>
      <c r="B585" s="87">
        <v>671202</v>
      </c>
      <c r="C585" s="87">
        <f t="shared" si="127"/>
        <v>0</v>
      </c>
      <c r="D585" s="87">
        <f t="shared" si="128"/>
        <v>0</v>
      </c>
      <c r="E585" s="87">
        <f t="shared" si="129"/>
        <v>0</v>
      </c>
      <c r="F585" s="87">
        <f t="shared" si="130"/>
        <v>0</v>
      </c>
      <c r="G585" s="87">
        <f t="shared" si="131"/>
        <v>0</v>
      </c>
      <c r="H585" s="87">
        <f t="shared" si="132"/>
        <v>0</v>
      </c>
      <c r="I585" s="87">
        <f t="shared" si="133"/>
        <v>0</v>
      </c>
      <c r="J585" s="87">
        <f t="shared" si="134"/>
        <v>0</v>
      </c>
      <c r="K585" s="87">
        <f t="shared" si="135"/>
        <v>0</v>
      </c>
      <c r="L585" s="87">
        <f t="shared" si="136"/>
        <v>0</v>
      </c>
      <c r="M585" s="87">
        <f t="shared" si="137"/>
        <v>0</v>
      </c>
      <c r="N585" s="87">
        <f t="shared" si="138"/>
        <v>0</v>
      </c>
      <c r="O585" s="87">
        <f t="shared" si="139"/>
        <v>0</v>
      </c>
    </row>
    <row r="586" spans="1:15" x14ac:dyDescent="0.35">
      <c r="A586" s="87" t="str">
        <f t="shared" si="126"/>
        <v>2026</v>
      </c>
      <c r="B586" s="87">
        <v>672000</v>
      </c>
      <c r="C586" s="87">
        <f t="shared" si="127"/>
        <v>0</v>
      </c>
      <c r="D586" s="87">
        <f t="shared" si="128"/>
        <v>0</v>
      </c>
      <c r="E586" s="87">
        <f t="shared" si="129"/>
        <v>0</v>
      </c>
      <c r="F586" s="87">
        <f t="shared" si="130"/>
        <v>0</v>
      </c>
      <c r="G586" s="87">
        <f t="shared" si="131"/>
        <v>0</v>
      </c>
      <c r="H586" s="87">
        <f t="shared" si="132"/>
        <v>0</v>
      </c>
      <c r="I586" s="87">
        <f t="shared" si="133"/>
        <v>0</v>
      </c>
      <c r="J586" s="87">
        <f t="shared" si="134"/>
        <v>0</v>
      </c>
      <c r="K586" s="87">
        <f t="shared" si="135"/>
        <v>0</v>
      </c>
      <c r="L586" s="87">
        <f t="shared" si="136"/>
        <v>0</v>
      </c>
      <c r="M586" s="87">
        <f t="shared" si="137"/>
        <v>0</v>
      </c>
      <c r="N586" s="87">
        <f t="shared" si="138"/>
        <v>0</v>
      </c>
      <c r="O586" s="87">
        <f t="shared" si="139"/>
        <v>0</v>
      </c>
    </row>
    <row r="587" spans="1:15" x14ac:dyDescent="0.35">
      <c r="A587" s="87" t="str">
        <f t="shared" si="126"/>
        <v>2026</v>
      </c>
      <c r="B587" s="87">
        <v>672100</v>
      </c>
      <c r="C587" s="87">
        <f t="shared" si="127"/>
        <v>0</v>
      </c>
      <c r="D587" s="87">
        <f t="shared" si="128"/>
        <v>0</v>
      </c>
      <c r="E587" s="87">
        <f t="shared" si="129"/>
        <v>0</v>
      </c>
      <c r="F587" s="87">
        <f t="shared" si="130"/>
        <v>0</v>
      </c>
      <c r="G587" s="87">
        <f t="shared" si="131"/>
        <v>0</v>
      </c>
      <c r="H587" s="87">
        <f t="shared" si="132"/>
        <v>0</v>
      </c>
      <c r="I587" s="87">
        <f t="shared" si="133"/>
        <v>0</v>
      </c>
      <c r="J587" s="87">
        <f t="shared" si="134"/>
        <v>0</v>
      </c>
      <c r="K587" s="87">
        <f t="shared" si="135"/>
        <v>0</v>
      </c>
      <c r="L587" s="87">
        <f t="shared" si="136"/>
        <v>0</v>
      </c>
      <c r="M587" s="87">
        <f t="shared" si="137"/>
        <v>0</v>
      </c>
      <c r="N587" s="87">
        <f t="shared" si="138"/>
        <v>0</v>
      </c>
      <c r="O587" s="87">
        <f t="shared" si="139"/>
        <v>0</v>
      </c>
    </row>
    <row r="588" spans="1:15" x14ac:dyDescent="0.35">
      <c r="A588" s="87" t="str">
        <f t="shared" si="126"/>
        <v>2026</v>
      </c>
      <c r="B588" s="87">
        <v>672101</v>
      </c>
      <c r="C588" s="87">
        <f t="shared" si="127"/>
        <v>0</v>
      </c>
      <c r="D588" s="87">
        <f t="shared" si="128"/>
        <v>0</v>
      </c>
      <c r="E588" s="87">
        <f t="shared" si="129"/>
        <v>0</v>
      </c>
      <c r="F588" s="87">
        <f t="shared" si="130"/>
        <v>0</v>
      </c>
      <c r="G588" s="87">
        <f t="shared" si="131"/>
        <v>0</v>
      </c>
      <c r="H588" s="87">
        <f t="shared" si="132"/>
        <v>0</v>
      </c>
      <c r="I588" s="87">
        <f t="shared" si="133"/>
        <v>0</v>
      </c>
      <c r="J588" s="87">
        <f t="shared" si="134"/>
        <v>0</v>
      </c>
      <c r="K588" s="87">
        <f t="shared" si="135"/>
        <v>0</v>
      </c>
      <c r="L588" s="87">
        <f t="shared" si="136"/>
        <v>0</v>
      </c>
      <c r="M588" s="87">
        <f t="shared" si="137"/>
        <v>0</v>
      </c>
      <c r="N588" s="87">
        <f t="shared" si="138"/>
        <v>0</v>
      </c>
      <c r="O588" s="87">
        <f t="shared" si="139"/>
        <v>0</v>
      </c>
    </row>
    <row r="589" spans="1:15" x14ac:dyDescent="0.35">
      <c r="A589" s="87" t="str">
        <f t="shared" si="126"/>
        <v>2026</v>
      </c>
      <c r="B589" s="87">
        <v>672102</v>
      </c>
      <c r="C589" s="87">
        <f t="shared" si="127"/>
        <v>0</v>
      </c>
      <c r="D589" s="87">
        <f t="shared" si="128"/>
        <v>0</v>
      </c>
      <c r="E589" s="87">
        <f t="shared" si="129"/>
        <v>0</v>
      </c>
      <c r="F589" s="87">
        <f t="shared" si="130"/>
        <v>0</v>
      </c>
      <c r="G589" s="87">
        <f t="shared" si="131"/>
        <v>0</v>
      </c>
      <c r="H589" s="87">
        <f t="shared" si="132"/>
        <v>0</v>
      </c>
      <c r="I589" s="87">
        <f t="shared" si="133"/>
        <v>0</v>
      </c>
      <c r="J589" s="87">
        <f t="shared" si="134"/>
        <v>0</v>
      </c>
      <c r="K589" s="87">
        <f t="shared" si="135"/>
        <v>0</v>
      </c>
      <c r="L589" s="87">
        <f t="shared" si="136"/>
        <v>0</v>
      </c>
      <c r="M589" s="87">
        <f t="shared" si="137"/>
        <v>0</v>
      </c>
      <c r="N589" s="87">
        <f t="shared" si="138"/>
        <v>0</v>
      </c>
      <c r="O589" s="87">
        <f t="shared" si="139"/>
        <v>0</v>
      </c>
    </row>
    <row r="590" spans="1:15" x14ac:dyDescent="0.35">
      <c r="A590" s="87" t="str">
        <f t="shared" si="126"/>
        <v>2026</v>
      </c>
      <c r="B590" s="87">
        <v>672103</v>
      </c>
      <c r="C590" s="87">
        <f t="shared" si="127"/>
        <v>0</v>
      </c>
      <c r="D590" s="87">
        <f t="shared" si="128"/>
        <v>0</v>
      </c>
      <c r="E590" s="87">
        <f t="shared" si="129"/>
        <v>0</v>
      </c>
      <c r="F590" s="87">
        <f t="shared" si="130"/>
        <v>0</v>
      </c>
      <c r="G590" s="87">
        <f t="shared" si="131"/>
        <v>0</v>
      </c>
      <c r="H590" s="87">
        <f t="shared" si="132"/>
        <v>0</v>
      </c>
      <c r="I590" s="87">
        <f t="shared" si="133"/>
        <v>0</v>
      </c>
      <c r="J590" s="87">
        <f t="shared" si="134"/>
        <v>0</v>
      </c>
      <c r="K590" s="87">
        <f t="shared" si="135"/>
        <v>0</v>
      </c>
      <c r="L590" s="87">
        <f t="shared" si="136"/>
        <v>0</v>
      </c>
      <c r="M590" s="87">
        <f t="shared" si="137"/>
        <v>0</v>
      </c>
      <c r="N590" s="87">
        <f t="shared" si="138"/>
        <v>0</v>
      </c>
      <c r="O590" s="87">
        <f t="shared" si="139"/>
        <v>0</v>
      </c>
    </row>
    <row r="591" spans="1:15" x14ac:dyDescent="0.35">
      <c r="A591" s="87" t="str">
        <f t="shared" si="126"/>
        <v>2026</v>
      </c>
      <c r="B591" s="87">
        <v>672104</v>
      </c>
      <c r="C591" s="87">
        <f t="shared" si="127"/>
        <v>0</v>
      </c>
      <c r="D591" s="87">
        <f t="shared" si="128"/>
        <v>0</v>
      </c>
      <c r="E591" s="87">
        <f t="shared" si="129"/>
        <v>0</v>
      </c>
      <c r="F591" s="87">
        <f t="shared" si="130"/>
        <v>0</v>
      </c>
      <c r="G591" s="87">
        <f t="shared" si="131"/>
        <v>0</v>
      </c>
      <c r="H591" s="87">
        <f t="shared" si="132"/>
        <v>0</v>
      </c>
      <c r="I591" s="87">
        <f t="shared" si="133"/>
        <v>0</v>
      </c>
      <c r="J591" s="87">
        <f t="shared" si="134"/>
        <v>0</v>
      </c>
      <c r="K591" s="87">
        <f t="shared" si="135"/>
        <v>0</v>
      </c>
      <c r="L591" s="87">
        <f t="shared" si="136"/>
        <v>0</v>
      </c>
      <c r="M591" s="87">
        <f t="shared" si="137"/>
        <v>0</v>
      </c>
      <c r="N591" s="87">
        <f t="shared" si="138"/>
        <v>0</v>
      </c>
      <c r="O591" s="87">
        <f t="shared" si="139"/>
        <v>0</v>
      </c>
    </row>
    <row r="592" spans="1:15" x14ac:dyDescent="0.35">
      <c r="A592" s="87" t="str">
        <f t="shared" si="126"/>
        <v>2026</v>
      </c>
      <c r="B592" s="87">
        <v>673000</v>
      </c>
      <c r="C592" s="87">
        <f t="shared" si="127"/>
        <v>0</v>
      </c>
      <c r="D592" s="87">
        <f t="shared" si="128"/>
        <v>0</v>
      </c>
      <c r="E592" s="87">
        <f t="shared" si="129"/>
        <v>0</v>
      </c>
      <c r="F592" s="87">
        <f t="shared" si="130"/>
        <v>0</v>
      </c>
      <c r="G592" s="87">
        <f t="shared" si="131"/>
        <v>0</v>
      </c>
      <c r="H592" s="87">
        <f t="shared" si="132"/>
        <v>0</v>
      </c>
      <c r="I592" s="87">
        <f t="shared" si="133"/>
        <v>0</v>
      </c>
      <c r="J592" s="87">
        <f t="shared" si="134"/>
        <v>0</v>
      </c>
      <c r="K592" s="87">
        <f t="shared" si="135"/>
        <v>0</v>
      </c>
      <c r="L592" s="87">
        <f t="shared" si="136"/>
        <v>0</v>
      </c>
      <c r="M592" s="87">
        <f t="shared" si="137"/>
        <v>0</v>
      </c>
      <c r="N592" s="87">
        <f t="shared" si="138"/>
        <v>0</v>
      </c>
      <c r="O592" s="87">
        <f t="shared" si="139"/>
        <v>0</v>
      </c>
    </row>
    <row r="593" spans="1:15" x14ac:dyDescent="0.35">
      <c r="A593" s="87" t="str">
        <f t="shared" si="126"/>
        <v>2026</v>
      </c>
      <c r="B593" s="87">
        <v>673100</v>
      </c>
      <c r="C593" s="87">
        <f t="shared" si="127"/>
        <v>0</v>
      </c>
      <c r="D593" s="87">
        <f t="shared" si="128"/>
        <v>0</v>
      </c>
      <c r="E593" s="87">
        <f t="shared" si="129"/>
        <v>0</v>
      </c>
      <c r="F593" s="87">
        <f t="shared" si="130"/>
        <v>0</v>
      </c>
      <c r="G593" s="87">
        <f t="shared" si="131"/>
        <v>0</v>
      </c>
      <c r="H593" s="87">
        <f t="shared" si="132"/>
        <v>0</v>
      </c>
      <c r="I593" s="87">
        <f t="shared" si="133"/>
        <v>0</v>
      </c>
      <c r="J593" s="87">
        <f t="shared" si="134"/>
        <v>0</v>
      </c>
      <c r="K593" s="87">
        <f t="shared" si="135"/>
        <v>0</v>
      </c>
      <c r="L593" s="87">
        <f t="shared" si="136"/>
        <v>0</v>
      </c>
      <c r="M593" s="87">
        <f t="shared" si="137"/>
        <v>0</v>
      </c>
      <c r="N593" s="87">
        <f t="shared" si="138"/>
        <v>0</v>
      </c>
      <c r="O593" s="87">
        <f t="shared" si="139"/>
        <v>0</v>
      </c>
    </row>
    <row r="594" spans="1:15" x14ac:dyDescent="0.35">
      <c r="A594" s="87" t="str">
        <f t="shared" si="126"/>
        <v>2026</v>
      </c>
      <c r="B594" s="87">
        <v>673101</v>
      </c>
      <c r="C594" s="87">
        <f t="shared" si="127"/>
        <v>0</v>
      </c>
      <c r="D594" s="87">
        <f t="shared" si="128"/>
        <v>0</v>
      </c>
      <c r="E594" s="87">
        <f t="shared" si="129"/>
        <v>0</v>
      </c>
      <c r="F594" s="87">
        <f t="shared" si="130"/>
        <v>0</v>
      </c>
      <c r="G594" s="87">
        <f t="shared" si="131"/>
        <v>0</v>
      </c>
      <c r="H594" s="87">
        <f t="shared" si="132"/>
        <v>0</v>
      </c>
      <c r="I594" s="87">
        <f t="shared" si="133"/>
        <v>0</v>
      </c>
      <c r="J594" s="87">
        <f t="shared" si="134"/>
        <v>0</v>
      </c>
      <c r="K594" s="87">
        <f t="shared" si="135"/>
        <v>0</v>
      </c>
      <c r="L594" s="87">
        <f t="shared" si="136"/>
        <v>0</v>
      </c>
      <c r="M594" s="87">
        <f t="shared" si="137"/>
        <v>0</v>
      </c>
      <c r="N594" s="87">
        <f t="shared" si="138"/>
        <v>0</v>
      </c>
      <c r="O594" s="87">
        <f t="shared" si="139"/>
        <v>0</v>
      </c>
    </row>
    <row r="595" spans="1:15" x14ac:dyDescent="0.35">
      <c r="A595" s="87" t="str">
        <f t="shared" si="126"/>
        <v>2026</v>
      </c>
      <c r="B595" s="87">
        <v>673200</v>
      </c>
      <c r="C595" s="87">
        <f t="shared" si="127"/>
        <v>0</v>
      </c>
      <c r="D595" s="87">
        <f t="shared" si="128"/>
        <v>0</v>
      </c>
      <c r="E595" s="87">
        <f t="shared" si="129"/>
        <v>0</v>
      </c>
      <c r="F595" s="87">
        <f t="shared" si="130"/>
        <v>0</v>
      </c>
      <c r="G595" s="87">
        <f t="shared" si="131"/>
        <v>0</v>
      </c>
      <c r="H595" s="87">
        <f t="shared" si="132"/>
        <v>0</v>
      </c>
      <c r="I595" s="87">
        <f t="shared" si="133"/>
        <v>0</v>
      </c>
      <c r="J595" s="87">
        <f t="shared" si="134"/>
        <v>0</v>
      </c>
      <c r="K595" s="87">
        <f t="shared" si="135"/>
        <v>0</v>
      </c>
      <c r="L595" s="87">
        <f t="shared" si="136"/>
        <v>0</v>
      </c>
      <c r="M595" s="87">
        <f t="shared" si="137"/>
        <v>0</v>
      </c>
      <c r="N595" s="87">
        <f t="shared" si="138"/>
        <v>0</v>
      </c>
      <c r="O595" s="87">
        <f t="shared" si="139"/>
        <v>0</v>
      </c>
    </row>
    <row r="596" spans="1:15" x14ac:dyDescent="0.35">
      <c r="A596" s="87" t="str">
        <f t="shared" si="126"/>
        <v>2026</v>
      </c>
      <c r="B596" s="87">
        <v>673201</v>
      </c>
      <c r="C596" s="87">
        <f t="shared" si="127"/>
        <v>0</v>
      </c>
      <c r="D596" s="87">
        <f t="shared" si="128"/>
        <v>0</v>
      </c>
      <c r="E596" s="87">
        <f t="shared" si="129"/>
        <v>0</v>
      </c>
      <c r="F596" s="87">
        <f t="shared" si="130"/>
        <v>0</v>
      </c>
      <c r="G596" s="87">
        <f t="shared" si="131"/>
        <v>0</v>
      </c>
      <c r="H596" s="87">
        <f t="shared" si="132"/>
        <v>0</v>
      </c>
      <c r="I596" s="87">
        <f t="shared" si="133"/>
        <v>0</v>
      </c>
      <c r="J596" s="87">
        <f t="shared" si="134"/>
        <v>0</v>
      </c>
      <c r="K596" s="87">
        <f t="shared" si="135"/>
        <v>0</v>
      </c>
      <c r="L596" s="87">
        <f t="shared" si="136"/>
        <v>0</v>
      </c>
      <c r="M596" s="87">
        <f t="shared" si="137"/>
        <v>0</v>
      </c>
      <c r="N596" s="87">
        <f t="shared" si="138"/>
        <v>0</v>
      </c>
      <c r="O596" s="87">
        <f t="shared" si="139"/>
        <v>0</v>
      </c>
    </row>
    <row r="597" spans="1:15" x14ac:dyDescent="0.35">
      <c r="A597" s="87" t="str">
        <f t="shared" si="126"/>
        <v>2026</v>
      </c>
      <c r="B597" s="87">
        <v>679000</v>
      </c>
      <c r="C597" s="87">
        <f t="shared" si="127"/>
        <v>0</v>
      </c>
      <c r="D597" s="87">
        <f t="shared" si="128"/>
        <v>0</v>
      </c>
      <c r="E597" s="87">
        <f t="shared" si="129"/>
        <v>0</v>
      </c>
      <c r="F597" s="87">
        <f t="shared" si="130"/>
        <v>0</v>
      </c>
      <c r="G597" s="87">
        <f t="shared" si="131"/>
        <v>0</v>
      </c>
      <c r="H597" s="87">
        <f t="shared" si="132"/>
        <v>0</v>
      </c>
      <c r="I597" s="87">
        <f t="shared" si="133"/>
        <v>0</v>
      </c>
      <c r="J597" s="87">
        <f t="shared" si="134"/>
        <v>0</v>
      </c>
      <c r="K597" s="87">
        <f t="shared" si="135"/>
        <v>0</v>
      </c>
      <c r="L597" s="87">
        <f t="shared" si="136"/>
        <v>0</v>
      </c>
      <c r="M597" s="87">
        <f t="shared" si="137"/>
        <v>0</v>
      </c>
      <c r="N597" s="87">
        <f t="shared" si="138"/>
        <v>0</v>
      </c>
      <c r="O597" s="87">
        <f t="shared" si="139"/>
        <v>0</v>
      </c>
    </row>
    <row r="598" spans="1:15" x14ac:dyDescent="0.35">
      <c r="A598" s="87" t="str">
        <f t="shared" si="126"/>
        <v>2026</v>
      </c>
      <c r="B598" s="87">
        <v>690000</v>
      </c>
      <c r="C598" s="87">
        <f t="shared" si="127"/>
        <v>0</v>
      </c>
      <c r="D598" s="87">
        <f t="shared" si="128"/>
        <v>0</v>
      </c>
      <c r="E598" s="87">
        <f t="shared" si="129"/>
        <v>0</v>
      </c>
      <c r="F598" s="87">
        <f t="shared" si="130"/>
        <v>0</v>
      </c>
      <c r="G598" s="87">
        <f t="shared" si="131"/>
        <v>0</v>
      </c>
      <c r="H598" s="87">
        <f t="shared" si="132"/>
        <v>0</v>
      </c>
      <c r="I598" s="87">
        <f t="shared" si="133"/>
        <v>0</v>
      </c>
      <c r="J598" s="87">
        <f t="shared" si="134"/>
        <v>0</v>
      </c>
      <c r="K598" s="87">
        <f t="shared" si="135"/>
        <v>0</v>
      </c>
      <c r="L598" s="87">
        <f t="shared" si="136"/>
        <v>0</v>
      </c>
      <c r="M598" s="87">
        <f t="shared" si="137"/>
        <v>0</v>
      </c>
      <c r="N598" s="87">
        <f t="shared" si="138"/>
        <v>0</v>
      </c>
      <c r="O598" s="87">
        <f t="shared" si="139"/>
        <v>0</v>
      </c>
    </row>
  </sheetData>
  <sheetProtection password="C91F" sheet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99FF"/>
  </sheetPr>
  <dimension ref="A1"/>
  <sheetViews>
    <sheetView workbookViewId="0">
      <selection activeCell="H9" sqref="H9"/>
    </sheetView>
  </sheetViews>
  <sheetFormatPr defaultRowHeight="14.5" x14ac:dyDescent="0.35"/>
  <sheetData/>
  <sheetProtection password="C91F" sheet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7" r:id="rId3" name="Button 7">
              <controlPr defaultSize="0" print="0" autoFill="0" autoPict="0" macro="[0]!ShowPayroll">
                <anchor moveWithCells="1" sizeWithCells="1">
                  <from>
                    <xdr:col>5</xdr:col>
                    <xdr:colOff>800100</xdr:colOff>
                    <xdr:row>2</xdr:row>
                    <xdr:rowOff>0</xdr:rowOff>
                  </from>
                  <to>
                    <xdr:col>8</xdr:col>
                    <xdr:colOff>279400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4" name="Button 8">
              <controlPr defaultSize="0" print="0" autoFill="0" autoPict="0" macro="[0]!ShowAcctg">
                <anchor moveWithCells="1" sizeWithCells="1">
                  <from>
                    <xdr:col>6</xdr:col>
                    <xdr:colOff>12700</xdr:colOff>
                    <xdr:row>5</xdr:row>
                    <xdr:rowOff>241300</xdr:rowOff>
                  </from>
                  <to>
                    <xdr:col>8</xdr:col>
                    <xdr:colOff>304800</xdr:colOff>
                    <xdr:row>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5" name="Button 9">
              <controlPr defaultSize="0" print="0" autoFill="0" autoPict="0" macro="[0]!HideAcctg">
                <anchor moveWithCells="1" sizeWithCells="1">
                  <from>
                    <xdr:col>6</xdr:col>
                    <xdr:colOff>12700</xdr:colOff>
                    <xdr:row>10</xdr:row>
                    <xdr:rowOff>241300</xdr:rowOff>
                  </from>
                  <to>
                    <xdr:col>8</xdr:col>
                    <xdr:colOff>304800</xdr:colOff>
                    <xdr:row>12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rgb="FFFF0000"/>
    <pageSetUpPr fitToPage="1"/>
  </sheetPr>
  <dimension ref="A1:AH68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12" sqref="B12"/>
    </sheetView>
  </sheetViews>
  <sheetFormatPr defaultRowHeight="14.5" outlineLevelCol="1" x14ac:dyDescent="0.35"/>
  <cols>
    <col min="1" max="1" width="8.7265625" customWidth="1"/>
    <col min="2" max="2" width="15.36328125" bestFit="1" customWidth="1"/>
    <col min="3" max="4" width="25.7265625" customWidth="1"/>
    <col min="5" max="5" width="15.36328125" customWidth="1"/>
    <col min="6" max="6" width="6.7265625" customWidth="1"/>
    <col min="7" max="8" width="9.7265625" style="205" customWidth="1"/>
    <col min="9" max="9" width="11.7265625" style="206" customWidth="1"/>
    <col min="10" max="10" width="9.7265625" style="2" customWidth="1"/>
    <col min="11" max="11" width="9.08984375" style="205" customWidth="1"/>
    <col min="12" max="12" width="10.6328125" style="205" bestFit="1" customWidth="1"/>
    <col min="13" max="13" width="9.6328125" style="10" bestFit="1" customWidth="1"/>
    <col min="14" max="14" width="9.08984375" style="10" customWidth="1"/>
    <col min="15" max="15" width="11.7265625" style="206" customWidth="1"/>
    <col min="16" max="16" width="11.7265625" style="205" customWidth="1"/>
    <col min="17" max="20" width="11.7265625" customWidth="1"/>
    <col min="21" max="21" width="9.08984375" style="10" customWidth="1"/>
    <col min="22" max="26" width="11.7265625" customWidth="1"/>
    <col min="28" max="34" width="10.7265625" customWidth="1" outlineLevel="1"/>
  </cols>
  <sheetData>
    <row r="1" spans="1:34" x14ac:dyDescent="0.35">
      <c r="A1" s="89" t="s">
        <v>0</v>
      </c>
      <c r="B1" s="110" t="str">
        <f>+EntityName</f>
        <v>Mayfair Renaissance</v>
      </c>
    </row>
    <row r="2" spans="1:34" x14ac:dyDescent="0.35">
      <c r="A2" s="89" t="s">
        <v>1</v>
      </c>
      <c r="B2" s="110">
        <f>+EntityNo</f>
        <v>115211</v>
      </c>
    </row>
    <row r="3" spans="1:34" x14ac:dyDescent="0.35">
      <c r="A3" s="89"/>
    </row>
    <row r="4" spans="1:34" x14ac:dyDescent="0.35">
      <c r="A4" s="89"/>
    </row>
    <row r="5" spans="1:34" ht="14.65" customHeight="1" thickBot="1" x14ac:dyDescent="0.4">
      <c r="H5" s="207"/>
      <c r="K5" s="207"/>
      <c r="L5" s="207"/>
      <c r="AB5" s="325"/>
      <c r="AC5" s="326"/>
      <c r="AD5" s="326" t="s">
        <v>1116</v>
      </c>
      <c r="AE5" s="326"/>
      <c r="AF5" s="326"/>
      <c r="AG5" s="326"/>
      <c r="AH5" s="327"/>
    </row>
    <row r="6" spans="1:34" s="3" customFormat="1" ht="14.65" customHeight="1" thickBot="1" x14ac:dyDescent="0.4">
      <c r="G6" s="208"/>
      <c r="H6" s="209">
        <f>+CY</f>
        <v>2025</v>
      </c>
      <c r="I6" s="210"/>
      <c r="J6" s="211"/>
      <c r="K6" s="212"/>
      <c r="L6" s="213"/>
      <c r="M6" s="214"/>
      <c r="N6" s="214"/>
      <c r="O6" s="215"/>
      <c r="P6" s="216"/>
      <c r="Q6" s="217"/>
      <c r="R6" s="218" t="str">
        <f>PlnYr</f>
        <v>2026</v>
      </c>
      <c r="S6" s="219"/>
      <c r="T6" s="217"/>
      <c r="U6" s="214"/>
      <c r="V6" s="217"/>
      <c r="W6" s="217"/>
      <c r="X6" s="217"/>
      <c r="Y6" s="217"/>
      <c r="Z6" s="220"/>
      <c r="AB6" s="221">
        <v>7000</v>
      </c>
      <c r="AC6" s="221">
        <v>9500</v>
      </c>
      <c r="AE6" s="221">
        <v>168600</v>
      </c>
      <c r="AF6" s="221">
        <v>9500</v>
      </c>
    </row>
    <row r="7" spans="1:34" s="3" customFormat="1" x14ac:dyDescent="0.35">
      <c r="A7" s="222"/>
      <c r="B7" s="223"/>
      <c r="C7" s="223"/>
      <c r="D7" s="223"/>
      <c r="E7" s="223" t="s">
        <v>1117</v>
      </c>
      <c r="F7" s="224" t="s">
        <v>1118</v>
      </c>
      <c r="G7" s="225" t="s">
        <v>1119</v>
      </c>
      <c r="H7" s="226" t="s">
        <v>1120</v>
      </c>
      <c r="I7" s="227" t="s">
        <v>1121</v>
      </c>
      <c r="J7" s="228" t="s">
        <v>1115</v>
      </c>
      <c r="K7" s="225" t="s">
        <v>1119</v>
      </c>
      <c r="L7" s="226" t="s">
        <v>1120</v>
      </c>
      <c r="M7" s="229"/>
      <c r="N7" s="229"/>
      <c r="O7" s="230" t="s">
        <v>1119</v>
      </c>
      <c r="P7" s="226" t="s">
        <v>1121</v>
      </c>
      <c r="Q7" s="223"/>
      <c r="R7" s="223"/>
      <c r="S7" s="223" t="s">
        <v>664</v>
      </c>
      <c r="T7" s="223" t="s">
        <v>1122</v>
      </c>
      <c r="U7" s="229" t="s">
        <v>1123</v>
      </c>
      <c r="V7" s="223" t="s">
        <v>1123</v>
      </c>
      <c r="W7" s="223"/>
      <c r="X7" s="223" t="s">
        <v>1124</v>
      </c>
      <c r="Y7" s="223"/>
      <c r="Z7" s="231" t="s">
        <v>1125</v>
      </c>
      <c r="AB7" s="232">
        <v>0.06</v>
      </c>
      <c r="AC7" s="232">
        <v>0.06</v>
      </c>
      <c r="AD7" s="232">
        <v>1.4500000000000001E-2</v>
      </c>
      <c r="AE7" s="232">
        <v>6.2E-2</v>
      </c>
      <c r="AF7" s="232">
        <v>0.01</v>
      </c>
      <c r="AG7" s="3" t="s">
        <v>2</v>
      </c>
      <c r="AH7" s="3" t="s">
        <v>1126</v>
      </c>
    </row>
    <row r="8" spans="1:34" s="3" customFormat="1" ht="14.65" customHeight="1" thickBot="1" x14ac:dyDescent="0.4">
      <c r="A8" s="233"/>
      <c r="B8" s="234" t="s">
        <v>1127</v>
      </c>
      <c r="C8" s="234" t="s">
        <v>1128</v>
      </c>
      <c r="D8" s="234" t="s">
        <v>1129</v>
      </c>
      <c r="E8" s="234" t="s">
        <v>1130</v>
      </c>
      <c r="F8" s="235" t="s">
        <v>1131</v>
      </c>
      <c r="G8" s="236" t="s">
        <v>1132</v>
      </c>
      <c r="H8" s="237" t="s">
        <v>1132</v>
      </c>
      <c r="I8" s="238" t="s">
        <v>1133</v>
      </c>
      <c r="J8" s="239" t="s">
        <v>1134</v>
      </c>
      <c r="K8" s="236" t="s">
        <v>1132</v>
      </c>
      <c r="L8" s="237" t="s">
        <v>1132</v>
      </c>
      <c r="M8" s="240" t="s">
        <v>1135</v>
      </c>
      <c r="N8" s="240" t="s">
        <v>1136</v>
      </c>
      <c r="O8" s="241" t="s">
        <v>1137</v>
      </c>
      <c r="P8" s="234" t="s">
        <v>1133</v>
      </c>
      <c r="Q8" s="234" t="s">
        <v>1138</v>
      </c>
      <c r="R8" s="234" t="s">
        <v>1139</v>
      </c>
      <c r="S8" s="234" t="s">
        <v>1140</v>
      </c>
      <c r="T8" s="234" t="s">
        <v>1141</v>
      </c>
      <c r="U8" s="240" t="s">
        <v>1135</v>
      </c>
      <c r="V8" s="234" t="s">
        <v>1142</v>
      </c>
      <c r="W8" s="234" t="s">
        <v>2</v>
      </c>
      <c r="X8" s="234" t="s">
        <v>1143</v>
      </c>
      <c r="Y8" s="234" t="s">
        <v>1144</v>
      </c>
      <c r="Z8" s="242" t="s">
        <v>2</v>
      </c>
      <c r="AB8" s="34" t="s">
        <v>1145</v>
      </c>
      <c r="AC8" s="34" t="s">
        <v>1146</v>
      </c>
      <c r="AD8" s="34" t="s">
        <v>1147</v>
      </c>
      <c r="AE8" s="34" t="s">
        <v>1148</v>
      </c>
      <c r="AF8" s="34" t="s">
        <v>1149</v>
      </c>
      <c r="AG8" s="34" t="s">
        <v>1150</v>
      </c>
      <c r="AH8" s="34" t="s">
        <v>1140</v>
      </c>
    </row>
    <row r="9" spans="1:34" ht="14.65" customHeight="1" thickBot="1" x14ac:dyDescent="0.4">
      <c r="A9" s="243"/>
      <c r="B9" s="25"/>
      <c r="C9" s="25"/>
      <c r="D9" s="25"/>
      <c r="E9" s="25"/>
      <c r="F9" s="64"/>
      <c r="G9" s="244"/>
      <c r="H9" s="245"/>
      <c r="I9" s="246"/>
      <c r="K9" s="244"/>
      <c r="L9" s="245"/>
      <c r="M9" s="30"/>
      <c r="N9" s="30"/>
      <c r="O9" s="247"/>
      <c r="P9" s="25"/>
      <c r="Q9" s="25"/>
      <c r="R9" s="25"/>
      <c r="S9" s="25"/>
      <c r="T9" s="25"/>
      <c r="U9" s="30"/>
      <c r="V9" s="25"/>
      <c r="W9" s="25"/>
      <c r="X9" s="25"/>
      <c r="Y9" s="25"/>
      <c r="Z9" s="248"/>
    </row>
    <row r="10" spans="1:34" ht="14.65" customHeight="1" thickBot="1" x14ac:dyDescent="0.4">
      <c r="A10" s="249" t="s">
        <v>656</v>
      </c>
      <c r="B10" s="250"/>
      <c r="C10" s="250"/>
      <c r="D10" s="250"/>
      <c r="E10" s="250"/>
      <c r="F10" s="251"/>
      <c r="G10" s="252"/>
      <c r="H10" s="253"/>
      <c r="I10" s="254"/>
      <c r="J10" s="255"/>
      <c r="K10" s="252"/>
      <c r="L10" s="253"/>
      <c r="M10" s="256"/>
      <c r="N10" s="256"/>
      <c r="O10" s="257"/>
      <c r="P10" s="253"/>
      <c r="Q10" s="250"/>
      <c r="R10" s="250"/>
      <c r="S10" s="258">
        <v>0.3</v>
      </c>
      <c r="T10" s="250"/>
      <c r="U10" s="256"/>
      <c r="V10" s="250"/>
      <c r="W10" s="250"/>
      <c r="X10" s="354"/>
      <c r="Y10" s="250"/>
      <c r="Z10" s="259"/>
      <c r="AG10" s="260"/>
    </row>
    <row r="11" spans="1:34" x14ac:dyDescent="0.35">
      <c r="A11" s="261">
        <v>1</v>
      </c>
      <c r="B11" s="262"/>
      <c r="C11" s="262"/>
      <c r="D11" s="262"/>
      <c r="E11" s="262"/>
      <c r="F11" s="263"/>
      <c r="G11" s="264">
        <v>0</v>
      </c>
      <c r="H11" s="265">
        <f t="shared" ref="H11:H25" si="0">ROUND(+G11*1.5,2)</f>
        <v>0</v>
      </c>
      <c r="I11" s="323"/>
      <c r="J11" s="266">
        <v>0</v>
      </c>
      <c r="K11" s="267">
        <f t="shared" ref="K11:K25" si="1">ROUND(+G11*(1+J11),2)</f>
        <v>0</v>
      </c>
      <c r="L11" s="268">
        <f t="shared" ref="L11:L25" si="2">ROUND(+K11*1.5,2)</f>
        <v>0</v>
      </c>
      <c r="M11" s="269">
        <v>0</v>
      </c>
      <c r="N11" s="269">
        <v>0</v>
      </c>
      <c r="O11" s="270">
        <f t="shared" ref="O11:O25" si="3">ROUND((K11*M11)+(L11*N11),0)</f>
        <v>0</v>
      </c>
      <c r="P11" s="271"/>
      <c r="Q11" s="272">
        <v>0</v>
      </c>
      <c r="R11" s="270">
        <f t="shared" ref="R11:R25" si="4">SUM(O11:Q11)</f>
        <v>0</v>
      </c>
      <c r="S11" s="270">
        <f t="shared" ref="S11:S25" si="5">ROUND(R11*$S$10,0)</f>
        <v>0</v>
      </c>
      <c r="T11" s="272">
        <v>0</v>
      </c>
      <c r="U11" s="269">
        <v>0</v>
      </c>
      <c r="V11" s="270">
        <f t="shared" ref="V11:V25" si="6">IF(P11=0,ROUND(K11*U11,2),ROUND((P11/2080)*U11,0))</f>
        <v>0</v>
      </c>
      <c r="W11" s="270">
        <f t="shared" ref="W11:W25" si="7">+SUM(R11:T11)+V11</f>
        <v>0</v>
      </c>
      <c r="X11" s="271"/>
      <c r="Y11" s="272">
        <v>0</v>
      </c>
      <c r="Z11" s="273">
        <f t="shared" ref="Z11:Z26" si="8">SUM(W11:Y11)</f>
        <v>0</v>
      </c>
      <c r="AB11" s="22">
        <f t="shared" ref="AB11:AC26" si="9">IF($R11&lt;AB$6,ROUND($R11*AB$7,0),ROUND(AB$6*AB$7,0))</f>
        <v>0</v>
      </c>
      <c r="AC11" s="22">
        <f t="shared" si="9"/>
        <v>0</v>
      </c>
      <c r="AD11" s="22">
        <f t="shared" ref="AD11:AD26" si="10">ROUND($R11*AD$7,0)</f>
        <v>0</v>
      </c>
      <c r="AE11" s="22">
        <f t="shared" ref="AE11:AF26" si="11">IF($R11&lt;AE$6,ROUND($R11*AE$7,0),ROUND(AE$6*AE$7,0))</f>
        <v>0</v>
      </c>
      <c r="AF11" s="22">
        <f t="shared" si="11"/>
        <v>0</v>
      </c>
      <c r="AG11" s="22">
        <f t="shared" ref="AG11:AG26" si="12">SUM(AB11:AF11)</f>
        <v>0</v>
      </c>
      <c r="AH11" s="22">
        <f t="shared" ref="AH11:AH26" si="13">+S11-AG11</f>
        <v>0</v>
      </c>
    </row>
    <row r="12" spans="1:34" x14ac:dyDescent="0.35">
      <c r="A12" s="274">
        <v>2</v>
      </c>
      <c r="B12" s="275"/>
      <c r="C12" s="275"/>
      <c r="D12" s="275"/>
      <c r="E12" s="275"/>
      <c r="F12" s="276"/>
      <c r="G12" s="277">
        <v>0</v>
      </c>
      <c r="H12" s="265">
        <f t="shared" si="0"/>
        <v>0</v>
      </c>
      <c r="I12" s="306"/>
      <c r="J12" s="278">
        <v>0</v>
      </c>
      <c r="K12" s="279">
        <f t="shared" si="1"/>
        <v>0</v>
      </c>
      <c r="L12" s="265">
        <f t="shared" si="2"/>
        <v>0</v>
      </c>
      <c r="M12" s="280">
        <v>0</v>
      </c>
      <c r="N12" s="280">
        <v>0</v>
      </c>
      <c r="O12" s="281">
        <f t="shared" si="3"/>
        <v>0</v>
      </c>
      <c r="P12" s="282"/>
      <c r="Q12" s="283">
        <v>0</v>
      </c>
      <c r="R12" s="281">
        <f t="shared" si="4"/>
        <v>0</v>
      </c>
      <c r="S12" s="281">
        <f t="shared" si="5"/>
        <v>0</v>
      </c>
      <c r="T12" s="283">
        <v>0</v>
      </c>
      <c r="U12" s="280">
        <v>0</v>
      </c>
      <c r="V12" s="281">
        <f t="shared" si="6"/>
        <v>0</v>
      </c>
      <c r="W12" s="281">
        <f t="shared" si="7"/>
        <v>0</v>
      </c>
      <c r="X12" s="282"/>
      <c r="Y12" s="283">
        <v>0</v>
      </c>
      <c r="Z12" s="284">
        <f t="shared" si="8"/>
        <v>0</v>
      </c>
      <c r="AB12" s="22">
        <f t="shared" si="9"/>
        <v>0</v>
      </c>
      <c r="AC12" s="22">
        <f t="shared" si="9"/>
        <v>0</v>
      </c>
      <c r="AD12" s="22">
        <f t="shared" si="10"/>
        <v>0</v>
      </c>
      <c r="AE12" s="22">
        <f t="shared" si="11"/>
        <v>0</v>
      </c>
      <c r="AF12" s="22">
        <f t="shared" si="11"/>
        <v>0</v>
      </c>
      <c r="AG12" s="22">
        <f t="shared" si="12"/>
        <v>0</v>
      </c>
      <c r="AH12" s="22">
        <f t="shared" si="13"/>
        <v>0</v>
      </c>
    </row>
    <row r="13" spans="1:34" x14ac:dyDescent="0.35">
      <c r="A13" s="274">
        <v>3</v>
      </c>
      <c r="B13" s="275"/>
      <c r="C13" s="275"/>
      <c r="D13" s="275"/>
      <c r="E13" s="275"/>
      <c r="F13" s="276"/>
      <c r="G13" s="277">
        <v>0</v>
      </c>
      <c r="H13" s="265">
        <f t="shared" si="0"/>
        <v>0</v>
      </c>
      <c r="I13" s="306"/>
      <c r="J13" s="278">
        <v>0</v>
      </c>
      <c r="K13" s="279">
        <f t="shared" si="1"/>
        <v>0</v>
      </c>
      <c r="L13" s="265">
        <f t="shared" si="2"/>
        <v>0</v>
      </c>
      <c r="M13" s="280">
        <v>0</v>
      </c>
      <c r="N13" s="280">
        <v>0</v>
      </c>
      <c r="O13" s="281">
        <f t="shared" si="3"/>
        <v>0</v>
      </c>
      <c r="P13" s="282"/>
      <c r="Q13" s="283">
        <v>0</v>
      </c>
      <c r="R13" s="281">
        <f t="shared" si="4"/>
        <v>0</v>
      </c>
      <c r="S13" s="281">
        <f t="shared" si="5"/>
        <v>0</v>
      </c>
      <c r="T13" s="283">
        <v>0</v>
      </c>
      <c r="U13" s="280">
        <v>0</v>
      </c>
      <c r="V13" s="281">
        <f t="shared" si="6"/>
        <v>0</v>
      </c>
      <c r="W13" s="281">
        <f t="shared" si="7"/>
        <v>0</v>
      </c>
      <c r="X13" s="282"/>
      <c r="Y13" s="283">
        <v>0</v>
      </c>
      <c r="Z13" s="284">
        <f t="shared" si="8"/>
        <v>0</v>
      </c>
      <c r="AB13" s="22">
        <f t="shared" si="9"/>
        <v>0</v>
      </c>
      <c r="AC13" s="22">
        <f t="shared" si="9"/>
        <v>0</v>
      </c>
      <c r="AD13" s="22">
        <f t="shared" si="10"/>
        <v>0</v>
      </c>
      <c r="AE13" s="22">
        <f t="shared" si="11"/>
        <v>0</v>
      </c>
      <c r="AF13" s="22">
        <f t="shared" si="11"/>
        <v>0</v>
      </c>
      <c r="AG13" s="22">
        <f t="shared" si="12"/>
        <v>0</v>
      </c>
      <c r="AH13" s="22">
        <f t="shared" si="13"/>
        <v>0</v>
      </c>
    </row>
    <row r="14" spans="1:34" x14ac:dyDescent="0.35">
      <c r="A14" s="274">
        <v>4</v>
      </c>
      <c r="B14" s="275"/>
      <c r="C14" s="275"/>
      <c r="D14" s="275"/>
      <c r="E14" s="275"/>
      <c r="F14" s="276"/>
      <c r="G14" s="277">
        <v>0</v>
      </c>
      <c r="H14" s="265">
        <f t="shared" si="0"/>
        <v>0</v>
      </c>
      <c r="I14" s="306"/>
      <c r="J14" s="278">
        <v>0</v>
      </c>
      <c r="K14" s="279">
        <f t="shared" si="1"/>
        <v>0</v>
      </c>
      <c r="L14" s="265">
        <f t="shared" si="2"/>
        <v>0</v>
      </c>
      <c r="M14" s="280">
        <v>0</v>
      </c>
      <c r="N14" s="280">
        <v>0</v>
      </c>
      <c r="O14" s="281">
        <f t="shared" si="3"/>
        <v>0</v>
      </c>
      <c r="P14" s="282"/>
      <c r="Q14" s="283">
        <v>0</v>
      </c>
      <c r="R14" s="281">
        <f t="shared" si="4"/>
        <v>0</v>
      </c>
      <c r="S14" s="281">
        <f t="shared" si="5"/>
        <v>0</v>
      </c>
      <c r="T14" s="283">
        <v>0</v>
      </c>
      <c r="U14" s="280">
        <v>0</v>
      </c>
      <c r="V14" s="281">
        <f t="shared" si="6"/>
        <v>0</v>
      </c>
      <c r="W14" s="281">
        <f t="shared" si="7"/>
        <v>0</v>
      </c>
      <c r="X14" s="282"/>
      <c r="Y14" s="283">
        <v>0</v>
      </c>
      <c r="Z14" s="284">
        <f t="shared" si="8"/>
        <v>0</v>
      </c>
      <c r="AB14" s="22">
        <f t="shared" si="9"/>
        <v>0</v>
      </c>
      <c r="AC14" s="22">
        <f t="shared" si="9"/>
        <v>0</v>
      </c>
      <c r="AD14" s="22">
        <f t="shared" si="10"/>
        <v>0</v>
      </c>
      <c r="AE14" s="22">
        <f t="shared" si="11"/>
        <v>0</v>
      </c>
      <c r="AF14" s="22">
        <f t="shared" si="11"/>
        <v>0</v>
      </c>
      <c r="AG14" s="22">
        <f t="shared" si="12"/>
        <v>0</v>
      </c>
      <c r="AH14" s="22">
        <f t="shared" si="13"/>
        <v>0</v>
      </c>
    </row>
    <row r="15" spans="1:34" x14ac:dyDescent="0.35">
      <c r="A15" s="274">
        <v>5</v>
      </c>
      <c r="B15" s="275"/>
      <c r="C15" s="275"/>
      <c r="D15" s="275"/>
      <c r="E15" s="275"/>
      <c r="F15" s="276"/>
      <c r="G15" s="277">
        <v>0</v>
      </c>
      <c r="H15" s="265">
        <f t="shared" si="0"/>
        <v>0</v>
      </c>
      <c r="I15" s="306"/>
      <c r="J15" s="278">
        <v>0</v>
      </c>
      <c r="K15" s="279">
        <f t="shared" si="1"/>
        <v>0</v>
      </c>
      <c r="L15" s="265">
        <f t="shared" si="2"/>
        <v>0</v>
      </c>
      <c r="M15" s="280">
        <v>0</v>
      </c>
      <c r="N15" s="280">
        <v>0</v>
      </c>
      <c r="O15" s="281">
        <f t="shared" si="3"/>
        <v>0</v>
      </c>
      <c r="P15" s="282"/>
      <c r="Q15" s="283">
        <v>0</v>
      </c>
      <c r="R15" s="281">
        <f t="shared" si="4"/>
        <v>0</v>
      </c>
      <c r="S15" s="281">
        <f t="shared" si="5"/>
        <v>0</v>
      </c>
      <c r="T15" s="283">
        <v>0</v>
      </c>
      <c r="U15" s="280">
        <v>0</v>
      </c>
      <c r="V15" s="281">
        <f t="shared" si="6"/>
        <v>0</v>
      </c>
      <c r="W15" s="281">
        <f t="shared" si="7"/>
        <v>0</v>
      </c>
      <c r="X15" s="282"/>
      <c r="Y15" s="283">
        <v>0</v>
      </c>
      <c r="Z15" s="284">
        <f t="shared" si="8"/>
        <v>0</v>
      </c>
      <c r="AB15" s="22">
        <f t="shared" si="9"/>
        <v>0</v>
      </c>
      <c r="AC15" s="22">
        <f t="shared" si="9"/>
        <v>0</v>
      </c>
      <c r="AD15" s="22">
        <f t="shared" si="10"/>
        <v>0</v>
      </c>
      <c r="AE15" s="22">
        <f t="shared" si="11"/>
        <v>0</v>
      </c>
      <c r="AF15" s="22">
        <f t="shared" si="11"/>
        <v>0</v>
      </c>
      <c r="AG15" s="22">
        <f t="shared" si="12"/>
        <v>0</v>
      </c>
      <c r="AH15" s="22">
        <f t="shared" si="13"/>
        <v>0</v>
      </c>
    </row>
    <row r="16" spans="1:34" x14ac:dyDescent="0.35">
      <c r="A16" s="274">
        <v>6</v>
      </c>
      <c r="B16" s="275"/>
      <c r="C16" s="275"/>
      <c r="D16" s="275"/>
      <c r="E16" s="275"/>
      <c r="F16" s="276"/>
      <c r="G16" s="277">
        <v>0</v>
      </c>
      <c r="H16" s="265">
        <f t="shared" si="0"/>
        <v>0</v>
      </c>
      <c r="I16" s="306"/>
      <c r="J16" s="278">
        <v>0</v>
      </c>
      <c r="K16" s="279">
        <f t="shared" si="1"/>
        <v>0</v>
      </c>
      <c r="L16" s="265">
        <f t="shared" si="2"/>
        <v>0</v>
      </c>
      <c r="M16" s="280">
        <v>0</v>
      </c>
      <c r="N16" s="280">
        <v>0</v>
      </c>
      <c r="O16" s="281">
        <f t="shared" si="3"/>
        <v>0</v>
      </c>
      <c r="P16" s="282"/>
      <c r="Q16" s="283">
        <v>0</v>
      </c>
      <c r="R16" s="281">
        <f t="shared" si="4"/>
        <v>0</v>
      </c>
      <c r="S16" s="281">
        <f t="shared" si="5"/>
        <v>0</v>
      </c>
      <c r="T16" s="283">
        <v>0</v>
      </c>
      <c r="U16" s="280">
        <v>0</v>
      </c>
      <c r="V16" s="281">
        <f t="shared" si="6"/>
        <v>0</v>
      </c>
      <c r="W16" s="281">
        <f t="shared" si="7"/>
        <v>0</v>
      </c>
      <c r="X16" s="282"/>
      <c r="Y16" s="283">
        <v>0</v>
      </c>
      <c r="Z16" s="284">
        <f t="shared" si="8"/>
        <v>0</v>
      </c>
      <c r="AB16" s="22">
        <f t="shared" si="9"/>
        <v>0</v>
      </c>
      <c r="AC16" s="22">
        <f t="shared" si="9"/>
        <v>0</v>
      </c>
      <c r="AD16" s="22">
        <f t="shared" si="10"/>
        <v>0</v>
      </c>
      <c r="AE16" s="22">
        <f t="shared" si="11"/>
        <v>0</v>
      </c>
      <c r="AF16" s="22">
        <f t="shared" si="11"/>
        <v>0</v>
      </c>
      <c r="AG16" s="22">
        <f t="shared" si="12"/>
        <v>0</v>
      </c>
      <c r="AH16" s="22">
        <f t="shared" si="13"/>
        <v>0</v>
      </c>
    </row>
    <row r="17" spans="1:34" x14ac:dyDescent="0.35">
      <c r="A17" s="274">
        <v>7</v>
      </c>
      <c r="B17" s="275"/>
      <c r="C17" s="275"/>
      <c r="D17" s="275"/>
      <c r="E17" s="275"/>
      <c r="F17" s="276"/>
      <c r="G17" s="277">
        <v>0</v>
      </c>
      <c r="H17" s="265">
        <f t="shared" si="0"/>
        <v>0</v>
      </c>
      <c r="I17" s="306"/>
      <c r="J17" s="278">
        <v>0</v>
      </c>
      <c r="K17" s="279">
        <f t="shared" si="1"/>
        <v>0</v>
      </c>
      <c r="L17" s="265">
        <f t="shared" si="2"/>
        <v>0</v>
      </c>
      <c r="M17" s="280">
        <v>0</v>
      </c>
      <c r="N17" s="280">
        <v>0</v>
      </c>
      <c r="O17" s="281">
        <f t="shared" si="3"/>
        <v>0</v>
      </c>
      <c r="P17" s="282"/>
      <c r="Q17" s="283">
        <v>0</v>
      </c>
      <c r="R17" s="281">
        <f t="shared" si="4"/>
        <v>0</v>
      </c>
      <c r="S17" s="281">
        <f t="shared" si="5"/>
        <v>0</v>
      </c>
      <c r="T17" s="283">
        <v>0</v>
      </c>
      <c r="U17" s="280">
        <v>0</v>
      </c>
      <c r="V17" s="281">
        <f t="shared" si="6"/>
        <v>0</v>
      </c>
      <c r="W17" s="281">
        <f t="shared" si="7"/>
        <v>0</v>
      </c>
      <c r="X17" s="282"/>
      <c r="Y17" s="283">
        <v>0</v>
      </c>
      <c r="Z17" s="284">
        <f t="shared" si="8"/>
        <v>0</v>
      </c>
      <c r="AB17" s="22">
        <f t="shared" si="9"/>
        <v>0</v>
      </c>
      <c r="AC17" s="22">
        <f t="shared" si="9"/>
        <v>0</v>
      </c>
      <c r="AD17" s="22">
        <f t="shared" si="10"/>
        <v>0</v>
      </c>
      <c r="AE17" s="22">
        <f t="shared" si="11"/>
        <v>0</v>
      </c>
      <c r="AF17" s="22">
        <f t="shared" si="11"/>
        <v>0</v>
      </c>
      <c r="AG17" s="22">
        <f t="shared" si="12"/>
        <v>0</v>
      </c>
      <c r="AH17" s="22">
        <f t="shared" si="13"/>
        <v>0</v>
      </c>
    </row>
    <row r="18" spans="1:34" x14ac:dyDescent="0.35">
      <c r="A18" s="274">
        <v>8</v>
      </c>
      <c r="B18" s="275"/>
      <c r="C18" s="275"/>
      <c r="D18" s="275"/>
      <c r="E18" s="275"/>
      <c r="F18" s="276"/>
      <c r="G18" s="277">
        <v>0</v>
      </c>
      <c r="H18" s="265">
        <f t="shared" si="0"/>
        <v>0</v>
      </c>
      <c r="I18" s="306"/>
      <c r="J18" s="278">
        <v>0</v>
      </c>
      <c r="K18" s="279">
        <f t="shared" si="1"/>
        <v>0</v>
      </c>
      <c r="L18" s="265">
        <f t="shared" si="2"/>
        <v>0</v>
      </c>
      <c r="M18" s="280">
        <v>0</v>
      </c>
      <c r="N18" s="280">
        <v>0</v>
      </c>
      <c r="O18" s="281">
        <f t="shared" si="3"/>
        <v>0</v>
      </c>
      <c r="P18" s="282"/>
      <c r="Q18" s="283">
        <v>0</v>
      </c>
      <c r="R18" s="281">
        <f t="shared" si="4"/>
        <v>0</v>
      </c>
      <c r="S18" s="281">
        <f t="shared" si="5"/>
        <v>0</v>
      </c>
      <c r="T18" s="283">
        <v>0</v>
      </c>
      <c r="U18" s="280">
        <v>0</v>
      </c>
      <c r="V18" s="281">
        <f t="shared" si="6"/>
        <v>0</v>
      </c>
      <c r="W18" s="281">
        <f t="shared" si="7"/>
        <v>0</v>
      </c>
      <c r="X18" s="282"/>
      <c r="Y18" s="283">
        <v>0</v>
      </c>
      <c r="Z18" s="284">
        <f t="shared" si="8"/>
        <v>0</v>
      </c>
      <c r="AB18" s="22">
        <f t="shared" si="9"/>
        <v>0</v>
      </c>
      <c r="AC18" s="22">
        <f t="shared" si="9"/>
        <v>0</v>
      </c>
      <c r="AD18" s="22">
        <f t="shared" si="10"/>
        <v>0</v>
      </c>
      <c r="AE18" s="22">
        <f t="shared" si="11"/>
        <v>0</v>
      </c>
      <c r="AF18" s="22">
        <f t="shared" si="11"/>
        <v>0</v>
      </c>
      <c r="AG18" s="22">
        <f t="shared" si="12"/>
        <v>0</v>
      </c>
      <c r="AH18" s="22">
        <f t="shared" si="13"/>
        <v>0</v>
      </c>
    </row>
    <row r="19" spans="1:34" x14ac:dyDescent="0.35">
      <c r="A19" s="274">
        <v>9</v>
      </c>
      <c r="B19" s="275"/>
      <c r="C19" s="275"/>
      <c r="D19" s="275"/>
      <c r="E19" s="275"/>
      <c r="F19" s="276"/>
      <c r="G19" s="277">
        <v>0</v>
      </c>
      <c r="H19" s="265">
        <f t="shared" si="0"/>
        <v>0</v>
      </c>
      <c r="I19" s="306"/>
      <c r="J19" s="278">
        <v>0</v>
      </c>
      <c r="K19" s="279">
        <f t="shared" si="1"/>
        <v>0</v>
      </c>
      <c r="L19" s="265">
        <f t="shared" si="2"/>
        <v>0</v>
      </c>
      <c r="M19" s="280">
        <v>0</v>
      </c>
      <c r="N19" s="280">
        <v>0</v>
      </c>
      <c r="O19" s="281">
        <f t="shared" si="3"/>
        <v>0</v>
      </c>
      <c r="P19" s="282"/>
      <c r="Q19" s="283">
        <v>0</v>
      </c>
      <c r="R19" s="281">
        <f t="shared" si="4"/>
        <v>0</v>
      </c>
      <c r="S19" s="281">
        <f t="shared" si="5"/>
        <v>0</v>
      </c>
      <c r="T19" s="283">
        <v>0</v>
      </c>
      <c r="U19" s="280">
        <v>0</v>
      </c>
      <c r="V19" s="281">
        <f t="shared" si="6"/>
        <v>0</v>
      </c>
      <c r="W19" s="281">
        <f t="shared" si="7"/>
        <v>0</v>
      </c>
      <c r="X19" s="282"/>
      <c r="Y19" s="283">
        <v>0</v>
      </c>
      <c r="Z19" s="284">
        <f t="shared" si="8"/>
        <v>0</v>
      </c>
      <c r="AB19" s="22">
        <f t="shared" si="9"/>
        <v>0</v>
      </c>
      <c r="AC19" s="22">
        <f t="shared" si="9"/>
        <v>0</v>
      </c>
      <c r="AD19" s="22">
        <f t="shared" si="10"/>
        <v>0</v>
      </c>
      <c r="AE19" s="22">
        <f t="shared" si="11"/>
        <v>0</v>
      </c>
      <c r="AF19" s="22">
        <f t="shared" si="11"/>
        <v>0</v>
      </c>
      <c r="AG19" s="22">
        <f t="shared" si="12"/>
        <v>0</v>
      </c>
      <c r="AH19" s="22">
        <f t="shared" si="13"/>
        <v>0</v>
      </c>
    </row>
    <row r="20" spans="1:34" x14ac:dyDescent="0.35">
      <c r="A20" s="274">
        <v>10</v>
      </c>
      <c r="B20" s="275"/>
      <c r="C20" s="275"/>
      <c r="D20" s="275"/>
      <c r="E20" s="275"/>
      <c r="F20" s="276"/>
      <c r="G20" s="277">
        <v>0</v>
      </c>
      <c r="H20" s="265">
        <f t="shared" si="0"/>
        <v>0</v>
      </c>
      <c r="I20" s="306"/>
      <c r="J20" s="278">
        <v>0</v>
      </c>
      <c r="K20" s="279">
        <f t="shared" si="1"/>
        <v>0</v>
      </c>
      <c r="L20" s="265">
        <f t="shared" si="2"/>
        <v>0</v>
      </c>
      <c r="M20" s="280">
        <v>0</v>
      </c>
      <c r="N20" s="280">
        <v>0</v>
      </c>
      <c r="O20" s="281">
        <f t="shared" si="3"/>
        <v>0</v>
      </c>
      <c r="P20" s="282"/>
      <c r="Q20" s="283">
        <v>0</v>
      </c>
      <c r="R20" s="281">
        <f t="shared" si="4"/>
        <v>0</v>
      </c>
      <c r="S20" s="281">
        <f t="shared" si="5"/>
        <v>0</v>
      </c>
      <c r="T20" s="283">
        <v>0</v>
      </c>
      <c r="U20" s="280">
        <v>0</v>
      </c>
      <c r="V20" s="281">
        <f t="shared" si="6"/>
        <v>0</v>
      </c>
      <c r="W20" s="281">
        <f t="shared" si="7"/>
        <v>0</v>
      </c>
      <c r="X20" s="282"/>
      <c r="Y20" s="283">
        <v>0</v>
      </c>
      <c r="Z20" s="284">
        <f t="shared" si="8"/>
        <v>0</v>
      </c>
      <c r="AB20" s="22">
        <f t="shared" si="9"/>
        <v>0</v>
      </c>
      <c r="AC20" s="22">
        <f t="shared" si="9"/>
        <v>0</v>
      </c>
      <c r="AD20" s="22">
        <f t="shared" si="10"/>
        <v>0</v>
      </c>
      <c r="AE20" s="22">
        <f t="shared" si="11"/>
        <v>0</v>
      </c>
      <c r="AF20" s="22">
        <f t="shared" si="11"/>
        <v>0</v>
      </c>
      <c r="AG20" s="22">
        <f t="shared" si="12"/>
        <v>0</v>
      </c>
      <c r="AH20" s="22">
        <f t="shared" si="13"/>
        <v>0</v>
      </c>
    </row>
    <row r="21" spans="1:34" x14ac:dyDescent="0.35">
      <c r="A21" s="274">
        <v>11</v>
      </c>
      <c r="B21" s="275"/>
      <c r="C21" s="275"/>
      <c r="D21" s="275"/>
      <c r="E21" s="275"/>
      <c r="F21" s="276"/>
      <c r="G21" s="277">
        <v>0</v>
      </c>
      <c r="H21" s="265">
        <f t="shared" si="0"/>
        <v>0</v>
      </c>
      <c r="I21" s="306"/>
      <c r="J21" s="278">
        <v>0</v>
      </c>
      <c r="K21" s="279">
        <f t="shared" si="1"/>
        <v>0</v>
      </c>
      <c r="L21" s="265">
        <f t="shared" si="2"/>
        <v>0</v>
      </c>
      <c r="M21" s="280">
        <v>0</v>
      </c>
      <c r="N21" s="280">
        <v>0</v>
      </c>
      <c r="O21" s="281">
        <f t="shared" si="3"/>
        <v>0</v>
      </c>
      <c r="P21" s="282"/>
      <c r="Q21" s="283">
        <v>0</v>
      </c>
      <c r="R21" s="281">
        <f t="shared" si="4"/>
        <v>0</v>
      </c>
      <c r="S21" s="281">
        <f t="shared" si="5"/>
        <v>0</v>
      </c>
      <c r="T21" s="283">
        <v>0</v>
      </c>
      <c r="U21" s="280">
        <v>0</v>
      </c>
      <c r="V21" s="281">
        <f t="shared" si="6"/>
        <v>0</v>
      </c>
      <c r="W21" s="281">
        <f t="shared" si="7"/>
        <v>0</v>
      </c>
      <c r="X21" s="282"/>
      <c r="Y21" s="283">
        <v>0</v>
      </c>
      <c r="Z21" s="284">
        <f t="shared" si="8"/>
        <v>0</v>
      </c>
      <c r="AB21" s="22">
        <f t="shared" si="9"/>
        <v>0</v>
      </c>
      <c r="AC21" s="22">
        <f t="shared" si="9"/>
        <v>0</v>
      </c>
      <c r="AD21" s="22">
        <f t="shared" si="10"/>
        <v>0</v>
      </c>
      <c r="AE21" s="22">
        <f t="shared" si="11"/>
        <v>0</v>
      </c>
      <c r="AF21" s="22">
        <f t="shared" si="11"/>
        <v>0</v>
      </c>
      <c r="AG21" s="22">
        <f t="shared" si="12"/>
        <v>0</v>
      </c>
      <c r="AH21" s="22">
        <f t="shared" si="13"/>
        <v>0</v>
      </c>
    </row>
    <row r="22" spans="1:34" x14ac:dyDescent="0.35">
      <c r="A22" s="274">
        <v>12</v>
      </c>
      <c r="B22" s="275"/>
      <c r="C22" s="275"/>
      <c r="D22" s="275"/>
      <c r="E22" s="275"/>
      <c r="F22" s="276"/>
      <c r="G22" s="277">
        <v>0</v>
      </c>
      <c r="H22" s="265">
        <f t="shared" si="0"/>
        <v>0</v>
      </c>
      <c r="I22" s="306"/>
      <c r="J22" s="278">
        <v>0</v>
      </c>
      <c r="K22" s="279">
        <f t="shared" si="1"/>
        <v>0</v>
      </c>
      <c r="L22" s="265">
        <f t="shared" si="2"/>
        <v>0</v>
      </c>
      <c r="M22" s="280">
        <v>0</v>
      </c>
      <c r="N22" s="280">
        <v>0</v>
      </c>
      <c r="O22" s="281">
        <f t="shared" si="3"/>
        <v>0</v>
      </c>
      <c r="P22" s="282"/>
      <c r="Q22" s="283">
        <v>0</v>
      </c>
      <c r="R22" s="281">
        <f t="shared" si="4"/>
        <v>0</v>
      </c>
      <c r="S22" s="281">
        <f t="shared" si="5"/>
        <v>0</v>
      </c>
      <c r="T22" s="283">
        <v>0</v>
      </c>
      <c r="U22" s="280">
        <v>0</v>
      </c>
      <c r="V22" s="281">
        <f t="shared" si="6"/>
        <v>0</v>
      </c>
      <c r="W22" s="281">
        <f t="shared" si="7"/>
        <v>0</v>
      </c>
      <c r="X22" s="282"/>
      <c r="Y22" s="283">
        <v>0</v>
      </c>
      <c r="Z22" s="284">
        <f t="shared" si="8"/>
        <v>0</v>
      </c>
      <c r="AB22" s="22">
        <f t="shared" si="9"/>
        <v>0</v>
      </c>
      <c r="AC22" s="22">
        <f t="shared" si="9"/>
        <v>0</v>
      </c>
      <c r="AD22" s="22">
        <f t="shared" si="10"/>
        <v>0</v>
      </c>
      <c r="AE22" s="22">
        <f t="shared" si="11"/>
        <v>0</v>
      </c>
      <c r="AF22" s="22">
        <f t="shared" si="11"/>
        <v>0</v>
      </c>
      <c r="AG22" s="22">
        <f t="shared" si="12"/>
        <v>0</v>
      </c>
      <c r="AH22" s="22">
        <f t="shared" si="13"/>
        <v>0</v>
      </c>
    </row>
    <row r="23" spans="1:34" x14ac:dyDescent="0.35">
      <c r="A23" s="274">
        <v>13</v>
      </c>
      <c r="B23" s="275"/>
      <c r="C23" s="275"/>
      <c r="D23" s="275"/>
      <c r="E23" s="275"/>
      <c r="F23" s="276"/>
      <c r="G23" s="277">
        <v>0</v>
      </c>
      <c r="H23" s="265">
        <f t="shared" si="0"/>
        <v>0</v>
      </c>
      <c r="I23" s="306"/>
      <c r="J23" s="278">
        <v>0</v>
      </c>
      <c r="K23" s="279">
        <f t="shared" si="1"/>
        <v>0</v>
      </c>
      <c r="L23" s="265">
        <f t="shared" si="2"/>
        <v>0</v>
      </c>
      <c r="M23" s="280">
        <v>0</v>
      </c>
      <c r="N23" s="280">
        <v>0</v>
      </c>
      <c r="O23" s="281">
        <f t="shared" si="3"/>
        <v>0</v>
      </c>
      <c r="P23" s="282"/>
      <c r="Q23" s="283">
        <v>0</v>
      </c>
      <c r="R23" s="281">
        <f t="shared" si="4"/>
        <v>0</v>
      </c>
      <c r="S23" s="281">
        <f t="shared" si="5"/>
        <v>0</v>
      </c>
      <c r="T23" s="283">
        <v>0</v>
      </c>
      <c r="U23" s="280">
        <v>0</v>
      </c>
      <c r="V23" s="281">
        <f t="shared" si="6"/>
        <v>0</v>
      </c>
      <c r="W23" s="281">
        <f t="shared" si="7"/>
        <v>0</v>
      </c>
      <c r="X23" s="282"/>
      <c r="Y23" s="283">
        <v>0</v>
      </c>
      <c r="Z23" s="284">
        <f t="shared" si="8"/>
        <v>0</v>
      </c>
      <c r="AB23" s="22">
        <f t="shared" si="9"/>
        <v>0</v>
      </c>
      <c r="AC23" s="22">
        <f t="shared" si="9"/>
        <v>0</v>
      </c>
      <c r="AD23" s="22">
        <f t="shared" si="10"/>
        <v>0</v>
      </c>
      <c r="AE23" s="22">
        <f t="shared" si="11"/>
        <v>0</v>
      </c>
      <c r="AF23" s="22">
        <f t="shared" si="11"/>
        <v>0</v>
      </c>
      <c r="AG23" s="22">
        <f t="shared" si="12"/>
        <v>0</v>
      </c>
      <c r="AH23" s="22">
        <f t="shared" si="13"/>
        <v>0</v>
      </c>
    </row>
    <row r="24" spans="1:34" x14ac:dyDescent="0.35">
      <c r="A24" s="274">
        <v>14</v>
      </c>
      <c r="B24" s="275"/>
      <c r="C24" s="275"/>
      <c r="D24" s="275"/>
      <c r="E24" s="275"/>
      <c r="F24" s="276"/>
      <c r="G24" s="277">
        <v>0</v>
      </c>
      <c r="H24" s="265">
        <f t="shared" si="0"/>
        <v>0</v>
      </c>
      <c r="I24" s="306"/>
      <c r="J24" s="278">
        <v>0</v>
      </c>
      <c r="K24" s="279">
        <f t="shared" si="1"/>
        <v>0</v>
      </c>
      <c r="L24" s="265">
        <f t="shared" si="2"/>
        <v>0</v>
      </c>
      <c r="M24" s="280">
        <v>0</v>
      </c>
      <c r="N24" s="280">
        <v>0</v>
      </c>
      <c r="O24" s="281">
        <f t="shared" si="3"/>
        <v>0</v>
      </c>
      <c r="P24" s="282"/>
      <c r="Q24" s="283">
        <v>0</v>
      </c>
      <c r="R24" s="281">
        <f t="shared" si="4"/>
        <v>0</v>
      </c>
      <c r="S24" s="281">
        <f t="shared" si="5"/>
        <v>0</v>
      </c>
      <c r="T24" s="283">
        <v>0</v>
      </c>
      <c r="U24" s="280">
        <v>0</v>
      </c>
      <c r="V24" s="281">
        <f t="shared" si="6"/>
        <v>0</v>
      </c>
      <c r="W24" s="281">
        <f t="shared" si="7"/>
        <v>0</v>
      </c>
      <c r="X24" s="282"/>
      <c r="Y24" s="283">
        <v>0</v>
      </c>
      <c r="Z24" s="284">
        <f t="shared" si="8"/>
        <v>0</v>
      </c>
      <c r="AB24" s="22">
        <f t="shared" si="9"/>
        <v>0</v>
      </c>
      <c r="AC24" s="22">
        <f t="shared" si="9"/>
        <v>0</v>
      </c>
      <c r="AD24" s="22">
        <f t="shared" si="10"/>
        <v>0</v>
      </c>
      <c r="AE24" s="22">
        <f t="shared" si="11"/>
        <v>0</v>
      </c>
      <c r="AF24" s="22">
        <f t="shared" si="11"/>
        <v>0</v>
      </c>
      <c r="AG24" s="22">
        <f t="shared" si="12"/>
        <v>0</v>
      </c>
      <c r="AH24" s="22">
        <f t="shared" si="13"/>
        <v>0</v>
      </c>
    </row>
    <row r="25" spans="1:34" x14ac:dyDescent="0.35">
      <c r="A25" s="285">
        <v>15</v>
      </c>
      <c r="B25" s="286"/>
      <c r="C25" s="286"/>
      <c r="D25" s="286"/>
      <c r="E25" s="286"/>
      <c r="F25" s="287"/>
      <c r="G25" s="288">
        <v>0</v>
      </c>
      <c r="H25" s="265">
        <f t="shared" si="0"/>
        <v>0</v>
      </c>
      <c r="I25" s="324"/>
      <c r="J25" s="289">
        <v>0</v>
      </c>
      <c r="K25" s="290">
        <f t="shared" si="1"/>
        <v>0</v>
      </c>
      <c r="L25" s="291">
        <f t="shared" si="2"/>
        <v>0</v>
      </c>
      <c r="M25" s="292">
        <v>0</v>
      </c>
      <c r="N25" s="292">
        <v>0</v>
      </c>
      <c r="O25" s="293">
        <f t="shared" si="3"/>
        <v>0</v>
      </c>
      <c r="P25" s="294"/>
      <c r="Q25" s="295">
        <v>0</v>
      </c>
      <c r="R25" s="293">
        <f t="shared" si="4"/>
        <v>0</v>
      </c>
      <c r="S25" s="293">
        <f t="shared" si="5"/>
        <v>0</v>
      </c>
      <c r="T25" s="295">
        <v>0</v>
      </c>
      <c r="U25" s="292">
        <v>0</v>
      </c>
      <c r="V25" s="293">
        <f t="shared" si="6"/>
        <v>0</v>
      </c>
      <c r="W25" s="293">
        <f t="shared" si="7"/>
        <v>0</v>
      </c>
      <c r="X25" s="294"/>
      <c r="Y25" s="295">
        <v>0</v>
      </c>
      <c r="Z25" s="296">
        <f t="shared" si="8"/>
        <v>0</v>
      </c>
      <c r="AB25" s="22">
        <f t="shared" si="9"/>
        <v>0</v>
      </c>
      <c r="AC25" s="22">
        <f t="shared" si="9"/>
        <v>0</v>
      </c>
      <c r="AD25" s="22">
        <f t="shared" si="10"/>
        <v>0</v>
      </c>
      <c r="AE25" s="22">
        <f t="shared" si="11"/>
        <v>0</v>
      </c>
      <c r="AF25" s="22">
        <f t="shared" si="11"/>
        <v>0</v>
      </c>
      <c r="AG25" s="22">
        <f t="shared" si="12"/>
        <v>0</v>
      </c>
      <c r="AH25" s="22">
        <f t="shared" si="13"/>
        <v>0</v>
      </c>
    </row>
    <row r="26" spans="1:34" ht="14.65" customHeight="1" thickBot="1" x14ac:dyDescent="0.4">
      <c r="A26" s="274">
        <v>16</v>
      </c>
      <c r="B26" s="343"/>
      <c r="C26" s="344" t="s">
        <v>1151</v>
      </c>
      <c r="D26" s="344"/>
      <c r="E26" s="344"/>
      <c r="F26" s="345"/>
      <c r="G26" s="346"/>
      <c r="H26" s="347"/>
      <c r="I26" s="306"/>
      <c r="J26" s="348"/>
      <c r="K26" s="349"/>
      <c r="L26" s="347"/>
      <c r="M26" s="350"/>
      <c r="N26" s="350"/>
      <c r="O26" s="282"/>
      <c r="P26" s="282"/>
      <c r="Q26" s="351"/>
      <c r="R26" s="282"/>
      <c r="S26" s="282"/>
      <c r="T26" s="351"/>
      <c r="U26" s="350"/>
      <c r="V26" s="282"/>
      <c r="W26" s="282"/>
      <c r="X26" s="272">
        <v>0</v>
      </c>
      <c r="Y26" s="351"/>
      <c r="Z26" s="296">
        <f t="shared" si="8"/>
        <v>0</v>
      </c>
      <c r="AB26" s="22">
        <f t="shared" si="9"/>
        <v>0</v>
      </c>
      <c r="AC26" s="22">
        <f t="shared" si="9"/>
        <v>0</v>
      </c>
      <c r="AD26" s="22">
        <f t="shared" si="10"/>
        <v>0</v>
      </c>
      <c r="AE26" s="22">
        <f t="shared" si="11"/>
        <v>0</v>
      </c>
      <c r="AF26" s="22">
        <f t="shared" si="11"/>
        <v>0</v>
      </c>
      <c r="AG26" s="22">
        <f t="shared" si="12"/>
        <v>0</v>
      </c>
      <c r="AH26" s="22">
        <f t="shared" si="13"/>
        <v>0</v>
      </c>
    </row>
    <row r="27" spans="1:34" ht="14.65" customHeight="1" thickBot="1" x14ac:dyDescent="0.4">
      <c r="A27" s="297"/>
      <c r="B27" s="298"/>
      <c r="C27" s="298" t="s">
        <v>1152</v>
      </c>
      <c r="D27" s="298"/>
      <c r="E27" s="298"/>
      <c r="F27" s="298"/>
      <c r="G27" s="252"/>
      <c r="H27" s="253"/>
      <c r="I27" s="254"/>
      <c r="J27" s="255"/>
      <c r="K27" s="252"/>
      <c r="L27" s="253"/>
      <c r="M27" s="256">
        <f t="shared" ref="M27:Z27" si="14">SUM(M11:M26)</f>
        <v>0</v>
      </c>
      <c r="N27" s="256">
        <f t="shared" si="14"/>
        <v>0</v>
      </c>
      <c r="O27" s="257">
        <f t="shared" si="14"/>
        <v>0</v>
      </c>
      <c r="P27" s="257">
        <f t="shared" si="14"/>
        <v>0</v>
      </c>
      <c r="Q27" s="257">
        <f t="shared" si="14"/>
        <v>0</v>
      </c>
      <c r="R27" s="257">
        <f t="shared" si="14"/>
        <v>0</v>
      </c>
      <c r="S27" s="257">
        <f t="shared" si="14"/>
        <v>0</v>
      </c>
      <c r="T27" s="257">
        <f t="shared" si="14"/>
        <v>0</v>
      </c>
      <c r="U27" s="256">
        <f t="shared" si="14"/>
        <v>0</v>
      </c>
      <c r="V27" s="257">
        <f t="shared" si="14"/>
        <v>0</v>
      </c>
      <c r="W27" s="257">
        <f t="shared" si="14"/>
        <v>0</v>
      </c>
      <c r="X27" s="257">
        <f t="shared" si="14"/>
        <v>0</v>
      </c>
      <c r="Y27" s="257">
        <f t="shared" si="14"/>
        <v>0</v>
      </c>
      <c r="Z27" s="254">
        <f t="shared" si="14"/>
        <v>0</v>
      </c>
      <c r="AB27" s="206">
        <f t="shared" ref="AB27:AH27" si="15">SUM(AB11:AB26)</f>
        <v>0</v>
      </c>
      <c r="AC27" s="206">
        <f t="shared" si="15"/>
        <v>0</v>
      </c>
      <c r="AD27" s="206">
        <f t="shared" si="15"/>
        <v>0</v>
      </c>
      <c r="AE27" s="206">
        <f t="shared" si="15"/>
        <v>0</v>
      </c>
      <c r="AF27" s="206">
        <f t="shared" si="15"/>
        <v>0</v>
      </c>
      <c r="AG27" s="206">
        <f t="shared" si="15"/>
        <v>0</v>
      </c>
      <c r="AH27" s="206">
        <f t="shared" si="15"/>
        <v>0</v>
      </c>
    </row>
    <row r="28" spans="1:34" ht="14.65" customHeight="1" thickBot="1" x14ac:dyDescent="0.4">
      <c r="A28" s="299"/>
      <c r="B28" s="300"/>
      <c r="C28" s="300"/>
      <c r="D28" s="300"/>
      <c r="E28" s="300"/>
      <c r="F28" s="301"/>
      <c r="G28" s="279"/>
      <c r="H28" s="265"/>
      <c r="I28" s="302"/>
      <c r="J28" s="303"/>
      <c r="K28" s="279"/>
      <c r="L28" s="265"/>
      <c r="M28" s="304"/>
      <c r="N28" s="304"/>
      <c r="O28" s="281"/>
      <c r="P28" s="265"/>
      <c r="Q28" s="300"/>
      <c r="R28" s="300"/>
      <c r="S28" s="300"/>
      <c r="T28" s="300"/>
      <c r="U28" s="304"/>
      <c r="V28" s="300"/>
      <c r="W28" s="353">
        <f>(+W27-BonusMaint)/26*2</f>
        <v>0</v>
      </c>
      <c r="X28" s="300"/>
      <c r="Y28" s="300"/>
      <c r="Z28" s="305"/>
    </row>
    <row r="29" spans="1:34" ht="14.65" customHeight="1" thickBot="1" x14ac:dyDescent="0.4">
      <c r="A29" s="249" t="s">
        <v>1153</v>
      </c>
      <c r="B29" s="250"/>
      <c r="C29" s="250"/>
      <c r="D29" s="250"/>
      <c r="E29" s="250"/>
      <c r="F29" s="251"/>
      <c r="G29" s="252"/>
      <c r="H29" s="253"/>
      <c r="I29" s="254"/>
      <c r="J29" s="255"/>
      <c r="K29" s="252"/>
      <c r="L29" s="253"/>
      <c r="M29" s="256"/>
      <c r="N29" s="256"/>
      <c r="O29" s="257"/>
      <c r="P29" s="253"/>
      <c r="Q29" s="250"/>
      <c r="R29" s="250"/>
      <c r="S29" s="258">
        <v>0.25</v>
      </c>
      <c r="T29" s="250"/>
      <c r="U29" s="256"/>
      <c r="V29" s="250"/>
      <c r="W29" s="250"/>
      <c r="X29" s="352"/>
      <c r="Y29" s="250"/>
      <c r="Z29" s="259"/>
    </row>
    <row r="30" spans="1:34" x14ac:dyDescent="0.35">
      <c r="A30" s="274">
        <v>1</v>
      </c>
      <c r="B30" s="275"/>
      <c r="C30" s="275"/>
      <c r="D30" s="275"/>
      <c r="E30" s="275"/>
      <c r="F30" s="276"/>
      <c r="G30" s="277">
        <v>0</v>
      </c>
      <c r="H30" s="265">
        <f t="shared" ref="H30:H49" si="16">ROUND(+G30*1.5,2)</f>
        <v>0</v>
      </c>
      <c r="I30" s="306"/>
      <c r="J30" s="278">
        <v>0</v>
      </c>
      <c r="K30" s="279">
        <f t="shared" ref="K30:K49" si="17">ROUND(+G30*(1+J30),2)</f>
        <v>0</v>
      </c>
      <c r="L30" s="265">
        <f t="shared" ref="L30:L49" si="18">ROUND(+K30*1.5,2)</f>
        <v>0</v>
      </c>
      <c r="M30" s="280">
        <v>0</v>
      </c>
      <c r="N30" s="280">
        <v>0</v>
      </c>
      <c r="O30" s="281">
        <f t="shared" ref="O30:O49" si="19">ROUND((K30*M30)+(L30*N30),0)</f>
        <v>0</v>
      </c>
      <c r="P30" s="307"/>
      <c r="Q30" s="283">
        <v>0</v>
      </c>
      <c r="R30" s="281">
        <f t="shared" ref="R30:R49" si="20">SUM(O30:Q30)</f>
        <v>0</v>
      </c>
      <c r="S30" s="281">
        <f t="shared" ref="S30:S49" si="21">ROUND(R30*$S$29,0)</f>
        <v>0</v>
      </c>
      <c r="T30" s="283">
        <v>0</v>
      </c>
      <c r="U30" s="280">
        <v>0</v>
      </c>
      <c r="V30" s="281">
        <f t="shared" ref="V30:V49" si="22">IF(P30=0,ROUND(K30*U30,2),ROUND((P30/2080)*U30,0))</f>
        <v>0</v>
      </c>
      <c r="W30" s="281">
        <f t="shared" ref="W30:W49" si="23">+SUM(R30:T30)+V30</f>
        <v>0</v>
      </c>
      <c r="X30" s="307"/>
      <c r="Y30" s="283">
        <v>0</v>
      </c>
      <c r="Z30" s="284">
        <f t="shared" ref="Z30:Z50" si="24">SUM(W30:Y30)</f>
        <v>0</v>
      </c>
      <c r="AB30" s="22">
        <f t="shared" ref="AB30:AC50" si="25">IF($R30&lt;AB$6,ROUND($R30*AB$7,0),ROUND(AB$6*AB$7,0))</f>
        <v>0</v>
      </c>
      <c r="AC30" s="22">
        <f t="shared" si="25"/>
        <v>0</v>
      </c>
      <c r="AD30" s="22">
        <f t="shared" ref="AD30:AD50" si="26">ROUND($R30*AD$7,0)</f>
        <v>0</v>
      </c>
      <c r="AE30" s="22">
        <f t="shared" ref="AE30:AF50" si="27">IF($R30&lt;AE$6,ROUND($R30*AE$7,0),ROUND(AE$6*AE$7,0))</f>
        <v>0</v>
      </c>
      <c r="AF30" s="22">
        <f t="shared" si="27"/>
        <v>0</v>
      </c>
      <c r="AG30" s="22">
        <f t="shared" ref="AG30:AG50" si="28">SUM(AB30:AF30)</f>
        <v>0</v>
      </c>
      <c r="AH30" s="22">
        <f t="shared" ref="AH30:AH50" si="29">+S30-AG30</f>
        <v>0</v>
      </c>
    </row>
    <row r="31" spans="1:34" x14ac:dyDescent="0.35">
      <c r="A31" s="274">
        <v>2</v>
      </c>
      <c r="B31" s="275"/>
      <c r="C31" s="275"/>
      <c r="D31" s="275"/>
      <c r="E31" s="275"/>
      <c r="F31" s="276"/>
      <c r="G31" s="277">
        <v>0</v>
      </c>
      <c r="H31" s="265">
        <f t="shared" si="16"/>
        <v>0</v>
      </c>
      <c r="I31" s="306"/>
      <c r="J31" s="278">
        <v>0</v>
      </c>
      <c r="K31" s="279">
        <f t="shared" si="17"/>
        <v>0</v>
      </c>
      <c r="L31" s="265">
        <f t="shared" si="18"/>
        <v>0</v>
      </c>
      <c r="M31" s="280">
        <v>0</v>
      </c>
      <c r="N31" s="280">
        <v>0</v>
      </c>
      <c r="O31" s="281">
        <f t="shared" si="19"/>
        <v>0</v>
      </c>
      <c r="P31" s="307"/>
      <c r="Q31" s="283">
        <v>0</v>
      </c>
      <c r="R31" s="281">
        <f t="shared" si="20"/>
        <v>0</v>
      </c>
      <c r="S31" s="281">
        <f t="shared" si="21"/>
        <v>0</v>
      </c>
      <c r="T31" s="283">
        <v>0</v>
      </c>
      <c r="U31" s="280">
        <v>0</v>
      </c>
      <c r="V31" s="281">
        <f t="shared" si="22"/>
        <v>0</v>
      </c>
      <c r="W31" s="281">
        <f t="shared" si="23"/>
        <v>0</v>
      </c>
      <c r="X31" s="307"/>
      <c r="Y31" s="283">
        <v>0</v>
      </c>
      <c r="Z31" s="284">
        <f t="shared" si="24"/>
        <v>0</v>
      </c>
      <c r="AB31" s="22">
        <f t="shared" si="25"/>
        <v>0</v>
      </c>
      <c r="AC31" s="22">
        <f t="shared" si="25"/>
        <v>0</v>
      </c>
      <c r="AD31" s="22">
        <f t="shared" si="26"/>
        <v>0</v>
      </c>
      <c r="AE31" s="22">
        <f t="shared" si="27"/>
        <v>0</v>
      </c>
      <c r="AF31" s="22">
        <f t="shared" si="27"/>
        <v>0</v>
      </c>
      <c r="AG31" s="22">
        <f t="shared" si="28"/>
        <v>0</v>
      </c>
      <c r="AH31" s="22">
        <f t="shared" si="29"/>
        <v>0</v>
      </c>
    </row>
    <row r="32" spans="1:34" x14ac:dyDescent="0.35">
      <c r="A32" s="274">
        <v>3</v>
      </c>
      <c r="B32" s="275"/>
      <c r="C32" s="275"/>
      <c r="D32" s="275"/>
      <c r="E32" s="275"/>
      <c r="F32" s="276"/>
      <c r="G32" s="277">
        <v>0</v>
      </c>
      <c r="H32" s="265">
        <f t="shared" si="16"/>
        <v>0</v>
      </c>
      <c r="I32" s="306"/>
      <c r="J32" s="278">
        <v>0</v>
      </c>
      <c r="K32" s="279">
        <f t="shared" si="17"/>
        <v>0</v>
      </c>
      <c r="L32" s="265">
        <f t="shared" si="18"/>
        <v>0</v>
      </c>
      <c r="M32" s="280">
        <v>0</v>
      </c>
      <c r="N32" s="280">
        <v>0</v>
      </c>
      <c r="O32" s="281">
        <f t="shared" si="19"/>
        <v>0</v>
      </c>
      <c r="P32" s="307"/>
      <c r="Q32" s="283">
        <v>0</v>
      </c>
      <c r="R32" s="281">
        <f t="shared" si="20"/>
        <v>0</v>
      </c>
      <c r="S32" s="281">
        <f t="shared" si="21"/>
        <v>0</v>
      </c>
      <c r="T32" s="283">
        <v>0</v>
      </c>
      <c r="U32" s="280">
        <v>0</v>
      </c>
      <c r="V32" s="281">
        <f t="shared" si="22"/>
        <v>0</v>
      </c>
      <c r="W32" s="281">
        <f t="shared" si="23"/>
        <v>0</v>
      </c>
      <c r="X32" s="307"/>
      <c r="Y32" s="283">
        <v>0</v>
      </c>
      <c r="Z32" s="284">
        <f t="shared" si="24"/>
        <v>0</v>
      </c>
      <c r="AB32" s="22">
        <f t="shared" si="25"/>
        <v>0</v>
      </c>
      <c r="AC32" s="22">
        <f t="shared" si="25"/>
        <v>0</v>
      </c>
      <c r="AD32" s="22">
        <f t="shared" si="26"/>
        <v>0</v>
      </c>
      <c r="AE32" s="22">
        <f t="shared" si="27"/>
        <v>0</v>
      </c>
      <c r="AF32" s="22">
        <f t="shared" si="27"/>
        <v>0</v>
      </c>
      <c r="AG32" s="22">
        <f t="shared" si="28"/>
        <v>0</v>
      </c>
      <c r="AH32" s="22">
        <f t="shared" si="29"/>
        <v>0</v>
      </c>
    </row>
    <row r="33" spans="1:34" x14ac:dyDescent="0.35">
      <c r="A33" s="274">
        <v>4</v>
      </c>
      <c r="B33" s="275"/>
      <c r="C33" s="275"/>
      <c r="D33" s="275"/>
      <c r="E33" s="275"/>
      <c r="F33" s="276"/>
      <c r="G33" s="277">
        <v>0</v>
      </c>
      <c r="H33" s="265">
        <f t="shared" si="16"/>
        <v>0</v>
      </c>
      <c r="I33" s="306"/>
      <c r="J33" s="278">
        <v>0</v>
      </c>
      <c r="K33" s="279">
        <f t="shared" si="17"/>
        <v>0</v>
      </c>
      <c r="L33" s="265">
        <f t="shared" si="18"/>
        <v>0</v>
      </c>
      <c r="M33" s="280">
        <v>0</v>
      </c>
      <c r="N33" s="280">
        <v>0</v>
      </c>
      <c r="O33" s="281">
        <f t="shared" si="19"/>
        <v>0</v>
      </c>
      <c r="P33" s="307"/>
      <c r="Q33" s="283">
        <v>0</v>
      </c>
      <c r="R33" s="281">
        <f t="shared" si="20"/>
        <v>0</v>
      </c>
      <c r="S33" s="281">
        <f t="shared" si="21"/>
        <v>0</v>
      </c>
      <c r="T33" s="283">
        <v>0</v>
      </c>
      <c r="U33" s="280">
        <v>0</v>
      </c>
      <c r="V33" s="281">
        <f t="shared" si="22"/>
        <v>0</v>
      </c>
      <c r="W33" s="281">
        <f t="shared" si="23"/>
        <v>0</v>
      </c>
      <c r="X33" s="307"/>
      <c r="Y33" s="283">
        <v>0</v>
      </c>
      <c r="Z33" s="284">
        <f t="shared" si="24"/>
        <v>0</v>
      </c>
      <c r="AB33" s="22">
        <f t="shared" si="25"/>
        <v>0</v>
      </c>
      <c r="AC33" s="22">
        <f t="shared" si="25"/>
        <v>0</v>
      </c>
      <c r="AD33" s="22">
        <f t="shared" si="26"/>
        <v>0</v>
      </c>
      <c r="AE33" s="22">
        <f t="shared" si="27"/>
        <v>0</v>
      </c>
      <c r="AF33" s="22">
        <f t="shared" si="27"/>
        <v>0</v>
      </c>
      <c r="AG33" s="22">
        <f t="shared" si="28"/>
        <v>0</v>
      </c>
      <c r="AH33" s="22">
        <f t="shared" si="29"/>
        <v>0</v>
      </c>
    </row>
    <row r="34" spans="1:34" x14ac:dyDescent="0.35">
      <c r="A34" s="274">
        <v>5</v>
      </c>
      <c r="B34" s="275"/>
      <c r="C34" s="275"/>
      <c r="D34" s="275"/>
      <c r="E34" s="275"/>
      <c r="F34" s="276"/>
      <c r="G34" s="277">
        <v>0</v>
      </c>
      <c r="H34" s="265">
        <f t="shared" si="16"/>
        <v>0</v>
      </c>
      <c r="I34" s="306"/>
      <c r="J34" s="278">
        <v>0</v>
      </c>
      <c r="K34" s="279">
        <f t="shared" si="17"/>
        <v>0</v>
      </c>
      <c r="L34" s="265">
        <f t="shared" si="18"/>
        <v>0</v>
      </c>
      <c r="M34" s="280">
        <v>0</v>
      </c>
      <c r="N34" s="280">
        <v>0</v>
      </c>
      <c r="O34" s="281">
        <f t="shared" si="19"/>
        <v>0</v>
      </c>
      <c r="P34" s="307"/>
      <c r="Q34" s="283">
        <v>0</v>
      </c>
      <c r="R34" s="281">
        <f t="shared" si="20"/>
        <v>0</v>
      </c>
      <c r="S34" s="281">
        <f t="shared" si="21"/>
        <v>0</v>
      </c>
      <c r="T34" s="283">
        <v>0</v>
      </c>
      <c r="U34" s="280">
        <v>0</v>
      </c>
      <c r="V34" s="281">
        <f t="shared" si="22"/>
        <v>0</v>
      </c>
      <c r="W34" s="281">
        <f t="shared" si="23"/>
        <v>0</v>
      </c>
      <c r="X34" s="307"/>
      <c r="Y34" s="283">
        <v>0</v>
      </c>
      <c r="Z34" s="284">
        <f t="shared" si="24"/>
        <v>0</v>
      </c>
      <c r="AB34" s="22">
        <f t="shared" si="25"/>
        <v>0</v>
      </c>
      <c r="AC34" s="22">
        <f t="shared" si="25"/>
        <v>0</v>
      </c>
      <c r="AD34" s="22">
        <f t="shared" si="26"/>
        <v>0</v>
      </c>
      <c r="AE34" s="22">
        <f t="shared" si="27"/>
        <v>0</v>
      </c>
      <c r="AF34" s="22">
        <f t="shared" si="27"/>
        <v>0</v>
      </c>
      <c r="AG34" s="22">
        <f t="shared" si="28"/>
        <v>0</v>
      </c>
      <c r="AH34" s="22">
        <f t="shared" si="29"/>
        <v>0</v>
      </c>
    </row>
    <row r="35" spans="1:34" x14ac:dyDescent="0.35">
      <c r="A35" s="274">
        <v>6</v>
      </c>
      <c r="B35" s="275"/>
      <c r="C35" s="275"/>
      <c r="D35" s="275"/>
      <c r="E35" s="275"/>
      <c r="F35" s="276"/>
      <c r="G35" s="277">
        <v>0</v>
      </c>
      <c r="H35" s="265">
        <f t="shared" si="16"/>
        <v>0</v>
      </c>
      <c r="I35" s="306"/>
      <c r="J35" s="278">
        <v>0</v>
      </c>
      <c r="K35" s="279">
        <f t="shared" si="17"/>
        <v>0</v>
      </c>
      <c r="L35" s="265">
        <f t="shared" si="18"/>
        <v>0</v>
      </c>
      <c r="M35" s="280">
        <v>0</v>
      </c>
      <c r="N35" s="280">
        <v>0</v>
      </c>
      <c r="O35" s="281">
        <f t="shared" si="19"/>
        <v>0</v>
      </c>
      <c r="P35" s="307"/>
      <c r="Q35" s="283">
        <v>0</v>
      </c>
      <c r="R35" s="281">
        <f t="shared" si="20"/>
        <v>0</v>
      </c>
      <c r="S35" s="281">
        <f t="shared" si="21"/>
        <v>0</v>
      </c>
      <c r="T35" s="283">
        <v>0</v>
      </c>
      <c r="U35" s="280">
        <v>0</v>
      </c>
      <c r="V35" s="281">
        <f t="shared" si="22"/>
        <v>0</v>
      </c>
      <c r="W35" s="281">
        <f t="shared" si="23"/>
        <v>0</v>
      </c>
      <c r="X35" s="307"/>
      <c r="Y35" s="283">
        <v>0</v>
      </c>
      <c r="Z35" s="284">
        <f t="shared" si="24"/>
        <v>0</v>
      </c>
      <c r="AB35" s="22">
        <f t="shared" si="25"/>
        <v>0</v>
      </c>
      <c r="AC35" s="22">
        <f t="shared" si="25"/>
        <v>0</v>
      </c>
      <c r="AD35" s="22">
        <f t="shared" si="26"/>
        <v>0</v>
      </c>
      <c r="AE35" s="22">
        <f t="shared" si="27"/>
        <v>0</v>
      </c>
      <c r="AF35" s="22">
        <f t="shared" si="27"/>
        <v>0</v>
      </c>
      <c r="AG35" s="22">
        <f t="shared" si="28"/>
        <v>0</v>
      </c>
      <c r="AH35" s="22">
        <f t="shared" si="29"/>
        <v>0</v>
      </c>
    </row>
    <row r="36" spans="1:34" x14ac:dyDescent="0.35">
      <c r="A36" s="274">
        <v>7</v>
      </c>
      <c r="B36" s="275"/>
      <c r="C36" s="275"/>
      <c r="D36" s="275"/>
      <c r="E36" s="275"/>
      <c r="F36" s="276"/>
      <c r="G36" s="277">
        <v>0</v>
      </c>
      <c r="H36" s="265">
        <f t="shared" si="16"/>
        <v>0</v>
      </c>
      <c r="I36" s="306"/>
      <c r="J36" s="278">
        <v>0</v>
      </c>
      <c r="K36" s="279">
        <f t="shared" si="17"/>
        <v>0</v>
      </c>
      <c r="L36" s="265">
        <f t="shared" si="18"/>
        <v>0</v>
      </c>
      <c r="M36" s="280">
        <v>0</v>
      </c>
      <c r="N36" s="280">
        <v>0</v>
      </c>
      <c r="O36" s="281">
        <f t="shared" si="19"/>
        <v>0</v>
      </c>
      <c r="P36" s="307"/>
      <c r="Q36" s="283">
        <v>0</v>
      </c>
      <c r="R36" s="281">
        <f t="shared" si="20"/>
        <v>0</v>
      </c>
      <c r="S36" s="281">
        <f t="shared" si="21"/>
        <v>0</v>
      </c>
      <c r="T36" s="283">
        <v>0</v>
      </c>
      <c r="U36" s="280">
        <v>0</v>
      </c>
      <c r="V36" s="281">
        <f t="shared" si="22"/>
        <v>0</v>
      </c>
      <c r="W36" s="281">
        <f t="shared" si="23"/>
        <v>0</v>
      </c>
      <c r="X36" s="307"/>
      <c r="Y36" s="283">
        <v>0</v>
      </c>
      <c r="Z36" s="284">
        <f t="shared" si="24"/>
        <v>0</v>
      </c>
      <c r="AB36" s="22">
        <f t="shared" si="25"/>
        <v>0</v>
      </c>
      <c r="AC36" s="22">
        <f t="shared" si="25"/>
        <v>0</v>
      </c>
      <c r="AD36" s="22">
        <f t="shared" si="26"/>
        <v>0</v>
      </c>
      <c r="AE36" s="22">
        <f t="shared" si="27"/>
        <v>0</v>
      </c>
      <c r="AF36" s="22">
        <f t="shared" si="27"/>
        <v>0</v>
      </c>
      <c r="AG36" s="22">
        <f t="shared" si="28"/>
        <v>0</v>
      </c>
      <c r="AH36" s="22">
        <f t="shared" si="29"/>
        <v>0</v>
      </c>
    </row>
    <row r="37" spans="1:34" x14ac:dyDescent="0.35">
      <c r="A37" s="274">
        <v>8</v>
      </c>
      <c r="B37" s="275"/>
      <c r="C37" s="275"/>
      <c r="D37" s="275"/>
      <c r="E37" s="275"/>
      <c r="F37" s="276"/>
      <c r="G37" s="277">
        <v>0</v>
      </c>
      <c r="H37" s="265">
        <f t="shared" si="16"/>
        <v>0</v>
      </c>
      <c r="I37" s="306"/>
      <c r="J37" s="278">
        <v>0</v>
      </c>
      <c r="K37" s="279">
        <f t="shared" si="17"/>
        <v>0</v>
      </c>
      <c r="L37" s="265">
        <f t="shared" si="18"/>
        <v>0</v>
      </c>
      <c r="M37" s="280">
        <v>0</v>
      </c>
      <c r="N37" s="280">
        <v>0</v>
      </c>
      <c r="O37" s="281">
        <f t="shared" si="19"/>
        <v>0</v>
      </c>
      <c r="P37" s="307"/>
      <c r="Q37" s="283">
        <v>0</v>
      </c>
      <c r="R37" s="281">
        <f t="shared" si="20"/>
        <v>0</v>
      </c>
      <c r="S37" s="281">
        <f t="shared" si="21"/>
        <v>0</v>
      </c>
      <c r="T37" s="283">
        <v>0</v>
      </c>
      <c r="U37" s="280">
        <v>0</v>
      </c>
      <c r="V37" s="281">
        <f t="shared" si="22"/>
        <v>0</v>
      </c>
      <c r="W37" s="281">
        <f t="shared" si="23"/>
        <v>0</v>
      </c>
      <c r="X37" s="307"/>
      <c r="Y37" s="283">
        <v>0</v>
      </c>
      <c r="Z37" s="284">
        <f t="shared" si="24"/>
        <v>0</v>
      </c>
      <c r="AB37" s="22">
        <f t="shared" si="25"/>
        <v>0</v>
      </c>
      <c r="AC37" s="22">
        <f t="shared" si="25"/>
        <v>0</v>
      </c>
      <c r="AD37" s="22">
        <f t="shared" si="26"/>
        <v>0</v>
      </c>
      <c r="AE37" s="22">
        <f t="shared" si="27"/>
        <v>0</v>
      </c>
      <c r="AF37" s="22">
        <f t="shared" si="27"/>
        <v>0</v>
      </c>
      <c r="AG37" s="22">
        <f t="shared" si="28"/>
        <v>0</v>
      </c>
      <c r="AH37" s="22">
        <f t="shared" si="29"/>
        <v>0</v>
      </c>
    </row>
    <row r="38" spans="1:34" x14ac:dyDescent="0.35">
      <c r="A38" s="274">
        <v>9</v>
      </c>
      <c r="B38" s="275"/>
      <c r="C38" s="275"/>
      <c r="D38" s="275"/>
      <c r="E38" s="275"/>
      <c r="F38" s="276"/>
      <c r="G38" s="277">
        <v>0</v>
      </c>
      <c r="H38" s="265">
        <f t="shared" si="16"/>
        <v>0</v>
      </c>
      <c r="I38" s="306"/>
      <c r="J38" s="278">
        <v>0</v>
      </c>
      <c r="K38" s="279">
        <f t="shared" si="17"/>
        <v>0</v>
      </c>
      <c r="L38" s="265">
        <f t="shared" si="18"/>
        <v>0</v>
      </c>
      <c r="M38" s="280">
        <v>0</v>
      </c>
      <c r="N38" s="280">
        <v>0</v>
      </c>
      <c r="O38" s="281">
        <f t="shared" si="19"/>
        <v>0</v>
      </c>
      <c r="P38" s="307"/>
      <c r="Q38" s="283">
        <v>0</v>
      </c>
      <c r="R38" s="281">
        <f t="shared" si="20"/>
        <v>0</v>
      </c>
      <c r="S38" s="281">
        <f t="shared" si="21"/>
        <v>0</v>
      </c>
      <c r="T38" s="283">
        <v>0</v>
      </c>
      <c r="U38" s="280">
        <v>0</v>
      </c>
      <c r="V38" s="281">
        <f t="shared" si="22"/>
        <v>0</v>
      </c>
      <c r="W38" s="281">
        <f t="shared" si="23"/>
        <v>0</v>
      </c>
      <c r="X38" s="307"/>
      <c r="Y38" s="283">
        <v>0</v>
      </c>
      <c r="Z38" s="284">
        <f t="shared" si="24"/>
        <v>0</v>
      </c>
      <c r="AB38" s="22">
        <f t="shared" si="25"/>
        <v>0</v>
      </c>
      <c r="AC38" s="22">
        <f t="shared" si="25"/>
        <v>0</v>
      </c>
      <c r="AD38" s="22">
        <f t="shared" si="26"/>
        <v>0</v>
      </c>
      <c r="AE38" s="22">
        <f t="shared" si="27"/>
        <v>0</v>
      </c>
      <c r="AF38" s="22">
        <f t="shared" si="27"/>
        <v>0</v>
      </c>
      <c r="AG38" s="22">
        <f t="shared" si="28"/>
        <v>0</v>
      </c>
      <c r="AH38" s="22">
        <f t="shared" si="29"/>
        <v>0</v>
      </c>
    </row>
    <row r="39" spans="1:34" x14ac:dyDescent="0.35">
      <c r="A39" s="274">
        <v>10</v>
      </c>
      <c r="B39" s="275"/>
      <c r="C39" s="275"/>
      <c r="D39" s="275"/>
      <c r="E39" s="275"/>
      <c r="F39" s="276"/>
      <c r="G39" s="277">
        <v>0</v>
      </c>
      <c r="H39" s="265">
        <f t="shared" si="16"/>
        <v>0</v>
      </c>
      <c r="I39" s="306"/>
      <c r="J39" s="278">
        <v>0</v>
      </c>
      <c r="K39" s="279">
        <f t="shared" si="17"/>
        <v>0</v>
      </c>
      <c r="L39" s="265">
        <f t="shared" si="18"/>
        <v>0</v>
      </c>
      <c r="M39" s="280">
        <v>0</v>
      </c>
      <c r="N39" s="280">
        <v>0</v>
      </c>
      <c r="O39" s="281">
        <f t="shared" si="19"/>
        <v>0</v>
      </c>
      <c r="P39" s="307"/>
      <c r="Q39" s="283">
        <v>0</v>
      </c>
      <c r="R39" s="281">
        <f t="shared" si="20"/>
        <v>0</v>
      </c>
      <c r="S39" s="281">
        <f t="shared" si="21"/>
        <v>0</v>
      </c>
      <c r="T39" s="283">
        <v>0</v>
      </c>
      <c r="U39" s="280">
        <v>0</v>
      </c>
      <c r="V39" s="281">
        <f t="shared" si="22"/>
        <v>0</v>
      </c>
      <c r="W39" s="281">
        <f t="shared" si="23"/>
        <v>0</v>
      </c>
      <c r="X39" s="307"/>
      <c r="Y39" s="283">
        <v>0</v>
      </c>
      <c r="Z39" s="284">
        <f t="shared" si="24"/>
        <v>0</v>
      </c>
      <c r="AB39" s="22">
        <f t="shared" si="25"/>
        <v>0</v>
      </c>
      <c r="AC39" s="22">
        <f t="shared" si="25"/>
        <v>0</v>
      </c>
      <c r="AD39" s="22">
        <f t="shared" si="26"/>
        <v>0</v>
      </c>
      <c r="AE39" s="22">
        <f t="shared" si="27"/>
        <v>0</v>
      </c>
      <c r="AF39" s="22">
        <f t="shared" si="27"/>
        <v>0</v>
      </c>
      <c r="AG39" s="22">
        <f t="shared" si="28"/>
        <v>0</v>
      </c>
      <c r="AH39" s="22">
        <f t="shared" si="29"/>
        <v>0</v>
      </c>
    </row>
    <row r="40" spans="1:34" x14ac:dyDescent="0.35">
      <c r="A40" s="274">
        <v>11</v>
      </c>
      <c r="B40" s="275"/>
      <c r="C40" s="275"/>
      <c r="D40" s="275"/>
      <c r="E40" s="275"/>
      <c r="F40" s="276"/>
      <c r="G40" s="277">
        <v>0</v>
      </c>
      <c r="H40" s="265">
        <f t="shared" si="16"/>
        <v>0</v>
      </c>
      <c r="I40" s="306"/>
      <c r="J40" s="278">
        <v>0</v>
      </c>
      <c r="K40" s="279">
        <f t="shared" si="17"/>
        <v>0</v>
      </c>
      <c r="L40" s="265">
        <f t="shared" si="18"/>
        <v>0</v>
      </c>
      <c r="M40" s="280">
        <v>0</v>
      </c>
      <c r="N40" s="280">
        <v>0</v>
      </c>
      <c r="O40" s="281">
        <f t="shared" si="19"/>
        <v>0</v>
      </c>
      <c r="P40" s="307"/>
      <c r="Q40" s="283">
        <v>0</v>
      </c>
      <c r="R40" s="281">
        <f t="shared" si="20"/>
        <v>0</v>
      </c>
      <c r="S40" s="281">
        <f t="shared" si="21"/>
        <v>0</v>
      </c>
      <c r="T40" s="283">
        <v>0</v>
      </c>
      <c r="U40" s="280">
        <v>0</v>
      </c>
      <c r="V40" s="281">
        <f t="shared" si="22"/>
        <v>0</v>
      </c>
      <c r="W40" s="281">
        <f t="shared" si="23"/>
        <v>0</v>
      </c>
      <c r="X40" s="307"/>
      <c r="Y40" s="283">
        <v>0</v>
      </c>
      <c r="Z40" s="284">
        <f t="shared" si="24"/>
        <v>0</v>
      </c>
      <c r="AB40" s="22">
        <f t="shared" si="25"/>
        <v>0</v>
      </c>
      <c r="AC40" s="22">
        <f t="shared" si="25"/>
        <v>0</v>
      </c>
      <c r="AD40" s="22">
        <f t="shared" si="26"/>
        <v>0</v>
      </c>
      <c r="AE40" s="22">
        <f t="shared" si="27"/>
        <v>0</v>
      </c>
      <c r="AF40" s="22">
        <f t="shared" si="27"/>
        <v>0</v>
      </c>
      <c r="AG40" s="22">
        <f t="shared" si="28"/>
        <v>0</v>
      </c>
      <c r="AH40" s="22">
        <f t="shared" si="29"/>
        <v>0</v>
      </c>
    </row>
    <row r="41" spans="1:34" x14ac:dyDescent="0.35">
      <c r="A41" s="274">
        <v>12</v>
      </c>
      <c r="B41" s="275"/>
      <c r="C41" s="275"/>
      <c r="D41" s="275"/>
      <c r="E41" s="275"/>
      <c r="F41" s="276"/>
      <c r="G41" s="277">
        <v>0</v>
      </c>
      <c r="H41" s="265">
        <f t="shared" si="16"/>
        <v>0</v>
      </c>
      <c r="I41" s="306"/>
      <c r="J41" s="278">
        <v>0</v>
      </c>
      <c r="K41" s="279">
        <f t="shared" si="17"/>
        <v>0</v>
      </c>
      <c r="L41" s="265">
        <f t="shared" si="18"/>
        <v>0</v>
      </c>
      <c r="M41" s="280">
        <v>0</v>
      </c>
      <c r="N41" s="280">
        <v>0</v>
      </c>
      <c r="O41" s="281">
        <f t="shared" si="19"/>
        <v>0</v>
      </c>
      <c r="P41" s="307"/>
      <c r="Q41" s="283">
        <v>0</v>
      </c>
      <c r="R41" s="281">
        <f t="shared" si="20"/>
        <v>0</v>
      </c>
      <c r="S41" s="281">
        <f t="shared" si="21"/>
        <v>0</v>
      </c>
      <c r="T41" s="283">
        <v>0</v>
      </c>
      <c r="U41" s="280">
        <v>0</v>
      </c>
      <c r="V41" s="281">
        <f t="shared" si="22"/>
        <v>0</v>
      </c>
      <c r="W41" s="281">
        <f t="shared" si="23"/>
        <v>0</v>
      </c>
      <c r="X41" s="307"/>
      <c r="Y41" s="283">
        <v>0</v>
      </c>
      <c r="Z41" s="284">
        <f t="shared" si="24"/>
        <v>0</v>
      </c>
      <c r="AB41" s="22">
        <f t="shared" si="25"/>
        <v>0</v>
      </c>
      <c r="AC41" s="22">
        <f t="shared" si="25"/>
        <v>0</v>
      </c>
      <c r="AD41" s="22">
        <f t="shared" si="26"/>
        <v>0</v>
      </c>
      <c r="AE41" s="22">
        <f t="shared" si="27"/>
        <v>0</v>
      </c>
      <c r="AF41" s="22">
        <f t="shared" si="27"/>
        <v>0</v>
      </c>
      <c r="AG41" s="22">
        <f t="shared" si="28"/>
        <v>0</v>
      </c>
      <c r="AH41" s="22">
        <f t="shared" si="29"/>
        <v>0</v>
      </c>
    </row>
    <row r="42" spans="1:34" x14ac:dyDescent="0.35">
      <c r="A42" s="274">
        <v>13</v>
      </c>
      <c r="B42" s="275"/>
      <c r="C42" s="275"/>
      <c r="D42" s="275"/>
      <c r="E42" s="275"/>
      <c r="F42" s="276"/>
      <c r="G42" s="277">
        <v>0</v>
      </c>
      <c r="H42" s="265">
        <f t="shared" si="16"/>
        <v>0</v>
      </c>
      <c r="I42" s="306"/>
      <c r="J42" s="278">
        <v>0</v>
      </c>
      <c r="K42" s="279">
        <f t="shared" si="17"/>
        <v>0</v>
      </c>
      <c r="L42" s="265">
        <f t="shared" si="18"/>
        <v>0</v>
      </c>
      <c r="M42" s="280">
        <v>0</v>
      </c>
      <c r="N42" s="280">
        <v>0</v>
      </c>
      <c r="O42" s="281">
        <f t="shared" si="19"/>
        <v>0</v>
      </c>
      <c r="P42" s="307"/>
      <c r="Q42" s="283">
        <v>0</v>
      </c>
      <c r="R42" s="281">
        <f t="shared" si="20"/>
        <v>0</v>
      </c>
      <c r="S42" s="281">
        <f t="shared" si="21"/>
        <v>0</v>
      </c>
      <c r="T42" s="283">
        <v>0</v>
      </c>
      <c r="U42" s="280">
        <v>0</v>
      </c>
      <c r="V42" s="281">
        <f t="shared" si="22"/>
        <v>0</v>
      </c>
      <c r="W42" s="281">
        <f t="shared" si="23"/>
        <v>0</v>
      </c>
      <c r="X42" s="307"/>
      <c r="Y42" s="283">
        <v>0</v>
      </c>
      <c r="Z42" s="284">
        <f t="shared" si="24"/>
        <v>0</v>
      </c>
      <c r="AB42" s="22">
        <f t="shared" si="25"/>
        <v>0</v>
      </c>
      <c r="AC42" s="22">
        <f t="shared" si="25"/>
        <v>0</v>
      </c>
      <c r="AD42" s="22">
        <f t="shared" si="26"/>
        <v>0</v>
      </c>
      <c r="AE42" s="22">
        <f t="shared" si="27"/>
        <v>0</v>
      </c>
      <c r="AF42" s="22">
        <f t="shared" si="27"/>
        <v>0</v>
      </c>
      <c r="AG42" s="22">
        <f t="shared" si="28"/>
        <v>0</v>
      </c>
      <c r="AH42" s="22">
        <f t="shared" si="29"/>
        <v>0</v>
      </c>
    </row>
    <row r="43" spans="1:34" x14ac:dyDescent="0.35">
      <c r="A43" s="274">
        <v>14</v>
      </c>
      <c r="B43" s="275"/>
      <c r="C43" s="275"/>
      <c r="D43" s="275"/>
      <c r="E43" s="275"/>
      <c r="F43" s="276"/>
      <c r="G43" s="277">
        <v>0</v>
      </c>
      <c r="H43" s="265">
        <f t="shared" si="16"/>
        <v>0</v>
      </c>
      <c r="I43" s="306"/>
      <c r="J43" s="278">
        <v>0</v>
      </c>
      <c r="K43" s="279">
        <f t="shared" si="17"/>
        <v>0</v>
      </c>
      <c r="L43" s="265">
        <f t="shared" si="18"/>
        <v>0</v>
      </c>
      <c r="M43" s="280">
        <v>0</v>
      </c>
      <c r="N43" s="280">
        <v>0</v>
      </c>
      <c r="O43" s="281">
        <f t="shared" si="19"/>
        <v>0</v>
      </c>
      <c r="P43" s="307"/>
      <c r="Q43" s="283">
        <v>0</v>
      </c>
      <c r="R43" s="281">
        <f t="shared" si="20"/>
        <v>0</v>
      </c>
      <c r="S43" s="281">
        <f t="shared" si="21"/>
        <v>0</v>
      </c>
      <c r="T43" s="283">
        <v>0</v>
      </c>
      <c r="U43" s="280">
        <v>0</v>
      </c>
      <c r="V43" s="281">
        <f t="shared" si="22"/>
        <v>0</v>
      </c>
      <c r="W43" s="281">
        <f t="shared" si="23"/>
        <v>0</v>
      </c>
      <c r="X43" s="307"/>
      <c r="Y43" s="283">
        <v>0</v>
      </c>
      <c r="Z43" s="284">
        <f t="shared" si="24"/>
        <v>0</v>
      </c>
      <c r="AB43" s="22">
        <f t="shared" si="25"/>
        <v>0</v>
      </c>
      <c r="AC43" s="22">
        <f t="shared" si="25"/>
        <v>0</v>
      </c>
      <c r="AD43" s="22">
        <f t="shared" si="26"/>
        <v>0</v>
      </c>
      <c r="AE43" s="22">
        <f t="shared" si="27"/>
        <v>0</v>
      </c>
      <c r="AF43" s="22">
        <f t="shared" si="27"/>
        <v>0</v>
      </c>
      <c r="AG43" s="22">
        <f t="shared" si="28"/>
        <v>0</v>
      </c>
      <c r="AH43" s="22">
        <f t="shared" si="29"/>
        <v>0</v>
      </c>
    </row>
    <row r="44" spans="1:34" x14ac:dyDescent="0.35">
      <c r="A44" s="274">
        <v>15</v>
      </c>
      <c r="B44" s="275"/>
      <c r="C44" s="275"/>
      <c r="D44" s="275"/>
      <c r="E44" s="275"/>
      <c r="F44" s="276"/>
      <c r="G44" s="277">
        <v>0</v>
      </c>
      <c r="H44" s="265">
        <f t="shared" si="16"/>
        <v>0</v>
      </c>
      <c r="I44" s="306"/>
      <c r="J44" s="278">
        <v>0</v>
      </c>
      <c r="K44" s="279">
        <f t="shared" si="17"/>
        <v>0</v>
      </c>
      <c r="L44" s="265">
        <f t="shared" si="18"/>
        <v>0</v>
      </c>
      <c r="M44" s="280">
        <v>0</v>
      </c>
      <c r="N44" s="280">
        <v>0</v>
      </c>
      <c r="O44" s="281">
        <f t="shared" si="19"/>
        <v>0</v>
      </c>
      <c r="P44" s="307"/>
      <c r="Q44" s="283">
        <v>0</v>
      </c>
      <c r="R44" s="281">
        <f t="shared" si="20"/>
        <v>0</v>
      </c>
      <c r="S44" s="281">
        <f t="shared" si="21"/>
        <v>0</v>
      </c>
      <c r="T44" s="283">
        <v>0</v>
      </c>
      <c r="U44" s="280">
        <v>0</v>
      </c>
      <c r="V44" s="281">
        <f t="shared" si="22"/>
        <v>0</v>
      </c>
      <c r="W44" s="281">
        <f t="shared" si="23"/>
        <v>0</v>
      </c>
      <c r="X44" s="307"/>
      <c r="Y44" s="283">
        <v>0</v>
      </c>
      <c r="Z44" s="284">
        <f t="shared" si="24"/>
        <v>0</v>
      </c>
      <c r="AB44" s="22">
        <f t="shared" si="25"/>
        <v>0</v>
      </c>
      <c r="AC44" s="22">
        <f t="shared" si="25"/>
        <v>0</v>
      </c>
      <c r="AD44" s="22">
        <f t="shared" si="26"/>
        <v>0</v>
      </c>
      <c r="AE44" s="22">
        <f t="shared" si="27"/>
        <v>0</v>
      </c>
      <c r="AF44" s="22">
        <f t="shared" si="27"/>
        <v>0</v>
      </c>
      <c r="AG44" s="22">
        <f t="shared" si="28"/>
        <v>0</v>
      </c>
      <c r="AH44" s="22">
        <f t="shared" si="29"/>
        <v>0</v>
      </c>
    </row>
    <row r="45" spans="1:34" x14ac:dyDescent="0.35">
      <c r="A45" s="274">
        <v>16</v>
      </c>
      <c r="B45" s="275"/>
      <c r="C45" s="275"/>
      <c r="D45" s="275"/>
      <c r="E45" s="275"/>
      <c r="F45" s="276"/>
      <c r="G45" s="277">
        <v>0</v>
      </c>
      <c r="H45" s="265">
        <f t="shared" si="16"/>
        <v>0</v>
      </c>
      <c r="I45" s="306"/>
      <c r="J45" s="278">
        <v>0</v>
      </c>
      <c r="K45" s="279">
        <f t="shared" si="17"/>
        <v>0</v>
      </c>
      <c r="L45" s="265">
        <f t="shared" si="18"/>
        <v>0</v>
      </c>
      <c r="M45" s="280">
        <v>0</v>
      </c>
      <c r="N45" s="280">
        <v>0</v>
      </c>
      <c r="O45" s="281">
        <f t="shared" si="19"/>
        <v>0</v>
      </c>
      <c r="P45" s="307"/>
      <c r="Q45" s="283">
        <v>0</v>
      </c>
      <c r="R45" s="281">
        <f t="shared" si="20"/>
        <v>0</v>
      </c>
      <c r="S45" s="281">
        <f t="shared" si="21"/>
        <v>0</v>
      </c>
      <c r="T45" s="283">
        <v>0</v>
      </c>
      <c r="U45" s="280">
        <v>0</v>
      </c>
      <c r="V45" s="281">
        <f t="shared" si="22"/>
        <v>0</v>
      </c>
      <c r="W45" s="281">
        <f t="shared" si="23"/>
        <v>0</v>
      </c>
      <c r="X45" s="307"/>
      <c r="Y45" s="283">
        <v>0</v>
      </c>
      <c r="Z45" s="284">
        <f t="shared" si="24"/>
        <v>0</v>
      </c>
      <c r="AB45" s="22">
        <f t="shared" si="25"/>
        <v>0</v>
      </c>
      <c r="AC45" s="22">
        <f t="shared" si="25"/>
        <v>0</v>
      </c>
      <c r="AD45" s="22">
        <f t="shared" si="26"/>
        <v>0</v>
      </c>
      <c r="AE45" s="22">
        <f t="shared" si="27"/>
        <v>0</v>
      </c>
      <c r="AF45" s="22">
        <f t="shared" si="27"/>
        <v>0</v>
      </c>
      <c r="AG45" s="22">
        <f t="shared" si="28"/>
        <v>0</v>
      </c>
      <c r="AH45" s="22">
        <f t="shared" si="29"/>
        <v>0</v>
      </c>
    </row>
    <row r="46" spans="1:34" x14ac:dyDescent="0.35">
      <c r="A46" s="274">
        <v>17</v>
      </c>
      <c r="B46" s="275"/>
      <c r="C46" s="275"/>
      <c r="D46" s="275"/>
      <c r="E46" s="275"/>
      <c r="F46" s="276"/>
      <c r="G46" s="277">
        <v>0</v>
      </c>
      <c r="H46" s="265">
        <f t="shared" si="16"/>
        <v>0</v>
      </c>
      <c r="I46" s="306"/>
      <c r="J46" s="278">
        <v>0</v>
      </c>
      <c r="K46" s="279">
        <f t="shared" si="17"/>
        <v>0</v>
      </c>
      <c r="L46" s="265">
        <f t="shared" si="18"/>
        <v>0</v>
      </c>
      <c r="M46" s="280">
        <v>0</v>
      </c>
      <c r="N46" s="280">
        <v>0</v>
      </c>
      <c r="O46" s="281">
        <f t="shared" si="19"/>
        <v>0</v>
      </c>
      <c r="P46" s="307"/>
      <c r="Q46" s="283">
        <v>0</v>
      </c>
      <c r="R46" s="281">
        <f t="shared" si="20"/>
        <v>0</v>
      </c>
      <c r="S46" s="281">
        <f t="shared" si="21"/>
        <v>0</v>
      </c>
      <c r="T46" s="283">
        <v>0</v>
      </c>
      <c r="U46" s="280">
        <v>0</v>
      </c>
      <c r="V46" s="281">
        <f t="shared" si="22"/>
        <v>0</v>
      </c>
      <c r="W46" s="281">
        <f t="shared" si="23"/>
        <v>0</v>
      </c>
      <c r="X46" s="307"/>
      <c r="Y46" s="283">
        <v>0</v>
      </c>
      <c r="Z46" s="284">
        <f t="shared" si="24"/>
        <v>0</v>
      </c>
      <c r="AB46" s="22">
        <f t="shared" si="25"/>
        <v>0</v>
      </c>
      <c r="AC46" s="22">
        <f t="shared" si="25"/>
        <v>0</v>
      </c>
      <c r="AD46" s="22">
        <f t="shared" si="26"/>
        <v>0</v>
      </c>
      <c r="AE46" s="22">
        <f t="shared" si="27"/>
        <v>0</v>
      </c>
      <c r="AF46" s="22">
        <f t="shared" si="27"/>
        <v>0</v>
      </c>
      <c r="AG46" s="22">
        <f t="shared" si="28"/>
        <v>0</v>
      </c>
      <c r="AH46" s="22">
        <f t="shared" si="29"/>
        <v>0</v>
      </c>
    </row>
    <row r="47" spans="1:34" x14ac:dyDescent="0.35">
      <c r="A47" s="274">
        <v>18</v>
      </c>
      <c r="B47" s="275"/>
      <c r="C47" s="275"/>
      <c r="D47" s="275"/>
      <c r="E47" s="275"/>
      <c r="F47" s="276"/>
      <c r="G47" s="277">
        <v>0</v>
      </c>
      <c r="H47" s="265">
        <f t="shared" si="16"/>
        <v>0</v>
      </c>
      <c r="I47" s="306"/>
      <c r="J47" s="278">
        <v>0</v>
      </c>
      <c r="K47" s="279">
        <f t="shared" si="17"/>
        <v>0</v>
      </c>
      <c r="L47" s="265">
        <f t="shared" si="18"/>
        <v>0</v>
      </c>
      <c r="M47" s="280">
        <v>0</v>
      </c>
      <c r="N47" s="280">
        <v>0</v>
      </c>
      <c r="O47" s="281">
        <f t="shared" si="19"/>
        <v>0</v>
      </c>
      <c r="P47" s="307"/>
      <c r="Q47" s="283">
        <v>0</v>
      </c>
      <c r="R47" s="281">
        <f t="shared" si="20"/>
        <v>0</v>
      </c>
      <c r="S47" s="281">
        <f t="shared" si="21"/>
        <v>0</v>
      </c>
      <c r="T47" s="283">
        <v>0</v>
      </c>
      <c r="U47" s="280">
        <v>0</v>
      </c>
      <c r="V47" s="281">
        <f t="shared" si="22"/>
        <v>0</v>
      </c>
      <c r="W47" s="281">
        <f t="shared" si="23"/>
        <v>0</v>
      </c>
      <c r="X47" s="307"/>
      <c r="Y47" s="283">
        <v>0</v>
      </c>
      <c r="Z47" s="284">
        <f t="shared" si="24"/>
        <v>0</v>
      </c>
      <c r="AB47" s="22">
        <f t="shared" si="25"/>
        <v>0</v>
      </c>
      <c r="AC47" s="22">
        <f t="shared" si="25"/>
        <v>0</v>
      </c>
      <c r="AD47" s="22">
        <f t="shared" si="26"/>
        <v>0</v>
      </c>
      <c r="AE47" s="22">
        <f t="shared" si="27"/>
        <v>0</v>
      </c>
      <c r="AF47" s="22">
        <f t="shared" si="27"/>
        <v>0</v>
      </c>
      <c r="AG47" s="22">
        <f t="shared" si="28"/>
        <v>0</v>
      </c>
      <c r="AH47" s="22">
        <f t="shared" si="29"/>
        <v>0</v>
      </c>
    </row>
    <row r="48" spans="1:34" x14ac:dyDescent="0.35">
      <c r="A48" s="274">
        <v>19</v>
      </c>
      <c r="B48" s="275"/>
      <c r="C48" s="275"/>
      <c r="D48" s="275"/>
      <c r="E48" s="275"/>
      <c r="F48" s="276"/>
      <c r="G48" s="277">
        <v>0</v>
      </c>
      <c r="H48" s="265">
        <f t="shared" si="16"/>
        <v>0</v>
      </c>
      <c r="I48" s="306"/>
      <c r="J48" s="278">
        <v>0</v>
      </c>
      <c r="K48" s="279">
        <f t="shared" si="17"/>
        <v>0</v>
      </c>
      <c r="L48" s="265">
        <f t="shared" si="18"/>
        <v>0</v>
      </c>
      <c r="M48" s="280">
        <v>0</v>
      </c>
      <c r="N48" s="280">
        <v>0</v>
      </c>
      <c r="O48" s="281">
        <f t="shared" si="19"/>
        <v>0</v>
      </c>
      <c r="P48" s="307"/>
      <c r="Q48" s="283">
        <v>0</v>
      </c>
      <c r="R48" s="281">
        <f t="shared" si="20"/>
        <v>0</v>
      </c>
      <c r="S48" s="281">
        <f t="shared" si="21"/>
        <v>0</v>
      </c>
      <c r="T48" s="283">
        <v>0</v>
      </c>
      <c r="U48" s="280">
        <v>0</v>
      </c>
      <c r="V48" s="281">
        <f t="shared" si="22"/>
        <v>0</v>
      </c>
      <c r="W48" s="281">
        <f t="shared" si="23"/>
        <v>0</v>
      </c>
      <c r="X48" s="307"/>
      <c r="Y48" s="283">
        <v>0</v>
      </c>
      <c r="Z48" s="284">
        <f t="shared" si="24"/>
        <v>0</v>
      </c>
      <c r="AB48" s="22">
        <f t="shared" si="25"/>
        <v>0</v>
      </c>
      <c r="AC48" s="22">
        <f t="shared" si="25"/>
        <v>0</v>
      </c>
      <c r="AD48" s="22">
        <f t="shared" si="26"/>
        <v>0</v>
      </c>
      <c r="AE48" s="22">
        <f t="shared" si="27"/>
        <v>0</v>
      </c>
      <c r="AF48" s="22">
        <f t="shared" si="27"/>
        <v>0</v>
      </c>
      <c r="AG48" s="22">
        <f t="shared" si="28"/>
        <v>0</v>
      </c>
      <c r="AH48" s="22">
        <f t="shared" si="29"/>
        <v>0</v>
      </c>
    </row>
    <row r="49" spans="1:34" x14ac:dyDescent="0.35">
      <c r="A49" s="274">
        <v>20</v>
      </c>
      <c r="B49" s="275"/>
      <c r="C49" s="275"/>
      <c r="D49" s="275"/>
      <c r="E49" s="275"/>
      <c r="F49" s="276"/>
      <c r="G49" s="277">
        <v>0</v>
      </c>
      <c r="H49" s="265">
        <f t="shared" si="16"/>
        <v>0</v>
      </c>
      <c r="I49" s="306"/>
      <c r="J49" s="278">
        <v>0</v>
      </c>
      <c r="K49" s="279">
        <f t="shared" si="17"/>
        <v>0</v>
      </c>
      <c r="L49" s="265">
        <f t="shared" si="18"/>
        <v>0</v>
      </c>
      <c r="M49" s="280">
        <v>0</v>
      </c>
      <c r="N49" s="280">
        <v>0</v>
      </c>
      <c r="O49" s="281">
        <f t="shared" si="19"/>
        <v>0</v>
      </c>
      <c r="P49" s="307"/>
      <c r="Q49" s="283">
        <v>0</v>
      </c>
      <c r="R49" s="281">
        <f t="shared" si="20"/>
        <v>0</v>
      </c>
      <c r="S49" s="281">
        <f t="shared" si="21"/>
        <v>0</v>
      </c>
      <c r="T49" s="283">
        <v>0</v>
      </c>
      <c r="U49" s="280">
        <v>0</v>
      </c>
      <c r="V49" s="281">
        <f t="shared" si="22"/>
        <v>0</v>
      </c>
      <c r="W49" s="281">
        <f t="shared" si="23"/>
        <v>0</v>
      </c>
      <c r="X49" s="307"/>
      <c r="Y49" s="283">
        <v>0</v>
      </c>
      <c r="Z49" s="284">
        <f t="shared" si="24"/>
        <v>0</v>
      </c>
      <c r="AB49" s="22">
        <f t="shared" si="25"/>
        <v>0</v>
      </c>
      <c r="AC49" s="22">
        <f t="shared" si="25"/>
        <v>0</v>
      </c>
      <c r="AD49" s="22">
        <f t="shared" si="26"/>
        <v>0</v>
      </c>
      <c r="AE49" s="22">
        <f t="shared" si="27"/>
        <v>0</v>
      </c>
      <c r="AF49" s="22">
        <f t="shared" si="27"/>
        <v>0</v>
      </c>
      <c r="AG49" s="22">
        <f t="shared" si="28"/>
        <v>0</v>
      </c>
      <c r="AH49" s="22">
        <f t="shared" si="29"/>
        <v>0</v>
      </c>
    </row>
    <row r="50" spans="1:34" ht="14.65" customHeight="1" thickBot="1" x14ac:dyDescent="0.4">
      <c r="A50" s="274">
        <v>21</v>
      </c>
      <c r="B50" s="343"/>
      <c r="C50" s="344" t="s">
        <v>1151</v>
      </c>
      <c r="D50" s="344"/>
      <c r="E50" s="344"/>
      <c r="F50" s="345"/>
      <c r="G50" s="346"/>
      <c r="H50" s="347"/>
      <c r="I50" s="306"/>
      <c r="J50" s="348"/>
      <c r="K50" s="349"/>
      <c r="L50" s="347"/>
      <c r="M50" s="350"/>
      <c r="N50" s="350"/>
      <c r="O50" s="282"/>
      <c r="P50" s="282"/>
      <c r="Q50" s="351"/>
      <c r="R50" s="282"/>
      <c r="S50" s="282"/>
      <c r="T50" s="351"/>
      <c r="U50" s="350"/>
      <c r="V50" s="282"/>
      <c r="W50" s="282"/>
      <c r="X50" s="272">
        <v>0</v>
      </c>
      <c r="Y50" s="351"/>
      <c r="Z50" s="284">
        <f t="shared" si="24"/>
        <v>0</v>
      </c>
      <c r="AB50" s="22">
        <f t="shared" si="25"/>
        <v>0</v>
      </c>
      <c r="AC50" s="22">
        <f t="shared" si="25"/>
        <v>0</v>
      </c>
      <c r="AD50" s="22">
        <f t="shared" si="26"/>
        <v>0</v>
      </c>
      <c r="AE50" s="22">
        <f t="shared" si="27"/>
        <v>0</v>
      </c>
      <c r="AF50" s="22">
        <f t="shared" si="27"/>
        <v>0</v>
      </c>
      <c r="AG50" s="22">
        <f t="shared" si="28"/>
        <v>0</v>
      </c>
      <c r="AH50" s="22">
        <f t="shared" si="29"/>
        <v>0</v>
      </c>
    </row>
    <row r="51" spans="1:34" ht="14.65" customHeight="1" thickBot="1" x14ac:dyDescent="0.4">
      <c r="A51" s="297"/>
      <c r="B51" s="298"/>
      <c r="C51" s="298" t="s">
        <v>1154</v>
      </c>
      <c r="D51" s="298"/>
      <c r="E51" s="298"/>
      <c r="F51" s="298"/>
      <c r="G51" s="252"/>
      <c r="H51" s="253"/>
      <c r="I51" s="254"/>
      <c r="J51" s="255"/>
      <c r="K51" s="252"/>
      <c r="L51" s="253"/>
      <c r="M51" s="256">
        <f>SUM(M30:M50)</f>
        <v>0</v>
      </c>
      <c r="N51" s="256">
        <f>SUM(N30:N50)</f>
        <v>0</v>
      </c>
      <c r="O51" s="257">
        <f>SUM(O30:O50)</f>
        <v>0</v>
      </c>
      <c r="P51" s="257"/>
      <c r="Q51" s="257">
        <f>SUM(Q30:Q50)</f>
        <v>0</v>
      </c>
      <c r="R51" s="257">
        <f>SUM(R30:R50)</f>
        <v>0</v>
      </c>
      <c r="S51" s="257">
        <f>SUM(S30:S50)</f>
        <v>0</v>
      </c>
      <c r="T51" s="257">
        <f>SUM(T30:T50)</f>
        <v>0</v>
      </c>
      <c r="U51" s="256">
        <f>SUM(U35:U50)</f>
        <v>0</v>
      </c>
      <c r="V51" s="257">
        <f>SUM(V30:V50)</f>
        <v>0</v>
      </c>
      <c r="W51" s="257">
        <f>SUM(W30:W50)</f>
        <v>0</v>
      </c>
      <c r="X51" s="257">
        <f>SUM(X30:X50)</f>
        <v>0</v>
      </c>
      <c r="Y51" s="257">
        <f>SUM(Y30:Y50)</f>
        <v>0</v>
      </c>
      <c r="Z51" s="254">
        <f>SUM(Z30:Z50)</f>
        <v>0</v>
      </c>
      <c r="AB51" s="206">
        <f t="shared" ref="AB51:AH51" si="30">SUM(AB30:AB50)</f>
        <v>0</v>
      </c>
      <c r="AC51" s="206">
        <f t="shared" si="30"/>
        <v>0</v>
      </c>
      <c r="AD51" s="206">
        <f t="shared" si="30"/>
        <v>0</v>
      </c>
      <c r="AE51" s="206">
        <f t="shared" si="30"/>
        <v>0</v>
      </c>
      <c r="AF51" s="206">
        <f t="shared" si="30"/>
        <v>0</v>
      </c>
      <c r="AG51" s="206">
        <f t="shared" si="30"/>
        <v>0</v>
      </c>
      <c r="AH51" s="206">
        <f t="shared" si="30"/>
        <v>0</v>
      </c>
    </row>
    <row r="52" spans="1:34" ht="14.65" customHeight="1" thickBot="1" x14ac:dyDescent="0.4">
      <c r="A52" s="299"/>
      <c r="B52" s="300"/>
      <c r="C52" s="300"/>
      <c r="D52" s="300"/>
      <c r="E52" s="300"/>
      <c r="F52" s="301"/>
      <c r="G52" s="279"/>
      <c r="H52" s="265"/>
      <c r="I52" s="302"/>
      <c r="J52" s="303"/>
      <c r="K52" s="279"/>
      <c r="L52" s="265"/>
      <c r="M52" s="304"/>
      <c r="N52" s="304"/>
      <c r="O52" s="281"/>
      <c r="P52" s="265"/>
      <c r="Q52" s="300"/>
      <c r="R52" s="300"/>
      <c r="S52" s="300"/>
      <c r="T52" s="300"/>
      <c r="U52" s="304"/>
      <c r="V52" s="300"/>
      <c r="W52" s="300"/>
      <c r="X52" s="300"/>
      <c r="Y52" s="300"/>
      <c r="Z52" s="305"/>
    </row>
    <row r="53" spans="1:34" ht="14.65" customHeight="1" thickBot="1" x14ac:dyDescent="0.4">
      <c r="A53" s="249" t="s">
        <v>1155</v>
      </c>
      <c r="B53" s="250"/>
      <c r="C53" s="250"/>
      <c r="D53" s="250"/>
      <c r="E53" s="250"/>
      <c r="F53" s="251"/>
      <c r="G53" s="252"/>
      <c r="H53" s="253"/>
      <c r="I53" s="254"/>
      <c r="J53" s="255"/>
      <c r="K53" s="252"/>
      <c r="L53" s="253"/>
      <c r="M53" s="256"/>
      <c r="N53" s="256"/>
      <c r="O53" s="257"/>
      <c r="P53" s="253"/>
      <c r="Q53" s="250"/>
      <c r="R53" s="250"/>
      <c r="S53" s="258">
        <v>0.25</v>
      </c>
      <c r="T53" s="250"/>
      <c r="U53" s="256"/>
      <c r="V53" s="250"/>
      <c r="W53" s="250"/>
      <c r="X53" s="352"/>
      <c r="Y53" s="250"/>
      <c r="Z53" s="259"/>
    </row>
    <row r="54" spans="1:34" x14ac:dyDescent="0.35">
      <c r="A54" s="274">
        <v>1</v>
      </c>
      <c r="B54" s="275" t="s">
        <v>1156</v>
      </c>
      <c r="C54" s="275"/>
      <c r="D54" s="275"/>
      <c r="E54" s="275"/>
      <c r="F54" s="276"/>
      <c r="G54" s="277">
        <v>0</v>
      </c>
      <c r="H54" s="265">
        <f t="shared" ref="H54:H63" si="31">ROUND(+G54*1.5,2)</f>
        <v>0</v>
      </c>
      <c r="I54" s="308">
        <v>0</v>
      </c>
      <c r="J54" s="278">
        <v>0</v>
      </c>
      <c r="K54" s="279">
        <f t="shared" ref="K54:K63" si="32">ROUND(+G54*(1+J54),2)</f>
        <v>0</v>
      </c>
      <c r="L54" s="265">
        <f t="shared" ref="L54:L63" si="33">ROUND(+K54*1.5,2)</f>
        <v>0</v>
      </c>
      <c r="M54" s="280">
        <v>0</v>
      </c>
      <c r="N54" s="280">
        <v>0</v>
      </c>
      <c r="O54" s="281">
        <f t="shared" ref="O54:O63" si="34">ROUND((K54*M54)+(L54*N54),0)</f>
        <v>0</v>
      </c>
      <c r="P54" s="281">
        <f t="shared" ref="P54:P63" si="35">ROUND(I54*(1+J54),0)</f>
        <v>0</v>
      </c>
      <c r="Q54" s="283">
        <v>0</v>
      </c>
      <c r="R54" s="281">
        <f t="shared" ref="R54:R63" si="36">SUM(O54:Q54)</f>
        <v>0</v>
      </c>
      <c r="S54" s="281">
        <f t="shared" ref="S54:S63" si="37">ROUND(R54*$S$53,0)</f>
        <v>0</v>
      </c>
      <c r="T54" s="283">
        <v>0</v>
      </c>
      <c r="U54" s="280">
        <v>0</v>
      </c>
      <c r="V54" s="281">
        <f t="shared" ref="V54:V63" si="38">IF(P54=0,ROUND(K54*U54,2),ROUND((P54/2080)*U54,0))</f>
        <v>0</v>
      </c>
      <c r="W54" s="281">
        <f t="shared" ref="W54:W63" si="39">+SUM(R54:T54)+V54</f>
        <v>0</v>
      </c>
      <c r="X54" s="307"/>
      <c r="Y54" s="283">
        <v>0</v>
      </c>
      <c r="Z54" s="284">
        <f t="shared" ref="Z54:Z64" si="40">SUM(W54:Y54)</f>
        <v>0</v>
      </c>
      <c r="AB54" s="22">
        <f t="shared" ref="AB54:AC64" si="41">IF($R54&lt;AB$6,ROUND($R54*AB$7,0),ROUND(AB$6*AB$7,0))</f>
        <v>0</v>
      </c>
      <c r="AC54" s="22">
        <f t="shared" si="41"/>
        <v>0</v>
      </c>
      <c r="AD54" s="22">
        <f t="shared" ref="AD54:AD64" si="42">ROUND($R54*AD$7,0)</f>
        <v>0</v>
      </c>
      <c r="AE54" s="22">
        <f t="shared" ref="AE54:AF64" si="43">IF($R54&lt;AE$6,ROUND($R54*AE$7,0),ROUND(AE$6*AE$7,0))</f>
        <v>0</v>
      </c>
      <c r="AF54" s="22">
        <f t="shared" si="43"/>
        <v>0</v>
      </c>
      <c r="AG54" s="22">
        <f t="shared" ref="AG54:AG64" si="44">SUM(AB54:AF54)</f>
        <v>0</v>
      </c>
      <c r="AH54" s="22">
        <f t="shared" ref="AH54:AH64" si="45">+S54-AG54</f>
        <v>0</v>
      </c>
    </row>
    <row r="55" spans="1:34" x14ac:dyDescent="0.35">
      <c r="A55" s="274">
        <v>2</v>
      </c>
      <c r="B55" s="275" t="s">
        <v>1157</v>
      </c>
      <c r="C55" s="275"/>
      <c r="D55" s="275"/>
      <c r="E55" s="275"/>
      <c r="F55" s="276"/>
      <c r="G55" s="277">
        <v>0</v>
      </c>
      <c r="H55" s="265">
        <f t="shared" si="31"/>
        <v>0</v>
      </c>
      <c r="I55" s="308">
        <v>0</v>
      </c>
      <c r="J55" s="278">
        <v>0</v>
      </c>
      <c r="K55" s="279">
        <f t="shared" si="32"/>
        <v>0</v>
      </c>
      <c r="L55" s="265">
        <f t="shared" si="33"/>
        <v>0</v>
      </c>
      <c r="M55" s="280">
        <v>0</v>
      </c>
      <c r="N55" s="280">
        <v>0</v>
      </c>
      <c r="O55" s="281">
        <f t="shared" si="34"/>
        <v>0</v>
      </c>
      <c r="P55" s="281">
        <f t="shared" si="35"/>
        <v>0</v>
      </c>
      <c r="Q55" s="283">
        <v>0</v>
      </c>
      <c r="R55" s="281">
        <f t="shared" si="36"/>
        <v>0</v>
      </c>
      <c r="S55" s="281">
        <f t="shared" si="37"/>
        <v>0</v>
      </c>
      <c r="T55" s="283">
        <v>0</v>
      </c>
      <c r="U55" s="280"/>
      <c r="V55" s="281">
        <f t="shared" si="38"/>
        <v>0</v>
      </c>
      <c r="W55" s="281">
        <f t="shared" si="39"/>
        <v>0</v>
      </c>
      <c r="X55" s="307"/>
      <c r="Y55" s="283">
        <v>0</v>
      </c>
      <c r="Z55" s="284">
        <f t="shared" si="40"/>
        <v>0</v>
      </c>
      <c r="AB55" s="22">
        <f t="shared" si="41"/>
        <v>0</v>
      </c>
      <c r="AC55" s="22">
        <f t="shared" si="41"/>
        <v>0</v>
      </c>
      <c r="AD55" s="22">
        <f t="shared" si="42"/>
        <v>0</v>
      </c>
      <c r="AE55" s="22">
        <f t="shared" si="43"/>
        <v>0</v>
      </c>
      <c r="AF55" s="22">
        <f t="shared" si="43"/>
        <v>0</v>
      </c>
      <c r="AG55" s="22">
        <f t="shared" si="44"/>
        <v>0</v>
      </c>
      <c r="AH55" s="22">
        <f t="shared" si="45"/>
        <v>0</v>
      </c>
    </row>
    <row r="56" spans="1:34" x14ac:dyDescent="0.35">
      <c r="A56" s="274">
        <v>3</v>
      </c>
      <c r="B56" s="275" t="s">
        <v>1158</v>
      </c>
      <c r="C56" s="275"/>
      <c r="D56" s="275"/>
      <c r="E56" s="275"/>
      <c r="F56" s="276"/>
      <c r="G56" s="277">
        <v>0</v>
      </c>
      <c r="H56" s="265">
        <f t="shared" si="31"/>
        <v>0</v>
      </c>
      <c r="I56" s="308">
        <v>0</v>
      </c>
      <c r="J56" s="278">
        <v>0</v>
      </c>
      <c r="K56" s="279">
        <f t="shared" si="32"/>
        <v>0</v>
      </c>
      <c r="L56" s="265">
        <f t="shared" si="33"/>
        <v>0</v>
      </c>
      <c r="M56" s="280">
        <v>0</v>
      </c>
      <c r="N56" s="280">
        <v>0</v>
      </c>
      <c r="O56" s="281">
        <f t="shared" si="34"/>
        <v>0</v>
      </c>
      <c r="P56" s="281">
        <f t="shared" si="35"/>
        <v>0</v>
      </c>
      <c r="Q56" s="283">
        <v>0</v>
      </c>
      <c r="R56" s="281">
        <f t="shared" si="36"/>
        <v>0</v>
      </c>
      <c r="S56" s="281">
        <f t="shared" si="37"/>
        <v>0</v>
      </c>
      <c r="T56" s="283">
        <v>0</v>
      </c>
      <c r="U56" s="280"/>
      <c r="V56" s="281">
        <f t="shared" si="38"/>
        <v>0</v>
      </c>
      <c r="W56" s="281">
        <f t="shared" si="39"/>
        <v>0</v>
      </c>
      <c r="X56" s="307"/>
      <c r="Y56" s="283">
        <v>0</v>
      </c>
      <c r="Z56" s="284">
        <f t="shared" si="40"/>
        <v>0</v>
      </c>
      <c r="AB56" s="22">
        <f t="shared" si="41"/>
        <v>0</v>
      </c>
      <c r="AC56" s="22">
        <f t="shared" si="41"/>
        <v>0</v>
      </c>
      <c r="AD56" s="22">
        <f t="shared" si="42"/>
        <v>0</v>
      </c>
      <c r="AE56" s="22">
        <f t="shared" si="43"/>
        <v>0</v>
      </c>
      <c r="AF56" s="22">
        <f t="shared" si="43"/>
        <v>0</v>
      </c>
      <c r="AG56" s="22">
        <f t="shared" si="44"/>
        <v>0</v>
      </c>
      <c r="AH56" s="22">
        <f t="shared" si="45"/>
        <v>0</v>
      </c>
    </row>
    <row r="57" spans="1:34" x14ac:dyDescent="0.35">
      <c r="A57" s="274">
        <v>4</v>
      </c>
      <c r="B57" s="275" t="s">
        <v>1159</v>
      </c>
      <c r="C57" s="275"/>
      <c r="D57" s="275"/>
      <c r="E57" s="275"/>
      <c r="F57" s="276"/>
      <c r="G57" s="277">
        <v>0</v>
      </c>
      <c r="H57" s="265">
        <f t="shared" si="31"/>
        <v>0</v>
      </c>
      <c r="I57" s="308">
        <v>0</v>
      </c>
      <c r="J57" s="278">
        <v>0</v>
      </c>
      <c r="K57" s="279">
        <f t="shared" si="32"/>
        <v>0</v>
      </c>
      <c r="L57" s="265">
        <f t="shared" si="33"/>
        <v>0</v>
      </c>
      <c r="M57" s="280">
        <v>0</v>
      </c>
      <c r="N57" s="280">
        <v>0</v>
      </c>
      <c r="O57" s="281">
        <f t="shared" si="34"/>
        <v>0</v>
      </c>
      <c r="P57" s="281">
        <f t="shared" si="35"/>
        <v>0</v>
      </c>
      <c r="Q57" s="283">
        <v>0</v>
      </c>
      <c r="R57" s="281">
        <f t="shared" si="36"/>
        <v>0</v>
      </c>
      <c r="S57" s="281">
        <f t="shared" si="37"/>
        <v>0</v>
      </c>
      <c r="T57" s="283">
        <v>0</v>
      </c>
      <c r="U57" s="280"/>
      <c r="V57" s="281">
        <f t="shared" si="38"/>
        <v>0</v>
      </c>
      <c r="W57" s="281">
        <f t="shared" si="39"/>
        <v>0</v>
      </c>
      <c r="X57" s="307"/>
      <c r="Y57" s="283">
        <v>0</v>
      </c>
      <c r="Z57" s="284">
        <f t="shared" si="40"/>
        <v>0</v>
      </c>
      <c r="AB57" s="22">
        <f t="shared" si="41"/>
        <v>0</v>
      </c>
      <c r="AC57" s="22">
        <f t="shared" si="41"/>
        <v>0</v>
      </c>
      <c r="AD57" s="22">
        <f t="shared" si="42"/>
        <v>0</v>
      </c>
      <c r="AE57" s="22">
        <f t="shared" si="43"/>
        <v>0</v>
      </c>
      <c r="AF57" s="22">
        <f t="shared" si="43"/>
        <v>0</v>
      </c>
      <c r="AG57" s="22">
        <f t="shared" si="44"/>
        <v>0</v>
      </c>
      <c r="AH57" s="22">
        <f t="shared" si="45"/>
        <v>0</v>
      </c>
    </row>
    <row r="58" spans="1:34" x14ac:dyDescent="0.35">
      <c r="A58" s="274">
        <v>5</v>
      </c>
      <c r="B58" s="275"/>
      <c r="C58" s="275"/>
      <c r="D58" s="275"/>
      <c r="E58" s="275"/>
      <c r="F58" s="276"/>
      <c r="G58" s="277">
        <v>0</v>
      </c>
      <c r="H58" s="265">
        <f t="shared" si="31"/>
        <v>0</v>
      </c>
      <c r="I58" s="308">
        <v>0</v>
      </c>
      <c r="J58" s="278">
        <v>0</v>
      </c>
      <c r="K58" s="279">
        <f t="shared" si="32"/>
        <v>0</v>
      </c>
      <c r="L58" s="265">
        <f t="shared" si="33"/>
        <v>0</v>
      </c>
      <c r="M58" s="280">
        <v>0</v>
      </c>
      <c r="N58" s="280">
        <v>0</v>
      </c>
      <c r="O58" s="281">
        <f t="shared" si="34"/>
        <v>0</v>
      </c>
      <c r="P58" s="281">
        <f t="shared" si="35"/>
        <v>0</v>
      </c>
      <c r="Q58" s="283">
        <v>0</v>
      </c>
      <c r="R58" s="281">
        <f t="shared" si="36"/>
        <v>0</v>
      </c>
      <c r="S58" s="281">
        <f t="shared" si="37"/>
        <v>0</v>
      </c>
      <c r="T58" s="283">
        <v>0</v>
      </c>
      <c r="U58" s="280"/>
      <c r="V58" s="281">
        <f t="shared" si="38"/>
        <v>0</v>
      </c>
      <c r="W58" s="281">
        <f t="shared" si="39"/>
        <v>0</v>
      </c>
      <c r="X58" s="307"/>
      <c r="Y58" s="283">
        <v>0</v>
      </c>
      <c r="Z58" s="284">
        <f t="shared" si="40"/>
        <v>0</v>
      </c>
      <c r="AB58" s="22">
        <f t="shared" si="41"/>
        <v>0</v>
      </c>
      <c r="AC58" s="22">
        <f t="shared" si="41"/>
        <v>0</v>
      </c>
      <c r="AD58" s="22">
        <f t="shared" si="42"/>
        <v>0</v>
      </c>
      <c r="AE58" s="22">
        <f t="shared" si="43"/>
        <v>0</v>
      </c>
      <c r="AF58" s="22">
        <f t="shared" si="43"/>
        <v>0</v>
      </c>
      <c r="AG58" s="22">
        <f t="shared" si="44"/>
        <v>0</v>
      </c>
      <c r="AH58" s="22">
        <f t="shared" si="45"/>
        <v>0</v>
      </c>
    </row>
    <row r="59" spans="1:34" x14ac:dyDescent="0.35">
      <c r="A59" s="274">
        <v>6</v>
      </c>
      <c r="B59" s="275"/>
      <c r="C59" s="275"/>
      <c r="D59" s="275"/>
      <c r="E59" s="275"/>
      <c r="F59" s="276"/>
      <c r="G59" s="277">
        <v>0</v>
      </c>
      <c r="H59" s="265">
        <f t="shared" si="31"/>
        <v>0</v>
      </c>
      <c r="I59" s="308">
        <v>0</v>
      </c>
      <c r="J59" s="278">
        <v>0</v>
      </c>
      <c r="K59" s="279">
        <f t="shared" si="32"/>
        <v>0</v>
      </c>
      <c r="L59" s="265">
        <f t="shared" si="33"/>
        <v>0</v>
      </c>
      <c r="M59" s="280">
        <v>0</v>
      </c>
      <c r="N59" s="280">
        <v>0</v>
      </c>
      <c r="O59" s="281">
        <f t="shared" si="34"/>
        <v>0</v>
      </c>
      <c r="P59" s="281">
        <f t="shared" si="35"/>
        <v>0</v>
      </c>
      <c r="Q59" s="283">
        <v>0</v>
      </c>
      <c r="R59" s="281">
        <f t="shared" si="36"/>
        <v>0</v>
      </c>
      <c r="S59" s="281">
        <f t="shared" si="37"/>
        <v>0</v>
      </c>
      <c r="T59" s="283">
        <v>0</v>
      </c>
      <c r="U59" s="280"/>
      <c r="V59" s="281">
        <f t="shared" si="38"/>
        <v>0</v>
      </c>
      <c r="W59" s="281">
        <f t="shared" si="39"/>
        <v>0</v>
      </c>
      <c r="X59" s="307"/>
      <c r="Y59" s="283">
        <v>0</v>
      </c>
      <c r="Z59" s="284">
        <f t="shared" si="40"/>
        <v>0</v>
      </c>
      <c r="AB59" s="22">
        <f t="shared" si="41"/>
        <v>0</v>
      </c>
      <c r="AC59" s="22">
        <f t="shared" si="41"/>
        <v>0</v>
      </c>
      <c r="AD59" s="22">
        <f t="shared" si="42"/>
        <v>0</v>
      </c>
      <c r="AE59" s="22">
        <f t="shared" si="43"/>
        <v>0</v>
      </c>
      <c r="AF59" s="22">
        <f t="shared" si="43"/>
        <v>0</v>
      </c>
      <c r="AG59" s="22">
        <f t="shared" si="44"/>
        <v>0</v>
      </c>
      <c r="AH59" s="22">
        <f t="shared" si="45"/>
        <v>0</v>
      </c>
    </row>
    <row r="60" spans="1:34" x14ac:dyDescent="0.35">
      <c r="A60" s="274">
        <v>7</v>
      </c>
      <c r="B60" s="275"/>
      <c r="C60" s="275"/>
      <c r="D60" s="275"/>
      <c r="E60" s="275"/>
      <c r="F60" s="276"/>
      <c r="G60" s="277">
        <v>0</v>
      </c>
      <c r="H60" s="265">
        <f t="shared" si="31"/>
        <v>0</v>
      </c>
      <c r="I60" s="308">
        <v>0</v>
      </c>
      <c r="J60" s="278">
        <v>0</v>
      </c>
      <c r="K60" s="279">
        <f t="shared" si="32"/>
        <v>0</v>
      </c>
      <c r="L60" s="265">
        <f t="shared" si="33"/>
        <v>0</v>
      </c>
      <c r="M60" s="280">
        <v>0</v>
      </c>
      <c r="N60" s="280">
        <v>0</v>
      </c>
      <c r="O60" s="281">
        <f t="shared" si="34"/>
        <v>0</v>
      </c>
      <c r="P60" s="281">
        <f t="shared" si="35"/>
        <v>0</v>
      </c>
      <c r="Q60" s="283">
        <v>0</v>
      </c>
      <c r="R60" s="281">
        <f t="shared" si="36"/>
        <v>0</v>
      </c>
      <c r="S60" s="281">
        <f t="shared" si="37"/>
        <v>0</v>
      </c>
      <c r="T60" s="283">
        <v>0</v>
      </c>
      <c r="U60" s="280"/>
      <c r="V60" s="281">
        <f t="shared" si="38"/>
        <v>0</v>
      </c>
      <c r="W60" s="281">
        <f t="shared" si="39"/>
        <v>0</v>
      </c>
      <c r="X60" s="307"/>
      <c r="Y60" s="283">
        <v>0</v>
      </c>
      <c r="Z60" s="284">
        <f t="shared" si="40"/>
        <v>0</v>
      </c>
      <c r="AB60" s="22">
        <f t="shared" si="41"/>
        <v>0</v>
      </c>
      <c r="AC60" s="22">
        <f t="shared" si="41"/>
        <v>0</v>
      </c>
      <c r="AD60" s="22">
        <f t="shared" si="42"/>
        <v>0</v>
      </c>
      <c r="AE60" s="22">
        <f t="shared" si="43"/>
        <v>0</v>
      </c>
      <c r="AF60" s="22">
        <f t="shared" si="43"/>
        <v>0</v>
      </c>
      <c r="AG60" s="22">
        <f t="shared" si="44"/>
        <v>0</v>
      </c>
      <c r="AH60" s="22">
        <f t="shared" si="45"/>
        <v>0</v>
      </c>
    </row>
    <row r="61" spans="1:34" x14ac:dyDescent="0.35">
      <c r="A61" s="274">
        <v>8</v>
      </c>
      <c r="B61" s="275"/>
      <c r="C61" s="275"/>
      <c r="D61" s="275"/>
      <c r="E61" s="275"/>
      <c r="F61" s="276"/>
      <c r="G61" s="277">
        <v>0</v>
      </c>
      <c r="H61" s="265">
        <f t="shared" si="31"/>
        <v>0</v>
      </c>
      <c r="I61" s="308">
        <v>0</v>
      </c>
      <c r="J61" s="278">
        <v>0</v>
      </c>
      <c r="K61" s="279">
        <f t="shared" si="32"/>
        <v>0</v>
      </c>
      <c r="L61" s="265">
        <f t="shared" si="33"/>
        <v>0</v>
      </c>
      <c r="M61" s="280">
        <v>0</v>
      </c>
      <c r="N61" s="280">
        <v>0</v>
      </c>
      <c r="O61" s="281">
        <f t="shared" si="34"/>
        <v>0</v>
      </c>
      <c r="P61" s="281">
        <f t="shared" si="35"/>
        <v>0</v>
      </c>
      <c r="Q61" s="283">
        <v>0</v>
      </c>
      <c r="R61" s="281">
        <f t="shared" si="36"/>
        <v>0</v>
      </c>
      <c r="S61" s="281">
        <f t="shared" si="37"/>
        <v>0</v>
      </c>
      <c r="T61" s="283">
        <v>0</v>
      </c>
      <c r="U61" s="280"/>
      <c r="V61" s="281">
        <f t="shared" si="38"/>
        <v>0</v>
      </c>
      <c r="W61" s="281">
        <f t="shared" si="39"/>
        <v>0</v>
      </c>
      <c r="X61" s="307"/>
      <c r="Y61" s="283">
        <v>0</v>
      </c>
      <c r="Z61" s="284">
        <f t="shared" si="40"/>
        <v>0</v>
      </c>
      <c r="AB61" s="22">
        <f t="shared" si="41"/>
        <v>0</v>
      </c>
      <c r="AC61" s="22">
        <f t="shared" si="41"/>
        <v>0</v>
      </c>
      <c r="AD61" s="22">
        <f t="shared" si="42"/>
        <v>0</v>
      </c>
      <c r="AE61" s="22">
        <f t="shared" si="43"/>
        <v>0</v>
      </c>
      <c r="AF61" s="22">
        <f t="shared" si="43"/>
        <v>0</v>
      </c>
      <c r="AG61" s="22">
        <f t="shared" si="44"/>
        <v>0</v>
      </c>
      <c r="AH61" s="22">
        <f t="shared" si="45"/>
        <v>0</v>
      </c>
    </row>
    <row r="62" spans="1:34" x14ac:dyDescent="0.35">
      <c r="A62" s="274">
        <v>9</v>
      </c>
      <c r="B62" s="275"/>
      <c r="C62" s="275"/>
      <c r="D62" s="275"/>
      <c r="E62" s="275"/>
      <c r="F62" s="276"/>
      <c r="G62" s="277">
        <v>0</v>
      </c>
      <c r="H62" s="265">
        <f t="shared" si="31"/>
        <v>0</v>
      </c>
      <c r="I62" s="308">
        <v>0</v>
      </c>
      <c r="J62" s="278">
        <v>0</v>
      </c>
      <c r="K62" s="279">
        <f t="shared" si="32"/>
        <v>0</v>
      </c>
      <c r="L62" s="265">
        <f t="shared" si="33"/>
        <v>0</v>
      </c>
      <c r="M62" s="280">
        <v>0</v>
      </c>
      <c r="N62" s="280">
        <v>0</v>
      </c>
      <c r="O62" s="281">
        <f t="shared" si="34"/>
        <v>0</v>
      </c>
      <c r="P62" s="281">
        <f t="shared" si="35"/>
        <v>0</v>
      </c>
      <c r="Q62" s="283">
        <v>0</v>
      </c>
      <c r="R62" s="281">
        <f t="shared" si="36"/>
        <v>0</v>
      </c>
      <c r="S62" s="281">
        <f t="shared" si="37"/>
        <v>0</v>
      </c>
      <c r="T62" s="283">
        <v>0</v>
      </c>
      <c r="U62" s="280"/>
      <c r="V62" s="281">
        <f t="shared" si="38"/>
        <v>0</v>
      </c>
      <c r="W62" s="281">
        <f t="shared" si="39"/>
        <v>0</v>
      </c>
      <c r="X62" s="307"/>
      <c r="Y62" s="283">
        <v>0</v>
      </c>
      <c r="Z62" s="284">
        <f t="shared" si="40"/>
        <v>0</v>
      </c>
      <c r="AB62" s="22">
        <f t="shared" si="41"/>
        <v>0</v>
      </c>
      <c r="AC62" s="22">
        <f t="shared" si="41"/>
        <v>0</v>
      </c>
      <c r="AD62" s="22">
        <f t="shared" si="42"/>
        <v>0</v>
      </c>
      <c r="AE62" s="22">
        <f t="shared" si="43"/>
        <v>0</v>
      </c>
      <c r="AF62" s="22">
        <f t="shared" si="43"/>
        <v>0</v>
      </c>
      <c r="AG62" s="22">
        <f t="shared" si="44"/>
        <v>0</v>
      </c>
      <c r="AH62" s="22">
        <f t="shared" si="45"/>
        <v>0</v>
      </c>
    </row>
    <row r="63" spans="1:34" x14ac:dyDescent="0.35">
      <c r="A63" s="274">
        <v>10</v>
      </c>
      <c r="B63" s="275"/>
      <c r="C63" s="275"/>
      <c r="D63" s="275"/>
      <c r="E63" s="275"/>
      <c r="F63" s="276"/>
      <c r="G63" s="277">
        <v>0</v>
      </c>
      <c r="H63" s="265">
        <f t="shared" si="31"/>
        <v>0</v>
      </c>
      <c r="I63" s="308">
        <v>0</v>
      </c>
      <c r="J63" s="278">
        <v>0</v>
      </c>
      <c r="K63" s="279">
        <f t="shared" si="32"/>
        <v>0</v>
      </c>
      <c r="L63" s="265">
        <f t="shared" si="33"/>
        <v>0</v>
      </c>
      <c r="M63" s="280">
        <v>0</v>
      </c>
      <c r="N63" s="280">
        <v>0</v>
      </c>
      <c r="O63" s="281">
        <f t="shared" si="34"/>
        <v>0</v>
      </c>
      <c r="P63" s="281">
        <f t="shared" si="35"/>
        <v>0</v>
      </c>
      <c r="Q63" s="283">
        <v>0</v>
      </c>
      <c r="R63" s="281">
        <f t="shared" si="36"/>
        <v>0</v>
      </c>
      <c r="S63" s="281">
        <f t="shared" si="37"/>
        <v>0</v>
      </c>
      <c r="T63" s="283">
        <v>0</v>
      </c>
      <c r="U63" s="280"/>
      <c r="V63" s="281">
        <f t="shared" si="38"/>
        <v>0</v>
      </c>
      <c r="W63" s="281">
        <f t="shared" si="39"/>
        <v>0</v>
      </c>
      <c r="X63" s="307"/>
      <c r="Y63" s="283">
        <v>0</v>
      </c>
      <c r="Z63" s="284">
        <f t="shared" si="40"/>
        <v>0</v>
      </c>
      <c r="AB63" s="22">
        <f t="shared" si="41"/>
        <v>0</v>
      </c>
      <c r="AC63" s="22">
        <f t="shared" si="41"/>
        <v>0</v>
      </c>
      <c r="AD63" s="22">
        <f t="shared" si="42"/>
        <v>0</v>
      </c>
      <c r="AE63" s="22">
        <f t="shared" si="43"/>
        <v>0</v>
      </c>
      <c r="AF63" s="22">
        <f t="shared" si="43"/>
        <v>0</v>
      </c>
      <c r="AG63" s="22">
        <f t="shared" si="44"/>
        <v>0</v>
      </c>
      <c r="AH63" s="22">
        <f t="shared" si="45"/>
        <v>0</v>
      </c>
    </row>
    <row r="64" spans="1:34" ht="14.65" customHeight="1" thickBot="1" x14ac:dyDescent="0.4">
      <c r="A64" s="274">
        <v>21</v>
      </c>
      <c r="B64" s="343"/>
      <c r="C64" s="344" t="s">
        <v>1151</v>
      </c>
      <c r="D64" s="344"/>
      <c r="E64" s="344"/>
      <c r="F64" s="345"/>
      <c r="G64" s="346"/>
      <c r="H64" s="347"/>
      <c r="I64" s="306"/>
      <c r="J64" s="348"/>
      <c r="K64" s="349"/>
      <c r="L64" s="347"/>
      <c r="M64" s="350"/>
      <c r="N64" s="350"/>
      <c r="O64" s="282"/>
      <c r="P64" s="282"/>
      <c r="Q64" s="351"/>
      <c r="R64" s="282"/>
      <c r="S64" s="282"/>
      <c r="T64" s="351"/>
      <c r="U64" s="350"/>
      <c r="V64" s="282"/>
      <c r="W64" s="282"/>
      <c r="X64" s="272">
        <v>0</v>
      </c>
      <c r="Y64" s="351"/>
      <c r="Z64" s="284">
        <f t="shared" si="40"/>
        <v>0</v>
      </c>
      <c r="AB64" s="22">
        <f t="shared" si="41"/>
        <v>0</v>
      </c>
      <c r="AC64" s="22">
        <f t="shared" si="41"/>
        <v>0</v>
      </c>
      <c r="AD64" s="22">
        <f t="shared" si="42"/>
        <v>0</v>
      </c>
      <c r="AE64" s="22">
        <f t="shared" si="43"/>
        <v>0</v>
      </c>
      <c r="AF64" s="22">
        <f t="shared" si="43"/>
        <v>0</v>
      </c>
      <c r="AG64" s="22">
        <f t="shared" si="44"/>
        <v>0</v>
      </c>
      <c r="AH64" s="22">
        <f t="shared" si="45"/>
        <v>0</v>
      </c>
    </row>
    <row r="65" spans="1:34" ht="14.65" customHeight="1" thickBot="1" x14ac:dyDescent="0.4">
      <c r="A65" s="297"/>
      <c r="B65" s="298"/>
      <c r="C65" s="298" t="s">
        <v>1160</v>
      </c>
      <c r="D65" s="298"/>
      <c r="E65" s="298"/>
      <c r="F65" s="298"/>
      <c r="G65" s="252"/>
      <c r="H65" s="253"/>
      <c r="I65" s="254"/>
      <c r="J65" s="255"/>
      <c r="K65" s="252"/>
      <c r="L65" s="253"/>
      <c r="M65" s="256">
        <f t="shared" ref="M65:T65" si="46">SUM(M54:M64)</f>
        <v>0</v>
      </c>
      <c r="N65" s="256">
        <f t="shared" si="46"/>
        <v>0</v>
      </c>
      <c r="O65" s="257">
        <f t="shared" si="46"/>
        <v>0</v>
      </c>
      <c r="P65" s="257">
        <f t="shared" si="46"/>
        <v>0</v>
      </c>
      <c r="Q65" s="257">
        <f t="shared" si="46"/>
        <v>0</v>
      </c>
      <c r="R65" s="257">
        <f t="shared" si="46"/>
        <v>0</v>
      </c>
      <c r="S65" s="257">
        <f t="shared" si="46"/>
        <v>0</v>
      </c>
      <c r="T65" s="257">
        <f t="shared" si="46"/>
        <v>0</v>
      </c>
      <c r="U65" s="256"/>
      <c r="V65" s="257">
        <f>SUM(V54:V64)</f>
        <v>0</v>
      </c>
      <c r="W65" s="257">
        <f>SUM(W54:W64)</f>
        <v>0</v>
      </c>
      <c r="X65" s="257">
        <f>SUM(X54:X64)</f>
        <v>0</v>
      </c>
      <c r="Y65" s="257">
        <f>SUM(Y54:Y64)</f>
        <v>0</v>
      </c>
      <c r="Z65" s="254">
        <f>SUM(Z54:Z64)</f>
        <v>0</v>
      </c>
      <c r="AB65" s="206">
        <f t="shared" ref="AB65:AH65" si="47">SUM(AB54:AB64)</f>
        <v>0</v>
      </c>
      <c r="AC65" s="206">
        <f t="shared" si="47"/>
        <v>0</v>
      </c>
      <c r="AD65" s="206">
        <f t="shared" si="47"/>
        <v>0</v>
      </c>
      <c r="AE65" s="206">
        <f t="shared" si="47"/>
        <v>0</v>
      </c>
      <c r="AF65" s="206">
        <f t="shared" si="47"/>
        <v>0</v>
      </c>
      <c r="AG65" s="206">
        <f t="shared" si="47"/>
        <v>0</v>
      </c>
      <c r="AH65" s="206">
        <f t="shared" si="47"/>
        <v>0</v>
      </c>
    </row>
    <row r="66" spans="1:34" x14ac:dyDescent="0.35">
      <c r="A66" s="309"/>
      <c r="B66" s="310"/>
      <c r="C66" s="310"/>
      <c r="D66" s="310"/>
      <c r="E66" s="310"/>
      <c r="F66" s="311"/>
      <c r="G66" s="290"/>
      <c r="H66" s="291"/>
      <c r="I66" s="312"/>
      <c r="J66" s="313"/>
      <c r="K66" s="290"/>
      <c r="L66" s="291"/>
      <c r="M66" s="314"/>
      <c r="N66" s="314"/>
      <c r="O66" s="293"/>
      <c r="P66" s="291"/>
      <c r="Q66" s="310"/>
      <c r="R66" s="310"/>
      <c r="S66" s="310"/>
      <c r="T66" s="310"/>
      <c r="U66" s="314"/>
      <c r="V66" s="310"/>
      <c r="W66" s="310"/>
      <c r="X66" s="310"/>
      <c r="Y66" s="310"/>
      <c r="Z66" s="315"/>
    </row>
    <row r="67" spans="1:34" ht="14.65" customHeight="1" thickBot="1" x14ac:dyDescent="0.4">
      <c r="A67" s="316"/>
      <c r="B67" s="317"/>
      <c r="C67" s="317"/>
      <c r="D67" s="317"/>
      <c r="E67" s="317"/>
      <c r="F67" s="318"/>
      <c r="G67" s="267"/>
      <c r="H67" s="268"/>
      <c r="I67" s="319"/>
      <c r="J67" s="320"/>
      <c r="K67" s="267"/>
      <c r="L67" s="268"/>
      <c r="M67" s="321"/>
      <c r="N67" s="321"/>
      <c r="O67" s="270"/>
      <c r="P67" s="268"/>
      <c r="Q67" s="317"/>
      <c r="R67" s="317"/>
      <c r="S67" s="317"/>
      <c r="T67" s="317"/>
      <c r="U67" s="321"/>
      <c r="V67" s="317"/>
      <c r="W67" s="317"/>
      <c r="X67" s="317"/>
      <c r="Y67" s="317"/>
      <c r="Z67" s="322"/>
    </row>
    <row r="68" spans="1:34" ht="14.65" customHeight="1" thickBot="1" x14ac:dyDescent="0.4">
      <c r="A68" s="297"/>
      <c r="B68" s="298"/>
      <c r="C68" s="298" t="s">
        <v>1161</v>
      </c>
      <c r="D68" s="298"/>
      <c r="E68" s="298"/>
      <c r="F68" s="298"/>
      <c r="G68" s="252"/>
      <c r="H68" s="253"/>
      <c r="I68" s="254"/>
      <c r="J68" s="255"/>
      <c r="K68" s="252"/>
      <c r="L68" s="253"/>
      <c r="M68" s="256">
        <f t="shared" ref="M68:Z68" si="48">+M27+M51+M65</f>
        <v>0</v>
      </c>
      <c r="N68" s="256">
        <f t="shared" si="48"/>
        <v>0</v>
      </c>
      <c r="O68" s="257">
        <f t="shared" si="48"/>
        <v>0</v>
      </c>
      <c r="P68" s="257">
        <f t="shared" si="48"/>
        <v>0</v>
      </c>
      <c r="Q68" s="257">
        <f t="shared" si="48"/>
        <v>0</v>
      </c>
      <c r="R68" s="257">
        <f t="shared" si="48"/>
        <v>0</v>
      </c>
      <c r="S68" s="257">
        <f t="shared" si="48"/>
        <v>0</v>
      </c>
      <c r="T68" s="257">
        <f t="shared" si="48"/>
        <v>0</v>
      </c>
      <c r="U68" s="256">
        <f t="shared" si="48"/>
        <v>0</v>
      </c>
      <c r="V68" s="257">
        <f t="shared" si="48"/>
        <v>0</v>
      </c>
      <c r="W68" s="257">
        <f t="shared" si="48"/>
        <v>0</v>
      </c>
      <c r="X68" s="257">
        <f t="shared" si="48"/>
        <v>0</v>
      </c>
      <c r="Y68" s="257">
        <f t="shared" si="48"/>
        <v>0</v>
      </c>
      <c r="Z68" s="254">
        <f t="shared" si="48"/>
        <v>0</v>
      </c>
      <c r="AB68" s="206">
        <f t="shared" ref="AB68:AH68" si="49">+AB27+AB51+AB65</f>
        <v>0</v>
      </c>
      <c r="AC68" s="206">
        <f t="shared" si="49"/>
        <v>0</v>
      </c>
      <c r="AD68" s="206">
        <f t="shared" si="49"/>
        <v>0</v>
      </c>
      <c r="AE68" s="206">
        <f t="shared" si="49"/>
        <v>0</v>
      </c>
      <c r="AF68" s="206">
        <f t="shared" si="49"/>
        <v>0</v>
      </c>
      <c r="AG68" s="206">
        <f t="shared" si="49"/>
        <v>0</v>
      </c>
      <c r="AH68" s="206">
        <f t="shared" si="49"/>
        <v>0</v>
      </c>
    </row>
  </sheetData>
  <sheetProtection password="C91F" sheet="1"/>
  <dataValidations disablePrompts="1" count="1">
    <dataValidation type="list" allowBlank="1" showInputMessage="1" showErrorMessage="1" sqref="X10 X29 X53" xr:uid="{00000000-0002-0000-0A00-000000000000}">
      <formula1>PRMonth</formula1>
    </dataValidation>
  </dataValidations>
  <printOptions horizontalCentered="1"/>
  <pageMargins left="0.15" right="0.15" top="0.5" bottom="0.25" header="0.3" footer="0.3"/>
  <pageSetup scale="3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3" name="Button 1">
              <controlPr defaultSize="0" print="0" autoFill="0" autoPict="0" macro="[0]!HidePayroll">
                <anchor moveWithCells="1" sizeWithCells="1">
                  <from>
                    <xdr:col>3</xdr:col>
                    <xdr:colOff>419100</xdr:colOff>
                    <xdr:row>0</xdr:row>
                    <xdr:rowOff>215900</xdr:rowOff>
                  </from>
                  <to>
                    <xdr:col>4</xdr:col>
                    <xdr:colOff>139700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/>
  <dimension ref="A1:F9"/>
  <sheetViews>
    <sheetView zoomScale="70" zoomScaleNormal="70" workbookViewId="0">
      <selection activeCell="U19" sqref="U19"/>
    </sheetView>
  </sheetViews>
  <sheetFormatPr defaultColWidth="8.6328125" defaultRowHeight="46" x14ac:dyDescent="1"/>
  <cols>
    <col min="1" max="1" width="8.6328125" style="32" customWidth="1"/>
    <col min="2" max="16384" width="8.6328125" style="32"/>
  </cols>
  <sheetData>
    <row r="1" spans="1:6" x14ac:dyDescent="1">
      <c r="A1" s="31"/>
      <c r="F1" s="31" t="s">
        <v>722</v>
      </c>
    </row>
    <row r="2" spans="1:6" ht="25.4" customHeight="1" x14ac:dyDescent="1">
      <c r="A2" s="31"/>
    </row>
    <row r="3" spans="1:6" x14ac:dyDescent="1">
      <c r="A3" s="31" t="s">
        <v>1162</v>
      </c>
    </row>
    <row r="4" spans="1:6" x14ac:dyDescent="1">
      <c r="A4" s="31" t="s">
        <v>1163</v>
      </c>
    </row>
    <row r="5" spans="1:6" x14ac:dyDescent="1">
      <c r="A5" s="31" t="s">
        <v>1164</v>
      </c>
    </row>
    <row r="6" spans="1:6" ht="25.4" customHeight="1" x14ac:dyDescent="1"/>
    <row r="7" spans="1:6" x14ac:dyDescent="1">
      <c r="A7" s="31" t="s">
        <v>1165</v>
      </c>
    </row>
    <row r="8" spans="1:6" x14ac:dyDescent="1">
      <c r="A8" s="31" t="s">
        <v>1166</v>
      </c>
    </row>
    <row r="9" spans="1:6" x14ac:dyDescent="1">
      <c r="A9" s="31"/>
    </row>
  </sheetData>
  <sheetProtection password="C91F" sheet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8" tint="0.59999389629810485"/>
    <pageSetUpPr fitToPage="1"/>
  </sheetPr>
  <dimension ref="A1:AC72"/>
  <sheetViews>
    <sheetView workbookViewId="0">
      <selection activeCell="C31" sqref="C31"/>
    </sheetView>
  </sheetViews>
  <sheetFormatPr defaultRowHeight="14.5" x14ac:dyDescent="0.35"/>
  <cols>
    <col min="2" max="2" width="15.7265625" customWidth="1"/>
    <col min="14" max="14" width="9.6328125" bestFit="1" customWidth="1"/>
    <col min="23" max="23" width="22.08984375" bestFit="1" customWidth="1"/>
    <col min="24" max="24" width="24.08984375" bestFit="1" customWidth="1"/>
  </cols>
  <sheetData>
    <row r="1" spans="1:8" x14ac:dyDescent="0.35">
      <c r="A1" s="13" t="s">
        <v>1167</v>
      </c>
    </row>
    <row r="3" spans="1:8" x14ac:dyDescent="0.35">
      <c r="B3" s="1" t="s">
        <v>1168</v>
      </c>
    </row>
    <row r="4" spans="1:8" x14ac:dyDescent="0.35">
      <c r="B4" t="s">
        <v>1</v>
      </c>
      <c r="C4" s="328">
        <v>115211</v>
      </c>
      <c r="H4" s="1"/>
    </row>
    <row r="5" spans="1:8" x14ac:dyDescent="0.35">
      <c r="B5" t="s">
        <v>1169</v>
      </c>
      <c r="C5" s="33" t="str">
        <f>VLOOKUP(C4,Entity,3,FALSE)</f>
        <v>Mayfair Renaissance</v>
      </c>
    </row>
    <row r="8" spans="1:8" x14ac:dyDescent="0.35">
      <c r="B8" t="s">
        <v>1170</v>
      </c>
      <c r="C8" s="341" t="s">
        <v>1171</v>
      </c>
    </row>
    <row r="9" spans="1:8" x14ac:dyDescent="0.35">
      <c r="B9" t="s">
        <v>1172</v>
      </c>
      <c r="C9">
        <f>+PlnYr-1</f>
        <v>2025</v>
      </c>
    </row>
    <row r="10" spans="1:8" x14ac:dyDescent="0.35">
      <c r="B10" t="s">
        <v>1173</v>
      </c>
      <c r="C10">
        <f>+PlnYr-2</f>
        <v>2024</v>
      </c>
    </row>
    <row r="13" spans="1:8" x14ac:dyDescent="0.35">
      <c r="B13" t="s">
        <v>1174</v>
      </c>
      <c r="C13" s="342">
        <v>0.03</v>
      </c>
    </row>
    <row r="17" spans="2:29" x14ac:dyDescent="0.35">
      <c r="D17" s="3" t="str">
        <f>+OP!S4</f>
        <v>Jan</v>
      </c>
      <c r="E17" s="3" t="str">
        <f>+OP!T4</f>
        <v>Feb</v>
      </c>
      <c r="F17" s="3" t="str">
        <f>+OP!U4</f>
        <v>Mar</v>
      </c>
      <c r="G17" s="3" t="str">
        <f>+OP!V4</f>
        <v>Apr</v>
      </c>
      <c r="H17" s="3" t="str">
        <f>+OP!W4</f>
        <v>May</v>
      </c>
      <c r="I17" s="3" t="str">
        <f>+OP!X4</f>
        <v>Jun</v>
      </c>
      <c r="J17" s="3" t="str">
        <f>+OP!Y4</f>
        <v>Jul</v>
      </c>
      <c r="K17" s="3" t="str">
        <f>+OP!Z4</f>
        <v>Aug</v>
      </c>
      <c r="L17" s="3" t="str">
        <f>+OP!AA4</f>
        <v>Sep</v>
      </c>
      <c r="M17" s="3" t="str">
        <f>+OP!AB4</f>
        <v>Oct</v>
      </c>
      <c r="N17" s="3" t="str">
        <f>+OP!AC4</f>
        <v>Nov</v>
      </c>
      <c r="O17" s="3" t="str">
        <f>+OP!AD4</f>
        <v>Dec</v>
      </c>
      <c r="P17" s="3" t="str">
        <f>+OP!AE4</f>
        <v>Total</v>
      </c>
    </row>
    <row r="18" spans="2:29" x14ac:dyDescent="0.35">
      <c r="D18" s="34" t="str">
        <f t="shared" ref="D18:P18" si="0">+PlnYr</f>
        <v>2026</v>
      </c>
      <c r="E18" s="34" t="str">
        <f t="shared" si="0"/>
        <v>2026</v>
      </c>
      <c r="F18" s="34" t="str">
        <f t="shared" si="0"/>
        <v>2026</v>
      </c>
      <c r="G18" s="34" t="str">
        <f t="shared" si="0"/>
        <v>2026</v>
      </c>
      <c r="H18" s="34" t="str">
        <f t="shared" si="0"/>
        <v>2026</v>
      </c>
      <c r="I18" s="34" t="str">
        <f t="shared" si="0"/>
        <v>2026</v>
      </c>
      <c r="J18" s="34" t="str">
        <f t="shared" si="0"/>
        <v>2026</v>
      </c>
      <c r="K18" s="34" t="str">
        <f t="shared" si="0"/>
        <v>2026</v>
      </c>
      <c r="L18" s="34" t="str">
        <f t="shared" si="0"/>
        <v>2026</v>
      </c>
      <c r="M18" s="34" t="str">
        <f t="shared" si="0"/>
        <v>2026</v>
      </c>
      <c r="N18" s="34" t="str">
        <f t="shared" si="0"/>
        <v>2026</v>
      </c>
      <c r="O18" s="34" t="str">
        <f t="shared" si="0"/>
        <v>2026</v>
      </c>
      <c r="P18" s="34" t="str">
        <f t="shared" si="0"/>
        <v>2026</v>
      </c>
    </row>
    <row r="19" spans="2:29" x14ac:dyDescent="0.35">
      <c r="B19" t="s">
        <v>1175</v>
      </c>
      <c r="D19" s="16">
        <v>1</v>
      </c>
      <c r="E19" s="16">
        <v>1</v>
      </c>
      <c r="F19" s="16">
        <v>1</v>
      </c>
      <c r="G19" s="16">
        <v>1</v>
      </c>
      <c r="H19" s="16">
        <v>1</v>
      </c>
      <c r="I19" s="16">
        <v>1</v>
      </c>
      <c r="J19" s="16">
        <v>1</v>
      </c>
      <c r="K19" s="16">
        <v>1</v>
      </c>
      <c r="L19" s="16">
        <v>1</v>
      </c>
      <c r="M19" s="16">
        <v>1</v>
      </c>
      <c r="N19" s="16">
        <v>1</v>
      </c>
      <c r="O19" s="16">
        <v>1</v>
      </c>
      <c r="P19">
        <f>SUM(D19:O19)</f>
        <v>12</v>
      </c>
    </row>
    <row r="20" spans="2:29" x14ac:dyDescent="0.35">
      <c r="B20" t="s">
        <v>1176</v>
      </c>
      <c r="D20" s="16">
        <v>31</v>
      </c>
      <c r="E20" s="16">
        <v>28</v>
      </c>
      <c r="F20" s="16">
        <v>31</v>
      </c>
      <c r="G20" s="16">
        <v>30</v>
      </c>
      <c r="H20" s="16">
        <v>31</v>
      </c>
      <c r="I20" s="16">
        <v>30</v>
      </c>
      <c r="J20" s="16">
        <v>31</v>
      </c>
      <c r="K20" s="16">
        <v>31</v>
      </c>
      <c r="L20" s="16">
        <v>30</v>
      </c>
      <c r="M20" s="16">
        <v>31</v>
      </c>
      <c r="N20" s="16">
        <v>30</v>
      </c>
      <c r="O20" s="16">
        <v>31</v>
      </c>
      <c r="P20">
        <f>SUM(D20:O20)</f>
        <v>365</v>
      </c>
    </row>
    <row r="21" spans="2:29" x14ac:dyDescent="0.35">
      <c r="B21" t="s">
        <v>1177</v>
      </c>
      <c r="D21" s="16">
        <v>4</v>
      </c>
      <c r="E21" s="16">
        <v>4</v>
      </c>
      <c r="F21" s="16">
        <v>4</v>
      </c>
      <c r="G21" s="16">
        <v>5</v>
      </c>
      <c r="H21" s="16">
        <v>4</v>
      </c>
      <c r="I21" s="16">
        <v>4</v>
      </c>
      <c r="J21" s="16">
        <v>5</v>
      </c>
      <c r="K21" s="16">
        <v>4</v>
      </c>
      <c r="L21" s="16">
        <v>5</v>
      </c>
      <c r="M21" s="16">
        <v>4</v>
      </c>
      <c r="N21" s="16">
        <v>4</v>
      </c>
      <c r="O21" s="16">
        <v>5</v>
      </c>
      <c r="P21">
        <f>SUM(D21:O21)</f>
        <v>52</v>
      </c>
    </row>
    <row r="22" spans="2:29" x14ac:dyDescent="0.35">
      <c r="B22" t="s">
        <v>1178</v>
      </c>
      <c r="D22" s="16">
        <v>2</v>
      </c>
      <c r="E22" s="16">
        <v>2</v>
      </c>
      <c r="F22" s="16">
        <v>2</v>
      </c>
      <c r="G22" s="16">
        <v>2</v>
      </c>
      <c r="H22" s="16">
        <v>2</v>
      </c>
      <c r="I22" s="16">
        <v>2</v>
      </c>
      <c r="J22" s="85">
        <v>3</v>
      </c>
      <c r="K22" s="16">
        <v>2</v>
      </c>
      <c r="L22" s="16">
        <v>2</v>
      </c>
      <c r="M22" s="16">
        <v>2</v>
      </c>
      <c r="N22" s="16">
        <v>2</v>
      </c>
      <c r="O22" s="85">
        <v>3</v>
      </c>
      <c r="P22">
        <f>SUM(D22:O22)</f>
        <v>26</v>
      </c>
    </row>
    <row r="25" spans="2:29" x14ac:dyDescent="0.35">
      <c r="B25" s="1" t="s">
        <v>1179</v>
      </c>
    </row>
    <row r="27" spans="2:29" x14ac:dyDescent="0.35">
      <c r="B27" s="1">
        <v>2023</v>
      </c>
      <c r="F27" s="1">
        <v>2023</v>
      </c>
      <c r="K27" s="1">
        <v>2022</v>
      </c>
    </row>
    <row r="28" spans="2:29" ht="13.9" customHeight="1" x14ac:dyDescent="0.35">
      <c r="B28" t="s">
        <v>1180</v>
      </c>
      <c r="C28" t="s">
        <v>1181</v>
      </c>
      <c r="F28" t="s">
        <v>1180</v>
      </c>
      <c r="G28" t="s">
        <v>1181</v>
      </c>
      <c r="K28" t="s">
        <v>1180</v>
      </c>
      <c r="L28" t="s">
        <v>1181</v>
      </c>
      <c r="P28" t="s">
        <v>1180</v>
      </c>
      <c r="Q28" t="s">
        <v>1182</v>
      </c>
      <c r="U28" t="s">
        <v>1183</v>
      </c>
      <c r="W28" t="s">
        <v>1184</v>
      </c>
      <c r="AA28" t="s">
        <v>1185</v>
      </c>
      <c r="AC28" t="s">
        <v>1186</v>
      </c>
    </row>
    <row r="29" spans="2:29" x14ac:dyDescent="0.35">
      <c r="B29" t="s">
        <v>1185</v>
      </c>
      <c r="C29" t="s">
        <v>1187</v>
      </c>
      <c r="F29" t="s">
        <v>1185</v>
      </c>
      <c r="G29" t="s">
        <v>1186</v>
      </c>
      <c r="K29" t="s">
        <v>1185</v>
      </c>
      <c r="L29" t="s">
        <v>1186</v>
      </c>
      <c r="P29" t="s">
        <v>1188</v>
      </c>
      <c r="Q29" t="s">
        <v>1189</v>
      </c>
      <c r="U29" t="s">
        <v>1190</v>
      </c>
      <c r="W29" t="s">
        <v>1184</v>
      </c>
      <c r="AA29" t="s">
        <v>1191</v>
      </c>
      <c r="AC29" t="s">
        <v>1192</v>
      </c>
    </row>
    <row r="30" spans="2:29" x14ac:dyDescent="0.35">
      <c r="B30" t="s">
        <v>1191</v>
      </c>
      <c r="C30" t="s">
        <v>1193</v>
      </c>
      <c r="F30" t="s">
        <v>1191</v>
      </c>
      <c r="G30" t="s">
        <v>1193</v>
      </c>
      <c r="K30" t="s">
        <v>1191</v>
      </c>
      <c r="L30" t="s">
        <v>1193</v>
      </c>
      <c r="P30" t="s">
        <v>1185</v>
      </c>
      <c r="Q30" t="s">
        <v>1194</v>
      </c>
      <c r="U30" t="s">
        <v>1195</v>
      </c>
      <c r="W30" t="s">
        <v>1196</v>
      </c>
      <c r="AA30" t="s">
        <v>1197</v>
      </c>
      <c r="AC30" t="s">
        <v>1198</v>
      </c>
    </row>
    <row r="31" spans="2:29" x14ac:dyDescent="0.35">
      <c r="B31" t="s">
        <v>1197</v>
      </c>
      <c r="C31" t="s">
        <v>1199</v>
      </c>
      <c r="F31" t="s">
        <v>1197</v>
      </c>
      <c r="G31" t="s">
        <v>1200</v>
      </c>
      <c r="K31" t="s">
        <v>1197</v>
      </c>
      <c r="L31" t="s">
        <v>1200</v>
      </c>
      <c r="P31" t="s">
        <v>1201</v>
      </c>
      <c r="Q31" t="s">
        <v>1202</v>
      </c>
      <c r="U31" t="s">
        <v>1203</v>
      </c>
      <c r="W31" t="s">
        <v>1196</v>
      </c>
      <c r="AA31" t="s">
        <v>1204</v>
      </c>
      <c r="AC31" t="s">
        <v>1205</v>
      </c>
    </row>
    <row r="32" spans="2:29" x14ac:dyDescent="0.35">
      <c r="B32" t="s">
        <v>1204</v>
      </c>
      <c r="C32" t="s">
        <v>1205</v>
      </c>
      <c r="F32" t="s">
        <v>1204</v>
      </c>
      <c r="G32" t="s">
        <v>1205</v>
      </c>
      <c r="K32" t="s">
        <v>1204</v>
      </c>
      <c r="L32" t="s">
        <v>1205</v>
      </c>
      <c r="P32" t="s">
        <v>1206</v>
      </c>
      <c r="Q32" t="s">
        <v>1207</v>
      </c>
      <c r="U32" t="s">
        <v>1208</v>
      </c>
      <c r="W32" t="s">
        <v>1209</v>
      </c>
      <c r="AA32" t="s">
        <v>1210</v>
      </c>
      <c r="AC32" t="s">
        <v>1211</v>
      </c>
    </row>
    <row r="33" spans="2:29" x14ac:dyDescent="0.35">
      <c r="B33" t="s">
        <v>1210</v>
      </c>
      <c r="C33" t="s">
        <v>1212</v>
      </c>
      <c r="F33" t="s">
        <v>1210</v>
      </c>
      <c r="G33" t="s">
        <v>1212</v>
      </c>
      <c r="K33" t="s">
        <v>1210</v>
      </c>
      <c r="L33" t="s">
        <v>1212</v>
      </c>
      <c r="P33" t="s">
        <v>1213</v>
      </c>
      <c r="Q33" t="s">
        <v>1214</v>
      </c>
      <c r="U33" t="s">
        <v>1215</v>
      </c>
      <c r="W33" t="s">
        <v>1216</v>
      </c>
      <c r="AA33" t="s">
        <v>1217</v>
      </c>
      <c r="AC33" t="s">
        <v>1218</v>
      </c>
    </row>
    <row r="34" spans="2:29" x14ac:dyDescent="0.35">
      <c r="B34" t="s">
        <v>1217</v>
      </c>
      <c r="C34" t="s">
        <v>1219</v>
      </c>
      <c r="F34" t="s">
        <v>1217</v>
      </c>
      <c r="G34" t="s">
        <v>1219</v>
      </c>
      <c r="K34" t="s">
        <v>1217</v>
      </c>
      <c r="L34" t="s">
        <v>1219</v>
      </c>
      <c r="P34" t="s">
        <v>1220</v>
      </c>
      <c r="Q34" t="s">
        <v>1221</v>
      </c>
      <c r="U34" t="s">
        <v>1204</v>
      </c>
      <c r="W34" t="s">
        <v>1205</v>
      </c>
      <c r="AA34" t="s">
        <v>1222</v>
      </c>
      <c r="AC34" t="s">
        <v>1223</v>
      </c>
    </row>
    <row r="35" spans="2:29" x14ac:dyDescent="0.35">
      <c r="B35" t="s">
        <v>1222</v>
      </c>
      <c r="C35" t="s">
        <v>1224</v>
      </c>
      <c r="F35" t="s">
        <v>1222</v>
      </c>
      <c r="G35" t="s">
        <v>1225</v>
      </c>
      <c r="K35" t="s">
        <v>1222</v>
      </c>
      <c r="L35" t="s">
        <v>1225</v>
      </c>
      <c r="P35" t="s">
        <v>1226</v>
      </c>
      <c r="Q35" t="s">
        <v>1227</v>
      </c>
      <c r="U35" t="s">
        <v>1213</v>
      </c>
      <c r="W35" t="s">
        <v>1214</v>
      </c>
      <c r="AA35" t="s">
        <v>1228</v>
      </c>
      <c r="AC35" t="s">
        <v>1229</v>
      </c>
    </row>
    <row r="36" spans="2:29" x14ac:dyDescent="0.35">
      <c r="B36" t="s">
        <v>1228</v>
      </c>
      <c r="C36" t="s">
        <v>1230</v>
      </c>
      <c r="F36" t="s">
        <v>1228</v>
      </c>
      <c r="G36" t="s">
        <v>1230</v>
      </c>
      <c r="K36" t="s">
        <v>1228</v>
      </c>
      <c r="L36" t="s">
        <v>1230</v>
      </c>
      <c r="P36" t="s">
        <v>1231</v>
      </c>
      <c r="Q36" t="s">
        <v>1232</v>
      </c>
      <c r="U36" t="s">
        <v>1226</v>
      </c>
      <c r="W36" t="s">
        <v>1227</v>
      </c>
      <c r="AA36" t="s">
        <v>1233</v>
      </c>
      <c r="AC36" t="s">
        <v>1234</v>
      </c>
    </row>
    <row r="37" spans="2:29" x14ac:dyDescent="0.35">
      <c r="B37" t="s">
        <v>1233</v>
      </c>
      <c r="C37" t="s">
        <v>1234</v>
      </c>
      <c r="F37" t="s">
        <v>1233</v>
      </c>
      <c r="G37" t="s">
        <v>1234</v>
      </c>
      <c r="K37" t="s">
        <v>1233</v>
      </c>
      <c r="L37" t="s">
        <v>1234</v>
      </c>
      <c r="P37" t="s">
        <v>1204</v>
      </c>
      <c r="Q37" t="s">
        <v>1235</v>
      </c>
      <c r="U37" t="s">
        <v>1220</v>
      </c>
      <c r="W37" t="s">
        <v>1221</v>
      </c>
      <c r="AA37" t="s">
        <v>1236</v>
      </c>
      <c r="AC37" t="s">
        <v>1237</v>
      </c>
    </row>
    <row r="38" spans="2:29" x14ac:dyDescent="0.35">
      <c r="B38" t="s">
        <v>1236</v>
      </c>
      <c r="C38" t="s">
        <v>1237</v>
      </c>
      <c r="F38" t="s">
        <v>1236</v>
      </c>
      <c r="G38" t="s">
        <v>1238</v>
      </c>
      <c r="K38" t="s">
        <v>1236</v>
      </c>
      <c r="L38" t="s">
        <v>1237</v>
      </c>
      <c r="P38" t="s">
        <v>1239</v>
      </c>
      <c r="Q38" t="s">
        <v>1240</v>
      </c>
      <c r="U38" t="s">
        <v>1241</v>
      </c>
      <c r="W38" t="s">
        <v>1242</v>
      </c>
      <c r="AA38" t="s">
        <v>1239</v>
      </c>
      <c r="AC38" t="s">
        <v>1243</v>
      </c>
    </row>
    <row r="39" spans="2:29" x14ac:dyDescent="0.35">
      <c r="B39" t="s">
        <v>1239</v>
      </c>
      <c r="C39" t="s">
        <v>1243</v>
      </c>
      <c r="F39" t="s">
        <v>1239</v>
      </c>
      <c r="G39" t="s">
        <v>1243</v>
      </c>
      <c r="K39" t="s">
        <v>1239</v>
      </c>
      <c r="L39" t="s">
        <v>1243</v>
      </c>
      <c r="P39" t="s">
        <v>1244</v>
      </c>
      <c r="Q39" t="s">
        <v>1240</v>
      </c>
      <c r="U39" t="s">
        <v>1233</v>
      </c>
      <c r="W39" t="s">
        <v>1245</v>
      </c>
      <c r="AA39" t="s">
        <v>1208</v>
      </c>
      <c r="AC39" t="s">
        <v>1209</v>
      </c>
    </row>
    <row r="40" spans="2:29" x14ac:dyDescent="0.35">
      <c r="B40" t="s">
        <v>1208</v>
      </c>
      <c r="C40" t="s">
        <v>1209</v>
      </c>
      <c r="F40" t="s">
        <v>1208</v>
      </c>
      <c r="G40" t="s">
        <v>1209</v>
      </c>
      <c r="K40" t="s">
        <v>1208</v>
      </c>
      <c r="L40" t="s">
        <v>1209</v>
      </c>
      <c r="P40" t="s">
        <v>1246</v>
      </c>
      <c r="Q40" t="s">
        <v>1247</v>
      </c>
      <c r="U40" t="s">
        <v>1248</v>
      </c>
      <c r="W40" t="s">
        <v>1249</v>
      </c>
      <c r="AA40" t="s">
        <v>1195</v>
      </c>
      <c r="AC40" t="s">
        <v>1196</v>
      </c>
    </row>
    <row r="41" spans="2:29" x14ac:dyDescent="0.35">
      <c r="B41" t="s">
        <v>1195</v>
      </c>
      <c r="C41" t="s">
        <v>1196</v>
      </c>
      <c r="F41" t="s">
        <v>1195</v>
      </c>
      <c r="G41" t="s">
        <v>1196</v>
      </c>
      <c r="K41" t="s">
        <v>1195</v>
      </c>
      <c r="L41" t="s">
        <v>1196</v>
      </c>
      <c r="P41" t="s">
        <v>1250</v>
      </c>
      <c r="Q41" t="s">
        <v>1251</v>
      </c>
      <c r="U41" t="s">
        <v>1236</v>
      </c>
      <c r="W41" t="s">
        <v>1252</v>
      </c>
      <c r="AA41" t="s">
        <v>1244</v>
      </c>
      <c r="AC41" t="s">
        <v>1243</v>
      </c>
    </row>
    <row r="42" spans="2:29" x14ac:dyDescent="0.35">
      <c r="B42" t="s">
        <v>1244</v>
      </c>
      <c r="C42" t="s">
        <v>1243</v>
      </c>
      <c r="F42" t="s">
        <v>1244</v>
      </c>
      <c r="G42" t="s">
        <v>1243</v>
      </c>
      <c r="K42" t="s">
        <v>1244</v>
      </c>
      <c r="L42" t="s">
        <v>1243</v>
      </c>
      <c r="P42" t="s">
        <v>1253</v>
      </c>
      <c r="Q42" t="s">
        <v>1254</v>
      </c>
      <c r="U42" t="s">
        <v>1255</v>
      </c>
      <c r="W42" t="s">
        <v>1256</v>
      </c>
      <c r="AA42" t="s">
        <v>1257</v>
      </c>
      <c r="AC42" t="s">
        <v>1258</v>
      </c>
    </row>
    <row r="43" spans="2:29" x14ac:dyDescent="0.35">
      <c r="B43" t="s">
        <v>1257</v>
      </c>
      <c r="C43" t="s">
        <v>1259</v>
      </c>
      <c r="F43" t="s">
        <v>1257</v>
      </c>
      <c r="G43" t="s">
        <v>1260</v>
      </c>
      <c r="K43" t="s">
        <v>1257</v>
      </c>
      <c r="L43" t="s">
        <v>1260</v>
      </c>
      <c r="P43" t="s">
        <v>1261</v>
      </c>
      <c r="Q43" t="s">
        <v>1262</v>
      </c>
      <c r="U43" t="s">
        <v>1210</v>
      </c>
      <c r="W43" t="s">
        <v>1263</v>
      </c>
      <c r="AA43" t="s">
        <v>1215</v>
      </c>
      <c r="AC43" t="s">
        <v>1216</v>
      </c>
    </row>
    <row r="44" spans="2:29" x14ac:dyDescent="0.35">
      <c r="B44" t="s">
        <v>1264</v>
      </c>
      <c r="C44" t="s">
        <v>1265</v>
      </c>
      <c r="F44" t="s">
        <v>1215</v>
      </c>
      <c r="G44" t="s">
        <v>1216</v>
      </c>
      <c r="K44" t="s">
        <v>1215</v>
      </c>
      <c r="L44" t="s">
        <v>1216</v>
      </c>
      <c r="P44" t="s">
        <v>1266</v>
      </c>
      <c r="Q44" t="s">
        <v>1267</v>
      </c>
      <c r="U44" t="s">
        <v>1217</v>
      </c>
      <c r="W44" t="s">
        <v>1268</v>
      </c>
      <c r="AA44" t="s">
        <v>1190</v>
      </c>
      <c r="AC44" t="s">
        <v>1184</v>
      </c>
    </row>
    <row r="45" spans="2:29" x14ac:dyDescent="0.35">
      <c r="B45" t="s">
        <v>1215</v>
      </c>
      <c r="C45" t="s">
        <v>1216</v>
      </c>
      <c r="F45" t="s">
        <v>1190</v>
      </c>
      <c r="G45" t="s">
        <v>1184</v>
      </c>
      <c r="K45" t="s">
        <v>1190</v>
      </c>
      <c r="L45" t="s">
        <v>1184</v>
      </c>
      <c r="P45" t="s">
        <v>1269</v>
      </c>
      <c r="Q45" t="s">
        <v>1270</v>
      </c>
      <c r="U45" t="s">
        <v>1271</v>
      </c>
      <c r="W45" t="s">
        <v>1272</v>
      </c>
      <c r="AA45" t="s">
        <v>1273</v>
      </c>
      <c r="AC45" t="s">
        <v>1274</v>
      </c>
    </row>
    <row r="46" spans="2:29" x14ac:dyDescent="0.35">
      <c r="B46" t="s">
        <v>1190</v>
      </c>
      <c r="C46" t="s">
        <v>1184</v>
      </c>
      <c r="F46" t="s">
        <v>1273</v>
      </c>
      <c r="G46" t="s">
        <v>1274</v>
      </c>
      <c r="K46" t="s">
        <v>1273</v>
      </c>
      <c r="L46" t="s">
        <v>1274</v>
      </c>
      <c r="P46" t="s">
        <v>1275</v>
      </c>
      <c r="Q46" t="s">
        <v>1276</v>
      </c>
      <c r="U46" t="s">
        <v>1277</v>
      </c>
      <c r="W46" t="s">
        <v>1278</v>
      </c>
      <c r="AA46" t="s">
        <v>1279</v>
      </c>
      <c r="AC46" t="s">
        <v>1280</v>
      </c>
    </row>
    <row r="47" spans="2:29" x14ac:dyDescent="0.35">
      <c r="B47" t="s">
        <v>1273</v>
      </c>
      <c r="C47" t="s">
        <v>1274</v>
      </c>
      <c r="F47" t="s">
        <v>1279</v>
      </c>
      <c r="G47" t="s">
        <v>1281</v>
      </c>
      <c r="K47" t="s">
        <v>1279</v>
      </c>
      <c r="L47" t="s">
        <v>1280</v>
      </c>
      <c r="P47" t="s">
        <v>1282</v>
      </c>
      <c r="Q47" t="s">
        <v>1283</v>
      </c>
      <c r="U47" t="s">
        <v>1222</v>
      </c>
      <c r="W47" t="s">
        <v>1284</v>
      </c>
      <c r="AA47" t="s">
        <v>1285</v>
      </c>
      <c r="AC47" t="s">
        <v>1286</v>
      </c>
    </row>
    <row r="48" spans="2:29" x14ac:dyDescent="0.35">
      <c r="B48" t="s">
        <v>1279</v>
      </c>
      <c r="C48" t="s">
        <v>1281</v>
      </c>
      <c r="F48" t="s">
        <v>1285</v>
      </c>
      <c r="G48" t="s">
        <v>1287</v>
      </c>
      <c r="K48" t="s">
        <v>1285</v>
      </c>
      <c r="L48" t="s">
        <v>1287</v>
      </c>
      <c r="P48" t="s">
        <v>1288</v>
      </c>
      <c r="Q48" t="s">
        <v>1289</v>
      </c>
      <c r="U48" t="s">
        <v>1290</v>
      </c>
      <c r="W48" t="s">
        <v>1291</v>
      </c>
      <c r="AA48" t="s">
        <v>1292</v>
      </c>
      <c r="AC48" t="s">
        <v>1293</v>
      </c>
    </row>
    <row r="49" spans="2:29" x14ac:dyDescent="0.35">
      <c r="B49" t="s">
        <v>1285</v>
      </c>
      <c r="C49" t="s">
        <v>1294</v>
      </c>
      <c r="F49" t="s">
        <v>1292</v>
      </c>
      <c r="G49" t="s">
        <v>1295</v>
      </c>
      <c r="K49" t="s">
        <v>1292</v>
      </c>
      <c r="L49" t="s">
        <v>1295</v>
      </c>
      <c r="P49" t="s">
        <v>1296</v>
      </c>
      <c r="Q49" t="s">
        <v>1297</v>
      </c>
      <c r="U49" t="s">
        <v>1228</v>
      </c>
      <c r="W49" t="s">
        <v>1298</v>
      </c>
      <c r="AA49" t="s">
        <v>1241</v>
      </c>
      <c r="AC49" t="s">
        <v>1299</v>
      </c>
    </row>
    <row r="50" spans="2:29" x14ac:dyDescent="0.35">
      <c r="B50" t="s">
        <v>1292</v>
      </c>
      <c r="C50" t="s">
        <v>1295</v>
      </c>
      <c r="F50" t="s">
        <v>1241</v>
      </c>
      <c r="G50" t="s">
        <v>1300</v>
      </c>
      <c r="K50" t="s">
        <v>1241</v>
      </c>
      <c r="L50" t="s">
        <v>1300</v>
      </c>
      <c r="P50" t="s">
        <v>1271</v>
      </c>
      <c r="Q50" t="s">
        <v>1301</v>
      </c>
      <c r="U50" t="s">
        <v>1302</v>
      </c>
      <c r="W50" t="s">
        <v>1303</v>
      </c>
      <c r="AA50" t="s">
        <v>1304</v>
      </c>
      <c r="AC50" t="s">
        <v>1305</v>
      </c>
    </row>
    <row r="51" spans="2:29" x14ac:dyDescent="0.35">
      <c r="B51" t="s">
        <v>1241</v>
      </c>
      <c r="C51" t="s">
        <v>1300</v>
      </c>
      <c r="F51" t="s">
        <v>1304</v>
      </c>
      <c r="G51" t="s">
        <v>1305</v>
      </c>
      <c r="K51" t="s">
        <v>1304</v>
      </c>
      <c r="L51" t="s">
        <v>1305</v>
      </c>
      <c r="P51" t="s">
        <v>1277</v>
      </c>
      <c r="Q51" t="s">
        <v>1306</v>
      </c>
      <c r="U51" t="s">
        <v>1253</v>
      </c>
      <c r="W51" t="s">
        <v>1307</v>
      </c>
    </row>
    <row r="52" spans="2:29" x14ac:dyDescent="0.35">
      <c r="B52" t="s">
        <v>1304</v>
      </c>
      <c r="C52" t="s">
        <v>1305</v>
      </c>
      <c r="P52" t="s">
        <v>1290</v>
      </c>
      <c r="Q52" t="s">
        <v>1308</v>
      </c>
      <c r="U52" t="s">
        <v>1257</v>
      </c>
      <c r="W52" t="s">
        <v>1309</v>
      </c>
    </row>
    <row r="53" spans="2:29" x14ac:dyDescent="0.35">
      <c r="P53" t="s">
        <v>1248</v>
      </c>
      <c r="Q53" t="s">
        <v>1310</v>
      </c>
      <c r="U53" t="s">
        <v>1273</v>
      </c>
      <c r="W53" t="s">
        <v>1311</v>
      </c>
    </row>
    <row r="54" spans="2:29" x14ac:dyDescent="0.35">
      <c r="P54" t="s">
        <v>1203</v>
      </c>
      <c r="Q54" t="s">
        <v>1196</v>
      </c>
      <c r="U54" t="s">
        <v>1312</v>
      </c>
      <c r="W54" t="s">
        <v>1313</v>
      </c>
    </row>
    <row r="55" spans="2:29" x14ac:dyDescent="0.35">
      <c r="P55" t="s">
        <v>1312</v>
      </c>
      <c r="Q55" t="s">
        <v>1314</v>
      </c>
      <c r="U55" t="s">
        <v>1279</v>
      </c>
      <c r="W55" t="s">
        <v>1315</v>
      </c>
    </row>
    <row r="56" spans="2:29" x14ac:dyDescent="0.35">
      <c r="P56" t="s">
        <v>1215</v>
      </c>
      <c r="Q56" t="s">
        <v>1316</v>
      </c>
      <c r="U56" t="s">
        <v>1317</v>
      </c>
      <c r="W56" t="s">
        <v>1318</v>
      </c>
    </row>
    <row r="57" spans="2:29" x14ac:dyDescent="0.35">
      <c r="P57" t="s">
        <v>1183</v>
      </c>
      <c r="Q57" t="s">
        <v>1319</v>
      </c>
      <c r="U57" t="s">
        <v>1292</v>
      </c>
      <c r="W57" t="s">
        <v>1320</v>
      </c>
    </row>
    <row r="58" spans="2:29" x14ac:dyDescent="0.35">
      <c r="P58" t="s">
        <v>1321</v>
      </c>
      <c r="Q58" t="s">
        <v>1322</v>
      </c>
      <c r="U58" t="s">
        <v>1323</v>
      </c>
      <c r="W58" t="s">
        <v>1324</v>
      </c>
    </row>
    <row r="59" spans="2:29" x14ac:dyDescent="0.35">
      <c r="P59" t="s">
        <v>1323</v>
      </c>
      <c r="Q59" t="s">
        <v>1325</v>
      </c>
      <c r="U59" t="s">
        <v>1285</v>
      </c>
      <c r="W59" t="s">
        <v>1326</v>
      </c>
    </row>
    <row r="60" spans="2:29" x14ac:dyDescent="0.35">
      <c r="P60" t="s">
        <v>1327</v>
      </c>
      <c r="Q60" t="s">
        <v>1328</v>
      </c>
      <c r="U60" t="s">
        <v>1197</v>
      </c>
      <c r="W60" t="s">
        <v>1198</v>
      </c>
    </row>
    <row r="61" spans="2:29" x14ac:dyDescent="0.35">
      <c r="P61" t="s">
        <v>1329</v>
      </c>
      <c r="Q61" t="s">
        <v>1330</v>
      </c>
      <c r="U61" t="s">
        <v>1185</v>
      </c>
      <c r="W61" t="s">
        <v>1186</v>
      </c>
    </row>
    <row r="62" spans="2:29" x14ac:dyDescent="0.35">
      <c r="P62" t="s">
        <v>1331</v>
      </c>
      <c r="Q62" t="s">
        <v>1332</v>
      </c>
      <c r="U62" t="s">
        <v>1304</v>
      </c>
      <c r="W62" t="s">
        <v>1305</v>
      </c>
    </row>
    <row r="63" spans="2:29" x14ac:dyDescent="0.35">
      <c r="P63" t="s">
        <v>1333</v>
      </c>
      <c r="Q63" t="s">
        <v>1334</v>
      </c>
      <c r="U63" t="s">
        <v>1239</v>
      </c>
      <c r="W63" t="s">
        <v>1243</v>
      </c>
    </row>
    <row r="64" spans="2:29" x14ac:dyDescent="0.35">
      <c r="P64" t="s">
        <v>1302</v>
      </c>
      <c r="Q64" t="s">
        <v>1335</v>
      </c>
      <c r="U64" t="s">
        <v>1244</v>
      </c>
      <c r="W64" t="s">
        <v>1243</v>
      </c>
    </row>
    <row r="65" spans="16:17" x14ac:dyDescent="0.35">
      <c r="P65" t="s">
        <v>1255</v>
      </c>
      <c r="Q65" t="s">
        <v>1336</v>
      </c>
    </row>
    <row r="66" spans="16:17" x14ac:dyDescent="0.35">
      <c r="P66" t="s">
        <v>1337</v>
      </c>
      <c r="Q66" t="s">
        <v>1216</v>
      </c>
    </row>
    <row r="67" spans="16:17" x14ac:dyDescent="0.35">
      <c r="P67" t="s">
        <v>1317</v>
      </c>
      <c r="Q67" t="s">
        <v>1338</v>
      </c>
    </row>
    <row r="68" spans="16:17" x14ac:dyDescent="0.35">
      <c r="P68" t="s">
        <v>1292</v>
      </c>
      <c r="Q68" t="s">
        <v>1320</v>
      </c>
    </row>
    <row r="69" spans="16:17" x14ac:dyDescent="0.35">
      <c r="P69" t="s">
        <v>1241</v>
      </c>
      <c r="Q69" t="s">
        <v>1242</v>
      </c>
    </row>
    <row r="70" spans="16:17" x14ac:dyDescent="0.35">
      <c r="P70" t="s">
        <v>1339</v>
      </c>
      <c r="Q70" t="s">
        <v>1340</v>
      </c>
    </row>
    <row r="71" spans="16:17" x14ac:dyDescent="0.35">
      <c r="P71" t="s">
        <v>1341</v>
      </c>
      <c r="Q71" t="s">
        <v>1342</v>
      </c>
    </row>
    <row r="72" spans="16:17" x14ac:dyDescent="0.35">
      <c r="P72" t="s">
        <v>1304</v>
      </c>
      <c r="Q72" t="s">
        <v>1343</v>
      </c>
    </row>
  </sheetData>
  <sheetProtection password="C91F" sheet="1"/>
  <conditionalFormatting sqref="C28:C52 G28:G51 L28:L51 Q28:Q72 W28:W64">
    <cfRule type="containsText" dxfId="0" priority="1" operator="containsText" text="Vantaca">
      <formula>NOT(ISERROR(SEARCH("Vantaca",C28)))</formula>
    </cfRule>
  </conditionalFormatting>
  <dataValidations disablePrompts="1" count="1">
    <dataValidation type="list" allowBlank="1" showInputMessage="1" showErrorMessage="1" prompt="Please select Entity number from the drop-down list." sqref="C4" xr:uid="{00000000-0002-0000-0C00-000000000000}">
      <formula1>ValidEntities</formula1>
    </dataValidation>
  </dataValidations>
  <printOptions horizontalCentered="1"/>
  <pageMargins left="0.1" right="0.1" top="0.25" bottom="0.25" header="0.3" footer="0.3"/>
  <pageSetup scale="70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theme="8" tint="0.59999389629810485"/>
  </sheetPr>
  <dimension ref="A1:K141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4.5" x14ac:dyDescent="0.35"/>
  <cols>
    <col min="2" max="2" width="13.6328125" style="193" bestFit="1" customWidth="1"/>
    <col min="3" max="3" width="47.7265625" style="194" bestFit="1" customWidth="1"/>
    <col min="4" max="4" width="31.36328125" style="194" bestFit="1" customWidth="1"/>
    <col min="8" max="8" width="9.08984375" style="47" customWidth="1"/>
    <col min="9" max="9" width="7.26953125" bestFit="1" customWidth="1"/>
    <col min="10" max="10" width="98.6328125" bestFit="1" customWidth="1"/>
    <col min="11" max="11" width="27.36328125" bestFit="1" customWidth="1"/>
  </cols>
  <sheetData>
    <row r="1" spans="1:11" x14ac:dyDescent="0.35">
      <c r="A1" s="13" t="s">
        <v>1344</v>
      </c>
    </row>
    <row r="2" spans="1:11" x14ac:dyDescent="0.35">
      <c r="A2" s="13" t="s">
        <v>1345</v>
      </c>
    </row>
    <row r="5" spans="1:11" x14ac:dyDescent="0.35">
      <c r="A5" s="3"/>
      <c r="B5" s="17"/>
      <c r="C5" s="18" t="s">
        <v>1346</v>
      </c>
      <c r="D5" s="19"/>
      <c r="I5" s="20"/>
      <c r="J5" s="40" t="s">
        <v>1347</v>
      </c>
      <c r="K5" s="21"/>
    </row>
    <row r="6" spans="1:11" x14ac:dyDescent="0.35">
      <c r="A6" s="3"/>
      <c r="B6" s="195" t="s">
        <v>1348</v>
      </c>
      <c r="C6" s="195" t="s">
        <v>8</v>
      </c>
      <c r="D6" s="195" t="s">
        <v>1349</v>
      </c>
      <c r="I6" s="15" t="s">
        <v>1350</v>
      </c>
      <c r="J6" s="15" t="s">
        <v>1351</v>
      </c>
      <c r="K6" s="15" t="s">
        <v>1352</v>
      </c>
    </row>
    <row r="7" spans="1:11" x14ac:dyDescent="0.35">
      <c r="A7" s="3">
        <v>1</v>
      </c>
      <c r="B7" s="196">
        <v>100000</v>
      </c>
      <c r="C7" s="197" t="s">
        <v>1353</v>
      </c>
      <c r="D7" s="198" t="s">
        <v>1354</v>
      </c>
      <c r="I7" s="16">
        <v>107111</v>
      </c>
      <c r="J7" s="16" t="s">
        <v>1355</v>
      </c>
      <c r="K7" s="16" t="s">
        <v>1356</v>
      </c>
    </row>
    <row r="8" spans="1:11" x14ac:dyDescent="0.35">
      <c r="A8" s="3">
        <f t="shared" ref="A8:A71" si="0">+A7+1</f>
        <v>2</v>
      </c>
      <c r="B8" s="196">
        <v>100010</v>
      </c>
      <c r="C8" s="197" t="s">
        <v>1357</v>
      </c>
      <c r="D8" s="198" t="s">
        <v>1354</v>
      </c>
      <c r="I8" s="16">
        <v>107211</v>
      </c>
      <c r="J8" s="16" t="s">
        <v>1358</v>
      </c>
      <c r="K8" s="16" t="s">
        <v>1359</v>
      </c>
    </row>
    <row r="9" spans="1:11" x14ac:dyDescent="0.35">
      <c r="A9" s="3">
        <f t="shared" si="0"/>
        <v>3</v>
      </c>
      <c r="B9" s="196">
        <v>100011</v>
      </c>
      <c r="C9" s="197" t="s">
        <v>1360</v>
      </c>
      <c r="D9" s="198" t="s">
        <v>1354</v>
      </c>
      <c r="I9" s="16">
        <v>111112</v>
      </c>
      <c r="J9" s="16" t="s">
        <v>1361</v>
      </c>
      <c r="K9" s="16" t="s">
        <v>1362</v>
      </c>
    </row>
    <row r="10" spans="1:11" x14ac:dyDescent="0.35">
      <c r="A10" s="3">
        <f t="shared" si="0"/>
        <v>4</v>
      </c>
      <c r="B10" s="196">
        <v>100012</v>
      </c>
      <c r="C10" s="197" t="s">
        <v>1363</v>
      </c>
      <c r="D10" s="198" t="s">
        <v>1354</v>
      </c>
      <c r="I10" s="16">
        <v>115211</v>
      </c>
      <c r="J10" s="16" t="s">
        <v>1364</v>
      </c>
      <c r="K10" s="16" t="s">
        <v>1365</v>
      </c>
    </row>
    <row r="11" spans="1:11" x14ac:dyDescent="0.35">
      <c r="A11" s="3">
        <f t="shared" si="0"/>
        <v>5</v>
      </c>
      <c r="B11" s="196">
        <v>100013</v>
      </c>
      <c r="C11" s="197" t="s">
        <v>1366</v>
      </c>
      <c r="D11" s="198" t="s">
        <v>1354</v>
      </c>
      <c r="I11" s="16">
        <v>118108</v>
      </c>
      <c r="J11" s="16" t="s">
        <v>1367</v>
      </c>
      <c r="K11" s="16" t="s">
        <v>1368</v>
      </c>
    </row>
    <row r="12" spans="1:11" x14ac:dyDescent="0.35">
      <c r="A12" s="3">
        <f t="shared" si="0"/>
        <v>6</v>
      </c>
      <c r="B12" s="196">
        <v>100014</v>
      </c>
      <c r="C12" s="197" t="s">
        <v>1369</v>
      </c>
      <c r="D12" s="198" t="s">
        <v>1354</v>
      </c>
      <c r="I12" s="16">
        <v>118212</v>
      </c>
      <c r="J12" s="16" t="s">
        <v>1370</v>
      </c>
      <c r="K12" s="16" t="s">
        <v>1371</v>
      </c>
    </row>
    <row r="13" spans="1:11" x14ac:dyDescent="0.35">
      <c r="A13" s="3">
        <f t="shared" si="0"/>
        <v>7</v>
      </c>
      <c r="B13" s="196">
        <v>100015</v>
      </c>
      <c r="C13" s="197" t="s">
        <v>1372</v>
      </c>
      <c r="D13" s="198" t="s">
        <v>1354</v>
      </c>
      <c r="I13" s="16">
        <v>120105</v>
      </c>
      <c r="J13" s="16" t="s">
        <v>1373</v>
      </c>
      <c r="K13" s="16" t="s">
        <v>1374</v>
      </c>
    </row>
    <row r="14" spans="1:11" x14ac:dyDescent="0.35">
      <c r="A14" s="3">
        <f t="shared" si="0"/>
        <v>8</v>
      </c>
      <c r="B14" s="196">
        <v>100016</v>
      </c>
      <c r="C14" s="197" t="s">
        <v>1375</v>
      </c>
      <c r="D14" s="198" t="s">
        <v>1354</v>
      </c>
      <c r="I14" s="16">
        <v>120205</v>
      </c>
      <c r="J14" s="16" t="s">
        <v>1376</v>
      </c>
      <c r="K14" s="16" t="s">
        <v>1377</v>
      </c>
    </row>
    <row r="15" spans="1:11" x14ac:dyDescent="0.35">
      <c r="A15" s="3">
        <f t="shared" si="0"/>
        <v>9</v>
      </c>
      <c r="B15" s="196">
        <v>100017</v>
      </c>
      <c r="C15" s="197" t="s">
        <v>1378</v>
      </c>
      <c r="D15" s="198" t="s">
        <v>1354</v>
      </c>
      <c r="I15" s="16">
        <v>121106</v>
      </c>
      <c r="J15" s="16" t="s">
        <v>1379</v>
      </c>
      <c r="K15" s="16" t="s">
        <v>1380</v>
      </c>
    </row>
    <row r="16" spans="1:11" x14ac:dyDescent="0.35">
      <c r="A16" s="3">
        <f t="shared" si="0"/>
        <v>10</v>
      </c>
      <c r="B16" s="196">
        <v>100018</v>
      </c>
      <c r="C16" s="197" t="s">
        <v>1381</v>
      </c>
      <c r="D16" s="198" t="s">
        <v>1354</v>
      </c>
      <c r="I16" s="16">
        <v>121206</v>
      </c>
      <c r="J16" s="16" t="s">
        <v>1382</v>
      </c>
      <c r="K16" s="16" t="s">
        <v>1383</v>
      </c>
    </row>
    <row r="17" spans="1:11" x14ac:dyDescent="0.35">
      <c r="A17" s="3">
        <f t="shared" si="0"/>
        <v>11</v>
      </c>
      <c r="B17" s="196">
        <v>100019</v>
      </c>
      <c r="C17" s="197" t="s">
        <v>1384</v>
      </c>
      <c r="D17" s="198" t="s">
        <v>1354</v>
      </c>
      <c r="I17" s="16">
        <v>124109</v>
      </c>
      <c r="J17" s="16" t="s">
        <v>1385</v>
      </c>
      <c r="K17" s="16" t="s">
        <v>1386</v>
      </c>
    </row>
    <row r="18" spans="1:11" x14ac:dyDescent="0.35">
      <c r="A18" s="3">
        <f t="shared" si="0"/>
        <v>12</v>
      </c>
      <c r="B18" s="196">
        <v>100020</v>
      </c>
      <c r="C18" s="197" t="s">
        <v>1387</v>
      </c>
      <c r="D18" s="198" t="s">
        <v>1354</v>
      </c>
      <c r="I18" s="16">
        <v>126111</v>
      </c>
      <c r="J18" s="16" t="s">
        <v>1388</v>
      </c>
      <c r="K18" s="16" t="s">
        <v>1389</v>
      </c>
    </row>
    <row r="19" spans="1:11" x14ac:dyDescent="0.35">
      <c r="A19" s="3">
        <f t="shared" si="0"/>
        <v>13</v>
      </c>
      <c r="B19" s="198">
        <v>100030</v>
      </c>
      <c r="C19" s="197" t="s">
        <v>1390</v>
      </c>
      <c r="D19" s="198" t="s">
        <v>1354</v>
      </c>
      <c r="I19" s="16">
        <v>129115</v>
      </c>
      <c r="J19" s="16" t="s">
        <v>1391</v>
      </c>
      <c r="K19" s="16" t="s">
        <v>1392</v>
      </c>
    </row>
    <row r="20" spans="1:11" x14ac:dyDescent="0.35">
      <c r="A20" s="3">
        <f t="shared" si="0"/>
        <v>14</v>
      </c>
      <c r="B20" s="198">
        <v>100031</v>
      </c>
      <c r="C20" s="197" t="s">
        <v>1360</v>
      </c>
      <c r="D20" s="198" t="s">
        <v>1354</v>
      </c>
      <c r="I20" s="16">
        <v>136116</v>
      </c>
      <c r="J20" s="16" t="s">
        <v>1393</v>
      </c>
      <c r="K20" s="16" t="s">
        <v>1394</v>
      </c>
    </row>
    <row r="21" spans="1:11" x14ac:dyDescent="0.35">
      <c r="A21" s="3">
        <f t="shared" si="0"/>
        <v>15</v>
      </c>
      <c r="B21" s="196">
        <v>100032</v>
      </c>
      <c r="C21" s="197" t="s">
        <v>1363</v>
      </c>
      <c r="D21" s="198" t="s">
        <v>1354</v>
      </c>
      <c r="I21" s="16">
        <v>137116</v>
      </c>
      <c r="J21" s="16" t="s">
        <v>1395</v>
      </c>
      <c r="K21" s="16" t="s">
        <v>1396</v>
      </c>
    </row>
    <row r="22" spans="1:11" x14ac:dyDescent="0.35">
      <c r="A22" s="3">
        <f t="shared" si="0"/>
        <v>16</v>
      </c>
      <c r="B22" s="196">
        <v>100033</v>
      </c>
      <c r="C22" s="197" t="s">
        <v>1366</v>
      </c>
      <c r="D22" s="198" t="s">
        <v>1354</v>
      </c>
      <c r="I22" s="16">
        <v>138116</v>
      </c>
      <c r="J22" s="16" t="s">
        <v>1397</v>
      </c>
      <c r="K22" s="16" t="s">
        <v>1398</v>
      </c>
    </row>
    <row r="23" spans="1:11" x14ac:dyDescent="0.35">
      <c r="A23" s="3">
        <f t="shared" si="0"/>
        <v>17</v>
      </c>
      <c r="B23" s="196" t="s">
        <v>1399</v>
      </c>
      <c r="C23" s="197" t="s">
        <v>1400</v>
      </c>
      <c r="D23" s="198" t="s">
        <v>1354</v>
      </c>
      <c r="I23" s="16">
        <v>139116</v>
      </c>
      <c r="J23" s="16" t="s">
        <v>1401</v>
      </c>
      <c r="K23" s="16" t="s">
        <v>1402</v>
      </c>
    </row>
    <row r="24" spans="1:11" x14ac:dyDescent="0.35">
      <c r="A24" s="3">
        <f t="shared" si="0"/>
        <v>18</v>
      </c>
      <c r="B24" s="196" t="s">
        <v>1403</v>
      </c>
      <c r="C24" s="197" t="s">
        <v>1404</v>
      </c>
      <c r="D24" s="198" t="s">
        <v>1354</v>
      </c>
      <c r="I24" s="16">
        <v>140116</v>
      </c>
      <c r="J24" s="16" t="s">
        <v>1405</v>
      </c>
      <c r="K24" s="16" t="s">
        <v>1406</v>
      </c>
    </row>
    <row r="25" spans="1:11" x14ac:dyDescent="0.35">
      <c r="A25" s="3">
        <f t="shared" si="0"/>
        <v>19</v>
      </c>
      <c r="B25" s="196">
        <v>100500</v>
      </c>
      <c r="C25" s="197" t="s">
        <v>1407</v>
      </c>
      <c r="D25" s="198" t="s">
        <v>1354</v>
      </c>
      <c r="I25" s="16">
        <v>141117</v>
      </c>
      <c r="J25" s="16" t="s">
        <v>1408</v>
      </c>
      <c r="K25" s="16" t="s">
        <v>1409</v>
      </c>
    </row>
    <row r="26" spans="1:11" x14ac:dyDescent="0.35">
      <c r="A26" s="3">
        <f t="shared" si="0"/>
        <v>20</v>
      </c>
      <c r="B26" s="198">
        <v>100510</v>
      </c>
      <c r="C26" s="197" t="s">
        <v>1410</v>
      </c>
      <c r="D26" s="198" t="s">
        <v>1354</v>
      </c>
      <c r="I26" s="16">
        <v>145117</v>
      </c>
      <c r="J26" s="16" t="s">
        <v>1411</v>
      </c>
      <c r="K26" s="16" t="s">
        <v>1412</v>
      </c>
    </row>
    <row r="27" spans="1:11" x14ac:dyDescent="0.35">
      <c r="A27" s="3">
        <f t="shared" si="0"/>
        <v>21</v>
      </c>
      <c r="B27" s="196">
        <v>100511</v>
      </c>
      <c r="C27" s="197" t="s">
        <v>1413</v>
      </c>
      <c r="D27" s="198" t="s">
        <v>1354</v>
      </c>
      <c r="I27" s="16">
        <v>147117</v>
      </c>
      <c r="J27" s="16" t="s">
        <v>1414</v>
      </c>
      <c r="K27" s="16" t="s">
        <v>1415</v>
      </c>
    </row>
    <row r="28" spans="1:11" x14ac:dyDescent="0.35">
      <c r="A28" s="3">
        <f t="shared" si="0"/>
        <v>22</v>
      </c>
      <c r="B28" s="196">
        <v>100512</v>
      </c>
      <c r="C28" s="197" t="s">
        <v>1416</v>
      </c>
      <c r="D28" s="198" t="s">
        <v>1354</v>
      </c>
      <c r="I28" s="16">
        <v>160118</v>
      </c>
      <c r="J28" s="16" t="s">
        <v>1417</v>
      </c>
      <c r="K28" s="16" t="s">
        <v>1418</v>
      </c>
    </row>
    <row r="29" spans="1:11" x14ac:dyDescent="0.35">
      <c r="A29" s="3">
        <f t="shared" si="0"/>
        <v>23</v>
      </c>
      <c r="B29" s="196">
        <v>100513</v>
      </c>
      <c r="C29" s="197" t="s">
        <v>1419</v>
      </c>
      <c r="D29" s="198" t="s">
        <v>1354</v>
      </c>
      <c r="I29" s="16">
        <v>161118</v>
      </c>
      <c r="J29" s="16" t="s">
        <v>1420</v>
      </c>
      <c r="K29" s="16" t="s">
        <v>1421</v>
      </c>
    </row>
    <row r="30" spans="1:11" x14ac:dyDescent="0.35">
      <c r="A30" s="3">
        <f t="shared" si="0"/>
        <v>24</v>
      </c>
      <c r="B30" s="196">
        <v>101000</v>
      </c>
      <c r="C30" s="197" t="s">
        <v>1422</v>
      </c>
      <c r="D30" s="198" t="s">
        <v>1354</v>
      </c>
      <c r="I30" s="16">
        <v>163118</v>
      </c>
      <c r="J30" s="16" t="s">
        <v>1423</v>
      </c>
      <c r="K30" s="16" t="s">
        <v>1424</v>
      </c>
    </row>
    <row r="31" spans="1:11" x14ac:dyDescent="0.35">
      <c r="A31" s="3">
        <f t="shared" si="0"/>
        <v>25</v>
      </c>
      <c r="B31" s="196" t="s">
        <v>1425</v>
      </c>
      <c r="C31" s="197" t="s">
        <v>1426</v>
      </c>
      <c r="D31" s="198" t="s">
        <v>1354</v>
      </c>
      <c r="I31" s="16">
        <v>165118</v>
      </c>
      <c r="J31" s="16" t="s">
        <v>1427</v>
      </c>
      <c r="K31" s="16" t="s">
        <v>1428</v>
      </c>
    </row>
    <row r="32" spans="1:11" x14ac:dyDescent="0.35">
      <c r="A32" s="3">
        <f t="shared" si="0"/>
        <v>26</v>
      </c>
      <c r="B32" s="196">
        <v>101100</v>
      </c>
      <c r="C32" s="197" t="s">
        <v>1429</v>
      </c>
      <c r="D32" s="198" t="s">
        <v>1354</v>
      </c>
      <c r="I32" s="16">
        <v>166118</v>
      </c>
      <c r="J32" s="16" t="s">
        <v>1430</v>
      </c>
      <c r="K32" s="16" t="s">
        <v>1431</v>
      </c>
    </row>
    <row r="33" spans="1:11" x14ac:dyDescent="0.35">
      <c r="A33" s="3">
        <f t="shared" si="0"/>
        <v>27</v>
      </c>
      <c r="B33" s="196">
        <v>101200</v>
      </c>
      <c r="C33" s="197" t="s">
        <v>1432</v>
      </c>
      <c r="D33" s="198" t="s">
        <v>1354</v>
      </c>
      <c r="I33" s="16">
        <v>170119</v>
      </c>
      <c r="J33" s="16" t="s">
        <v>1433</v>
      </c>
      <c r="K33" s="16" t="s">
        <v>1434</v>
      </c>
    </row>
    <row r="34" spans="1:11" x14ac:dyDescent="0.35">
      <c r="A34" s="3">
        <f t="shared" si="0"/>
        <v>28</v>
      </c>
      <c r="B34" s="196">
        <v>101205</v>
      </c>
      <c r="C34" s="197" t="s">
        <v>1435</v>
      </c>
      <c r="D34" s="198" t="s">
        <v>1354</v>
      </c>
      <c r="I34" s="16">
        <v>171119</v>
      </c>
      <c r="J34" s="16" t="s">
        <v>1436</v>
      </c>
      <c r="K34" s="16" t="s">
        <v>1437</v>
      </c>
    </row>
    <row r="35" spans="1:11" x14ac:dyDescent="0.35">
      <c r="A35" s="3">
        <f t="shared" si="0"/>
        <v>29</v>
      </c>
      <c r="B35" s="196">
        <v>102000</v>
      </c>
      <c r="C35" s="197" t="s">
        <v>1438</v>
      </c>
      <c r="D35" s="198" t="s">
        <v>1354</v>
      </c>
      <c r="I35" s="16">
        <v>172119</v>
      </c>
      <c r="J35" s="16" t="s">
        <v>1439</v>
      </c>
      <c r="K35" s="16" t="s">
        <v>1440</v>
      </c>
    </row>
    <row r="36" spans="1:11" x14ac:dyDescent="0.35">
      <c r="A36" s="3">
        <f t="shared" si="0"/>
        <v>30</v>
      </c>
      <c r="B36" s="196">
        <v>102005</v>
      </c>
      <c r="C36" s="197" t="s">
        <v>1441</v>
      </c>
      <c r="D36" s="198" t="s">
        <v>1354</v>
      </c>
      <c r="I36" s="16">
        <v>174119</v>
      </c>
      <c r="J36" s="16" t="s">
        <v>1442</v>
      </c>
      <c r="K36" s="16" t="s">
        <v>1443</v>
      </c>
    </row>
    <row r="37" spans="1:11" x14ac:dyDescent="0.35">
      <c r="A37" s="3">
        <f t="shared" si="0"/>
        <v>31</v>
      </c>
      <c r="B37" s="196">
        <v>103000</v>
      </c>
      <c r="C37" s="197" t="s">
        <v>1444</v>
      </c>
      <c r="D37" s="198" t="s">
        <v>1354</v>
      </c>
      <c r="I37" s="16">
        <v>180120</v>
      </c>
      <c r="J37" s="16" t="s">
        <v>1445</v>
      </c>
      <c r="K37" s="16" t="s">
        <v>1446</v>
      </c>
    </row>
    <row r="38" spans="1:11" x14ac:dyDescent="0.35">
      <c r="A38" s="3">
        <f t="shared" si="0"/>
        <v>32</v>
      </c>
      <c r="B38" s="196">
        <v>103005</v>
      </c>
      <c r="C38" s="197" t="s">
        <v>1447</v>
      </c>
      <c r="D38" s="198" t="s">
        <v>1354</v>
      </c>
      <c r="I38" s="16">
        <v>182120</v>
      </c>
      <c r="J38" s="16" t="s">
        <v>1448</v>
      </c>
      <c r="K38" s="16" t="s">
        <v>1449</v>
      </c>
    </row>
    <row r="39" spans="1:11" x14ac:dyDescent="0.35">
      <c r="A39" s="3">
        <f t="shared" si="0"/>
        <v>33</v>
      </c>
      <c r="B39" s="196">
        <v>103010</v>
      </c>
      <c r="C39" s="197" t="s">
        <v>1450</v>
      </c>
      <c r="D39" s="198" t="s">
        <v>1354</v>
      </c>
      <c r="I39" s="16">
        <v>182320</v>
      </c>
      <c r="J39" s="16" t="s">
        <v>1451</v>
      </c>
      <c r="K39" s="16" t="s">
        <v>1452</v>
      </c>
    </row>
    <row r="40" spans="1:11" x14ac:dyDescent="0.35">
      <c r="A40" s="3">
        <f t="shared" si="0"/>
        <v>34</v>
      </c>
      <c r="B40" s="196">
        <v>104000</v>
      </c>
      <c r="C40" s="197" t="s">
        <v>1453</v>
      </c>
      <c r="D40" s="198" t="s">
        <v>1354</v>
      </c>
      <c r="I40" s="16">
        <v>182520</v>
      </c>
      <c r="J40" s="16" t="s">
        <v>1454</v>
      </c>
      <c r="K40" s="16" t="s">
        <v>1455</v>
      </c>
    </row>
    <row r="41" spans="1:11" x14ac:dyDescent="0.35">
      <c r="A41" s="3">
        <f t="shared" si="0"/>
        <v>35</v>
      </c>
      <c r="B41" s="196">
        <v>105000</v>
      </c>
      <c r="C41" s="197" t="s">
        <v>1456</v>
      </c>
      <c r="D41" s="198" t="s">
        <v>1354</v>
      </c>
      <c r="I41" s="16">
        <v>183120</v>
      </c>
      <c r="J41" s="16" t="s">
        <v>1457</v>
      </c>
      <c r="K41" s="16" t="s">
        <v>1458</v>
      </c>
    </row>
    <row r="42" spans="1:11" x14ac:dyDescent="0.35">
      <c r="A42" s="3">
        <f t="shared" si="0"/>
        <v>36</v>
      </c>
      <c r="B42" s="196">
        <v>106000</v>
      </c>
      <c r="C42" s="197" t="s">
        <v>1459</v>
      </c>
      <c r="D42" s="198" t="s">
        <v>1354</v>
      </c>
      <c r="I42" s="16">
        <v>190021</v>
      </c>
      <c r="J42" s="16" t="s">
        <v>1460</v>
      </c>
      <c r="K42" s="16" t="s">
        <v>1461</v>
      </c>
    </row>
    <row r="43" spans="1:11" x14ac:dyDescent="0.35">
      <c r="A43" s="3">
        <f t="shared" si="0"/>
        <v>37</v>
      </c>
      <c r="B43" s="196">
        <v>106010</v>
      </c>
      <c r="C43" s="197" t="s">
        <v>1462</v>
      </c>
      <c r="D43" s="198" t="s">
        <v>1354</v>
      </c>
      <c r="I43" s="16">
        <v>191122</v>
      </c>
      <c r="J43" s="16" t="s">
        <v>1463</v>
      </c>
      <c r="K43" s="16" t="s">
        <v>1464</v>
      </c>
    </row>
    <row r="44" spans="1:11" x14ac:dyDescent="0.35">
      <c r="A44" s="3">
        <f t="shared" si="0"/>
        <v>38</v>
      </c>
      <c r="B44" s="196">
        <v>106011</v>
      </c>
      <c r="C44" s="197" t="s">
        <v>1465</v>
      </c>
      <c r="D44" s="198" t="s">
        <v>1354</v>
      </c>
      <c r="I44" s="16">
        <v>192123</v>
      </c>
      <c r="J44" s="16" t="s">
        <v>1466</v>
      </c>
      <c r="K44" s="16" t="s">
        <v>1467</v>
      </c>
    </row>
    <row r="45" spans="1:11" x14ac:dyDescent="0.35">
      <c r="A45" s="3">
        <f t="shared" si="0"/>
        <v>39</v>
      </c>
      <c r="B45" s="196">
        <v>106012</v>
      </c>
      <c r="C45" s="197" t="s">
        <v>1468</v>
      </c>
      <c r="D45" s="198" t="s">
        <v>1354</v>
      </c>
      <c r="I45" s="16">
        <v>193123</v>
      </c>
      <c r="J45" s="16" t="s">
        <v>1469</v>
      </c>
      <c r="K45" s="16" t="s">
        <v>1470</v>
      </c>
    </row>
    <row r="46" spans="1:11" x14ac:dyDescent="0.35">
      <c r="A46" s="3">
        <f t="shared" si="0"/>
        <v>40</v>
      </c>
      <c r="B46" s="196">
        <v>106013</v>
      </c>
      <c r="C46" s="197" t="s">
        <v>1471</v>
      </c>
      <c r="D46" s="198" t="s">
        <v>1354</v>
      </c>
      <c r="I46" s="16">
        <v>194123</v>
      </c>
      <c r="J46" s="16" t="s">
        <v>1472</v>
      </c>
      <c r="K46" s="16" t="s">
        <v>1473</v>
      </c>
    </row>
    <row r="47" spans="1:11" x14ac:dyDescent="0.35">
      <c r="A47" s="3">
        <f t="shared" si="0"/>
        <v>41</v>
      </c>
      <c r="B47" s="196">
        <v>106014</v>
      </c>
      <c r="C47" s="197" t="s">
        <v>1474</v>
      </c>
      <c r="D47" s="198" t="s">
        <v>1354</v>
      </c>
      <c r="I47" s="16">
        <v>194223</v>
      </c>
      <c r="J47" s="16" t="s">
        <v>1475</v>
      </c>
      <c r="K47" s="16" t="s">
        <v>1476</v>
      </c>
    </row>
    <row r="48" spans="1:11" x14ac:dyDescent="0.35">
      <c r="A48" s="3">
        <f t="shared" si="0"/>
        <v>42</v>
      </c>
      <c r="B48" s="196">
        <v>106015</v>
      </c>
      <c r="C48" s="197" t="s">
        <v>1477</v>
      </c>
      <c r="D48" s="198" t="s">
        <v>1354</v>
      </c>
      <c r="I48" s="16">
        <v>195123</v>
      </c>
      <c r="J48" s="16" t="s">
        <v>1478</v>
      </c>
      <c r="K48" s="16" t="s">
        <v>1479</v>
      </c>
    </row>
    <row r="49" spans="1:11" x14ac:dyDescent="0.35">
      <c r="A49" s="3">
        <f t="shared" si="0"/>
        <v>43</v>
      </c>
      <c r="B49" s="196">
        <v>106016</v>
      </c>
      <c r="C49" s="197" t="s">
        <v>1480</v>
      </c>
      <c r="D49" s="198" t="s">
        <v>1354</v>
      </c>
      <c r="I49" s="16">
        <v>196123</v>
      </c>
      <c r="J49" s="16" t="s">
        <v>1481</v>
      </c>
      <c r="K49" s="16" t="s">
        <v>1482</v>
      </c>
    </row>
    <row r="50" spans="1:11" x14ac:dyDescent="0.35">
      <c r="A50" s="3">
        <f t="shared" si="0"/>
        <v>44</v>
      </c>
      <c r="B50" s="196">
        <v>106017</v>
      </c>
      <c r="C50" s="197" t="s">
        <v>1483</v>
      </c>
      <c r="D50" s="198" t="s">
        <v>1354</v>
      </c>
      <c r="I50" s="16">
        <v>197124</v>
      </c>
      <c r="J50" s="16" t="s">
        <v>1484</v>
      </c>
      <c r="K50" s="16" t="s">
        <v>1485</v>
      </c>
    </row>
    <row r="51" spans="1:11" x14ac:dyDescent="0.35">
      <c r="A51" s="3">
        <f t="shared" si="0"/>
        <v>45</v>
      </c>
      <c r="B51" s="196">
        <v>106018</v>
      </c>
      <c r="C51" s="197" t="s">
        <v>1486</v>
      </c>
      <c r="D51" s="198" t="s">
        <v>1354</v>
      </c>
      <c r="I51" s="16">
        <v>198124</v>
      </c>
      <c r="J51" s="16" t="s">
        <v>1487</v>
      </c>
      <c r="K51" s="16" t="s">
        <v>1488</v>
      </c>
    </row>
    <row r="52" spans="1:11" x14ac:dyDescent="0.35">
      <c r="A52" s="3">
        <f t="shared" si="0"/>
        <v>46</v>
      </c>
      <c r="B52" s="196">
        <v>106019</v>
      </c>
      <c r="C52" s="197" t="s">
        <v>1489</v>
      </c>
      <c r="D52" s="198" t="s">
        <v>1354</v>
      </c>
      <c r="I52" s="16">
        <v>199124</v>
      </c>
      <c r="J52" s="189" t="s">
        <v>1490</v>
      </c>
      <c r="K52" s="16" t="s">
        <v>1491</v>
      </c>
    </row>
    <row r="53" spans="1:11" x14ac:dyDescent="0.35">
      <c r="A53" s="3">
        <f t="shared" si="0"/>
        <v>47</v>
      </c>
      <c r="B53" s="196">
        <v>106020</v>
      </c>
      <c r="C53" s="197" t="s">
        <v>1492</v>
      </c>
      <c r="D53" s="198" t="s">
        <v>1354</v>
      </c>
      <c r="I53" s="16">
        <v>200125</v>
      </c>
      <c r="J53" s="189" t="s">
        <v>1493</v>
      </c>
      <c r="K53" s="16" t="s">
        <v>1494</v>
      </c>
    </row>
    <row r="54" spans="1:11" x14ac:dyDescent="0.35">
      <c r="A54" s="3">
        <f t="shared" si="0"/>
        <v>48</v>
      </c>
      <c r="B54" s="196">
        <v>106501</v>
      </c>
      <c r="C54" s="197" t="s">
        <v>1495</v>
      </c>
      <c r="D54" s="198" t="s">
        <v>1354</v>
      </c>
      <c r="I54" s="16">
        <v>201125</v>
      </c>
      <c r="J54" s="189" t="s">
        <v>1496</v>
      </c>
      <c r="K54" s="16" t="s">
        <v>1497</v>
      </c>
    </row>
    <row r="55" spans="1:11" x14ac:dyDescent="0.35">
      <c r="A55" s="3">
        <f t="shared" si="0"/>
        <v>49</v>
      </c>
      <c r="B55" s="196">
        <v>106502</v>
      </c>
      <c r="C55" s="197" t="s">
        <v>1498</v>
      </c>
      <c r="D55" s="198" t="s">
        <v>1354</v>
      </c>
      <c r="I55" s="16">
        <v>202125</v>
      </c>
      <c r="J55" s="189" t="s">
        <v>1499</v>
      </c>
      <c r="K55" s="16" t="s">
        <v>1500</v>
      </c>
    </row>
    <row r="56" spans="1:11" x14ac:dyDescent="0.35">
      <c r="A56" s="3">
        <f t="shared" si="0"/>
        <v>50</v>
      </c>
      <c r="B56" s="196">
        <v>106503</v>
      </c>
      <c r="C56" s="197" t="s">
        <v>1501</v>
      </c>
      <c r="D56" s="198" t="s">
        <v>1354</v>
      </c>
      <c r="I56" s="16">
        <v>203125</v>
      </c>
      <c r="J56" s="16" t="s">
        <v>1502</v>
      </c>
      <c r="K56" s="16" t="s">
        <v>1503</v>
      </c>
    </row>
    <row r="57" spans="1:11" x14ac:dyDescent="0.35">
      <c r="A57" s="3">
        <f t="shared" si="0"/>
        <v>51</v>
      </c>
      <c r="B57" s="196">
        <v>106504</v>
      </c>
      <c r="C57" s="197" t="s">
        <v>1504</v>
      </c>
      <c r="D57" s="198" t="s">
        <v>1354</v>
      </c>
      <c r="I57" s="16">
        <v>203225</v>
      </c>
      <c r="J57" s="16" t="s">
        <v>1505</v>
      </c>
      <c r="K57" s="16" t="s">
        <v>1506</v>
      </c>
    </row>
    <row r="58" spans="1:11" x14ac:dyDescent="0.35">
      <c r="A58" s="3">
        <f t="shared" si="0"/>
        <v>52</v>
      </c>
      <c r="B58" s="196">
        <v>106505</v>
      </c>
      <c r="C58" s="197" t="s">
        <v>1507</v>
      </c>
      <c r="D58" s="198" t="s">
        <v>1354</v>
      </c>
      <c r="I58" s="16">
        <v>204125</v>
      </c>
      <c r="J58" s="16" t="s">
        <v>1508</v>
      </c>
      <c r="K58" s="16" t="s">
        <v>1509</v>
      </c>
    </row>
    <row r="59" spans="1:11" x14ac:dyDescent="0.35">
      <c r="A59" s="3">
        <f t="shared" si="0"/>
        <v>53</v>
      </c>
      <c r="B59" s="196">
        <v>106506</v>
      </c>
      <c r="C59" s="197" t="s">
        <v>1510</v>
      </c>
      <c r="D59" s="198" t="s">
        <v>1354</v>
      </c>
      <c r="I59" s="16">
        <v>205125</v>
      </c>
      <c r="J59" s="16"/>
      <c r="K59" s="16" t="s">
        <v>1511</v>
      </c>
    </row>
    <row r="60" spans="1:11" x14ac:dyDescent="0.35">
      <c r="A60" s="3">
        <f t="shared" si="0"/>
        <v>54</v>
      </c>
      <c r="B60" s="196">
        <v>106507</v>
      </c>
      <c r="C60" s="197" t="s">
        <v>1512</v>
      </c>
      <c r="D60" s="198" t="s">
        <v>1354</v>
      </c>
      <c r="I60" s="16"/>
      <c r="J60" s="16"/>
      <c r="K60" s="16"/>
    </row>
    <row r="61" spans="1:11" x14ac:dyDescent="0.35">
      <c r="A61" s="3">
        <f t="shared" si="0"/>
        <v>55</v>
      </c>
      <c r="B61" s="196">
        <v>106508</v>
      </c>
      <c r="C61" s="197" t="s">
        <v>1513</v>
      </c>
      <c r="D61" s="198" t="s">
        <v>1354</v>
      </c>
      <c r="I61" s="16"/>
      <c r="J61" s="16"/>
      <c r="K61" s="16"/>
    </row>
    <row r="62" spans="1:11" x14ac:dyDescent="0.35">
      <c r="A62" s="3">
        <f t="shared" si="0"/>
        <v>56</v>
      </c>
      <c r="B62" s="196">
        <v>106509</v>
      </c>
      <c r="C62" s="197" t="s">
        <v>1514</v>
      </c>
      <c r="D62" s="198" t="s">
        <v>1354</v>
      </c>
      <c r="I62" s="16"/>
      <c r="J62" s="16"/>
      <c r="K62" s="16"/>
    </row>
    <row r="63" spans="1:11" x14ac:dyDescent="0.35">
      <c r="A63" s="3">
        <f t="shared" si="0"/>
        <v>57</v>
      </c>
      <c r="B63" s="196">
        <v>106510</v>
      </c>
      <c r="C63" s="197" t="s">
        <v>1515</v>
      </c>
      <c r="D63" s="198" t="s">
        <v>1354</v>
      </c>
      <c r="I63" s="16"/>
      <c r="J63" s="16"/>
      <c r="K63" s="16"/>
    </row>
    <row r="64" spans="1:11" x14ac:dyDescent="0.35">
      <c r="A64" s="3">
        <f t="shared" si="0"/>
        <v>58</v>
      </c>
      <c r="B64" s="196">
        <v>107000</v>
      </c>
      <c r="C64" s="197" t="s">
        <v>1516</v>
      </c>
      <c r="D64" s="198" t="s">
        <v>1354</v>
      </c>
      <c r="I64" s="16">
        <v>901114</v>
      </c>
      <c r="J64" s="16" t="s">
        <v>1517</v>
      </c>
      <c r="K64" s="16" t="s">
        <v>1518</v>
      </c>
    </row>
    <row r="65" spans="1:11" x14ac:dyDescent="0.35">
      <c r="A65" s="3">
        <f t="shared" si="0"/>
        <v>59</v>
      </c>
      <c r="B65" s="196">
        <v>107100</v>
      </c>
      <c r="C65" s="197" t="s">
        <v>1519</v>
      </c>
      <c r="D65" s="198" t="s">
        <v>1354</v>
      </c>
      <c r="I65" s="16">
        <v>902114</v>
      </c>
      <c r="J65" s="16" t="s">
        <v>1520</v>
      </c>
      <c r="K65" s="16" t="s">
        <v>1521</v>
      </c>
    </row>
    <row r="66" spans="1:11" x14ac:dyDescent="0.35">
      <c r="A66" s="3">
        <f t="shared" si="0"/>
        <v>60</v>
      </c>
      <c r="B66" s="196">
        <v>108000</v>
      </c>
      <c r="C66" s="197" t="s">
        <v>1522</v>
      </c>
      <c r="D66" s="198" t="s">
        <v>1354</v>
      </c>
      <c r="I66" s="16">
        <v>903114</v>
      </c>
      <c r="J66" s="16" t="s">
        <v>1523</v>
      </c>
      <c r="K66" s="16" t="s">
        <v>1523</v>
      </c>
    </row>
    <row r="67" spans="1:11" x14ac:dyDescent="0.35">
      <c r="A67" s="3">
        <f t="shared" si="0"/>
        <v>61</v>
      </c>
      <c r="B67" s="196">
        <v>108001</v>
      </c>
      <c r="C67" s="197" t="s">
        <v>1524</v>
      </c>
      <c r="D67" s="198" t="s">
        <v>1354</v>
      </c>
      <c r="I67" s="16">
        <v>904114</v>
      </c>
      <c r="J67" s="16" t="s">
        <v>1525</v>
      </c>
      <c r="K67" s="16" t="s">
        <v>1526</v>
      </c>
    </row>
    <row r="68" spans="1:11" x14ac:dyDescent="0.35">
      <c r="A68" s="3">
        <f t="shared" si="0"/>
        <v>62</v>
      </c>
      <c r="B68" s="196">
        <v>108100</v>
      </c>
      <c r="C68" s="197" t="s">
        <v>1527</v>
      </c>
      <c r="D68" s="198" t="s">
        <v>1354</v>
      </c>
      <c r="I68" s="16">
        <v>905124</v>
      </c>
      <c r="J68" s="16" t="s">
        <v>1528</v>
      </c>
      <c r="K68" s="16" t="s">
        <v>1529</v>
      </c>
    </row>
    <row r="69" spans="1:11" x14ac:dyDescent="0.35">
      <c r="A69" s="3">
        <f t="shared" si="0"/>
        <v>63</v>
      </c>
      <c r="B69" s="196">
        <v>108110</v>
      </c>
      <c r="C69" s="197" t="s">
        <v>1530</v>
      </c>
      <c r="D69" s="198" t="s">
        <v>1354</v>
      </c>
    </row>
    <row r="70" spans="1:11" x14ac:dyDescent="0.35">
      <c r="A70" s="3">
        <f t="shared" si="0"/>
        <v>64</v>
      </c>
      <c r="B70" s="196">
        <v>111000</v>
      </c>
      <c r="C70" s="197" t="s">
        <v>1531</v>
      </c>
      <c r="D70" s="198" t="s">
        <v>1354</v>
      </c>
    </row>
    <row r="71" spans="1:11" x14ac:dyDescent="0.35">
      <c r="A71" s="3">
        <f t="shared" si="0"/>
        <v>65</v>
      </c>
      <c r="B71" s="196">
        <v>111010</v>
      </c>
      <c r="C71" s="197" t="s">
        <v>1532</v>
      </c>
      <c r="D71" s="198" t="s">
        <v>1354</v>
      </c>
    </row>
    <row r="72" spans="1:11" x14ac:dyDescent="0.35">
      <c r="A72" s="3">
        <f t="shared" ref="A72:A135" si="1">+A71+1</f>
        <v>66</v>
      </c>
      <c r="B72" s="196">
        <v>111011</v>
      </c>
      <c r="C72" s="197" t="s">
        <v>1533</v>
      </c>
      <c r="D72" s="198" t="s">
        <v>1354</v>
      </c>
    </row>
    <row r="73" spans="1:11" x14ac:dyDescent="0.35">
      <c r="A73" s="3">
        <f t="shared" si="1"/>
        <v>67</v>
      </c>
      <c r="B73" s="196">
        <v>111012</v>
      </c>
      <c r="C73" s="197" t="s">
        <v>1534</v>
      </c>
      <c r="D73" s="198" t="s">
        <v>1354</v>
      </c>
    </row>
    <row r="74" spans="1:11" x14ac:dyDescent="0.35">
      <c r="A74" s="3">
        <f t="shared" si="1"/>
        <v>68</v>
      </c>
      <c r="B74" s="198">
        <v>111013</v>
      </c>
      <c r="C74" s="197" t="s">
        <v>1535</v>
      </c>
      <c r="D74" s="198" t="s">
        <v>1354</v>
      </c>
    </row>
    <row r="75" spans="1:11" x14ac:dyDescent="0.35">
      <c r="A75" s="3">
        <f t="shared" si="1"/>
        <v>69</v>
      </c>
      <c r="B75" s="198">
        <v>111014</v>
      </c>
      <c r="C75" s="197" t="s">
        <v>1536</v>
      </c>
      <c r="D75" s="198" t="s">
        <v>1354</v>
      </c>
    </row>
    <row r="76" spans="1:11" x14ac:dyDescent="0.35">
      <c r="A76" s="3">
        <f t="shared" si="1"/>
        <v>70</v>
      </c>
      <c r="B76" s="196">
        <v>111015</v>
      </c>
      <c r="C76" s="197" t="s">
        <v>1537</v>
      </c>
      <c r="D76" s="198" t="s">
        <v>1354</v>
      </c>
    </row>
    <row r="77" spans="1:11" x14ac:dyDescent="0.35">
      <c r="A77" s="3">
        <f t="shared" si="1"/>
        <v>71</v>
      </c>
      <c r="B77" s="196">
        <v>111016</v>
      </c>
      <c r="C77" s="197" t="s">
        <v>1538</v>
      </c>
      <c r="D77" s="198" t="s">
        <v>1354</v>
      </c>
    </row>
    <row r="78" spans="1:11" x14ac:dyDescent="0.35">
      <c r="A78" s="3">
        <f t="shared" si="1"/>
        <v>72</v>
      </c>
      <c r="B78" s="196">
        <v>111017</v>
      </c>
      <c r="C78" s="197" t="s">
        <v>1539</v>
      </c>
      <c r="D78" s="198" t="s">
        <v>1354</v>
      </c>
    </row>
    <row r="79" spans="1:11" x14ac:dyDescent="0.35">
      <c r="A79" s="3">
        <f t="shared" si="1"/>
        <v>73</v>
      </c>
      <c r="B79" s="196">
        <v>111018</v>
      </c>
      <c r="C79" s="197" t="s">
        <v>1540</v>
      </c>
      <c r="D79" s="198" t="s">
        <v>1354</v>
      </c>
    </row>
    <row r="80" spans="1:11" x14ac:dyDescent="0.35">
      <c r="A80" s="3">
        <f t="shared" si="1"/>
        <v>74</v>
      </c>
      <c r="B80" s="196">
        <v>111019</v>
      </c>
      <c r="C80" s="197" t="s">
        <v>1541</v>
      </c>
      <c r="D80" s="198" t="s">
        <v>1354</v>
      </c>
    </row>
    <row r="81" spans="1:4" x14ac:dyDescent="0.35">
      <c r="A81" s="3">
        <f t="shared" si="1"/>
        <v>75</v>
      </c>
      <c r="B81" s="196">
        <v>111020</v>
      </c>
      <c r="C81" s="197" t="s">
        <v>1542</v>
      </c>
      <c r="D81" s="198" t="s">
        <v>1354</v>
      </c>
    </row>
    <row r="82" spans="1:4" x14ac:dyDescent="0.35">
      <c r="A82" s="3">
        <f t="shared" si="1"/>
        <v>76</v>
      </c>
      <c r="B82" s="196">
        <v>111030</v>
      </c>
      <c r="C82" s="197" t="s">
        <v>1543</v>
      </c>
      <c r="D82" s="198" t="s">
        <v>1354</v>
      </c>
    </row>
    <row r="83" spans="1:4" x14ac:dyDescent="0.35">
      <c r="A83" s="3">
        <f t="shared" si="1"/>
        <v>77</v>
      </c>
      <c r="B83" s="196">
        <v>111031</v>
      </c>
      <c r="C83" s="197" t="s">
        <v>1533</v>
      </c>
      <c r="D83" s="198" t="s">
        <v>1354</v>
      </c>
    </row>
    <row r="84" spans="1:4" x14ac:dyDescent="0.35">
      <c r="A84" s="3">
        <f t="shared" si="1"/>
        <v>78</v>
      </c>
      <c r="B84" s="196">
        <v>111032</v>
      </c>
      <c r="C84" s="197" t="s">
        <v>1544</v>
      </c>
      <c r="D84" s="198" t="s">
        <v>1354</v>
      </c>
    </row>
    <row r="85" spans="1:4" x14ac:dyDescent="0.35">
      <c r="A85" s="3">
        <f t="shared" si="1"/>
        <v>79</v>
      </c>
      <c r="B85" s="198">
        <v>111033</v>
      </c>
      <c r="C85" s="197" t="s">
        <v>1535</v>
      </c>
      <c r="D85" s="198" t="s">
        <v>1354</v>
      </c>
    </row>
    <row r="86" spans="1:4" x14ac:dyDescent="0.35">
      <c r="A86" s="3">
        <f t="shared" si="1"/>
        <v>80</v>
      </c>
      <c r="B86" s="196">
        <v>111034</v>
      </c>
      <c r="C86" s="197" t="s">
        <v>1536</v>
      </c>
      <c r="D86" s="198" t="s">
        <v>1354</v>
      </c>
    </row>
    <row r="87" spans="1:4" x14ac:dyDescent="0.35">
      <c r="A87" s="3">
        <f t="shared" si="1"/>
        <v>81</v>
      </c>
      <c r="B87" s="198">
        <v>111035</v>
      </c>
      <c r="C87" s="197" t="s">
        <v>1537</v>
      </c>
      <c r="D87" s="198" t="s">
        <v>1354</v>
      </c>
    </row>
    <row r="88" spans="1:4" x14ac:dyDescent="0.35">
      <c r="A88" s="3">
        <f t="shared" si="1"/>
        <v>82</v>
      </c>
      <c r="B88" s="196" t="s">
        <v>1545</v>
      </c>
      <c r="C88" s="197" t="s">
        <v>1546</v>
      </c>
      <c r="D88" s="198" t="s">
        <v>1354</v>
      </c>
    </row>
    <row r="89" spans="1:4" x14ac:dyDescent="0.35">
      <c r="A89" s="3">
        <f t="shared" si="1"/>
        <v>83</v>
      </c>
      <c r="B89" s="198" t="s">
        <v>1547</v>
      </c>
      <c r="C89" s="197" t="s">
        <v>1548</v>
      </c>
      <c r="D89" s="198" t="s">
        <v>1354</v>
      </c>
    </row>
    <row r="90" spans="1:4" x14ac:dyDescent="0.35">
      <c r="A90" s="3">
        <f t="shared" si="1"/>
        <v>84</v>
      </c>
      <c r="B90" s="196">
        <v>111500</v>
      </c>
      <c r="C90" s="197" t="s">
        <v>1549</v>
      </c>
      <c r="D90" s="198" t="s">
        <v>1354</v>
      </c>
    </row>
    <row r="91" spans="1:4" x14ac:dyDescent="0.35">
      <c r="A91" s="3">
        <f t="shared" si="1"/>
        <v>85</v>
      </c>
      <c r="B91" s="196">
        <v>111510</v>
      </c>
      <c r="C91" s="197" t="s">
        <v>1550</v>
      </c>
      <c r="D91" s="198" t="s">
        <v>1354</v>
      </c>
    </row>
    <row r="92" spans="1:4" x14ac:dyDescent="0.35">
      <c r="A92" s="3">
        <f t="shared" si="1"/>
        <v>86</v>
      </c>
      <c r="B92" s="196">
        <v>111511</v>
      </c>
      <c r="C92" s="197" t="s">
        <v>1551</v>
      </c>
      <c r="D92" s="198" t="s">
        <v>1354</v>
      </c>
    </row>
    <row r="93" spans="1:4" x14ac:dyDescent="0.35">
      <c r="A93" s="3">
        <f t="shared" si="1"/>
        <v>87</v>
      </c>
      <c r="B93" s="196">
        <v>111512</v>
      </c>
      <c r="C93" s="197" t="s">
        <v>1552</v>
      </c>
      <c r="D93" s="198" t="s">
        <v>1354</v>
      </c>
    </row>
    <row r="94" spans="1:4" x14ac:dyDescent="0.35">
      <c r="A94" s="3">
        <f t="shared" si="1"/>
        <v>88</v>
      </c>
      <c r="B94" s="196">
        <v>111513</v>
      </c>
      <c r="C94" s="197" t="s">
        <v>1553</v>
      </c>
      <c r="D94" s="198" t="s">
        <v>1354</v>
      </c>
    </row>
    <row r="95" spans="1:4" x14ac:dyDescent="0.35">
      <c r="A95" s="3">
        <f t="shared" si="1"/>
        <v>89</v>
      </c>
      <c r="B95" s="196">
        <v>111514</v>
      </c>
      <c r="C95" s="197" t="s">
        <v>1554</v>
      </c>
      <c r="D95" s="198" t="s">
        <v>1354</v>
      </c>
    </row>
    <row r="96" spans="1:4" x14ac:dyDescent="0.35">
      <c r="A96" s="3">
        <f t="shared" si="1"/>
        <v>90</v>
      </c>
      <c r="B96" s="196">
        <v>111515</v>
      </c>
      <c r="C96" s="197" t="s">
        <v>1555</v>
      </c>
      <c r="D96" s="198" t="s">
        <v>1354</v>
      </c>
    </row>
    <row r="97" spans="1:4" x14ac:dyDescent="0.35">
      <c r="A97" s="3">
        <f t="shared" si="1"/>
        <v>91</v>
      </c>
      <c r="B97" s="196">
        <v>112000</v>
      </c>
      <c r="C97" s="197" t="s">
        <v>1556</v>
      </c>
      <c r="D97" s="198" t="s">
        <v>1354</v>
      </c>
    </row>
    <row r="98" spans="1:4" x14ac:dyDescent="0.35">
      <c r="A98" s="3">
        <f t="shared" si="1"/>
        <v>92</v>
      </c>
      <c r="B98" s="196">
        <v>112005</v>
      </c>
      <c r="C98" s="197" t="s">
        <v>1557</v>
      </c>
      <c r="D98" s="198" t="s">
        <v>1354</v>
      </c>
    </row>
    <row r="99" spans="1:4" x14ac:dyDescent="0.35">
      <c r="A99" s="3">
        <f t="shared" si="1"/>
        <v>93</v>
      </c>
      <c r="B99" s="196">
        <v>113000</v>
      </c>
      <c r="C99" s="197" t="s">
        <v>1558</v>
      </c>
      <c r="D99" s="198" t="s">
        <v>1354</v>
      </c>
    </row>
    <row r="100" spans="1:4" x14ac:dyDescent="0.35">
      <c r="A100" s="3">
        <f t="shared" si="1"/>
        <v>94</v>
      </c>
      <c r="B100" s="196">
        <v>113005</v>
      </c>
      <c r="C100" s="197" t="s">
        <v>1559</v>
      </c>
      <c r="D100" s="198" t="s">
        <v>1354</v>
      </c>
    </row>
    <row r="101" spans="1:4" x14ac:dyDescent="0.35">
      <c r="A101" s="3">
        <f t="shared" si="1"/>
        <v>95</v>
      </c>
      <c r="B101" s="196">
        <v>114000</v>
      </c>
      <c r="C101" s="197" t="s">
        <v>1560</v>
      </c>
      <c r="D101" s="198" t="s">
        <v>1354</v>
      </c>
    </row>
    <row r="102" spans="1:4" x14ac:dyDescent="0.35">
      <c r="A102" s="3">
        <f t="shared" si="1"/>
        <v>96</v>
      </c>
      <c r="B102" s="196">
        <v>114005</v>
      </c>
      <c r="C102" s="197" t="s">
        <v>1561</v>
      </c>
      <c r="D102" s="198" t="s">
        <v>1354</v>
      </c>
    </row>
    <row r="103" spans="1:4" x14ac:dyDescent="0.35">
      <c r="A103" s="3">
        <f t="shared" si="1"/>
        <v>97</v>
      </c>
      <c r="B103" s="196">
        <v>114010</v>
      </c>
      <c r="C103" s="197" t="s">
        <v>1562</v>
      </c>
      <c r="D103" s="198" t="s">
        <v>1354</v>
      </c>
    </row>
    <row r="104" spans="1:4" x14ac:dyDescent="0.35">
      <c r="A104" s="3">
        <f t="shared" si="1"/>
        <v>98</v>
      </c>
      <c r="B104" s="196">
        <v>114100</v>
      </c>
      <c r="C104" s="197" t="s">
        <v>1563</v>
      </c>
      <c r="D104" s="198" t="s">
        <v>1354</v>
      </c>
    </row>
    <row r="105" spans="1:4" x14ac:dyDescent="0.35">
      <c r="A105" s="3">
        <f t="shared" si="1"/>
        <v>99</v>
      </c>
      <c r="B105" s="196">
        <v>114105</v>
      </c>
      <c r="C105" s="197" t="s">
        <v>1564</v>
      </c>
      <c r="D105" s="198" t="s">
        <v>1354</v>
      </c>
    </row>
    <row r="106" spans="1:4" x14ac:dyDescent="0.35">
      <c r="A106" s="3">
        <f t="shared" si="1"/>
        <v>100</v>
      </c>
      <c r="B106" s="196">
        <v>115000</v>
      </c>
      <c r="C106" s="197" t="s">
        <v>27</v>
      </c>
      <c r="D106" s="198" t="s">
        <v>1354</v>
      </c>
    </row>
    <row r="107" spans="1:4" x14ac:dyDescent="0.35">
      <c r="A107" s="3">
        <f t="shared" si="1"/>
        <v>101</v>
      </c>
      <c r="B107" s="196">
        <v>115005</v>
      </c>
      <c r="C107" s="197" t="s">
        <v>1565</v>
      </c>
      <c r="D107" s="198" t="s">
        <v>1354</v>
      </c>
    </row>
    <row r="108" spans="1:4" x14ac:dyDescent="0.35">
      <c r="A108" s="3">
        <f t="shared" si="1"/>
        <v>102</v>
      </c>
      <c r="B108" s="196">
        <v>115010</v>
      </c>
      <c r="C108" s="197" t="s">
        <v>1566</v>
      </c>
      <c r="D108" s="198" t="s">
        <v>1354</v>
      </c>
    </row>
    <row r="109" spans="1:4" x14ac:dyDescent="0.35">
      <c r="A109" s="3">
        <f t="shared" si="1"/>
        <v>103</v>
      </c>
      <c r="B109" s="196">
        <v>115011</v>
      </c>
      <c r="C109" s="197" t="s">
        <v>1567</v>
      </c>
      <c r="D109" s="198" t="s">
        <v>1354</v>
      </c>
    </row>
    <row r="110" spans="1:4" x14ac:dyDescent="0.35">
      <c r="A110" s="3">
        <f t="shared" si="1"/>
        <v>104</v>
      </c>
      <c r="B110" s="196">
        <v>115012</v>
      </c>
      <c r="C110" s="197" t="s">
        <v>1568</v>
      </c>
      <c r="D110" s="198" t="s">
        <v>1354</v>
      </c>
    </row>
    <row r="111" spans="1:4" x14ac:dyDescent="0.35">
      <c r="A111" s="3">
        <f t="shared" si="1"/>
        <v>105</v>
      </c>
      <c r="B111" s="196" t="s">
        <v>1569</v>
      </c>
      <c r="C111" s="197" t="s">
        <v>1570</v>
      </c>
      <c r="D111" s="198" t="s">
        <v>1354</v>
      </c>
    </row>
    <row r="112" spans="1:4" x14ac:dyDescent="0.35">
      <c r="A112" s="3">
        <f t="shared" si="1"/>
        <v>106</v>
      </c>
      <c r="B112" s="196">
        <v>115100</v>
      </c>
      <c r="C112" s="197" t="s">
        <v>1571</v>
      </c>
      <c r="D112" s="198" t="s">
        <v>1354</v>
      </c>
    </row>
    <row r="113" spans="1:4" x14ac:dyDescent="0.35">
      <c r="A113" s="3">
        <f t="shared" si="1"/>
        <v>107</v>
      </c>
      <c r="B113" s="196" t="s">
        <v>1572</v>
      </c>
      <c r="C113" s="197" t="s">
        <v>1573</v>
      </c>
      <c r="D113" s="198" t="s">
        <v>1354</v>
      </c>
    </row>
    <row r="114" spans="1:4" x14ac:dyDescent="0.35">
      <c r="A114" s="3">
        <f t="shared" si="1"/>
        <v>108</v>
      </c>
      <c r="B114" s="196">
        <v>115200</v>
      </c>
      <c r="C114" s="197" t="s">
        <v>34</v>
      </c>
      <c r="D114" s="198" t="s">
        <v>1354</v>
      </c>
    </row>
    <row r="115" spans="1:4" x14ac:dyDescent="0.35">
      <c r="A115" s="3">
        <f t="shared" si="1"/>
        <v>109</v>
      </c>
      <c r="B115" s="196" t="s">
        <v>1574</v>
      </c>
      <c r="C115" s="197" t="s">
        <v>1575</v>
      </c>
      <c r="D115" s="198" t="s">
        <v>1354</v>
      </c>
    </row>
    <row r="116" spans="1:4" x14ac:dyDescent="0.35">
      <c r="A116" s="3">
        <f t="shared" si="1"/>
        <v>110</v>
      </c>
      <c r="B116" s="196">
        <v>116000</v>
      </c>
      <c r="C116" s="197" t="s">
        <v>1576</v>
      </c>
      <c r="D116" s="198" t="s">
        <v>1354</v>
      </c>
    </row>
    <row r="117" spans="1:4" x14ac:dyDescent="0.35">
      <c r="A117" s="3">
        <f t="shared" si="1"/>
        <v>111</v>
      </c>
      <c r="B117" s="196">
        <v>116010</v>
      </c>
      <c r="C117" s="197" t="s">
        <v>1577</v>
      </c>
      <c r="D117" s="198" t="s">
        <v>1354</v>
      </c>
    </row>
    <row r="118" spans="1:4" x14ac:dyDescent="0.35">
      <c r="A118" s="3">
        <f t="shared" si="1"/>
        <v>112</v>
      </c>
      <c r="B118" s="196">
        <v>116011</v>
      </c>
      <c r="C118" s="197" t="s">
        <v>1578</v>
      </c>
      <c r="D118" s="198" t="s">
        <v>1354</v>
      </c>
    </row>
    <row r="119" spans="1:4" x14ac:dyDescent="0.35">
      <c r="A119" s="3">
        <f t="shared" si="1"/>
        <v>113</v>
      </c>
      <c r="B119" s="196">
        <v>116012</v>
      </c>
      <c r="C119" s="197" t="s">
        <v>1579</v>
      </c>
      <c r="D119" s="198" t="s">
        <v>1354</v>
      </c>
    </row>
    <row r="120" spans="1:4" x14ac:dyDescent="0.35">
      <c r="A120" s="3">
        <f t="shared" si="1"/>
        <v>114</v>
      </c>
      <c r="B120" s="196">
        <v>116013</v>
      </c>
      <c r="C120" s="197" t="s">
        <v>1580</v>
      </c>
      <c r="D120" s="198" t="s">
        <v>1354</v>
      </c>
    </row>
    <row r="121" spans="1:4" x14ac:dyDescent="0.35">
      <c r="A121" s="3">
        <f t="shared" si="1"/>
        <v>115</v>
      </c>
      <c r="B121" s="196">
        <v>116014</v>
      </c>
      <c r="C121" s="197" t="s">
        <v>1581</v>
      </c>
      <c r="D121" s="198" t="s">
        <v>1354</v>
      </c>
    </row>
    <row r="122" spans="1:4" x14ac:dyDescent="0.35">
      <c r="A122" s="3">
        <f t="shared" si="1"/>
        <v>116</v>
      </c>
      <c r="B122" s="196">
        <v>116015</v>
      </c>
      <c r="C122" s="197" t="s">
        <v>1582</v>
      </c>
      <c r="D122" s="198" t="s">
        <v>1354</v>
      </c>
    </row>
    <row r="123" spans="1:4" x14ac:dyDescent="0.35">
      <c r="A123" s="3">
        <f t="shared" si="1"/>
        <v>117</v>
      </c>
      <c r="B123" s="196">
        <v>116016</v>
      </c>
      <c r="C123" s="197" t="s">
        <v>1583</v>
      </c>
      <c r="D123" s="198" t="s">
        <v>1354</v>
      </c>
    </row>
    <row r="124" spans="1:4" x14ac:dyDescent="0.35">
      <c r="A124" s="3">
        <f t="shared" si="1"/>
        <v>118</v>
      </c>
      <c r="B124" s="196">
        <v>116017</v>
      </c>
      <c r="C124" s="197" t="s">
        <v>1584</v>
      </c>
      <c r="D124" s="198" t="s">
        <v>1354</v>
      </c>
    </row>
    <row r="125" spans="1:4" x14ac:dyDescent="0.35">
      <c r="A125" s="3">
        <f t="shared" si="1"/>
        <v>119</v>
      </c>
      <c r="B125" s="196">
        <v>116018</v>
      </c>
      <c r="C125" s="197" t="s">
        <v>1585</v>
      </c>
      <c r="D125" s="198" t="s">
        <v>1354</v>
      </c>
    </row>
    <row r="126" spans="1:4" x14ac:dyDescent="0.35">
      <c r="A126" s="3">
        <f t="shared" si="1"/>
        <v>120</v>
      </c>
      <c r="B126" s="196">
        <v>116019</v>
      </c>
      <c r="C126" s="197" t="s">
        <v>1586</v>
      </c>
      <c r="D126" s="198" t="s">
        <v>1354</v>
      </c>
    </row>
    <row r="127" spans="1:4" x14ac:dyDescent="0.35">
      <c r="A127" s="3">
        <f t="shared" si="1"/>
        <v>121</v>
      </c>
      <c r="B127" s="196">
        <v>116020</v>
      </c>
      <c r="C127" s="197" t="s">
        <v>1587</v>
      </c>
      <c r="D127" s="198" t="s">
        <v>1354</v>
      </c>
    </row>
    <row r="128" spans="1:4" x14ac:dyDescent="0.35">
      <c r="A128" s="3">
        <f t="shared" si="1"/>
        <v>122</v>
      </c>
      <c r="B128" s="196">
        <v>116501</v>
      </c>
      <c r="C128" s="197" t="s">
        <v>1588</v>
      </c>
      <c r="D128" s="198" t="s">
        <v>1354</v>
      </c>
    </row>
    <row r="129" spans="1:4" x14ac:dyDescent="0.35">
      <c r="A129" s="3">
        <f t="shared" si="1"/>
        <v>123</v>
      </c>
      <c r="B129" s="196">
        <v>116502</v>
      </c>
      <c r="C129" s="197" t="s">
        <v>1589</v>
      </c>
      <c r="D129" s="198" t="s">
        <v>1354</v>
      </c>
    </row>
    <row r="130" spans="1:4" x14ac:dyDescent="0.35">
      <c r="A130" s="3">
        <f t="shared" si="1"/>
        <v>124</v>
      </c>
      <c r="B130" s="196">
        <v>116503</v>
      </c>
      <c r="C130" s="197" t="s">
        <v>1590</v>
      </c>
      <c r="D130" s="198" t="s">
        <v>1354</v>
      </c>
    </row>
    <row r="131" spans="1:4" x14ac:dyDescent="0.35">
      <c r="A131" s="3">
        <f t="shared" si="1"/>
        <v>125</v>
      </c>
      <c r="B131" s="196">
        <v>116504</v>
      </c>
      <c r="C131" s="197" t="s">
        <v>1591</v>
      </c>
      <c r="D131" s="198" t="s">
        <v>1354</v>
      </c>
    </row>
    <row r="132" spans="1:4" x14ac:dyDescent="0.35">
      <c r="A132" s="3">
        <f t="shared" si="1"/>
        <v>126</v>
      </c>
      <c r="B132" s="196">
        <v>116505</v>
      </c>
      <c r="C132" s="197" t="s">
        <v>1592</v>
      </c>
      <c r="D132" s="198" t="s">
        <v>1354</v>
      </c>
    </row>
    <row r="133" spans="1:4" x14ac:dyDescent="0.35">
      <c r="A133" s="3">
        <f t="shared" si="1"/>
        <v>127</v>
      </c>
      <c r="B133" s="196">
        <v>116506</v>
      </c>
      <c r="C133" s="197" t="s">
        <v>1593</v>
      </c>
      <c r="D133" s="198" t="s">
        <v>1354</v>
      </c>
    </row>
    <row r="134" spans="1:4" x14ac:dyDescent="0.35">
      <c r="A134" s="3">
        <f t="shared" si="1"/>
        <v>128</v>
      </c>
      <c r="B134" s="196">
        <v>116507</v>
      </c>
      <c r="C134" s="197" t="s">
        <v>1594</v>
      </c>
      <c r="D134" s="198" t="s">
        <v>1354</v>
      </c>
    </row>
    <row r="135" spans="1:4" x14ac:dyDescent="0.35">
      <c r="A135" s="3">
        <f t="shared" si="1"/>
        <v>129</v>
      </c>
      <c r="B135" s="196">
        <v>116508</v>
      </c>
      <c r="C135" s="197" t="s">
        <v>1595</v>
      </c>
      <c r="D135" s="198" t="s">
        <v>1354</v>
      </c>
    </row>
    <row r="136" spans="1:4" x14ac:dyDescent="0.35">
      <c r="A136" s="3">
        <f t="shared" ref="A136:A199" si="2">+A135+1</f>
        <v>130</v>
      </c>
      <c r="B136" s="196">
        <v>116509</v>
      </c>
      <c r="C136" s="197" t="s">
        <v>1596</v>
      </c>
      <c r="D136" s="198" t="s">
        <v>1354</v>
      </c>
    </row>
    <row r="137" spans="1:4" x14ac:dyDescent="0.35">
      <c r="A137" s="3">
        <f t="shared" si="2"/>
        <v>131</v>
      </c>
      <c r="B137" s="196">
        <v>116510</v>
      </c>
      <c r="C137" s="197" t="s">
        <v>1597</v>
      </c>
      <c r="D137" s="198" t="s">
        <v>1354</v>
      </c>
    </row>
    <row r="138" spans="1:4" x14ac:dyDescent="0.35">
      <c r="A138" s="3">
        <f t="shared" si="2"/>
        <v>132</v>
      </c>
      <c r="B138" s="196">
        <v>116511</v>
      </c>
      <c r="C138" s="197" t="s">
        <v>1598</v>
      </c>
      <c r="D138" s="198" t="s">
        <v>1354</v>
      </c>
    </row>
    <row r="139" spans="1:4" x14ac:dyDescent="0.35">
      <c r="A139" s="3">
        <f t="shared" si="2"/>
        <v>133</v>
      </c>
      <c r="B139" s="196">
        <v>116512</v>
      </c>
      <c r="C139" s="197" t="s">
        <v>1599</v>
      </c>
      <c r="D139" s="198" t="s">
        <v>1354</v>
      </c>
    </row>
    <row r="140" spans="1:4" x14ac:dyDescent="0.35">
      <c r="A140" s="3">
        <f t="shared" si="2"/>
        <v>134</v>
      </c>
      <c r="B140" s="196">
        <v>116513</v>
      </c>
      <c r="C140" s="197" t="s">
        <v>1600</v>
      </c>
      <c r="D140" s="198" t="s">
        <v>1354</v>
      </c>
    </row>
    <row r="141" spans="1:4" x14ac:dyDescent="0.35">
      <c r="A141" s="3">
        <f t="shared" si="2"/>
        <v>135</v>
      </c>
      <c r="B141" s="196">
        <v>116514</v>
      </c>
      <c r="C141" s="197" t="s">
        <v>1601</v>
      </c>
      <c r="D141" s="198" t="s">
        <v>1354</v>
      </c>
    </row>
    <row r="142" spans="1:4" x14ac:dyDescent="0.35">
      <c r="A142" s="3">
        <f t="shared" si="2"/>
        <v>136</v>
      </c>
      <c r="B142" s="196">
        <v>116515</v>
      </c>
      <c r="C142" s="197" t="s">
        <v>1602</v>
      </c>
      <c r="D142" s="198" t="s">
        <v>1354</v>
      </c>
    </row>
    <row r="143" spans="1:4" x14ac:dyDescent="0.35">
      <c r="A143" s="3">
        <f t="shared" si="2"/>
        <v>137</v>
      </c>
      <c r="B143" s="196">
        <v>117000</v>
      </c>
      <c r="C143" s="197" t="s">
        <v>1603</v>
      </c>
      <c r="D143" s="198" t="s">
        <v>1354</v>
      </c>
    </row>
    <row r="144" spans="1:4" x14ac:dyDescent="0.35">
      <c r="A144" s="3">
        <f t="shared" si="2"/>
        <v>138</v>
      </c>
      <c r="B144" s="196">
        <v>117010</v>
      </c>
      <c r="C144" s="197" t="s">
        <v>1603</v>
      </c>
      <c r="D144" s="198" t="s">
        <v>1354</v>
      </c>
    </row>
    <row r="145" spans="1:4" x14ac:dyDescent="0.35">
      <c r="A145" s="3">
        <f t="shared" si="2"/>
        <v>139</v>
      </c>
      <c r="B145" s="196">
        <v>117011</v>
      </c>
      <c r="C145" s="197" t="s">
        <v>1604</v>
      </c>
      <c r="D145" s="198" t="s">
        <v>1354</v>
      </c>
    </row>
    <row r="146" spans="1:4" x14ac:dyDescent="0.35">
      <c r="A146" s="3">
        <f t="shared" si="2"/>
        <v>140</v>
      </c>
      <c r="B146" s="196">
        <v>117012</v>
      </c>
      <c r="C146" s="197" t="s">
        <v>1605</v>
      </c>
      <c r="D146" s="198" t="s">
        <v>1354</v>
      </c>
    </row>
    <row r="147" spans="1:4" x14ac:dyDescent="0.35">
      <c r="A147" s="3">
        <f t="shared" si="2"/>
        <v>141</v>
      </c>
      <c r="B147" s="196">
        <v>117013</v>
      </c>
      <c r="C147" s="197" t="s">
        <v>1606</v>
      </c>
      <c r="D147" s="198" t="s">
        <v>1354</v>
      </c>
    </row>
    <row r="148" spans="1:4" x14ac:dyDescent="0.35">
      <c r="A148" s="3">
        <f t="shared" si="2"/>
        <v>142</v>
      </c>
      <c r="B148" s="196">
        <v>117014</v>
      </c>
      <c r="C148" s="197" t="s">
        <v>1607</v>
      </c>
      <c r="D148" s="198" t="s">
        <v>1354</v>
      </c>
    </row>
    <row r="149" spans="1:4" x14ac:dyDescent="0.35">
      <c r="A149" s="3">
        <f t="shared" si="2"/>
        <v>143</v>
      </c>
      <c r="B149" s="196">
        <v>117015</v>
      </c>
      <c r="C149" s="197" t="s">
        <v>1608</v>
      </c>
      <c r="D149" s="198" t="s">
        <v>1354</v>
      </c>
    </row>
    <row r="150" spans="1:4" x14ac:dyDescent="0.35">
      <c r="A150" s="3">
        <f t="shared" si="2"/>
        <v>144</v>
      </c>
      <c r="B150" s="196">
        <v>118100</v>
      </c>
      <c r="C150" s="197" t="s">
        <v>1609</v>
      </c>
      <c r="D150" s="198" t="s">
        <v>1354</v>
      </c>
    </row>
    <row r="151" spans="1:4" x14ac:dyDescent="0.35">
      <c r="A151" s="3">
        <f t="shared" si="2"/>
        <v>145</v>
      </c>
      <c r="B151" s="196">
        <v>120000</v>
      </c>
      <c r="C151" s="197" t="s">
        <v>1610</v>
      </c>
      <c r="D151" s="198" t="s">
        <v>1354</v>
      </c>
    </row>
    <row r="152" spans="1:4" x14ac:dyDescent="0.35">
      <c r="A152" s="3">
        <f t="shared" si="2"/>
        <v>146</v>
      </c>
      <c r="B152" s="196">
        <v>120010</v>
      </c>
      <c r="C152" s="197" t="s">
        <v>1611</v>
      </c>
      <c r="D152" s="198" t="s">
        <v>1354</v>
      </c>
    </row>
    <row r="153" spans="1:4" x14ac:dyDescent="0.35">
      <c r="A153" s="3">
        <f t="shared" si="2"/>
        <v>147</v>
      </c>
      <c r="B153" s="196">
        <v>121000</v>
      </c>
      <c r="C153" s="197" t="s">
        <v>1612</v>
      </c>
      <c r="D153" s="198" t="s">
        <v>1354</v>
      </c>
    </row>
    <row r="154" spans="1:4" x14ac:dyDescent="0.35">
      <c r="A154" s="3">
        <f t="shared" si="2"/>
        <v>148</v>
      </c>
      <c r="B154" s="196">
        <v>121010</v>
      </c>
      <c r="C154" s="197" t="s">
        <v>1613</v>
      </c>
      <c r="D154" s="198" t="s">
        <v>1354</v>
      </c>
    </row>
    <row r="155" spans="1:4" x14ac:dyDescent="0.35">
      <c r="A155" s="3">
        <f t="shared" si="2"/>
        <v>149</v>
      </c>
      <c r="B155" s="196">
        <v>122000</v>
      </c>
      <c r="C155" s="197" t="s">
        <v>1614</v>
      </c>
      <c r="D155" s="198" t="s">
        <v>1354</v>
      </c>
    </row>
    <row r="156" spans="1:4" x14ac:dyDescent="0.35">
      <c r="A156" s="3">
        <f t="shared" si="2"/>
        <v>150</v>
      </c>
      <c r="B156" s="196">
        <v>122010</v>
      </c>
      <c r="C156" s="197" t="s">
        <v>1615</v>
      </c>
      <c r="D156" s="198" t="s">
        <v>1354</v>
      </c>
    </row>
    <row r="157" spans="1:4" x14ac:dyDescent="0.35">
      <c r="A157" s="3">
        <f t="shared" si="2"/>
        <v>151</v>
      </c>
      <c r="B157" s="196">
        <v>122011</v>
      </c>
      <c r="C157" s="197" t="s">
        <v>1616</v>
      </c>
      <c r="D157" s="198" t="s">
        <v>1354</v>
      </c>
    </row>
    <row r="158" spans="1:4" x14ac:dyDescent="0.35">
      <c r="A158" s="3">
        <f t="shared" si="2"/>
        <v>152</v>
      </c>
      <c r="B158" s="196">
        <v>122012</v>
      </c>
      <c r="C158" s="197" t="s">
        <v>1617</v>
      </c>
      <c r="D158" s="198" t="s">
        <v>1354</v>
      </c>
    </row>
    <row r="159" spans="1:4" x14ac:dyDescent="0.35">
      <c r="A159" s="3">
        <f t="shared" si="2"/>
        <v>153</v>
      </c>
      <c r="B159" s="196">
        <v>122013</v>
      </c>
      <c r="C159" s="197" t="s">
        <v>1618</v>
      </c>
      <c r="D159" s="198" t="s">
        <v>1354</v>
      </c>
    </row>
    <row r="160" spans="1:4" x14ac:dyDescent="0.35">
      <c r="A160" s="3">
        <f t="shared" si="2"/>
        <v>154</v>
      </c>
      <c r="B160" s="196">
        <v>122020</v>
      </c>
      <c r="C160" s="197" t="s">
        <v>1619</v>
      </c>
      <c r="D160" s="198" t="s">
        <v>1354</v>
      </c>
    </row>
    <row r="161" spans="1:4" x14ac:dyDescent="0.35">
      <c r="A161" s="3">
        <f t="shared" si="2"/>
        <v>155</v>
      </c>
      <c r="B161" s="196">
        <v>123000</v>
      </c>
      <c r="C161" s="197" t="s">
        <v>1620</v>
      </c>
      <c r="D161" s="198" t="s">
        <v>1354</v>
      </c>
    </row>
    <row r="162" spans="1:4" x14ac:dyDescent="0.35">
      <c r="A162" s="3">
        <f t="shared" si="2"/>
        <v>156</v>
      </c>
      <c r="B162" s="196">
        <v>123010</v>
      </c>
      <c r="C162" s="197" t="s">
        <v>1621</v>
      </c>
      <c r="D162" s="198" t="s">
        <v>1354</v>
      </c>
    </row>
    <row r="163" spans="1:4" x14ac:dyDescent="0.35">
      <c r="A163" s="3">
        <f t="shared" si="2"/>
        <v>157</v>
      </c>
      <c r="B163" s="196">
        <v>123011</v>
      </c>
      <c r="C163" s="197" t="s">
        <v>1622</v>
      </c>
      <c r="D163" s="198" t="s">
        <v>1354</v>
      </c>
    </row>
    <row r="164" spans="1:4" x14ac:dyDescent="0.35">
      <c r="A164" s="3">
        <f t="shared" si="2"/>
        <v>158</v>
      </c>
      <c r="B164" s="196">
        <v>123012</v>
      </c>
      <c r="C164" s="197" t="s">
        <v>1623</v>
      </c>
      <c r="D164" s="198" t="s">
        <v>1354</v>
      </c>
    </row>
    <row r="165" spans="1:4" x14ac:dyDescent="0.35">
      <c r="A165" s="3">
        <f t="shared" si="2"/>
        <v>159</v>
      </c>
      <c r="B165" s="196">
        <v>123013</v>
      </c>
      <c r="C165" s="197" t="s">
        <v>1624</v>
      </c>
      <c r="D165" s="198" t="s">
        <v>1354</v>
      </c>
    </row>
    <row r="166" spans="1:4" x14ac:dyDescent="0.35">
      <c r="A166" s="3">
        <f t="shared" si="2"/>
        <v>160</v>
      </c>
      <c r="B166" s="196">
        <v>123014</v>
      </c>
      <c r="C166" s="197" t="s">
        <v>1625</v>
      </c>
      <c r="D166" s="198" t="s">
        <v>1354</v>
      </c>
    </row>
    <row r="167" spans="1:4" x14ac:dyDescent="0.35">
      <c r="A167" s="3">
        <f t="shared" si="2"/>
        <v>161</v>
      </c>
      <c r="B167" s="196">
        <v>124000</v>
      </c>
      <c r="C167" s="197" t="s">
        <v>1626</v>
      </c>
      <c r="D167" s="198" t="s">
        <v>1354</v>
      </c>
    </row>
    <row r="168" spans="1:4" x14ac:dyDescent="0.35">
      <c r="A168" s="3">
        <f t="shared" si="2"/>
        <v>162</v>
      </c>
      <c r="B168" s="196">
        <v>125000</v>
      </c>
      <c r="C168" s="197" t="s">
        <v>1627</v>
      </c>
      <c r="D168" s="198" t="s">
        <v>1354</v>
      </c>
    </row>
    <row r="169" spans="1:4" x14ac:dyDescent="0.35">
      <c r="A169" s="3">
        <f t="shared" si="2"/>
        <v>163</v>
      </c>
      <c r="B169" s="196">
        <v>130000</v>
      </c>
      <c r="C169" s="197" t="s">
        <v>1628</v>
      </c>
      <c r="D169" s="198" t="s">
        <v>1354</v>
      </c>
    </row>
    <row r="170" spans="1:4" x14ac:dyDescent="0.35">
      <c r="A170" s="3">
        <f t="shared" si="2"/>
        <v>164</v>
      </c>
      <c r="B170" s="196">
        <v>131000</v>
      </c>
      <c r="C170" s="197" t="s">
        <v>1629</v>
      </c>
      <c r="D170" s="198" t="s">
        <v>1354</v>
      </c>
    </row>
    <row r="171" spans="1:4" x14ac:dyDescent="0.35">
      <c r="A171" s="3">
        <f t="shared" si="2"/>
        <v>165</v>
      </c>
      <c r="B171" s="196">
        <v>132000</v>
      </c>
      <c r="C171" s="197" t="s">
        <v>1630</v>
      </c>
      <c r="D171" s="198" t="s">
        <v>1354</v>
      </c>
    </row>
    <row r="172" spans="1:4" x14ac:dyDescent="0.35">
      <c r="A172" s="3">
        <f t="shared" si="2"/>
        <v>166</v>
      </c>
      <c r="B172" s="196">
        <v>133000</v>
      </c>
      <c r="C172" s="197" t="s">
        <v>1631</v>
      </c>
      <c r="D172" s="198" t="s">
        <v>1354</v>
      </c>
    </row>
    <row r="173" spans="1:4" x14ac:dyDescent="0.35">
      <c r="A173" s="3">
        <f t="shared" si="2"/>
        <v>167</v>
      </c>
      <c r="B173" s="196">
        <v>140000</v>
      </c>
      <c r="C173" s="197" t="s">
        <v>1632</v>
      </c>
      <c r="D173" s="198" t="s">
        <v>1354</v>
      </c>
    </row>
    <row r="174" spans="1:4" x14ac:dyDescent="0.35">
      <c r="A174" s="3">
        <f t="shared" si="2"/>
        <v>168</v>
      </c>
      <c r="B174" s="196">
        <v>140010</v>
      </c>
      <c r="C174" s="197" t="s">
        <v>1633</v>
      </c>
      <c r="D174" s="198" t="s">
        <v>1354</v>
      </c>
    </row>
    <row r="175" spans="1:4" x14ac:dyDescent="0.35">
      <c r="A175" s="3">
        <f t="shared" si="2"/>
        <v>169</v>
      </c>
      <c r="B175" s="196">
        <v>140011</v>
      </c>
      <c r="C175" s="197" t="s">
        <v>1634</v>
      </c>
      <c r="D175" s="198" t="s">
        <v>1354</v>
      </c>
    </row>
    <row r="176" spans="1:4" x14ac:dyDescent="0.35">
      <c r="A176" s="3">
        <f t="shared" si="2"/>
        <v>170</v>
      </c>
      <c r="B176" s="196">
        <v>141000</v>
      </c>
      <c r="C176" s="197" t="s">
        <v>1635</v>
      </c>
      <c r="D176" s="198" t="s">
        <v>1354</v>
      </c>
    </row>
    <row r="177" spans="1:4" x14ac:dyDescent="0.35">
      <c r="A177" s="3">
        <f t="shared" si="2"/>
        <v>171</v>
      </c>
      <c r="B177" s="196">
        <v>142000</v>
      </c>
      <c r="C177" s="197" t="s">
        <v>1636</v>
      </c>
      <c r="D177" s="198" t="s">
        <v>1354</v>
      </c>
    </row>
    <row r="178" spans="1:4" x14ac:dyDescent="0.35">
      <c r="A178" s="3">
        <f t="shared" si="2"/>
        <v>172</v>
      </c>
      <c r="B178" s="196">
        <v>143000</v>
      </c>
      <c r="C178" s="197" t="s">
        <v>1637</v>
      </c>
      <c r="D178" s="198" t="s">
        <v>1354</v>
      </c>
    </row>
    <row r="179" spans="1:4" x14ac:dyDescent="0.35">
      <c r="A179" s="3">
        <f t="shared" si="2"/>
        <v>173</v>
      </c>
      <c r="B179" s="196">
        <v>150000</v>
      </c>
      <c r="C179" s="197" t="s">
        <v>1638</v>
      </c>
      <c r="D179" s="198" t="s">
        <v>1354</v>
      </c>
    </row>
    <row r="180" spans="1:4" x14ac:dyDescent="0.35">
      <c r="A180" s="3">
        <f t="shared" si="2"/>
        <v>174</v>
      </c>
      <c r="B180" s="196">
        <v>151000</v>
      </c>
      <c r="C180" s="197" t="s">
        <v>1639</v>
      </c>
      <c r="D180" s="198" t="s">
        <v>1354</v>
      </c>
    </row>
    <row r="181" spans="1:4" x14ac:dyDescent="0.35">
      <c r="A181" s="3">
        <f t="shared" si="2"/>
        <v>175</v>
      </c>
      <c r="B181" s="196">
        <v>151010</v>
      </c>
      <c r="C181" s="197" t="s">
        <v>1640</v>
      </c>
      <c r="D181" s="198" t="s">
        <v>1354</v>
      </c>
    </row>
    <row r="182" spans="1:4" x14ac:dyDescent="0.35">
      <c r="A182" s="3">
        <f t="shared" si="2"/>
        <v>176</v>
      </c>
      <c r="B182" s="196">
        <v>151011</v>
      </c>
      <c r="C182" s="197" t="s">
        <v>1641</v>
      </c>
      <c r="D182" s="198" t="s">
        <v>1354</v>
      </c>
    </row>
    <row r="183" spans="1:4" x14ac:dyDescent="0.35">
      <c r="A183" s="3">
        <f t="shared" si="2"/>
        <v>177</v>
      </c>
      <c r="B183" s="196">
        <v>151012</v>
      </c>
      <c r="C183" s="197" t="s">
        <v>1642</v>
      </c>
      <c r="D183" s="198" t="s">
        <v>1354</v>
      </c>
    </row>
    <row r="184" spans="1:4" x14ac:dyDescent="0.35">
      <c r="A184" s="3">
        <f t="shared" si="2"/>
        <v>178</v>
      </c>
      <c r="B184" s="196">
        <v>152000</v>
      </c>
      <c r="C184" s="197" t="s">
        <v>1643</v>
      </c>
      <c r="D184" s="198" t="s">
        <v>1354</v>
      </c>
    </row>
    <row r="185" spans="1:4" x14ac:dyDescent="0.35">
      <c r="A185" s="3">
        <f t="shared" si="2"/>
        <v>179</v>
      </c>
      <c r="B185" s="196">
        <v>153000</v>
      </c>
      <c r="C185" s="197" t="s">
        <v>1644</v>
      </c>
      <c r="D185" s="198" t="s">
        <v>1354</v>
      </c>
    </row>
    <row r="186" spans="1:4" x14ac:dyDescent="0.35">
      <c r="A186" s="3">
        <f t="shared" si="2"/>
        <v>180</v>
      </c>
      <c r="B186" s="196">
        <v>160000</v>
      </c>
      <c r="C186" s="197" t="s">
        <v>1645</v>
      </c>
      <c r="D186" s="198" t="s">
        <v>1354</v>
      </c>
    </row>
    <row r="187" spans="1:4" x14ac:dyDescent="0.35">
      <c r="A187" s="3">
        <f t="shared" si="2"/>
        <v>181</v>
      </c>
      <c r="B187" s="196">
        <v>161000</v>
      </c>
      <c r="C187" s="197" t="s">
        <v>1646</v>
      </c>
      <c r="D187" s="198" t="s">
        <v>1354</v>
      </c>
    </row>
    <row r="188" spans="1:4" x14ac:dyDescent="0.35">
      <c r="A188" s="3">
        <f t="shared" si="2"/>
        <v>182</v>
      </c>
      <c r="B188" s="196">
        <v>162000</v>
      </c>
      <c r="C188" s="197" t="s">
        <v>1647</v>
      </c>
      <c r="D188" s="198" t="s">
        <v>1354</v>
      </c>
    </row>
    <row r="189" spans="1:4" x14ac:dyDescent="0.35">
      <c r="A189" s="3">
        <f t="shared" si="2"/>
        <v>183</v>
      </c>
      <c r="B189" s="196">
        <v>163000</v>
      </c>
      <c r="C189" s="197" t="s">
        <v>1648</v>
      </c>
      <c r="D189" s="198" t="s">
        <v>1354</v>
      </c>
    </row>
    <row r="190" spans="1:4" x14ac:dyDescent="0.35">
      <c r="A190" s="3">
        <f t="shared" si="2"/>
        <v>184</v>
      </c>
      <c r="B190" s="196">
        <v>164000</v>
      </c>
      <c r="C190" s="197" t="s">
        <v>1649</v>
      </c>
      <c r="D190" s="198" t="s">
        <v>1354</v>
      </c>
    </row>
    <row r="191" spans="1:4" x14ac:dyDescent="0.35">
      <c r="A191" s="3">
        <f t="shared" si="2"/>
        <v>185</v>
      </c>
      <c r="B191" s="196">
        <v>165000</v>
      </c>
      <c r="C191" s="197" t="s">
        <v>1650</v>
      </c>
      <c r="D191" s="198" t="s">
        <v>1354</v>
      </c>
    </row>
    <row r="192" spans="1:4" x14ac:dyDescent="0.35">
      <c r="A192" s="3">
        <f t="shared" si="2"/>
        <v>186</v>
      </c>
      <c r="B192" s="196">
        <v>165010</v>
      </c>
      <c r="C192" s="197" t="s">
        <v>1651</v>
      </c>
      <c r="D192" s="198" t="s">
        <v>1354</v>
      </c>
    </row>
    <row r="193" spans="1:4" x14ac:dyDescent="0.35">
      <c r="A193" s="3">
        <f t="shared" si="2"/>
        <v>187</v>
      </c>
      <c r="B193" s="196">
        <v>166000</v>
      </c>
      <c r="C193" s="197" t="s">
        <v>1652</v>
      </c>
      <c r="D193" s="198" t="s">
        <v>1354</v>
      </c>
    </row>
    <row r="194" spans="1:4" x14ac:dyDescent="0.35">
      <c r="A194" s="3">
        <f t="shared" si="2"/>
        <v>188</v>
      </c>
      <c r="B194" s="196">
        <v>166010</v>
      </c>
      <c r="C194" s="197" t="s">
        <v>1653</v>
      </c>
      <c r="D194" s="198" t="s">
        <v>1354</v>
      </c>
    </row>
    <row r="195" spans="1:4" x14ac:dyDescent="0.35">
      <c r="A195" s="3">
        <f t="shared" si="2"/>
        <v>189</v>
      </c>
      <c r="B195" s="196">
        <v>166020</v>
      </c>
      <c r="C195" s="197" t="s">
        <v>1654</v>
      </c>
      <c r="D195" s="198" t="s">
        <v>1354</v>
      </c>
    </row>
    <row r="196" spans="1:4" x14ac:dyDescent="0.35">
      <c r="A196" s="3">
        <f t="shared" si="2"/>
        <v>190</v>
      </c>
      <c r="B196" s="196">
        <v>166030</v>
      </c>
      <c r="C196" s="197" t="s">
        <v>1655</v>
      </c>
      <c r="D196" s="198" t="s">
        <v>1354</v>
      </c>
    </row>
    <row r="197" spans="1:4" x14ac:dyDescent="0.35">
      <c r="A197" s="3">
        <f t="shared" si="2"/>
        <v>191</v>
      </c>
      <c r="B197" s="196">
        <v>166040</v>
      </c>
      <c r="C197" s="197" t="s">
        <v>1656</v>
      </c>
      <c r="D197" s="198" t="s">
        <v>1354</v>
      </c>
    </row>
    <row r="198" spans="1:4" x14ac:dyDescent="0.35">
      <c r="A198" s="3">
        <f t="shared" si="2"/>
        <v>192</v>
      </c>
      <c r="B198" s="196">
        <v>167000</v>
      </c>
      <c r="C198" s="197" t="s">
        <v>1657</v>
      </c>
      <c r="D198" s="198" t="s">
        <v>1354</v>
      </c>
    </row>
    <row r="199" spans="1:4" x14ac:dyDescent="0.35">
      <c r="A199" s="3">
        <f t="shared" si="2"/>
        <v>193</v>
      </c>
      <c r="B199" s="196">
        <v>170000</v>
      </c>
      <c r="C199" s="197" t="s">
        <v>1658</v>
      </c>
      <c r="D199" s="198" t="s">
        <v>1354</v>
      </c>
    </row>
    <row r="200" spans="1:4" x14ac:dyDescent="0.35">
      <c r="A200" s="3">
        <f t="shared" ref="A200:A263" si="3">+A199+1</f>
        <v>194</v>
      </c>
      <c r="B200" s="196">
        <v>170010</v>
      </c>
      <c r="C200" s="197" t="s">
        <v>1659</v>
      </c>
      <c r="D200" s="198" t="s">
        <v>1354</v>
      </c>
    </row>
    <row r="201" spans="1:4" x14ac:dyDescent="0.35">
      <c r="A201" s="3">
        <f t="shared" si="3"/>
        <v>195</v>
      </c>
      <c r="B201" s="196">
        <v>171000</v>
      </c>
      <c r="C201" s="197" t="s">
        <v>1660</v>
      </c>
      <c r="D201" s="198" t="s">
        <v>1354</v>
      </c>
    </row>
    <row r="202" spans="1:4" x14ac:dyDescent="0.35">
      <c r="A202" s="3">
        <f t="shared" si="3"/>
        <v>196</v>
      </c>
      <c r="B202" s="196">
        <v>171010</v>
      </c>
      <c r="C202" s="197" t="s">
        <v>1661</v>
      </c>
      <c r="D202" s="198" t="s">
        <v>1354</v>
      </c>
    </row>
    <row r="203" spans="1:4" x14ac:dyDescent="0.35">
      <c r="A203" s="3">
        <f t="shared" si="3"/>
        <v>197</v>
      </c>
      <c r="B203" s="196">
        <v>171011</v>
      </c>
      <c r="C203" s="197" t="s">
        <v>1662</v>
      </c>
      <c r="D203" s="198" t="s">
        <v>1354</v>
      </c>
    </row>
    <row r="204" spans="1:4" x14ac:dyDescent="0.35">
      <c r="A204" s="3">
        <f t="shared" si="3"/>
        <v>198</v>
      </c>
      <c r="B204" s="196">
        <v>171510</v>
      </c>
      <c r="C204" s="197" t="s">
        <v>1663</v>
      </c>
      <c r="D204" s="198" t="s">
        <v>1354</v>
      </c>
    </row>
    <row r="205" spans="1:4" x14ac:dyDescent="0.35">
      <c r="A205" s="3">
        <f t="shared" si="3"/>
        <v>199</v>
      </c>
      <c r="B205" s="196">
        <v>171511</v>
      </c>
      <c r="C205" s="197" t="s">
        <v>1664</v>
      </c>
      <c r="D205" s="198" t="s">
        <v>1354</v>
      </c>
    </row>
    <row r="206" spans="1:4" x14ac:dyDescent="0.35">
      <c r="A206" s="3">
        <f t="shared" si="3"/>
        <v>200</v>
      </c>
      <c r="B206" s="196">
        <v>171512</v>
      </c>
      <c r="C206" s="197" t="s">
        <v>1665</v>
      </c>
      <c r="D206" s="198" t="s">
        <v>1354</v>
      </c>
    </row>
    <row r="207" spans="1:4" x14ac:dyDescent="0.35">
      <c r="A207" s="3">
        <f t="shared" si="3"/>
        <v>201</v>
      </c>
      <c r="B207" s="196">
        <v>172000</v>
      </c>
      <c r="C207" s="197" t="s">
        <v>1666</v>
      </c>
      <c r="D207" s="198" t="s">
        <v>1354</v>
      </c>
    </row>
    <row r="208" spans="1:4" x14ac:dyDescent="0.35">
      <c r="A208" s="3">
        <f t="shared" si="3"/>
        <v>202</v>
      </c>
      <c r="B208" s="196">
        <v>173000</v>
      </c>
      <c r="C208" s="197" t="s">
        <v>1667</v>
      </c>
      <c r="D208" s="198" t="s">
        <v>1354</v>
      </c>
    </row>
    <row r="209" spans="1:4" x14ac:dyDescent="0.35">
      <c r="A209" s="3">
        <f t="shared" si="3"/>
        <v>203</v>
      </c>
      <c r="B209" s="196">
        <v>173010</v>
      </c>
      <c r="C209" s="197" t="s">
        <v>1668</v>
      </c>
      <c r="D209" s="198" t="s">
        <v>1354</v>
      </c>
    </row>
    <row r="210" spans="1:4" x14ac:dyDescent="0.35">
      <c r="A210" s="3">
        <f t="shared" si="3"/>
        <v>204</v>
      </c>
      <c r="B210" s="196">
        <v>173011</v>
      </c>
      <c r="C210" s="197" t="s">
        <v>1669</v>
      </c>
      <c r="D210" s="198" t="s">
        <v>1354</v>
      </c>
    </row>
    <row r="211" spans="1:4" x14ac:dyDescent="0.35">
      <c r="A211" s="3">
        <f t="shared" si="3"/>
        <v>205</v>
      </c>
      <c r="B211" s="196">
        <v>173012</v>
      </c>
      <c r="C211" s="197" t="s">
        <v>1670</v>
      </c>
      <c r="D211" s="198" t="s">
        <v>1354</v>
      </c>
    </row>
    <row r="212" spans="1:4" x14ac:dyDescent="0.35">
      <c r="A212" s="3">
        <f t="shared" si="3"/>
        <v>206</v>
      </c>
      <c r="B212" s="196">
        <v>173013</v>
      </c>
      <c r="C212" s="197" t="s">
        <v>1671</v>
      </c>
      <c r="D212" s="198" t="s">
        <v>1354</v>
      </c>
    </row>
    <row r="213" spans="1:4" x14ac:dyDescent="0.35">
      <c r="A213" s="3">
        <f t="shared" si="3"/>
        <v>207</v>
      </c>
      <c r="B213" s="196">
        <v>173014</v>
      </c>
      <c r="C213" s="197" t="s">
        <v>1672</v>
      </c>
      <c r="D213" s="198" t="s">
        <v>1354</v>
      </c>
    </row>
    <row r="214" spans="1:4" x14ac:dyDescent="0.35">
      <c r="A214" s="3">
        <f t="shared" si="3"/>
        <v>208</v>
      </c>
      <c r="B214" s="198">
        <v>174000</v>
      </c>
      <c r="C214" s="197" t="s">
        <v>1673</v>
      </c>
      <c r="D214" s="198" t="s">
        <v>1354</v>
      </c>
    </row>
    <row r="215" spans="1:4" x14ac:dyDescent="0.35">
      <c r="A215" s="3">
        <f t="shared" si="3"/>
        <v>209</v>
      </c>
      <c r="B215" s="198">
        <v>174010</v>
      </c>
      <c r="C215" s="197" t="s">
        <v>642</v>
      </c>
      <c r="D215" s="198" t="s">
        <v>1354</v>
      </c>
    </row>
    <row r="216" spans="1:4" x14ac:dyDescent="0.35">
      <c r="A216" s="3">
        <f t="shared" si="3"/>
        <v>210</v>
      </c>
      <c r="B216" s="196">
        <v>174020</v>
      </c>
      <c r="C216" s="197" t="s">
        <v>643</v>
      </c>
      <c r="D216" s="198" t="s">
        <v>1354</v>
      </c>
    </row>
    <row r="217" spans="1:4" x14ac:dyDescent="0.35">
      <c r="A217" s="3">
        <f t="shared" si="3"/>
        <v>211</v>
      </c>
      <c r="B217" s="196">
        <v>175000</v>
      </c>
      <c r="C217" s="197" t="s">
        <v>1674</v>
      </c>
      <c r="D217" s="198" t="s">
        <v>1354</v>
      </c>
    </row>
    <row r="218" spans="1:4" x14ac:dyDescent="0.35">
      <c r="A218" s="3">
        <f t="shared" si="3"/>
        <v>212</v>
      </c>
      <c r="B218" s="196">
        <v>176000</v>
      </c>
      <c r="C218" s="197" t="s">
        <v>1675</v>
      </c>
      <c r="D218" s="198" t="s">
        <v>1354</v>
      </c>
    </row>
    <row r="219" spans="1:4" x14ac:dyDescent="0.35">
      <c r="A219" s="3">
        <f t="shared" si="3"/>
        <v>213</v>
      </c>
      <c r="B219" s="196">
        <v>176010</v>
      </c>
      <c r="C219" s="197" t="s">
        <v>1676</v>
      </c>
      <c r="D219" s="198" t="s">
        <v>1354</v>
      </c>
    </row>
    <row r="220" spans="1:4" x14ac:dyDescent="0.35">
      <c r="A220" s="3">
        <f t="shared" si="3"/>
        <v>214</v>
      </c>
      <c r="B220" s="196">
        <v>176020</v>
      </c>
      <c r="C220" s="197" t="s">
        <v>1637</v>
      </c>
      <c r="D220" s="198" t="s">
        <v>1354</v>
      </c>
    </row>
    <row r="221" spans="1:4" x14ac:dyDescent="0.35">
      <c r="A221" s="3">
        <f t="shared" si="3"/>
        <v>215</v>
      </c>
      <c r="B221" s="196">
        <v>180000</v>
      </c>
      <c r="C221" s="197" t="s">
        <v>1677</v>
      </c>
      <c r="D221" s="198" t="s">
        <v>1354</v>
      </c>
    </row>
    <row r="222" spans="1:4" x14ac:dyDescent="0.35">
      <c r="A222" s="3">
        <f t="shared" si="3"/>
        <v>216</v>
      </c>
      <c r="B222" s="196">
        <v>180010</v>
      </c>
      <c r="C222" s="197" t="s">
        <v>1678</v>
      </c>
      <c r="D222" s="198" t="s">
        <v>1354</v>
      </c>
    </row>
    <row r="223" spans="1:4" x14ac:dyDescent="0.35">
      <c r="A223" s="3">
        <f t="shared" si="3"/>
        <v>217</v>
      </c>
      <c r="B223" s="196">
        <v>181000</v>
      </c>
      <c r="C223" s="197" t="s">
        <v>1660</v>
      </c>
      <c r="D223" s="198" t="s">
        <v>1354</v>
      </c>
    </row>
    <row r="224" spans="1:4" x14ac:dyDescent="0.35">
      <c r="A224" s="3">
        <f t="shared" si="3"/>
        <v>218</v>
      </c>
      <c r="B224" s="196">
        <v>181010</v>
      </c>
      <c r="C224" s="197" t="s">
        <v>1661</v>
      </c>
      <c r="D224" s="198" t="s">
        <v>1354</v>
      </c>
    </row>
    <row r="225" spans="1:4" x14ac:dyDescent="0.35">
      <c r="A225" s="3">
        <f t="shared" si="3"/>
        <v>219</v>
      </c>
      <c r="B225" s="196">
        <v>181011</v>
      </c>
      <c r="C225" s="197" t="s">
        <v>1662</v>
      </c>
      <c r="D225" s="198" t="s">
        <v>1354</v>
      </c>
    </row>
    <row r="226" spans="1:4" x14ac:dyDescent="0.35">
      <c r="A226" s="3">
        <f t="shared" si="3"/>
        <v>220</v>
      </c>
      <c r="B226" s="196">
        <v>181510</v>
      </c>
      <c r="C226" s="197" t="s">
        <v>1663</v>
      </c>
      <c r="D226" s="198" t="s">
        <v>1354</v>
      </c>
    </row>
    <row r="227" spans="1:4" x14ac:dyDescent="0.35">
      <c r="A227" s="3">
        <f t="shared" si="3"/>
        <v>221</v>
      </c>
      <c r="B227" s="196">
        <v>181511</v>
      </c>
      <c r="C227" s="197" t="s">
        <v>1664</v>
      </c>
      <c r="D227" s="198" t="s">
        <v>1354</v>
      </c>
    </row>
    <row r="228" spans="1:4" x14ac:dyDescent="0.35">
      <c r="A228" s="3">
        <f t="shared" si="3"/>
        <v>222</v>
      </c>
      <c r="B228" s="196">
        <v>181512</v>
      </c>
      <c r="C228" s="197" t="s">
        <v>1665</v>
      </c>
      <c r="D228" s="198" t="s">
        <v>1354</v>
      </c>
    </row>
    <row r="229" spans="1:4" x14ac:dyDescent="0.35">
      <c r="A229" s="3">
        <f t="shared" si="3"/>
        <v>223</v>
      </c>
      <c r="B229" s="196">
        <v>182000</v>
      </c>
      <c r="C229" s="197" t="s">
        <v>1679</v>
      </c>
      <c r="D229" s="198" t="s">
        <v>1354</v>
      </c>
    </row>
    <row r="230" spans="1:4" x14ac:dyDescent="0.35">
      <c r="A230" s="3">
        <f t="shared" si="3"/>
        <v>224</v>
      </c>
      <c r="B230" s="196">
        <v>183000</v>
      </c>
      <c r="C230" s="197" t="s">
        <v>1680</v>
      </c>
      <c r="D230" s="198" t="s">
        <v>1354</v>
      </c>
    </row>
    <row r="231" spans="1:4" x14ac:dyDescent="0.35">
      <c r="A231" s="3">
        <f t="shared" si="3"/>
        <v>225</v>
      </c>
      <c r="B231" s="196">
        <v>183010</v>
      </c>
      <c r="C231" s="197" t="s">
        <v>1681</v>
      </c>
      <c r="D231" s="198" t="s">
        <v>1354</v>
      </c>
    </row>
    <row r="232" spans="1:4" x14ac:dyDescent="0.35">
      <c r="A232" s="3">
        <f t="shared" si="3"/>
        <v>226</v>
      </c>
      <c r="B232" s="196">
        <v>183011</v>
      </c>
      <c r="C232" s="197" t="s">
        <v>1682</v>
      </c>
      <c r="D232" s="198" t="s">
        <v>1354</v>
      </c>
    </row>
    <row r="233" spans="1:4" x14ac:dyDescent="0.35">
      <c r="A233" s="3">
        <f t="shared" si="3"/>
        <v>227</v>
      </c>
      <c r="B233" s="196">
        <v>183012</v>
      </c>
      <c r="C233" s="197" t="s">
        <v>1683</v>
      </c>
      <c r="D233" s="198" t="s">
        <v>1354</v>
      </c>
    </row>
    <row r="234" spans="1:4" x14ac:dyDescent="0.35">
      <c r="A234" s="3">
        <f t="shared" si="3"/>
        <v>228</v>
      </c>
      <c r="B234" s="196">
        <v>183013</v>
      </c>
      <c r="C234" s="197" t="s">
        <v>1684</v>
      </c>
      <c r="D234" s="198" t="s">
        <v>1354</v>
      </c>
    </row>
    <row r="235" spans="1:4" x14ac:dyDescent="0.35">
      <c r="A235" s="3">
        <f t="shared" si="3"/>
        <v>229</v>
      </c>
      <c r="B235" s="196">
        <v>183014</v>
      </c>
      <c r="C235" s="197" t="s">
        <v>1685</v>
      </c>
      <c r="D235" s="198" t="s">
        <v>1354</v>
      </c>
    </row>
    <row r="236" spans="1:4" x14ac:dyDescent="0.35">
      <c r="A236" s="3">
        <f t="shared" si="3"/>
        <v>230</v>
      </c>
      <c r="B236" s="196">
        <v>184000</v>
      </c>
      <c r="C236" s="197" t="s">
        <v>1686</v>
      </c>
      <c r="D236" s="198" t="s">
        <v>1354</v>
      </c>
    </row>
    <row r="237" spans="1:4" x14ac:dyDescent="0.35">
      <c r="A237" s="3">
        <f t="shared" si="3"/>
        <v>231</v>
      </c>
      <c r="B237" s="196">
        <v>184010</v>
      </c>
      <c r="C237" s="197" t="s">
        <v>642</v>
      </c>
      <c r="D237" s="198" t="s">
        <v>1354</v>
      </c>
    </row>
    <row r="238" spans="1:4" x14ac:dyDescent="0.35">
      <c r="A238" s="3">
        <f t="shared" si="3"/>
        <v>232</v>
      </c>
      <c r="B238" s="196">
        <v>184020</v>
      </c>
      <c r="C238" s="197" t="s">
        <v>643</v>
      </c>
      <c r="D238" s="198" t="s">
        <v>1354</v>
      </c>
    </row>
    <row r="239" spans="1:4" x14ac:dyDescent="0.35">
      <c r="A239" s="3">
        <f t="shared" si="3"/>
        <v>233</v>
      </c>
      <c r="B239" s="196">
        <v>185000</v>
      </c>
      <c r="C239" s="197" t="s">
        <v>1687</v>
      </c>
      <c r="D239" s="198" t="s">
        <v>1354</v>
      </c>
    </row>
    <row r="240" spans="1:4" x14ac:dyDescent="0.35">
      <c r="A240" s="3">
        <f t="shared" si="3"/>
        <v>234</v>
      </c>
      <c r="B240" s="196">
        <v>186000</v>
      </c>
      <c r="C240" s="197" t="s">
        <v>1688</v>
      </c>
      <c r="D240" s="198" t="s">
        <v>1354</v>
      </c>
    </row>
    <row r="241" spans="1:4" x14ac:dyDescent="0.35">
      <c r="A241" s="3">
        <f t="shared" si="3"/>
        <v>235</v>
      </c>
      <c r="B241" s="196">
        <v>186010</v>
      </c>
      <c r="C241" s="197" t="s">
        <v>1689</v>
      </c>
      <c r="D241" s="198" t="s">
        <v>1354</v>
      </c>
    </row>
    <row r="242" spans="1:4" x14ac:dyDescent="0.35">
      <c r="A242" s="3">
        <f t="shared" si="3"/>
        <v>236</v>
      </c>
      <c r="B242" s="196">
        <v>186020</v>
      </c>
      <c r="C242" s="197" t="s">
        <v>1690</v>
      </c>
      <c r="D242" s="198" t="s">
        <v>1354</v>
      </c>
    </row>
    <row r="243" spans="1:4" x14ac:dyDescent="0.35">
      <c r="A243" s="3">
        <f t="shared" si="3"/>
        <v>237</v>
      </c>
      <c r="B243" s="196">
        <v>199999</v>
      </c>
      <c r="C243" s="197" t="s">
        <v>1691</v>
      </c>
      <c r="D243" s="198" t="s">
        <v>1354</v>
      </c>
    </row>
    <row r="244" spans="1:4" x14ac:dyDescent="0.35">
      <c r="A244" s="3">
        <f t="shared" si="3"/>
        <v>238</v>
      </c>
      <c r="B244" s="196">
        <v>200000</v>
      </c>
      <c r="C244" s="197" t="s">
        <v>1692</v>
      </c>
      <c r="D244" s="198" t="s">
        <v>1693</v>
      </c>
    </row>
    <row r="245" spans="1:4" x14ac:dyDescent="0.35">
      <c r="A245" s="3">
        <f t="shared" si="3"/>
        <v>239</v>
      </c>
      <c r="B245" s="196" t="s">
        <v>1694</v>
      </c>
      <c r="C245" s="197" t="s">
        <v>1695</v>
      </c>
      <c r="D245" s="198" t="s">
        <v>1693</v>
      </c>
    </row>
    <row r="246" spans="1:4" x14ac:dyDescent="0.35">
      <c r="A246" s="3">
        <f t="shared" si="3"/>
        <v>240</v>
      </c>
      <c r="B246" s="196" t="s">
        <v>1696</v>
      </c>
      <c r="C246" s="197" t="s">
        <v>1697</v>
      </c>
      <c r="D246" s="198" t="s">
        <v>1693</v>
      </c>
    </row>
    <row r="247" spans="1:4" x14ac:dyDescent="0.35">
      <c r="A247" s="3">
        <f t="shared" si="3"/>
        <v>241</v>
      </c>
      <c r="B247" s="196">
        <v>201000</v>
      </c>
      <c r="C247" s="197" t="s">
        <v>1698</v>
      </c>
      <c r="D247" s="198" t="s">
        <v>1693</v>
      </c>
    </row>
    <row r="248" spans="1:4" x14ac:dyDescent="0.35">
      <c r="A248" s="3">
        <f t="shared" si="3"/>
        <v>242</v>
      </c>
      <c r="B248" s="196">
        <v>201001</v>
      </c>
      <c r="C248" s="197" t="s">
        <v>1699</v>
      </c>
      <c r="D248" s="198" t="s">
        <v>1693</v>
      </c>
    </row>
    <row r="249" spans="1:4" x14ac:dyDescent="0.35">
      <c r="A249" s="3">
        <f t="shared" si="3"/>
        <v>243</v>
      </c>
      <c r="B249" s="196">
        <v>201010</v>
      </c>
      <c r="C249" s="197" t="s">
        <v>1700</v>
      </c>
      <c r="D249" s="198" t="s">
        <v>1693</v>
      </c>
    </row>
    <row r="250" spans="1:4" x14ac:dyDescent="0.35">
      <c r="A250" s="3">
        <f t="shared" si="3"/>
        <v>244</v>
      </c>
      <c r="B250" s="196">
        <v>201100</v>
      </c>
      <c r="C250" s="197" t="s">
        <v>1701</v>
      </c>
      <c r="D250" s="198" t="s">
        <v>1693</v>
      </c>
    </row>
    <row r="251" spans="1:4" x14ac:dyDescent="0.35">
      <c r="A251" s="3">
        <f t="shared" si="3"/>
        <v>245</v>
      </c>
      <c r="B251" s="196">
        <v>202000</v>
      </c>
      <c r="C251" s="197" t="s">
        <v>1702</v>
      </c>
      <c r="D251" s="198" t="s">
        <v>1693</v>
      </c>
    </row>
    <row r="252" spans="1:4" x14ac:dyDescent="0.35">
      <c r="A252" s="3">
        <f t="shared" si="3"/>
        <v>246</v>
      </c>
      <c r="B252" s="196">
        <v>202010</v>
      </c>
      <c r="C252" s="197" t="s">
        <v>1703</v>
      </c>
      <c r="D252" s="198" t="s">
        <v>1693</v>
      </c>
    </row>
    <row r="253" spans="1:4" x14ac:dyDescent="0.35">
      <c r="A253" s="3">
        <f t="shared" si="3"/>
        <v>247</v>
      </c>
      <c r="B253" s="196">
        <v>202020</v>
      </c>
      <c r="C253" s="197" t="s">
        <v>1704</v>
      </c>
      <c r="D253" s="198" t="s">
        <v>1693</v>
      </c>
    </row>
    <row r="254" spans="1:4" x14ac:dyDescent="0.35">
      <c r="A254" s="3">
        <f t="shared" si="3"/>
        <v>248</v>
      </c>
      <c r="B254" s="196">
        <v>210000</v>
      </c>
      <c r="C254" s="197" t="s">
        <v>1705</v>
      </c>
      <c r="D254" s="198" t="s">
        <v>1693</v>
      </c>
    </row>
    <row r="255" spans="1:4" x14ac:dyDescent="0.35">
      <c r="A255" s="3">
        <f t="shared" si="3"/>
        <v>249</v>
      </c>
      <c r="B255" s="196">
        <v>210500</v>
      </c>
      <c r="C255" s="197" t="s">
        <v>1706</v>
      </c>
      <c r="D255" s="198" t="s">
        <v>1693</v>
      </c>
    </row>
    <row r="256" spans="1:4" x14ac:dyDescent="0.35">
      <c r="A256" s="3">
        <f t="shared" si="3"/>
        <v>250</v>
      </c>
      <c r="B256" s="196">
        <v>211000</v>
      </c>
      <c r="C256" s="197" t="s">
        <v>1707</v>
      </c>
      <c r="D256" s="198" t="s">
        <v>1693</v>
      </c>
    </row>
    <row r="257" spans="1:4" x14ac:dyDescent="0.35">
      <c r="A257" s="3">
        <f t="shared" si="3"/>
        <v>251</v>
      </c>
      <c r="B257" s="196">
        <v>211500</v>
      </c>
      <c r="C257" s="197" t="s">
        <v>1708</v>
      </c>
      <c r="D257" s="198" t="s">
        <v>1693</v>
      </c>
    </row>
    <row r="258" spans="1:4" x14ac:dyDescent="0.35">
      <c r="A258" s="3">
        <f t="shared" si="3"/>
        <v>252</v>
      </c>
      <c r="B258" s="196">
        <v>212000</v>
      </c>
      <c r="C258" s="197" t="s">
        <v>1709</v>
      </c>
      <c r="D258" s="198" t="s">
        <v>1693</v>
      </c>
    </row>
    <row r="259" spans="1:4" x14ac:dyDescent="0.35">
      <c r="A259" s="3">
        <f t="shared" si="3"/>
        <v>253</v>
      </c>
      <c r="B259" s="196">
        <v>212500</v>
      </c>
      <c r="C259" s="197" t="s">
        <v>1710</v>
      </c>
      <c r="D259" s="198" t="s">
        <v>1693</v>
      </c>
    </row>
    <row r="260" spans="1:4" x14ac:dyDescent="0.35">
      <c r="A260" s="3">
        <f t="shared" si="3"/>
        <v>254</v>
      </c>
      <c r="B260" s="196">
        <v>213000</v>
      </c>
      <c r="C260" s="197" t="s">
        <v>1711</v>
      </c>
      <c r="D260" s="198" t="s">
        <v>1693</v>
      </c>
    </row>
    <row r="261" spans="1:4" x14ac:dyDescent="0.35">
      <c r="A261" s="3">
        <f t="shared" si="3"/>
        <v>255</v>
      </c>
      <c r="B261" s="196">
        <v>213500</v>
      </c>
      <c r="C261" s="197" t="s">
        <v>1712</v>
      </c>
      <c r="D261" s="198" t="s">
        <v>1693</v>
      </c>
    </row>
    <row r="262" spans="1:4" x14ac:dyDescent="0.35">
      <c r="A262" s="3">
        <f t="shared" si="3"/>
        <v>256</v>
      </c>
      <c r="B262" s="196">
        <v>214000</v>
      </c>
      <c r="C262" s="197" t="s">
        <v>1713</v>
      </c>
      <c r="D262" s="198" t="s">
        <v>1693</v>
      </c>
    </row>
    <row r="263" spans="1:4" x14ac:dyDescent="0.35">
      <c r="A263" s="3">
        <f t="shared" si="3"/>
        <v>257</v>
      </c>
      <c r="B263" s="196">
        <v>214500</v>
      </c>
      <c r="C263" s="197" t="s">
        <v>1714</v>
      </c>
      <c r="D263" s="198" t="s">
        <v>1693</v>
      </c>
    </row>
    <row r="264" spans="1:4" x14ac:dyDescent="0.35">
      <c r="A264" s="3">
        <f t="shared" ref="A264:A327" si="4">+A263+1</f>
        <v>258</v>
      </c>
      <c r="B264" s="196">
        <v>220000</v>
      </c>
      <c r="C264" s="197" t="s">
        <v>1715</v>
      </c>
      <c r="D264" s="198" t="s">
        <v>1693</v>
      </c>
    </row>
    <row r="265" spans="1:4" x14ac:dyDescent="0.35">
      <c r="A265" s="3">
        <f t="shared" si="4"/>
        <v>259</v>
      </c>
      <c r="B265" s="196">
        <v>220010</v>
      </c>
      <c r="C265" s="197" t="s">
        <v>1716</v>
      </c>
      <c r="D265" s="198" t="s">
        <v>1693</v>
      </c>
    </row>
    <row r="266" spans="1:4" x14ac:dyDescent="0.35">
      <c r="A266" s="3">
        <f t="shared" si="4"/>
        <v>260</v>
      </c>
      <c r="B266" s="196">
        <v>220011</v>
      </c>
      <c r="C266" s="197" t="s">
        <v>1717</v>
      </c>
      <c r="D266" s="198" t="s">
        <v>1693</v>
      </c>
    </row>
    <row r="267" spans="1:4" x14ac:dyDescent="0.35">
      <c r="A267" s="3">
        <f t="shared" si="4"/>
        <v>261</v>
      </c>
      <c r="B267" s="196">
        <v>220012</v>
      </c>
      <c r="C267" s="197" t="s">
        <v>1718</v>
      </c>
      <c r="D267" s="198" t="s">
        <v>1693</v>
      </c>
    </row>
    <row r="268" spans="1:4" x14ac:dyDescent="0.35">
      <c r="A268" s="3">
        <f t="shared" si="4"/>
        <v>262</v>
      </c>
      <c r="B268" s="196">
        <v>220013</v>
      </c>
      <c r="C268" s="197" t="s">
        <v>1719</v>
      </c>
      <c r="D268" s="198" t="s">
        <v>1693</v>
      </c>
    </row>
    <row r="269" spans="1:4" x14ac:dyDescent="0.35">
      <c r="A269" s="3">
        <f t="shared" si="4"/>
        <v>263</v>
      </c>
      <c r="B269" s="196">
        <v>221000</v>
      </c>
      <c r="C269" s="197" t="s">
        <v>1720</v>
      </c>
      <c r="D269" s="198" t="s">
        <v>1693</v>
      </c>
    </row>
    <row r="270" spans="1:4" x14ac:dyDescent="0.35">
      <c r="A270" s="3">
        <f t="shared" si="4"/>
        <v>264</v>
      </c>
      <c r="B270" s="196">
        <v>221001</v>
      </c>
      <c r="C270" s="197" t="s">
        <v>1721</v>
      </c>
      <c r="D270" s="198" t="s">
        <v>1693</v>
      </c>
    </row>
    <row r="271" spans="1:4" x14ac:dyDescent="0.35">
      <c r="A271" s="3">
        <f t="shared" si="4"/>
        <v>265</v>
      </c>
      <c r="B271" s="196">
        <v>221010</v>
      </c>
      <c r="C271" s="197" t="s">
        <v>1722</v>
      </c>
      <c r="D271" s="198" t="s">
        <v>1693</v>
      </c>
    </row>
    <row r="272" spans="1:4" x14ac:dyDescent="0.35">
      <c r="A272" s="3">
        <f t="shared" si="4"/>
        <v>266</v>
      </c>
      <c r="B272" s="196">
        <v>221011</v>
      </c>
      <c r="C272" s="197" t="s">
        <v>1723</v>
      </c>
      <c r="D272" s="198" t="s">
        <v>1693</v>
      </c>
    </row>
    <row r="273" spans="1:4" x14ac:dyDescent="0.35">
      <c r="A273" s="3">
        <f t="shared" si="4"/>
        <v>267</v>
      </c>
      <c r="B273" s="196">
        <v>221020</v>
      </c>
      <c r="C273" s="197" t="s">
        <v>1724</v>
      </c>
      <c r="D273" s="198" t="s">
        <v>1693</v>
      </c>
    </row>
    <row r="274" spans="1:4" x14ac:dyDescent="0.35">
      <c r="A274" s="3">
        <f t="shared" si="4"/>
        <v>268</v>
      </c>
      <c r="B274" s="196">
        <v>221030</v>
      </c>
      <c r="C274" s="197" t="s">
        <v>1725</v>
      </c>
      <c r="D274" s="198" t="s">
        <v>1693</v>
      </c>
    </row>
    <row r="275" spans="1:4" x14ac:dyDescent="0.35">
      <c r="A275" s="3">
        <f t="shared" si="4"/>
        <v>269</v>
      </c>
      <c r="B275" s="196">
        <v>222000</v>
      </c>
      <c r="C275" s="197" t="s">
        <v>1726</v>
      </c>
      <c r="D275" s="198" t="s">
        <v>1693</v>
      </c>
    </row>
    <row r="276" spans="1:4" x14ac:dyDescent="0.35">
      <c r="A276" s="3">
        <f t="shared" si="4"/>
        <v>270</v>
      </c>
      <c r="B276" s="196">
        <v>222010</v>
      </c>
      <c r="C276" s="197" t="s">
        <v>1727</v>
      </c>
      <c r="D276" s="198" t="s">
        <v>1693</v>
      </c>
    </row>
    <row r="277" spans="1:4" x14ac:dyDescent="0.35">
      <c r="A277" s="3">
        <f t="shared" si="4"/>
        <v>271</v>
      </c>
      <c r="B277" s="196">
        <v>230000</v>
      </c>
      <c r="C277" s="197" t="s">
        <v>1728</v>
      </c>
      <c r="D277" s="198" t="s">
        <v>1693</v>
      </c>
    </row>
    <row r="278" spans="1:4" x14ac:dyDescent="0.35">
      <c r="A278" s="3">
        <f t="shared" si="4"/>
        <v>272</v>
      </c>
      <c r="B278" s="196">
        <v>230010</v>
      </c>
      <c r="C278" s="197" t="s">
        <v>1729</v>
      </c>
      <c r="D278" s="198" t="s">
        <v>1693</v>
      </c>
    </row>
    <row r="279" spans="1:4" x14ac:dyDescent="0.35">
      <c r="A279" s="3">
        <f t="shared" si="4"/>
        <v>273</v>
      </c>
      <c r="B279" s="196">
        <v>230011</v>
      </c>
      <c r="C279" s="197" t="s">
        <v>1730</v>
      </c>
      <c r="D279" s="198" t="s">
        <v>1693</v>
      </c>
    </row>
    <row r="280" spans="1:4" x14ac:dyDescent="0.35">
      <c r="A280" s="3">
        <f t="shared" si="4"/>
        <v>274</v>
      </c>
      <c r="B280" s="196">
        <v>230012</v>
      </c>
      <c r="C280" s="197" t="s">
        <v>1731</v>
      </c>
      <c r="D280" s="198" t="s">
        <v>1693</v>
      </c>
    </row>
    <row r="281" spans="1:4" x14ac:dyDescent="0.35">
      <c r="A281" s="3">
        <f t="shared" si="4"/>
        <v>275</v>
      </c>
      <c r="B281" s="196">
        <v>230013</v>
      </c>
      <c r="C281" s="197" t="s">
        <v>1732</v>
      </c>
      <c r="D281" s="198" t="s">
        <v>1693</v>
      </c>
    </row>
    <row r="282" spans="1:4" x14ac:dyDescent="0.35">
      <c r="A282" s="3">
        <f t="shared" si="4"/>
        <v>276</v>
      </c>
      <c r="B282" s="196">
        <v>230014</v>
      </c>
      <c r="C282" s="197" t="s">
        <v>1733</v>
      </c>
      <c r="D282" s="198" t="s">
        <v>1693</v>
      </c>
    </row>
    <row r="283" spans="1:4" x14ac:dyDescent="0.35">
      <c r="A283" s="3">
        <f t="shared" si="4"/>
        <v>277</v>
      </c>
      <c r="B283" s="196">
        <v>230015</v>
      </c>
      <c r="C283" s="197" t="s">
        <v>1734</v>
      </c>
      <c r="D283" s="198" t="s">
        <v>1693</v>
      </c>
    </row>
    <row r="284" spans="1:4" x14ac:dyDescent="0.35">
      <c r="A284" s="3">
        <f t="shared" si="4"/>
        <v>278</v>
      </c>
      <c r="B284" s="196">
        <v>231000</v>
      </c>
      <c r="C284" s="197" t="s">
        <v>1735</v>
      </c>
      <c r="D284" s="198" t="s">
        <v>1693</v>
      </c>
    </row>
    <row r="285" spans="1:4" x14ac:dyDescent="0.35">
      <c r="A285" s="3">
        <f t="shared" si="4"/>
        <v>279</v>
      </c>
      <c r="B285" s="196">
        <v>231010</v>
      </c>
      <c r="C285" s="197" t="s">
        <v>1736</v>
      </c>
      <c r="D285" s="198" t="s">
        <v>1693</v>
      </c>
    </row>
    <row r="286" spans="1:4" x14ac:dyDescent="0.35">
      <c r="A286" s="3">
        <f t="shared" si="4"/>
        <v>280</v>
      </c>
      <c r="B286" s="196">
        <v>231011</v>
      </c>
      <c r="C286" s="197" t="s">
        <v>1737</v>
      </c>
      <c r="D286" s="198" t="s">
        <v>1693</v>
      </c>
    </row>
    <row r="287" spans="1:4" x14ac:dyDescent="0.35">
      <c r="A287" s="3">
        <f t="shared" si="4"/>
        <v>281</v>
      </c>
      <c r="B287" s="196">
        <v>232000</v>
      </c>
      <c r="C287" s="197" t="s">
        <v>1738</v>
      </c>
      <c r="D287" s="198" t="s">
        <v>1693</v>
      </c>
    </row>
    <row r="288" spans="1:4" x14ac:dyDescent="0.35">
      <c r="A288" s="3">
        <f t="shared" si="4"/>
        <v>282</v>
      </c>
      <c r="B288" s="196">
        <v>240000</v>
      </c>
      <c r="C288" s="197" t="s">
        <v>1739</v>
      </c>
      <c r="D288" s="198" t="s">
        <v>1693</v>
      </c>
    </row>
    <row r="289" spans="1:4" x14ac:dyDescent="0.35">
      <c r="A289" s="3">
        <f t="shared" si="4"/>
        <v>283</v>
      </c>
      <c r="B289" s="196">
        <v>240010</v>
      </c>
      <c r="C289" s="197" t="s">
        <v>1740</v>
      </c>
      <c r="D289" s="198" t="s">
        <v>1693</v>
      </c>
    </row>
    <row r="290" spans="1:4" x14ac:dyDescent="0.35">
      <c r="A290" s="3">
        <f t="shared" si="4"/>
        <v>284</v>
      </c>
      <c r="B290" s="196">
        <v>240011</v>
      </c>
      <c r="C290" s="197" t="s">
        <v>1741</v>
      </c>
      <c r="D290" s="198" t="s">
        <v>1693</v>
      </c>
    </row>
    <row r="291" spans="1:4" x14ac:dyDescent="0.35">
      <c r="A291" s="3">
        <f t="shared" si="4"/>
        <v>285</v>
      </c>
      <c r="B291" s="196">
        <v>240012</v>
      </c>
      <c r="C291" s="197" t="s">
        <v>1742</v>
      </c>
      <c r="D291" s="198" t="s">
        <v>1693</v>
      </c>
    </row>
    <row r="292" spans="1:4" x14ac:dyDescent="0.35">
      <c r="A292" s="3">
        <f t="shared" si="4"/>
        <v>286</v>
      </c>
      <c r="B292" s="196">
        <v>241000</v>
      </c>
      <c r="C292" s="197" t="s">
        <v>1743</v>
      </c>
      <c r="D292" s="198" t="s">
        <v>1693</v>
      </c>
    </row>
    <row r="293" spans="1:4" x14ac:dyDescent="0.35">
      <c r="A293" s="3">
        <f t="shared" si="4"/>
        <v>287</v>
      </c>
      <c r="B293" s="196">
        <v>241010</v>
      </c>
      <c r="C293" s="197" t="s">
        <v>1744</v>
      </c>
      <c r="D293" s="198" t="s">
        <v>1693</v>
      </c>
    </row>
    <row r="294" spans="1:4" x14ac:dyDescent="0.35">
      <c r="A294" s="3">
        <f t="shared" si="4"/>
        <v>288</v>
      </c>
      <c r="B294" s="196">
        <v>241011</v>
      </c>
      <c r="C294" s="197" t="s">
        <v>1745</v>
      </c>
      <c r="D294" s="198" t="s">
        <v>1693</v>
      </c>
    </row>
    <row r="295" spans="1:4" x14ac:dyDescent="0.35">
      <c r="A295" s="3">
        <f t="shared" si="4"/>
        <v>289</v>
      </c>
      <c r="B295" s="196">
        <v>241012</v>
      </c>
      <c r="C295" s="197" t="s">
        <v>1746</v>
      </c>
      <c r="D295" s="198" t="s">
        <v>1693</v>
      </c>
    </row>
    <row r="296" spans="1:4" x14ac:dyDescent="0.35">
      <c r="A296" s="3">
        <f t="shared" si="4"/>
        <v>290</v>
      </c>
      <c r="B296" s="196">
        <v>241013</v>
      </c>
      <c r="C296" s="197" t="s">
        <v>1747</v>
      </c>
      <c r="D296" s="198" t="s">
        <v>1693</v>
      </c>
    </row>
    <row r="297" spans="1:4" x14ac:dyDescent="0.35">
      <c r="A297" s="3">
        <f t="shared" si="4"/>
        <v>291</v>
      </c>
      <c r="B297" s="196">
        <v>241014</v>
      </c>
      <c r="C297" s="197" t="s">
        <v>1748</v>
      </c>
      <c r="D297" s="198" t="s">
        <v>1693</v>
      </c>
    </row>
    <row r="298" spans="1:4" x14ac:dyDescent="0.35">
      <c r="A298" s="3">
        <f t="shared" si="4"/>
        <v>292</v>
      </c>
      <c r="B298" s="196">
        <v>241015</v>
      </c>
      <c r="C298" s="197" t="s">
        <v>1749</v>
      </c>
      <c r="D298" s="198" t="s">
        <v>1693</v>
      </c>
    </row>
    <row r="299" spans="1:4" x14ac:dyDescent="0.35">
      <c r="A299" s="3">
        <f t="shared" si="4"/>
        <v>293</v>
      </c>
      <c r="B299" s="196">
        <v>241016</v>
      </c>
      <c r="C299" s="197" t="s">
        <v>1750</v>
      </c>
      <c r="D299" s="198" t="s">
        <v>1693</v>
      </c>
    </row>
    <row r="300" spans="1:4" x14ac:dyDescent="0.35">
      <c r="A300" s="3">
        <f t="shared" si="4"/>
        <v>294</v>
      </c>
      <c r="B300" s="196">
        <v>241017</v>
      </c>
      <c r="C300" s="197" t="s">
        <v>1751</v>
      </c>
      <c r="D300" s="198" t="s">
        <v>1693</v>
      </c>
    </row>
    <row r="301" spans="1:4" x14ac:dyDescent="0.35">
      <c r="A301" s="3">
        <f t="shared" si="4"/>
        <v>295</v>
      </c>
      <c r="B301" s="196">
        <v>242000</v>
      </c>
      <c r="C301" s="197" t="s">
        <v>1752</v>
      </c>
      <c r="D301" s="198" t="s">
        <v>1693</v>
      </c>
    </row>
    <row r="302" spans="1:4" x14ac:dyDescent="0.35">
      <c r="A302" s="3">
        <f t="shared" si="4"/>
        <v>296</v>
      </c>
      <c r="B302" s="196">
        <v>242010</v>
      </c>
      <c r="C302" s="197" t="s">
        <v>1753</v>
      </c>
      <c r="D302" s="198" t="s">
        <v>1693</v>
      </c>
    </row>
    <row r="303" spans="1:4" x14ac:dyDescent="0.35">
      <c r="A303" s="3">
        <f t="shared" si="4"/>
        <v>297</v>
      </c>
      <c r="B303" s="196">
        <v>243000</v>
      </c>
      <c r="C303" s="197" t="s">
        <v>1754</v>
      </c>
      <c r="D303" s="198" t="s">
        <v>1693</v>
      </c>
    </row>
    <row r="304" spans="1:4" x14ac:dyDescent="0.35">
      <c r="A304" s="3">
        <f t="shared" si="4"/>
        <v>298</v>
      </c>
      <c r="B304" s="196">
        <v>243010</v>
      </c>
      <c r="C304" s="197" t="s">
        <v>1755</v>
      </c>
      <c r="D304" s="198" t="s">
        <v>1693</v>
      </c>
    </row>
    <row r="305" spans="1:4" x14ac:dyDescent="0.35">
      <c r="A305" s="3">
        <f t="shared" si="4"/>
        <v>299</v>
      </c>
      <c r="B305" s="196">
        <v>243100</v>
      </c>
      <c r="C305" s="197" t="s">
        <v>1756</v>
      </c>
      <c r="D305" s="198" t="s">
        <v>1693</v>
      </c>
    </row>
    <row r="306" spans="1:4" x14ac:dyDescent="0.35">
      <c r="A306" s="3">
        <f t="shared" si="4"/>
        <v>300</v>
      </c>
      <c r="B306" s="196">
        <v>243200</v>
      </c>
      <c r="C306" s="197" t="s">
        <v>1751</v>
      </c>
      <c r="D306" s="198" t="s">
        <v>1693</v>
      </c>
    </row>
    <row r="307" spans="1:4" x14ac:dyDescent="0.35">
      <c r="A307" s="3">
        <f t="shared" si="4"/>
        <v>301</v>
      </c>
      <c r="B307" s="196">
        <v>243210</v>
      </c>
      <c r="C307" s="197" t="s">
        <v>1757</v>
      </c>
      <c r="D307" s="198" t="s">
        <v>1693</v>
      </c>
    </row>
    <row r="308" spans="1:4" x14ac:dyDescent="0.35">
      <c r="A308" s="3">
        <f t="shared" si="4"/>
        <v>302</v>
      </c>
      <c r="B308" s="196">
        <v>244000</v>
      </c>
      <c r="C308" s="197" t="s">
        <v>1758</v>
      </c>
      <c r="D308" s="198" t="s">
        <v>1693</v>
      </c>
    </row>
    <row r="309" spans="1:4" x14ac:dyDescent="0.35">
      <c r="A309" s="3">
        <f t="shared" si="4"/>
        <v>303</v>
      </c>
      <c r="B309" s="196">
        <v>244010</v>
      </c>
      <c r="C309" s="197" t="s">
        <v>1759</v>
      </c>
      <c r="D309" s="198" t="s">
        <v>1693</v>
      </c>
    </row>
    <row r="310" spans="1:4" x14ac:dyDescent="0.35">
      <c r="A310" s="3">
        <f t="shared" si="4"/>
        <v>304</v>
      </c>
      <c r="B310" s="196">
        <v>244011</v>
      </c>
      <c r="C310" s="197" t="s">
        <v>1760</v>
      </c>
      <c r="D310" s="198" t="s">
        <v>1693</v>
      </c>
    </row>
    <row r="311" spans="1:4" x14ac:dyDescent="0.35">
      <c r="A311" s="3">
        <f t="shared" si="4"/>
        <v>305</v>
      </c>
      <c r="B311" s="196">
        <v>244012</v>
      </c>
      <c r="C311" s="197" t="s">
        <v>1761</v>
      </c>
      <c r="D311" s="198" t="s">
        <v>1693</v>
      </c>
    </row>
    <row r="312" spans="1:4" x14ac:dyDescent="0.35">
      <c r="A312" s="3">
        <f t="shared" si="4"/>
        <v>306</v>
      </c>
      <c r="B312" s="196">
        <v>244013</v>
      </c>
      <c r="C312" s="197" t="s">
        <v>1762</v>
      </c>
      <c r="D312" s="198" t="s">
        <v>1693</v>
      </c>
    </row>
    <row r="313" spans="1:4" x14ac:dyDescent="0.35">
      <c r="A313" s="3">
        <f t="shared" si="4"/>
        <v>307</v>
      </c>
      <c r="B313" s="196">
        <v>244014</v>
      </c>
      <c r="C313" s="197" t="s">
        <v>1763</v>
      </c>
      <c r="D313" s="198" t="s">
        <v>1693</v>
      </c>
    </row>
    <row r="314" spans="1:4" x14ac:dyDescent="0.35">
      <c r="A314" s="3">
        <f t="shared" si="4"/>
        <v>308</v>
      </c>
      <c r="B314" s="196">
        <v>244015</v>
      </c>
      <c r="C314" s="197" t="s">
        <v>1764</v>
      </c>
      <c r="D314" s="198" t="s">
        <v>1693</v>
      </c>
    </row>
    <row r="315" spans="1:4" x14ac:dyDescent="0.35">
      <c r="A315" s="3">
        <f t="shared" si="4"/>
        <v>309</v>
      </c>
      <c r="B315" s="196">
        <v>244016</v>
      </c>
      <c r="C315" s="197" t="s">
        <v>1765</v>
      </c>
      <c r="D315" s="198" t="s">
        <v>1693</v>
      </c>
    </row>
    <row r="316" spans="1:4" x14ac:dyDescent="0.35">
      <c r="A316" s="3">
        <f t="shared" si="4"/>
        <v>310</v>
      </c>
      <c r="B316" s="196">
        <v>245000</v>
      </c>
      <c r="C316" s="197" t="s">
        <v>1766</v>
      </c>
      <c r="D316" s="198" t="s">
        <v>1693</v>
      </c>
    </row>
    <row r="317" spans="1:4" x14ac:dyDescent="0.35">
      <c r="A317" s="3">
        <f t="shared" si="4"/>
        <v>311</v>
      </c>
      <c r="B317" s="196">
        <v>245010</v>
      </c>
      <c r="C317" s="197" t="s">
        <v>27</v>
      </c>
      <c r="D317" s="198" t="s">
        <v>1693</v>
      </c>
    </row>
    <row r="318" spans="1:4" x14ac:dyDescent="0.35">
      <c r="A318" s="3">
        <f t="shared" si="4"/>
        <v>312</v>
      </c>
      <c r="B318" s="196">
        <v>245011</v>
      </c>
      <c r="C318" s="197" t="s">
        <v>1767</v>
      </c>
      <c r="D318" s="198" t="s">
        <v>1693</v>
      </c>
    </row>
    <row r="319" spans="1:4" ht="14.65" customHeight="1" thickBot="1" x14ac:dyDescent="0.4">
      <c r="A319" s="3">
        <f t="shared" si="4"/>
        <v>313</v>
      </c>
      <c r="B319" s="196">
        <v>245012</v>
      </c>
      <c r="C319" s="197" t="s">
        <v>1565</v>
      </c>
      <c r="D319" s="198" t="s">
        <v>1693</v>
      </c>
    </row>
    <row r="320" spans="1:4" ht="14.65" customHeight="1" thickTop="1" x14ac:dyDescent="0.35">
      <c r="A320" s="190">
        <f t="shared" si="4"/>
        <v>314</v>
      </c>
      <c r="B320" s="199">
        <v>245013</v>
      </c>
      <c r="C320" s="200" t="s">
        <v>1768</v>
      </c>
      <c r="D320" s="201" t="s">
        <v>1693</v>
      </c>
    </row>
    <row r="321" spans="1:4" x14ac:dyDescent="0.35">
      <c r="A321" s="3">
        <f t="shared" si="4"/>
        <v>315</v>
      </c>
      <c r="B321" s="196">
        <v>245014</v>
      </c>
      <c r="C321" s="197" t="s">
        <v>1769</v>
      </c>
      <c r="D321" s="198" t="s">
        <v>1693</v>
      </c>
    </row>
    <row r="322" spans="1:4" x14ac:dyDescent="0.35">
      <c r="A322" s="3">
        <f t="shared" si="4"/>
        <v>316</v>
      </c>
      <c r="B322" s="196">
        <v>246000</v>
      </c>
      <c r="C322" s="197" t="s">
        <v>1453</v>
      </c>
      <c r="D322" s="198" t="s">
        <v>1693</v>
      </c>
    </row>
    <row r="323" spans="1:4" x14ac:dyDescent="0.35">
      <c r="A323" s="3">
        <f t="shared" si="4"/>
        <v>317</v>
      </c>
      <c r="B323" s="196">
        <v>247000</v>
      </c>
      <c r="C323" s="197" t="s">
        <v>1519</v>
      </c>
      <c r="D323" s="198" t="s">
        <v>1693</v>
      </c>
    </row>
    <row r="324" spans="1:4" x14ac:dyDescent="0.35">
      <c r="A324" s="3">
        <f t="shared" si="4"/>
        <v>318</v>
      </c>
      <c r="B324" s="196">
        <v>248000</v>
      </c>
      <c r="C324" s="197" t="s">
        <v>1770</v>
      </c>
      <c r="D324" s="198" t="s">
        <v>1693</v>
      </c>
    </row>
    <row r="325" spans="1:4" x14ac:dyDescent="0.35">
      <c r="A325" s="3">
        <f t="shared" si="4"/>
        <v>319</v>
      </c>
      <c r="B325" s="196">
        <v>248010</v>
      </c>
      <c r="C325" s="197" t="s">
        <v>1771</v>
      </c>
      <c r="D325" s="198" t="s">
        <v>1693</v>
      </c>
    </row>
    <row r="326" spans="1:4" x14ac:dyDescent="0.35">
      <c r="A326" s="3">
        <f t="shared" si="4"/>
        <v>320</v>
      </c>
      <c r="B326" s="196">
        <v>249000</v>
      </c>
      <c r="C326" s="197" t="s">
        <v>1772</v>
      </c>
      <c r="D326" s="198" t="s">
        <v>1693</v>
      </c>
    </row>
    <row r="327" spans="1:4" x14ac:dyDescent="0.35">
      <c r="A327" s="3">
        <f t="shared" si="4"/>
        <v>321</v>
      </c>
      <c r="B327" s="196">
        <v>250000</v>
      </c>
      <c r="C327" s="197" t="s">
        <v>1773</v>
      </c>
      <c r="D327" s="198" t="s">
        <v>1693</v>
      </c>
    </row>
    <row r="328" spans="1:4" x14ac:dyDescent="0.35">
      <c r="A328" s="3">
        <f t="shared" ref="A328:A391" si="5">+A327+1</f>
        <v>322</v>
      </c>
      <c r="B328" s="196">
        <v>250010</v>
      </c>
      <c r="C328" s="197" t="s">
        <v>1774</v>
      </c>
      <c r="D328" s="198" t="s">
        <v>1693</v>
      </c>
    </row>
    <row r="329" spans="1:4" x14ac:dyDescent="0.35">
      <c r="A329" s="3">
        <f t="shared" si="5"/>
        <v>323</v>
      </c>
      <c r="B329" s="196">
        <v>250011</v>
      </c>
      <c r="C329" s="197" t="s">
        <v>1775</v>
      </c>
      <c r="D329" s="198" t="s">
        <v>1693</v>
      </c>
    </row>
    <row r="330" spans="1:4" x14ac:dyDescent="0.35">
      <c r="A330" s="3">
        <f t="shared" si="5"/>
        <v>324</v>
      </c>
      <c r="B330" s="196">
        <v>250012</v>
      </c>
      <c r="C330" s="197" t="s">
        <v>1776</v>
      </c>
      <c r="D330" s="198" t="s">
        <v>1693</v>
      </c>
    </row>
    <row r="331" spans="1:4" x14ac:dyDescent="0.35">
      <c r="A331" s="3">
        <f t="shared" si="5"/>
        <v>325</v>
      </c>
      <c r="B331" s="196">
        <v>251000</v>
      </c>
      <c r="C331" s="197" t="s">
        <v>1777</v>
      </c>
      <c r="D331" s="198" t="s">
        <v>1693</v>
      </c>
    </row>
    <row r="332" spans="1:4" x14ac:dyDescent="0.35">
      <c r="A332" s="3">
        <f t="shared" si="5"/>
        <v>326</v>
      </c>
      <c r="B332" s="196">
        <v>254900</v>
      </c>
      <c r="C332" s="197" t="s">
        <v>1772</v>
      </c>
      <c r="D332" s="198" t="s">
        <v>1693</v>
      </c>
    </row>
    <row r="333" spans="1:4" x14ac:dyDescent="0.35">
      <c r="A333" s="3">
        <f t="shared" si="5"/>
        <v>327</v>
      </c>
      <c r="B333" s="196">
        <v>260000</v>
      </c>
      <c r="C333" s="197" t="s">
        <v>1778</v>
      </c>
      <c r="D333" s="198" t="s">
        <v>1693</v>
      </c>
    </row>
    <row r="334" spans="1:4" x14ac:dyDescent="0.35">
      <c r="A334" s="3">
        <f t="shared" si="5"/>
        <v>328</v>
      </c>
      <c r="B334" s="196">
        <v>261000</v>
      </c>
      <c r="C334" s="197" t="s">
        <v>1779</v>
      </c>
      <c r="D334" s="198" t="s">
        <v>1693</v>
      </c>
    </row>
    <row r="335" spans="1:4" x14ac:dyDescent="0.35">
      <c r="A335" s="3">
        <f t="shared" si="5"/>
        <v>329</v>
      </c>
      <c r="B335" s="196">
        <v>262000</v>
      </c>
      <c r="C335" s="197" t="s">
        <v>1780</v>
      </c>
      <c r="D335" s="198" t="s">
        <v>1693</v>
      </c>
    </row>
    <row r="336" spans="1:4" x14ac:dyDescent="0.35">
      <c r="A336" s="3">
        <f t="shared" si="5"/>
        <v>330</v>
      </c>
      <c r="B336" s="196">
        <v>263000</v>
      </c>
      <c r="C336" s="197" t="s">
        <v>1781</v>
      </c>
      <c r="D336" s="198" t="s">
        <v>1693</v>
      </c>
    </row>
    <row r="337" spans="1:5" x14ac:dyDescent="0.35">
      <c r="A337" s="3">
        <f t="shared" si="5"/>
        <v>331</v>
      </c>
      <c r="B337" s="196">
        <v>264000</v>
      </c>
      <c r="C337" s="197" t="s">
        <v>1782</v>
      </c>
      <c r="D337" s="198" t="s">
        <v>1693</v>
      </c>
    </row>
    <row r="338" spans="1:5" x14ac:dyDescent="0.35">
      <c r="A338" s="3">
        <f t="shared" si="5"/>
        <v>332</v>
      </c>
      <c r="B338" s="196">
        <v>265000</v>
      </c>
      <c r="C338" s="197" t="s">
        <v>1783</v>
      </c>
      <c r="D338" s="198" t="s">
        <v>1693</v>
      </c>
    </row>
    <row r="339" spans="1:5" x14ac:dyDescent="0.35">
      <c r="A339" s="3">
        <f t="shared" si="5"/>
        <v>333</v>
      </c>
      <c r="B339" s="196">
        <v>265010</v>
      </c>
      <c r="C339" s="197" t="s">
        <v>1784</v>
      </c>
      <c r="D339" s="198" t="s">
        <v>1693</v>
      </c>
    </row>
    <row r="340" spans="1:5" x14ac:dyDescent="0.35">
      <c r="A340" s="3">
        <f t="shared" si="5"/>
        <v>334</v>
      </c>
      <c r="B340" s="196">
        <v>266000</v>
      </c>
      <c r="C340" s="197" t="s">
        <v>1785</v>
      </c>
      <c r="D340" s="198" t="s">
        <v>1693</v>
      </c>
    </row>
    <row r="341" spans="1:5" x14ac:dyDescent="0.35">
      <c r="A341" s="3">
        <f t="shared" si="5"/>
        <v>335</v>
      </c>
      <c r="B341" s="196">
        <v>266010</v>
      </c>
      <c r="C341" s="197" t="s">
        <v>1786</v>
      </c>
      <c r="D341" s="198" t="s">
        <v>1693</v>
      </c>
    </row>
    <row r="342" spans="1:5" x14ac:dyDescent="0.35">
      <c r="A342" s="3">
        <f t="shared" si="5"/>
        <v>336</v>
      </c>
      <c r="B342" s="196">
        <v>266020</v>
      </c>
      <c r="C342" s="197" t="s">
        <v>1787</v>
      </c>
      <c r="D342" s="198" t="s">
        <v>1693</v>
      </c>
    </row>
    <row r="343" spans="1:5" x14ac:dyDescent="0.35">
      <c r="A343" s="3">
        <f t="shared" si="5"/>
        <v>337</v>
      </c>
      <c r="B343" s="196">
        <v>266030</v>
      </c>
      <c r="C343" s="197" t="s">
        <v>1788</v>
      </c>
      <c r="D343" s="198" t="s">
        <v>1693</v>
      </c>
    </row>
    <row r="344" spans="1:5" x14ac:dyDescent="0.35">
      <c r="A344" s="3">
        <f t="shared" si="5"/>
        <v>338</v>
      </c>
      <c r="B344" s="196">
        <v>266040</v>
      </c>
      <c r="C344" s="197" t="s">
        <v>1789</v>
      </c>
      <c r="D344" s="198" t="s">
        <v>1693</v>
      </c>
    </row>
    <row r="345" spans="1:5" x14ac:dyDescent="0.35">
      <c r="A345" s="3">
        <f t="shared" si="5"/>
        <v>339</v>
      </c>
      <c r="B345" s="196">
        <v>270000</v>
      </c>
      <c r="C345" s="197" t="s">
        <v>1657</v>
      </c>
      <c r="D345" s="198" t="s">
        <v>1693</v>
      </c>
    </row>
    <row r="346" spans="1:5" x14ac:dyDescent="0.35">
      <c r="A346" s="3">
        <f t="shared" si="5"/>
        <v>340</v>
      </c>
      <c r="B346" s="196">
        <v>300000</v>
      </c>
      <c r="C346" s="197" t="s">
        <v>1790</v>
      </c>
      <c r="D346" s="198" t="s">
        <v>1791</v>
      </c>
    </row>
    <row r="347" spans="1:5" x14ac:dyDescent="0.35">
      <c r="A347" s="3">
        <f t="shared" si="5"/>
        <v>341</v>
      </c>
      <c r="B347" s="196">
        <v>300010</v>
      </c>
      <c r="C347" s="197" t="s">
        <v>1792</v>
      </c>
      <c r="D347" s="198" t="s">
        <v>1791</v>
      </c>
    </row>
    <row r="348" spans="1:5" x14ac:dyDescent="0.35">
      <c r="A348" s="3">
        <f t="shared" si="5"/>
        <v>342</v>
      </c>
      <c r="B348" s="196">
        <v>300011</v>
      </c>
      <c r="C348" s="197" t="s">
        <v>1793</v>
      </c>
      <c r="D348" s="198" t="s">
        <v>1791</v>
      </c>
    </row>
    <row r="349" spans="1:5" x14ac:dyDescent="0.35">
      <c r="A349" s="3">
        <f t="shared" si="5"/>
        <v>343</v>
      </c>
      <c r="B349" s="196">
        <v>309000</v>
      </c>
      <c r="C349" s="197" t="s">
        <v>1794</v>
      </c>
      <c r="D349" s="198" t="s">
        <v>1791</v>
      </c>
    </row>
    <row r="350" spans="1:5" x14ac:dyDescent="0.35">
      <c r="A350" s="3">
        <f t="shared" si="5"/>
        <v>344</v>
      </c>
      <c r="B350" s="196">
        <v>311000</v>
      </c>
      <c r="C350" s="197" t="s">
        <v>1795</v>
      </c>
      <c r="D350" s="198" t="s">
        <v>1791</v>
      </c>
    </row>
    <row r="351" spans="1:5" x14ac:dyDescent="0.35">
      <c r="A351" s="3">
        <f t="shared" si="5"/>
        <v>345</v>
      </c>
      <c r="B351" s="196">
        <v>312000</v>
      </c>
      <c r="C351" s="197" t="s">
        <v>1796</v>
      </c>
      <c r="D351" s="198" t="s">
        <v>1791</v>
      </c>
    </row>
    <row r="352" spans="1:5" ht="14.65" customHeight="1" thickBot="1" x14ac:dyDescent="0.4">
      <c r="A352" s="191">
        <f t="shared" si="5"/>
        <v>346</v>
      </c>
      <c r="B352" s="202">
        <v>320000</v>
      </c>
      <c r="C352" s="203" t="s">
        <v>1797</v>
      </c>
      <c r="D352" s="204" t="s">
        <v>1791</v>
      </c>
      <c r="E352" s="192" t="s">
        <v>1798</v>
      </c>
    </row>
    <row r="353" spans="1:4" ht="14.65" customHeight="1" thickTop="1" x14ac:dyDescent="0.35">
      <c r="A353" s="3">
        <f t="shared" si="5"/>
        <v>347</v>
      </c>
      <c r="B353" s="196">
        <v>400000</v>
      </c>
      <c r="C353" s="197" t="s">
        <v>15</v>
      </c>
      <c r="D353" s="198" t="s">
        <v>1799</v>
      </c>
    </row>
    <row r="354" spans="1:4" x14ac:dyDescent="0.35">
      <c r="A354" s="3">
        <f t="shared" si="5"/>
        <v>348</v>
      </c>
      <c r="B354" s="196">
        <v>400010</v>
      </c>
      <c r="C354" s="197" t="s">
        <v>16</v>
      </c>
      <c r="D354" s="198" t="s">
        <v>1799</v>
      </c>
    </row>
    <row r="355" spans="1:4" x14ac:dyDescent="0.35">
      <c r="A355" s="3">
        <f t="shared" si="5"/>
        <v>349</v>
      </c>
      <c r="B355" s="196">
        <v>400011</v>
      </c>
      <c r="C355" s="197" t="s">
        <v>17</v>
      </c>
      <c r="D355" s="198" t="s">
        <v>1799</v>
      </c>
    </row>
    <row r="356" spans="1:4" x14ac:dyDescent="0.35">
      <c r="A356" s="3">
        <f t="shared" si="5"/>
        <v>350</v>
      </c>
      <c r="B356" s="196">
        <v>400012</v>
      </c>
      <c r="C356" s="197" t="s">
        <v>18</v>
      </c>
      <c r="D356" s="198" t="s">
        <v>1799</v>
      </c>
    </row>
    <row r="357" spans="1:4" x14ac:dyDescent="0.35">
      <c r="A357" s="3">
        <f t="shared" si="5"/>
        <v>351</v>
      </c>
      <c r="B357" s="196">
        <v>400013</v>
      </c>
      <c r="C357" s="197" t="s">
        <v>19</v>
      </c>
      <c r="D357" s="198" t="s">
        <v>1799</v>
      </c>
    </row>
    <row r="358" spans="1:4" x14ac:dyDescent="0.35">
      <c r="A358" s="3">
        <f t="shared" si="5"/>
        <v>352</v>
      </c>
      <c r="B358" s="196">
        <v>400014</v>
      </c>
      <c r="C358" s="197" t="s">
        <v>20</v>
      </c>
      <c r="D358" s="198" t="s">
        <v>1799</v>
      </c>
    </row>
    <row r="359" spans="1:4" x14ac:dyDescent="0.35">
      <c r="A359" s="3">
        <f t="shared" si="5"/>
        <v>353</v>
      </c>
      <c r="B359" s="196">
        <v>400015</v>
      </c>
      <c r="C359" s="197" t="s">
        <v>21</v>
      </c>
      <c r="D359" s="198" t="s">
        <v>1799</v>
      </c>
    </row>
    <row r="360" spans="1:4" x14ac:dyDescent="0.35">
      <c r="A360" s="3">
        <f t="shared" si="5"/>
        <v>354</v>
      </c>
      <c r="B360" s="196">
        <v>400016</v>
      </c>
      <c r="C360" s="197" t="s">
        <v>22</v>
      </c>
      <c r="D360" s="198" t="s">
        <v>1799</v>
      </c>
    </row>
    <row r="361" spans="1:4" x14ac:dyDescent="0.35">
      <c r="A361" s="3">
        <f t="shared" si="5"/>
        <v>355</v>
      </c>
      <c r="B361" s="196">
        <v>400017</v>
      </c>
      <c r="C361" s="197" t="s">
        <v>23</v>
      </c>
      <c r="D361" s="198" t="s">
        <v>1799</v>
      </c>
    </row>
    <row r="362" spans="1:4" x14ac:dyDescent="0.35">
      <c r="A362" s="3">
        <f t="shared" si="5"/>
        <v>356</v>
      </c>
      <c r="B362" s="196">
        <v>400018</v>
      </c>
      <c r="C362" s="197" t="s">
        <v>24</v>
      </c>
      <c r="D362" s="198" t="s">
        <v>1799</v>
      </c>
    </row>
    <row r="363" spans="1:4" x14ac:dyDescent="0.35">
      <c r="A363" s="3">
        <f t="shared" si="5"/>
        <v>357</v>
      </c>
      <c r="B363" s="196">
        <v>400019</v>
      </c>
      <c r="C363" s="197" t="s">
        <v>25</v>
      </c>
      <c r="D363" s="198" t="s">
        <v>1799</v>
      </c>
    </row>
    <row r="364" spans="1:4" x14ac:dyDescent="0.35">
      <c r="A364" s="3">
        <f t="shared" si="5"/>
        <v>358</v>
      </c>
      <c r="B364" s="196">
        <v>400020</v>
      </c>
      <c r="C364" s="197" t="s">
        <v>26</v>
      </c>
      <c r="D364" s="198" t="s">
        <v>1799</v>
      </c>
    </row>
    <row r="365" spans="1:4" x14ac:dyDescent="0.35">
      <c r="A365" s="3">
        <f t="shared" si="5"/>
        <v>359</v>
      </c>
      <c r="B365" s="196">
        <v>401000</v>
      </c>
      <c r="C365" s="197" t="s">
        <v>27</v>
      </c>
      <c r="D365" s="198" t="s">
        <v>1799</v>
      </c>
    </row>
    <row r="366" spans="1:4" x14ac:dyDescent="0.35">
      <c r="A366" s="3">
        <f t="shared" si="5"/>
        <v>360</v>
      </c>
      <c r="B366" s="196">
        <v>401009</v>
      </c>
      <c r="C366" s="197" t="s">
        <v>28</v>
      </c>
      <c r="D366" s="198" t="s">
        <v>1799</v>
      </c>
    </row>
    <row r="367" spans="1:4" x14ac:dyDescent="0.35">
      <c r="A367" s="3">
        <f t="shared" si="5"/>
        <v>361</v>
      </c>
      <c r="B367" s="196">
        <v>401010</v>
      </c>
      <c r="C367" s="197" t="s">
        <v>29</v>
      </c>
      <c r="D367" s="198" t="s">
        <v>1799</v>
      </c>
    </row>
    <row r="368" spans="1:4" x14ac:dyDescent="0.35">
      <c r="A368" s="3">
        <f t="shared" si="5"/>
        <v>362</v>
      </c>
      <c r="B368" s="196">
        <v>401011</v>
      </c>
      <c r="C368" s="197" t="s">
        <v>30</v>
      </c>
      <c r="D368" s="198" t="s">
        <v>1799</v>
      </c>
    </row>
    <row r="369" spans="1:4" x14ac:dyDescent="0.35">
      <c r="A369" s="3">
        <f t="shared" si="5"/>
        <v>363</v>
      </c>
      <c r="B369" s="196">
        <v>401012</v>
      </c>
      <c r="C369" s="197" t="s">
        <v>31</v>
      </c>
      <c r="D369" s="198" t="s">
        <v>1799</v>
      </c>
    </row>
    <row r="370" spans="1:4" x14ac:dyDescent="0.35">
      <c r="A370" s="3">
        <f t="shared" si="5"/>
        <v>364</v>
      </c>
      <c r="B370" s="196">
        <v>401013</v>
      </c>
      <c r="C370" s="197" t="s">
        <v>32</v>
      </c>
      <c r="D370" s="198" t="s">
        <v>1799</v>
      </c>
    </row>
    <row r="371" spans="1:4" x14ac:dyDescent="0.35">
      <c r="A371" s="3">
        <f t="shared" si="5"/>
        <v>365</v>
      </c>
      <c r="B371" s="196">
        <v>401014</v>
      </c>
      <c r="C371" s="197" t="s">
        <v>33</v>
      </c>
      <c r="D371" s="198" t="s">
        <v>1799</v>
      </c>
    </row>
    <row r="372" spans="1:4" x14ac:dyDescent="0.35">
      <c r="A372" s="3">
        <f t="shared" si="5"/>
        <v>366</v>
      </c>
      <c r="B372" s="196">
        <v>401015</v>
      </c>
      <c r="C372" s="197" t="s">
        <v>34</v>
      </c>
      <c r="D372" s="198" t="s">
        <v>1799</v>
      </c>
    </row>
    <row r="373" spans="1:4" x14ac:dyDescent="0.35">
      <c r="A373" s="3">
        <f t="shared" si="5"/>
        <v>367</v>
      </c>
      <c r="B373" s="196">
        <v>401016</v>
      </c>
      <c r="C373" s="197" t="s">
        <v>34</v>
      </c>
      <c r="D373" s="198" t="s">
        <v>1799</v>
      </c>
    </row>
    <row r="374" spans="1:4" x14ac:dyDescent="0.35">
      <c r="A374" s="3">
        <f t="shared" si="5"/>
        <v>368</v>
      </c>
      <c r="B374" s="196">
        <v>401017</v>
      </c>
      <c r="C374" s="197" t="s">
        <v>35</v>
      </c>
      <c r="D374" s="198" t="s">
        <v>1799</v>
      </c>
    </row>
    <row r="375" spans="1:4" x14ac:dyDescent="0.35">
      <c r="A375" s="3">
        <f t="shared" si="5"/>
        <v>369</v>
      </c>
      <c r="B375" s="196">
        <v>401018</v>
      </c>
      <c r="C375" s="197" t="s">
        <v>36</v>
      </c>
      <c r="D375" s="198" t="s">
        <v>1799</v>
      </c>
    </row>
    <row r="376" spans="1:4" x14ac:dyDescent="0.35">
      <c r="A376" s="3">
        <f t="shared" si="5"/>
        <v>370</v>
      </c>
      <c r="B376" s="196">
        <v>401019</v>
      </c>
      <c r="C376" s="197" t="s">
        <v>37</v>
      </c>
      <c r="D376" s="198" t="s">
        <v>1799</v>
      </c>
    </row>
    <row r="377" spans="1:4" x14ac:dyDescent="0.35">
      <c r="A377" s="3">
        <f t="shared" si="5"/>
        <v>371</v>
      </c>
      <c r="B377" s="196">
        <v>401020</v>
      </c>
      <c r="C377" s="197" t="s">
        <v>38</v>
      </c>
      <c r="D377" s="198" t="s">
        <v>1799</v>
      </c>
    </row>
    <row r="378" spans="1:4" x14ac:dyDescent="0.35">
      <c r="A378" s="3">
        <f t="shared" si="5"/>
        <v>372</v>
      </c>
      <c r="B378" s="196">
        <v>402000</v>
      </c>
      <c r="C378" s="197" t="s">
        <v>39</v>
      </c>
      <c r="D378" s="198" t="s">
        <v>1799</v>
      </c>
    </row>
    <row r="379" spans="1:4" x14ac:dyDescent="0.35">
      <c r="A379" s="3">
        <f t="shared" si="5"/>
        <v>373</v>
      </c>
      <c r="B379" s="196">
        <v>410000</v>
      </c>
      <c r="C379" s="197" t="s">
        <v>40</v>
      </c>
      <c r="D379" s="198" t="s">
        <v>1799</v>
      </c>
    </row>
    <row r="380" spans="1:4" x14ac:dyDescent="0.35">
      <c r="A380" s="3">
        <f t="shared" si="5"/>
        <v>374</v>
      </c>
      <c r="B380" s="196">
        <v>411000</v>
      </c>
      <c r="C380" s="197" t="s">
        <v>41</v>
      </c>
      <c r="D380" s="198" t="s">
        <v>1799</v>
      </c>
    </row>
    <row r="381" spans="1:4" x14ac:dyDescent="0.35">
      <c r="A381" s="3">
        <f t="shared" si="5"/>
        <v>375</v>
      </c>
      <c r="B381" s="196">
        <v>411010</v>
      </c>
      <c r="C381" s="197" t="s">
        <v>42</v>
      </c>
      <c r="D381" s="198" t="s">
        <v>1799</v>
      </c>
    </row>
    <row r="382" spans="1:4" x14ac:dyDescent="0.35">
      <c r="A382" s="3">
        <f t="shared" si="5"/>
        <v>376</v>
      </c>
      <c r="B382" s="196">
        <v>411011</v>
      </c>
      <c r="C382" s="197" t="s">
        <v>43</v>
      </c>
      <c r="D382" s="198" t="s">
        <v>1799</v>
      </c>
    </row>
    <row r="383" spans="1:4" x14ac:dyDescent="0.35">
      <c r="A383" s="3">
        <f t="shared" si="5"/>
        <v>377</v>
      </c>
      <c r="B383" s="196">
        <v>420000</v>
      </c>
      <c r="C383" s="197" t="s">
        <v>44</v>
      </c>
      <c r="D383" s="198" t="s">
        <v>1799</v>
      </c>
    </row>
    <row r="384" spans="1:4" x14ac:dyDescent="0.35">
      <c r="A384" s="3">
        <f t="shared" si="5"/>
        <v>378</v>
      </c>
      <c r="B384" s="196">
        <v>420010</v>
      </c>
      <c r="C384" s="197" t="s">
        <v>45</v>
      </c>
      <c r="D384" s="198" t="s">
        <v>1799</v>
      </c>
    </row>
    <row r="385" spans="1:4" x14ac:dyDescent="0.35">
      <c r="A385" s="3">
        <f t="shared" si="5"/>
        <v>379</v>
      </c>
      <c r="B385" s="196">
        <v>420011</v>
      </c>
      <c r="C385" s="197" t="s">
        <v>46</v>
      </c>
      <c r="D385" s="198" t="s">
        <v>1799</v>
      </c>
    </row>
    <row r="386" spans="1:4" x14ac:dyDescent="0.35">
      <c r="A386" s="3">
        <f t="shared" si="5"/>
        <v>380</v>
      </c>
      <c r="B386" s="196">
        <v>430000</v>
      </c>
      <c r="C386" s="197" t="s">
        <v>47</v>
      </c>
      <c r="D386" s="198" t="s">
        <v>1799</v>
      </c>
    </row>
    <row r="387" spans="1:4" x14ac:dyDescent="0.35">
      <c r="A387" s="3">
        <f t="shared" si="5"/>
        <v>381</v>
      </c>
      <c r="B387" s="196">
        <v>430010</v>
      </c>
      <c r="C387" s="197" t="s">
        <v>48</v>
      </c>
      <c r="D387" s="198" t="s">
        <v>1799</v>
      </c>
    </row>
    <row r="388" spans="1:4" x14ac:dyDescent="0.35">
      <c r="A388" s="3">
        <f t="shared" si="5"/>
        <v>382</v>
      </c>
      <c r="B388" s="196">
        <v>430011</v>
      </c>
      <c r="C388" s="197" t="s">
        <v>49</v>
      </c>
      <c r="D388" s="198" t="s">
        <v>1799</v>
      </c>
    </row>
    <row r="389" spans="1:4" x14ac:dyDescent="0.35">
      <c r="A389" s="3">
        <f t="shared" si="5"/>
        <v>383</v>
      </c>
      <c r="B389" s="196">
        <v>431000</v>
      </c>
      <c r="C389" s="197" t="s">
        <v>50</v>
      </c>
      <c r="D389" s="198" t="s">
        <v>1799</v>
      </c>
    </row>
    <row r="390" spans="1:4" x14ac:dyDescent="0.35">
      <c r="A390" s="3">
        <f t="shared" si="5"/>
        <v>384</v>
      </c>
      <c r="B390" s="196">
        <v>431010</v>
      </c>
      <c r="C390" s="197" t="s">
        <v>51</v>
      </c>
      <c r="D390" s="198" t="s">
        <v>1799</v>
      </c>
    </row>
    <row r="391" spans="1:4" x14ac:dyDescent="0.35">
      <c r="A391" s="3">
        <f t="shared" si="5"/>
        <v>385</v>
      </c>
      <c r="B391" s="196">
        <v>432000</v>
      </c>
      <c r="C391" s="197" t="s">
        <v>52</v>
      </c>
      <c r="D391" s="198" t="s">
        <v>1799</v>
      </c>
    </row>
    <row r="392" spans="1:4" x14ac:dyDescent="0.35">
      <c r="A392" s="3">
        <f t="shared" ref="A392:A455" si="6">+A391+1</f>
        <v>386</v>
      </c>
      <c r="B392" s="196">
        <v>432010</v>
      </c>
      <c r="C392" s="197" t="s">
        <v>53</v>
      </c>
      <c r="D392" s="198" t="s">
        <v>1799</v>
      </c>
    </row>
    <row r="393" spans="1:4" x14ac:dyDescent="0.35">
      <c r="A393" s="3">
        <f t="shared" si="6"/>
        <v>387</v>
      </c>
      <c r="B393" s="196">
        <v>440000</v>
      </c>
      <c r="C393" s="197" t="s">
        <v>54</v>
      </c>
      <c r="D393" s="198" t="s">
        <v>1799</v>
      </c>
    </row>
    <row r="394" spans="1:4" x14ac:dyDescent="0.35">
      <c r="A394" s="3">
        <f t="shared" si="6"/>
        <v>388</v>
      </c>
      <c r="B394" s="196">
        <v>440010</v>
      </c>
      <c r="C394" s="197" t="s">
        <v>55</v>
      </c>
      <c r="D394" s="198" t="s">
        <v>1799</v>
      </c>
    </row>
    <row r="395" spans="1:4" x14ac:dyDescent="0.35">
      <c r="A395" s="3">
        <f t="shared" si="6"/>
        <v>389</v>
      </c>
      <c r="B395" s="196">
        <v>440011</v>
      </c>
      <c r="C395" s="197" t="s">
        <v>56</v>
      </c>
      <c r="D395" s="198" t="s">
        <v>1799</v>
      </c>
    </row>
    <row r="396" spans="1:4" x14ac:dyDescent="0.35">
      <c r="A396" s="3">
        <f t="shared" si="6"/>
        <v>390</v>
      </c>
      <c r="B396" s="196">
        <v>441000</v>
      </c>
      <c r="C396" s="197" t="s">
        <v>57</v>
      </c>
      <c r="D396" s="198" t="s">
        <v>1799</v>
      </c>
    </row>
    <row r="397" spans="1:4" x14ac:dyDescent="0.35">
      <c r="A397" s="3">
        <f t="shared" si="6"/>
        <v>391</v>
      </c>
      <c r="B397" s="196">
        <v>441001</v>
      </c>
      <c r="C397" s="197" t="s">
        <v>58</v>
      </c>
      <c r="D397" s="198" t="s">
        <v>1799</v>
      </c>
    </row>
    <row r="398" spans="1:4" x14ac:dyDescent="0.35">
      <c r="A398" s="3">
        <f t="shared" si="6"/>
        <v>392</v>
      </c>
      <c r="B398" s="196">
        <v>441010</v>
      </c>
      <c r="C398" s="197" t="s">
        <v>59</v>
      </c>
      <c r="D398" s="198" t="s">
        <v>1799</v>
      </c>
    </row>
    <row r="399" spans="1:4" x14ac:dyDescent="0.35">
      <c r="A399" s="3">
        <f t="shared" si="6"/>
        <v>393</v>
      </c>
      <c r="B399" s="196">
        <v>442000</v>
      </c>
      <c r="C399" s="197" t="s">
        <v>60</v>
      </c>
      <c r="D399" s="198" t="s">
        <v>1799</v>
      </c>
    </row>
    <row r="400" spans="1:4" x14ac:dyDescent="0.35">
      <c r="A400" s="3">
        <f t="shared" si="6"/>
        <v>394</v>
      </c>
      <c r="B400" s="196">
        <v>442010</v>
      </c>
      <c r="C400" s="197" t="s">
        <v>61</v>
      </c>
      <c r="D400" s="198" t="s">
        <v>1799</v>
      </c>
    </row>
    <row r="401" spans="1:4" x14ac:dyDescent="0.35">
      <c r="A401" s="3">
        <f t="shared" si="6"/>
        <v>395</v>
      </c>
      <c r="B401" s="196">
        <v>442011</v>
      </c>
      <c r="C401" s="197" t="s">
        <v>62</v>
      </c>
      <c r="D401" s="198" t="s">
        <v>1799</v>
      </c>
    </row>
    <row r="402" spans="1:4" x14ac:dyDescent="0.35">
      <c r="A402" s="3">
        <f t="shared" si="6"/>
        <v>396</v>
      </c>
      <c r="B402" s="196">
        <v>442012</v>
      </c>
      <c r="C402" s="197" t="s">
        <v>63</v>
      </c>
      <c r="D402" s="198" t="s">
        <v>1799</v>
      </c>
    </row>
    <row r="403" spans="1:4" x14ac:dyDescent="0.35">
      <c r="A403" s="3">
        <f t="shared" si="6"/>
        <v>397</v>
      </c>
      <c r="B403" s="196">
        <v>442013</v>
      </c>
      <c r="C403" s="197" t="s">
        <v>64</v>
      </c>
      <c r="D403" s="198" t="s">
        <v>1799</v>
      </c>
    </row>
    <row r="404" spans="1:4" x14ac:dyDescent="0.35">
      <c r="A404" s="3">
        <f t="shared" si="6"/>
        <v>398</v>
      </c>
      <c r="B404" s="196">
        <v>442014</v>
      </c>
      <c r="C404" s="197" t="s">
        <v>65</v>
      </c>
      <c r="D404" s="198" t="s">
        <v>1799</v>
      </c>
    </row>
    <row r="405" spans="1:4" x14ac:dyDescent="0.35">
      <c r="A405" s="3">
        <f t="shared" si="6"/>
        <v>399</v>
      </c>
      <c r="B405" s="196">
        <v>442015</v>
      </c>
      <c r="C405" s="197" t="s">
        <v>66</v>
      </c>
      <c r="D405" s="198" t="s">
        <v>1799</v>
      </c>
    </row>
    <row r="406" spans="1:4" x14ac:dyDescent="0.35">
      <c r="A406" s="3">
        <f t="shared" si="6"/>
        <v>400</v>
      </c>
      <c r="B406" s="196">
        <v>443000</v>
      </c>
      <c r="C406" s="197" t="s">
        <v>67</v>
      </c>
      <c r="D406" s="198" t="s">
        <v>1799</v>
      </c>
    </row>
    <row r="407" spans="1:4" x14ac:dyDescent="0.35">
      <c r="A407" s="3">
        <f t="shared" si="6"/>
        <v>401</v>
      </c>
      <c r="B407" s="196">
        <v>444000</v>
      </c>
      <c r="C407" s="197" t="s">
        <v>68</v>
      </c>
      <c r="D407" s="198" t="s">
        <v>1799</v>
      </c>
    </row>
    <row r="408" spans="1:4" x14ac:dyDescent="0.35">
      <c r="A408" s="3">
        <f t="shared" si="6"/>
        <v>402</v>
      </c>
      <c r="B408" s="196">
        <v>444010</v>
      </c>
      <c r="C408" s="197" t="s">
        <v>69</v>
      </c>
      <c r="D408" s="198" t="s">
        <v>1799</v>
      </c>
    </row>
    <row r="409" spans="1:4" x14ac:dyDescent="0.35">
      <c r="A409" s="3">
        <f t="shared" si="6"/>
        <v>403</v>
      </c>
      <c r="B409" s="196">
        <v>444011</v>
      </c>
      <c r="C409" s="197" t="s">
        <v>70</v>
      </c>
      <c r="D409" s="198" t="s">
        <v>1799</v>
      </c>
    </row>
    <row r="410" spans="1:4" x14ac:dyDescent="0.35">
      <c r="A410" s="3">
        <f t="shared" si="6"/>
        <v>404</v>
      </c>
      <c r="B410" s="196">
        <v>444012</v>
      </c>
      <c r="C410" s="197" t="s">
        <v>71</v>
      </c>
      <c r="D410" s="198" t="s">
        <v>1799</v>
      </c>
    </row>
    <row r="411" spans="1:4" x14ac:dyDescent="0.35">
      <c r="A411" s="3">
        <f t="shared" si="6"/>
        <v>405</v>
      </c>
      <c r="B411" s="196">
        <v>444013</v>
      </c>
      <c r="C411" s="197" t="s">
        <v>72</v>
      </c>
      <c r="D411" s="198" t="s">
        <v>1799</v>
      </c>
    </row>
    <row r="412" spans="1:4" x14ac:dyDescent="0.35">
      <c r="A412" s="3">
        <f t="shared" si="6"/>
        <v>406</v>
      </c>
      <c r="B412" s="196">
        <v>444014</v>
      </c>
      <c r="C412" s="197" t="s">
        <v>73</v>
      </c>
      <c r="D412" s="198" t="s">
        <v>1799</v>
      </c>
    </row>
    <row r="413" spans="1:4" x14ac:dyDescent="0.35">
      <c r="A413" s="3">
        <f t="shared" si="6"/>
        <v>407</v>
      </c>
      <c r="B413" s="196">
        <v>444015</v>
      </c>
      <c r="C413" s="197" t="s">
        <v>74</v>
      </c>
      <c r="D413" s="198" t="s">
        <v>1799</v>
      </c>
    </row>
    <row r="414" spans="1:4" x14ac:dyDescent="0.35">
      <c r="A414" s="3">
        <f t="shared" si="6"/>
        <v>408</v>
      </c>
      <c r="B414" s="196">
        <v>444016</v>
      </c>
      <c r="C414" s="197" t="s">
        <v>75</v>
      </c>
      <c r="D414" s="198" t="s">
        <v>1799</v>
      </c>
    </row>
    <row r="415" spans="1:4" x14ac:dyDescent="0.35">
      <c r="A415" s="3">
        <f t="shared" si="6"/>
        <v>409</v>
      </c>
      <c r="B415" s="196">
        <v>444017</v>
      </c>
      <c r="C415" s="197" t="s">
        <v>76</v>
      </c>
      <c r="D415" s="198" t="s">
        <v>1799</v>
      </c>
    </row>
    <row r="416" spans="1:4" x14ac:dyDescent="0.35">
      <c r="A416" s="3">
        <f t="shared" si="6"/>
        <v>410</v>
      </c>
      <c r="B416" s="196">
        <v>444018</v>
      </c>
      <c r="C416" s="197" t="s">
        <v>77</v>
      </c>
      <c r="D416" s="198" t="s">
        <v>1799</v>
      </c>
    </row>
    <row r="417" spans="1:4" x14ac:dyDescent="0.35">
      <c r="A417" s="3">
        <f t="shared" si="6"/>
        <v>411</v>
      </c>
      <c r="B417" s="196">
        <v>450000</v>
      </c>
      <c r="C417" s="197" t="s">
        <v>78</v>
      </c>
      <c r="D417" s="198" t="s">
        <v>1799</v>
      </c>
    </row>
    <row r="418" spans="1:4" x14ac:dyDescent="0.35">
      <c r="A418" s="3">
        <f t="shared" si="6"/>
        <v>412</v>
      </c>
      <c r="B418" s="196">
        <v>450010</v>
      </c>
      <c r="C418" s="197" t="s">
        <v>79</v>
      </c>
      <c r="D418" s="198" t="s">
        <v>1799</v>
      </c>
    </row>
    <row r="419" spans="1:4" x14ac:dyDescent="0.35">
      <c r="A419" s="3">
        <f t="shared" si="6"/>
        <v>413</v>
      </c>
      <c r="B419" s="196">
        <v>450011</v>
      </c>
      <c r="C419" s="197" t="s">
        <v>80</v>
      </c>
      <c r="D419" s="198" t="s">
        <v>1799</v>
      </c>
    </row>
    <row r="420" spans="1:4" x14ac:dyDescent="0.35">
      <c r="A420" s="3">
        <f t="shared" si="6"/>
        <v>414</v>
      </c>
      <c r="B420" s="196">
        <v>450012</v>
      </c>
      <c r="C420" s="197" t="s">
        <v>81</v>
      </c>
      <c r="D420" s="198" t="s">
        <v>1799</v>
      </c>
    </row>
    <row r="421" spans="1:4" x14ac:dyDescent="0.35">
      <c r="A421" s="3">
        <f t="shared" si="6"/>
        <v>415</v>
      </c>
      <c r="B421" s="196">
        <v>451000</v>
      </c>
      <c r="C421" s="197" t="s">
        <v>82</v>
      </c>
      <c r="D421" s="198" t="s">
        <v>1799</v>
      </c>
    </row>
    <row r="422" spans="1:4" x14ac:dyDescent="0.35">
      <c r="A422" s="3">
        <f t="shared" si="6"/>
        <v>416</v>
      </c>
      <c r="B422" s="196">
        <v>451010</v>
      </c>
      <c r="C422" s="197" t="s">
        <v>83</v>
      </c>
      <c r="D422" s="198" t="s">
        <v>1799</v>
      </c>
    </row>
    <row r="423" spans="1:4" x14ac:dyDescent="0.35">
      <c r="A423" s="3">
        <f t="shared" si="6"/>
        <v>417</v>
      </c>
      <c r="B423" s="196">
        <v>451011</v>
      </c>
      <c r="C423" s="197" t="s">
        <v>84</v>
      </c>
      <c r="D423" s="198" t="s">
        <v>1799</v>
      </c>
    </row>
    <row r="424" spans="1:4" x14ac:dyDescent="0.35">
      <c r="A424" s="3">
        <f t="shared" si="6"/>
        <v>418</v>
      </c>
      <c r="B424" s="196">
        <v>451012</v>
      </c>
      <c r="C424" s="197" t="s">
        <v>85</v>
      </c>
      <c r="D424" s="198" t="s">
        <v>1799</v>
      </c>
    </row>
    <row r="425" spans="1:4" x14ac:dyDescent="0.35">
      <c r="A425" s="3">
        <f t="shared" si="6"/>
        <v>419</v>
      </c>
      <c r="B425" s="196">
        <v>452000</v>
      </c>
      <c r="C425" s="197" t="s">
        <v>86</v>
      </c>
      <c r="D425" s="198" t="s">
        <v>1799</v>
      </c>
    </row>
    <row r="426" spans="1:4" x14ac:dyDescent="0.35">
      <c r="A426" s="3">
        <f t="shared" si="6"/>
        <v>420</v>
      </c>
      <c r="B426" s="196">
        <v>452010</v>
      </c>
      <c r="C426" s="197" t="s">
        <v>87</v>
      </c>
      <c r="D426" s="198" t="s">
        <v>1799</v>
      </c>
    </row>
    <row r="427" spans="1:4" x14ac:dyDescent="0.35">
      <c r="A427" s="3">
        <f t="shared" si="6"/>
        <v>421</v>
      </c>
      <c r="B427" s="196">
        <v>453000</v>
      </c>
      <c r="C427" s="197" t="s">
        <v>88</v>
      </c>
      <c r="D427" s="198" t="s">
        <v>1799</v>
      </c>
    </row>
    <row r="428" spans="1:4" x14ac:dyDescent="0.35">
      <c r="A428" s="3">
        <f t="shared" si="6"/>
        <v>422</v>
      </c>
      <c r="B428" s="196">
        <v>454000</v>
      </c>
      <c r="C428" s="197" t="s">
        <v>89</v>
      </c>
      <c r="D428" s="198" t="s">
        <v>1799</v>
      </c>
    </row>
    <row r="429" spans="1:4" x14ac:dyDescent="0.35">
      <c r="A429" s="3">
        <f t="shared" si="6"/>
        <v>423</v>
      </c>
      <c r="B429" s="196">
        <v>454010</v>
      </c>
      <c r="C429" s="197" t="s">
        <v>90</v>
      </c>
      <c r="D429" s="198" t="s">
        <v>1799</v>
      </c>
    </row>
    <row r="430" spans="1:4" x14ac:dyDescent="0.35">
      <c r="A430" s="3">
        <f t="shared" si="6"/>
        <v>424</v>
      </c>
      <c r="B430" s="196">
        <v>454011</v>
      </c>
      <c r="C430" s="197" t="s">
        <v>91</v>
      </c>
      <c r="D430" s="198" t="s">
        <v>1799</v>
      </c>
    </row>
    <row r="431" spans="1:4" x14ac:dyDescent="0.35">
      <c r="A431" s="3">
        <f t="shared" si="6"/>
        <v>425</v>
      </c>
      <c r="B431" s="196">
        <v>454012</v>
      </c>
      <c r="C431" s="197" t="s">
        <v>92</v>
      </c>
      <c r="D431" s="198" t="s">
        <v>1799</v>
      </c>
    </row>
    <row r="432" spans="1:4" x14ac:dyDescent="0.35">
      <c r="A432" s="3">
        <f t="shared" si="6"/>
        <v>426</v>
      </c>
      <c r="B432" s="196">
        <v>454500</v>
      </c>
      <c r="C432" s="197" t="s">
        <v>93</v>
      </c>
      <c r="D432" s="198" t="s">
        <v>1799</v>
      </c>
    </row>
    <row r="433" spans="1:4" x14ac:dyDescent="0.35">
      <c r="A433" s="3">
        <f t="shared" si="6"/>
        <v>427</v>
      </c>
      <c r="B433" s="196">
        <v>454510</v>
      </c>
      <c r="C433" s="197" t="s">
        <v>94</v>
      </c>
      <c r="D433" s="198" t="s">
        <v>1799</v>
      </c>
    </row>
    <row r="434" spans="1:4" x14ac:dyDescent="0.35">
      <c r="A434" s="3">
        <f t="shared" si="6"/>
        <v>428</v>
      </c>
      <c r="B434" s="196">
        <v>454511</v>
      </c>
      <c r="C434" s="197" t="s">
        <v>95</v>
      </c>
      <c r="D434" s="198" t="s">
        <v>1799</v>
      </c>
    </row>
    <row r="435" spans="1:4" x14ac:dyDescent="0.35">
      <c r="A435" s="3">
        <f t="shared" si="6"/>
        <v>429</v>
      </c>
      <c r="B435" s="196">
        <v>454520</v>
      </c>
      <c r="C435" s="197" t="s">
        <v>96</v>
      </c>
      <c r="D435" s="198" t="s">
        <v>1799</v>
      </c>
    </row>
    <row r="436" spans="1:4" x14ac:dyDescent="0.35">
      <c r="A436" s="3">
        <f t="shared" si="6"/>
        <v>430</v>
      </c>
      <c r="B436" s="196">
        <v>454521</v>
      </c>
      <c r="C436" s="197" t="s">
        <v>97</v>
      </c>
      <c r="D436" s="198" t="s">
        <v>1799</v>
      </c>
    </row>
    <row r="437" spans="1:4" x14ac:dyDescent="0.35">
      <c r="A437" s="3">
        <f t="shared" si="6"/>
        <v>431</v>
      </c>
      <c r="B437" s="196">
        <v>454530</v>
      </c>
      <c r="C437" s="197" t="s">
        <v>98</v>
      </c>
      <c r="D437" s="198" t="s">
        <v>1799</v>
      </c>
    </row>
    <row r="438" spans="1:4" x14ac:dyDescent="0.35">
      <c r="A438" s="3">
        <f t="shared" si="6"/>
        <v>432</v>
      </c>
      <c r="B438" s="196">
        <v>460000</v>
      </c>
      <c r="C438" s="197" t="s">
        <v>99</v>
      </c>
      <c r="D438" s="198" t="s">
        <v>1799</v>
      </c>
    </row>
    <row r="439" spans="1:4" x14ac:dyDescent="0.35">
      <c r="A439" s="3">
        <f t="shared" si="6"/>
        <v>433</v>
      </c>
      <c r="B439" s="196">
        <v>461010</v>
      </c>
      <c r="C439" s="197" t="s">
        <v>100</v>
      </c>
      <c r="D439" s="198" t="s">
        <v>1799</v>
      </c>
    </row>
    <row r="440" spans="1:4" x14ac:dyDescent="0.35">
      <c r="A440" s="3">
        <f t="shared" si="6"/>
        <v>434</v>
      </c>
      <c r="B440" s="196">
        <v>461011</v>
      </c>
      <c r="C440" s="197" t="s">
        <v>101</v>
      </c>
      <c r="D440" s="198" t="s">
        <v>1799</v>
      </c>
    </row>
    <row r="441" spans="1:4" x14ac:dyDescent="0.35">
      <c r="A441" s="3">
        <f t="shared" si="6"/>
        <v>435</v>
      </c>
      <c r="B441" s="196">
        <v>461012</v>
      </c>
      <c r="C441" s="197" t="s">
        <v>102</v>
      </c>
      <c r="D441" s="198" t="s">
        <v>1799</v>
      </c>
    </row>
    <row r="442" spans="1:4" x14ac:dyDescent="0.35">
      <c r="A442" s="3">
        <f t="shared" si="6"/>
        <v>436</v>
      </c>
      <c r="B442" s="196">
        <v>461013</v>
      </c>
      <c r="C442" s="197" t="s">
        <v>103</v>
      </c>
      <c r="D442" s="198" t="s">
        <v>1799</v>
      </c>
    </row>
    <row r="443" spans="1:4" x14ac:dyDescent="0.35">
      <c r="A443" s="3">
        <f t="shared" si="6"/>
        <v>437</v>
      </c>
      <c r="B443" s="196">
        <v>462000</v>
      </c>
      <c r="C443" s="197" t="s">
        <v>104</v>
      </c>
      <c r="D443" s="198" t="s">
        <v>1799</v>
      </c>
    </row>
    <row r="444" spans="1:4" x14ac:dyDescent="0.35">
      <c r="A444" s="3">
        <f t="shared" si="6"/>
        <v>438</v>
      </c>
      <c r="B444" s="196">
        <v>462010</v>
      </c>
      <c r="C444" s="197" t="s">
        <v>105</v>
      </c>
      <c r="D444" s="198" t="s">
        <v>1799</v>
      </c>
    </row>
    <row r="445" spans="1:4" x14ac:dyDescent="0.35">
      <c r="A445" s="3">
        <f t="shared" si="6"/>
        <v>439</v>
      </c>
      <c r="B445" s="196">
        <v>462011</v>
      </c>
      <c r="C445" s="197" t="s">
        <v>106</v>
      </c>
      <c r="D445" s="198" t="s">
        <v>1799</v>
      </c>
    </row>
    <row r="446" spans="1:4" x14ac:dyDescent="0.35">
      <c r="A446" s="3">
        <f t="shared" si="6"/>
        <v>440</v>
      </c>
      <c r="B446" s="196">
        <v>462012</v>
      </c>
      <c r="C446" s="197" t="s">
        <v>107</v>
      </c>
      <c r="D446" s="198" t="s">
        <v>1799</v>
      </c>
    </row>
    <row r="447" spans="1:4" x14ac:dyDescent="0.35">
      <c r="A447" s="3">
        <f t="shared" si="6"/>
        <v>441</v>
      </c>
      <c r="B447" s="196">
        <v>462013</v>
      </c>
      <c r="C447" s="197" t="s">
        <v>108</v>
      </c>
      <c r="D447" s="198" t="s">
        <v>1799</v>
      </c>
    </row>
    <row r="448" spans="1:4" x14ac:dyDescent="0.35">
      <c r="A448" s="3">
        <f t="shared" si="6"/>
        <v>442</v>
      </c>
      <c r="B448" s="196">
        <v>463000</v>
      </c>
      <c r="C448" s="197" t="s">
        <v>109</v>
      </c>
      <c r="D448" s="198" t="s">
        <v>1799</v>
      </c>
    </row>
    <row r="449" spans="1:4" x14ac:dyDescent="0.35">
      <c r="A449" s="3">
        <f t="shared" si="6"/>
        <v>443</v>
      </c>
      <c r="B449" s="196">
        <v>463010</v>
      </c>
      <c r="C449" s="197" t="s">
        <v>110</v>
      </c>
      <c r="D449" s="198" t="s">
        <v>1799</v>
      </c>
    </row>
    <row r="450" spans="1:4" x14ac:dyDescent="0.35">
      <c r="A450" s="3">
        <f t="shared" si="6"/>
        <v>444</v>
      </c>
      <c r="B450" s="196">
        <v>463011</v>
      </c>
      <c r="C450" s="197" t="s">
        <v>111</v>
      </c>
      <c r="D450" s="198" t="s">
        <v>1799</v>
      </c>
    </row>
    <row r="451" spans="1:4" x14ac:dyDescent="0.35">
      <c r="A451" s="3">
        <f t="shared" si="6"/>
        <v>445</v>
      </c>
      <c r="B451" s="196">
        <v>463012</v>
      </c>
      <c r="C451" s="197" t="s">
        <v>112</v>
      </c>
      <c r="D451" s="198" t="s">
        <v>1799</v>
      </c>
    </row>
    <row r="452" spans="1:4" x14ac:dyDescent="0.35">
      <c r="A452" s="3">
        <f t="shared" si="6"/>
        <v>446</v>
      </c>
      <c r="B452" s="196">
        <v>464000</v>
      </c>
      <c r="C452" s="197" t="s">
        <v>113</v>
      </c>
      <c r="D452" s="198" t="s">
        <v>1799</v>
      </c>
    </row>
    <row r="453" spans="1:4" x14ac:dyDescent="0.35">
      <c r="A453" s="3">
        <f t="shared" si="6"/>
        <v>447</v>
      </c>
      <c r="B453" s="196">
        <v>465000</v>
      </c>
      <c r="C453" s="197" t="s">
        <v>114</v>
      </c>
      <c r="D453" s="198" t="s">
        <v>1799</v>
      </c>
    </row>
    <row r="454" spans="1:4" x14ac:dyDescent="0.35">
      <c r="A454" s="3">
        <f t="shared" si="6"/>
        <v>448</v>
      </c>
      <c r="B454" s="196">
        <v>465010</v>
      </c>
      <c r="C454" s="197" t="s">
        <v>115</v>
      </c>
      <c r="D454" s="198" t="s">
        <v>1799</v>
      </c>
    </row>
    <row r="455" spans="1:4" x14ac:dyDescent="0.35">
      <c r="A455" s="3">
        <f t="shared" si="6"/>
        <v>449</v>
      </c>
      <c r="B455" s="196">
        <v>465011</v>
      </c>
      <c r="C455" s="197" t="s">
        <v>116</v>
      </c>
      <c r="D455" s="198" t="s">
        <v>1799</v>
      </c>
    </row>
    <row r="456" spans="1:4" x14ac:dyDescent="0.35">
      <c r="A456" s="3">
        <f t="shared" ref="A456:A519" si="7">+A455+1</f>
        <v>450</v>
      </c>
      <c r="B456" s="196">
        <v>465200</v>
      </c>
      <c r="C456" s="197" t="s">
        <v>117</v>
      </c>
      <c r="D456" s="198" t="s">
        <v>1799</v>
      </c>
    </row>
    <row r="457" spans="1:4" x14ac:dyDescent="0.35">
      <c r="A457" s="3">
        <f t="shared" si="7"/>
        <v>451</v>
      </c>
      <c r="B457" s="196">
        <v>465500</v>
      </c>
      <c r="C457" s="197" t="s">
        <v>118</v>
      </c>
      <c r="D457" s="198" t="s">
        <v>1799</v>
      </c>
    </row>
    <row r="458" spans="1:4" x14ac:dyDescent="0.35">
      <c r="A458" s="3">
        <f t="shared" si="7"/>
        <v>452</v>
      </c>
      <c r="B458" s="196">
        <v>465510</v>
      </c>
      <c r="C458" s="197" t="s">
        <v>119</v>
      </c>
      <c r="D458" s="198" t="s">
        <v>1799</v>
      </c>
    </row>
    <row r="459" spans="1:4" x14ac:dyDescent="0.35">
      <c r="A459" s="3">
        <f t="shared" si="7"/>
        <v>453</v>
      </c>
      <c r="B459" s="196">
        <v>470000</v>
      </c>
      <c r="C459" s="197" t="s">
        <v>120</v>
      </c>
      <c r="D459" s="198" t="s">
        <v>1799</v>
      </c>
    </row>
    <row r="460" spans="1:4" x14ac:dyDescent="0.35">
      <c r="A460" s="3">
        <f t="shared" si="7"/>
        <v>454</v>
      </c>
      <c r="B460" s="196">
        <v>470001</v>
      </c>
      <c r="C460" s="197" t="s">
        <v>121</v>
      </c>
      <c r="D460" s="198" t="s">
        <v>1799</v>
      </c>
    </row>
    <row r="461" spans="1:4" x14ac:dyDescent="0.35">
      <c r="A461" s="3">
        <f t="shared" si="7"/>
        <v>455</v>
      </c>
      <c r="B461" s="196">
        <v>470002</v>
      </c>
      <c r="C461" s="197" t="s">
        <v>122</v>
      </c>
      <c r="D461" s="198" t="s">
        <v>1799</v>
      </c>
    </row>
    <row r="462" spans="1:4" x14ac:dyDescent="0.35">
      <c r="A462" s="3">
        <f t="shared" si="7"/>
        <v>456</v>
      </c>
      <c r="B462" s="196">
        <v>470003</v>
      </c>
      <c r="C462" s="197" t="s">
        <v>123</v>
      </c>
      <c r="D462" s="198" t="s">
        <v>1799</v>
      </c>
    </row>
    <row r="463" spans="1:4" x14ac:dyDescent="0.35">
      <c r="A463" s="3">
        <f t="shared" si="7"/>
        <v>457</v>
      </c>
      <c r="B463" s="196">
        <v>470004</v>
      </c>
      <c r="C463" s="197" t="s">
        <v>124</v>
      </c>
      <c r="D463" s="198" t="s">
        <v>1799</v>
      </c>
    </row>
    <row r="464" spans="1:4" x14ac:dyDescent="0.35">
      <c r="A464" s="3">
        <f t="shared" si="7"/>
        <v>458</v>
      </c>
      <c r="B464" s="196">
        <v>470005</v>
      </c>
      <c r="C464" s="197" t="s">
        <v>125</v>
      </c>
      <c r="D464" s="198" t="s">
        <v>1799</v>
      </c>
    </row>
    <row r="465" spans="1:4" x14ac:dyDescent="0.35">
      <c r="A465" s="3">
        <f t="shared" si="7"/>
        <v>459</v>
      </c>
      <c r="B465" s="196">
        <v>470006</v>
      </c>
      <c r="C465" s="197" t="s">
        <v>126</v>
      </c>
      <c r="D465" s="198" t="s">
        <v>1799</v>
      </c>
    </row>
    <row r="466" spans="1:4" x14ac:dyDescent="0.35">
      <c r="A466" s="3">
        <f t="shared" si="7"/>
        <v>460</v>
      </c>
      <c r="B466" s="196">
        <v>470007</v>
      </c>
      <c r="C466" s="197" t="s">
        <v>127</v>
      </c>
      <c r="D466" s="198" t="s">
        <v>1799</v>
      </c>
    </row>
    <row r="467" spans="1:4" x14ac:dyDescent="0.35">
      <c r="A467" s="3">
        <f t="shared" si="7"/>
        <v>461</v>
      </c>
      <c r="B467" s="196">
        <v>470008</v>
      </c>
      <c r="C467" s="197" t="s">
        <v>128</v>
      </c>
      <c r="D467" s="198" t="s">
        <v>1799</v>
      </c>
    </row>
    <row r="468" spans="1:4" x14ac:dyDescent="0.35">
      <c r="A468" s="3">
        <f t="shared" si="7"/>
        <v>462</v>
      </c>
      <c r="B468" s="196">
        <v>470009</v>
      </c>
      <c r="C468" s="197" t="s">
        <v>129</v>
      </c>
      <c r="D468" s="198" t="s">
        <v>1799</v>
      </c>
    </row>
    <row r="469" spans="1:4" x14ac:dyDescent="0.35">
      <c r="A469" s="3">
        <f t="shared" si="7"/>
        <v>463</v>
      </c>
      <c r="B469" s="196">
        <v>470010</v>
      </c>
      <c r="C469" s="197" t="s">
        <v>130</v>
      </c>
      <c r="D469" s="198" t="s">
        <v>1799</v>
      </c>
    </row>
    <row r="470" spans="1:4" x14ac:dyDescent="0.35">
      <c r="A470" s="3">
        <f t="shared" si="7"/>
        <v>464</v>
      </c>
      <c r="B470" s="196">
        <v>480000</v>
      </c>
      <c r="C470" s="197" t="s">
        <v>131</v>
      </c>
      <c r="D470" s="198" t="s">
        <v>1799</v>
      </c>
    </row>
    <row r="471" spans="1:4" x14ac:dyDescent="0.35">
      <c r="A471" s="3">
        <f t="shared" si="7"/>
        <v>465</v>
      </c>
      <c r="B471" s="196">
        <v>480010</v>
      </c>
      <c r="C471" s="197" t="s">
        <v>132</v>
      </c>
      <c r="D471" s="198" t="s">
        <v>1799</v>
      </c>
    </row>
    <row r="472" spans="1:4" x14ac:dyDescent="0.35">
      <c r="A472" s="3">
        <f t="shared" si="7"/>
        <v>466</v>
      </c>
      <c r="B472" s="196">
        <v>480011</v>
      </c>
      <c r="C472" s="197" t="s">
        <v>133</v>
      </c>
      <c r="D472" s="198" t="s">
        <v>1799</v>
      </c>
    </row>
    <row r="473" spans="1:4" x14ac:dyDescent="0.35">
      <c r="A473" s="3">
        <f t="shared" si="7"/>
        <v>467</v>
      </c>
      <c r="B473" s="196">
        <v>480012</v>
      </c>
      <c r="C473" s="197" t="s">
        <v>134</v>
      </c>
      <c r="D473" s="198" t="s">
        <v>1799</v>
      </c>
    </row>
    <row r="474" spans="1:4" x14ac:dyDescent="0.35">
      <c r="A474" s="3">
        <f t="shared" si="7"/>
        <v>468</v>
      </c>
      <c r="B474" s="196">
        <v>480013</v>
      </c>
      <c r="C474" s="197" t="s">
        <v>135</v>
      </c>
      <c r="D474" s="198" t="s">
        <v>1799</v>
      </c>
    </row>
    <row r="475" spans="1:4" x14ac:dyDescent="0.35">
      <c r="A475" s="3">
        <f t="shared" si="7"/>
        <v>469</v>
      </c>
      <c r="B475" s="196">
        <v>480014</v>
      </c>
      <c r="C475" s="197" t="s">
        <v>136</v>
      </c>
      <c r="D475" s="198" t="s">
        <v>1799</v>
      </c>
    </row>
    <row r="476" spans="1:4" x14ac:dyDescent="0.35">
      <c r="A476" s="3">
        <f t="shared" si="7"/>
        <v>470</v>
      </c>
      <c r="B476" s="196">
        <v>481000</v>
      </c>
      <c r="C476" s="197" t="s">
        <v>137</v>
      </c>
      <c r="D476" s="198" t="s">
        <v>1799</v>
      </c>
    </row>
    <row r="477" spans="1:4" x14ac:dyDescent="0.35">
      <c r="A477" s="3">
        <f t="shared" si="7"/>
        <v>471</v>
      </c>
      <c r="B477" s="196">
        <v>481010</v>
      </c>
      <c r="C477" s="197" t="s">
        <v>138</v>
      </c>
      <c r="D477" s="198" t="s">
        <v>1799</v>
      </c>
    </row>
    <row r="478" spans="1:4" x14ac:dyDescent="0.35">
      <c r="A478" s="3">
        <f t="shared" si="7"/>
        <v>472</v>
      </c>
      <c r="B478" s="196">
        <v>481020</v>
      </c>
      <c r="C478" s="197" t="s">
        <v>139</v>
      </c>
      <c r="D478" s="198" t="s">
        <v>1799</v>
      </c>
    </row>
    <row r="479" spans="1:4" x14ac:dyDescent="0.35">
      <c r="A479" s="3">
        <f t="shared" si="7"/>
        <v>473</v>
      </c>
      <c r="B479" s="196">
        <v>482000</v>
      </c>
      <c r="C479" s="197" t="s">
        <v>140</v>
      </c>
      <c r="D479" s="198" t="s">
        <v>1799</v>
      </c>
    </row>
    <row r="480" spans="1:4" x14ac:dyDescent="0.35">
      <c r="A480" s="3">
        <f t="shared" si="7"/>
        <v>474</v>
      </c>
      <c r="B480" s="196">
        <v>482010</v>
      </c>
      <c r="C480" s="197" t="s">
        <v>141</v>
      </c>
      <c r="D480" s="198" t="s">
        <v>1799</v>
      </c>
    </row>
    <row r="481" spans="1:4" x14ac:dyDescent="0.35">
      <c r="A481" s="3">
        <f t="shared" si="7"/>
        <v>475</v>
      </c>
      <c r="B481" s="196">
        <v>482011</v>
      </c>
      <c r="C481" s="197" t="s">
        <v>142</v>
      </c>
      <c r="D481" s="198" t="s">
        <v>1799</v>
      </c>
    </row>
    <row r="482" spans="1:4" x14ac:dyDescent="0.35">
      <c r="A482" s="3">
        <f t="shared" si="7"/>
        <v>476</v>
      </c>
      <c r="B482" s="196">
        <v>482020</v>
      </c>
      <c r="C482" s="197" t="s">
        <v>143</v>
      </c>
      <c r="D482" s="198" t="s">
        <v>1799</v>
      </c>
    </row>
    <row r="483" spans="1:4" x14ac:dyDescent="0.35">
      <c r="A483" s="3">
        <f t="shared" si="7"/>
        <v>477</v>
      </c>
      <c r="B483" s="196">
        <v>482021</v>
      </c>
      <c r="C483" s="197" t="s">
        <v>144</v>
      </c>
      <c r="D483" s="198" t="s">
        <v>1799</v>
      </c>
    </row>
    <row r="484" spans="1:4" x14ac:dyDescent="0.35">
      <c r="A484" s="3">
        <f t="shared" si="7"/>
        <v>478</v>
      </c>
      <c r="B484" s="196">
        <v>482030</v>
      </c>
      <c r="C484" s="197" t="s">
        <v>145</v>
      </c>
      <c r="D484" s="198" t="s">
        <v>1799</v>
      </c>
    </row>
    <row r="485" spans="1:4" x14ac:dyDescent="0.35">
      <c r="A485" s="3">
        <f t="shared" si="7"/>
        <v>479</v>
      </c>
      <c r="B485" s="196">
        <v>483000</v>
      </c>
      <c r="C485" s="197" t="s">
        <v>146</v>
      </c>
      <c r="D485" s="198" t="s">
        <v>1799</v>
      </c>
    </row>
    <row r="486" spans="1:4" x14ac:dyDescent="0.35">
      <c r="A486" s="3">
        <f t="shared" si="7"/>
        <v>480</v>
      </c>
      <c r="B486" s="196">
        <v>483005</v>
      </c>
      <c r="C486" s="197" t="s">
        <v>147</v>
      </c>
      <c r="D486" s="198" t="s">
        <v>1799</v>
      </c>
    </row>
    <row r="487" spans="1:4" x14ac:dyDescent="0.35">
      <c r="A487" s="3">
        <f t="shared" si="7"/>
        <v>481</v>
      </c>
      <c r="B487" s="196">
        <v>483010</v>
      </c>
      <c r="C487" s="197" t="s">
        <v>148</v>
      </c>
      <c r="D487" s="198" t="s">
        <v>1799</v>
      </c>
    </row>
    <row r="488" spans="1:4" x14ac:dyDescent="0.35">
      <c r="A488" s="3">
        <f t="shared" si="7"/>
        <v>482</v>
      </c>
      <c r="B488" s="196">
        <v>483011</v>
      </c>
      <c r="C488" s="197" t="s">
        <v>149</v>
      </c>
      <c r="D488" s="198" t="s">
        <v>1799</v>
      </c>
    </row>
    <row r="489" spans="1:4" x14ac:dyDescent="0.35">
      <c r="A489" s="3">
        <f t="shared" si="7"/>
        <v>483</v>
      </c>
      <c r="B489" s="196">
        <v>483012</v>
      </c>
      <c r="C489" s="197" t="s">
        <v>150</v>
      </c>
      <c r="D489" s="198" t="s">
        <v>1799</v>
      </c>
    </row>
    <row r="490" spans="1:4" x14ac:dyDescent="0.35">
      <c r="A490" s="3">
        <f t="shared" si="7"/>
        <v>484</v>
      </c>
      <c r="B490" s="196">
        <v>483014</v>
      </c>
      <c r="C490" s="197" t="s">
        <v>151</v>
      </c>
      <c r="D490" s="198" t="s">
        <v>1799</v>
      </c>
    </row>
    <row r="491" spans="1:4" x14ac:dyDescent="0.35">
      <c r="A491" s="3">
        <f t="shared" si="7"/>
        <v>485</v>
      </c>
      <c r="B491" s="196">
        <v>484000</v>
      </c>
      <c r="C491" s="197" t="s">
        <v>152</v>
      </c>
      <c r="D491" s="198" t="s">
        <v>1799</v>
      </c>
    </row>
    <row r="492" spans="1:4" x14ac:dyDescent="0.35">
      <c r="A492" s="3">
        <f t="shared" si="7"/>
        <v>486</v>
      </c>
      <c r="B492" s="196">
        <v>484010</v>
      </c>
      <c r="C492" s="197" t="s">
        <v>153</v>
      </c>
      <c r="D492" s="198" t="s">
        <v>1799</v>
      </c>
    </row>
    <row r="493" spans="1:4" x14ac:dyDescent="0.35">
      <c r="A493" s="3">
        <f t="shared" si="7"/>
        <v>487</v>
      </c>
      <c r="B493" s="196">
        <v>484011</v>
      </c>
      <c r="C493" s="197" t="s">
        <v>154</v>
      </c>
      <c r="D493" s="198" t="s">
        <v>1799</v>
      </c>
    </row>
    <row r="494" spans="1:4" x14ac:dyDescent="0.35">
      <c r="A494" s="3">
        <f t="shared" si="7"/>
        <v>488</v>
      </c>
      <c r="B494" s="196">
        <v>484012</v>
      </c>
      <c r="C494" s="197" t="s">
        <v>155</v>
      </c>
      <c r="D494" s="198" t="s">
        <v>1799</v>
      </c>
    </row>
    <row r="495" spans="1:4" x14ac:dyDescent="0.35">
      <c r="A495" s="3">
        <f t="shared" si="7"/>
        <v>489</v>
      </c>
      <c r="B495" s="196">
        <v>484013</v>
      </c>
      <c r="C495" s="197" t="s">
        <v>156</v>
      </c>
      <c r="D495" s="198" t="s">
        <v>1799</v>
      </c>
    </row>
    <row r="496" spans="1:4" x14ac:dyDescent="0.35">
      <c r="A496" s="3">
        <f t="shared" si="7"/>
        <v>490</v>
      </c>
      <c r="B496" s="196">
        <v>484014</v>
      </c>
      <c r="C496" s="197" t="s">
        <v>157</v>
      </c>
      <c r="D496" s="198" t="s">
        <v>1799</v>
      </c>
    </row>
    <row r="497" spans="1:4" x14ac:dyDescent="0.35">
      <c r="A497" s="3">
        <f t="shared" si="7"/>
        <v>491</v>
      </c>
      <c r="B497" s="196">
        <v>485000</v>
      </c>
      <c r="C497" s="197" t="s">
        <v>158</v>
      </c>
      <c r="D497" s="198" t="s">
        <v>1799</v>
      </c>
    </row>
    <row r="498" spans="1:4" x14ac:dyDescent="0.35">
      <c r="A498" s="3">
        <f t="shared" si="7"/>
        <v>492</v>
      </c>
      <c r="B498" s="196">
        <v>485010</v>
      </c>
      <c r="C498" s="197" t="s">
        <v>159</v>
      </c>
      <c r="D498" s="198" t="s">
        <v>1799</v>
      </c>
    </row>
    <row r="499" spans="1:4" x14ac:dyDescent="0.35">
      <c r="A499" s="3">
        <f t="shared" si="7"/>
        <v>493</v>
      </c>
      <c r="B499" s="196">
        <v>485011</v>
      </c>
      <c r="C499" s="197" t="s">
        <v>160</v>
      </c>
      <c r="D499" s="198" t="s">
        <v>1799</v>
      </c>
    </row>
    <row r="500" spans="1:4" x14ac:dyDescent="0.35">
      <c r="A500" s="3">
        <f t="shared" si="7"/>
        <v>494</v>
      </c>
      <c r="B500" s="196">
        <v>489000</v>
      </c>
      <c r="C500" s="197" t="s">
        <v>161</v>
      </c>
      <c r="D500" s="198" t="s">
        <v>1799</v>
      </c>
    </row>
    <row r="501" spans="1:4" x14ac:dyDescent="0.35">
      <c r="A501" s="3">
        <f t="shared" si="7"/>
        <v>495</v>
      </c>
      <c r="B501" s="196">
        <v>489010</v>
      </c>
      <c r="C501" s="197" t="s">
        <v>162</v>
      </c>
      <c r="D501" s="198" t="s">
        <v>1799</v>
      </c>
    </row>
    <row r="502" spans="1:4" x14ac:dyDescent="0.35">
      <c r="A502" s="3">
        <f t="shared" si="7"/>
        <v>496</v>
      </c>
      <c r="B502" s="196">
        <v>489011</v>
      </c>
      <c r="C502" s="197" t="s">
        <v>163</v>
      </c>
      <c r="D502" s="198" t="s">
        <v>1799</v>
      </c>
    </row>
    <row r="503" spans="1:4" x14ac:dyDescent="0.35">
      <c r="A503" s="3">
        <f t="shared" si="7"/>
        <v>497</v>
      </c>
      <c r="B503" s="196">
        <v>489012</v>
      </c>
      <c r="C503" s="197" t="s">
        <v>164</v>
      </c>
      <c r="D503" s="198" t="s">
        <v>1799</v>
      </c>
    </row>
    <row r="504" spans="1:4" x14ac:dyDescent="0.35">
      <c r="A504" s="3">
        <f t="shared" si="7"/>
        <v>498</v>
      </c>
      <c r="B504" s="196">
        <v>489013</v>
      </c>
      <c r="C504" s="197" t="s">
        <v>165</v>
      </c>
      <c r="D504" s="198" t="s">
        <v>1799</v>
      </c>
    </row>
    <row r="505" spans="1:4" x14ac:dyDescent="0.35">
      <c r="A505" s="3">
        <f t="shared" si="7"/>
        <v>499</v>
      </c>
      <c r="B505" s="196">
        <v>489014</v>
      </c>
      <c r="C505" s="197" t="s">
        <v>166</v>
      </c>
      <c r="D505" s="198" t="s">
        <v>1799</v>
      </c>
    </row>
    <row r="506" spans="1:4" x14ac:dyDescent="0.35">
      <c r="A506" s="3">
        <f t="shared" si="7"/>
        <v>500</v>
      </c>
      <c r="B506" s="196">
        <v>489015</v>
      </c>
      <c r="C506" s="197" t="s">
        <v>167</v>
      </c>
      <c r="D506" s="198" t="s">
        <v>1799</v>
      </c>
    </row>
    <row r="507" spans="1:4" x14ac:dyDescent="0.35">
      <c r="A507" s="3">
        <f t="shared" si="7"/>
        <v>501</v>
      </c>
      <c r="B507" s="196">
        <v>489016</v>
      </c>
      <c r="C507" s="197" t="s">
        <v>168</v>
      </c>
      <c r="D507" s="198" t="s">
        <v>1799</v>
      </c>
    </row>
    <row r="508" spans="1:4" x14ac:dyDescent="0.35">
      <c r="A508" s="3">
        <f t="shared" si="7"/>
        <v>502</v>
      </c>
      <c r="B508" s="196">
        <v>489017</v>
      </c>
      <c r="C508" s="197" t="s">
        <v>169</v>
      </c>
      <c r="D508" s="198" t="s">
        <v>1799</v>
      </c>
    </row>
    <row r="509" spans="1:4" x14ac:dyDescent="0.35">
      <c r="A509" s="3">
        <f t="shared" si="7"/>
        <v>503</v>
      </c>
      <c r="B509" s="196">
        <v>489018</v>
      </c>
      <c r="C509" s="197" t="s">
        <v>170</v>
      </c>
      <c r="D509" s="198" t="s">
        <v>1799</v>
      </c>
    </row>
    <row r="510" spans="1:4" x14ac:dyDescent="0.35">
      <c r="A510" s="3">
        <f t="shared" si="7"/>
        <v>504</v>
      </c>
      <c r="B510" s="196">
        <v>489110</v>
      </c>
      <c r="C510" s="197" t="s">
        <v>171</v>
      </c>
      <c r="D510" s="198" t="s">
        <v>1799</v>
      </c>
    </row>
    <row r="511" spans="1:4" x14ac:dyDescent="0.35">
      <c r="A511" s="3">
        <f t="shared" si="7"/>
        <v>505</v>
      </c>
      <c r="B511" s="196">
        <v>489111</v>
      </c>
      <c r="C511" s="197" t="s">
        <v>172</v>
      </c>
      <c r="D511" s="198" t="s">
        <v>1799</v>
      </c>
    </row>
    <row r="512" spans="1:4" x14ac:dyDescent="0.35">
      <c r="A512" s="3">
        <f t="shared" si="7"/>
        <v>506</v>
      </c>
      <c r="B512" s="196">
        <v>489512</v>
      </c>
      <c r="C512" s="197" t="s">
        <v>173</v>
      </c>
      <c r="D512" s="198" t="s">
        <v>1799</v>
      </c>
    </row>
    <row r="513" spans="1:7" ht="14.65" customHeight="1" thickBot="1" x14ac:dyDescent="0.4">
      <c r="A513" s="191">
        <f t="shared" si="7"/>
        <v>507</v>
      </c>
      <c r="B513" s="202">
        <v>489513</v>
      </c>
      <c r="C513" s="203" t="s">
        <v>174</v>
      </c>
      <c r="D513" s="204" t="s">
        <v>1799</v>
      </c>
      <c r="E513" s="192">
        <f>COUNT(B353:B513)</f>
        <v>161</v>
      </c>
      <c r="F513">
        <v>148</v>
      </c>
      <c r="G513">
        <f>+E513-F513</f>
        <v>13</v>
      </c>
    </row>
    <row r="514" spans="1:7" ht="14.65" customHeight="1" thickTop="1" x14ac:dyDescent="0.35">
      <c r="A514" s="3">
        <f t="shared" si="7"/>
        <v>508</v>
      </c>
      <c r="B514" s="196">
        <v>490000</v>
      </c>
      <c r="C514" s="197" t="s">
        <v>177</v>
      </c>
      <c r="D514" s="198" t="s">
        <v>1799</v>
      </c>
    </row>
    <row r="515" spans="1:7" x14ac:dyDescent="0.35">
      <c r="A515" s="3">
        <f t="shared" si="7"/>
        <v>509</v>
      </c>
      <c r="B515" s="196">
        <v>491000</v>
      </c>
      <c r="C515" s="197" t="s">
        <v>178</v>
      </c>
      <c r="D515" s="198" t="s">
        <v>1799</v>
      </c>
    </row>
    <row r="516" spans="1:7" x14ac:dyDescent="0.35">
      <c r="A516" s="3">
        <f t="shared" si="7"/>
        <v>510</v>
      </c>
      <c r="B516" s="196">
        <v>491010</v>
      </c>
      <c r="C516" s="197" t="s">
        <v>179</v>
      </c>
      <c r="D516" s="198" t="s">
        <v>1799</v>
      </c>
    </row>
    <row r="517" spans="1:7" x14ac:dyDescent="0.35">
      <c r="A517" s="3">
        <f t="shared" si="7"/>
        <v>511</v>
      </c>
      <c r="B517" s="196">
        <v>491011</v>
      </c>
      <c r="C517" s="197" t="s">
        <v>180</v>
      </c>
      <c r="D517" s="198" t="s">
        <v>1799</v>
      </c>
    </row>
    <row r="518" spans="1:7" x14ac:dyDescent="0.35">
      <c r="A518" s="3">
        <f t="shared" si="7"/>
        <v>512</v>
      </c>
      <c r="B518" s="196">
        <v>491012</v>
      </c>
      <c r="C518" s="197" t="s">
        <v>181</v>
      </c>
      <c r="D518" s="198" t="s">
        <v>1799</v>
      </c>
    </row>
    <row r="519" spans="1:7" x14ac:dyDescent="0.35">
      <c r="A519" s="3">
        <f t="shared" si="7"/>
        <v>513</v>
      </c>
      <c r="B519" s="196">
        <v>491510</v>
      </c>
      <c r="C519" s="197" t="s">
        <v>182</v>
      </c>
      <c r="D519" s="198" t="s">
        <v>1799</v>
      </c>
    </row>
    <row r="520" spans="1:7" x14ac:dyDescent="0.35">
      <c r="A520" s="3">
        <f t="shared" ref="A520:A583" si="8">+A519+1</f>
        <v>514</v>
      </c>
      <c r="B520" s="196">
        <v>491511</v>
      </c>
      <c r="C520" s="197" t="s">
        <v>183</v>
      </c>
      <c r="D520" s="198" t="s">
        <v>1799</v>
      </c>
    </row>
    <row r="521" spans="1:7" x14ac:dyDescent="0.35">
      <c r="A521" s="3">
        <f t="shared" si="8"/>
        <v>515</v>
      </c>
      <c r="B521" s="196">
        <v>491512</v>
      </c>
      <c r="C521" s="197" t="s">
        <v>184</v>
      </c>
      <c r="D521" s="198" t="s">
        <v>1799</v>
      </c>
    </row>
    <row r="522" spans="1:7" x14ac:dyDescent="0.35">
      <c r="A522" s="3">
        <f t="shared" si="8"/>
        <v>516</v>
      </c>
      <c r="B522" s="196">
        <v>491513</v>
      </c>
      <c r="C522" s="197" t="s">
        <v>185</v>
      </c>
      <c r="D522" s="198" t="s">
        <v>1799</v>
      </c>
    </row>
    <row r="523" spans="1:7" x14ac:dyDescent="0.35">
      <c r="A523" s="3">
        <f t="shared" si="8"/>
        <v>517</v>
      </c>
      <c r="B523" s="196">
        <v>491551</v>
      </c>
      <c r="C523" s="197" t="s">
        <v>186</v>
      </c>
      <c r="D523" s="198" t="s">
        <v>1799</v>
      </c>
    </row>
    <row r="524" spans="1:7" x14ac:dyDescent="0.35">
      <c r="A524" s="3">
        <f t="shared" si="8"/>
        <v>518</v>
      </c>
      <c r="B524" s="196">
        <v>491552</v>
      </c>
      <c r="C524" s="197" t="s">
        <v>187</v>
      </c>
      <c r="D524" s="198" t="s">
        <v>1799</v>
      </c>
    </row>
    <row r="525" spans="1:7" x14ac:dyDescent="0.35">
      <c r="A525" s="3">
        <f t="shared" si="8"/>
        <v>519</v>
      </c>
      <c r="B525" s="196">
        <v>491553</v>
      </c>
      <c r="C525" s="197" t="s">
        <v>188</v>
      </c>
      <c r="D525" s="198" t="s">
        <v>1799</v>
      </c>
    </row>
    <row r="526" spans="1:7" x14ac:dyDescent="0.35">
      <c r="A526" s="3">
        <f t="shared" si="8"/>
        <v>520</v>
      </c>
      <c r="B526" s="196">
        <v>491554</v>
      </c>
      <c r="C526" s="197" t="s">
        <v>189</v>
      </c>
      <c r="D526" s="198" t="s">
        <v>1799</v>
      </c>
    </row>
    <row r="527" spans="1:7" x14ac:dyDescent="0.35">
      <c r="A527" s="3">
        <f t="shared" si="8"/>
        <v>521</v>
      </c>
      <c r="B527" s="196">
        <v>491555</v>
      </c>
      <c r="C527" s="197" t="s">
        <v>190</v>
      </c>
      <c r="D527" s="198" t="s">
        <v>1799</v>
      </c>
    </row>
    <row r="528" spans="1:7" x14ac:dyDescent="0.35">
      <c r="A528" s="3">
        <f t="shared" si="8"/>
        <v>522</v>
      </c>
      <c r="B528" s="196">
        <v>491556</v>
      </c>
      <c r="C528" s="197" t="s">
        <v>191</v>
      </c>
      <c r="D528" s="198" t="s">
        <v>1799</v>
      </c>
    </row>
    <row r="529" spans="1:5" x14ac:dyDescent="0.35">
      <c r="A529" s="3">
        <f t="shared" si="8"/>
        <v>523</v>
      </c>
      <c r="B529" s="196">
        <v>491557</v>
      </c>
      <c r="C529" s="197" t="s">
        <v>192</v>
      </c>
      <c r="D529" s="198" t="s">
        <v>1799</v>
      </c>
    </row>
    <row r="530" spans="1:5" x14ac:dyDescent="0.35">
      <c r="A530" s="3">
        <f t="shared" si="8"/>
        <v>524</v>
      </c>
      <c r="B530" s="196">
        <v>491558</v>
      </c>
      <c r="C530" s="197" t="s">
        <v>193</v>
      </c>
      <c r="D530" s="198" t="s">
        <v>1799</v>
      </c>
    </row>
    <row r="531" spans="1:5" x14ac:dyDescent="0.35">
      <c r="A531" s="3">
        <f t="shared" si="8"/>
        <v>525</v>
      </c>
      <c r="B531" s="196">
        <v>491559</v>
      </c>
      <c r="C531" s="197" t="s">
        <v>194</v>
      </c>
      <c r="D531" s="198" t="s">
        <v>1799</v>
      </c>
    </row>
    <row r="532" spans="1:5" x14ac:dyDescent="0.35">
      <c r="A532" s="3">
        <f t="shared" si="8"/>
        <v>526</v>
      </c>
      <c r="B532" s="196">
        <v>491560</v>
      </c>
      <c r="C532" s="197" t="s">
        <v>195</v>
      </c>
      <c r="D532" s="198" t="s">
        <v>1799</v>
      </c>
    </row>
    <row r="533" spans="1:5" x14ac:dyDescent="0.35">
      <c r="A533" s="3">
        <f t="shared" si="8"/>
        <v>527</v>
      </c>
      <c r="B533" s="196">
        <v>491561</v>
      </c>
      <c r="C533" s="197" t="s">
        <v>196</v>
      </c>
      <c r="D533" s="198" t="s">
        <v>1799</v>
      </c>
    </row>
    <row r="534" spans="1:5" x14ac:dyDescent="0.35">
      <c r="A534" s="3">
        <f t="shared" si="8"/>
        <v>528</v>
      </c>
      <c r="B534" s="196">
        <v>491562</v>
      </c>
      <c r="C534" s="197" t="s">
        <v>197</v>
      </c>
      <c r="D534" s="198" t="s">
        <v>1799</v>
      </c>
    </row>
    <row r="535" spans="1:5" x14ac:dyDescent="0.35">
      <c r="A535" s="3">
        <f t="shared" si="8"/>
        <v>529</v>
      </c>
      <c r="B535" s="196">
        <v>491563</v>
      </c>
      <c r="C535" s="197" t="s">
        <v>198</v>
      </c>
      <c r="D535" s="198" t="s">
        <v>1799</v>
      </c>
    </row>
    <row r="536" spans="1:5" x14ac:dyDescent="0.35">
      <c r="A536" s="3">
        <f t="shared" si="8"/>
        <v>530</v>
      </c>
      <c r="B536" s="196">
        <v>491564</v>
      </c>
      <c r="C536" s="197" t="s">
        <v>199</v>
      </c>
      <c r="D536" s="198" t="s">
        <v>1799</v>
      </c>
    </row>
    <row r="537" spans="1:5" ht="14.65" customHeight="1" thickBot="1" x14ac:dyDescent="0.4">
      <c r="A537" s="191">
        <f t="shared" si="8"/>
        <v>531</v>
      </c>
      <c r="B537" s="202">
        <v>492000</v>
      </c>
      <c r="C537" s="203" t="s">
        <v>200</v>
      </c>
      <c r="D537" s="204" t="s">
        <v>1799</v>
      </c>
      <c r="E537" s="192">
        <f>COUNT(B514:B537)</f>
        <v>24</v>
      </c>
    </row>
    <row r="538" spans="1:5" ht="14.65" customHeight="1" thickTop="1" x14ac:dyDescent="0.35">
      <c r="A538" s="3">
        <f t="shared" si="8"/>
        <v>532</v>
      </c>
      <c r="B538" s="196">
        <v>500000</v>
      </c>
      <c r="C538" s="197" t="s">
        <v>203</v>
      </c>
      <c r="D538" s="198" t="s">
        <v>713</v>
      </c>
    </row>
    <row r="539" spans="1:5" x14ac:dyDescent="0.35">
      <c r="A539" s="3">
        <f t="shared" si="8"/>
        <v>533</v>
      </c>
      <c r="B539" s="196">
        <v>500010</v>
      </c>
      <c r="C539" s="197" t="s">
        <v>204</v>
      </c>
      <c r="D539" s="198" t="s">
        <v>713</v>
      </c>
    </row>
    <row r="540" spans="1:5" x14ac:dyDescent="0.35">
      <c r="A540" s="3">
        <f t="shared" si="8"/>
        <v>534</v>
      </c>
      <c r="B540" s="196">
        <v>500011</v>
      </c>
      <c r="C540" s="197" t="s">
        <v>205</v>
      </c>
      <c r="D540" s="198" t="s">
        <v>713</v>
      </c>
    </row>
    <row r="541" spans="1:5" x14ac:dyDescent="0.35">
      <c r="A541" s="3">
        <f t="shared" si="8"/>
        <v>535</v>
      </c>
      <c r="B541" s="196">
        <v>500012</v>
      </c>
      <c r="C541" s="197" t="s">
        <v>206</v>
      </c>
      <c r="D541" s="198" t="s">
        <v>713</v>
      </c>
    </row>
    <row r="542" spans="1:5" x14ac:dyDescent="0.35">
      <c r="A542" s="3">
        <f t="shared" si="8"/>
        <v>536</v>
      </c>
      <c r="B542" s="196">
        <v>500013</v>
      </c>
      <c r="C542" s="197" t="s">
        <v>207</v>
      </c>
      <c r="D542" s="198" t="s">
        <v>713</v>
      </c>
    </row>
    <row r="543" spans="1:5" x14ac:dyDescent="0.35">
      <c r="A543" s="3">
        <f t="shared" si="8"/>
        <v>537</v>
      </c>
      <c r="B543" s="196">
        <v>500500</v>
      </c>
      <c r="C543" s="197" t="s">
        <v>208</v>
      </c>
      <c r="D543" s="198" t="s">
        <v>713</v>
      </c>
    </row>
    <row r="544" spans="1:5" x14ac:dyDescent="0.35">
      <c r="A544" s="3">
        <f t="shared" si="8"/>
        <v>538</v>
      </c>
      <c r="B544" s="196">
        <v>500510</v>
      </c>
      <c r="C544" s="197" t="s">
        <v>209</v>
      </c>
      <c r="D544" s="198" t="s">
        <v>713</v>
      </c>
    </row>
    <row r="545" spans="1:4" x14ac:dyDescent="0.35">
      <c r="A545" s="3">
        <f t="shared" si="8"/>
        <v>539</v>
      </c>
      <c r="B545" s="196">
        <v>500511</v>
      </c>
      <c r="C545" s="197" t="s">
        <v>210</v>
      </c>
      <c r="D545" s="198" t="s">
        <v>713</v>
      </c>
    </row>
    <row r="546" spans="1:4" x14ac:dyDescent="0.35">
      <c r="A546" s="3">
        <f t="shared" si="8"/>
        <v>540</v>
      </c>
      <c r="B546" s="196">
        <v>500512</v>
      </c>
      <c r="C546" s="197" t="s">
        <v>211</v>
      </c>
      <c r="D546" s="198" t="s">
        <v>713</v>
      </c>
    </row>
    <row r="547" spans="1:4" x14ac:dyDescent="0.35">
      <c r="A547" s="3">
        <f t="shared" si="8"/>
        <v>541</v>
      </c>
      <c r="B547" s="196">
        <v>501000</v>
      </c>
      <c r="C547" s="197" t="s">
        <v>212</v>
      </c>
      <c r="D547" s="198" t="s">
        <v>713</v>
      </c>
    </row>
    <row r="548" spans="1:4" x14ac:dyDescent="0.35">
      <c r="A548" s="3">
        <f t="shared" si="8"/>
        <v>542</v>
      </c>
      <c r="B548" s="196">
        <v>501010</v>
      </c>
      <c r="C548" s="197" t="s">
        <v>213</v>
      </c>
      <c r="D548" s="198" t="s">
        <v>713</v>
      </c>
    </row>
    <row r="549" spans="1:4" x14ac:dyDescent="0.35">
      <c r="A549" s="3">
        <f t="shared" si="8"/>
        <v>543</v>
      </c>
      <c r="B549" s="196">
        <v>501011</v>
      </c>
      <c r="C549" s="197" t="s">
        <v>214</v>
      </c>
      <c r="D549" s="198" t="s">
        <v>713</v>
      </c>
    </row>
    <row r="550" spans="1:4" x14ac:dyDescent="0.35">
      <c r="A550" s="3">
        <f t="shared" si="8"/>
        <v>544</v>
      </c>
      <c r="B550" s="196">
        <v>501012</v>
      </c>
      <c r="C550" s="197" t="s">
        <v>215</v>
      </c>
      <c r="D550" s="198" t="s">
        <v>713</v>
      </c>
    </row>
    <row r="551" spans="1:4" x14ac:dyDescent="0.35">
      <c r="A551" s="3">
        <f t="shared" si="8"/>
        <v>545</v>
      </c>
      <c r="B551" s="196">
        <v>501500</v>
      </c>
      <c r="C551" s="197" t="s">
        <v>216</v>
      </c>
      <c r="D551" s="198" t="s">
        <v>713</v>
      </c>
    </row>
    <row r="552" spans="1:4" x14ac:dyDescent="0.35">
      <c r="A552" s="3">
        <f t="shared" si="8"/>
        <v>546</v>
      </c>
      <c r="B552" s="196">
        <v>501510</v>
      </c>
      <c r="C552" s="197" t="s">
        <v>217</v>
      </c>
      <c r="D552" s="198" t="s">
        <v>713</v>
      </c>
    </row>
    <row r="553" spans="1:4" x14ac:dyDescent="0.35">
      <c r="A553" s="3">
        <f t="shared" si="8"/>
        <v>547</v>
      </c>
      <c r="B553" s="196">
        <v>502000</v>
      </c>
      <c r="C553" s="197" t="s">
        <v>218</v>
      </c>
      <c r="D553" s="198" t="s">
        <v>713</v>
      </c>
    </row>
    <row r="554" spans="1:4" x14ac:dyDescent="0.35">
      <c r="A554" s="3">
        <f t="shared" si="8"/>
        <v>548</v>
      </c>
      <c r="B554" s="196">
        <v>502010</v>
      </c>
      <c r="C554" s="197" t="s">
        <v>219</v>
      </c>
      <c r="D554" s="198" t="s">
        <v>713</v>
      </c>
    </row>
    <row r="555" spans="1:4" x14ac:dyDescent="0.35">
      <c r="A555" s="3">
        <f t="shared" si="8"/>
        <v>549</v>
      </c>
      <c r="B555" s="196">
        <v>502011</v>
      </c>
      <c r="C555" s="197" t="s">
        <v>220</v>
      </c>
      <c r="D555" s="198" t="s">
        <v>713</v>
      </c>
    </row>
    <row r="556" spans="1:4" x14ac:dyDescent="0.35">
      <c r="A556" s="3">
        <f t="shared" si="8"/>
        <v>550</v>
      </c>
      <c r="B556" s="196">
        <v>502500</v>
      </c>
      <c r="C556" s="197" t="s">
        <v>221</v>
      </c>
      <c r="D556" s="198" t="s">
        <v>713</v>
      </c>
    </row>
    <row r="557" spans="1:4" x14ac:dyDescent="0.35">
      <c r="A557" s="3">
        <f t="shared" si="8"/>
        <v>551</v>
      </c>
      <c r="B557" s="196">
        <v>502510</v>
      </c>
      <c r="C557" s="197" t="s">
        <v>222</v>
      </c>
      <c r="D557" s="198" t="s">
        <v>713</v>
      </c>
    </row>
    <row r="558" spans="1:4" x14ac:dyDescent="0.35">
      <c r="A558" s="3">
        <f t="shared" si="8"/>
        <v>552</v>
      </c>
      <c r="B558" s="196">
        <v>503000</v>
      </c>
      <c r="C558" s="197" t="s">
        <v>223</v>
      </c>
      <c r="D558" s="198" t="s">
        <v>713</v>
      </c>
    </row>
    <row r="559" spans="1:4" x14ac:dyDescent="0.35">
      <c r="A559" s="3">
        <f t="shared" si="8"/>
        <v>553</v>
      </c>
      <c r="B559" s="196">
        <v>503010</v>
      </c>
      <c r="C559" s="197" t="s">
        <v>224</v>
      </c>
      <c r="D559" s="198" t="s">
        <v>713</v>
      </c>
    </row>
    <row r="560" spans="1:4" x14ac:dyDescent="0.35">
      <c r="A560" s="3">
        <f t="shared" si="8"/>
        <v>554</v>
      </c>
      <c r="B560" s="196">
        <v>503500</v>
      </c>
      <c r="C560" s="197" t="s">
        <v>225</v>
      </c>
      <c r="D560" s="198" t="s">
        <v>713</v>
      </c>
    </row>
    <row r="561" spans="1:5" x14ac:dyDescent="0.35">
      <c r="A561" s="3">
        <f t="shared" si="8"/>
        <v>555</v>
      </c>
      <c r="B561" s="196">
        <v>504000</v>
      </c>
      <c r="C561" s="197" t="s">
        <v>226</v>
      </c>
      <c r="D561" s="198" t="s">
        <v>713</v>
      </c>
    </row>
    <row r="562" spans="1:5" x14ac:dyDescent="0.35">
      <c r="A562" s="3">
        <f t="shared" si="8"/>
        <v>556</v>
      </c>
      <c r="B562" s="196">
        <v>504010</v>
      </c>
      <c r="C562" s="197" t="s">
        <v>227</v>
      </c>
      <c r="D562" s="198" t="s">
        <v>713</v>
      </c>
    </row>
    <row r="563" spans="1:5" x14ac:dyDescent="0.35">
      <c r="A563" s="3">
        <f t="shared" si="8"/>
        <v>557</v>
      </c>
      <c r="B563" s="196">
        <v>504020</v>
      </c>
      <c r="C563" s="197" t="s">
        <v>228</v>
      </c>
      <c r="D563" s="198" t="s">
        <v>713</v>
      </c>
    </row>
    <row r="564" spans="1:5" x14ac:dyDescent="0.35">
      <c r="A564" s="3">
        <f t="shared" si="8"/>
        <v>558</v>
      </c>
      <c r="B564" s="196">
        <v>504100</v>
      </c>
      <c r="C564" s="197" t="s">
        <v>229</v>
      </c>
      <c r="D564" s="198" t="s">
        <v>713</v>
      </c>
    </row>
    <row r="565" spans="1:5" x14ac:dyDescent="0.35">
      <c r="A565" s="3">
        <f t="shared" si="8"/>
        <v>559</v>
      </c>
      <c r="B565" s="196">
        <v>505000</v>
      </c>
      <c r="C565" s="197" t="s">
        <v>230</v>
      </c>
      <c r="D565" s="198" t="s">
        <v>713</v>
      </c>
    </row>
    <row r="566" spans="1:5" x14ac:dyDescent="0.35">
      <c r="A566" s="3">
        <f t="shared" si="8"/>
        <v>560</v>
      </c>
      <c r="B566" s="196">
        <v>505500</v>
      </c>
      <c r="C566" s="197" t="s">
        <v>231</v>
      </c>
      <c r="D566" s="198" t="s">
        <v>713</v>
      </c>
    </row>
    <row r="567" spans="1:5" x14ac:dyDescent="0.35">
      <c r="A567" s="3">
        <f t="shared" si="8"/>
        <v>561</v>
      </c>
      <c r="B567" s="196">
        <v>505510</v>
      </c>
      <c r="C567" s="197" t="s">
        <v>232</v>
      </c>
      <c r="D567" s="198" t="s">
        <v>713</v>
      </c>
    </row>
    <row r="568" spans="1:5" x14ac:dyDescent="0.35">
      <c r="A568" s="3">
        <f t="shared" si="8"/>
        <v>562</v>
      </c>
      <c r="B568" s="196">
        <v>506000</v>
      </c>
      <c r="C568" s="197" t="s">
        <v>233</v>
      </c>
      <c r="D568" s="198" t="s">
        <v>713</v>
      </c>
    </row>
    <row r="569" spans="1:5" x14ac:dyDescent="0.35">
      <c r="A569" s="3">
        <f t="shared" si="8"/>
        <v>563</v>
      </c>
      <c r="B569" s="196">
        <v>506010</v>
      </c>
      <c r="C569" s="197" t="s">
        <v>234</v>
      </c>
      <c r="D569" s="198" t="s">
        <v>713</v>
      </c>
    </row>
    <row r="570" spans="1:5" x14ac:dyDescent="0.35">
      <c r="A570" s="3">
        <f t="shared" si="8"/>
        <v>564</v>
      </c>
      <c r="B570" s="196">
        <v>507000</v>
      </c>
      <c r="C570" s="197" t="s">
        <v>235</v>
      </c>
      <c r="D570" s="198" t="s">
        <v>713</v>
      </c>
    </row>
    <row r="571" spans="1:5" x14ac:dyDescent="0.35">
      <c r="A571" s="3">
        <f t="shared" si="8"/>
        <v>565</v>
      </c>
      <c r="B571" s="196">
        <v>507500</v>
      </c>
      <c r="C571" s="197" t="s">
        <v>236</v>
      </c>
      <c r="D571" s="198" t="s">
        <v>713</v>
      </c>
    </row>
    <row r="572" spans="1:5" ht="14.65" customHeight="1" thickBot="1" x14ac:dyDescent="0.4">
      <c r="A572" s="191">
        <f t="shared" si="8"/>
        <v>566</v>
      </c>
      <c r="B572" s="202">
        <v>508000</v>
      </c>
      <c r="C572" s="203" t="s">
        <v>237</v>
      </c>
      <c r="D572" s="204" t="s">
        <v>713</v>
      </c>
      <c r="E572" s="192">
        <f>COUNT(B538:B572)</f>
        <v>35</v>
      </c>
    </row>
    <row r="573" spans="1:5" ht="14.65" customHeight="1" thickTop="1" x14ac:dyDescent="0.35">
      <c r="A573" s="3">
        <f t="shared" si="8"/>
        <v>567</v>
      </c>
      <c r="B573" s="196">
        <v>510000</v>
      </c>
      <c r="C573" s="197" t="s">
        <v>239</v>
      </c>
      <c r="D573" s="198" t="s">
        <v>713</v>
      </c>
    </row>
    <row r="574" spans="1:5" x14ac:dyDescent="0.35">
      <c r="A574" s="3">
        <f t="shared" si="8"/>
        <v>568</v>
      </c>
      <c r="B574" s="196">
        <v>511000</v>
      </c>
      <c r="C574" s="197" t="s">
        <v>240</v>
      </c>
      <c r="D574" s="198" t="s">
        <v>713</v>
      </c>
    </row>
    <row r="575" spans="1:5" x14ac:dyDescent="0.35">
      <c r="A575" s="3">
        <f t="shared" si="8"/>
        <v>569</v>
      </c>
      <c r="B575" s="196">
        <v>511010</v>
      </c>
      <c r="C575" s="197" t="s">
        <v>241</v>
      </c>
      <c r="D575" s="198" t="s">
        <v>713</v>
      </c>
    </row>
    <row r="576" spans="1:5" x14ac:dyDescent="0.35">
      <c r="A576" s="3">
        <f t="shared" si="8"/>
        <v>570</v>
      </c>
      <c r="B576" s="196">
        <v>511011</v>
      </c>
      <c r="C576" s="197" t="s">
        <v>242</v>
      </c>
      <c r="D576" s="198" t="s">
        <v>713</v>
      </c>
    </row>
    <row r="577" spans="1:4" x14ac:dyDescent="0.35">
      <c r="A577" s="3">
        <f t="shared" si="8"/>
        <v>571</v>
      </c>
      <c r="B577" s="196">
        <v>511012</v>
      </c>
      <c r="C577" s="197" t="s">
        <v>243</v>
      </c>
      <c r="D577" s="198" t="s">
        <v>713</v>
      </c>
    </row>
    <row r="578" spans="1:4" x14ac:dyDescent="0.35">
      <c r="A578" s="3">
        <f t="shared" si="8"/>
        <v>572</v>
      </c>
      <c r="B578" s="196">
        <v>511013</v>
      </c>
      <c r="C578" s="197" t="s">
        <v>244</v>
      </c>
      <c r="D578" s="198" t="s">
        <v>713</v>
      </c>
    </row>
    <row r="579" spans="1:4" x14ac:dyDescent="0.35">
      <c r="A579" s="3">
        <f t="shared" si="8"/>
        <v>573</v>
      </c>
      <c r="B579" s="196">
        <v>511014</v>
      </c>
      <c r="C579" s="197" t="s">
        <v>245</v>
      </c>
      <c r="D579" s="198" t="s">
        <v>713</v>
      </c>
    </row>
    <row r="580" spans="1:4" x14ac:dyDescent="0.35">
      <c r="A580" s="3">
        <f t="shared" si="8"/>
        <v>574</v>
      </c>
      <c r="B580" s="196">
        <v>511015</v>
      </c>
      <c r="C580" s="197" t="s">
        <v>246</v>
      </c>
      <c r="D580" s="198" t="s">
        <v>713</v>
      </c>
    </row>
    <row r="581" spans="1:4" x14ac:dyDescent="0.35">
      <c r="A581" s="3">
        <f t="shared" si="8"/>
        <v>575</v>
      </c>
      <c r="B581" s="196">
        <v>511016</v>
      </c>
      <c r="C581" s="197" t="s">
        <v>247</v>
      </c>
      <c r="D581" s="198" t="s">
        <v>713</v>
      </c>
    </row>
    <row r="582" spans="1:4" x14ac:dyDescent="0.35">
      <c r="A582" s="3">
        <f t="shared" si="8"/>
        <v>576</v>
      </c>
      <c r="B582" s="196">
        <v>512000</v>
      </c>
      <c r="C582" s="197" t="s">
        <v>248</v>
      </c>
      <c r="D582" s="198" t="s">
        <v>713</v>
      </c>
    </row>
    <row r="583" spans="1:4" x14ac:dyDescent="0.35">
      <c r="A583" s="3">
        <f t="shared" si="8"/>
        <v>577</v>
      </c>
      <c r="B583" s="196">
        <v>512010</v>
      </c>
      <c r="C583" s="197" t="s">
        <v>249</v>
      </c>
      <c r="D583" s="198" t="s">
        <v>713</v>
      </c>
    </row>
    <row r="584" spans="1:4" x14ac:dyDescent="0.35">
      <c r="A584" s="3">
        <f t="shared" ref="A584:A647" si="9">+A583+1</f>
        <v>578</v>
      </c>
      <c r="B584" s="196">
        <v>512011</v>
      </c>
      <c r="C584" s="197" t="s">
        <v>250</v>
      </c>
      <c r="D584" s="198" t="s">
        <v>713</v>
      </c>
    </row>
    <row r="585" spans="1:4" x14ac:dyDescent="0.35">
      <c r="A585" s="3">
        <f t="shared" si="9"/>
        <v>579</v>
      </c>
      <c r="B585" s="196">
        <v>512012</v>
      </c>
      <c r="C585" s="197" t="s">
        <v>251</v>
      </c>
      <c r="D585" s="198" t="s">
        <v>713</v>
      </c>
    </row>
    <row r="586" spans="1:4" x14ac:dyDescent="0.35">
      <c r="A586" s="329">
        <f t="shared" si="9"/>
        <v>580</v>
      </c>
      <c r="B586" s="330">
        <v>512013</v>
      </c>
      <c r="C586" s="331" t="s">
        <v>252</v>
      </c>
      <c r="D586" s="332" t="s">
        <v>713</v>
      </c>
    </row>
    <row r="587" spans="1:4" x14ac:dyDescent="0.35">
      <c r="A587" s="329">
        <f t="shared" si="9"/>
        <v>581</v>
      </c>
      <c r="B587" s="330">
        <v>512014</v>
      </c>
      <c r="C587" s="331" t="s">
        <v>253</v>
      </c>
      <c r="D587" s="332" t="s">
        <v>713</v>
      </c>
    </row>
    <row r="588" spans="1:4" x14ac:dyDescent="0.35">
      <c r="A588" s="329">
        <f t="shared" si="9"/>
        <v>582</v>
      </c>
      <c r="B588" s="330">
        <v>512015</v>
      </c>
      <c r="C588" s="331" t="s">
        <v>254</v>
      </c>
      <c r="D588" s="332" t="s">
        <v>713</v>
      </c>
    </row>
    <row r="589" spans="1:4" x14ac:dyDescent="0.35">
      <c r="A589" s="329">
        <f t="shared" si="9"/>
        <v>583</v>
      </c>
      <c r="B589" s="330">
        <v>512016</v>
      </c>
      <c r="C589" s="331" t="s">
        <v>255</v>
      </c>
      <c r="D589" s="332" t="s">
        <v>713</v>
      </c>
    </row>
    <row r="590" spans="1:4" x14ac:dyDescent="0.35">
      <c r="A590" s="3">
        <f t="shared" si="9"/>
        <v>584</v>
      </c>
      <c r="B590" s="196">
        <v>512017</v>
      </c>
      <c r="C590" s="197" t="s">
        <v>256</v>
      </c>
      <c r="D590" s="198" t="s">
        <v>713</v>
      </c>
    </row>
    <row r="591" spans="1:4" x14ac:dyDescent="0.35">
      <c r="A591" s="3">
        <f t="shared" si="9"/>
        <v>585</v>
      </c>
      <c r="B591" s="196">
        <v>512018</v>
      </c>
      <c r="C591" s="197" t="s">
        <v>257</v>
      </c>
      <c r="D591" s="198" t="s">
        <v>713</v>
      </c>
    </row>
    <row r="592" spans="1:4" x14ac:dyDescent="0.35">
      <c r="A592" s="3">
        <f t="shared" si="9"/>
        <v>586</v>
      </c>
      <c r="B592" s="196">
        <v>512019</v>
      </c>
      <c r="C592" s="197" t="s">
        <v>258</v>
      </c>
      <c r="D592" s="198" t="s">
        <v>713</v>
      </c>
    </row>
    <row r="593" spans="1:4" x14ac:dyDescent="0.35">
      <c r="A593" s="3">
        <f t="shared" si="9"/>
        <v>587</v>
      </c>
      <c r="B593" s="196">
        <v>513000</v>
      </c>
      <c r="C593" s="197" t="s">
        <v>259</v>
      </c>
      <c r="D593" s="198" t="s">
        <v>713</v>
      </c>
    </row>
    <row r="594" spans="1:4" x14ac:dyDescent="0.35">
      <c r="A594" s="3">
        <f t="shared" si="9"/>
        <v>588</v>
      </c>
      <c r="B594" s="196">
        <v>513010</v>
      </c>
      <c r="C594" s="197" t="s">
        <v>260</v>
      </c>
      <c r="D594" s="198" t="s">
        <v>713</v>
      </c>
    </row>
    <row r="595" spans="1:4" x14ac:dyDescent="0.35">
      <c r="A595" s="3">
        <f t="shared" si="9"/>
        <v>589</v>
      </c>
      <c r="B595" s="196">
        <v>514000</v>
      </c>
      <c r="C595" s="197" t="s">
        <v>261</v>
      </c>
      <c r="D595" s="198" t="s">
        <v>713</v>
      </c>
    </row>
    <row r="596" spans="1:4" x14ac:dyDescent="0.35">
      <c r="A596" s="3">
        <f t="shared" si="9"/>
        <v>590</v>
      </c>
      <c r="B596" s="196">
        <v>514010</v>
      </c>
      <c r="C596" s="197" t="s">
        <v>262</v>
      </c>
      <c r="D596" s="198" t="s">
        <v>713</v>
      </c>
    </row>
    <row r="597" spans="1:4" x14ac:dyDescent="0.35">
      <c r="A597" s="3">
        <f t="shared" si="9"/>
        <v>591</v>
      </c>
      <c r="B597" s="196">
        <v>514011</v>
      </c>
      <c r="C597" s="197" t="s">
        <v>263</v>
      </c>
      <c r="D597" s="198" t="s">
        <v>713</v>
      </c>
    </row>
    <row r="598" spans="1:4" x14ac:dyDescent="0.35">
      <c r="A598" s="3">
        <f t="shared" si="9"/>
        <v>592</v>
      </c>
      <c r="B598" s="196">
        <v>514012</v>
      </c>
      <c r="C598" s="197" t="s">
        <v>264</v>
      </c>
      <c r="D598" s="198" t="s">
        <v>713</v>
      </c>
    </row>
    <row r="599" spans="1:4" x14ac:dyDescent="0.35">
      <c r="A599" s="3">
        <f t="shared" si="9"/>
        <v>593</v>
      </c>
      <c r="B599" s="196">
        <v>514013</v>
      </c>
      <c r="C599" s="197" t="s">
        <v>265</v>
      </c>
      <c r="D599" s="198" t="s">
        <v>713</v>
      </c>
    </row>
    <row r="600" spans="1:4" x14ac:dyDescent="0.35">
      <c r="A600" s="3">
        <f t="shared" si="9"/>
        <v>594</v>
      </c>
      <c r="B600" s="196">
        <v>514014</v>
      </c>
      <c r="C600" s="197" t="s">
        <v>266</v>
      </c>
      <c r="D600" s="198" t="s">
        <v>713</v>
      </c>
    </row>
    <row r="601" spans="1:4" x14ac:dyDescent="0.35">
      <c r="A601" s="3">
        <f t="shared" si="9"/>
        <v>595</v>
      </c>
      <c r="B601" s="196">
        <v>514015</v>
      </c>
      <c r="C601" s="197" t="s">
        <v>267</v>
      </c>
      <c r="D601" s="198" t="s">
        <v>713</v>
      </c>
    </row>
    <row r="602" spans="1:4" x14ac:dyDescent="0.35">
      <c r="A602" s="3">
        <f t="shared" si="9"/>
        <v>596</v>
      </c>
      <c r="B602" s="196">
        <v>514016</v>
      </c>
      <c r="C602" s="197" t="s">
        <v>268</v>
      </c>
      <c r="D602" s="198" t="s">
        <v>713</v>
      </c>
    </row>
    <row r="603" spans="1:4" x14ac:dyDescent="0.35">
      <c r="A603" s="3">
        <f t="shared" si="9"/>
        <v>597</v>
      </c>
      <c r="B603" s="196">
        <v>515000</v>
      </c>
      <c r="C603" s="197" t="s">
        <v>269</v>
      </c>
      <c r="D603" s="198" t="s">
        <v>713</v>
      </c>
    </row>
    <row r="604" spans="1:4" x14ac:dyDescent="0.35">
      <c r="A604" s="3">
        <f t="shared" si="9"/>
        <v>598</v>
      </c>
      <c r="B604" s="196">
        <v>515010</v>
      </c>
      <c r="C604" s="197" t="s">
        <v>270</v>
      </c>
      <c r="D604" s="198" t="s">
        <v>713</v>
      </c>
    </row>
    <row r="605" spans="1:4" x14ac:dyDescent="0.35">
      <c r="A605" s="3">
        <f t="shared" si="9"/>
        <v>599</v>
      </c>
      <c r="B605" s="196">
        <v>515011</v>
      </c>
      <c r="C605" s="197" t="s">
        <v>271</v>
      </c>
      <c r="D605" s="198" t="s">
        <v>713</v>
      </c>
    </row>
    <row r="606" spans="1:4" x14ac:dyDescent="0.35">
      <c r="A606" s="3">
        <f t="shared" si="9"/>
        <v>600</v>
      </c>
      <c r="B606" s="196">
        <v>515012</v>
      </c>
      <c r="C606" s="197" t="s">
        <v>272</v>
      </c>
      <c r="D606" s="198" t="s">
        <v>713</v>
      </c>
    </row>
    <row r="607" spans="1:4" x14ac:dyDescent="0.35">
      <c r="A607" s="3">
        <f t="shared" si="9"/>
        <v>601</v>
      </c>
      <c r="B607" s="196">
        <v>515013</v>
      </c>
      <c r="C607" s="197" t="s">
        <v>273</v>
      </c>
      <c r="D607" s="198" t="s">
        <v>713</v>
      </c>
    </row>
    <row r="608" spans="1:4" x14ac:dyDescent="0.35">
      <c r="A608" s="3">
        <f t="shared" si="9"/>
        <v>602</v>
      </c>
      <c r="B608" s="196">
        <v>515014</v>
      </c>
      <c r="C608" s="197" t="s">
        <v>274</v>
      </c>
      <c r="D608" s="198" t="s">
        <v>713</v>
      </c>
    </row>
    <row r="609" spans="1:5" x14ac:dyDescent="0.35">
      <c r="A609" s="3">
        <f t="shared" si="9"/>
        <v>603</v>
      </c>
      <c r="B609" s="196">
        <v>515015</v>
      </c>
      <c r="C609" s="197" t="s">
        <v>275</v>
      </c>
      <c r="D609" s="198" t="s">
        <v>713</v>
      </c>
    </row>
    <row r="610" spans="1:5" x14ac:dyDescent="0.35">
      <c r="A610" s="3">
        <f t="shared" si="9"/>
        <v>604</v>
      </c>
      <c r="B610" s="196">
        <v>516000</v>
      </c>
      <c r="C610" s="197" t="s">
        <v>276</v>
      </c>
      <c r="D610" s="198" t="s">
        <v>713</v>
      </c>
    </row>
    <row r="611" spans="1:5" x14ac:dyDescent="0.35">
      <c r="A611" s="3">
        <f t="shared" si="9"/>
        <v>605</v>
      </c>
      <c r="B611" s="196">
        <v>516010</v>
      </c>
      <c r="C611" s="197" t="s">
        <v>277</v>
      </c>
      <c r="D611" s="198" t="s">
        <v>713</v>
      </c>
    </row>
    <row r="612" spans="1:5" x14ac:dyDescent="0.35">
      <c r="A612" s="3">
        <f t="shared" si="9"/>
        <v>606</v>
      </c>
      <c r="B612" s="196">
        <v>516011</v>
      </c>
      <c r="C612" s="197" t="s">
        <v>278</v>
      </c>
      <c r="D612" s="198" t="s">
        <v>713</v>
      </c>
    </row>
    <row r="613" spans="1:5" x14ac:dyDescent="0.35">
      <c r="A613" s="3">
        <f t="shared" si="9"/>
        <v>607</v>
      </c>
      <c r="B613" s="196">
        <v>516012</v>
      </c>
      <c r="C613" s="197" t="s">
        <v>279</v>
      </c>
      <c r="D613" s="198" t="s">
        <v>713</v>
      </c>
    </row>
    <row r="614" spans="1:5" x14ac:dyDescent="0.35">
      <c r="A614" s="3">
        <f t="shared" si="9"/>
        <v>608</v>
      </c>
      <c r="B614" s="196">
        <v>516013</v>
      </c>
      <c r="C614" s="197" t="s">
        <v>280</v>
      </c>
      <c r="D614" s="198" t="s">
        <v>713</v>
      </c>
    </row>
    <row r="615" spans="1:5" x14ac:dyDescent="0.35">
      <c r="A615" s="3">
        <f t="shared" si="9"/>
        <v>609</v>
      </c>
      <c r="B615" s="196">
        <v>516014</v>
      </c>
      <c r="C615" s="197" t="s">
        <v>281</v>
      </c>
      <c r="D615" s="198" t="s">
        <v>713</v>
      </c>
    </row>
    <row r="616" spans="1:5" x14ac:dyDescent="0.35">
      <c r="A616" s="3">
        <f t="shared" si="9"/>
        <v>610</v>
      </c>
      <c r="B616" s="196">
        <v>516015</v>
      </c>
      <c r="C616" s="197" t="s">
        <v>282</v>
      </c>
      <c r="D616" s="198" t="s">
        <v>713</v>
      </c>
    </row>
    <row r="617" spans="1:5" x14ac:dyDescent="0.35">
      <c r="A617" s="3">
        <f t="shared" si="9"/>
        <v>611</v>
      </c>
      <c r="B617" s="196">
        <v>519000</v>
      </c>
      <c r="C617" s="197" t="s">
        <v>283</v>
      </c>
      <c r="D617" s="198" t="s">
        <v>713</v>
      </c>
    </row>
    <row r="618" spans="1:5" x14ac:dyDescent="0.35">
      <c r="A618" s="3">
        <f t="shared" si="9"/>
        <v>612</v>
      </c>
      <c r="B618" s="196">
        <v>519001</v>
      </c>
      <c r="C618" s="197" t="s">
        <v>284</v>
      </c>
      <c r="D618" s="198" t="s">
        <v>713</v>
      </c>
    </row>
    <row r="619" spans="1:5" x14ac:dyDescent="0.35">
      <c r="A619" s="3">
        <f t="shared" si="9"/>
        <v>613</v>
      </c>
      <c r="B619" s="196">
        <v>519002</v>
      </c>
      <c r="C619" s="197" t="s">
        <v>285</v>
      </c>
      <c r="D619" s="198" t="s">
        <v>713</v>
      </c>
    </row>
    <row r="620" spans="1:5" x14ac:dyDescent="0.35">
      <c r="A620" s="3">
        <f t="shared" si="9"/>
        <v>614</v>
      </c>
      <c r="B620" s="196">
        <v>519010</v>
      </c>
      <c r="C620" s="197" t="s">
        <v>286</v>
      </c>
      <c r="D620" s="198" t="s">
        <v>713</v>
      </c>
    </row>
    <row r="621" spans="1:5" x14ac:dyDescent="0.35">
      <c r="A621" s="3">
        <f t="shared" si="9"/>
        <v>615</v>
      </c>
      <c r="B621" s="196">
        <v>519011</v>
      </c>
      <c r="C621" s="197" t="s">
        <v>287</v>
      </c>
      <c r="D621" s="198" t="s">
        <v>713</v>
      </c>
    </row>
    <row r="622" spans="1:5" ht="14.65" customHeight="1" thickBot="1" x14ac:dyDescent="0.4">
      <c r="A622" s="191">
        <f t="shared" si="9"/>
        <v>616</v>
      </c>
      <c r="B622" s="202">
        <v>519012</v>
      </c>
      <c r="C622" s="203" t="s">
        <v>288</v>
      </c>
      <c r="D622" s="204" t="s">
        <v>713</v>
      </c>
      <c r="E622" s="192">
        <f>COUNT(B573:B622)</f>
        <v>50</v>
      </c>
    </row>
    <row r="623" spans="1:5" ht="14.65" customHeight="1" thickTop="1" x14ac:dyDescent="0.35">
      <c r="A623" s="3">
        <f t="shared" si="9"/>
        <v>617</v>
      </c>
      <c r="B623" s="196">
        <v>520000</v>
      </c>
      <c r="C623" s="197" t="s">
        <v>290</v>
      </c>
      <c r="D623" s="198" t="s">
        <v>713</v>
      </c>
    </row>
    <row r="624" spans="1:5" x14ac:dyDescent="0.35">
      <c r="A624" s="3">
        <f t="shared" si="9"/>
        <v>618</v>
      </c>
      <c r="B624" s="196">
        <v>520001</v>
      </c>
      <c r="C624" s="197" t="s">
        <v>291</v>
      </c>
      <c r="D624" s="198" t="s">
        <v>713</v>
      </c>
    </row>
    <row r="625" spans="1:4" x14ac:dyDescent="0.35">
      <c r="A625" s="3">
        <f t="shared" si="9"/>
        <v>619</v>
      </c>
      <c r="B625" s="196">
        <v>520002</v>
      </c>
      <c r="C625" s="197" t="s">
        <v>292</v>
      </c>
      <c r="D625" s="198" t="s">
        <v>713</v>
      </c>
    </row>
    <row r="626" spans="1:4" x14ac:dyDescent="0.35">
      <c r="A626" s="3">
        <f t="shared" si="9"/>
        <v>620</v>
      </c>
      <c r="B626" s="196">
        <v>520003</v>
      </c>
      <c r="C626" s="197" t="s">
        <v>293</v>
      </c>
      <c r="D626" s="198" t="s">
        <v>713</v>
      </c>
    </row>
    <row r="627" spans="1:4" x14ac:dyDescent="0.35">
      <c r="A627" s="3">
        <f t="shared" si="9"/>
        <v>621</v>
      </c>
      <c r="B627" s="196">
        <v>520004</v>
      </c>
      <c r="C627" s="197" t="s">
        <v>294</v>
      </c>
      <c r="D627" s="198" t="s">
        <v>713</v>
      </c>
    </row>
    <row r="628" spans="1:4" x14ac:dyDescent="0.35">
      <c r="A628" s="3">
        <f t="shared" si="9"/>
        <v>622</v>
      </c>
      <c r="B628" s="196">
        <v>520005</v>
      </c>
      <c r="C628" s="197" t="s">
        <v>295</v>
      </c>
      <c r="D628" s="198" t="s">
        <v>713</v>
      </c>
    </row>
    <row r="629" spans="1:4" x14ac:dyDescent="0.35">
      <c r="A629" s="3">
        <f t="shared" si="9"/>
        <v>623</v>
      </c>
      <c r="B629" s="196">
        <v>521000</v>
      </c>
      <c r="C629" s="197" t="s">
        <v>296</v>
      </c>
      <c r="D629" s="198" t="s">
        <v>713</v>
      </c>
    </row>
    <row r="630" spans="1:4" x14ac:dyDescent="0.35">
      <c r="A630" s="3">
        <f t="shared" si="9"/>
        <v>624</v>
      </c>
      <c r="B630" s="196">
        <v>521010</v>
      </c>
      <c r="C630" s="197" t="s">
        <v>297</v>
      </c>
      <c r="D630" s="198" t="s">
        <v>713</v>
      </c>
    </row>
    <row r="631" spans="1:4" x14ac:dyDescent="0.35">
      <c r="A631" s="3">
        <f t="shared" si="9"/>
        <v>625</v>
      </c>
      <c r="B631" s="196">
        <v>521011</v>
      </c>
      <c r="C631" s="197" t="s">
        <v>298</v>
      </c>
      <c r="D631" s="198" t="s">
        <v>713</v>
      </c>
    </row>
    <row r="632" spans="1:4" x14ac:dyDescent="0.35">
      <c r="A632" s="3">
        <f t="shared" si="9"/>
        <v>626</v>
      </c>
      <c r="B632" s="196">
        <v>521012</v>
      </c>
      <c r="C632" s="197" t="s">
        <v>299</v>
      </c>
      <c r="D632" s="198" t="s">
        <v>713</v>
      </c>
    </row>
    <row r="633" spans="1:4" x14ac:dyDescent="0.35">
      <c r="A633" s="3">
        <f t="shared" si="9"/>
        <v>627</v>
      </c>
      <c r="B633" s="196">
        <v>521013</v>
      </c>
      <c r="C633" s="197" t="s">
        <v>300</v>
      </c>
      <c r="D633" s="198" t="s">
        <v>713</v>
      </c>
    </row>
    <row r="634" spans="1:4" x14ac:dyDescent="0.35">
      <c r="A634" s="3">
        <f t="shared" si="9"/>
        <v>628</v>
      </c>
      <c r="B634" s="196">
        <v>522000</v>
      </c>
      <c r="C634" s="197" t="s">
        <v>301</v>
      </c>
      <c r="D634" s="198" t="s">
        <v>713</v>
      </c>
    </row>
    <row r="635" spans="1:4" x14ac:dyDescent="0.35">
      <c r="A635" s="3">
        <f t="shared" si="9"/>
        <v>629</v>
      </c>
      <c r="B635" s="196">
        <v>522001</v>
      </c>
      <c r="C635" s="197" t="s">
        <v>302</v>
      </c>
      <c r="D635" s="198" t="s">
        <v>713</v>
      </c>
    </row>
    <row r="636" spans="1:4" x14ac:dyDescent="0.35">
      <c r="A636" s="3">
        <f t="shared" si="9"/>
        <v>630</v>
      </c>
      <c r="B636" s="196">
        <v>522002</v>
      </c>
      <c r="C636" s="197" t="s">
        <v>303</v>
      </c>
      <c r="D636" s="198" t="s">
        <v>713</v>
      </c>
    </row>
    <row r="637" spans="1:4" x14ac:dyDescent="0.35">
      <c r="A637" s="3">
        <f t="shared" si="9"/>
        <v>631</v>
      </c>
      <c r="B637" s="196">
        <v>522003</v>
      </c>
      <c r="C637" s="197" t="s">
        <v>304</v>
      </c>
      <c r="D637" s="198" t="s">
        <v>713</v>
      </c>
    </row>
    <row r="638" spans="1:4" x14ac:dyDescent="0.35">
      <c r="A638" s="3">
        <f t="shared" si="9"/>
        <v>632</v>
      </c>
      <c r="B638" s="196">
        <v>522004</v>
      </c>
      <c r="C638" s="197" t="s">
        <v>305</v>
      </c>
      <c r="D638" s="198" t="s">
        <v>713</v>
      </c>
    </row>
    <row r="639" spans="1:4" x14ac:dyDescent="0.35">
      <c r="A639" s="3">
        <f t="shared" si="9"/>
        <v>633</v>
      </c>
      <c r="B639" s="196">
        <v>522010</v>
      </c>
      <c r="C639" s="197" t="s">
        <v>306</v>
      </c>
      <c r="D639" s="198" t="s">
        <v>713</v>
      </c>
    </row>
    <row r="640" spans="1:4" x14ac:dyDescent="0.35">
      <c r="A640" s="3">
        <f t="shared" si="9"/>
        <v>634</v>
      </c>
      <c r="B640" s="196">
        <v>522011</v>
      </c>
      <c r="C640" s="197" t="s">
        <v>307</v>
      </c>
      <c r="D640" s="198" t="s">
        <v>713</v>
      </c>
    </row>
    <row r="641" spans="1:4" x14ac:dyDescent="0.35">
      <c r="A641" s="3">
        <f t="shared" si="9"/>
        <v>635</v>
      </c>
      <c r="B641" s="196">
        <v>523000</v>
      </c>
      <c r="C641" s="197" t="s">
        <v>308</v>
      </c>
      <c r="D641" s="198" t="s">
        <v>713</v>
      </c>
    </row>
    <row r="642" spans="1:4" x14ac:dyDescent="0.35">
      <c r="A642" s="3">
        <f t="shared" si="9"/>
        <v>636</v>
      </c>
      <c r="B642" s="196">
        <v>523010</v>
      </c>
      <c r="C642" s="197" t="s">
        <v>309</v>
      </c>
      <c r="D642" s="198" t="s">
        <v>713</v>
      </c>
    </row>
    <row r="643" spans="1:4" x14ac:dyDescent="0.35">
      <c r="A643" s="3">
        <f t="shared" si="9"/>
        <v>637</v>
      </c>
      <c r="B643" s="196">
        <v>523011</v>
      </c>
      <c r="C643" s="197" t="s">
        <v>310</v>
      </c>
      <c r="D643" s="198" t="s">
        <v>713</v>
      </c>
    </row>
    <row r="644" spans="1:4" x14ac:dyDescent="0.35">
      <c r="A644" s="3">
        <f t="shared" si="9"/>
        <v>638</v>
      </c>
      <c r="B644" s="196">
        <v>523012</v>
      </c>
      <c r="C644" s="197" t="s">
        <v>311</v>
      </c>
      <c r="D644" s="198" t="s">
        <v>713</v>
      </c>
    </row>
    <row r="645" spans="1:4" x14ac:dyDescent="0.35">
      <c r="A645" s="3">
        <f t="shared" si="9"/>
        <v>639</v>
      </c>
      <c r="B645" s="196">
        <v>523013</v>
      </c>
      <c r="C645" s="197" t="s">
        <v>312</v>
      </c>
      <c r="D645" s="198" t="s">
        <v>713</v>
      </c>
    </row>
    <row r="646" spans="1:4" x14ac:dyDescent="0.35">
      <c r="A646" s="3">
        <f t="shared" si="9"/>
        <v>640</v>
      </c>
      <c r="B646" s="196">
        <v>523500</v>
      </c>
      <c r="C646" s="197" t="s">
        <v>313</v>
      </c>
      <c r="D646" s="198" t="s">
        <v>713</v>
      </c>
    </row>
    <row r="647" spans="1:4" x14ac:dyDescent="0.35">
      <c r="A647" s="3">
        <f t="shared" si="9"/>
        <v>641</v>
      </c>
      <c r="B647" s="196">
        <v>523501</v>
      </c>
      <c r="C647" s="197" t="s">
        <v>314</v>
      </c>
      <c r="D647" s="198" t="s">
        <v>713</v>
      </c>
    </row>
    <row r="648" spans="1:4" x14ac:dyDescent="0.35">
      <c r="A648" s="3">
        <f t="shared" ref="A648:A711" si="10">+A647+1</f>
        <v>642</v>
      </c>
      <c r="B648" s="196">
        <v>523510</v>
      </c>
      <c r="C648" s="197" t="s">
        <v>315</v>
      </c>
      <c r="D648" s="198" t="s">
        <v>713</v>
      </c>
    </row>
    <row r="649" spans="1:4" x14ac:dyDescent="0.35">
      <c r="A649" s="3">
        <f t="shared" si="10"/>
        <v>643</v>
      </c>
      <c r="B649" s="196">
        <v>523511</v>
      </c>
      <c r="C649" s="197" t="s">
        <v>316</v>
      </c>
      <c r="D649" s="198" t="s">
        <v>713</v>
      </c>
    </row>
    <row r="650" spans="1:4" x14ac:dyDescent="0.35">
      <c r="A650" s="3">
        <f t="shared" si="10"/>
        <v>644</v>
      </c>
      <c r="B650" s="196">
        <v>524000</v>
      </c>
      <c r="C650" s="197" t="s">
        <v>317</v>
      </c>
      <c r="D650" s="198" t="s">
        <v>713</v>
      </c>
    </row>
    <row r="651" spans="1:4" x14ac:dyDescent="0.35">
      <c r="A651" s="3">
        <f t="shared" si="10"/>
        <v>645</v>
      </c>
      <c r="B651" s="196">
        <v>524010</v>
      </c>
      <c r="C651" s="197" t="s">
        <v>318</v>
      </c>
      <c r="D651" s="198" t="s">
        <v>713</v>
      </c>
    </row>
    <row r="652" spans="1:4" x14ac:dyDescent="0.35">
      <c r="A652" s="3">
        <f t="shared" si="10"/>
        <v>646</v>
      </c>
      <c r="B652" s="196">
        <v>524100</v>
      </c>
      <c r="C652" s="197" t="s">
        <v>319</v>
      </c>
      <c r="D652" s="198" t="s">
        <v>713</v>
      </c>
    </row>
    <row r="653" spans="1:4" x14ac:dyDescent="0.35">
      <c r="A653" s="3">
        <f t="shared" si="10"/>
        <v>647</v>
      </c>
      <c r="B653" s="196">
        <v>524200</v>
      </c>
      <c r="C653" s="197" t="s">
        <v>320</v>
      </c>
      <c r="D653" s="198" t="s">
        <v>713</v>
      </c>
    </row>
    <row r="654" spans="1:4" x14ac:dyDescent="0.35">
      <c r="A654" s="3">
        <f t="shared" si="10"/>
        <v>648</v>
      </c>
      <c r="B654" s="196">
        <v>524201</v>
      </c>
      <c r="C654" s="197" t="s">
        <v>321</v>
      </c>
      <c r="D654" s="198" t="s">
        <v>713</v>
      </c>
    </row>
    <row r="655" spans="1:4" x14ac:dyDescent="0.35">
      <c r="A655" s="3">
        <f t="shared" si="10"/>
        <v>649</v>
      </c>
      <c r="B655" s="196">
        <v>524202</v>
      </c>
      <c r="C655" s="197" t="s">
        <v>322</v>
      </c>
      <c r="D655" s="198" t="s">
        <v>713</v>
      </c>
    </row>
    <row r="656" spans="1:4" x14ac:dyDescent="0.35">
      <c r="A656" s="3">
        <f t="shared" si="10"/>
        <v>650</v>
      </c>
      <c r="B656" s="196">
        <v>524203</v>
      </c>
      <c r="C656" s="197" t="s">
        <v>323</v>
      </c>
      <c r="D656" s="198" t="s">
        <v>713</v>
      </c>
    </row>
    <row r="657" spans="1:4" x14ac:dyDescent="0.35">
      <c r="A657" s="3">
        <f t="shared" si="10"/>
        <v>651</v>
      </c>
      <c r="B657" s="196">
        <v>524300</v>
      </c>
      <c r="C657" s="197" t="s">
        <v>324</v>
      </c>
      <c r="D657" s="198" t="s">
        <v>713</v>
      </c>
    </row>
    <row r="658" spans="1:4" x14ac:dyDescent="0.35">
      <c r="A658" s="3">
        <f t="shared" si="10"/>
        <v>652</v>
      </c>
      <c r="B658" s="196">
        <v>524301</v>
      </c>
      <c r="C658" s="197" t="s">
        <v>325</v>
      </c>
      <c r="D658" s="198" t="s">
        <v>713</v>
      </c>
    </row>
    <row r="659" spans="1:4" x14ac:dyDescent="0.35">
      <c r="A659" s="3">
        <f t="shared" si="10"/>
        <v>653</v>
      </c>
      <c r="B659" s="196">
        <v>524302</v>
      </c>
      <c r="C659" s="197" t="s">
        <v>326</v>
      </c>
      <c r="D659" s="198" t="s">
        <v>713</v>
      </c>
    </row>
    <row r="660" spans="1:4" x14ac:dyDescent="0.35">
      <c r="A660" s="3">
        <f t="shared" si="10"/>
        <v>654</v>
      </c>
      <c r="B660" s="196">
        <v>524303</v>
      </c>
      <c r="C660" s="197" t="s">
        <v>327</v>
      </c>
      <c r="D660" s="198" t="s">
        <v>713</v>
      </c>
    </row>
    <row r="661" spans="1:4" x14ac:dyDescent="0.35">
      <c r="A661" s="3">
        <f t="shared" si="10"/>
        <v>655</v>
      </c>
      <c r="B661" s="196">
        <v>524400</v>
      </c>
      <c r="C661" s="197" t="s">
        <v>328</v>
      </c>
      <c r="D661" s="198" t="s">
        <v>713</v>
      </c>
    </row>
    <row r="662" spans="1:4" x14ac:dyDescent="0.35">
      <c r="A662" s="3">
        <f t="shared" si="10"/>
        <v>656</v>
      </c>
      <c r="B662" s="196">
        <v>524410</v>
      </c>
      <c r="C662" s="197" t="s">
        <v>329</v>
      </c>
      <c r="D662" s="198" t="s">
        <v>713</v>
      </c>
    </row>
    <row r="663" spans="1:4" x14ac:dyDescent="0.35">
      <c r="A663" s="3">
        <f t="shared" si="10"/>
        <v>657</v>
      </c>
      <c r="B663" s="196">
        <v>525000</v>
      </c>
      <c r="C663" s="197" t="s">
        <v>330</v>
      </c>
      <c r="D663" s="198" t="s">
        <v>713</v>
      </c>
    </row>
    <row r="664" spans="1:4" x14ac:dyDescent="0.35">
      <c r="A664" s="3">
        <f t="shared" si="10"/>
        <v>658</v>
      </c>
      <c r="B664" s="196">
        <v>525010</v>
      </c>
      <c r="C664" s="197" t="s">
        <v>331</v>
      </c>
      <c r="D664" s="198" t="s">
        <v>713</v>
      </c>
    </row>
    <row r="665" spans="1:4" x14ac:dyDescent="0.35">
      <c r="A665" s="3">
        <f t="shared" si="10"/>
        <v>659</v>
      </c>
      <c r="B665" s="196">
        <v>525011</v>
      </c>
      <c r="C665" s="197" t="s">
        <v>332</v>
      </c>
      <c r="D665" s="198" t="s">
        <v>713</v>
      </c>
    </row>
    <row r="666" spans="1:4" x14ac:dyDescent="0.35">
      <c r="A666" s="3">
        <f t="shared" si="10"/>
        <v>660</v>
      </c>
      <c r="B666" s="196">
        <v>525100</v>
      </c>
      <c r="C666" s="197" t="s">
        <v>333</v>
      </c>
      <c r="D666" s="198" t="s">
        <v>713</v>
      </c>
    </row>
    <row r="667" spans="1:4" x14ac:dyDescent="0.35">
      <c r="A667" s="3">
        <f t="shared" si="10"/>
        <v>661</v>
      </c>
      <c r="B667" s="196">
        <v>525110</v>
      </c>
      <c r="C667" s="197" t="s">
        <v>334</v>
      </c>
      <c r="D667" s="198" t="s">
        <v>713</v>
      </c>
    </row>
    <row r="668" spans="1:4" x14ac:dyDescent="0.35">
      <c r="A668" s="3">
        <f t="shared" si="10"/>
        <v>662</v>
      </c>
      <c r="B668" s="196">
        <v>525200</v>
      </c>
      <c r="C668" s="197" t="s">
        <v>335</v>
      </c>
      <c r="D668" s="198" t="s">
        <v>713</v>
      </c>
    </row>
    <row r="669" spans="1:4" x14ac:dyDescent="0.35">
      <c r="A669" s="3">
        <f t="shared" si="10"/>
        <v>663</v>
      </c>
      <c r="B669" s="196">
        <v>525300</v>
      </c>
      <c r="C669" s="197" t="s">
        <v>336</v>
      </c>
      <c r="D669" s="198" t="s">
        <v>713</v>
      </c>
    </row>
    <row r="670" spans="1:4" x14ac:dyDescent="0.35">
      <c r="A670" s="3">
        <f t="shared" si="10"/>
        <v>664</v>
      </c>
      <c r="B670" s="196">
        <v>525310</v>
      </c>
      <c r="C670" s="197" t="s">
        <v>337</v>
      </c>
      <c r="D670" s="198" t="s">
        <v>713</v>
      </c>
    </row>
    <row r="671" spans="1:4" x14ac:dyDescent="0.35">
      <c r="A671" s="3">
        <f t="shared" si="10"/>
        <v>665</v>
      </c>
      <c r="B671" s="196">
        <v>525311</v>
      </c>
      <c r="C671" s="197" t="s">
        <v>338</v>
      </c>
      <c r="D671" s="198" t="s">
        <v>713</v>
      </c>
    </row>
    <row r="672" spans="1:4" x14ac:dyDescent="0.35">
      <c r="A672" s="3">
        <f t="shared" si="10"/>
        <v>666</v>
      </c>
      <c r="B672" s="196">
        <v>525312</v>
      </c>
      <c r="C672" s="197" t="s">
        <v>339</v>
      </c>
      <c r="D672" s="198" t="s">
        <v>713</v>
      </c>
    </row>
    <row r="673" spans="1:4" x14ac:dyDescent="0.35">
      <c r="A673" s="3">
        <f t="shared" si="10"/>
        <v>667</v>
      </c>
      <c r="B673" s="196">
        <v>525400</v>
      </c>
      <c r="C673" s="197" t="s">
        <v>340</v>
      </c>
      <c r="D673" s="198" t="s">
        <v>713</v>
      </c>
    </row>
    <row r="674" spans="1:4" x14ac:dyDescent="0.35">
      <c r="A674" s="3">
        <f t="shared" si="10"/>
        <v>668</v>
      </c>
      <c r="B674" s="196">
        <v>525500</v>
      </c>
      <c r="C674" s="197" t="s">
        <v>341</v>
      </c>
      <c r="D674" s="198" t="s">
        <v>713</v>
      </c>
    </row>
    <row r="675" spans="1:4" x14ac:dyDescent="0.35">
      <c r="A675" s="3">
        <f t="shared" si="10"/>
        <v>669</v>
      </c>
      <c r="B675" s="196">
        <v>525510</v>
      </c>
      <c r="C675" s="197" t="s">
        <v>342</v>
      </c>
      <c r="D675" s="198" t="s">
        <v>713</v>
      </c>
    </row>
    <row r="676" spans="1:4" x14ac:dyDescent="0.35">
      <c r="A676" s="3">
        <f t="shared" si="10"/>
        <v>670</v>
      </c>
      <c r="B676" s="196">
        <v>526000</v>
      </c>
      <c r="C676" s="197" t="s">
        <v>343</v>
      </c>
      <c r="D676" s="198" t="s">
        <v>713</v>
      </c>
    </row>
    <row r="677" spans="1:4" x14ac:dyDescent="0.35">
      <c r="A677" s="3">
        <f t="shared" si="10"/>
        <v>671</v>
      </c>
      <c r="B677" s="196">
        <v>526100</v>
      </c>
      <c r="C677" s="197" t="s">
        <v>344</v>
      </c>
      <c r="D677" s="198" t="s">
        <v>713</v>
      </c>
    </row>
    <row r="678" spans="1:4" x14ac:dyDescent="0.35">
      <c r="A678" s="3">
        <f t="shared" si="10"/>
        <v>672</v>
      </c>
      <c r="B678" s="196">
        <v>526110</v>
      </c>
      <c r="C678" s="197" t="s">
        <v>345</v>
      </c>
      <c r="D678" s="198" t="s">
        <v>713</v>
      </c>
    </row>
    <row r="679" spans="1:4" x14ac:dyDescent="0.35">
      <c r="A679" s="3">
        <f t="shared" si="10"/>
        <v>673</v>
      </c>
      <c r="B679" s="196">
        <v>526200</v>
      </c>
      <c r="C679" s="197" t="s">
        <v>346</v>
      </c>
      <c r="D679" s="198" t="s">
        <v>713</v>
      </c>
    </row>
    <row r="680" spans="1:4" x14ac:dyDescent="0.35">
      <c r="A680" s="3">
        <f t="shared" si="10"/>
        <v>674</v>
      </c>
      <c r="B680" s="196">
        <v>526210</v>
      </c>
      <c r="C680" s="197" t="s">
        <v>347</v>
      </c>
      <c r="D680" s="198" t="s">
        <v>713</v>
      </c>
    </row>
    <row r="681" spans="1:4" x14ac:dyDescent="0.35">
      <c r="A681" s="3">
        <f t="shared" si="10"/>
        <v>675</v>
      </c>
      <c r="B681" s="196">
        <v>527000</v>
      </c>
      <c r="C681" s="197" t="s">
        <v>348</v>
      </c>
      <c r="D681" s="198" t="s">
        <v>713</v>
      </c>
    </row>
    <row r="682" spans="1:4" x14ac:dyDescent="0.35">
      <c r="A682" s="3">
        <f t="shared" si="10"/>
        <v>676</v>
      </c>
      <c r="B682" s="196">
        <v>527010</v>
      </c>
      <c r="C682" s="197" t="s">
        <v>349</v>
      </c>
      <c r="D682" s="198" t="s">
        <v>713</v>
      </c>
    </row>
    <row r="683" spans="1:4" x14ac:dyDescent="0.35">
      <c r="A683" s="3">
        <f t="shared" si="10"/>
        <v>677</v>
      </c>
      <c r="B683" s="196">
        <v>527011</v>
      </c>
      <c r="C683" s="197" t="s">
        <v>350</v>
      </c>
      <c r="D683" s="198" t="s">
        <v>713</v>
      </c>
    </row>
    <row r="684" spans="1:4" x14ac:dyDescent="0.35">
      <c r="A684" s="3">
        <f t="shared" si="10"/>
        <v>678</v>
      </c>
      <c r="B684" s="196">
        <v>527012</v>
      </c>
      <c r="C684" s="197" t="s">
        <v>351</v>
      </c>
      <c r="D684" s="198" t="s">
        <v>713</v>
      </c>
    </row>
    <row r="685" spans="1:4" x14ac:dyDescent="0.35">
      <c r="A685" s="3">
        <f t="shared" si="10"/>
        <v>679</v>
      </c>
      <c r="B685" s="196">
        <v>527013</v>
      </c>
      <c r="C685" s="197" t="s">
        <v>352</v>
      </c>
      <c r="D685" s="198" t="s">
        <v>713</v>
      </c>
    </row>
    <row r="686" spans="1:4" x14ac:dyDescent="0.35">
      <c r="A686" s="3">
        <f t="shared" si="10"/>
        <v>680</v>
      </c>
      <c r="B686" s="196">
        <v>527014</v>
      </c>
      <c r="C686" s="197" t="s">
        <v>353</v>
      </c>
      <c r="D686" s="198" t="s">
        <v>713</v>
      </c>
    </row>
    <row r="687" spans="1:4" x14ac:dyDescent="0.35">
      <c r="A687" s="3">
        <f t="shared" si="10"/>
        <v>681</v>
      </c>
      <c r="B687" s="196">
        <v>527015</v>
      </c>
      <c r="C687" s="197" t="s">
        <v>354</v>
      </c>
      <c r="D687" s="198" t="s">
        <v>713</v>
      </c>
    </row>
    <row r="688" spans="1:4" x14ac:dyDescent="0.35">
      <c r="A688" s="3">
        <f t="shared" si="10"/>
        <v>682</v>
      </c>
      <c r="B688" s="196">
        <v>527100</v>
      </c>
      <c r="C688" s="197" t="s">
        <v>355</v>
      </c>
      <c r="D688" s="198" t="s">
        <v>713</v>
      </c>
    </row>
    <row r="689" spans="1:4" x14ac:dyDescent="0.35">
      <c r="A689" s="3">
        <f t="shared" si="10"/>
        <v>683</v>
      </c>
      <c r="B689" s="196">
        <v>527101</v>
      </c>
      <c r="C689" s="197" t="s">
        <v>356</v>
      </c>
      <c r="D689" s="198" t="s">
        <v>713</v>
      </c>
    </row>
    <row r="690" spans="1:4" x14ac:dyDescent="0.35">
      <c r="A690" s="3">
        <f t="shared" si="10"/>
        <v>684</v>
      </c>
      <c r="B690" s="196">
        <v>527102</v>
      </c>
      <c r="C690" s="197" t="s">
        <v>357</v>
      </c>
      <c r="D690" s="198" t="s">
        <v>713</v>
      </c>
    </row>
    <row r="691" spans="1:4" x14ac:dyDescent="0.35">
      <c r="A691" s="3">
        <f t="shared" si="10"/>
        <v>685</v>
      </c>
      <c r="B691" s="196">
        <v>527103</v>
      </c>
      <c r="C691" s="197" t="s">
        <v>358</v>
      </c>
      <c r="D691" s="198" t="s">
        <v>713</v>
      </c>
    </row>
    <row r="692" spans="1:4" x14ac:dyDescent="0.35">
      <c r="A692" s="3">
        <f t="shared" si="10"/>
        <v>686</v>
      </c>
      <c r="B692" s="196">
        <v>527200</v>
      </c>
      <c r="C692" s="197" t="s">
        <v>359</v>
      </c>
      <c r="D692" s="198" t="s">
        <v>713</v>
      </c>
    </row>
    <row r="693" spans="1:4" x14ac:dyDescent="0.35">
      <c r="A693" s="3">
        <f t="shared" si="10"/>
        <v>687</v>
      </c>
      <c r="B693" s="196">
        <v>527201</v>
      </c>
      <c r="C693" s="197" t="s">
        <v>360</v>
      </c>
      <c r="D693" s="198" t="s">
        <v>713</v>
      </c>
    </row>
    <row r="694" spans="1:4" x14ac:dyDescent="0.35">
      <c r="A694" s="3">
        <f t="shared" si="10"/>
        <v>688</v>
      </c>
      <c r="B694" s="196">
        <v>527202</v>
      </c>
      <c r="C694" s="197" t="s">
        <v>361</v>
      </c>
      <c r="D694" s="198" t="s">
        <v>713</v>
      </c>
    </row>
    <row r="695" spans="1:4" x14ac:dyDescent="0.35">
      <c r="A695" s="3">
        <f t="shared" si="10"/>
        <v>689</v>
      </c>
      <c r="B695" s="196">
        <v>527203</v>
      </c>
      <c r="C695" s="197" t="s">
        <v>362</v>
      </c>
      <c r="D695" s="198" t="s">
        <v>713</v>
      </c>
    </row>
    <row r="696" spans="1:4" x14ac:dyDescent="0.35">
      <c r="A696" s="3">
        <f t="shared" si="10"/>
        <v>690</v>
      </c>
      <c r="B696" s="196">
        <v>527204</v>
      </c>
      <c r="C696" s="197" t="s">
        <v>363</v>
      </c>
      <c r="D696" s="198" t="s">
        <v>713</v>
      </c>
    </row>
    <row r="697" spans="1:4" x14ac:dyDescent="0.35">
      <c r="A697" s="3">
        <f t="shared" si="10"/>
        <v>691</v>
      </c>
      <c r="B697" s="196">
        <v>527300</v>
      </c>
      <c r="C697" s="197" t="s">
        <v>364</v>
      </c>
      <c r="D697" s="198" t="s">
        <v>713</v>
      </c>
    </row>
    <row r="698" spans="1:4" x14ac:dyDescent="0.35">
      <c r="A698" s="3">
        <f t="shared" si="10"/>
        <v>692</v>
      </c>
      <c r="B698" s="196">
        <v>527301</v>
      </c>
      <c r="C698" s="197" t="s">
        <v>365</v>
      </c>
      <c r="D698" s="198" t="s">
        <v>713</v>
      </c>
    </row>
    <row r="699" spans="1:4" x14ac:dyDescent="0.35">
      <c r="A699" s="3">
        <f t="shared" si="10"/>
        <v>693</v>
      </c>
      <c r="B699" s="196">
        <v>527302</v>
      </c>
      <c r="C699" s="197" t="s">
        <v>366</v>
      </c>
      <c r="D699" s="198" t="s">
        <v>713</v>
      </c>
    </row>
    <row r="700" spans="1:4" x14ac:dyDescent="0.35">
      <c r="A700" s="3">
        <f t="shared" si="10"/>
        <v>694</v>
      </c>
      <c r="B700" s="196">
        <v>528000</v>
      </c>
      <c r="C700" s="197" t="s">
        <v>367</v>
      </c>
      <c r="D700" s="198" t="s">
        <v>713</v>
      </c>
    </row>
    <row r="701" spans="1:4" x14ac:dyDescent="0.35">
      <c r="A701" s="3">
        <f t="shared" si="10"/>
        <v>695</v>
      </c>
      <c r="B701" s="196">
        <v>528100</v>
      </c>
      <c r="C701" s="197" t="s">
        <v>368</v>
      </c>
      <c r="D701" s="198" t="s">
        <v>713</v>
      </c>
    </row>
    <row r="702" spans="1:4" x14ac:dyDescent="0.35">
      <c r="A702" s="3">
        <f t="shared" si="10"/>
        <v>696</v>
      </c>
      <c r="B702" s="196">
        <v>528101</v>
      </c>
      <c r="C702" s="197" t="s">
        <v>369</v>
      </c>
      <c r="D702" s="198" t="s">
        <v>713</v>
      </c>
    </row>
    <row r="703" spans="1:4" x14ac:dyDescent="0.35">
      <c r="A703" s="3">
        <f t="shared" si="10"/>
        <v>697</v>
      </c>
      <c r="B703" s="196">
        <v>528102</v>
      </c>
      <c r="C703" s="197" t="s">
        <v>370</v>
      </c>
      <c r="D703" s="198" t="s">
        <v>713</v>
      </c>
    </row>
    <row r="704" spans="1:4" x14ac:dyDescent="0.35">
      <c r="A704" s="3">
        <f t="shared" si="10"/>
        <v>698</v>
      </c>
      <c r="B704" s="196">
        <v>528103</v>
      </c>
      <c r="C704" s="197" t="s">
        <v>371</v>
      </c>
      <c r="D704" s="198" t="s">
        <v>713</v>
      </c>
    </row>
    <row r="705" spans="1:5" x14ac:dyDescent="0.35">
      <c r="A705" s="3">
        <f t="shared" si="10"/>
        <v>699</v>
      </c>
      <c r="B705" s="196">
        <v>528104</v>
      </c>
      <c r="C705" s="197" t="s">
        <v>372</v>
      </c>
      <c r="D705" s="198" t="s">
        <v>713</v>
      </c>
    </row>
    <row r="706" spans="1:5" x14ac:dyDescent="0.35">
      <c r="A706" s="3">
        <f t="shared" si="10"/>
        <v>700</v>
      </c>
      <c r="B706" s="196">
        <v>528105</v>
      </c>
      <c r="C706" s="197" t="s">
        <v>373</v>
      </c>
      <c r="D706" s="198" t="s">
        <v>713</v>
      </c>
    </row>
    <row r="707" spans="1:5" x14ac:dyDescent="0.35">
      <c r="A707" s="3">
        <f t="shared" si="10"/>
        <v>701</v>
      </c>
      <c r="B707" s="196">
        <v>528106</v>
      </c>
      <c r="C707" s="197" t="s">
        <v>374</v>
      </c>
      <c r="D707" s="198" t="s">
        <v>713</v>
      </c>
    </row>
    <row r="708" spans="1:5" x14ac:dyDescent="0.35">
      <c r="A708" s="3">
        <f t="shared" si="10"/>
        <v>702</v>
      </c>
      <c r="B708" s="196">
        <v>528107</v>
      </c>
      <c r="C708" s="197" t="s">
        <v>375</v>
      </c>
      <c r="D708" s="198" t="s">
        <v>713</v>
      </c>
    </row>
    <row r="709" spans="1:5" ht="14.65" customHeight="1" thickBot="1" x14ac:dyDescent="0.4">
      <c r="A709" s="191">
        <f t="shared" si="10"/>
        <v>703</v>
      </c>
      <c r="B709" s="202">
        <v>528108</v>
      </c>
      <c r="C709" s="203" t="s">
        <v>376</v>
      </c>
      <c r="D709" s="204" t="s">
        <v>713</v>
      </c>
      <c r="E709" s="192">
        <f>COUNT(B623:B709)</f>
        <v>87</v>
      </c>
    </row>
    <row r="710" spans="1:5" ht="14.65" customHeight="1" thickTop="1" x14ac:dyDescent="0.35">
      <c r="A710" s="3">
        <f t="shared" si="10"/>
        <v>704</v>
      </c>
      <c r="B710" s="196">
        <v>530000</v>
      </c>
      <c r="C710" s="197" t="s">
        <v>378</v>
      </c>
      <c r="D710" s="198" t="s">
        <v>713</v>
      </c>
    </row>
    <row r="711" spans="1:5" x14ac:dyDescent="0.35">
      <c r="A711" s="3">
        <f t="shared" si="10"/>
        <v>705</v>
      </c>
      <c r="B711" s="196">
        <v>531000</v>
      </c>
      <c r="C711" s="197" t="s">
        <v>379</v>
      </c>
      <c r="D711" s="198" t="s">
        <v>713</v>
      </c>
    </row>
    <row r="712" spans="1:5" x14ac:dyDescent="0.35">
      <c r="A712" s="3">
        <f t="shared" ref="A712:A775" si="11">+A711+1</f>
        <v>706</v>
      </c>
      <c r="B712" s="196">
        <v>531010</v>
      </c>
      <c r="C712" s="197" t="s">
        <v>380</v>
      </c>
      <c r="D712" s="198" t="s">
        <v>713</v>
      </c>
    </row>
    <row r="713" spans="1:5" x14ac:dyDescent="0.35">
      <c r="A713" s="3">
        <f t="shared" si="11"/>
        <v>707</v>
      </c>
      <c r="B713" s="196">
        <v>531011</v>
      </c>
      <c r="C713" s="197" t="s">
        <v>381</v>
      </c>
      <c r="D713" s="198" t="s">
        <v>713</v>
      </c>
    </row>
    <row r="714" spans="1:5" x14ac:dyDescent="0.35">
      <c r="A714" s="3">
        <f t="shared" si="11"/>
        <v>708</v>
      </c>
      <c r="B714" s="196">
        <v>531012</v>
      </c>
      <c r="C714" s="197" t="s">
        <v>382</v>
      </c>
      <c r="D714" s="198" t="s">
        <v>713</v>
      </c>
    </row>
    <row r="715" spans="1:5" x14ac:dyDescent="0.35">
      <c r="A715" s="3">
        <f t="shared" si="11"/>
        <v>709</v>
      </c>
      <c r="B715" s="196">
        <v>531013</v>
      </c>
      <c r="C715" s="197" t="s">
        <v>383</v>
      </c>
      <c r="D715" s="198" t="s">
        <v>713</v>
      </c>
    </row>
    <row r="716" spans="1:5" x14ac:dyDescent="0.35">
      <c r="A716" s="3">
        <f t="shared" si="11"/>
        <v>710</v>
      </c>
      <c r="B716" s="196">
        <v>531014</v>
      </c>
      <c r="C716" s="197" t="s">
        <v>384</v>
      </c>
      <c r="D716" s="198" t="s">
        <v>713</v>
      </c>
    </row>
    <row r="717" spans="1:5" x14ac:dyDescent="0.35">
      <c r="A717" s="3">
        <f t="shared" si="11"/>
        <v>711</v>
      </c>
      <c r="B717" s="196">
        <v>531015</v>
      </c>
      <c r="C717" s="197" t="s">
        <v>385</v>
      </c>
      <c r="D717" s="198" t="s">
        <v>713</v>
      </c>
    </row>
    <row r="718" spans="1:5" x14ac:dyDescent="0.35">
      <c r="A718" s="3">
        <f t="shared" si="11"/>
        <v>712</v>
      </c>
      <c r="B718" s="196">
        <v>531016</v>
      </c>
      <c r="C718" s="197" t="s">
        <v>386</v>
      </c>
      <c r="D718" s="198" t="s">
        <v>713</v>
      </c>
    </row>
    <row r="719" spans="1:5" x14ac:dyDescent="0.35">
      <c r="A719" s="3">
        <f t="shared" si="11"/>
        <v>713</v>
      </c>
      <c r="B719" s="196">
        <v>531017</v>
      </c>
      <c r="C719" s="197" t="s">
        <v>387</v>
      </c>
      <c r="D719" s="198" t="s">
        <v>713</v>
      </c>
    </row>
    <row r="720" spans="1:5" x14ac:dyDescent="0.35">
      <c r="A720" s="3">
        <f t="shared" si="11"/>
        <v>714</v>
      </c>
      <c r="B720" s="196">
        <v>531018</v>
      </c>
      <c r="C720" s="197" t="s">
        <v>388</v>
      </c>
      <c r="D720" s="198" t="s">
        <v>713</v>
      </c>
    </row>
    <row r="721" spans="1:4" x14ac:dyDescent="0.35">
      <c r="A721" s="3">
        <f t="shared" si="11"/>
        <v>715</v>
      </c>
      <c r="B721" s="196">
        <v>531019</v>
      </c>
      <c r="C721" s="197" t="s">
        <v>389</v>
      </c>
      <c r="D721" s="198" t="s">
        <v>713</v>
      </c>
    </row>
    <row r="722" spans="1:4" x14ac:dyDescent="0.35">
      <c r="A722" s="3">
        <f t="shared" si="11"/>
        <v>716</v>
      </c>
      <c r="B722" s="196">
        <v>531020</v>
      </c>
      <c r="C722" s="197" t="s">
        <v>390</v>
      </c>
      <c r="D722" s="198" t="s">
        <v>713</v>
      </c>
    </row>
    <row r="723" spans="1:4" x14ac:dyDescent="0.35">
      <c r="A723" s="3">
        <f t="shared" si="11"/>
        <v>717</v>
      </c>
      <c r="B723" s="196">
        <v>531021</v>
      </c>
      <c r="C723" s="197" t="s">
        <v>391</v>
      </c>
      <c r="D723" s="198" t="s">
        <v>713</v>
      </c>
    </row>
    <row r="724" spans="1:4" x14ac:dyDescent="0.35">
      <c r="A724" s="3">
        <f t="shared" si="11"/>
        <v>718</v>
      </c>
      <c r="B724" s="196">
        <v>531022</v>
      </c>
      <c r="C724" s="197" t="s">
        <v>392</v>
      </c>
      <c r="D724" s="198" t="s">
        <v>713</v>
      </c>
    </row>
    <row r="725" spans="1:4" x14ac:dyDescent="0.35">
      <c r="A725" s="3">
        <f t="shared" si="11"/>
        <v>719</v>
      </c>
      <c r="B725" s="196">
        <v>531023</v>
      </c>
      <c r="C725" s="197" t="s">
        <v>393</v>
      </c>
      <c r="D725" s="198" t="s">
        <v>713</v>
      </c>
    </row>
    <row r="726" spans="1:4" x14ac:dyDescent="0.35">
      <c r="A726" s="3">
        <f t="shared" si="11"/>
        <v>720</v>
      </c>
      <c r="B726" s="196">
        <v>532000</v>
      </c>
      <c r="C726" s="197" t="s">
        <v>253</v>
      </c>
      <c r="D726" s="198" t="s">
        <v>713</v>
      </c>
    </row>
    <row r="727" spans="1:4" x14ac:dyDescent="0.35">
      <c r="A727" s="3">
        <f t="shared" si="11"/>
        <v>721</v>
      </c>
      <c r="B727" s="196">
        <v>532010</v>
      </c>
      <c r="C727" s="197" t="s">
        <v>394</v>
      </c>
      <c r="D727" s="198" t="s">
        <v>713</v>
      </c>
    </row>
    <row r="728" spans="1:4" x14ac:dyDescent="0.35">
      <c r="A728" s="3">
        <f t="shared" si="11"/>
        <v>722</v>
      </c>
      <c r="B728" s="196">
        <v>532020</v>
      </c>
      <c r="C728" s="197" t="s">
        <v>395</v>
      </c>
      <c r="D728" s="198" t="s">
        <v>713</v>
      </c>
    </row>
    <row r="729" spans="1:4" x14ac:dyDescent="0.35">
      <c r="A729" s="3">
        <f t="shared" si="11"/>
        <v>723</v>
      </c>
      <c r="B729" s="196">
        <v>533000</v>
      </c>
      <c r="C729" s="197" t="s">
        <v>396</v>
      </c>
      <c r="D729" s="198" t="s">
        <v>713</v>
      </c>
    </row>
    <row r="730" spans="1:4" x14ac:dyDescent="0.35">
      <c r="A730" s="3">
        <f t="shared" si="11"/>
        <v>724</v>
      </c>
      <c r="B730" s="196">
        <v>533010</v>
      </c>
      <c r="C730" s="197" t="s">
        <v>397</v>
      </c>
      <c r="D730" s="198" t="s">
        <v>713</v>
      </c>
    </row>
    <row r="731" spans="1:4" x14ac:dyDescent="0.35">
      <c r="A731" s="3">
        <f t="shared" si="11"/>
        <v>725</v>
      </c>
      <c r="B731" s="196">
        <v>533011</v>
      </c>
      <c r="C731" s="197" t="s">
        <v>398</v>
      </c>
      <c r="D731" s="198" t="s">
        <v>713</v>
      </c>
    </row>
    <row r="732" spans="1:4" x14ac:dyDescent="0.35">
      <c r="A732" s="3">
        <f t="shared" si="11"/>
        <v>726</v>
      </c>
      <c r="B732" s="196">
        <v>533012</v>
      </c>
      <c r="C732" s="197" t="s">
        <v>399</v>
      </c>
      <c r="D732" s="198" t="s">
        <v>713</v>
      </c>
    </row>
    <row r="733" spans="1:4" x14ac:dyDescent="0.35">
      <c r="A733" s="3">
        <f t="shared" si="11"/>
        <v>727</v>
      </c>
      <c r="B733" s="196">
        <v>534000</v>
      </c>
      <c r="C733" s="197" t="s">
        <v>400</v>
      </c>
      <c r="D733" s="198" t="s">
        <v>713</v>
      </c>
    </row>
    <row r="734" spans="1:4" x14ac:dyDescent="0.35">
      <c r="A734" s="3">
        <f t="shared" si="11"/>
        <v>728</v>
      </c>
      <c r="B734" s="196">
        <v>534010</v>
      </c>
      <c r="C734" s="197" t="s">
        <v>401</v>
      </c>
      <c r="D734" s="198" t="s">
        <v>713</v>
      </c>
    </row>
    <row r="735" spans="1:4" x14ac:dyDescent="0.35">
      <c r="A735" s="3">
        <f t="shared" si="11"/>
        <v>729</v>
      </c>
      <c r="B735" s="196">
        <v>534011</v>
      </c>
      <c r="C735" s="197" t="s">
        <v>402</v>
      </c>
      <c r="D735" s="198" t="s">
        <v>713</v>
      </c>
    </row>
    <row r="736" spans="1:4" x14ac:dyDescent="0.35">
      <c r="A736" s="3">
        <f t="shared" si="11"/>
        <v>730</v>
      </c>
      <c r="B736" s="196">
        <v>535000</v>
      </c>
      <c r="C736" s="197" t="s">
        <v>403</v>
      </c>
      <c r="D736" s="198" t="s">
        <v>713</v>
      </c>
    </row>
    <row r="737" spans="1:5" x14ac:dyDescent="0.35">
      <c r="A737" s="3">
        <f t="shared" si="11"/>
        <v>731</v>
      </c>
      <c r="B737" s="196">
        <v>535010</v>
      </c>
      <c r="C737" s="197" t="s">
        <v>404</v>
      </c>
      <c r="D737" s="198" t="s">
        <v>713</v>
      </c>
    </row>
    <row r="738" spans="1:5" x14ac:dyDescent="0.35">
      <c r="A738" s="3">
        <f t="shared" si="11"/>
        <v>732</v>
      </c>
      <c r="B738" s="196">
        <v>535011</v>
      </c>
      <c r="C738" s="197" t="s">
        <v>405</v>
      </c>
      <c r="D738" s="198" t="s">
        <v>713</v>
      </c>
    </row>
    <row r="739" spans="1:5" x14ac:dyDescent="0.35">
      <c r="A739" s="3">
        <f t="shared" si="11"/>
        <v>733</v>
      </c>
      <c r="B739" s="196">
        <v>535012</v>
      </c>
      <c r="C739" s="197" t="s">
        <v>406</v>
      </c>
      <c r="D739" s="198" t="s">
        <v>713</v>
      </c>
    </row>
    <row r="740" spans="1:5" x14ac:dyDescent="0.35">
      <c r="A740" s="3">
        <f t="shared" si="11"/>
        <v>734</v>
      </c>
      <c r="B740" s="196">
        <v>535013</v>
      </c>
      <c r="C740" s="197" t="s">
        <v>407</v>
      </c>
      <c r="D740" s="198" t="s">
        <v>713</v>
      </c>
    </row>
    <row r="741" spans="1:5" x14ac:dyDescent="0.35">
      <c r="A741" s="3">
        <f t="shared" si="11"/>
        <v>735</v>
      </c>
      <c r="B741" s="196">
        <v>535014</v>
      </c>
      <c r="C741" s="197" t="s">
        <v>408</v>
      </c>
      <c r="D741" s="198" t="s">
        <v>713</v>
      </c>
    </row>
    <row r="742" spans="1:5" x14ac:dyDescent="0.35">
      <c r="A742" s="3">
        <f t="shared" si="11"/>
        <v>736</v>
      </c>
      <c r="B742" s="196">
        <v>536000</v>
      </c>
      <c r="C742" s="197" t="s">
        <v>409</v>
      </c>
      <c r="D742" s="198" t="s">
        <v>713</v>
      </c>
    </row>
    <row r="743" spans="1:5" x14ac:dyDescent="0.35">
      <c r="A743" s="3">
        <f t="shared" si="11"/>
        <v>737</v>
      </c>
      <c r="B743" s="196">
        <v>536010</v>
      </c>
      <c r="C743" s="197" t="s">
        <v>410</v>
      </c>
      <c r="D743" s="198" t="s">
        <v>713</v>
      </c>
    </row>
    <row r="744" spans="1:5" x14ac:dyDescent="0.35">
      <c r="A744" s="3">
        <f t="shared" si="11"/>
        <v>738</v>
      </c>
      <c r="B744" s="196">
        <v>537000</v>
      </c>
      <c r="C744" s="197" t="s">
        <v>411</v>
      </c>
      <c r="D744" s="198" t="s">
        <v>713</v>
      </c>
    </row>
    <row r="745" spans="1:5" x14ac:dyDescent="0.35">
      <c r="A745" s="3">
        <f t="shared" si="11"/>
        <v>739</v>
      </c>
      <c r="B745" s="196">
        <v>537010</v>
      </c>
      <c r="C745" s="197" t="s">
        <v>412</v>
      </c>
      <c r="D745" s="198" t="s">
        <v>713</v>
      </c>
    </row>
    <row r="746" spans="1:5" x14ac:dyDescent="0.35">
      <c r="A746" s="3">
        <f t="shared" si="11"/>
        <v>740</v>
      </c>
      <c r="B746" s="196">
        <v>537011</v>
      </c>
      <c r="C746" s="197" t="s">
        <v>413</v>
      </c>
      <c r="D746" s="198" t="s">
        <v>713</v>
      </c>
    </row>
    <row r="747" spans="1:5" ht="14.65" customHeight="1" thickBot="1" x14ac:dyDescent="0.4">
      <c r="A747" s="191">
        <f t="shared" si="11"/>
        <v>741</v>
      </c>
      <c r="B747" s="202">
        <v>537012</v>
      </c>
      <c r="C747" s="203" t="s">
        <v>414</v>
      </c>
      <c r="D747" s="204" t="s">
        <v>713</v>
      </c>
      <c r="E747" s="192">
        <f>COUNT(B710:B747)</f>
        <v>38</v>
      </c>
    </row>
    <row r="748" spans="1:5" ht="14.65" customHeight="1" thickTop="1" x14ac:dyDescent="0.35">
      <c r="A748" s="3">
        <f t="shared" si="11"/>
        <v>742</v>
      </c>
      <c r="B748" s="196">
        <v>540000</v>
      </c>
      <c r="C748" s="197" t="s">
        <v>415</v>
      </c>
      <c r="D748" s="198" t="s">
        <v>713</v>
      </c>
    </row>
    <row r="749" spans="1:5" x14ac:dyDescent="0.35">
      <c r="A749" s="3">
        <f t="shared" si="11"/>
        <v>743</v>
      </c>
      <c r="B749" s="196">
        <v>540010</v>
      </c>
      <c r="C749" s="197" t="s">
        <v>416</v>
      </c>
      <c r="D749" s="198" t="s">
        <v>713</v>
      </c>
    </row>
    <row r="750" spans="1:5" x14ac:dyDescent="0.35">
      <c r="A750" s="3">
        <f t="shared" si="11"/>
        <v>744</v>
      </c>
      <c r="B750" s="196">
        <v>540011</v>
      </c>
      <c r="C750" s="197" t="s">
        <v>417</v>
      </c>
      <c r="D750" s="198" t="s">
        <v>713</v>
      </c>
    </row>
    <row r="751" spans="1:5" x14ac:dyDescent="0.35">
      <c r="A751" s="3">
        <f t="shared" si="11"/>
        <v>745</v>
      </c>
      <c r="B751" s="196">
        <v>540012</v>
      </c>
      <c r="C751" s="197" t="s">
        <v>418</v>
      </c>
      <c r="D751" s="198" t="s">
        <v>713</v>
      </c>
    </row>
    <row r="752" spans="1:5" x14ac:dyDescent="0.35">
      <c r="A752" s="3">
        <f t="shared" si="11"/>
        <v>746</v>
      </c>
      <c r="B752" s="196">
        <v>541000</v>
      </c>
      <c r="C752" s="197" t="s">
        <v>419</v>
      </c>
      <c r="D752" s="198" t="s">
        <v>713</v>
      </c>
    </row>
    <row r="753" spans="1:4" x14ac:dyDescent="0.35">
      <c r="A753" s="3">
        <f t="shared" si="11"/>
        <v>747</v>
      </c>
      <c r="B753" s="196">
        <v>541010</v>
      </c>
      <c r="C753" s="197" t="s">
        <v>420</v>
      </c>
      <c r="D753" s="198" t="s">
        <v>713</v>
      </c>
    </row>
    <row r="754" spans="1:4" x14ac:dyDescent="0.35">
      <c r="A754" s="3">
        <f t="shared" si="11"/>
        <v>748</v>
      </c>
      <c r="B754" s="196">
        <v>541011</v>
      </c>
      <c r="C754" s="197" t="s">
        <v>421</v>
      </c>
      <c r="D754" s="198" t="s">
        <v>713</v>
      </c>
    </row>
    <row r="755" spans="1:4" x14ac:dyDescent="0.35">
      <c r="A755" s="3">
        <f t="shared" si="11"/>
        <v>749</v>
      </c>
      <c r="B755" s="196">
        <v>541012</v>
      </c>
      <c r="C755" s="197" t="s">
        <v>422</v>
      </c>
      <c r="D755" s="198" t="s">
        <v>713</v>
      </c>
    </row>
    <row r="756" spans="1:4" x14ac:dyDescent="0.35">
      <c r="A756" s="3">
        <f t="shared" si="11"/>
        <v>750</v>
      </c>
      <c r="B756" s="196">
        <v>542000</v>
      </c>
      <c r="C756" s="197" t="s">
        <v>423</v>
      </c>
      <c r="D756" s="198" t="s">
        <v>713</v>
      </c>
    </row>
    <row r="757" spans="1:4" x14ac:dyDescent="0.35">
      <c r="A757" s="3">
        <f t="shared" si="11"/>
        <v>751</v>
      </c>
      <c r="B757" s="196">
        <v>542010</v>
      </c>
      <c r="C757" s="197" t="s">
        <v>424</v>
      </c>
      <c r="D757" s="198" t="s">
        <v>713</v>
      </c>
    </row>
    <row r="758" spans="1:4" x14ac:dyDescent="0.35">
      <c r="A758" s="3">
        <f t="shared" si="11"/>
        <v>752</v>
      </c>
      <c r="B758" s="196">
        <v>542011</v>
      </c>
      <c r="C758" s="197" t="s">
        <v>425</v>
      </c>
      <c r="D758" s="198" t="s">
        <v>713</v>
      </c>
    </row>
    <row r="759" spans="1:4" x14ac:dyDescent="0.35">
      <c r="A759" s="3">
        <f t="shared" si="11"/>
        <v>753</v>
      </c>
      <c r="B759" s="196">
        <v>542012</v>
      </c>
      <c r="C759" s="197" t="s">
        <v>426</v>
      </c>
      <c r="D759" s="198" t="s">
        <v>713</v>
      </c>
    </row>
    <row r="760" spans="1:4" x14ac:dyDescent="0.35">
      <c r="A760" s="3">
        <f t="shared" si="11"/>
        <v>754</v>
      </c>
      <c r="B760" s="196">
        <v>542013</v>
      </c>
      <c r="C760" s="197" t="s">
        <v>427</v>
      </c>
      <c r="D760" s="198" t="s">
        <v>713</v>
      </c>
    </row>
    <row r="761" spans="1:4" x14ac:dyDescent="0.35">
      <c r="A761" s="3">
        <f t="shared" si="11"/>
        <v>755</v>
      </c>
      <c r="B761" s="196">
        <v>542014</v>
      </c>
      <c r="C761" s="197" t="s">
        <v>428</v>
      </c>
      <c r="D761" s="198" t="s">
        <v>713</v>
      </c>
    </row>
    <row r="762" spans="1:4" x14ac:dyDescent="0.35">
      <c r="A762" s="3">
        <f t="shared" si="11"/>
        <v>756</v>
      </c>
      <c r="B762" s="196">
        <v>542015</v>
      </c>
      <c r="C762" s="197" t="s">
        <v>429</v>
      </c>
      <c r="D762" s="198" t="s">
        <v>713</v>
      </c>
    </row>
    <row r="763" spans="1:4" x14ac:dyDescent="0.35">
      <c r="A763" s="3">
        <f t="shared" si="11"/>
        <v>757</v>
      </c>
      <c r="B763" s="196">
        <v>542016</v>
      </c>
      <c r="C763" s="197" t="s">
        <v>430</v>
      </c>
      <c r="D763" s="198" t="s">
        <v>713</v>
      </c>
    </row>
    <row r="764" spans="1:4" x14ac:dyDescent="0.35">
      <c r="A764" s="3">
        <f t="shared" si="11"/>
        <v>758</v>
      </c>
      <c r="B764" s="196">
        <v>542017</v>
      </c>
      <c r="C764" s="197" t="s">
        <v>431</v>
      </c>
      <c r="D764" s="198" t="s">
        <v>713</v>
      </c>
    </row>
    <row r="765" spans="1:4" x14ac:dyDescent="0.35">
      <c r="A765" s="3">
        <f t="shared" si="11"/>
        <v>759</v>
      </c>
      <c r="B765" s="196">
        <v>543000</v>
      </c>
      <c r="C765" s="197" t="s">
        <v>432</v>
      </c>
      <c r="D765" s="198" t="s">
        <v>713</v>
      </c>
    </row>
    <row r="766" spans="1:4" x14ac:dyDescent="0.35">
      <c r="A766" s="3">
        <f t="shared" si="11"/>
        <v>760</v>
      </c>
      <c r="B766" s="196">
        <v>543010</v>
      </c>
      <c r="C766" s="197" t="s">
        <v>433</v>
      </c>
      <c r="D766" s="198" t="s">
        <v>713</v>
      </c>
    </row>
    <row r="767" spans="1:4" x14ac:dyDescent="0.35">
      <c r="A767" s="3">
        <f t="shared" si="11"/>
        <v>761</v>
      </c>
      <c r="B767" s="196">
        <v>543011</v>
      </c>
      <c r="C767" s="197" t="s">
        <v>434</v>
      </c>
      <c r="D767" s="198" t="s">
        <v>713</v>
      </c>
    </row>
    <row r="768" spans="1:4" x14ac:dyDescent="0.35">
      <c r="A768" s="3">
        <f t="shared" si="11"/>
        <v>762</v>
      </c>
      <c r="B768" s="196">
        <v>543012</v>
      </c>
      <c r="C768" s="197" t="s">
        <v>435</v>
      </c>
      <c r="D768" s="198" t="s">
        <v>713</v>
      </c>
    </row>
    <row r="769" spans="1:5" x14ac:dyDescent="0.35">
      <c r="A769" s="3">
        <f t="shared" si="11"/>
        <v>763</v>
      </c>
      <c r="B769" s="196">
        <v>544000</v>
      </c>
      <c r="C769" s="197" t="s">
        <v>436</v>
      </c>
      <c r="D769" s="198" t="s">
        <v>713</v>
      </c>
    </row>
    <row r="770" spans="1:5" x14ac:dyDescent="0.35">
      <c r="A770" s="3">
        <f t="shared" si="11"/>
        <v>764</v>
      </c>
      <c r="B770" s="196">
        <v>544010</v>
      </c>
      <c r="C770" s="197" t="s">
        <v>437</v>
      </c>
      <c r="D770" s="198" t="s">
        <v>713</v>
      </c>
    </row>
    <row r="771" spans="1:5" x14ac:dyDescent="0.35">
      <c r="A771" s="3">
        <f t="shared" si="11"/>
        <v>765</v>
      </c>
      <c r="B771" s="196">
        <v>544011</v>
      </c>
      <c r="C771" s="197" t="s">
        <v>438</v>
      </c>
      <c r="D771" s="198" t="s">
        <v>713</v>
      </c>
    </row>
    <row r="772" spans="1:5" x14ac:dyDescent="0.35">
      <c r="A772" s="3">
        <f t="shared" si="11"/>
        <v>766</v>
      </c>
      <c r="B772" s="196">
        <v>544012</v>
      </c>
      <c r="C772" s="197" t="s">
        <v>439</v>
      </c>
      <c r="D772" s="198" t="s">
        <v>713</v>
      </c>
    </row>
    <row r="773" spans="1:5" x14ac:dyDescent="0.35">
      <c r="A773" s="3">
        <f t="shared" si="11"/>
        <v>767</v>
      </c>
      <c r="B773" s="196">
        <v>544013</v>
      </c>
      <c r="C773" s="197" t="s">
        <v>440</v>
      </c>
      <c r="D773" s="198" t="s">
        <v>713</v>
      </c>
    </row>
    <row r="774" spans="1:5" x14ac:dyDescent="0.35">
      <c r="A774" s="3">
        <f t="shared" si="11"/>
        <v>768</v>
      </c>
      <c r="B774" s="196">
        <v>544014</v>
      </c>
      <c r="C774" s="197" t="s">
        <v>441</v>
      </c>
      <c r="D774" s="198" t="s">
        <v>713</v>
      </c>
    </row>
    <row r="775" spans="1:5" x14ac:dyDescent="0.35">
      <c r="A775" s="3">
        <f t="shared" si="11"/>
        <v>769</v>
      </c>
      <c r="B775" s="196">
        <v>544015</v>
      </c>
      <c r="C775" s="197" t="s">
        <v>442</v>
      </c>
      <c r="D775" s="198" t="s">
        <v>713</v>
      </c>
    </row>
    <row r="776" spans="1:5" x14ac:dyDescent="0.35">
      <c r="A776" s="3">
        <f t="shared" ref="A776:A839" si="12">+A775+1</f>
        <v>770</v>
      </c>
      <c r="B776" s="196">
        <v>545000</v>
      </c>
      <c r="C776" s="197" t="s">
        <v>443</v>
      </c>
      <c r="D776" s="198" t="s">
        <v>713</v>
      </c>
    </row>
    <row r="777" spans="1:5" x14ac:dyDescent="0.35">
      <c r="A777" s="3">
        <f t="shared" si="12"/>
        <v>771</v>
      </c>
      <c r="B777" s="196">
        <v>545010</v>
      </c>
      <c r="C777" s="197" t="s">
        <v>444</v>
      </c>
      <c r="D777" s="198" t="s">
        <v>713</v>
      </c>
    </row>
    <row r="778" spans="1:5" x14ac:dyDescent="0.35">
      <c r="A778" s="3">
        <f t="shared" si="12"/>
        <v>772</v>
      </c>
      <c r="B778" s="196">
        <v>545011</v>
      </c>
      <c r="C778" s="197" t="s">
        <v>445</v>
      </c>
      <c r="D778" s="198" t="s">
        <v>713</v>
      </c>
    </row>
    <row r="779" spans="1:5" x14ac:dyDescent="0.35">
      <c r="A779" s="3">
        <f t="shared" si="12"/>
        <v>773</v>
      </c>
      <c r="B779" s="196">
        <v>545012</v>
      </c>
      <c r="C779" s="197" t="s">
        <v>446</v>
      </c>
      <c r="D779" s="198" t="s">
        <v>713</v>
      </c>
    </row>
    <row r="780" spans="1:5" x14ac:dyDescent="0.35">
      <c r="A780" s="3">
        <f t="shared" si="12"/>
        <v>774</v>
      </c>
      <c r="B780" s="196">
        <v>545013</v>
      </c>
      <c r="C780" s="197" t="s">
        <v>447</v>
      </c>
      <c r="D780" s="198" t="s">
        <v>713</v>
      </c>
    </row>
    <row r="781" spans="1:5" x14ac:dyDescent="0.35">
      <c r="A781" s="3">
        <f t="shared" si="12"/>
        <v>775</v>
      </c>
      <c r="B781" s="196">
        <v>545014</v>
      </c>
      <c r="C781" s="197" t="s">
        <v>448</v>
      </c>
      <c r="D781" s="198" t="s">
        <v>713</v>
      </c>
    </row>
    <row r="782" spans="1:5" x14ac:dyDescent="0.35">
      <c r="A782" s="3">
        <f t="shared" si="12"/>
        <v>776</v>
      </c>
      <c r="B782" s="196">
        <v>545015</v>
      </c>
      <c r="C782" s="197" t="s">
        <v>449</v>
      </c>
      <c r="D782" s="198" t="s">
        <v>713</v>
      </c>
    </row>
    <row r="783" spans="1:5" x14ac:dyDescent="0.35">
      <c r="A783" s="3">
        <f t="shared" si="12"/>
        <v>777</v>
      </c>
      <c r="B783" s="196">
        <v>545016</v>
      </c>
      <c r="C783" s="197" t="s">
        <v>450</v>
      </c>
      <c r="D783" s="198" t="s">
        <v>713</v>
      </c>
    </row>
    <row r="784" spans="1:5" ht="14.65" customHeight="1" thickBot="1" x14ac:dyDescent="0.4">
      <c r="A784" s="191">
        <f t="shared" si="12"/>
        <v>778</v>
      </c>
      <c r="B784" s="202">
        <v>545017</v>
      </c>
      <c r="C784" s="203" t="s">
        <v>451</v>
      </c>
      <c r="D784" s="204" t="s">
        <v>713</v>
      </c>
      <c r="E784" s="192">
        <f>COUNT(B748:B784)</f>
        <v>37</v>
      </c>
    </row>
    <row r="785" spans="1:4" ht="14.65" customHeight="1" thickTop="1" x14ac:dyDescent="0.35">
      <c r="A785" s="3">
        <f t="shared" si="12"/>
        <v>779</v>
      </c>
      <c r="B785" s="196">
        <v>550000</v>
      </c>
      <c r="C785" s="197" t="s">
        <v>453</v>
      </c>
      <c r="D785" s="198" t="s">
        <v>713</v>
      </c>
    </row>
    <row r="786" spans="1:4" x14ac:dyDescent="0.35">
      <c r="A786" s="3">
        <f t="shared" si="12"/>
        <v>780</v>
      </c>
      <c r="B786" s="196">
        <v>551000</v>
      </c>
      <c r="C786" s="197" t="s">
        <v>454</v>
      </c>
      <c r="D786" s="198" t="s">
        <v>713</v>
      </c>
    </row>
    <row r="787" spans="1:4" x14ac:dyDescent="0.35">
      <c r="A787" s="3">
        <f t="shared" si="12"/>
        <v>781</v>
      </c>
      <c r="B787" s="196">
        <v>551010</v>
      </c>
      <c r="C787" s="197" t="s">
        <v>455</v>
      </c>
      <c r="D787" s="198" t="s">
        <v>713</v>
      </c>
    </row>
    <row r="788" spans="1:4" x14ac:dyDescent="0.35">
      <c r="A788" s="3">
        <f t="shared" si="12"/>
        <v>782</v>
      </c>
      <c r="B788" s="196">
        <v>551011</v>
      </c>
      <c r="C788" s="197" t="s">
        <v>456</v>
      </c>
      <c r="D788" s="198" t="s">
        <v>713</v>
      </c>
    </row>
    <row r="789" spans="1:4" x14ac:dyDescent="0.35">
      <c r="A789" s="3">
        <f t="shared" si="12"/>
        <v>783</v>
      </c>
      <c r="B789" s="196">
        <v>551012</v>
      </c>
      <c r="C789" s="197" t="s">
        <v>457</v>
      </c>
      <c r="D789" s="198" t="s">
        <v>713</v>
      </c>
    </row>
    <row r="790" spans="1:4" x14ac:dyDescent="0.35">
      <c r="A790" s="3">
        <f t="shared" si="12"/>
        <v>784</v>
      </c>
      <c r="B790" s="196">
        <v>551013</v>
      </c>
      <c r="C790" s="197" t="s">
        <v>458</v>
      </c>
      <c r="D790" s="198" t="s">
        <v>713</v>
      </c>
    </row>
    <row r="791" spans="1:4" x14ac:dyDescent="0.35">
      <c r="A791" s="3">
        <f t="shared" si="12"/>
        <v>785</v>
      </c>
      <c r="B791" s="196">
        <v>551014</v>
      </c>
      <c r="C791" s="197" t="s">
        <v>459</v>
      </c>
      <c r="D791" s="198" t="s">
        <v>713</v>
      </c>
    </row>
    <row r="792" spans="1:4" x14ac:dyDescent="0.35">
      <c r="A792" s="3">
        <f t="shared" si="12"/>
        <v>786</v>
      </c>
      <c r="B792" s="196">
        <v>551015</v>
      </c>
      <c r="C792" s="197" t="s">
        <v>460</v>
      </c>
      <c r="D792" s="198" t="s">
        <v>713</v>
      </c>
    </row>
    <row r="793" spans="1:4" x14ac:dyDescent="0.35">
      <c r="A793" s="3">
        <f t="shared" si="12"/>
        <v>787</v>
      </c>
      <c r="B793" s="196">
        <v>551016</v>
      </c>
      <c r="C793" s="197" t="s">
        <v>461</v>
      </c>
      <c r="D793" s="198" t="s">
        <v>713</v>
      </c>
    </row>
    <row r="794" spans="1:4" x14ac:dyDescent="0.35">
      <c r="A794" s="3">
        <f t="shared" si="12"/>
        <v>788</v>
      </c>
      <c r="B794" s="196">
        <v>551017</v>
      </c>
      <c r="C794" s="197" t="s">
        <v>462</v>
      </c>
      <c r="D794" s="198" t="s">
        <v>713</v>
      </c>
    </row>
    <row r="795" spans="1:4" x14ac:dyDescent="0.35">
      <c r="A795" s="3">
        <f t="shared" si="12"/>
        <v>789</v>
      </c>
      <c r="B795" s="196">
        <v>551018</v>
      </c>
      <c r="C795" s="197" t="s">
        <v>463</v>
      </c>
      <c r="D795" s="198" t="s">
        <v>713</v>
      </c>
    </row>
    <row r="796" spans="1:4" x14ac:dyDescent="0.35">
      <c r="A796" s="3">
        <f t="shared" si="12"/>
        <v>790</v>
      </c>
      <c r="B796" s="196">
        <v>551019</v>
      </c>
      <c r="C796" s="197" t="s">
        <v>464</v>
      </c>
      <c r="D796" s="198" t="s">
        <v>713</v>
      </c>
    </row>
    <row r="797" spans="1:4" x14ac:dyDescent="0.35">
      <c r="A797" s="3">
        <f t="shared" si="12"/>
        <v>791</v>
      </c>
      <c r="B797" s="196">
        <v>552000</v>
      </c>
      <c r="C797" s="197" t="s">
        <v>465</v>
      </c>
      <c r="D797" s="198" t="s">
        <v>713</v>
      </c>
    </row>
    <row r="798" spans="1:4" x14ac:dyDescent="0.35">
      <c r="A798" s="3">
        <f t="shared" si="12"/>
        <v>792</v>
      </c>
      <c r="B798" s="196">
        <v>552010</v>
      </c>
      <c r="C798" s="197" t="s">
        <v>466</v>
      </c>
      <c r="D798" s="198" t="s">
        <v>713</v>
      </c>
    </row>
    <row r="799" spans="1:4" x14ac:dyDescent="0.35">
      <c r="A799" s="3">
        <f t="shared" si="12"/>
        <v>793</v>
      </c>
      <c r="B799" s="196">
        <v>552011</v>
      </c>
      <c r="C799" s="197" t="s">
        <v>467</v>
      </c>
      <c r="D799" s="198" t="s">
        <v>713</v>
      </c>
    </row>
    <row r="800" spans="1:4" x14ac:dyDescent="0.35">
      <c r="A800" s="3">
        <f t="shared" si="12"/>
        <v>794</v>
      </c>
      <c r="B800" s="196">
        <v>552012</v>
      </c>
      <c r="C800" s="197" t="s">
        <v>468</v>
      </c>
      <c r="D800" s="198" t="s">
        <v>713</v>
      </c>
    </row>
    <row r="801" spans="1:4" x14ac:dyDescent="0.35">
      <c r="A801" s="3">
        <f t="shared" si="12"/>
        <v>795</v>
      </c>
      <c r="B801" s="196">
        <v>552013</v>
      </c>
      <c r="C801" s="197" t="s">
        <v>469</v>
      </c>
      <c r="D801" s="198" t="s">
        <v>713</v>
      </c>
    </row>
    <row r="802" spans="1:4" x14ac:dyDescent="0.35">
      <c r="A802" s="3">
        <f t="shared" si="12"/>
        <v>796</v>
      </c>
      <c r="B802" s="196">
        <v>552014</v>
      </c>
      <c r="C802" s="197" t="s">
        <v>470</v>
      </c>
      <c r="D802" s="198" t="s">
        <v>713</v>
      </c>
    </row>
    <row r="803" spans="1:4" x14ac:dyDescent="0.35">
      <c r="A803" s="3">
        <f t="shared" si="12"/>
        <v>797</v>
      </c>
      <c r="B803" s="196">
        <v>552015</v>
      </c>
      <c r="C803" s="197" t="s">
        <v>471</v>
      </c>
      <c r="D803" s="198" t="s">
        <v>713</v>
      </c>
    </row>
    <row r="804" spans="1:4" x14ac:dyDescent="0.35">
      <c r="A804" s="3">
        <f t="shared" si="12"/>
        <v>798</v>
      </c>
      <c r="B804" s="196">
        <v>552016</v>
      </c>
      <c r="C804" s="197" t="s">
        <v>472</v>
      </c>
      <c r="D804" s="198" t="s">
        <v>713</v>
      </c>
    </row>
    <row r="805" spans="1:4" x14ac:dyDescent="0.35">
      <c r="A805" s="3">
        <f t="shared" si="12"/>
        <v>799</v>
      </c>
      <c r="B805" s="196">
        <v>552017</v>
      </c>
      <c r="C805" s="197" t="s">
        <v>473</v>
      </c>
      <c r="D805" s="198" t="s">
        <v>713</v>
      </c>
    </row>
    <row r="806" spans="1:4" x14ac:dyDescent="0.35">
      <c r="A806" s="3">
        <f t="shared" si="12"/>
        <v>800</v>
      </c>
      <c r="B806" s="196">
        <v>552018</v>
      </c>
      <c r="C806" s="197" t="s">
        <v>474</v>
      </c>
      <c r="D806" s="198" t="s">
        <v>713</v>
      </c>
    </row>
    <row r="807" spans="1:4" x14ac:dyDescent="0.35">
      <c r="A807" s="3">
        <f t="shared" si="12"/>
        <v>801</v>
      </c>
      <c r="B807" s="196">
        <v>553000</v>
      </c>
      <c r="C807" s="197" t="s">
        <v>475</v>
      </c>
      <c r="D807" s="198" t="s">
        <v>713</v>
      </c>
    </row>
    <row r="808" spans="1:4" x14ac:dyDescent="0.35">
      <c r="A808" s="3">
        <f t="shared" si="12"/>
        <v>802</v>
      </c>
      <c r="B808" s="196">
        <v>553010</v>
      </c>
      <c r="C808" s="197" t="s">
        <v>476</v>
      </c>
      <c r="D808" s="198" t="s">
        <v>713</v>
      </c>
    </row>
    <row r="809" spans="1:4" x14ac:dyDescent="0.35">
      <c r="A809" s="3">
        <f t="shared" si="12"/>
        <v>803</v>
      </c>
      <c r="B809" s="196">
        <v>553011</v>
      </c>
      <c r="C809" s="197" t="s">
        <v>477</v>
      </c>
      <c r="D809" s="198" t="s">
        <v>713</v>
      </c>
    </row>
    <row r="810" spans="1:4" x14ac:dyDescent="0.35">
      <c r="A810" s="3">
        <f t="shared" si="12"/>
        <v>804</v>
      </c>
      <c r="B810" s="196">
        <v>553012</v>
      </c>
      <c r="C810" s="197" t="s">
        <v>478</v>
      </c>
      <c r="D810" s="198" t="s">
        <v>713</v>
      </c>
    </row>
    <row r="811" spans="1:4" x14ac:dyDescent="0.35">
      <c r="A811" s="3">
        <f t="shared" si="12"/>
        <v>805</v>
      </c>
      <c r="B811" s="196">
        <v>553013</v>
      </c>
      <c r="C811" s="197" t="s">
        <v>479</v>
      </c>
      <c r="D811" s="198" t="s">
        <v>713</v>
      </c>
    </row>
    <row r="812" spans="1:4" x14ac:dyDescent="0.35">
      <c r="A812" s="3">
        <f t="shared" si="12"/>
        <v>806</v>
      </c>
      <c r="B812" s="196">
        <v>553014</v>
      </c>
      <c r="C812" s="197" t="s">
        <v>480</v>
      </c>
      <c r="D812" s="198" t="s">
        <v>713</v>
      </c>
    </row>
    <row r="813" spans="1:4" x14ac:dyDescent="0.35">
      <c r="A813" s="3">
        <f t="shared" si="12"/>
        <v>807</v>
      </c>
      <c r="B813" s="196">
        <v>553015</v>
      </c>
      <c r="C813" s="197" t="s">
        <v>481</v>
      </c>
      <c r="D813" s="198" t="s">
        <v>713</v>
      </c>
    </row>
    <row r="814" spans="1:4" x14ac:dyDescent="0.35">
      <c r="A814" s="3">
        <f t="shared" si="12"/>
        <v>808</v>
      </c>
      <c r="B814" s="196">
        <v>554000</v>
      </c>
      <c r="C814" s="197" t="s">
        <v>482</v>
      </c>
      <c r="D814" s="198" t="s">
        <v>713</v>
      </c>
    </row>
    <row r="815" spans="1:4" x14ac:dyDescent="0.35">
      <c r="A815" s="3">
        <f t="shared" si="12"/>
        <v>809</v>
      </c>
      <c r="B815" s="196">
        <v>554010</v>
      </c>
      <c r="C815" s="197" t="s">
        <v>483</v>
      </c>
      <c r="D815" s="198" t="s">
        <v>713</v>
      </c>
    </row>
    <row r="816" spans="1:4" x14ac:dyDescent="0.35">
      <c r="A816" s="3">
        <f t="shared" si="12"/>
        <v>810</v>
      </c>
      <c r="B816" s="196">
        <v>554011</v>
      </c>
      <c r="C816" s="197" t="s">
        <v>484</v>
      </c>
      <c r="D816" s="198" t="s">
        <v>713</v>
      </c>
    </row>
    <row r="817" spans="1:4" x14ac:dyDescent="0.35">
      <c r="A817" s="3">
        <f t="shared" si="12"/>
        <v>811</v>
      </c>
      <c r="B817" s="196">
        <v>554012</v>
      </c>
      <c r="C817" s="197" t="s">
        <v>485</v>
      </c>
      <c r="D817" s="198" t="s">
        <v>713</v>
      </c>
    </row>
    <row r="818" spans="1:4" x14ac:dyDescent="0.35">
      <c r="A818" s="3">
        <f t="shared" si="12"/>
        <v>812</v>
      </c>
      <c r="B818" s="196">
        <v>554013</v>
      </c>
      <c r="C818" s="197" t="s">
        <v>486</v>
      </c>
      <c r="D818" s="198" t="s">
        <v>713</v>
      </c>
    </row>
    <row r="819" spans="1:4" x14ac:dyDescent="0.35">
      <c r="A819" s="3">
        <f t="shared" si="12"/>
        <v>813</v>
      </c>
      <c r="B819" s="196">
        <v>554100</v>
      </c>
      <c r="C819" s="197" t="s">
        <v>487</v>
      </c>
      <c r="D819" s="198" t="s">
        <v>713</v>
      </c>
    </row>
    <row r="820" spans="1:4" x14ac:dyDescent="0.35">
      <c r="A820" s="3">
        <f t="shared" si="12"/>
        <v>814</v>
      </c>
      <c r="B820" s="196">
        <v>554500</v>
      </c>
      <c r="C820" s="197" t="s">
        <v>488</v>
      </c>
      <c r="D820" s="198" t="s">
        <v>713</v>
      </c>
    </row>
    <row r="821" spans="1:4" x14ac:dyDescent="0.35">
      <c r="A821" s="3">
        <f t="shared" si="12"/>
        <v>815</v>
      </c>
      <c r="B821" s="196">
        <v>555000</v>
      </c>
      <c r="C821" s="197" t="s">
        <v>489</v>
      </c>
      <c r="D821" s="198" t="s">
        <v>713</v>
      </c>
    </row>
    <row r="822" spans="1:4" x14ac:dyDescent="0.35">
      <c r="A822" s="3">
        <f t="shared" si="12"/>
        <v>816</v>
      </c>
      <c r="B822" s="196">
        <v>555010</v>
      </c>
      <c r="C822" s="197" t="s">
        <v>490</v>
      </c>
      <c r="D822" s="198" t="s">
        <v>713</v>
      </c>
    </row>
    <row r="823" spans="1:4" x14ac:dyDescent="0.35">
      <c r="A823" s="3">
        <f t="shared" si="12"/>
        <v>817</v>
      </c>
      <c r="B823" s="196">
        <v>555011</v>
      </c>
      <c r="C823" s="197" t="s">
        <v>491</v>
      </c>
      <c r="D823" s="198" t="s">
        <v>713</v>
      </c>
    </row>
    <row r="824" spans="1:4" x14ac:dyDescent="0.35">
      <c r="A824" s="3">
        <f t="shared" si="12"/>
        <v>818</v>
      </c>
      <c r="B824" s="196">
        <v>555012</v>
      </c>
      <c r="C824" s="197" t="s">
        <v>492</v>
      </c>
      <c r="D824" s="198" t="s">
        <v>713</v>
      </c>
    </row>
    <row r="825" spans="1:4" x14ac:dyDescent="0.35">
      <c r="A825" s="3">
        <f t="shared" si="12"/>
        <v>819</v>
      </c>
      <c r="B825" s="196">
        <v>556000</v>
      </c>
      <c r="C825" s="197" t="s">
        <v>493</v>
      </c>
      <c r="D825" s="198" t="s">
        <v>713</v>
      </c>
    </row>
    <row r="826" spans="1:4" x14ac:dyDescent="0.35">
      <c r="A826" s="3">
        <f t="shared" si="12"/>
        <v>820</v>
      </c>
      <c r="B826" s="196">
        <v>556010</v>
      </c>
      <c r="C826" s="197" t="s">
        <v>494</v>
      </c>
      <c r="D826" s="198" t="s">
        <v>713</v>
      </c>
    </row>
    <row r="827" spans="1:4" x14ac:dyDescent="0.35">
      <c r="A827" s="3">
        <f t="shared" si="12"/>
        <v>821</v>
      </c>
      <c r="B827" s="196">
        <v>556011</v>
      </c>
      <c r="C827" s="197" t="s">
        <v>495</v>
      </c>
      <c r="D827" s="198" t="s">
        <v>713</v>
      </c>
    </row>
    <row r="828" spans="1:4" x14ac:dyDescent="0.35">
      <c r="A828" s="3">
        <f t="shared" si="12"/>
        <v>822</v>
      </c>
      <c r="B828" s="196">
        <v>556012</v>
      </c>
      <c r="C828" s="197" t="s">
        <v>496</v>
      </c>
      <c r="D828" s="198" t="s">
        <v>713</v>
      </c>
    </row>
    <row r="829" spans="1:4" x14ac:dyDescent="0.35">
      <c r="A829" s="3">
        <f t="shared" si="12"/>
        <v>823</v>
      </c>
      <c r="B829" s="196">
        <v>556013</v>
      </c>
      <c r="C829" s="197" t="s">
        <v>497</v>
      </c>
      <c r="D829" s="198" t="s">
        <v>713</v>
      </c>
    </row>
    <row r="830" spans="1:4" x14ac:dyDescent="0.35">
      <c r="A830" s="3">
        <f t="shared" si="12"/>
        <v>824</v>
      </c>
      <c r="B830" s="196">
        <v>556014</v>
      </c>
      <c r="C830" s="197" t="s">
        <v>498</v>
      </c>
      <c r="D830" s="198" t="s">
        <v>713</v>
      </c>
    </row>
    <row r="831" spans="1:4" x14ac:dyDescent="0.35">
      <c r="A831" s="3">
        <f t="shared" si="12"/>
        <v>825</v>
      </c>
      <c r="B831" s="196">
        <v>557000</v>
      </c>
      <c r="C831" s="197" t="s">
        <v>499</v>
      </c>
      <c r="D831" s="198" t="s">
        <v>713</v>
      </c>
    </row>
    <row r="832" spans="1:4" x14ac:dyDescent="0.35">
      <c r="A832" s="3">
        <f t="shared" si="12"/>
        <v>826</v>
      </c>
      <c r="B832" s="196">
        <v>557001</v>
      </c>
      <c r="C832" s="197" t="s">
        <v>500</v>
      </c>
      <c r="D832" s="198" t="s">
        <v>713</v>
      </c>
    </row>
    <row r="833" spans="1:5" x14ac:dyDescent="0.35">
      <c r="A833" s="3">
        <f t="shared" si="12"/>
        <v>827</v>
      </c>
      <c r="B833" s="196">
        <v>557002</v>
      </c>
      <c r="C833" s="197" t="s">
        <v>501</v>
      </c>
      <c r="D833" s="198" t="s">
        <v>713</v>
      </c>
    </row>
    <row r="834" spans="1:5" x14ac:dyDescent="0.35">
      <c r="A834" s="3">
        <f t="shared" si="12"/>
        <v>828</v>
      </c>
      <c r="B834" s="196">
        <v>557003</v>
      </c>
      <c r="C834" s="197" t="s">
        <v>502</v>
      </c>
      <c r="D834" s="198" t="s">
        <v>713</v>
      </c>
    </row>
    <row r="835" spans="1:5" x14ac:dyDescent="0.35">
      <c r="A835" s="3">
        <f t="shared" si="12"/>
        <v>829</v>
      </c>
      <c r="B835" s="196">
        <v>557004</v>
      </c>
      <c r="C835" s="197" t="s">
        <v>503</v>
      </c>
      <c r="D835" s="198" t="s">
        <v>713</v>
      </c>
    </row>
    <row r="836" spans="1:5" x14ac:dyDescent="0.35">
      <c r="A836" s="3">
        <f t="shared" si="12"/>
        <v>830</v>
      </c>
      <c r="B836" s="196">
        <v>557005</v>
      </c>
      <c r="C836" s="197" t="s">
        <v>504</v>
      </c>
      <c r="D836" s="198" t="s">
        <v>713</v>
      </c>
    </row>
    <row r="837" spans="1:5" x14ac:dyDescent="0.35">
      <c r="A837" s="3">
        <f t="shared" si="12"/>
        <v>831</v>
      </c>
      <c r="B837" s="196">
        <v>557006</v>
      </c>
      <c r="C837" s="197" t="s">
        <v>505</v>
      </c>
      <c r="D837" s="198" t="s">
        <v>713</v>
      </c>
    </row>
    <row r="838" spans="1:5" x14ac:dyDescent="0.35">
      <c r="A838" s="3">
        <f t="shared" si="12"/>
        <v>832</v>
      </c>
      <c r="B838" s="196">
        <v>557007</v>
      </c>
      <c r="C838" s="197" t="s">
        <v>506</v>
      </c>
      <c r="D838" s="198" t="s">
        <v>713</v>
      </c>
    </row>
    <row r="839" spans="1:5" x14ac:dyDescent="0.35">
      <c r="A839" s="3">
        <f t="shared" si="12"/>
        <v>833</v>
      </c>
      <c r="B839" s="196">
        <v>557008</v>
      </c>
      <c r="C839" s="197" t="s">
        <v>507</v>
      </c>
      <c r="D839" s="198" t="s">
        <v>713</v>
      </c>
    </row>
    <row r="840" spans="1:5" x14ac:dyDescent="0.35">
      <c r="A840" s="3">
        <f t="shared" ref="A840:A903" si="13">+A839+1</f>
        <v>834</v>
      </c>
      <c r="B840" s="196">
        <v>557009</v>
      </c>
      <c r="C840" s="197" t="s">
        <v>508</v>
      </c>
      <c r="D840" s="198" t="s">
        <v>713</v>
      </c>
    </row>
    <row r="841" spans="1:5" ht="14.65" customHeight="1" thickBot="1" x14ac:dyDescent="0.4">
      <c r="A841" s="191">
        <f t="shared" si="13"/>
        <v>835</v>
      </c>
      <c r="B841" s="202">
        <v>557010</v>
      </c>
      <c r="C841" s="203" t="s">
        <v>509</v>
      </c>
      <c r="D841" s="204" t="s">
        <v>713</v>
      </c>
      <c r="E841" s="192">
        <f>COUNT(B785:B841)</f>
        <v>57</v>
      </c>
    </row>
    <row r="842" spans="1:5" ht="14.65" customHeight="1" thickTop="1" x14ac:dyDescent="0.35">
      <c r="A842" s="3">
        <f t="shared" si="13"/>
        <v>836</v>
      </c>
      <c r="B842" s="196">
        <v>560000</v>
      </c>
      <c r="C842" s="197" t="s">
        <v>511</v>
      </c>
      <c r="D842" s="198" t="s">
        <v>713</v>
      </c>
    </row>
    <row r="843" spans="1:5" x14ac:dyDescent="0.35">
      <c r="A843" s="3">
        <f t="shared" si="13"/>
        <v>837</v>
      </c>
      <c r="B843" s="196">
        <v>561000</v>
      </c>
      <c r="C843" s="197" t="s">
        <v>512</v>
      </c>
      <c r="D843" s="198" t="s">
        <v>713</v>
      </c>
    </row>
    <row r="844" spans="1:5" x14ac:dyDescent="0.35">
      <c r="A844" s="3">
        <f t="shared" si="13"/>
        <v>838</v>
      </c>
      <c r="B844" s="196">
        <v>561010</v>
      </c>
      <c r="C844" s="197" t="s">
        <v>513</v>
      </c>
      <c r="D844" s="198" t="s">
        <v>713</v>
      </c>
    </row>
    <row r="845" spans="1:5" x14ac:dyDescent="0.35">
      <c r="A845" s="3">
        <f t="shared" si="13"/>
        <v>839</v>
      </c>
      <c r="B845" s="196">
        <v>561011</v>
      </c>
      <c r="C845" s="197" t="s">
        <v>514</v>
      </c>
      <c r="D845" s="198" t="s">
        <v>713</v>
      </c>
    </row>
    <row r="846" spans="1:5" x14ac:dyDescent="0.35">
      <c r="A846" s="3">
        <f t="shared" si="13"/>
        <v>840</v>
      </c>
      <c r="B846" s="196">
        <v>561012</v>
      </c>
      <c r="C846" s="197" t="s">
        <v>515</v>
      </c>
      <c r="D846" s="198" t="s">
        <v>713</v>
      </c>
    </row>
    <row r="847" spans="1:5" x14ac:dyDescent="0.35">
      <c r="A847" s="3">
        <f t="shared" si="13"/>
        <v>841</v>
      </c>
      <c r="B847" s="196">
        <v>561013</v>
      </c>
      <c r="C847" s="197" t="s">
        <v>516</v>
      </c>
      <c r="D847" s="198" t="s">
        <v>713</v>
      </c>
    </row>
    <row r="848" spans="1:5" x14ac:dyDescent="0.35">
      <c r="A848" s="3">
        <f t="shared" si="13"/>
        <v>842</v>
      </c>
      <c r="B848" s="196">
        <v>561014</v>
      </c>
      <c r="C848" s="197" t="s">
        <v>517</v>
      </c>
      <c r="D848" s="198" t="s">
        <v>713</v>
      </c>
    </row>
    <row r="849" spans="1:11" x14ac:dyDescent="0.35">
      <c r="A849" s="3">
        <f t="shared" si="13"/>
        <v>843</v>
      </c>
      <c r="B849" s="196">
        <v>561015</v>
      </c>
      <c r="C849" s="197" t="s">
        <v>518</v>
      </c>
      <c r="D849" s="198" t="s">
        <v>713</v>
      </c>
    </row>
    <row r="850" spans="1:11" x14ac:dyDescent="0.35">
      <c r="A850" s="3">
        <f t="shared" si="13"/>
        <v>844</v>
      </c>
      <c r="B850" s="196">
        <v>562000</v>
      </c>
      <c r="C850" s="197" t="s">
        <v>519</v>
      </c>
      <c r="D850" s="198" t="s">
        <v>713</v>
      </c>
    </row>
    <row r="851" spans="1:11" x14ac:dyDescent="0.35">
      <c r="A851" s="3">
        <f t="shared" si="13"/>
        <v>845</v>
      </c>
      <c r="B851" s="196">
        <v>562100</v>
      </c>
      <c r="C851" s="197" t="s">
        <v>520</v>
      </c>
      <c r="D851" s="198" t="s">
        <v>713</v>
      </c>
      <c r="I851" s="36"/>
      <c r="J851" s="36"/>
      <c r="K851" s="36"/>
    </row>
    <row r="852" spans="1:11" x14ac:dyDescent="0.35">
      <c r="A852" s="3">
        <f t="shared" si="13"/>
        <v>846</v>
      </c>
      <c r="B852" s="196">
        <v>562101</v>
      </c>
      <c r="C852" s="197" t="s">
        <v>521</v>
      </c>
      <c r="D852" s="198" t="s">
        <v>713</v>
      </c>
      <c r="I852" s="36"/>
      <c r="J852" s="36"/>
      <c r="K852" s="36"/>
    </row>
    <row r="853" spans="1:11" x14ac:dyDescent="0.35">
      <c r="A853" s="3">
        <f t="shared" si="13"/>
        <v>847</v>
      </c>
      <c r="B853" s="196">
        <v>562102</v>
      </c>
      <c r="C853" s="197" t="s">
        <v>522</v>
      </c>
      <c r="D853" s="198" t="s">
        <v>713</v>
      </c>
      <c r="I853" s="36"/>
      <c r="J853" s="36"/>
      <c r="K853" s="36"/>
    </row>
    <row r="854" spans="1:11" x14ac:dyDescent="0.35">
      <c r="A854" s="3">
        <f t="shared" si="13"/>
        <v>848</v>
      </c>
      <c r="B854" s="196">
        <v>562200</v>
      </c>
      <c r="C854" s="197" t="s">
        <v>523</v>
      </c>
      <c r="D854" s="198" t="s">
        <v>713</v>
      </c>
    </row>
    <row r="855" spans="1:11" x14ac:dyDescent="0.35">
      <c r="A855" s="3">
        <f t="shared" si="13"/>
        <v>849</v>
      </c>
      <c r="B855" s="196">
        <v>562201</v>
      </c>
      <c r="C855" s="197" t="s">
        <v>524</v>
      </c>
      <c r="D855" s="198" t="s">
        <v>713</v>
      </c>
    </row>
    <row r="856" spans="1:11" x14ac:dyDescent="0.35">
      <c r="A856" s="3">
        <f t="shared" si="13"/>
        <v>850</v>
      </c>
      <c r="B856" s="196">
        <v>562202</v>
      </c>
      <c r="C856" s="197" t="s">
        <v>525</v>
      </c>
      <c r="D856" s="198" t="s">
        <v>713</v>
      </c>
    </row>
    <row r="857" spans="1:11" x14ac:dyDescent="0.35">
      <c r="A857" s="3">
        <f t="shared" si="13"/>
        <v>851</v>
      </c>
      <c r="B857" s="196">
        <v>563000</v>
      </c>
      <c r="C857" s="197" t="s">
        <v>526</v>
      </c>
      <c r="D857" s="198" t="s">
        <v>713</v>
      </c>
    </row>
    <row r="858" spans="1:11" x14ac:dyDescent="0.35">
      <c r="A858" s="3">
        <f t="shared" si="13"/>
        <v>852</v>
      </c>
      <c r="B858" s="196">
        <v>563001</v>
      </c>
      <c r="C858" s="197" t="s">
        <v>527</v>
      </c>
      <c r="D858" s="198" t="s">
        <v>713</v>
      </c>
    </row>
    <row r="859" spans="1:11" x14ac:dyDescent="0.35">
      <c r="A859" s="3">
        <f t="shared" si="13"/>
        <v>853</v>
      </c>
      <c r="B859" s="196">
        <v>563002</v>
      </c>
      <c r="C859" s="197" t="s">
        <v>528</v>
      </c>
      <c r="D859" s="198" t="s">
        <v>713</v>
      </c>
    </row>
    <row r="860" spans="1:11" x14ac:dyDescent="0.35">
      <c r="A860" s="3">
        <f t="shared" si="13"/>
        <v>854</v>
      </c>
      <c r="B860" s="196">
        <v>563010</v>
      </c>
      <c r="C860" s="197" t="s">
        <v>529</v>
      </c>
      <c r="D860" s="198" t="s">
        <v>713</v>
      </c>
    </row>
    <row r="861" spans="1:11" x14ac:dyDescent="0.35">
      <c r="A861" s="3">
        <f t="shared" si="13"/>
        <v>855</v>
      </c>
      <c r="B861" s="196">
        <v>563011</v>
      </c>
      <c r="C861" s="197" t="s">
        <v>530</v>
      </c>
      <c r="D861" s="198" t="s">
        <v>713</v>
      </c>
    </row>
    <row r="862" spans="1:11" x14ac:dyDescent="0.35">
      <c r="A862" s="3">
        <f t="shared" si="13"/>
        <v>856</v>
      </c>
      <c r="B862" s="196">
        <v>563012</v>
      </c>
      <c r="C862" s="197" t="s">
        <v>531</v>
      </c>
      <c r="D862" s="198" t="s">
        <v>713</v>
      </c>
    </row>
    <row r="863" spans="1:11" x14ac:dyDescent="0.35">
      <c r="A863" s="3">
        <f t="shared" si="13"/>
        <v>857</v>
      </c>
      <c r="B863" s="196">
        <v>563013</v>
      </c>
      <c r="C863" s="197" t="s">
        <v>532</v>
      </c>
      <c r="D863" s="198" t="s">
        <v>713</v>
      </c>
    </row>
    <row r="864" spans="1:11" x14ac:dyDescent="0.35">
      <c r="A864" s="3">
        <f t="shared" si="13"/>
        <v>858</v>
      </c>
      <c r="B864" s="196">
        <v>563014</v>
      </c>
      <c r="C864" s="197" t="s">
        <v>533</v>
      </c>
      <c r="D864" s="198" t="s">
        <v>713</v>
      </c>
    </row>
    <row r="865" spans="1:4" x14ac:dyDescent="0.35">
      <c r="A865" s="3">
        <f t="shared" si="13"/>
        <v>859</v>
      </c>
      <c r="B865" s="196">
        <v>564000</v>
      </c>
      <c r="C865" s="197" t="s">
        <v>534</v>
      </c>
      <c r="D865" s="198" t="s">
        <v>713</v>
      </c>
    </row>
    <row r="866" spans="1:4" x14ac:dyDescent="0.35">
      <c r="A866" s="3">
        <f t="shared" si="13"/>
        <v>860</v>
      </c>
      <c r="B866" s="196">
        <v>564100</v>
      </c>
      <c r="C866" s="197" t="s">
        <v>535</v>
      </c>
      <c r="D866" s="198" t="s">
        <v>713</v>
      </c>
    </row>
    <row r="867" spans="1:4" x14ac:dyDescent="0.35">
      <c r="A867" s="3">
        <f t="shared" si="13"/>
        <v>861</v>
      </c>
      <c r="B867" s="196">
        <v>564200</v>
      </c>
      <c r="C867" s="197" t="s">
        <v>536</v>
      </c>
      <c r="D867" s="198" t="s">
        <v>713</v>
      </c>
    </row>
    <row r="868" spans="1:4" x14ac:dyDescent="0.35">
      <c r="A868" s="3">
        <f t="shared" si="13"/>
        <v>862</v>
      </c>
      <c r="B868" s="196">
        <v>564201</v>
      </c>
      <c r="C868" s="197" t="s">
        <v>537</v>
      </c>
      <c r="D868" s="198" t="s">
        <v>713</v>
      </c>
    </row>
    <row r="869" spans="1:4" x14ac:dyDescent="0.35">
      <c r="A869" s="3">
        <f t="shared" si="13"/>
        <v>863</v>
      </c>
      <c r="B869" s="196">
        <v>564202</v>
      </c>
      <c r="C869" s="197" t="s">
        <v>538</v>
      </c>
      <c r="D869" s="198" t="s">
        <v>713</v>
      </c>
    </row>
    <row r="870" spans="1:4" x14ac:dyDescent="0.35">
      <c r="A870" s="3">
        <f t="shared" si="13"/>
        <v>864</v>
      </c>
      <c r="B870" s="196">
        <v>564203</v>
      </c>
      <c r="C870" s="197" t="s">
        <v>539</v>
      </c>
      <c r="D870" s="198" t="s">
        <v>713</v>
      </c>
    </row>
    <row r="871" spans="1:4" x14ac:dyDescent="0.35">
      <c r="A871" s="3">
        <f t="shared" si="13"/>
        <v>865</v>
      </c>
      <c r="B871" s="196">
        <v>564300</v>
      </c>
      <c r="C871" s="197" t="s">
        <v>131</v>
      </c>
      <c r="D871" s="198" t="s">
        <v>713</v>
      </c>
    </row>
    <row r="872" spans="1:4" x14ac:dyDescent="0.35">
      <c r="A872" s="3">
        <f t="shared" si="13"/>
        <v>866</v>
      </c>
      <c r="B872" s="196">
        <v>564301</v>
      </c>
      <c r="C872" s="197" t="s">
        <v>132</v>
      </c>
      <c r="D872" s="198" t="s">
        <v>713</v>
      </c>
    </row>
    <row r="873" spans="1:4" x14ac:dyDescent="0.35">
      <c r="A873" s="3">
        <f t="shared" si="13"/>
        <v>867</v>
      </c>
      <c r="B873" s="196">
        <v>564302</v>
      </c>
      <c r="C873" s="197" t="s">
        <v>133</v>
      </c>
      <c r="D873" s="198" t="s">
        <v>713</v>
      </c>
    </row>
    <row r="874" spans="1:4" x14ac:dyDescent="0.35">
      <c r="A874" s="3">
        <f t="shared" si="13"/>
        <v>868</v>
      </c>
      <c r="B874" s="196">
        <v>564303</v>
      </c>
      <c r="C874" s="197" t="s">
        <v>134</v>
      </c>
      <c r="D874" s="198" t="s">
        <v>713</v>
      </c>
    </row>
    <row r="875" spans="1:4" x14ac:dyDescent="0.35">
      <c r="A875" s="3">
        <f t="shared" si="13"/>
        <v>869</v>
      </c>
      <c r="B875" s="196">
        <v>564400</v>
      </c>
      <c r="C875" s="197" t="s">
        <v>540</v>
      </c>
      <c r="D875" s="198" t="s">
        <v>713</v>
      </c>
    </row>
    <row r="876" spans="1:4" x14ac:dyDescent="0.35">
      <c r="A876" s="3">
        <f t="shared" si="13"/>
        <v>870</v>
      </c>
      <c r="B876" s="196">
        <v>564401</v>
      </c>
      <c r="C876" s="197" t="s">
        <v>541</v>
      </c>
      <c r="D876" s="198" t="s">
        <v>713</v>
      </c>
    </row>
    <row r="877" spans="1:4" x14ac:dyDescent="0.35">
      <c r="A877" s="3">
        <f t="shared" si="13"/>
        <v>871</v>
      </c>
      <c r="B877" s="196">
        <v>564402</v>
      </c>
      <c r="C877" s="197" t="s">
        <v>542</v>
      </c>
      <c r="D877" s="198" t="s">
        <v>713</v>
      </c>
    </row>
    <row r="878" spans="1:4" x14ac:dyDescent="0.35">
      <c r="A878" s="3">
        <f t="shared" si="13"/>
        <v>872</v>
      </c>
      <c r="B878" s="196">
        <v>564403</v>
      </c>
      <c r="C878" s="197" t="s">
        <v>543</v>
      </c>
      <c r="D878" s="198" t="s">
        <v>713</v>
      </c>
    </row>
    <row r="879" spans="1:4" x14ac:dyDescent="0.35">
      <c r="A879" s="3">
        <f t="shared" si="13"/>
        <v>873</v>
      </c>
      <c r="B879" s="196">
        <v>564404</v>
      </c>
      <c r="C879" s="197" t="s">
        <v>544</v>
      </c>
      <c r="D879" s="198" t="s">
        <v>713</v>
      </c>
    </row>
    <row r="880" spans="1:4" x14ac:dyDescent="0.35">
      <c r="A880" s="3">
        <f t="shared" si="13"/>
        <v>874</v>
      </c>
      <c r="B880" s="196">
        <v>564500</v>
      </c>
      <c r="C880" s="197" t="s">
        <v>545</v>
      </c>
      <c r="D880" s="198" t="s">
        <v>713</v>
      </c>
    </row>
    <row r="881" spans="1:4" x14ac:dyDescent="0.35">
      <c r="A881" s="3">
        <f t="shared" si="13"/>
        <v>875</v>
      </c>
      <c r="B881" s="196">
        <v>565000</v>
      </c>
      <c r="C881" s="197" t="s">
        <v>546</v>
      </c>
      <c r="D881" s="198" t="s">
        <v>713</v>
      </c>
    </row>
    <row r="882" spans="1:4" x14ac:dyDescent="0.35">
      <c r="A882" s="3">
        <f t="shared" si="13"/>
        <v>876</v>
      </c>
      <c r="B882" s="196">
        <v>565100</v>
      </c>
      <c r="C882" s="197" t="s">
        <v>547</v>
      </c>
      <c r="D882" s="198" t="s">
        <v>713</v>
      </c>
    </row>
    <row r="883" spans="1:4" x14ac:dyDescent="0.35">
      <c r="A883" s="3">
        <f t="shared" si="13"/>
        <v>877</v>
      </c>
      <c r="B883" s="196">
        <v>565101</v>
      </c>
      <c r="C883" s="197" t="s">
        <v>548</v>
      </c>
      <c r="D883" s="198" t="s">
        <v>713</v>
      </c>
    </row>
    <row r="884" spans="1:4" x14ac:dyDescent="0.35">
      <c r="A884" s="3">
        <f t="shared" si="13"/>
        <v>878</v>
      </c>
      <c r="B884" s="196">
        <v>565102</v>
      </c>
      <c r="C884" s="197" t="s">
        <v>549</v>
      </c>
      <c r="D884" s="198" t="s">
        <v>713</v>
      </c>
    </row>
    <row r="885" spans="1:4" x14ac:dyDescent="0.35">
      <c r="A885" s="3">
        <f t="shared" si="13"/>
        <v>879</v>
      </c>
      <c r="B885" s="196">
        <v>565200</v>
      </c>
      <c r="C885" s="197" t="s">
        <v>550</v>
      </c>
      <c r="D885" s="198" t="s">
        <v>713</v>
      </c>
    </row>
    <row r="886" spans="1:4" x14ac:dyDescent="0.35">
      <c r="A886" s="3">
        <f t="shared" si="13"/>
        <v>880</v>
      </c>
      <c r="B886" s="196">
        <v>565201</v>
      </c>
      <c r="C886" s="197" t="s">
        <v>551</v>
      </c>
      <c r="D886" s="198" t="s">
        <v>713</v>
      </c>
    </row>
    <row r="887" spans="1:4" x14ac:dyDescent="0.35">
      <c r="A887" s="3">
        <f t="shared" si="13"/>
        <v>881</v>
      </c>
      <c r="B887" s="196">
        <v>565202</v>
      </c>
      <c r="C887" s="197" t="s">
        <v>552</v>
      </c>
      <c r="D887" s="198" t="s">
        <v>713</v>
      </c>
    </row>
    <row r="888" spans="1:4" x14ac:dyDescent="0.35">
      <c r="A888" s="3">
        <f t="shared" si="13"/>
        <v>882</v>
      </c>
      <c r="B888" s="196">
        <v>565300</v>
      </c>
      <c r="C888" s="197" t="s">
        <v>553</v>
      </c>
      <c r="D888" s="198" t="s">
        <v>713</v>
      </c>
    </row>
    <row r="889" spans="1:4" x14ac:dyDescent="0.35">
      <c r="A889" s="3">
        <f t="shared" si="13"/>
        <v>883</v>
      </c>
      <c r="B889" s="196">
        <v>565400</v>
      </c>
      <c r="C889" s="197" t="s">
        <v>554</v>
      </c>
      <c r="D889" s="198" t="s">
        <v>713</v>
      </c>
    </row>
    <row r="890" spans="1:4" x14ac:dyDescent="0.35">
      <c r="A890" s="3">
        <f t="shared" si="13"/>
        <v>884</v>
      </c>
      <c r="B890" s="196">
        <v>565401</v>
      </c>
      <c r="C890" s="197" t="s">
        <v>555</v>
      </c>
      <c r="D890" s="198" t="s">
        <v>713</v>
      </c>
    </row>
    <row r="891" spans="1:4" x14ac:dyDescent="0.35">
      <c r="A891" s="3">
        <f t="shared" si="13"/>
        <v>885</v>
      </c>
      <c r="B891" s="196">
        <v>565402</v>
      </c>
      <c r="C891" s="197" t="s">
        <v>556</v>
      </c>
      <c r="D891" s="198" t="s">
        <v>713</v>
      </c>
    </row>
    <row r="892" spans="1:4" x14ac:dyDescent="0.35">
      <c r="A892" s="3">
        <f t="shared" si="13"/>
        <v>886</v>
      </c>
      <c r="B892" s="196">
        <v>565403</v>
      </c>
      <c r="C892" s="197" t="s">
        <v>557</v>
      </c>
      <c r="D892" s="198" t="s">
        <v>713</v>
      </c>
    </row>
    <row r="893" spans="1:4" x14ac:dyDescent="0.35">
      <c r="A893" s="3">
        <f t="shared" si="13"/>
        <v>887</v>
      </c>
      <c r="B893" s="196">
        <v>565500</v>
      </c>
      <c r="C893" s="197" t="s">
        <v>558</v>
      </c>
      <c r="D893" s="198" t="s">
        <v>713</v>
      </c>
    </row>
    <row r="894" spans="1:4" x14ac:dyDescent="0.35">
      <c r="A894" s="3">
        <f t="shared" si="13"/>
        <v>888</v>
      </c>
      <c r="B894" s="196">
        <v>565501</v>
      </c>
      <c r="C894" s="197" t="s">
        <v>559</v>
      </c>
      <c r="D894" s="198" t="s">
        <v>713</v>
      </c>
    </row>
    <row r="895" spans="1:4" x14ac:dyDescent="0.35">
      <c r="A895" s="3">
        <f t="shared" si="13"/>
        <v>889</v>
      </c>
      <c r="B895" s="196">
        <v>566000</v>
      </c>
      <c r="C895" s="197" t="s">
        <v>560</v>
      </c>
      <c r="D895" s="198" t="s">
        <v>713</v>
      </c>
    </row>
    <row r="896" spans="1:4" x14ac:dyDescent="0.35">
      <c r="A896" s="3">
        <f t="shared" si="13"/>
        <v>890</v>
      </c>
      <c r="B896" s="196">
        <v>566001</v>
      </c>
      <c r="C896" s="197" t="s">
        <v>561</v>
      </c>
      <c r="D896" s="198" t="s">
        <v>713</v>
      </c>
    </row>
    <row r="897" spans="1:4" x14ac:dyDescent="0.35">
      <c r="A897" s="3">
        <f t="shared" si="13"/>
        <v>891</v>
      </c>
      <c r="B897" s="196">
        <v>566002</v>
      </c>
      <c r="C897" s="197" t="s">
        <v>562</v>
      </c>
      <c r="D897" s="198" t="s">
        <v>713</v>
      </c>
    </row>
    <row r="898" spans="1:4" x14ac:dyDescent="0.35">
      <c r="A898" s="3">
        <f t="shared" si="13"/>
        <v>892</v>
      </c>
      <c r="B898" s="196">
        <v>566003</v>
      </c>
      <c r="C898" s="197" t="s">
        <v>563</v>
      </c>
      <c r="D898" s="198" t="s">
        <v>713</v>
      </c>
    </row>
    <row r="899" spans="1:4" x14ac:dyDescent="0.35">
      <c r="A899" s="3">
        <f t="shared" si="13"/>
        <v>893</v>
      </c>
      <c r="B899" s="196">
        <v>567000</v>
      </c>
      <c r="C899" s="197" t="s">
        <v>564</v>
      </c>
      <c r="D899" s="198" t="s">
        <v>713</v>
      </c>
    </row>
    <row r="900" spans="1:4" x14ac:dyDescent="0.35">
      <c r="A900" s="3">
        <f t="shared" si="13"/>
        <v>894</v>
      </c>
      <c r="B900" s="196">
        <v>567001</v>
      </c>
      <c r="C900" s="197" t="s">
        <v>565</v>
      </c>
      <c r="D900" s="198" t="s">
        <v>713</v>
      </c>
    </row>
    <row r="901" spans="1:4" x14ac:dyDescent="0.35">
      <c r="A901" s="3">
        <f t="shared" si="13"/>
        <v>895</v>
      </c>
      <c r="B901" s="196">
        <v>567002</v>
      </c>
      <c r="C901" s="197" t="s">
        <v>566</v>
      </c>
      <c r="D901" s="198" t="s">
        <v>713</v>
      </c>
    </row>
    <row r="902" spans="1:4" x14ac:dyDescent="0.35">
      <c r="A902" s="3">
        <f t="shared" si="13"/>
        <v>896</v>
      </c>
      <c r="B902" s="196">
        <v>567100</v>
      </c>
      <c r="C902" s="197" t="s">
        <v>567</v>
      </c>
      <c r="D902" s="198" t="s">
        <v>713</v>
      </c>
    </row>
    <row r="903" spans="1:4" x14ac:dyDescent="0.35">
      <c r="A903" s="3">
        <f t="shared" si="13"/>
        <v>897</v>
      </c>
      <c r="B903" s="196">
        <v>567101</v>
      </c>
      <c r="C903" s="197" t="s">
        <v>568</v>
      </c>
      <c r="D903" s="198" t="s">
        <v>713</v>
      </c>
    </row>
    <row r="904" spans="1:4" x14ac:dyDescent="0.35">
      <c r="A904" s="3">
        <f t="shared" ref="A904:A967" si="14">+A903+1</f>
        <v>898</v>
      </c>
      <c r="B904" s="196">
        <v>567102</v>
      </c>
      <c r="C904" s="197" t="s">
        <v>569</v>
      </c>
      <c r="D904" s="198" t="s">
        <v>713</v>
      </c>
    </row>
    <row r="905" spans="1:4" x14ac:dyDescent="0.35">
      <c r="A905" s="3">
        <f t="shared" si="14"/>
        <v>899</v>
      </c>
      <c r="B905" s="196">
        <v>567103</v>
      </c>
      <c r="C905" s="197" t="s">
        <v>570</v>
      </c>
      <c r="D905" s="198" t="s">
        <v>713</v>
      </c>
    </row>
    <row r="906" spans="1:4" x14ac:dyDescent="0.35">
      <c r="A906" s="3">
        <f t="shared" si="14"/>
        <v>900</v>
      </c>
      <c r="B906" s="196">
        <v>567104</v>
      </c>
      <c r="C906" s="197" t="s">
        <v>571</v>
      </c>
      <c r="D906" s="198" t="s">
        <v>713</v>
      </c>
    </row>
    <row r="907" spans="1:4" x14ac:dyDescent="0.35">
      <c r="A907" s="3">
        <f t="shared" si="14"/>
        <v>901</v>
      </c>
      <c r="B907" s="196">
        <v>568000</v>
      </c>
      <c r="C907" s="197" t="s">
        <v>572</v>
      </c>
      <c r="D907" s="198" t="s">
        <v>713</v>
      </c>
    </row>
    <row r="908" spans="1:4" x14ac:dyDescent="0.35">
      <c r="A908" s="3">
        <f t="shared" si="14"/>
        <v>902</v>
      </c>
      <c r="B908" s="196">
        <v>568001</v>
      </c>
      <c r="C908" s="197" t="s">
        <v>573</v>
      </c>
      <c r="D908" s="198" t="s">
        <v>713</v>
      </c>
    </row>
    <row r="909" spans="1:4" x14ac:dyDescent="0.35">
      <c r="A909" s="3">
        <f t="shared" si="14"/>
        <v>903</v>
      </c>
      <c r="B909" s="196">
        <v>568002</v>
      </c>
      <c r="C909" s="197" t="s">
        <v>574</v>
      </c>
      <c r="D909" s="198" t="s">
        <v>713</v>
      </c>
    </row>
    <row r="910" spans="1:4" x14ac:dyDescent="0.35">
      <c r="A910" s="3">
        <f t="shared" si="14"/>
        <v>904</v>
      </c>
      <c r="B910" s="196">
        <v>568100</v>
      </c>
      <c r="C910" s="197" t="s">
        <v>575</v>
      </c>
      <c r="D910" s="198" t="s">
        <v>713</v>
      </c>
    </row>
    <row r="911" spans="1:4" x14ac:dyDescent="0.35">
      <c r="A911" s="3">
        <f t="shared" si="14"/>
        <v>905</v>
      </c>
      <c r="B911" s="196">
        <v>568200</v>
      </c>
      <c r="C911" s="197" t="s">
        <v>576</v>
      </c>
      <c r="D911" s="198" t="s">
        <v>713</v>
      </c>
    </row>
    <row r="912" spans="1:4" x14ac:dyDescent="0.35">
      <c r="A912" s="3">
        <f t="shared" si="14"/>
        <v>906</v>
      </c>
      <c r="B912" s="196">
        <v>568210</v>
      </c>
      <c r="C912" s="197" t="s">
        <v>577</v>
      </c>
      <c r="D912" s="198" t="s">
        <v>713</v>
      </c>
    </row>
    <row r="913" spans="1:4" x14ac:dyDescent="0.35">
      <c r="A913" s="3">
        <f t="shared" si="14"/>
        <v>907</v>
      </c>
      <c r="B913" s="196">
        <v>568900</v>
      </c>
      <c r="C913" s="197" t="s">
        <v>578</v>
      </c>
      <c r="D913" s="198" t="s">
        <v>713</v>
      </c>
    </row>
    <row r="914" spans="1:4" x14ac:dyDescent="0.35">
      <c r="A914" s="3">
        <f t="shared" si="14"/>
        <v>908</v>
      </c>
      <c r="B914" s="196">
        <v>568910</v>
      </c>
      <c r="C914" s="197" t="s">
        <v>579</v>
      </c>
      <c r="D914" s="198" t="s">
        <v>713</v>
      </c>
    </row>
    <row r="915" spans="1:4" x14ac:dyDescent="0.35">
      <c r="A915" s="3">
        <f t="shared" si="14"/>
        <v>909</v>
      </c>
      <c r="B915" s="196">
        <v>568911</v>
      </c>
      <c r="C915" s="197" t="s">
        <v>580</v>
      </c>
      <c r="D915" s="198" t="s">
        <v>713</v>
      </c>
    </row>
    <row r="916" spans="1:4" x14ac:dyDescent="0.35">
      <c r="A916" s="3">
        <f t="shared" si="14"/>
        <v>910</v>
      </c>
      <c r="B916" s="196">
        <v>568912</v>
      </c>
      <c r="C916" s="197" t="s">
        <v>581</v>
      </c>
      <c r="D916" s="198" t="s">
        <v>713</v>
      </c>
    </row>
    <row r="917" spans="1:4" x14ac:dyDescent="0.35">
      <c r="A917" s="3">
        <f t="shared" si="14"/>
        <v>911</v>
      </c>
      <c r="B917" s="196">
        <v>568913</v>
      </c>
      <c r="C917" s="197" t="s">
        <v>582</v>
      </c>
      <c r="D917" s="198" t="s">
        <v>713</v>
      </c>
    </row>
    <row r="918" spans="1:4" x14ac:dyDescent="0.35">
      <c r="A918" s="3">
        <f t="shared" si="14"/>
        <v>912</v>
      </c>
      <c r="B918" s="196">
        <v>568914</v>
      </c>
      <c r="C918" s="197" t="s">
        <v>583</v>
      </c>
      <c r="D918" s="198" t="s">
        <v>713</v>
      </c>
    </row>
    <row r="919" spans="1:4" x14ac:dyDescent="0.35">
      <c r="A919" s="3">
        <f t="shared" si="14"/>
        <v>913</v>
      </c>
      <c r="B919" s="196">
        <v>568915</v>
      </c>
      <c r="C919" s="197" t="s">
        <v>584</v>
      </c>
      <c r="D919" s="198" t="s">
        <v>713</v>
      </c>
    </row>
    <row r="920" spans="1:4" x14ac:dyDescent="0.35">
      <c r="A920" s="3">
        <f t="shared" si="14"/>
        <v>914</v>
      </c>
      <c r="B920" s="196">
        <v>568916</v>
      </c>
      <c r="C920" s="197" t="s">
        <v>585</v>
      </c>
      <c r="D920" s="198" t="s">
        <v>713</v>
      </c>
    </row>
    <row r="921" spans="1:4" x14ac:dyDescent="0.35">
      <c r="A921" s="3">
        <f t="shared" si="14"/>
        <v>915</v>
      </c>
      <c r="B921" s="196">
        <v>568917</v>
      </c>
      <c r="C921" s="197" t="s">
        <v>586</v>
      </c>
      <c r="D921" s="198" t="s">
        <v>713</v>
      </c>
    </row>
    <row r="922" spans="1:4" x14ac:dyDescent="0.35">
      <c r="A922" s="3">
        <f t="shared" si="14"/>
        <v>916</v>
      </c>
      <c r="B922" s="196">
        <v>568918</v>
      </c>
      <c r="C922" s="197" t="s">
        <v>587</v>
      </c>
      <c r="D922" s="198" t="s">
        <v>713</v>
      </c>
    </row>
    <row r="923" spans="1:4" x14ac:dyDescent="0.35">
      <c r="A923" s="3">
        <f t="shared" si="14"/>
        <v>917</v>
      </c>
      <c r="B923" s="196">
        <v>568919</v>
      </c>
      <c r="C923" s="197" t="s">
        <v>588</v>
      </c>
      <c r="D923" s="198" t="s">
        <v>713</v>
      </c>
    </row>
    <row r="924" spans="1:4" x14ac:dyDescent="0.35">
      <c r="A924" s="3">
        <f t="shared" si="14"/>
        <v>918</v>
      </c>
      <c r="B924" s="196">
        <v>568920</v>
      </c>
      <c r="C924" s="197" t="s">
        <v>589</v>
      </c>
      <c r="D924" s="198" t="s">
        <v>713</v>
      </c>
    </row>
    <row r="925" spans="1:4" x14ac:dyDescent="0.35">
      <c r="A925" s="3">
        <f t="shared" si="14"/>
        <v>919</v>
      </c>
      <c r="B925" s="196">
        <v>569000</v>
      </c>
      <c r="C925" s="197" t="s">
        <v>590</v>
      </c>
      <c r="D925" s="198" t="s">
        <v>713</v>
      </c>
    </row>
    <row r="926" spans="1:4" x14ac:dyDescent="0.35">
      <c r="A926" s="3">
        <f t="shared" si="14"/>
        <v>920</v>
      </c>
      <c r="B926" s="196">
        <v>569100</v>
      </c>
      <c r="C926" s="197" t="s">
        <v>591</v>
      </c>
      <c r="D926" s="198" t="s">
        <v>713</v>
      </c>
    </row>
    <row r="927" spans="1:4" x14ac:dyDescent="0.35">
      <c r="A927" s="3">
        <f t="shared" si="14"/>
        <v>921</v>
      </c>
      <c r="B927" s="196">
        <v>569101</v>
      </c>
      <c r="C927" s="197" t="s">
        <v>592</v>
      </c>
      <c r="D927" s="198" t="s">
        <v>713</v>
      </c>
    </row>
    <row r="928" spans="1:4" x14ac:dyDescent="0.35">
      <c r="A928" s="3">
        <f t="shared" si="14"/>
        <v>922</v>
      </c>
      <c r="B928" s="196">
        <v>569102</v>
      </c>
      <c r="C928" s="197" t="s">
        <v>593</v>
      </c>
      <c r="D928" s="198" t="s">
        <v>713</v>
      </c>
    </row>
    <row r="929" spans="1:5" x14ac:dyDescent="0.35">
      <c r="A929" s="3">
        <f t="shared" si="14"/>
        <v>923</v>
      </c>
      <c r="B929" s="196">
        <v>569103</v>
      </c>
      <c r="C929" s="197" t="s">
        <v>594</v>
      </c>
      <c r="D929" s="198" t="s">
        <v>713</v>
      </c>
    </row>
    <row r="930" spans="1:5" x14ac:dyDescent="0.35">
      <c r="A930" s="3">
        <f t="shared" si="14"/>
        <v>924</v>
      </c>
      <c r="B930" s="196">
        <v>569200</v>
      </c>
      <c r="C930" s="197" t="s">
        <v>595</v>
      </c>
      <c r="D930" s="198" t="s">
        <v>713</v>
      </c>
    </row>
    <row r="931" spans="1:5" x14ac:dyDescent="0.35">
      <c r="A931" s="3">
        <f t="shared" si="14"/>
        <v>925</v>
      </c>
      <c r="B931" s="196">
        <v>569201</v>
      </c>
      <c r="C931" s="197" t="s">
        <v>596</v>
      </c>
      <c r="D931" s="198" t="s">
        <v>713</v>
      </c>
    </row>
    <row r="932" spans="1:5" x14ac:dyDescent="0.35">
      <c r="A932" s="3">
        <f t="shared" si="14"/>
        <v>926</v>
      </c>
      <c r="B932" s="196">
        <v>569300</v>
      </c>
      <c r="C932" s="197" t="s">
        <v>597</v>
      </c>
      <c r="D932" s="198" t="s">
        <v>713</v>
      </c>
    </row>
    <row r="933" spans="1:5" x14ac:dyDescent="0.35">
      <c r="A933" s="3">
        <f t="shared" si="14"/>
        <v>927</v>
      </c>
      <c r="B933" s="196">
        <v>569301</v>
      </c>
      <c r="C933" s="197" t="s">
        <v>598</v>
      </c>
      <c r="D933" s="198" t="s">
        <v>713</v>
      </c>
    </row>
    <row r="934" spans="1:5" x14ac:dyDescent="0.35">
      <c r="A934" s="3">
        <f t="shared" si="14"/>
        <v>928</v>
      </c>
      <c r="B934" s="196">
        <v>569302</v>
      </c>
      <c r="C934" s="197" t="s">
        <v>599</v>
      </c>
      <c r="D934" s="198" t="s">
        <v>713</v>
      </c>
    </row>
    <row r="935" spans="1:5" ht="14.65" customHeight="1" thickBot="1" x14ac:dyDescent="0.4">
      <c r="A935" s="191">
        <f t="shared" si="14"/>
        <v>929</v>
      </c>
      <c r="B935" s="202">
        <v>569400</v>
      </c>
      <c r="C935" s="203" t="s">
        <v>600</v>
      </c>
      <c r="D935" s="204" t="s">
        <v>713</v>
      </c>
      <c r="E935" s="192">
        <f>COUNT(B842:B935)</f>
        <v>94</v>
      </c>
    </row>
    <row r="936" spans="1:5" ht="14.65" customHeight="1" thickTop="1" x14ac:dyDescent="0.35">
      <c r="A936" s="3">
        <f t="shared" si="14"/>
        <v>930</v>
      </c>
      <c r="B936" s="196">
        <v>570000</v>
      </c>
      <c r="C936" s="197" t="s">
        <v>602</v>
      </c>
      <c r="D936" s="198" t="s">
        <v>713</v>
      </c>
    </row>
    <row r="937" spans="1:5" x14ac:dyDescent="0.35">
      <c r="A937" s="3">
        <f t="shared" si="14"/>
        <v>931</v>
      </c>
      <c r="B937" s="196">
        <v>571000</v>
      </c>
      <c r="C937" s="197" t="s">
        <v>603</v>
      </c>
      <c r="D937" s="198" t="s">
        <v>713</v>
      </c>
    </row>
    <row r="938" spans="1:5" x14ac:dyDescent="0.35">
      <c r="A938" s="3">
        <f t="shared" si="14"/>
        <v>932</v>
      </c>
      <c r="B938" s="196">
        <v>571001</v>
      </c>
      <c r="C938" s="197" t="s">
        <v>604</v>
      </c>
      <c r="D938" s="198" t="s">
        <v>713</v>
      </c>
    </row>
    <row r="939" spans="1:5" x14ac:dyDescent="0.35">
      <c r="A939" s="3">
        <f t="shared" si="14"/>
        <v>933</v>
      </c>
      <c r="B939" s="196">
        <v>571002</v>
      </c>
      <c r="C939" s="197" t="s">
        <v>605</v>
      </c>
      <c r="D939" s="198" t="s">
        <v>713</v>
      </c>
    </row>
    <row r="940" spans="1:5" x14ac:dyDescent="0.35">
      <c r="A940" s="3">
        <f t="shared" si="14"/>
        <v>934</v>
      </c>
      <c r="B940" s="196">
        <v>571003</v>
      </c>
      <c r="C940" s="197" t="s">
        <v>606</v>
      </c>
      <c r="D940" s="198" t="s">
        <v>713</v>
      </c>
    </row>
    <row r="941" spans="1:5" x14ac:dyDescent="0.35">
      <c r="A941" s="3">
        <f t="shared" si="14"/>
        <v>935</v>
      </c>
      <c r="B941" s="196">
        <v>571004</v>
      </c>
      <c r="C941" s="197" t="s">
        <v>607</v>
      </c>
      <c r="D941" s="198" t="s">
        <v>713</v>
      </c>
    </row>
    <row r="942" spans="1:5" x14ac:dyDescent="0.35">
      <c r="A942" s="3">
        <f t="shared" si="14"/>
        <v>936</v>
      </c>
      <c r="B942" s="196">
        <v>571005</v>
      </c>
      <c r="C942" s="197" t="s">
        <v>608</v>
      </c>
      <c r="D942" s="198" t="s">
        <v>713</v>
      </c>
    </row>
    <row r="943" spans="1:5" x14ac:dyDescent="0.35">
      <c r="A943" s="3">
        <f t="shared" si="14"/>
        <v>937</v>
      </c>
      <c r="B943" s="196">
        <v>571006</v>
      </c>
      <c r="C943" s="197" t="s">
        <v>609</v>
      </c>
      <c r="D943" s="198" t="s">
        <v>713</v>
      </c>
    </row>
    <row r="944" spans="1:5" x14ac:dyDescent="0.35">
      <c r="A944" s="3">
        <f t="shared" si="14"/>
        <v>938</v>
      </c>
      <c r="B944" s="196">
        <v>571007</v>
      </c>
      <c r="C944" s="197" t="s">
        <v>610</v>
      </c>
      <c r="D944" s="198" t="s">
        <v>713</v>
      </c>
    </row>
    <row r="945" spans="1:4" x14ac:dyDescent="0.35">
      <c r="A945" s="3">
        <f t="shared" si="14"/>
        <v>939</v>
      </c>
      <c r="B945" s="196">
        <v>571200</v>
      </c>
      <c r="C945" s="197" t="s">
        <v>611</v>
      </c>
      <c r="D945" s="198" t="s">
        <v>713</v>
      </c>
    </row>
    <row r="946" spans="1:4" x14ac:dyDescent="0.35">
      <c r="A946" s="3">
        <f t="shared" si="14"/>
        <v>940</v>
      </c>
      <c r="B946" s="196">
        <v>571201</v>
      </c>
      <c r="C946" s="197" t="s">
        <v>612</v>
      </c>
      <c r="D946" s="198" t="s">
        <v>713</v>
      </c>
    </row>
    <row r="947" spans="1:4" x14ac:dyDescent="0.35">
      <c r="A947" s="3">
        <f t="shared" si="14"/>
        <v>941</v>
      </c>
      <c r="B947" s="196">
        <v>571202</v>
      </c>
      <c r="C947" s="197" t="s">
        <v>613</v>
      </c>
      <c r="D947" s="198" t="s">
        <v>713</v>
      </c>
    </row>
    <row r="948" spans="1:4" x14ac:dyDescent="0.35">
      <c r="A948" s="3">
        <f t="shared" si="14"/>
        <v>942</v>
      </c>
      <c r="B948" s="196">
        <v>572000</v>
      </c>
      <c r="C948" s="197" t="s">
        <v>614</v>
      </c>
      <c r="D948" s="198" t="s">
        <v>713</v>
      </c>
    </row>
    <row r="949" spans="1:4" x14ac:dyDescent="0.35">
      <c r="A949" s="3">
        <f t="shared" si="14"/>
        <v>943</v>
      </c>
      <c r="B949" s="196">
        <v>572100</v>
      </c>
      <c r="C949" s="197" t="s">
        <v>615</v>
      </c>
      <c r="D949" s="198" t="s">
        <v>713</v>
      </c>
    </row>
    <row r="950" spans="1:4" x14ac:dyDescent="0.35">
      <c r="A950" s="3">
        <f t="shared" si="14"/>
        <v>944</v>
      </c>
      <c r="B950" s="196">
        <v>572101</v>
      </c>
      <c r="C950" s="197" t="s">
        <v>616</v>
      </c>
      <c r="D950" s="198" t="s">
        <v>713</v>
      </c>
    </row>
    <row r="951" spans="1:4" x14ac:dyDescent="0.35">
      <c r="A951" s="3">
        <f t="shared" si="14"/>
        <v>945</v>
      </c>
      <c r="B951" s="196">
        <v>572102</v>
      </c>
      <c r="C951" s="197" t="s">
        <v>617</v>
      </c>
      <c r="D951" s="198" t="s">
        <v>713</v>
      </c>
    </row>
    <row r="952" spans="1:4" x14ac:dyDescent="0.35">
      <c r="A952" s="3">
        <f t="shared" si="14"/>
        <v>946</v>
      </c>
      <c r="B952" s="196">
        <v>572103</v>
      </c>
      <c r="C952" s="197" t="s">
        <v>618</v>
      </c>
      <c r="D952" s="198" t="s">
        <v>713</v>
      </c>
    </row>
    <row r="953" spans="1:4" x14ac:dyDescent="0.35">
      <c r="A953" s="3">
        <f t="shared" si="14"/>
        <v>947</v>
      </c>
      <c r="B953" s="196">
        <v>572104</v>
      </c>
      <c r="C953" s="197" t="s">
        <v>619</v>
      </c>
      <c r="D953" s="198" t="s">
        <v>713</v>
      </c>
    </row>
    <row r="954" spans="1:4" x14ac:dyDescent="0.35">
      <c r="A954" s="3">
        <f t="shared" si="14"/>
        <v>948</v>
      </c>
      <c r="B954" s="196">
        <v>573000</v>
      </c>
      <c r="C954" s="197" t="s">
        <v>620</v>
      </c>
      <c r="D954" s="198" t="s">
        <v>713</v>
      </c>
    </row>
    <row r="955" spans="1:4" x14ac:dyDescent="0.35">
      <c r="A955" s="3">
        <f t="shared" si="14"/>
        <v>949</v>
      </c>
      <c r="B955" s="196">
        <v>573100</v>
      </c>
      <c r="C955" s="197" t="s">
        <v>621</v>
      </c>
      <c r="D955" s="198" t="s">
        <v>713</v>
      </c>
    </row>
    <row r="956" spans="1:4" x14ac:dyDescent="0.35">
      <c r="A956" s="3">
        <f t="shared" si="14"/>
        <v>950</v>
      </c>
      <c r="B956" s="196">
        <v>573101</v>
      </c>
      <c r="C956" s="197" t="s">
        <v>622</v>
      </c>
      <c r="D956" s="198" t="s">
        <v>713</v>
      </c>
    </row>
    <row r="957" spans="1:4" x14ac:dyDescent="0.35">
      <c r="A957" s="3">
        <f t="shared" si="14"/>
        <v>951</v>
      </c>
      <c r="B957" s="196">
        <v>573200</v>
      </c>
      <c r="C957" s="197" t="s">
        <v>623</v>
      </c>
      <c r="D957" s="198" t="s">
        <v>713</v>
      </c>
    </row>
    <row r="958" spans="1:4" x14ac:dyDescent="0.35">
      <c r="A958" s="3">
        <f t="shared" si="14"/>
        <v>952</v>
      </c>
      <c r="B958" s="196">
        <v>573201</v>
      </c>
      <c r="C958" s="197" t="s">
        <v>624</v>
      </c>
      <c r="D958" s="198" t="s">
        <v>713</v>
      </c>
    </row>
    <row r="959" spans="1:4" x14ac:dyDescent="0.35">
      <c r="A959" s="3">
        <f t="shared" si="14"/>
        <v>953</v>
      </c>
      <c r="B959" s="196">
        <v>579000</v>
      </c>
      <c r="C959" s="197" t="s">
        <v>625</v>
      </c>
      <c r="D959" s="198" t="s">
        <v>713</v>
      </c>
    </row>
    <row r="960" spans="1:4" x14ac:dyDescent="0.35">
      <c r="A960" s="3">
        <f t="shared" si="14"/>
        <v>954</v>
      </c>
      <c r="B960" s="196">
        <v>580000</v>
      </c>
      <c r="C960" s="197" t="s">
        <v>626</v>
      </c>
      <c r="D960" s="198" t="s">
        <v>713</v>
      </c>
    </row>
    <row r="961" spans="1:4" x14ac:dyDescent="0.35">
      <c r="A961" s="3">
        <f t="shared" si="14"/>
        <v>955</v>
      </c>
      <c r="B961" s="196">
        <v>580010</v>
      </c>
      <c r="C961" s="197" t="s">
        <v>627</v>
      </c>
      <c r="D961" s="198" t="s">
        <v>713</v>
      </c>
    </row>
    <row r="962" spans="1:4" x14ac:dyDescent="0.35">
      <c r="A962" s="3">
        <f t="shared" si="14"/>
        <v>956</v>
      </c>
      <c r="B962" s="196">
        <v>581000</v>
      </c>
      <c r="C962" s="197" t="s">
        <v>628</v>
      </c>
      <c r="D962" s="198" t="s">
        <v>713</v>
      </c>
    </row>
    <row r="963" spans="1:4" x14ac:dyDescent="0.35">
      <c r="A963" s="3">
        <f t="shared" si="14"/>
        <v>957</v>
      </c>
      <c r="B963" s="196">
        <v>581010</v>
      </c>
      <c r="C963" s="197" t="s">
        <v>629</v>
      </c>
      <c r="D963" s="198" t="s">
        <v>713</v>
      </c>
    </row>
    <row r="964" spans="1:4" x14ac:dyDescent="0.35">
      <c r="A964" s="3">
        <f t="shared" si="14"/>
        <v>958</v>
      </c>
      <c r="B964" s="196">
        <v>581011</v>
      </c>
      <c r="C964" s="197" t="s">
        <v>630</v>
      </c>
      <c r="D964" s="198" t="s">
        <v>713</v>
      </c>
    </row>
    <row r="965" spans="1:4" x14ac:dyDescent="0.35">
      <c r="A965" s="3">
        <f t="shared" si="14"/>
        <v>959</v>
      </c>
      <c r="B965" s="196">
        <v>581510</v>
      </c>
      <c r="C965" s="197" t="s">
        <v>631</v>
      </c>
      <c r="D965" s="198" t="s">
        <v>713</v>
      </c>
    </row>
    <row r="966" spans="1:4" x14ac:dyDescent="0.35">
      <c r="A966" s="3">
        <f t="shared" si="14"/>
        <v>960</v>
      </c>
      <c r="B966" s="196">
        <v>581511</v>
      </c>
      <c r="C966" s="197" t="s">
        <v>632</v>
      </c>
      <c r="D966" s="198" t="s">
        <v>713</v>
      </c>
    </row>
    <row r="967" spans="1:4" x14ac:dyDescent="0.35">
      <c r="A967" s="3">
        <f t="shared" si="14"/>
        <v>961</v>
      </c>
      <c r="B967" s="196">
        <v>581512</v>
      </c>
      <c r="C967" s="197" t="s">
        <v>633</v>
      </c>
      <c r="D967" s="198" t="s">
        <v>713</v>
      </c>
    </row>
    <row r="968" spans="1:4" x14ac:dyDescent="0.35">
      <c r="A968" s="3">
        <f t="shared" ref="A968:A1031" si="15">+A967+1</f>
        <v>962</v>
      </c>
      <c r="B968" s="196">
        <v>582000</v>
      </c>
      <c r="C968" s="197" t="s">
        <v>634</v>
      </c>
      <c r="D968" s="198" t="s">
        <v>713</v>
      </c>
    </row>
    <row r="969" spans="1:4" x14ac:dyDescent="0.35">
      <c r="A969" s="3">
        <f t="shared" si="15"/>
        <v>963</v>
      </c>
      <c r="B969" s="196">
        <v>583000</v>
      </c>
      <c r="C969" s="197" t="s">
        <v>635</v>
      </c>
      <c r="D969" s="198" t="s">
        <v>713</v>
      </c>
    </row>
    <row r="970" spans="1:4" x14ac:dyDescent="0.35">
      <c r="A970" s="3">
        <f t="shared" si="15"/>
        <v>964</v>
      </c>
      <c r="B970" s="196">
        <v>583010</v>
      </c>
      <c r="C970" s="197" t="s">
        <v>636</v>
      </c>
      <c r="D970" s="198" t="s">
        <v>713</v>
      </c>
    </row>
    <row r="971" spans="1:4" x14ac:dyDescent="0.35">
      <c r="A971" s="3">
        <f t="shared" si="15"/>
        <v>965</v>
      </c>
      <c r="B971" s="196">
        <v>583011</v>
      </c>
      <c r="C971" s="197" t="s">
        <v>637</v>
      </c>
      <c r="D971" s="198" t="s">
        <v>713</v>
      </c>
    </row>
    <row r="972" spans="1:4" x14ac:dyDescent="0.35">
      <c r="A972" s="3">
        <f t="shared" si="15"/>
        <v>966</v>
      </c>
      <c r="B972" s="196">
        <v>583012</v>
      </c>
      <c r="C972" s="197" t="s">
        <v>638</v>
      </c>
      <c r="D972" s="198" t="s">
        <v>713</v>
      </c>
    </row>
    <row r="973" spans="1:4" x14ac:dyDescent="0.35">
      <c r="A973" s="3">
        <f t="shared" si="15"/>
        <v>967</v>
      </c>
      <c r="B973" s="196">
        <v>583013</v>
      </c>
      <c r="C973" s="197" t="s">
        <v>639</v>
      </c>
      <c r="D973" s="198" t="s">
        <v>713</v>
      </c>
    </row>
    <row r="974" spans="1:4" x14ac:dyDescent="0.35">
      <c r="A974" s="3">
        <f t="shared" si="15"/>
        <v>968</v>
      </c>
      <c r="B974" s="196">
        <v>583014</v>
      </c>
      <c r="C974" s="197" t="s">
        <v>640</v>
      </c>
      <c r="D974" s="198" t="s">
        <v>713</v>
      </c>
    </row>
    <row r="975" spans="1:4" x14ac:dyDescent="0.35">
      <c r="A975" s="3">
        <f t="shared" si="15"/>
        <v>969</v>
      </c>
      <c r="B975" s="196">
        <v>584000</v>
      </c>
      <c r="C975" s="197" t="s">
        <v>641</v>
      </c>
      <c r="D975" s="198" t="s">
        <v>713</v>
      </c>
    </row>
    <row r="976" spans="1:4" x14ac:dyDescent="0.35">
      <c r="A976" s="3">
        <f t="shared" si="15"/>
        <v>970</v>
      </c>
      <c r="B976" s="196">
        <v>584010</v>
      </c>
      <c r="C976" s="197" t="s">
        <v>642</v>
      </c>
      <c r="D976" s="198" t="s">
        <v>713</v>
      </c>
    </row>
    <row r="977" spans="1:5" x14ac:dyDescent="0.35">
      <c r="A977" s="3">
        <f t="shared" si="15"/>
        <v>971</v>
      </c>
      <c r="B977" s="196">
        <v>584020</v>
      </c>
      <c r="C977" s="197" t="s">
        <v>643</v>
      </c>
      <c r="D977" s="198" t="s">
        <v>713</v>
      </c>
    </row>
    <row r="978" spans="1:5" x14ac:dyDescent="0.35">
      <c r="A978" s="3">
        <f t="shared" si="15"/>
        <v>972</v>
      </c>
      <c r="B978" s="196">
        <v>585000</v>
      </c>
      <c r="C978" s="197" t="s">
        <v>644</v>
      </c>
      <c r="D978" s="198" t="s">
        <v>713</v>
      </c>
    </row>
    <row r="979" spans="1:5" x14ac:dyDescent="0.35">
      <c r="A979" s="3">
        <f t="shared" si="15"/>
        <v>973</v>
      </c>
      <c r="B979" s="196">
        <v>586000</v>
      </c>
      <c r="C979" s="197" t="s">
        <v>645</v>
      </c>
      <c r="D979" s="198" t="s">
        <v>713</v>
      </c>
    </row>
    <row r="980" spans="1:5" x14ac:dyDescent="0.35">
      <c r="A980" s="3">
        <f t="shared" si="15"/>
        <v>974</v>
      </c>
      <c r="B980" s="196">
        <v>586010</v>
      </c>
      <c r="C980" s="197" t="s">
        <v>646</v>
      </c>
      <c r="D980" s="198" t="s">
        <v>713</v>
      </c>
    </row>
    <row r="981" spans="1:5" ht="14.65" customHeight="1" thickBot="1" x14ac:dyDescent="0.4">
      <c r="A981" s="191">
        <f t="shared" si="15"/>
        <v>975</v>
      </c>
      <c r="B981" s="202">
        <v>586020</v>
      </c>
      <c r="C981" s="203" t="s">
        <v>647</v>
      </c>
      <c r="D981" s="204" t="s">
        <v>713</v>
      </c>
      <c r="E981" s="192">
        <f>COUNT(B936:B981)</f>
        <v>46</v>
      </c>
    </row>
    <row r="982" spans="1:5" ht="14.65" customHeight="1" thickTop="1" x14ac:dyDescent="0.35">
      <c r="A982" s="3">
        <f t="shared" si="15"/>
        <v>976</v>
      </c>
      <c r="B982" s="196">
        <v>590000</v>
      </c>
      <c r="C982" s="197" t="s">
        <v>649</v>
      </c>
      <c r="D982" s="198" t="s">
        <v>713</v>
      </c>
    </row>
    <row r="983" spans="1:5" x14ac:dyDescent="0.35">
      <c r="A983" s="3">
        <f t="shared" si="15"/>
        <v>977</v>
      </c>
      <c r="B983" s="196">
        <v>591000</v>
      </c>
      <c r="C983" s="197" t="s">
        <v>650</v>
      </c>
      <c r="D983" s="198" t="s">
        <v>713</v>
      </c>
    </row>
    <row r="984" spans="1:5" x14ac:dyDescent="0.35">
      <c r="A984" s="3">
        <f t="shared" si="15"/>
        <v>978</v>
      </c>
      <c r="B984" s="196">
        <v>591010</v>
      </c>
      <c r="C984" s="197" t="s">
        <v>651</v>
      </c>
      <c r="D984" s="198" t="s">
        <v>713</v>
      </c>
    </row>
    <row r="985" spans="1:5" x14ac:dyDescent="0.35">
      <c r="A985" s="3">
        <f t="shared" si="15"/>
        <v>979</v>
      </c>
      <c r="B985" s="196">
        <v>591020</v>
      </c>
      <c r="C985" s="197" t="s">
        <v>652</v>
      </c>
      <c r="D985" s="198" t="s">
        <v>713</v>
      </c>
    </row>
    <row r="986" spans="1:5" x14ac:dyDescent="0.35">
      <c r="A986" s="3">
        <f t="shared" si="15"/>
        <v>980</v>
      </c>
      <c r="B986" s="196">
        <v>591021</v>
      </c>
      <c r="C986" s="197" t="s">
        <v>653</v>
      </c>
      <c r="D986" s="198" t="s">
        <v>713</v>
      </c>
    </row>
    <row r="987" spans="1:5" x14ac:dyDescent="0.35">
      <c r="A987" s="3">
        <f t="shared" si="15"/>
        <v>981</v>
      </c>
      <c r="B987" s="196">
        <v>591022</v>
      </c>
      <c r="C987" s="197" t="s">
        <v>654</v>
      </c>
      <c r="D987" s="198" t="s">
        <v>713</v>
      </c>
    </row>
    <row r="988" spans="1:5" x14ac:dyDescent="0.35">
      <c r="A988" s="3">
        <f t="shared" si="15"/>
        <v>982</v>
      </c>
      <c r="B988" s="196">
        <v>591030</v>
      </c>
      <c r="C988" s="197" t="s">
        <v>655</v>
      </c>
      <c r="D988" s="198" t="s">
        <v>713</v>
      </c>
    </row>
    <row r="989" spans="1:5" x14ac:dyDescent="0.35">
      <c r="A989" s="3">
        <f t="shared" si="15"/>
        <v>983</v>
      </c>
      <c r="B989" s="196">
        <v>592000</v>
      </c>
      <c r="C989" s="197" t="s">
        <v>656</v>
      </c>
      <c r="D989" s="198" t="s">
        <v>713</v>
      </c>
    </row>
    <row r="990" spans="1:5" x14ac:dyDescent="0.35">
      <c r="A990" s="3">
        <f t="shared" si="15"/>
        <v>984</v>
      </c>
      <c r="B990" s="196">
        <v>592010</v>
      </c>
      <c r="C990" s="197" t="s">
        <v>657</v>
      </c>
      <c r="D990" s="198" t="s">
        <v>713</v>
      </c>
    </row>
    <row r="991" spans="1:5" x14ac:dyDescent="0.35">
      <c r="A991" s="3">
        <f t="shared" si="15"/>
        <v>985</v>
      </c>
      <c r="B991" s="196">
        <v>592011</v>
      </c>
      <c r="C991" s="197" t="s">
        <v>658</v>
      </c>
      <c r="D991" s="198" t="s">
        <v>713</v>
      </c>
    </row>
    <row r="992" spans="1:5" x14ac:dyDescent="0.35">
      <c r="A992" s="3">
        <f t="shared" si="15"/>
        <v>986</v>
      </c>
      <c r="B992" s="196">
        <v>592012</v>
      </c>
      <c r="C992" s="197" t="s">
        <v>659</v>
      </c>
      <c r="D992" s="198" t="s">
        <v>713</v>
      </c>
    </row>
    <row r="993" spans="1:5" x14ac:dyDescent="0.35">
      <c r="A993" s="3">
        <f t="shared" si="15"/>
        <v>987</v>
      </c>
      <c r="B993" s="196">
        <v>592013</v>
      </c>
      <c r="C993" s="197" t="s">
        <v>660</v>
      </c>
      <c r="D993" s="198" t="s">
        <v>713</v>
      </c>
    </row>
    <row r="994" spans="1:5" x14ac:dyDescent="0.35">
      <c r="A994" s="3">
        <f t="shared" si="15"/>
        <v>988</v>
      </c>
      <c r="B994" s="196">
        <v>592014</v>
      </c>
      <c r="C994" s="197" t="s">
        <v>661</v>
      </c>
      <c r="D994" s="198" t="s">
        <v>713</v>
      </c>
    </row>
    <row r="995" spans="1:5" x14ac:dyDescent="0.35">
      <c r="A995" s="3">
        <f t="shared" si="15"/>
        <v>989</v>
      </c>
      <c r="B995" s="196">
        <v>592015</v>
      </c>
      <c r="C995" s="197" t="s">
        <v>662</v>
      </c>
      <c r="D995" s="198" t="s">
        <v>713</v>
      </c>
    </row>
    <row r="996" spans="1:5" x14ac:dyDescent="0.35">
      <c r="A996" s="3">
        <f t="shared" si="15"/>
        <v>990</v>
      </c>
      <c r="B996" s="196">
        <v>592016</v>
      </c>
      <c r="C996" s="197" t="s">
        <v>663</v>
      </c>
      <c r="D996" s="198" t="s">
        <v>713</v>
      </c>
    </row>
    <row r="997" spans="1:5" x14ac:dyDescent="0.35">
      <c r="A997" s="3">
        <f t="shared" si="15"/>
        <v>991</v>
      </c>
      <c r="B997" s="196">
        <v>592017</v>
      </c>
      <c r="C997" s="197" t="s">
        <v>158</v>
      </c>
      <c r="D997" s="198" t="s">
        <v>713</v>
      </c>
    </row>
    <row r="998" spans="1:5" x14ac:dyDescent="0.35">
      <c r="A998" s="3">
        <f t="shared" si="15"/>
        <v>992</v>
      </c>
      <c r="B998" s="196">
        <v>593000</v>
      </c>
      <c r="C998" s="197" t="s">
        <v>664</v>
      </c>
      <c r="D998" s="198" t="s">
        <v>713</v>
      </c>
    </row>
    <row r="999" spans="1:5" x14ac:dyDescent="0.35">
      <c r="A999" s="3">
        <f t="shared" si="15"/>
        <v>993</v>
      </c>
      <c r="B999" s="196">
        <v>593010</v>
      </c>
      <c r="C999" s="197" t="s">
        <v>665</v>
      </c>
      <c r="D999" s="198" t="s">
        <v>713</v>
      </c>
    </row>
    <row r="1000" spans="1:5" x14ac:dyDescent="0.35">
      <c r="A1000" s="3">
        <f t="shared" si="15"/>
        <v>994</v>
      </c>
      <c r="B1000" s="196">
        <v>594000</v>
      </c>
      <c r="C1000" s="197" t="s">
        <v>666</v>
      </c>
      <c r="D1000" s="198" t="s">
        <v>713</v>
      </c>
    </row>
    <row r="1001" spans="1:5" x14ac:dyDescent="0.35">
      <c r="A1001" s="3">
        <f t="shared" si="15"/>
        <v>995</v>
      </c>
      <c r="B1001" s="196">
        <v>594010</v>
      </c>
      <c r="C1001" s="197" t="s">
        <v>667</v>
      </c>
      <c r="D1001" s="198" t="s">
        <v>713</v>
      </c>
    </row>
    <row r="1002" spans="1:5" ht="14.65" customHeight="1" thickBot="1" x14ac:dyDescent="0.4">
      <c r="A1002" s="191">
        <f t="shared" si="15"/>
        <v>996</v>
      </c>
      <c r="B1002" s="202">
        <v>594011</v>
      </c>
      <c r="C1002" s="203" t="s">
        <v>668</v>
      </c>
      <c r="D1002" s="204" t="s">
        <v>713</v>
      </c>
      <c r="E1002" s="192">
        <f>COUNT(B982:B1002)</f>
        <v>21</v>
      </c>
    </row>
    <row r="1003" spans="1:5" ht="14.65" customHeight="1" thickTop="1" x14ac:dyDescent="0.35">
      <c r="A1003" s="3">
        <f t="shared" si="15"/>
        <v>997</v>
      </c>
      <c r="B1003" s="196">
        <v>610000</v>
      </c>
      <c r="C1003" s="197" t="s">
        <v>728</v>
      </c>
      <c r="D1003" s="198" t="s">
        <v>713</v>
      </c>
    </row>
    <row r="1004" spans="1:5" x14ac:dyDescent="0.35">
      <c r="A1004" s="3">
        <f t="shared" si="15"/>
        <v>998</v>
      </c>
      <c r="B1004" s="196">
        <v>611000</v>
      </c>
      <c r="C1004" s="197" t="s">
        <v>729</v>
      </c>
      <c r="D1004" s="198" t="s">
        <v>713</v>
      </c>
    </row>
    <row r="1005" spans="1:5" x14ac:dyDescent="0.35">
      <c r="A1005" s="3">
        <f t="shared" si="15"/>
        <v>999</v>
      </c>
      <c r="B1005" s="196">
        <v>611010</v>
      </c>
      <c r="C1005" s="197" t="s">
        <v>730</v>
      </c>
      <c r="D1005" s="198" t="s">
        <v>713</v>
      </c>
    </row>
    <row r="1006" spans="1:5" x14ac:dyDescent="0.35">
      <c r="A1006" s="3">
        <f t="shared" si="15"/>
        <v>1000</v>
      </c>
      <c r="B1006" s="196">
        <v>611011</v>
      </c>
      <c r="C1006" s="197" t="s">
        <v>731</v>
      </c>
      <c r="D1006" s="198" t="s">
        <v>713</v>
      </c>
    </row>
    <row r="1007" spans="1:5" x14ac:dyDescent="0.35">
      <c r="A1007" s="3">
        <f t="shared" si="15"/>
        <v>1001</v>
      </c>
      <c r="B1007" s="196">
        <v>611012</v>
      </c>
      <c r="C1007" s="197" t="s">
        <v>732</v>
      </c>
      <c r="D1007" s="198" t="s">
        <v>713</v>
      </c>
    </row>
    <row r="1008" spans="1:5" x14ac:dyDescent="0.35">
      <c r="A1008" s="3">
        <f t="shared" si="15"/>
        <v>1002</v>
      </c>
      <c r="B1008" s="196">
        <v>611013</v>
      </c>
      <c r="C1008" s="197" t="s">
        <v>733</v>
      </c>
      <c r="D1008" s="198" t="s">
        <v>713</v>
      </c>
    </row>
    <row r="1009" spans="1:4" x14ac:dyDescent="0.35">
      <c r="A1009" s="3">
        <f t="shared" si="15"/>
        <v>1003</v>
      </c>
      <c r="B1009" s="196">
        <v>611014</v>
      </c>
      <c r="C1009" s="197" t="s">
        <v>734</v>
      </c>
      <c r="D1009" s="198" t="s">
        <v>713</v>
      </c>
    </row>
    <row r="1010" spans="1:4" x14ac:dyDescent="0.35">
      <c r="A1010" s="3">
        <f t="shared" si="15"/>
        <v>1004</v>
      </c>
      <c r="B1010" s="196">
        <v>611015</v>
      </c>
      <c r="C1010" s="197" t="s">
        <v>735</v>
      </c>
      <c r="D1010" s="198" t="s">
        <v>713</v>
      </c>
    </row>
    <row r="1011" spans="1:4" x14ac:dyDescent="0.35">
      <c r="A1011" s="3">
        <f t="shared" si="15"/>
        <v>1005</v>
      </c>
      <c r="B1011" s="196">
        <v>611016</v>
      </c>
      <c r="C1011" s="197" t="s">
        <v>736</v>
      </c>
      <c r="D1011" s="198" t="s">
        <v>713</v>
      </c>
    </row>
    <row r="1012" spans="1:4" x14ac:dyDescent="0.35">
      <c r="A1012" s="3">
        <f t="shared" si="15"/>
        <v>1006</v>
      </c>
      <c r="B1012" s="330">
        <v>612000</v>
      </c>
      <c r="C1012" s="331" t="s">
        <v>737</v>
      </c>
      <c r="D1012" s="332" t="s">
        <v>713</v>
      </c>
    </row>
    <row r="1013" spans="1:4" x14ac:dyDescent="0.35">
      <c r="A1013" s="3">
        <f t="shared" si="15"/>
        <v>1007</v>
      </c>
      <c r="B1013" s="330">
        <v>612010</v>
      </c>
      <c r="C1013" s="331" t="s">
        <v>738</v>
      </c>
      <c r="D1013" s="332" t="s">
        <v>713</v>
      </c>
    </row>
    <row r="1014" spans="1:4" x14ac:dyDescent="0.35">
      <c r="A1014" s="3">
        <f t="shared" si="15"/>
        <v>1008</v>
      </c>
      <c r="B1014" s="330">
        <v>612011</v>
      </c>
      <c r="C1014" s="331" t="s">
        <v>739</v>
      </c>
      <c r="D1014" s="332" t="s">
        <v>713</v>
      </c>
    </row>
    <row r="1015" spans="1:4" x14ac:dyDescent="0.35">
      <c r="A1015" s="3">
        <f t="shared" si="15"/>
        <v>1009</v>
      </c>
      <c r="B1015" s="330">
        <v>612012</v>
      </c>
      <c r="C1015" s="331" t="s">
        <v>740</v>
      </c>
      <c r="D1015" s="332" t="s">
        <v>713</v>
      </c>
    </row>
    <row r="1016" spans="1:4" x14ac:dyDescent="0.35">
      <c r="A1016" s="3">
        <f t="shared" si="15"/>
        <v>1010</v>
      </c>
      <c r="B1016" s="196">
        <v>612013</v>
      </c>
      <c r="C1016" s="197" t="s">
        <v>741</v>
      </c>
      <c r="D1016" s="198" t="s">
        <v>713</v>
      </c>
    </row>
    <row r="1017" spans="1:4" x14ac:dyDescent="0.35">
      <c r="A1017" s="3">
        <f t="shared" si="15"/>
        <v>1011</v>
      </c>
      <c r="B1017" s="196">
        <v>612014</v>
      </c>
      <c r="C1017" s="197" t="s">
        <v>742</v>
      </c>
      <c r="D1017" s="198" t="s">
        <v>713</v>
      </c>
    </row>
    <row r="1018" spans="1:4" x14ac:dyDescent="0.35">
      <c r="A1018" s="3">
        <f t="shared" si="15"/>
        <v>1012</v>
      </c>
      <c r="B1018" s="196">
        <v>612015</v>
      </c>
      <c r="C1018" s="197" t="s">
        <v>743</v>
      </c>
      <c r="D1018" s="198" t="s">
        <v>713</v>
      </c>
    </row>
    <row r="1019" spans="1:4" x14ac:dyDescent="0.35">
      <c r="A1019" s="3">
        <f t="shared" si="15"/>
        <v>1013</v>
      </c>
      <c r="B1019" s="196">
        <v>612016</v>
      </c>
      <c r="C1019" s="197" t="s">
        <v>744</v>
      </c>
      <c r="D1019" s="198" t="s">
        <v>713</v>
      </c>
    </row>
    <row r="1020" spans="1:4" x14ac:dyDescent="0.35">
      <c r="A1020" s="3">
        <f t="shared" si="15"/>
        <v>1014</v>
      </c>
      <c r="B1020" s="196">
        <v>612017</v>
      </c>
      <c r="C1020" s="197" t="s">
        <v>745</v>
      </c>
      <c r="D1020" s="198" t="s">
        <v>713</v>
      </c>
    </row>
    <row r="1021" spans="1:4" x14ac:dyDescent="0.35">
      <c r="A1021" s="3">
        <f t="shared" si="15"/>
        <v>1015</v>
      </c>
      <c r="B1021" s="196">
        <v>612018</v>
      </c>
      <c r="C1021" s="197" t="s">
        <v>746</v>
      </c>
      <c r="D1021" s="198" t="s">
        <v>713</v>
      </c>
    </row>
    <row r="1022" spans="1:4" x14ac:dyDescent="0.35">
      <c r="A1022" s="3">
        <f t="shared" si="15"/>
        <v>1016</v>
      </c>
      <c r="B1022" s="196">
        <v>612019</v>
      </c>
      <c r="C1022" s="197" t="s">
        <v>747</v>
      </c>
      <c r="D1022" s="198" t="s">
        <v>713</v>
      </c>
    </row>
    <row r="1023" spans="1:4" x14ac:dyDescent="0.35">
      <c r="A1023" s="3">
        <f t="shared" si="15"/>
        <v>1017</v>
      </c>
      <c r="B1023" s="196">
        <v>613000</v>
      </c>
      <c r="C1023" s="197" t="s">
        <v>748</v>
      </c>
      <c r="D1023" s="198" t="s">
        <v>713</v>
      </c>
    </row>
    <row r="1024" spans="1:4" x14ac:dyDescent="0.35">
      <c r="A1024" s="3">
        <f t="shared" si="15"/>
        <v>1018</v>
      </c>
      <c r="B1024" s="196">
        <v>613010</v>
      </c>
      <c r="C1024" s="197" t="s">
        <v>749</v>
      </c>
      <c r="D1024" s="198" t="s">
        <v>713</v>
      </c>
    </row>
    <row r="1025" spans="1:4" x14ac:dyDescent="0.35">
      <c r="A1025" s="3">
        <f t="shared" si="15"/>
        <v>1019</v>
      </c>
      <c r="B1025" s="196">
        <v>614000</v>
      </c>
      <c r="C1025" s="197" t="s">
        <v>750</v>
      </c>
      <c r="D1025" s="198" t="s">
        <v>713</v>
      </c>
    </row>
    <row r="1026" spans="1:4" x14ac:dyDescent="0.35">
      <c r="A1026" s="3">
        <f t="shared" si="15"/>
        <v>1020</v>
      </c>
      <c r="B1026" s="196">
        <v>614010</v>
      </c>
      <c r="C1026" s="197" t="s">
        <v>751</v>
      </c>
      <c r="D1026" s="198" t="s">
        <v>713</v>
      </c>
    </row>
    <row r="1027" spans="1:4" x14ac:dyDescent="0.35">
      <c r="A1027" s="3">
        <f t="shared" si="15"/>
        <v>1021</v>
      </c>
      <c r="B1027" s="196">
        <v>614011</v>
      </c>
      <c r="C1027" s="197" t="s">
        <v>752</v>
      </c>
      <c r="D1027" s="198" t="s">
        <v>713</v>
      </c>
    </row>
    <row r="1028" spans="1:4" x14ac:dyDescent="0.35">
      <c r="A1028" s="3">
        <f t="shared" si="15"/>
        <v>1022</v>
      </c>
      <c r="B1028" s="196">
        <v>614012</v>
      </c>
      <c r="C1028" s="197" t="s">
        <v>753</v>
      </c>
      <c r="D1028" s="198" t="s">
        <v>713</v>
      </c>
    </row>
    <row r="1029" spans="1:4" x14ac:dyDescent="0.35">
      <c r="A1029" s="3">
        <f t="shared" si="15"/>
        <v>1023</v>
      </c>
      <c r="B1029" s="196">
        <v>614013</v>
      </c>
      <c r="C1029" s="197" t="s">
        <v>754</v>
      </c>
      <c r="D1029" s="198" t="s">
        <v>713</v>
      </c>
    </row>
    <row r="1030" spans="1:4" x14ac:dyDescent="0.35">
      <c r="A1030" s="3">
        <f t="shared" si="15"/>
        <v>1024</v>
      </c>
      <c r="B1030" s="196">
        <v>614014</v>
      </c>
      <c r="C1030" s="197" t="s">
        <v>755</v>
      </c>
      <c r="D1030" s="198" t="s">
        <v>713</v>
      </c>
    </row>
    <row r="1031" spans="1:4" x14ac:dyDescent="0.35">
      <c r="A1031" s="3">
        <f t="shared" si="15"/>
        <v>1025</v>
      </c>
      <c r="B1031" s="196">
        <v>614015</v>
      </c>
      <c r="C1031" s="197" t="s">
        <v>756</v>
      </c>
      <c r="D1031" s="198" t="s">
        <v>713</v>
      </c>
    </row>
    <row r="1032" spans="1:4" x14ac:dyDescent="0.35">
      <c r="A1032" s="3">
        <f t="shared" ref="A1032:A1095" si="16">+A1031+1</f>
        <v>1026</v>
      </c>
      <c r="B1032" s="196">
        <v>614016</v>
      </c>
      <c r="C1032" s="197" t="s">
        <v>757</v>
      </c>
      <c r="D1032" s="198" t="s">
        <v>713</v>
      </c>
    </row>
    <row r="1033" spans="1:4" x14ac:dyDescent="0.35">
      <c r="A1033" s="3">
        <f t="shared" si="16"/>
        <v>1027</v>
      </c>
      <c r="B1033" s="196">
        <v>615000</v>
      </c>
      <c r="C1033" s="197" t="s">
        <v>758</v>
      </c>
      <c r="D1033" s="198" t="s">
        <v>713</v>
      </c>
    </row>
    <row r="1034" spans="1:4" x14ac:dyDescent="0.35">
      <c r="A1034" s="3">
        <f t="shared" si="16"/>
        <v>1028</v>
      </c>
      <c r="B1034" s="196">
        <v>615010</v>
      </c>
      <c r="C1034" s="197" t="s">
        <v>759</v>
      </c>
      <c r="D1034" s="198" t="s">
        <v>713</v>
      </c>
    </row>
    <row r="1035" spans="1:4" x14ac:dyDescent="0.35">
      <c r="A1035" s="3">
        <f t="shared" si="16"/>
        <v>1029</v>
      </c>
      <c r="B1035" s="196">
        <v>615011</v>
      </c>
      <c r="C1035" s="197" t="s">
        <v>760</v>
      </c>
      <c r="D1035" s="198" t="s">
        <v>713</v>
      </c>
    </row>
    <row r="1036" spans="1:4" x14ac:dyDescent="0.35">
      <c r="A1036" s="3">
        <f t="shared" si="16"/>
        <v>1030</v>
      </c>
      <c r="B1036" s="196">
        <v>615012</v>
      </c>
      <c r="C1036" s="197" t="s">
        <v>761</v>
      </c>
      <c r="D1036" s="198" t="s">
        <v>713</v>
      </c>
    </row>
    <row r="1037" spans="1:4" x14ac:dyDescent="0.35">
      <c r="A1037" s="3">
        <f t="shared" si="16"/>
        <v>1031</v>
      </c>
      <c r="B1037" s="196">
        <v>615013</v>
      </c>
      <c r="C1037" s="197" t="s">
        <v>762</v>
      </c>
      <c r="D1037" s="198" t="s">
        <v>713</v>
      </c>
    </row>
    <row r="1038" spans="1:4" x14ac:dyDescent="0.35">
      <c r="A1038" s="3">
        <f t="shared" si="16"/>
        <v>1032</v>
      </c>
      <c r="B1038" s="196">
        <v>615014</v>
      </c>
      <c r="C1038" s="197" t="s">
        <v>763</v>
      </c>
      <c r="D1038" s="198" t="s">
        <v>713</v>
      </c>
    </row>
    <row r="1039" spans="1:4" x14ac:dyDescent="0.35">
      <c r="A1039" s="3">
        <f t="shared" si="16"/>
        <v>1033</v>
      </c>
      <c r="B1039" s="196">
        <v>615015</v>
      </c>
      <c r="C1039" s="197" t="s">
        <v>764</v>
      </c>
      <c r="D1039" s="198" t="s">
        <v>713</v>
      </c>
    </row>
    <row r="1040" spans="1:4" x14ac:dyDescent="0.35">
      <c r="A1040" s="3">
        <f t="shared" si="16"/>
        <v>1034</v>
      </c>
      <c r="B1040" s="196">
        <v>616000</v>
      </c>
      <c r="C1040" s="197" t="s">
        <v>765</v>
      </c>
      <c r="D1040" s="198" t="s">
        <v>713</v>
      </c>
    </row>
    <row r="1041" spans="1:5" x14ac:dyDescent="0.35">
      <c r="A1041" s="3">
        <f t="shared" si="16"/>
        <v>1035</v>
      </c>
      <c r="B1041" s="196">
        <v>616010</v>
      </c>
      <c r="C1041" s="197" t="s">
        <v>766</v>
      </c>
      <c r="D1041" s="198" t="s">
        <v>713</v>
      </c>
    </row>
    <row r="1042" spans="1:5" x14ac:dyDescent="0.35">
      <c r="A1042" s="3">
        <f t="shared" si="16"/>
        <v>1036</v>
      </c>
      <c r="B1042" s="196">
        <v>616011</v>
      </c>
      <c r="C1042" s="197" t="s">
        <v>767</v>
      </c>
      <c r="D1042" s="198" t="s">
        <v>713</v>
      </c>
    </row>
    <row r="1043" spans="1:5" x14ac:dyDescent="0.35">
      <c r="A1043" s="3">
        <f t="shared" si="16"/>
        <v>1037</v>
      </c>
      <c r="B1043" s="196">
        <v>616012</v>
      </c>
      <c r="C1043" s="197" t="s">
        <v>768</v>
      </c>
      <c r="D1043" s="198" t="s">
        <v>713</v>
      </c>
    </row>
    <row r="1044" spans="1:5" x14ac:dyDescent="0.35">
      <c r="A1044" s="3">
        <f t="shared" si="16"/>
        <v>1038</v>
      </c>
      <c r="B1044" s="196">
        <v>616013</v>
      </c>
      <c r="C1044" s="197" t="s">
        <v>769</v>
      </c>
      <c r="D1044" s="198" t="s">
        <v>713</v>
      </c>
    </row>
    <row r="1045" spans="1:5" x14ac:dyDescent="0.35">
      <c r="A1045" s="3">
        <f t="shared" si="16"/>
        <v>1039</v>
      </c>
      <c r="B1045" s="196">
        <v>616014</v>
      </c>
      <c r="C1045" s="197" t="s">
        <v>770</v>
      </c>
      <c r="D1045" s="198" t="s">
        <v>713</v>
      </c>
    </row>
    <row r="1046" spans="1:5" x14ac:dyDescent="0.35">
      <c r="A1046" s="3">
        <f t="shared" si="16"/>
        <v>1040</v>
      </c>
      <c r="B1046" s="196">
        <v>616015</v>
      </c>
      <c r="C1046" s="197" t="s">
        <v>771</v>
      </c>
      <c r="D1046" s="198" t="s">
        <v>713</v>
      </c>
    </row>
    <row r="1047" spans="1:5" x14ac:dyDescent="0.35">
      <c r="A1047" s="3">
        <f t="shared" si="16"/>
        <v>1041</v>
      </c>
      <c r="B1047" s="196">
        <v>619000</v>
      </c>
      <c r="C1047" s="197" t="s">
        <v>772</v>
      </c>
      <c r="D1047" s="198" t="s">
        <v>713</v>
      </c>
    </row>
    <row r="1048" spans="1:5" x14ac:dyDescent="0.35">
      <c r="A1048" s="3">
        <f t="shared" si="16"/>
        <v>1042</v>
      </c>
      <c r="B1048" s="196">
        <v>619001</v>
      </c>
      <c r="C1048" s="197" t="s">
        <v>773</v>
      </c>
      <c r="D1048" s="198" t="s">
        <v>713</v>
      </c>
    </row>
    <row r="1049" spans="1:5" x14ac:dyDescent="0.35">
      <c r="A1049" s="3">
        <f t="shared" si="16"/>
        <v>1043</v>
      </c>
      <c r="B1049" s="196">
        <v>619002</v>
      </c>
      <c r="C1049" s="197" t="s">
        <v>774</v>
      </c>
      <c r="D1049" s="198" t="s">
        <v>713</v>
      </c>
    </row>
    <row r="1050" spans="1:5" x14ac:dyDescent="0.35">
      <c r="A1050" s="3">
        <f t="shared" si="16"/>
        <v>1044</v>
      </c>
      <c r="B1050" s="196">
        <v>619010</v>
      </c>
      <c r="C1050" s="197" t="s">
        <v>775</v>
      </c>
      <c r="D1050" s="198" t="s">
        <v>713</v>
      </c>
    </row>
    <row r="1051" spans="1:5" x14ac:dyDescent="0.35">
      <c r="A1051" s="3">
        <f t="shared" si="16"/>
        <v>1045</v>
      </c>
      <c r="B1051" s="196">
        <v>619011</v>
      </c>
      <c r="C1051" s="197" t="s">
        <v>776</v>
      </c>
      <c r="D1051" s="198" t="s">
        <v>713</v>
      </c>
    </row>
    <row r="1052" spans="1:5" ht="14.65" customHeight="1" thickBot="1" x14ac:dyDescent="0.4">
      <c r="A1052" s="191">
        <f t="shared" si="16"/>
        <v>1046</v>
      </c>
      <c r="B1052" s="202">
        <v>619012</v>
      </c>
      <c r="C1052" s="203" t="s">
        <v>777</v>
      </c>
      <c r="D1052" s="204" t="s">
        <v>713</v>
      </c>
      <c r="E1052" s="192">
        <f>COUNT(B1003:B1052)</f>
        <v>50</v>
      </c>
    </row>
    <row r="1053" spans="1:5" ht="14.65" customHeight="1" thickTop="1" x14ac:dyDescent="0.35">
      <c r="A1053" s="3">
        <f t="shared" si="16"/>
        <v>1047</v>
      </c>
      <c r="B1053" s="196">
        <v>620000</v>
      </c>
      <c r="C1053" s="197" t="s">
        <v>779</v>
      </c>
      <c r="D1053" s="198" t="s">
        <v>713</v>
      </c>
    </row>
    <row r="1054" spans="1:5" x14ac:dyDescent="0.35">
      <c r="A1054" s="3">
        <f t="shared" si="16"/>
        <v>1048</v>
      </c>
      <c r="B1054" s="196">
        <v>620001</v>
      </c>
      <c r="C1054" s="197" t="s">
        <v>780</v>
      </c>
      <c r="D1054" s="198" t="s">
        <v>713</v>
      </c>
    </row>
    <row r="1055" spans="1:5" x14ac:dyDescent="0.35">
      <c r="A1055" s="3">
        <f t="shared" si="16"/>
        <v>1049</v>
      </c>
      <c r="B1055" s="196">
        <v>620002</v>
      </c>
      <c r="C1055" s="197" t="s">
        <v>781</v>
      </c>
      <c r="D1055" s="198" t="s">
        <v>713</v>
      </c>
    </row>
    <row r="1056" spans="1:5" x14ac:dyDescent="0.35">
      <c r="A1056" s="3">
        <f t="shared" si="16"/>
        <v>1050</v>
      </c>
      <c r="B1056" s="196">
        <v>620003</v>
      </c>
      <c r="C1056" s="197" t="s">
        <v>782</v>
      </c>
      <c r="D1056" s="198" t="s">
        <v>713</v>
      </c>
    </row>
    <row r="1057" spans="1:4" x14ac:dyDescent="0.35">
      <c r="A1057" s="3">
        <f t="shared" si="16"/>
        <v>1051</v>
      </c>
      <c r="B1057" s="196">
        <v>620004</v>
      </c>
      <c r="C1057" s="197" t="s">
        <v>783</v>
      </c>
      <c r="D1057" s="198" t="s">
        <v>713</v>
      </c>
    </row>
    <row r="1058" spans="1:4" x14ac:dyDescent="0.35">
      <c r="A1058" s="3">
        <f t="shared" si="16"/>
        <v>1052</v>
      </c>
      <c r="B1058" s="196">
        <v>620005</v>
      </c>
      <c r="C1058" s="197" t="s">
        <v>784</v>
      </c>
      <c r="D1058" s="198" t="s">
        <v>713</v>
      </c>
    </row>
    <row r="1059" spans="1:4" x14ac:dyDescent="0.35">
      <c r="A1059" s="3">
        <f t="shared" si="16"/>
        <v>1053</v>
      </c>
      <c r="B1059" s="196">
        <v>621000</v>
      </c>
      <c r="C1059" s="197" t="s">
        <v>785</v>
      </c>
      <c r="D1059" s="198" t="s">
        <v>713</v>
      </c>
    </row>
    <row r="1060" spans="1:4" x14ac:dyDescent="0.35">
      <c r="A1060" s="3">
        <f t="shared" si="16"/>
        <v>1054</v>
      </c>
      <c r="B1060" s="196">
        <v>621010</v>
      </c>
      <c r="C1060" s="197" t="s">
        <v>786</v>
      </c>
      <c r="D1060" s="198" t="s">
        <v>713</v>
      </c>
    </row>
    <row r="1061" spans="1:4" x14ac:dyDescent="0.35">
      <c r="A1061" s="3">
        <f t="shared" si="16"/>
        <v>1055</v>
      </c>
      <c r="B1061" s="196">
        <v>621011</v>
      </c>
      <c r="C1061" s="197" t="s">
        <v>787</v>
      </c>
      <c r="D1061" s="198" t="s">
        <v>713</v>
      </c>
    </row>
    <row r="1062" spans="1:4" x14ac:dyDescent="0.35">
      <c r="A1062" s="3">
        <f t="shared" si="16"/>
        <v>1056</v>
      </c>
      <c r="B1062" s="196">
        <v>621012</v>
      </c>
      <c r="C1062" s="197" t="s">
        <v>788</v>
      </c>
      <c r="D1062" s="198" t="s">
        <v>713</v>
      </c>
    </row>
    <row r="1063" spans="1:4" x14ac:dyDescent="0.35">
      <c r="A1063" s="3">
        <f t="shared" si="16"/>
        <v>1057</v>
      </c>
      <c r="B1063" s="196">
        <v>621013</v>
      </c>
      <c r="C1063" s="197" t="s">
        <v>789</v>
      </c>
      <c r="D1063" s="198" t="s">
        <v>713</v>
      </c>
    </row>
    <row r="1064" spans="1:4" x14ac:dyDescent="0.35">
      <c r="A1064" s="3">
        <f t="shared" si="16"/>
        <v>1058</v>
      </c>
      <c r="B1064" s="196">
        <v>622000</v>
      </c>
      <c r="C1064" s="197" t="s">
        <v>790</v>
      </c>
      <c r="D1064" s="198" t="s">
        <v>713</v>
      </c>
    </row>
    <row r="1065" spans="1:4" x14ac:dyDescent="0.35">
      <c r="A1065" s="3">
        <f t="shared" si="16"/>
        <v>1059</v>
      </c>
      <c r="B1065" s="196">
        <v>622001</v>
      </c>
      <c r="C1065" s="197" t="s">
        <v>791</v>
      </c>
      <c r="D1065" s="198" t="s">
        <v>713</v>
      </c>
    </row>
    <row r="1066" spans="1:4" x14ac:dyDescent="0.35">
      <c r="A1066" s="3">
        <f t="shared" si="16"/>
        <v>1060</v>
      </c>
      <c r="B1066" s="196">
        <v>622002</v>
      </c>
      <c r="C1066" s="197" t="s">
        <v>792</v>
      </c>
      <c r="D1066" s="198" t="s">
        <v>713</v>
      </c>
    </row>
    <row r="1067" spans="1:4" x14ac:dyDescent="0.35">
      <c r="A1067" s="3">
        <f t="shared" si="16"/>
        <v>1061</v>
      </c>
      <c r="B1067" s="196">
        <v>622003</v>
      </c>
      <c r="C1067" s="197" t="s">
        <v>793</v>
      </c>
      <c r="D1067" s="198" t="s">
        <v>713</v>
      </c>
    </row>
    <row r="1068" spans="1:4" x14ac:dyDescent="0.35">
      <c r="A1068" s="3">
        <f t="shared" si="16"/>
        <v>1062</v>
      </c>
      <c r="B1068" s="196">
        <v>622004</v>
      </c>
      <c r="C1068" s="197" t="s">
        <v>794</v>
      </c>
      <c r="D1068" s="198" t="s">
        <v>713</v>
      </c>
    </row>
    <row r="1069" spans="1:4" x14ac:dyDescent="0.35">
      <c r="A1069" s="3">
        <f t="shared" si="16"/>
        <v>1063</v>
      </c>
      <c r="B1069" s="196">
        <v>622010</v>
      </c>
      <c r="C1069" s="197" t="s">
        <v>795</v>
      </c>
      <c r="D1069" s="198" t="s">
        <v>713</v>
      </c>
    </row>
    <row r="1070" spans="1:4" x14ac:dyDescent="0.35">
      <c r="A1070" s="3">
        <f t="shared" si="16"/>
        <v>1064</v>
      </c>
      <c r="B1070" s="196">
        <v>622011</v>
      </c>
      <c r="C1070" s="197" t="s">
        <v>796</v>
      </c>
      <c r="D1070" s="198" t="s">
        <v>713</v>
      </c>
    </row>
    <row r="1071" spans="1:4" x14ac:dyDescent="0.35">
      <c r="A1071" s="3">
        <f t="shared" si="16"/>
        <v>1065</v>
      </c>
      <c r="B1071" s="196">
        <v>623000</v>
      </c>
      <c r="C1071" s="197" t="s">
        <v>797</v>
      </c>
      <c r="D1071" s="198" t="s">
        <v>713</v>
      </c>
    </row>
    <row r="1072" spans="1:4" x14ac:dyDescent="0.35">
      <c r="A1072" s="3">
        <f t="shared" si="16"/>
        <v>1066</v>
      </c>
      <c r="B1072" s="196">
        <v>623010</v>
      </c>
      <c r="C1072" s="197" t="s">
        <v>798</v>
      </c>
      <c r="D1072" s="198" t="s">
        <v>713</v>
      </c>
    </row>
    <row r="1073" spans="1:4" x14ac:dyDescent="0.35">
      <c r="A1073" s="3">
        <f t="shared" si="16"/>
        <v>1067</v>
      </c>
      <c r="B1073" s="196">
        <v>623011</v>
      </c>
      <c r="C1073" s="197" t="s">
        <v>799</v>
      </c>
      <c r="D1073" s="198" t="s">
        <v>713</v>
      </c>
    </row>
    <row r="1074" spans="1:4" x14ac:dyDescent="0.35">
      <c r="A1074" s="3">
        <f t="shared" si="16"/>
        <v>1068</v>
      </c>
      <c r="B1074" s="196">
        <v>623012</v>
      </c>
      <c r="C1074" s="197" t="s">
        <v>800</v>
      </c>
      <c r="D1074" s="198" t="s">
        <v>713</v>
      </c>
    </row>
    <row r="1075" spans="1:4" x14ac:dyDescent="0.35">
      <c r="A1075" s="3">
        <f t="shared" si="16"/>
        <v>1069</v>
      </c>
      <c r="B1075" s="196">
        <v>623013</v>
      </c>
      <c r="C1075" s="197" t="s">
        <v>801</v>
      </c>
      <c r="D1075" s="198" t="s">
        <v>713</v>
      </c>
    </row>
    <row r="1076" spans="1:4" x14ac:dyDescent="0.35">
      <c r="A1076" s="3">
        <f t="shared" si="16"/>
        <v>1070</v>
      </c>
      <c r="B1076" s="196">
        <v>623500</v>
      </c>
      <c r="C1076" s="197" t="s">
        <v>802</v>
      </c>
      <c r="D1076" s="198" t="s">
        <v>713</v>
      </c>
    </row>
    <row r="1077" spans="1:4" x14ac:dyDescent="0.35">
      <c r="A1077" s="3">
        <f t="shared" si="16"/>
        <v>1071</v>
      </c>
      <c r="B1077" s="196">
        <v>623501</v>
      </c>
      <c r="C1077" s="197" t="s">
        <v>803</v>
      </c>
      <c r="D1077" s="198" t="s">
        <v>713</v>
      </c>
    </row>
    <row r="1078" spans="1:4" x14ac:dyDescent="0.35">
      <c r="A1078" s="3">
        <f t="shared" si="16"/>
        <v>1072</v>
      </c>
      <c r="B1078" s="196">
        <v>623510</v>
      </c>
      <c r="C1078" s="197" t="s">
        <v>804</v>
      </c>
      <c r="D1078" s="198" t="s">
        <v>713</v>
      </c>
    </row>
    <row r="1079" spans="1:4" x14ac:dyDescent="0.35">
      <c r="A1079" s="3">
        <f t="shared" si="16"/>
        <v>1073</v>
      </c>
      <c r="B1079" s="196">
        <v>623511</v>
      </c>
      <c r="C1079" s="197" t="s">
        <v>805</v>
      </c>
      <c r="D1079" s="198" t="s">
        <v>713</v>
      </c>
    </row>
    <row r="1080" spans="1:4" x14ac:dyDescent="0.35">
      <c r="A1080" s="3">
        <f t="shared" si="16"/>
        <v>1074</v>
      </c>
      <c r="B1080" s="196">
        <v>624000</v>
      </c>
      <c r="C1080" s="197" t="s">
        <v>806</v>
      </c>
      <c r="D1080" s="198" t="s">
        <v>713</v>
      </c>
    </row>
    <row r="1081" spans="1:4" x14ac:dyDescent="0.35">
      <c r="A1081" s="3">
        <f t="shared" si="16"/>
        <v>1075</v>
      </c>
      <c r="B1081" s="196">
        <v>624010</v>
      </c>
      <c r="C1081" s="197" t="s">
        <v>807</v>
      </c>
      <c r="D1081" s="198" t="s">
        <v>713</v>
      </c>
    </row>
    <row r="1082" spans="1:4" x14ac:dyDescent="0.35">
      <c r="A1082" s="3">
        <f t="shared" si="16"/>
        <v>1076</v>
      </c>
      <c r="B1082" s="196">
        <v>624100</v>
      </c>
      <c r="C1082" s="197" t="s">
        <v>808</v>
      </c>
      <c r="D1082" s="198" t="s">
        <v>713</v>
      </c>
    </row>
    <row r="1083" spans="1:4" x14ac:dyDescent="0.35">
      <c r="A1083" s="3">
        <f t="shared" si="16"/>
        <v>1077</v>
      </c>
      <c r="B1083" s="196">
        <v>624200</v>
      </c>
      <c r="C1083" s="197" t="s">
        <v>809</v>
      </c>
      <c r="D1083" s="198" t="s">
        <v>713</v>
      </c>
    </row>
    <row r="1084" spans="1:4" x14ac:dyDescent="0.35">
      <c r="A1084" s="3">
        <f t="shared" si="16"/>
        <v>1078</v>
      </c>
      <c r="B1084" s="196">
        <v>624201</v>
      </c>
      <c r="C1084" s="197" t="s">
        <v>810</v>
      </c>
      <c r="D1084" s="198" t="s">
        <v>713</v>
      </c>
    </row>
    <row r="1085" spans="1:4" x14ac:dyDescent="0.35">
      <c r="A1085" s="3">
        <f t="shared" si="16"/>
        <v>1079</v>
      </c>
      <c r="B1085" s="196">
        <v>624202</v>
      </c>
      <c r="C1085" s="197" t="s">
        <v>811</v>
      </c>
      <c r="D1085" s="198" t="s">
        <v>713</v>
      </c>
    </row>
    <row r="1086" spans="1:4" x14ac:dyDescent="0.35">
      <c r="A1086" s="3">
        <f t="shared" si="16"/>
        <v>1080</v>
      </c>
      <c r="B1086" s="196">
        <v>624203</v>
      </c>
      <c r="C1086" s="197" t="s">
        <v>812</v>
      </c>
      <c r="D1086" s="198" t="s">
        <v>713</v>
      </c>
    </row>
    <row r="1087" spans="1:4" x14ac:dyDescent="0.35">
      <c r="A1087" s="3">
        <f t="shared" si="16"/>
        <v>1081</v>
      </c>
      <c r="B1087" s="196">
        <v>624300</v>
      </c>
      <c r="C1087" s="197" t="s">
        <v>813</v>
      </c>
      <c r="D1087" s="198" t="s">
        <v>713</v>
      </c>
    </row>
    <row r="1088" spans="1:4" x14ac:dyDescent="0.35">
      <c r="A1088" s="3">
        <f t="shared" si="16"/>
        <v>1082</v>
      </c>
      <c r="B1088" s="196">
        <v>624301</v>
      </c>
      <c r="C1088" s="197" t="s">
        <v>814</v>
      </c>
      <c r="D1088" s="198" t="s">
        <v>713</v>
      </c>
    </row>
    <row r="1089" spans="1:4" x14ac:dyDescent="0.35">
      <c r="A1089" s="3">
        <f t="shared" si="16"/>
        <v>1083</v>
      </c>
      <c r="B1089" s="196">
        <v>624302</v>
      </c>
      <c r="C1089" s="197" t="s">
        <v>815</v>
      </c>
      <c r="D1089" s="198" t="s">
        <v>713</v>
      </c>
    </row>
    <row r="1090" spans="1:4" x14ac:dyDescent="0.35">
      <c r="A1090" s="3">
        <f t="shared" si="16"/>
        <v>1084</v>
      </c>
      <c r="B1090" s="196">
        <v>624303</v>
      </c>
      <c r="C1090" s="197" t="s">
        <v>816</v>
      </c>
      <c r="D1090" s="198" t="s">
        <v>713</v>
      </c>
    </row>
    <row r="1091" spans="1:4" x14ac:dyDescent="0.35">
      <c r="A1091" s="3">
        <f t="shared" si="16"/>
        <v>1085</v>
      </c>
      <c r="B1091" s="196">
        <v>624400</v>
      </c>
      <c r="C1091" s="197" t="s">
        <v>817</v>
      </c>
      <c r="D1091" s="198" t="s">
        <v>713</v>
      </c>
    </row>
    <row r="1092" spans="1:4" x14ac:dyDescent="0.35">
      <c r="A1092" s="3">
        <f t="shared" si="16"/>
        <v>1086</v>
      </c>
      <c r="B1092" s="196">
        <v>624410</v>
      </c>
      <c r="C1092" s="197" t="s">
        <v>818</v>
      </c>
      <c r="D1092" s="198" t="s">
        <v>713</v>
      </c>
    </row>
    <row r="1093" spans="1:4" x14ac:dyDescent="0.35">
      <c r="A1093" s="3">
        <f t="shared" si="16"/>
        <v>1087</v>
      </c>
      <c r="B1093" s="196">
        <v>625000</v>
      </c>
      <c r="C1093" s="197" t="s">
        <v>819</v>
      </c>
      <c r="D1093" s="198" t="s">
        <v>713</v>
      </c>
    </row>
    <row r="1094" spans="1:4" x14ac:dyDescent="0.35">
      <c r="A1094" s="3">
        <f t="shared" si="16"/>
        <v>1088</v>
      </c>
      <c r="B1094" s="196">
        <v>625010</v>
      </c>
      <c r="C1094" s="197" t="s">
        <v>820</v>
      </c>
      <c r="D1094" s="198" t="s">
        <v>713</v>
      </c>
    </row>
    <row r="1095" spans="1:4" x14ac:dyDescent="0.35">
      <c r="A1095" s="3">
        <f t="shared" si="16"/>
        <v>1089</v>
      </c>
      <c r="B1095" s="196">
        <v>625011</v>
      </c>
      <c r="C1095" s="197" t="s">
        <v>821</v>
      </c>
      <c r="D1095" s="198" t="s">
        <v>713</v>
      </c>
    </row>
    <row r="1096" spans="1:4" x14ac:dyDescent="0.35">
      <c r="A1096" s="3">
        <f t="shared" ref="A1096:A1159" si="17">+A1095+1</f>
        <v>1090</v>
      </c>
      <c r="B1096" s="196">
        <v>625100</v>
      </c>
      <c r="C1096" s="197" t="s">
        <v>822</v>
      </c>
      <c r="D1096" s="198" t="s">
        <v>713</v>
      </c>
    </row>
    <row r="1097" spans="1:4" x14ac:dyDescent="0.35">
      <c r="A1097" s="3">
        <f t="shared" si="17"/>
        <v>1091</v>
      </c>
      <c r="B1097" s="196">
        <v>625110</v>
      </c>
      <c r="C1097" s="197" t="s">
        <v>823</v>
      </c>
      <c r="D1097" s="198" t="s">
        <v>713</v>
      </c>
    </row>
    <row r="1098" spans="1:4" x14ac:dyDescent="0.35">
      <c r="A1098" s="3">
        <f t="shared" si="17"/>
        <v>1092</v>
      </c>
      <c r="B1098" s="196">
        <v>625200</v>
      </c>
      <c r="C1098" s="197" t="s">
        <v>824</v>
      </c>
      <c r="D1098" s="198" t="s">
        <v>713</v>
      </c>
    </row>
    <row r="1099" spans="1:4" x14ac:dyDescent="0.35">
      <c r="A1099" s="3">
        <f t="shared" si="17"/>
        <v>1093</v>
      </c>
      <c r="B1099" s="196">
        <v>625300</v>
      </c>
      <c r="C1099" s="197" t="s">
        <v>825</v>
      </c>
      <c r="D1099" s="198" t="s">
        <v>713</v>
      </c>
    </row>
    <row r="1100" spans="1:4" x14ac:dyDescent="0.35">
      <c r="A1100" s="3">
        <f t="shared" si="17"/>
        <v>1094</v>
      </c>
      <c r="B1100" s="196">
        <v>625310</v>
      </c>
      <c r="C1100" s="197" t="s">
        <v>826</v>
      </c>
      <c r="D1100" s="198" t="s">
        <v>713</v>
      </c>
    </row>
    <row r="1101" spans="1:4" x14ac:dyDescent="0.35">
      <c r="A1101" s="3">
        <f t="shared" si="17"/>
        <v>1095</v>
      </c>
      <c r="B1101" s="196">
        <v>625311</v>
      </c>
      <c r="C1101" s="197" t="s">
        <v>827</v>
      </c>
      <c r="D1101" s="198" t="s">
        <v>713</v>
      </c>
    </row>
    <row r="1102" spans="1:4" x14ac:dyDescent="0.35">
      <c r="A1102" s="3">
        <f t="shared" si="17"/>
        <v>1096</v>
      </c>
      <c r="B1102" s="196">
        <v>625312</v>
      </c>
      <c r="C1102" s="197" t="s">
        <v>828</v>
      </c>
      <c r="D1102" s="198" t="s">
        <v>713</v>
      </c>
    </row>
    <row r="1103" spans="1:4" x14ac:dyDescent="0.35">
      <c r="A1103" s="3">
        <f t="shared" si="17"/>
        <v>1097</v>
      </c>
      <c r="B1103" s="196">
        <v>625400</v>
      </c>
      <c r="C1103" s="197" t="s">
        <v>829</v>
      </c>
      <c r="D1103" s="198" t="s">
        <v>713</v>
      </c>
    </row>
    <row r="1104" spans="1:4" x14ac:dyDescent="0.35">
      <c r="A1104" s="3">
        <f t="shared" si="17"/>
        <v>1098</v>
      </c>
      <c r="B1104" s="196">
        <v>625500</v>
      </c>
      <c r="C1104" s="197" t="s">
        <v>830</v>
      </c>
      <c r="D1104" s="198" t="s">
        <v>713</v>
      </c>
    </row>
    <row r="1105" spans="1:4" x14ac:dyDescent="0.35">
      <c r="A1105" s="3">
        <f t="shared" si="17"/>
        <v>1099</v>
      </c>
      <c r="B1105" s="196">
        <v>625510</v>
      </c>
      <c r="C1105" s="197" t="s">
        <v>831</v>
      </c>
      <c r="D1105" s="198" t="s">
        <v>713</v>
      </c>
    </row>
    <row r="1106" spans="1:4" x14ac:dyDescent="0.35">
      <c r="A1106" s="3">
        <f t="shared" si="17"/>
        <v>1100</v>
      </c>
      <c r="B1106" s="196">
        <v>626000</v>
      </c>
      <c r="C1106" s="197" t="s">
        <v>832</v>
      </c>
      <c r="D1106" s="198" t="s">
        <v>713</v>
      </c>
    </row>
    <row r="1107" spans="1:4" x14ac:dyDescent="0.35">
      <c r="A1107" s="3">
        <f t="shared" si="17"/>
        <v>1101</v>
      </c>
      <c r="B1107" s="196">
        <v>626100</v>
      </c>
      <c r="C1107" s="197" t="s">
        <v>833</v>
      </c>
      <c r="D1107" s="198" t="s">
        <v>713</v>
      </c>
    </row>
    <row r="1108" spans="1:4" x14ac:dyDescent="0.35">
      <c r="A1108" s="3">
        <f t="shared" si="17"/>
        <v>1102</v>
      </c>
      <c r="B1108" s="196">
        <v>626110</v>
      </c>
      <c r="C1108" s="197" t="s">
        <v>834</v>
      </c>
      <c r="D1108" s="198" t="s">
        <v>713</v>
      </c>
    </row>
    <row r="1109" spans="1:4" x14ac:dyDescent="0.35">
      <c r="A1109" s="3">
        <f t="shared" si="17"/>
        <v>1103</v>
      </c>
      <c r="B1109" s="196">
        <v>626200</v>
      </c>
      <c r="C1109" s="197" t="s">
        <v>835</v>
      </c>
      <c r="D1109" s="198" t="s">
        <v>713</v>
      </c>
    </row>
    <row r="1110" spans="1:4" x14ac:dyDescent="0.35">
      <c r="A1110" s="3">
        <f t="shared" si="17"/>
        <v>1104</v>
      </c>
      <c r="B1110" s="196">
        <v>626210</v>
      </c>
      <c r="C1110" s="197" t="s">
        <v>836</v>
      </c>
      <c r="D1110" s="198" t="s">
        <v>713</v>
      </c>
    </row>
    <row r="1111" spans="1:4" x14ac:dyDescent="0.35">
      <c r="A1111" s="3">
        <f t="shared" si="17"/>
        <v>1105</v>
      </c>
      <c r="B1111" s="196">
        <v>627000</v>
      </c>
      <c r="C1111" s="197" t="s">
        <v>837</v>
      </c>
      <c r="D1111" s="198" t="s">
        <v>713</v>
      </c>
    </row>
    <row r="1112" spans="1:4" x14ac:dyDescent="0.35">
      <c r="A1112" s="3">
        <f t="shared" si="17"/>
        <v>1106</v>
      </c>
      <c r="B1112" s="196">
        <v>627010</v>
      </c>
      <c r="C1112" s="197" t="s">
        <v>838</v>
      </c>
      <c r="D1112" s="198" t="s">
        <v>713</v>
      </c>
    </row>
    <row r="1113" spans="1:4" x14ac:dyDescent="0.35">
      <c r="A1113" s="3">
        <f t="shared" si="17"/>
        <v>1107</v>
      </c>
      <c r="B1113" s="196">
        <v>627011</v>
      </c>
      <c r="C1113" s="197" t="s">
        <v>839</v>
      </c>
      <c r="D1113" s="198" t="s">
        <v>713</v>
      </c>
    </row>
    <row r="1114" spans="1:4" x14ac:dyDescent="0.35">
      <c r="A1114" s="3">
        <f t="shared" si="17"/>
        <v>1108</v>
      </c>
      <c r="B1114" s="196">
        <v>627012</v>
      </c>
      <c r="C1114" s="197" t="s">
        <v>840</v>
      </c>
      <c r="D1114" s="198" t="s">
        <v>713</v>
      </c>
    </row>
    <row r="1115" spans="1:4" x14ac:dyDescent="0.35">
      <c r="A1115" s="3">
        <f t="shared" si="17"/>
        <v>1109</v>
      </c>
      <c r="B1115" s="196">
        <v>627013</v>
      </c>
      <c r="C1115" s="197" t="s">
        <v>841</v>
      </c>
      <c r="D1115" s="198" t="s">
        <v>713</v>
      </c>
    </row>
    <row r="1116" spans="1:4" x14ac:dyDescent="0.35">
      <c r="A1116" s="3">
        <f t="shared" si="17"/>
        <v>1110</v>
      </c>
      <c r="B1116" s="196">
        <v>627014</v>
      </c>
      <c r="C1116" s="197" t="s">
        <v>842</v>
      </c>
      <c r="D1116" s="198" t="s">
        <v>713</v>
      </c>
    </row>
    <row r="1117" spans="1:4" x14ac:dyDescent="0.35">
      <c r="A1117" s="3">
        <f t="shared" si="17"/>
        <v>1111</v>
      </c>
      <c r="B1117" s="196">
        <v>627015</v>
      </c>
      <c r="C1117" s="197" t="s">
        <v>843</v>
      </c>
      <c r="D1117" s="198" t="s">
        <v>713</v>
      </c>
    </row>
    <row r="1118" spans="1:4" x14ac:dyDescent="0.35">
      <c r="A1118" s="3">
        <f t="shared" si="17"/>
        <v>1112</v>
      </c>
      <c r="B1118" s="196">
        <v>627100</v>
      </c>
      <c r="C1118" s="197" t="s">
        <v>844</v>
      </c>
      <c r="D1118" s="198" t="s">
        <v>713</v>
      </c>
    </row>
    <row r="1119" spans="1:4" x14ac:dyDescent="0.35">
      <c r="A1119" s="3">
        <f t="shared" si="17"/>
        <v>1113</v>
      </c>
      <c r="B1119" s="196">
        <v>627101</v>
      </c>
      <c r="C1119" s="197" t="s">
        <v>845</v>
      </c>
      <c r="D1119" s="198" t="s">
        <v>713</v>
      </c>
    </row>
    <row r="1120" spans="1:4" x14ac:dyDescent="0.35">
      <c r="A1120" s="3">
        <f t="shared" si="17"/>
        <v>1114</v>
      </c>
      <c r="B1120" s="196">
        <v>627102</v>
      </c>
      <c r="C1120" s="197" t="s">
        <v>846</v>
      </c>
      <c r="D1120" s="198" t="s">
        <v>713</v>
      </c>
    </row>
    <row r="1121" spans="1:4" x14ac:dyDescent="0.35">
      <c r="A1121" s="3">
        <f t="shared" si="17"/>
        <v>1115</v>
      </c>
      <c r="B1121" s="196">
        <v>627103</v>
      </c>
      <c r="C1121" s="197" t="s">
        <v>847</v>
      </c>
      <c r="D1121" s="198" t="s">
        <v>713</v>
      </c>
    </row>
    <row r="1122" spans="1:4" x14ac:dyDescent="0.35">
      <c r="A1122" s="3">
        <f t="shared" si="17"/>
        <v>1116</v>
      </c>
      <c r="B1122" s="196">
        <v>627200</v>
      </c>
      <c r="C1122" s="197" t="s">
        <v>848</v>
      </c>
      <c r="D1122" s="198" t="s">
        <v>713</v>
      </c>
    </row>
    <row r="1123" spans="1:4" x14ac:dyDescent="0.35">
      <c r="A1123" s="3">
        <f t="shared" si="17"/>
        <v>1117</v>
      </c>
      <c r="B1123" s="196">
        <v>627201</v>
      </c>
      <c r="C1123" s="197" t="s">
        <v>849</v>
      </c>
      <c r="D1123" s="198" t="s">
        <v>713</v>
      </c>
    </row>
    <row r="1124" spans="1:4" x14ac:dyDescent="0.35">
      <c r="A1124" s="3">
        <f t="shared" si="17"/>
        <v>1118</v>
      </c>
      <c r="B1124" s="196">
        <v>627202</v>
      </c>
      <c r="C1124" s="197" t="s">
        <v>850</v>
      </c>
      <c r="D1124" s="198" t="s">
        <v>713</v>
      </c>
    </row>
    <row r="1125" spans="1:4" x14ac:dyDescent="0.35">
      <c r="A1125" s="3">
        <f t="shared" si="17"/>
        <v>1119</v>
      </c>
      <c r="B1125" s="196">
        <v>627203</v>
      </c>
      <c r="C1125" s="197" t="s">
        <v>851</v>
      </c>
      <c r="D1125" s="198" t="s">
        <v>713</v>
      </c>
    </row>
    <row r="1126" spans="1:4" x14ac:dyDescent="0.35">
      <c r="A1126" s="3">
        <f t="shared" si="17"/>
        <v>1120</v>
      </c>
      <c r="B1126" s="196">
        <v>627204</v>
      </c>
      <c r="C1126" s="197" t="s">
        <v>852</v>
      </c>
      <c r="D1126" s="198" t="s">
        <v>713</v>
      </c>
    </row>
    <row r="1127" spans="1:4" x14ac:dyDescent="0.35">
      <c r="A1127" s="3">
        <f t="shared" si="17"/>
        <v>1121</v>
      </c>
      <c r="B1127" s="196">
        <v>627300</v>
      </c>
      <c r="C1127" s="197" t="s">
        <v>853</v>
      </c>
      <c r="D1127" s="198" t="s">
        <v>713</v>
      </c>
    </row>
    <row r="1128" spans="1:4" x14ac:dyDescent="0.35">
      <c r="A1128" s="3">
        <f t="shared" si="17"/>
        <v>1122</v>
      </c>
      <c r="B1128" s="196">
        <v>627301</v>
      </c>
      <c r="C1128" s="197" t="s">
        <v>854</v>
      </c>
      <c r="D1128" s="198" t="s">
        <v>713</v>
      </c>
    </row>
    <row r="1129" spans="1:4" x14ac:dyDescent="0.35">
      <c r="A1129" s="3">
        <f t="shared" si="17"/>
        <v>1123</v>
      </c>
      <c r="B1129" s="196">
        <v>627302</v>
      </c>
      <c r="C1129" s="197" t="s">
        <v>855</v>
      </c>
      <c r="D1129" s="198" t="s">
        <v>713</v>
      </c>
    </row>
    <row r="1130" spans="1:4" x14ac:dyDescent="0.35">
      <c r="A1130" s="3">
        <f t="shared" si="17"/>
        <v>1124</v>
      </c>
      <c r="B1130" s="196">
        <v>628000</v>
      </c>
      <c r="C1130" s="197" t="s">
        <v>856</v>
      </c>
      <c r="D1130" s="198" t="s">
        <v>713</v>
      </c>
    </row>
    <row r="1131" spans="1:4" x14ac:dyDescent="0.35">
      <c r="A1131" s="3">
        <f t="shared" si="17"/>
        <v>1125</v>
      </c>
      <c r="B1131" s="196">
        <v>628100</v>
      </c>
      <c r="C1131" s="197" t="s">
        <v>857</v>
      </c>
      <c r="D1131" s="198" t="s">
        <v>713</v>
      </c>
    </row>
    <row r="1132" spans="1:4" x14ac:dyDescent="0.35">
      <c r="A1132" s="3">
        <f t="shared" si="17"/>
        <v>1126</v>
      </c>
      <c r="B1132" s="196">
        <v>628101</v>
      </c>
      <c r="C1132" s="197" t="s">
        <v>858</v>
      </c>
      <c r="D1132" s="198" t="s">
        <v>713</v>
      </c>
    </row>
    <row r="1133" spans="1:4" x14ac:dyDescent="0.35">
      <c r="A1133" s="3">
        <f t="shared" si="17"/>
        <v>1127</v>
      </c>
      <c r="B1133" s="196">
        <v>628102</v>
      </c>
      <c r="C1133" s="197" t="s">
        <v>859</v>
      </c>
      <c r="D1133" s="198" t="s">
        <v>713</v>
      </c>
    </row>
    <row r="1134" spans="1:4" x14ac:dyDescent="0.35">
      <c r="A1134" s="3">
        <f t="shared" si="17"/>
        <v>1128</v>
      </c>
      <c r="B1134" s="196">
        <v>628103</v>
      </c>
      <c r="C1134" s="197" t="s">
        <v>860</v>
      </c>
      <c r="D1134" s="198" t="s">
        <v>713</v>
      </c>
    </row>
    <row r="1135" spans="1:4" x14ac:dyDescent="0.35">
      <c r="A1135" s="3">
        <f t="shared" si="17"/>
        <v>1129</v>
      </c>
      <c r="B1135" s="196">
        <v>628104</v>
      </c>
      <c r="C1135" s="197" t="s">
        <v>861</v>
      </c>
      <c r="D1135" s="198" t="s">
        <v>713</v>
      </c>
    </row>
    <row r="1136" spans="1:4" x14ac:dyDescent="0.35">
      <c r="A1136" s="3">
        <f t="shared" si="17"/>
        <v>1130</v>
      </c>
      <c r="B1136" s="196">
        <v>628105</v>
      </c>
      <c r="C1136" s="197" t="s">
        <v>862</v>
      </c>
      <c r="D1136" s="198" t="s">
        <v>713</v>
      </c>
    </row>
    <row r="1137" spans="1:5" x14ac:dyDescent="0.35">
      <c r="A1137" s="3">
        <f t="shared" si="17"/>
        <v>1131</v>
      </c>
      <c r="B1137" s="196">
        <v>628106</v>
      </c>
      <c r="C1137" s="197" t="s">
        <v>863</v>
      </c>
      <c r="D1137" s="198" t="s">
        <v>713</v>
      </c>
    </row>
    <row r="1138" spans="1:5" x14ac:dyDescent="0.35">
      <c r="A1138" s="3">
        <f t="shared" si="17"/>
        <v>1132</v>
      </c>
      <c r="B1138" s="196">
        <v>628107</v>
      </c>
      <c r="C1138" s="197" t="s">
        <v>864</v>
      </c>
      <c r="D1138" s="198" t="s">
        <v>713</v>
      </c>
    </row>
    <row r="1139" spans="1:5" ht="14.65" customHeight="1" thickBot="1" x14ac:dyDescent="0.4">
      <c r="A1139" s="191">
        <f t="shared" si="17"/>
        <v>1133</v>
      </c>
      <c r="B1139" s="202">
        <v>628108</v>
      </c>
      <c r="C1139" s="203" t="s">
        <v>865</v>
      </c>
      <c r="D1139" s="204" t="s">
        <v>713</v>
      </c>
      <c r="E1139" s="192">
        <f>COUNT(B1053:B1139)</f>
        <v>87</v>
      </c>
    </row>
    <row r="1140" spans="1:5" ht="14.65" customHeight="1" thickTop="1" x14ac:dyDescent="0.35">
      <c r="A1140" s="3">
        <f t="shared" si="17"/>
        <v>1134</v>
      </c>
      <c r="B1140" s="196">
        <v>630000</v>
      </c>
      <c r="C1140" s="197" t="s">
        <v>867</v>
      </c>
      <c r="D1140" s="198" t="s">
        <v>713</v>
      </c>
    </row>
    <row r="1141" spans="1:5" x14ac:dyDescent="0.35">
      <c r="A1141" s="3">
        <f t="shared" si="17"/>
        <v>1135</v>
      </c>
      <c r="B1141" s="196">
        <v>631000</v>
      </c>
      <c r="C1141" s="197" t="s">
        <v>868</v>
      </c>
      <c r="D1141" s="198" t="s">
        <v>713</v>
      </c>
    </row>
    <row r="1142" spans="1:5" x14ac:dyDescent="0.35">
      <c r="A1142" s="3">
        <f t="shared" si="17"/>
        <v>1136</v>
      </c>
      <c r="B1142" s="196">
        <v>631010</v>
      </c>
      <c r="C1142" s="197" t="s">
        <v>869</v>
      </c>
      <c r="D1142" s="198" t="s">
        <v>713</v>
      </c>
    </row>
    <row r="1143" spans="1:5" x14ac:dyDescent="0.35">
      <c r="A1143" s="3">
        <f t="shared" si="17"/>
        <v>1137</v>
      </c>
      <c r="B1143" s="196">
        <v>631011</v>
      </c>
      <c r="C1143" s="197" t="s">
        <v>870</v>
      </c>
      <c r="D1143" s="198" t="s">
        <v>713</v>
      </c>
    </row>
    <row r="1144" spans="1:5" x14ac:dyDescent="0.35">
      <c r="A1144" s="3">
        <f t="shared" si="17"/>
        <v>1138</v>
      </c>
      <c r="B1144" s="196">
        <v>631012</v>
      </c>
      <c r="C1144" s="197" t="s">
        <v>871</v>
      </c>
      <c r="D1144" s="198" t="s">
        <v>713</v>
      </c>
    </row>
    <row r="1145" spans="1:5" x14ac:dyDescent="0.35">
      <c r="A1145" s="3">
        <f t="shared" si="17"/>
        <v>1139</v>
      </c>
      <c r="B1145" s="196">
        <v>631013</v>
      </c>
      <c r="C1145" s="197" t="s">
        <v>872</v>
      </c>
      <c r="D1145" s="198" t="s">
        <v>713</v>
      </c>
    </row>
    <row r="1146" spans="1:5" x14ac:dyDescent="0.35">
      <c r="A1146" s="3">
        <f t="shared" si="17"/>
        <v>1140</v>
      </c>
      <c r="B1146" s="196">
        <v>631014</v>
      </c>
      <c r="C1146" s="197" t="s">
        <v>873</v>
      </c>
      <c r="D1146" s="198" t="s">
        <v>713</v>
      </c>
    </row>
    <row r="1147" spans="1:5" x14ac:dyDescent="0.35">
      <c r="A1147" s="3">
        <f t="shared" si="17"/>
        <v>1141</v>
      </c>
      <c r="B1147" s="196">
        <v>631015</v>
      </c>
      <c r="C1147" s="197" t="s">
        <v>874</v>
      </c>
      <c r="D1147" s="198" t="s">
        <v>713</v>
      </c>
    </row>
    <row r="1148" spans="1:5" x14ac:dyDescent="0.35">
      <c r="A1148" s="3">
        <f t="shared" si="17"/>
        <v>1142</v>
      </c>
      <c r="B1148" s="196">
        <v>631016</v>
      </c>
      <c r="C1148" s="197" t="s">
        <v>875</v>
      </c>
      <c r="D1148" s="198" t="s">
        <v>713</v>
      </c>
    </row>
    <row r="1149" spans="1:5" x14ac:dyDescent="0.35">
      <c r="A1149" s="3">
        <f t="shared" si="17"/>
        <v>1143</v>
      </c>
      <c r="B1149" s="196">
        <v>631017</v>
      </c>
      <c r="C1149" s="197" t="s">
        <v>876</v>
      </c>
      <c r="D1149" s="198" t="s">
        <v>713</v>
      </c>
    </row>
    <row r="1150" spans="1:5" x14ac:dyDescent="0.35">
      <c r="A1150" s="3">
        <f t="shared" si="17"/>
        <v>1144</v>
      </c>
      <c r="B1150" s="196">
        <v>631018</v>
      </c>
      <c r="C1150" s="197" t="s">
        <v>877</v>
      </c>
      <c r="D1150" s="198" t="s">
        <v>713</v>
      </c>
    </row>
    <row r="1151" spans="1:5" x14ac:dyDescent="0.35">
      <c r="A1151" s="3">
        <f t="shared" si="17"/>
        <v>1145</v>
      </c>
      <c r="B1151" s="196">
        <v>631019</v>
      </c>
      <c r="C1151" s="197" t="s">
        <v>878</v>
      </c>
      <c r="D1151" s="198" t="s">
        <v>713</v>
      </c>
    </row>
    <row r="1152" spans="1:5" x14ac:dyDescent="0.35">
      <c r="A1152" s="3">
        <f t="shared" si="17"/>
        <v>1146</v>
      </c>
      <c r="B1152" s="196">
        <v>631020</v>
      </c>
      <c r="C1152" s="197" t="s">
        <v>879</v>
      </c>
      <c r="D1152" s="198" t="s">
        <v>713</v>
      </c>
    </row>
    <row r="1153" spans="1:4" x14ac:dyDescent="0.35">
      <c r="A1153" s="3">
        <f t="shared" si="17"/>
        <v>1147</v>
      </c>
      <c r="B1153" s="196">
        <v>631021</v>
      </c>
      <c r="C1153" s="197" t="s">
        <v>880</v>
      </c>
      <c r="D1153" s="198" t="s">
        <v>713</v>
      </c>
    </row>
    <row r="1154" spans="1:4" x14ac:dyDescent="0.35">
      <c r="A1154" s="3">
        <f t="shared" si="17"/>
        <v>1148</v>
      </c>
      <c r="B1154" s="196">
        <v>631022</v>
      </c>
      <c r="C1154" s="197" t="s">
        <v>881</v>
      </c>
      <c r="D1154" s="198" t="s">
        <v>713</v>
      </c>
    </row>
    <row r="1155" spans="1:4" x14ac:dyDescent="0.35">
      <c r="A1155" s="3">
        <f t="shared" si="17"/>
        <v>1149</v>
      </c>
      <c r="B1155" s="196">
        <v>631023</v>
      </c>
      <c r="C1155" s="197" t="s">
        <v>882</v>
      </c>
      <c r="D1155" s="198" t="s">
        <v>713</v>
      </c>
    </row>
    <row r="1156" spans="1:4" x14ac:dyDescent="0.35">
      <c r="A1156" s="3">
        <f t="shared" si="17"/>
        <v>1150</v>
      </c>
      <c r="B1156" s="196">
        <v>632000</v>
      </c>
      <c r="C1156" s="197" t="s">
        <v>742</v>
      </c>
      <c r="D1156" s="198" t="s">
        <v>713</v>
      </c>
    </row>
    <row r="1157" spans="1:4" x14ac:dyDescent="0.35">
      <c r="A1157" s="3">
        <f t="shared" si="17"/>
        <v>1151</v>
      </c>
      <c r="B1157" s="196">
        <v>632010</v>
      </c>
      <c r="C1157" s="197" t="s">
        <v>883</v>
      </c>
      <c r="D1157" s="198" t="s">
        <v>713</v>
      </c>
    </row>
    <row r="1158" spans="1:4" x14ac:dyDescent="0.35">
      <c r="A1158" s="3">
        <f t="shared" si="17"/>
        <v>1152</v>
      </c>
      <c r="B1158" s="196">
        <v>632020</v>
      </c>
      <c r="C1158" s="197" t="s">
        <v>884</v>
      </c>
      <c r="D1158" s="198" t="s">
        <v>713</v>
      </c>
    </row>
    <row r="1159" spans="1:4" x14ac:dyDescent="0.35">
      <c r="A1159" s="3">
        <f t="shared" si="17"/>
        <v>1153</v>
      </c>
      <c r="B1159" s="196">
        <v>633000</v>
      </c>
      <c r="C1159" s="197" t="s">
        <v>885</v>
      </c>
      <c r="D1159" s="198" t="s">
        <v>713</v>
      </c>
    </row>
    <row r="1160" spans="1:4" x14ac:dyDescent="0.35">
      <c r="A1160" s="3">
        <f t="shared" ref="A1160:A1223" si="18">+A1159+1</f>
        <v>1154</v>
      </c>
      <c r="B1160" s="196">
        <v>633010</v>
      </c>
      <c r="C1160" s="197" t="s">
        <v>886</v>
      </c>
      <c r="D1160" s="198" t="s">
        <v>713</v>
      </c>
    </row>
    <row r="1161" spans="1:4" x14ac:dyDescent="0.35">
      <c r="A1161" s="3">
        <f t="shared" si="18"/>
        <v>1155</v>
      </c>
      <c r="B1161" s="196">
        <v>633011</v>
      </c>
      <c r="C1161" s="197" t="s">
        <v>887</v>
      </c>
      <c r="D1161" s="198" t="s">
        <v>713</v>
      </c>
    </row>
    <row r="1162" spans="1:4" x14ac:dyDescent="0.35">
      <c r="A1162" s="3">
        <f t="shared" si="18"/>
        <v>1156</v>
      </c>
      <c r="B1162" s="196">
        <v>633012</v>
      </c>
      <c r="C1162" s="197" t="s">
        <v>888</v>
      </c>
      <c r="D1162" s="198" t="s">
        <v>713</v>
      </c>
    </row>
    <row r="1163" spans="1:4" x14ac:dyDescent="0.35">
      <c r="A1163" s="3">
        <f t="shared" si="18"/>
        <v>1157</v>
      </c>
      <c r="B1163" s="196">
        <v>634000</v>
      </c>
      <c r="C1163" s="197" t="s">
        <v>889</v>
      </c>
      <c r="D1163" s="198" t="s">
        <v>713</v>
      </c>
    </row>
    <row r="1164" spans="1:4" x14ac:dyDescent="0.35">
      <c r="A1164" s="3">
        <f t="shared" si="18"/>
        <v>1158</v>
      </c>
      <c r="B1164" s="196">
        <v>634010</v>
      </c>
      <c r="C1164" s="197" t="s">
        <v>890</v>
      </c>
      <c r="D1164" s="198" t="s">
        <v>713</v>
      </c>
    </row>
    <row r="1165" spans="1:4" x14ac:dyDescent="0.35">
      <c r="A1165" s="3">
        <f t="shared" si="18"/>
        <v>1159</v>
      </c>
      <c r="B1165" s="196">
        <v>634011</v>
      </c>
      <c r="C1165" s="197" t="s">
        <v>891</v>
      </c>
      <c r="D1165" s="198" t="s">
        <v>713</v>
      </c>
    </row>
    <row r="1166" spans="1:4" x14ac:dyDescent="0.35">
      <c r="A1166" s="3">
        <f t="shared" si="18"/>
        <v>1160</v>
      </c>
      <c r="B1166" s="196">
        <v>635000</v>
      </c>
      <c r="C1166" s="197" t="s">
        <v>892</v>
      </c>
      <c r="D1166" s="198" t="s">
        <v>713</v>
      </c>
    </row>
    <row r="1167" spans="1:4" x14ac:dyDescent="0.35">
      <c r="A1167" s="3">
        <f t="shared" si="18"/>
        <v>1161</v>
      </c>
      <c r="B1167" s="196">
        <v>635010</v>
      </c>
      <c r="C1167" s="197" t="s">
        <v>893</v>
      </c>
      <c r="D1167" s="198" t="s">
        <v>713</v>
      </c>
    </row>
    <row r="1168" spans="1:4" x14ac:dyDescent="0.35">
      <c r="A1168" s="3">
        <f t="shared" si="18"/>
        <v>1162</v>
      </c>
      <c r="B1168" s="196">
        <v>635011</v>
      </c>
      <c r="C1168" s="197" t="s">
        <v>894</v>
      </c>
      <c r="D1168" s="198" t="s">
        <v>713</v>
      </c>
    </row>
    <row r="1169" spans="1:5" x14ac:dyDescent="0.35">
      <c r="A1169" s="3">
        <f t="shared" si="18"/>
        <v>1163</v>
      </c>
      <c r="B1169" s="196">
        <v>635012</v>
      </c>
      <c r="C1169" s="197" t="s">
        <v>895</v>
      </c>
      <c r="D1169" s="198" t="s">
        <v>713</v>
      </c>
    </row>
    <row r="1170" spans="1:5" x14ac:dyDescent="0.35">
      <c r="A1170" s="3">
        <f t="shared" si="18"/>
        <v>1164</v>
      </c>
      <c r="B1170" s="196">
        <v>635013</v>
      </c>
      <c r="C1170" s="197" t="s">
        <v>896</v>
      </c>
      <c r="D1170" s="198" t="s">
        <v>713</v>
      </c>
    </row>
    <row r="1171" spans="1:5" x14ac:dyDescent="0.35">
      <c r="A1171" s="3">
        <f t="shared" si="18"/>
        <v>1165</v>
      </c>
      <c r="B1171" s="196">
        <v>635014</v>
      </c>
      <c r="C1171" s="197" t="s">
        <v>897</v>
      </c>
      <c r="D1171" s="198" t="s">
        <v>713</v>
      </c>
    </row>
    <row r="1172" spans="1:5" x14ac:dyDescent="0.35">
      <c r="A1172" s="3">
        <f t="shared" si="18"/>
        <v>1166</v>
      </c>
      <c r="B1172" s="196">
        <v>636000</v>
      </c>
      <c r="C1172" s="197" t="s">
        <v>898</v>
      </c>
      <c r="D1172" s="198" t="s">
        <v>713</v>
      </c>
    </row>
    <row r="1173" spans="1:5" x14ac:dyDescent="0.35">
      <c r="A1173" s="3">
        <f t="shared" si="18"/>
        <v>1167</v>
      </c>
      <c r="B1173" s="196">
        <v>636010</v>
      </c>
      <c r="C1173" s="197" t="s">
        <v>899</v>
      </c>
      <c r="D1173" s="198" t="s">
        <v>713</v>
      </c>
    </row>
    <row r="1174" spans="1:5" x14ac:dyDescent="0.35">
      <c r="A1174" s="3">
        <f t="shared" si="18"/>
        <v>1168</v>
      </c>
      <c r="B1174" s="196">
        <v>637000</v>
      </c>
      <c r="C1174" s="197" t="s">
        <v>900</v>
      </c>
      <c r="D1174" s="198" t="s">
        <v>713</v>
      </c>
    </row>
    <row r="1175" spans="1:5" x14ac:dyDescent="0.35">
      <c r="A1175" s="3">
        <f t="shared" si="18"/>
        <v>1169</v>
      </c>
      <c r="B1175" s="196">
        <v>637010</v>
      </c>
      <c r="C1175" s="197" t="s">
        <v>901</v>
      </c>
      <c r="D1175" s="198" t="s">
        <v>713</v>
      </c>
    </row>
    <row r="1176" spans="1:5" x14ac:dyDescent="0.35">
      <c r="A1176" s="3">
        <f t="shared" si="18"/>
        <v>1170</v>
      </c>
      <c r="B1176" s="196">
        <v>637011</v>
      </c>
      <c r="C1176" s="197" t="s">
        <v>902</v>
      </c>
      <c r="D1176" s="198" t="s">
        <v>713</v>
      </c>
    </row>
    <row r="1177" spans="1:5" ht="14.65" customHeight="1" thickBot="1" x14ac:dyDescent="0.4">
      <c r="A1177" s="191">
        <f t="shared" si="18"/>
        <v>1171</v>
      </c>
      <c r="B1177" s="202">
        <v>637012</v>
      </c>
      <c r="C1177" s="203" t="s">
        <v>903</v>
      </c>
      <c r="D1177" s="204" t="s">
        <v>713</v>
      </c>
      <c r="E1177" s="192">
        <f>COUNT(B1140:B1177)</f>
        <v>38</v>
      </c>
    </row>
    <row r="1178" spans="1:5" ht="14.65" customHeight="1" thickTop="1" x14ac:dyDescent="0.35">
      <c r="A1178" s="3">
        <f t="shared" si="18"/>
        <v>1172</v>
      </c>
      <c r="B1178" s="196">
        <v>640000</v>
      </c>
      <c r="C1178" s="197" t="s">
        <v>905</v>
      </c>
      <c r="D1178" s="198" t="s">
        <v>713</v>
      </c>
    </row>
    <row r="1179" spans="1:5" x14ac:dyDescent="0.35">
      <c r="A1179" s="3">
        <f t="shared" si="18"/>
        <v>1173</v>
      </c>
      <c r="B1179" s="196">
        <v>640010</v>
      </c>
      <c r="C1179" s="197" t="s">
        <v>906</v>
      </c>
      <c r="D1179" s="198" t="s">
        <v>713</v>
      </c>
    </row>
    <row r="1180" spans="1:5" x14ac:dyDescent="0.35">
      <c r="A1180" s="3">
        <f t="shared" si="18"/>
        <v>1174</v>
      </c>
      <c r="B1180" s="196">
        <v>640011</v>
      </c>
      <c r="C1180" s="197" t="s">
        <v>907</v>
      </c>
      <c r="D1180" s="198" t="s">
        <v>713</v>
      </c>
    </row>
    <row r="1181" spans="1:5" x14ac:dyDescent="0.35">
      <c r="A1181" s="3">
        <f t="shared" si="18"/>
        <v>1175</v>
      </c>
      <c r="B1181" s="196">
        <v>640012</v>
      </c>
      <c r="C1181" s="197" t="s">
        <v>908</v>
      </c>
      <c r="D1181" s="198" t="s">
        <v>713</v>
      </c>
    </row>
    <row r="1182" spans="1:5" x14ac:dyDescent="0.35">
      <c r="A1182" s="3">
        <f t="shared" si="18"/>
        <v>1176</v>
      </c>
      <c r="B1182" s="196">
        <v>641000</v>
      </c>
      <c r="C1182" s="197" t="s">
        <v>909</v>
      </c>
      <c r="D1182" s="198" t="s">
        <v>713</v>
      </c>
    </row>
    <row r="1183" spans="1:5" x14ac:dyDescent="0.35">
      <c r="A1183" s="3">
        <f t="shared" si="18"/>
        <v>1177</v>
      </c>
      <c r="B1183" s="196">
        <v>641010</v>
      </c>
      <c r="C1183" s="197" t="s">
        <v>910</v>
      </c>
      <c r="D1183" s="198" t="s">
        <v>713</v>
      </c>
    </row>
    <row r="1184" spans="1:5" x14ac:dyDescent="0.35">
      <c r="A1184" s="3">
        <f t="shared" si="18"/>
        <v>1178</v>
      </c>
      <c r="B1184" s="196">
        <v>641011</v>
      </c>
      <c r="C1184" s="197" t="s">
        <v>911</v>
      </c>
      <c r="D1184" s="198" t="s">
        <v>713</v>
      </c>
    </row>
    <row r="1185" spans="1:4" x14ac:dyDescent="0.35">
      <c r="A1185" s="3">
        <f t="shared" si="18"/>
        <v>1179</v>
      </c>
      <c r="B1185" s="196">
        <v>641012</v>
      </c>
      <c r="C1185" s="197" t="s">
        <v>912</v>
      </c>
      <c r="D1185" s="198" t="s">
        <v>713</v>
      </c>
    </row>
    <row r="1186" spans="1:4" x14ac:dyDescent="0.35">
      <c r="A1186" s="3">
        <f t="shared" si="18"/>
        <v>1180</v>
      </c>
      <c r="B1186" s="196">
        <v>642000</v>
      </c>
      <c r="C1186" s="197" t="s">
        <v>913</v>
      </c>
      <c r="D1186" s="198" t="s">
        <v>713</v>
      </c>
    </row>
    <row r="1187" spans="1:4" x14ac:dyDescent="0.35">
      <c r="A1187" s="3">
        <f t="shared" si="18"/>
        <v>1181</v>
      </c>
      <c r="B1187" s="196">
        <v>642010</v>
      </c>
      <c r="C1187" s="197" t="s">
        <v>914</v>
      </c>
      <c r="D1187" s="198" t="s">
        <v>713</v>
      </c>
    </row>
    <row r="1188" spans="1:4" x14ac:dyDescent="0.35">
      <c r="A1188" s="3">
        <f t="shared" si="18"/>
        <v>1182</v>
      </c>
      <c r="B1188" s="196">
        <v>642011</v>
      </c>
      <c r="C1188" s="197" t="s">
        <v>915</v>
      </c>
      <c r="D1188" s="198" t="s">
        <v>713</v>
      </c>
    </row>
    <row r="1189" spans="1:4" x14ac:dyDescent="0.35">
      <c r="A1189" s="3">
        <f t="shared" si="18"/>
        <v>1183</v>
      </c>
      <c r="B1189" s="196">
        <v>642012</v>
      </c>
      <c r="C1189" s="197" t="s">
        <v>916</v>
      </c>
      <c r="D1189" s="198" t="s">
        <v>713</v>
      </c>
    </row>
    <row r="1190" spans="1:4" x14ac:dyDescent="0.35">
      <c r="A1190" s="3">
        <f t="shared" si="18"/>
        <v>1184</v>
      </c>
      <c r="B1190" s="196">
        <v>642013</v>
      </c>
      <c r="C1190" s="197" t="s">
        <v>917</v>
      </c>
      <c r="D1190" s="198" t="s">
        <v>713</v>
      </c>
    </row>
    <row r="1191" spans="1:4" x14ac:dyDescent="0.35">
      <c r="A1191" s="3">
        <f t="shared" si="18"/>
        <v>1185</v>
      </c>
      <c r="B1191" s="196">
        <v>642014</v>
      </c>
      <c r="C1191" s="197" t="s">
        <v>918</v>
      </c>
      <c r="D1191" s="198" t="s">
        <v>713</v>
      </c>
    </row>
    <row r="1192" spans="1:4" x14ac:dyDescent="0.35">
      <c r="A1192" s="3">
        <f t="shared" si="18"/>
        <v>1186</v>
      </c>
      <c r="B1192" s="196">
        <v>642015</v>
      </c>
      <c r="C1192" s="197" t="s">
        <v>919</v>
      </c>
      <c r="D1192" s="198" t="s">
        <v>713</v>
      </c>
    </row>
    <row r="1193" spans="1:4" x14ac:dyDescent="0.35">
      <c r="A1193" s="3">
        <f t="shared" si="18"/>
        <v>1187</v>
      </c>
      <c r="B1193" s="196">
        <v>642016</v>
      </c>
      <c r="C1193" s="197" t="s">
        <v>920</v>
      </c>
      <c r="D1193" s="198" t="s">
        <v>713</v>
      </c>
    </row>
    <row r="1194" spans="1:4" x14ac:dyDescent="0.35">
      <c r="A1194" s="3">
        <f t="shared" si="18"/>
        <v>1188</v>
      </c>
      <c r="B1194" s="196">
        <v>642017</v>
      </c>
      <c r="C1194" s="197" t="s">
        <v>921</v>
      </c>
      <c r="D1194" s="198" t="s">
        <v>713</v>
      </c>
    </row>
    <row r="1195" spans="1:4" x14ac:dyDescent="0.35">
      <c r="A1195" s="3">
        <f t="shared" si="18"/>
        <v>1189</v>
      </c>
      <c r="B1195" s="196">
        <v>643000</v>
      </c>
      <c r="C1195" s="197" t="s">
        <v>922</v>
      </c>
      <c r="D1195" s="198" t="s">
        <v>713</v>
      </c>
    </row>
    <row r="1196" spans="1:4" x14ac:dyDescent="0.35">
      <c r="A1196" s="3">
        <f t="shared" si="18"/>
        <v>1190</v>
      </c>
      <c r="B1196" s="196">
        <v>643010</v>
      </c>
      <c r="C1196" s="197" t="s">
        <v>923</v>
      </c>
      <c r="D1196" s="198" t="s">
        <v>713</v>
      </c>
    </row>
    <row r="1197" spans="1:4" x14ac:dyDescent="0.35">
      <c r="A1197" s="3">
        <f t="shared" si="18"/>
        <v>1191</v>
      </c>
      <c r="B1197" s="196">
        <v>643011</v>
      </c>
      <c r="C1197" s="197" t="s">
        <v>924</v>
      </c>
      <c r="D1197" s="198" t="s">
        <v>713</v>
      </c>
    </row>
    <row r="1198" spans="1:4" x14ac:dyDescent="0.35">
      <c r="A1198" s="3">
        <f t="shared" si="18"/>
        <v>1192</v>
      </c>
      <c r="B1198" s="196">
        <v>643012</v>
      </c>
      <c r="C1198" s="197" t="s">
        <v>925</v>
      </c>
      <c r="D1198" s="198" t="s">
        <v>713</v>
      </c>
    </row>
    <row r="1199" spans="1:4" x14ac:dyDescent="0.35">
      <c r="A1199" s="3">
        <f t="shared" si="18"/>
        <v>1193</v>
      </c>
      <c r="B1199" s="196">
        <v>644000</v>
      </c>
      <c r="C1199" s="197" t="s">
        <v>926</v>
      </c>
      <c r="D1199" s="198" t="s">
        <v>713</v>
      </c>
    </row>
    <row r="1200" spans="1:4" x14ac:dyDescent="0.35">
      <c r="A1200" s="3">
        <f t="shared" si="18"/>
        <v>1194</v>
      </c>
      <c r="B1200" s="196">
        <v>644010</v>
      </c>
      <c r="C1200" s="197" t="s">
        <v>927</v>
      </c>
      <c r="D1200" s="198" t="s">
        <v>713</v>
      </c>
    </row>
    <row r="1201" spans="1:5" x14ac:dyDescent="0.35">
      <c r="A1201" s="3">
        <f t="shared" si="18"/>
        <v>1195</v>
      </c>
      <c r="B1201" s="196">
        <v>644011</v>
      </c>
      <c r="C1201" s="197" t="s">
        <v>928</v>
      </c>
      <c r="D1201" s="198" t="s">
        <v>713</v>
      </c>
    </row>
    <row r="1202" spans="1:5" x14ac:dyDescent="0.35">
      <c r="A1202" s="3">
        <f t="shared" si="18"/>
        <v>1196</v>
      </c>
      <c r="B1202" s="196">
        <v>644012</v>
      </c>
      <c r="C1202" s="197" t="s">
        <v>929</v>
      </c>
      <c r="D1202" s="198" t="s">
        <v>713</v>
      </c>
    </row>
    <row r="1203" spans="1:5" x14ac:dyDescent="0.35">
      <c r="A1203" s="3">
        <f t="shared" si="18"/>
        <v>1197</v>
      </c>
      <c r="B1203" s="196">
        <v>644013</v>
      </c>
      <c r="C1203" s="197" t="s">
        <v>930</v>
      </c>
      <c r="D1203" s="198" t="s">
        <v>713</v>
      </c>
    </row>
    <row r="1204" spans="1:5" x14ac:dyDescent="0.35">
      <c r="A1204" s="3">
        <f t="shared" si="18"/>
        <v>1198</v>
      </c>
      <c r="B1204" s="196">
        <v>644014</v>
      </c>
      <c r="C1204" s="197" t="s">
        <v>931</v>
      </c>
      <c r="D1204" s="198" t="s">
        <v>713</v>
      </c>
    </row>
    <row r="1205" spans="1:5" x14ac:dyDescent="0.35">
      <c r="A1205" s="3">
        <f t="shared" si="18"/>
        <v>1199</v>
      </c>
      <c r="B1205" s="196">
        <v>644015</v>
      </c>
      <c r="C1205" s="197" t="s">
        <v>932</v>
      </c>
      <c r="D1205" s="198" t="s">
        <v>713</v>
      </c>
    </row>
    <row r="1206" spans="1:5" x14ac:dyDescent="0.35">
      <c r="A1206" s="3">
        <f t="shared" si="18"/>
        <v>1200</v>
      </c>
      <c r="B1206" s="196">
        <v>645000</v>
      </c>
      <c r="C1206" s="197" t="s">
        <v>933</v>
      </c>
      <c r="D1206" s="198" t="s">
        <v>713</v>
      </c>
    </row>
    <row r="1207" spans="1:5" x14ac:dyDescent="0.35">
      <c r="A1207" s="3">
        <f t="shared" si="18"/>
        <v>1201</v>
      </c>
      <c r="B1207" s="196">
        <v>645010</v>
      </c>
      <c r="C1207" s="197" t="s">
        <v>934</v>
      </c>
      <c r="D1207" s="198" t="s">
        <v>713</v>
      </c>
    </row>
    <row r="1208" spans="1:5" x14ac:dyDescent="0.35">
      <c r="A1208" s="3">
        <f t="shared" si="18"/>
        <v>1202</v>
      </c>
      <c r="B1208" s="196">
        <v>645011</v>
      </c>
      <c r="C1208" s="197" t="s">
        <v>935</v>
      </c>
      <c r="D1208" s="198" t="s">
        <v>713</v>
      </c>
    </row>
    <row r="1209" spans="1:5" x14ac:dyDescent="0.35">
      <c r="A1209" s="3">
        <f t="shared" si="18"/>
        <v>1203</v>
      </c>
      <c r="B1209" s="196">
        <v>645012</v>
      </c>
      <c r="C1209" s="197" t="s">
        <v>936</v>
      </c>
      <c r="D1209" s="198" t="s">
        <v>713</v>
      </c>
    </row>
    <row r="1210" spans="1:5" x14ac:dyDescent="0.35">
      <c r="A1210" s="3">
        <f t="shared" si="18"/>
        <v>1204</v>
      </c>
      <c r="B1210" s="196">
        <v>645013</v>
      </c>
      <c r="C1210" s="197" t="s">
        <v>937</v>
      </c>
      <c r="D1210" s="198" t="s">
        <v>713</v>
      </c>
    </row>
    <row r="1211" spans="1:5" x14ac:dyDescent="0.35">
      <c r="A1211" s="3">
        <f t="shared" si="18"/>
        <v>1205</v>
      </c>
      <c r="B1211" s="196">
        <v>645014</v>
      </c>
      <c r="C1211" s="197" t="s">
        <v>938</v>
      </c>
      <c r="D1211" s="198" t="s">
        <v>713</v>
      </c>
    </row>
    <row r="1212" spans="1:5" x14ac:dyDescent="0.35">
      <c r="A1212" s="3">
        <f t="shared" si="18"/>
        <v>1206</v>
      </c>
      <c r="B1212" s="196">
        <v>645015</v>
      </c>
      <c r="C1212" s="197" t="s">
        <v>939</v>
      </c>
      <c r="D1212" s="198" t="s">
        <v>713</v>
      </c>
    </row>
    <row r="1213" spans="1:5" x14ac:dyDescent="0.35">
      <c r="A1213" s="3">
        <f t="shared" si="18"/>
        <v>1207</v>
      </c>
      <c r="B1213" s="196">
        <v>645016</v>
      </c>
      <c r="C1213" s="197" t="s">
        <v>940</v>
      </c>
      <c r="D1213" s="198" t="s">
        <v>713</v>
      </c>
    </row>
    <row r="1214" spans="1:5" ht="14.65" customHeight="1" thickBot="1" x14ac:dyDescent="0.4">
      <c r="A1214" s="191">
        <f t="shared" si="18"/>
        <v>1208</v>
      </c>
      <c r="B1214" s="202">
        <v>645017</v>
      </c>
      <c r="C1214" s="203" t="s">
        <v>941</v>
      </c>
      <c r="D1214" s="204" t="s">
        <v>713</v>
      </c>
      <c r="E1214" s="192">
        <f>COUNT(B1178:B1214)</f>
        <v>37</v>
      </c>
    </row>
    <row r="1215" spans="1:5" ht="14.65" customHeight="1" thickTop="1" x14ac:dyDescent="0.35">
      <c r="A1215" s="3">
        <f t="shared" si="18"/>
        <v>1209</v>
      </c>
      <c r="B1215" s="196">
        <v>650000</v>
      </c>
      <c r="C1215" s="197" t="s">
        <v>943</v>
      </c>
      <c r="D1215" s="198" t="s">
        <v>713</v>
      </c>
    </row>
    <row r="1216" spans="1:5" x14ac:dyDescent="0.35">
      <c r="A1216" s="3">
        <f t="shared" si="18"/>
        <v>1210</v>
      </c>
      <c r="B1216" s="196">
        <v>651000</v>
      </c>
      <c r="C1216" s="197" t="s">
        <v>944</v>
      </c>
      <c r="D1216" s="198" t="s">
        <v>713</v>
      </c>
    </row>
    <row r="1217" spans="1:4" x14ac:dyDescent="0.35">
      <c r="A1217" s="3">
        <f t="shared" si="18"/>
        <v>1211</v>
      </c>
      <c r="B1217" s="196">
        <v>651010</v>
      </c>
      <c r="C1217" s="197" t="s">
        <v>945</v>
      </c>
      <c r="D1217" s="198" t="s">
        <v>713</v>
      </c>
    </row>
    <row r="1218" spans="1:4" x14ac:dyDescent="0.35">
      <c r="A1218" s="3">
        <f t="shared" si="18"/>
        <v>1212</v>
      </c>
      <c r="B1218" s="196">
        <v>651011</v>
      </c>
      <c r="C1218" s="197" t="s">
        <v>946</v>
      </c>
      <c r="D1218" s="198" t="s">
        <v>713</v>
      </c>
    </row>
    <row r="1219" spans="1:4" x14ac:dyDescent="0.35">
      <c r="A1219" s="3">
        <f t="shared" si="18"/>
        <v>1213</v>
      </c>
      <c r="B1219" s="196">
        <v>651012</v>
      </c>
      <c r="C1219" s="197" t="s">
        <v>947</v>
      </c>
      <c r="D1219" s="198" t="s">
        <v>713</v>
      </c>
    </row>
    <row r="1220" spans="1:4" x14ac:dyDescent="0.35">
      <c r="A1220" s="3">
        <f t="shared" si="18"/>
        <v>1214</v>
      </c>
      <c r="B1220" s="196">
        <v>651013</v>
      </c>
      <c r="C1220" s="197" t="s">
        <v>948</v>
      </c>
      <c r="D1220" s="198" t="s">
        <v>713</v>
      </c>
    </row>
    <row r="1221" spans="1:4" x14ac:dyDescent="0.35">
      <c r="A1221" s="3">
        <f t="shared" si="18"/>
        <v>1215</v>
      </c>
      <c r="B1221" s="196">
        <v>651014</v>
      </c>
      <c r="C1221" s="197" t="s">
        <v>949</v>
      </c>
      <c r="D1221" s="198" t="s">
        <v>713</v>
      </c>
    </row>
    <row r="1222" spans="1:4" x14ac:dyDescent="0.35">
      <c r="A1222" s="3">
        <f t="shared" si="18"/>
        <v>1216</v>
      </c>
      <c r="B1222" s="196">
        <v>651015</v>
      </c>
      <c r="C1222" s="197" t="s">
        <v>950</v>
      </c>
      <c r="D1222" s="198" t="s">
        <v>713</v>
      </c>
    </row>
    <row r="1223" spans="1:4" x14ac:dyDescent="0.35">
      <c r="A1223" s="3">
        <f t="shared" si="18"/>
        <v>1217</v>
      </c>
      <c r="B1223" s="196">
        <v>651016</v>
      </c>
      <c r="C1223" s="197" t="s">
        <v>951</v>
      </c>
      <c r="D1223" s="198" t="s">
        <v>713</v>
      </c>
    </row>
    <row r="1224" spans="1:4" x14ac:dyDescent="0.35">
      <c r="A1224" s="3">
        <f t="shared" ref="A1224:A1287" si="19">+A1223+1</f>
        <v>1218</v>
      </c>
      <c r="B1224" s="196">
        <v>651017</v>
      </c>
      <c r="C1224" s="197" t="s">
        <v>952</v>
      </c>
      <c r="D1224" s="198" t="s">
        <v>713</v>
      </c>
    </row>
    <row r="1225" spans="1:4" x14ac:dyDescent="0.35">
      <c r="A1225" s="3">
        <f t="shared" si="19"/>
        <v>1219</v>
      </c>
      <c r="B1225" s="196">
        <v>651018</v>
      </c>
      <c r="C1225" s="197" t="s">
        <v>953</v>
      </c>
      <c r="D1225" s="198" t="s">
        <v>713</v>
      </c>
    </row>
    <row r="1226" spans="1:4" x14ac:dyDescent="0.35">
      <c r="A1226" s="3">
        <f t="shared" si="19"/>
        <v>1220</v>
      </c>
      <c r="B1226" s="196">
        <v>651019</v>
      </c>
      <c r="C1226" s="197" t="s">
        <v>954</v>
      </c>
      <c r="D1226" s="198" t="s">
        <v>713</v>
      </c>
    </row>
    <row r="1227" spans="1:4" x14ac:dyDescent="0.35">
      <c r="A1227" s="3">
        <f t="shared" si="19"/>
        <v>1221</v>
      </c>
      <c r="B1227" s="196">
        <v>652000</v>
      </c>
      <c r="C1227" s="197" t="s">
        <v>955</v>
      </c>
      <c r="D1227" s="198" t="s">
        <v>713</v>
      </c>
    </row>
    <row r="1228" spans="1:4" x14ac:dyDescent="0.35">
      <c r="A1228" s="3">
        <f t="shared" si="19"/>
        <v>1222</v>
      </c>
      <c r="B1228" s="196">
        <v>652010</v>
      </c>
      <c r="C1228" s="197" t="s">
        <v>956</v>
      </c>
      <c r="D1228" s="198" t="s">
        <v>713</v>
      </c>
    </row>
    <row r="1229" spans="1:4" x14ac:dyDescent="0.35">
      <c r="A1229" s="3">
        <f t="shared" si="19"/>
        <v>1223</v>
      </c>
      <c r="B1229" s="196">
        <v>652011</v>
      </c>
      <c r="C1229" s="197" t="s">
        <v>957</v>
      </c>
      <c r="D1229" s="198" t="s">
        <v>713</v>
      </c>
    </row>
    <row r="1230" spans="1:4" x14ac:dyDescent="0.35">
      <c r="A1230" s="3">
        <f t="shared" si="19"/>
        <v>1224</v>
      </c>
      <c r="B1230" s="196">
        <v>652012</v>
      </c>
      <c r="C1230" s="197" t="s">
        <v>958</v>
      </c>
      <c r="D1230" s="198" t="s">
        <v>713</v>
      </c>
    </row>
    <row r="1231" spans="1:4" x14ac:dyDescent="0.35">
      <c r="A1231" s="3">
        <f t="shared" si="19"/>
        <v>1225</v>
      </c>
      <c r="B1231" s="196">
        <v>652013</v>
      </c>
      <c r="C1231" s="197" t="s">
        <v>959</v>
      </c>
      <c r="D1231" s="198" t="s">
        <v>713</v>
      </c>
    </row>
    <row r="1232" spans="1:4" x14ac:dyDescent="0.35">
      <c r="A1232" s="3">
        <f t="shared" si="19"/>
        <v>1226</v>
      </c>
      <c r="B1232" s="196">
        <v>652014</v>
      </c>
      <c r="C1232" s="197" t="s">
        <v>960</v>
      </c>
      <c r="D1232" s="198" t="s">
        <v>713</v>
      </c>
    </row>
    <row r="1233" spans="1:4" x14ac:dyDescent="0.35">
      <c r="A1233" s="3">
        <f t="shared" si="19"/>
        <v>1227</v>
      </c>
      <c r="B1233" s="196">
        <v>652015</v>
      </c>
      <c r="C1233" s="197" t="s">
        <v>961</v>
      </c>
      <c r="D1233" s="198" t="s">
        <v>713</v>
      </c>
    </row>
    <row r="1234" spans="1:4" x14ac:dyDescent="0.35">
      <c r="A1234" s="3">
        <f t="shared" si="19"/>
        <v>1228</v>
      </c>
      <c r="B1234" s="196">
        <v>652016</v>
      </c>
      <c r="C1234" s="197" t="s">
        <v>962</v>
      </c>
      <c r="D1234" s="198" t="s">
        <v>713</v>
      </c>
    </row>
    <row r="1235" spans="1:4" x14ac:dyDescent="0.35">
      <c r="A1235" s="3">
        <f t="shared" si="19"/>
        <v>1229</v>
      </c>
      <c r="B1235" s="196">
        <v>652017</v>
      </c>
      <c r="C1235" s="197" t="s">
        <v>963</v>
      </c>
      <c r="D1235" s="198" t="s">
        <v>713</v>
      </c>
    </row>
    <row r="1236" spans="1:4" x14ac:dyDescent="0.35">
      <c r="A1236" s="3">
        <f t="shared" si="19"/>
        <v>1230</v>
      </c>
      <c r="B1236" s="196">
        <v>652018</v>
      </c>
      <c r="C1236" s="197" t="s">
        <v>964</v>
      </c>
      <c r="D1236" s="198" t="s">
        <v>713</v>
      </c>
    </row>
    <row r="1237" spans="1:4" x14ac:dyDescent="0.35">
      <c r="A1237" s="3">
        <f t="shared" si="19"/>
        <v>1231</v>
      </c>
      <c r="B1237" s="196">
        <v>653000</v>
      </c>
      <c r="C1237" s="197" t="s">
        <v>965</v>
      </c>
      <c r="D1237" s="198" t="s">
        <v>713</v>
      </c>
    </row>
    <row r="1238" spans="1:4" x14ac:dyDescent="0.35">
      <c r="A1238" s="3">
        <f t="shared" si="19"/>
        <v>1232</v>
      </c>
      <c r="B1238" s="196">
        <v>653010</v>
      </c>
      <c r="C1238" s="197" t="s">
        <v>966</v>
      </c>
      <c r="D1238" s="198" t="s">
        <v>713</v>
      </c>
    </row>
    <row r="1239" spans="1:4" x14ac:dyDescent="0.35">
      <c r="A1239" s="3">
        <f t="shared" si="19"/>
        <v>1233</v>
      </c>
      <c r="B1239" s="196">
        <v>653011</v>
      </c>
      <c r="C1239" s="197" t="s">
        <v>967</v>
      </c>
      <c r="D1239" s="198" t="s">
        <v>713</v>
      </c>
    </row>
    <row r="1240" spans="1:4" x14ac:dyDescent="0.35">
      <c r="A1240" s="3">
        <f t="shared" si="19"/>
        <v>1234</v>
      </c>
      <c r="B1240" s="196">
        <v>653012</v>
      </c>
      <c r="C1240" s="197" t="s">
        <v>968</v>
      </c>
      <c r="D1240" s="198" t="s">
        <v>713</v>
      </c>
    </row>
    <row r="1241" spans="1:4" x14ac:dyDescent="0.35">
      <c r="A1241" s="3">
        <f t="shared" si="19"/>
        <v>1235</v>
      </c>
      <c r="B1241" s="196">
        <v>653013</v>
      </c>
      <c r="C1241" s="197" t="s">
        <v>969</v>
      </c>
      <c r="D1241" s="198" t="s">
        <v>713</v>
      </c>
    </row>
    <row r="1242" spans="1:4" x14ac:dyDescent="0.35">
      <c r="A1242" s="3">
        <f t="shared" si="19"/>
        <v>1236</v>
      </c>
      <c r="B1242" s="196">
        <v>653014</v>
      </c>
      <c r="C1242" s="197" t="s">
        <v>970</v>
      </c>
      <c r="D1242" s="198" t="s">
        <v>713</v>
      </c>
    </row>
    <row r="1243" spans="1:4" x14ac:dyDescent="0.35">
      <c r="A1243" s="3">
        <f t="shared" si="19"/>
        <v>1237</v>
      </c>
      <c r="B1243" s="196">
        <v>653015</v>
      </c>
      <c r="C1243" s="197" t="s">
        <v>971</v>
      </c>
      <c r="D1243" s="198" t="s">
        <v>713</v>
      </c>
    </row>
    <row r="1244" spans="1:4" x14ac:dyDescent="0.35">
      <c r="A1244" s="3">
        <f t="shared" si="19"/>
        <v>1238</v>
      </c>
      <c r="B1244" s="196">
        <v>654000</v>
      </c>
      <c r="C1244" s="197" t="s">
        <v>972</v>
      </c>
      <c r="D1244" s="198" t="s">
        <v>713</v>
      </c>
    </row>
    <row r="1245" spans="1:4" x14ac:dyDescent="0.35">
      <c r="A1245" s="3">
        <f t="shared" si="19"/>
        <v>1239</v>
      </c>
      <c r="B1245" s="196">
        <v>654010</v>
      </c>
      <c r="C1245" s="197" t="s">
        <v>973</v>
      </c>
      <c r="D1245" s="198" t="s">
        <v>713</v>
      </c>
    </row>
    <row r="1246" spans="1:4" x14ac:dyDescent="0.35">
      <c r="A1246" s="3">
        <f t="shared" si="19"/>
        <v>1240</v>
      </c>
      <c r="B1246" s="196">
        <v>654011</v>
      </c>
      <c r="C1246" s="197" t="s">
        <v>974</v>
      </c>
      <c r="D1246" s="198" t="s">
        <v>713</v>
      </c>
    </row>
    <row r="1247" spans="1:4" x14ac:dyDescent="0.35">
      <c r="A1247" s="3">
        <f t="shared" si="19"/>
        <v>1241</v>
      </c>
      <c r="B1247" s="196">
        <v>654012</v>
      </c>
      <c r="C1247" s="197" t="s">
        <v>975</v>
      </c>
      <c r="D1247" s="198" t="s">
        <v>713</v>
      </c>
    </row>
    <row r="1248" spans="1:4" x14ac:dyDescent="0.35">
      <c r="A1248" s="3">
        <f t="shared" si="19"/>
        <v>1242</v>
      </c>
      <c r="B1248" s="196">
        <v>654013</v>
      </c>
      <c r="C1248" s="197" t="s">
        <v>976</v>
      </c>
      <c r="D1248" s="198" t="s">
        <v>713</v>
      </c>
    </row>
    <row r="1249" spans="1:4" x14ac:dyDescent="0.35">
      <c r="A1249" s="3">
        <f t="shared" si="19"/>
        <v>1243</v>
      </c>
      <c r="B1249" s="196">
        <v>654100</v>
      </c>
      <c r="C1249" s="197" t="s">
        <v>977</v>
      </c>
      <c r="D1249" s="198" t="s">
        <v>713</v>
      </c>
    </row>
    <row r="1250" spans="1:4" x14ac:dyDescent="0.35">
      <c r="A1250" s="3">
        <f t="shared" si="19"/>
        <v>1244</v>
      </c>
      <c r="B1250" s="196">
        <v>654500</v>
      </c>
      <c r="C1250" s="197" t="s">
        <v>978</v>
      </c>
      <c r="D1250" s="198" t="s">
        <v>713</v>
      </c>
    </row>
    <row r="1251" spans="1:4" x14ac:dyDescent="0.35">
      <c r="A1251" s="3">
        <f t="shared" si="19"/>
        <v>1245</v>
      </c>
      <c r="B1251" s="196">
        <v>655000</v>
      </c>
      <c r="C1251" s="197" t="s">
        <v>979</v>
      </c>
      <c r="D1251" s="198" t="s">
        <v>713</v>
      </c>
    </row>
    <row r="1252" spans="1:4" x14ac:dyDescent="0.35">
      <c r="A1252" s="3">
        <f t="shared" si="19"/>
        <v>1246</v>
      </c>
      <c r="B1252" s="196">
        <v>655010</v>
      </c>
      <c r="C1252" s="197" t="s">
        <v>980</v>
      </c>
      <c r="D1252" s="198" t="s">
        <v>713</v>
      </c>
    </row>
    <row r="1253" spans="1:4" x14ac:dyDescent="0.35">
      <c r="A1253" s="3">
        <f t="shared" si="19"/>
        <v>1247</v>
      </c>
      <c r="B1253" s="196">
        <v>655011</v>
      </c>
      <c r="C1253" s="197" t="s">
        <v>981</v>
      </c>
      <c r="D1253" s="198" t="s">
        <v>713</v>
      </c>
    </row>
    <row r="1254" spans="1:4" x14ac:dyDescent="0.35">
      <c r="A1254" s="3">
        <f t="shared" si="19"/>
        <v>1248</v>
      </c>
      <c r="B1254" s="196">
        <v>655012</v>
      </c>
      <c r="C1254" s="197" t="s">
        <v>982</v>
      </c>
      <c r="D1254" s="198" t="s">
        <v>713</v>
      </c>
    </row>
    <row r="1255" spans="1:4" x14ac:dyDescent="0.35">
      <c r="A1255" s="3">
        <f t="shared" si="19"/>
        <v>1249</v>
      </c>
      <c r="B1255" s="196">
        <v>656000</v>
      </c>
      <c r="C1255" s="197" t="s">
        <v>983</v>
      </c>
      <c r="D1255" s="198" t="s">
        <v>713</v>
      </c>
    </row>
    <row r="1256" spans="1:4" x14ac:dyDescent="0.35">
      <c r="A1256" s="3">
        <f t="shared" si="19"/>
        <v>1250</v>
      </c>
      <c r="B1256" s="196">
        <v>656010</v>
      </c>
      <c r="C1256" s="197" t="s">
        <v>984</v>
      </c>
      <c r="D1256" s="198" t="s">
        <v>713</v>
      </c>
    </row>
    <row r="1257" spans="1:4" x14ac:dyDescent="0.35">
      <c r="A1257" s="3">
        <f t="shared" si="19"/>
        <v>1251</v>
      </c>
      <c r="B1257" s="196">
        <v>656011</v>
      </c>
      <c r="C1257" s="197" t="s">
        <v>985</v>
      </c>
      <c r="D1257" s="198" t="s">
        <v>713</v>
      </c>
    </row>
    <row r="1258" spans="1:4" x14ac:dyDescent="0.35">
      <c r="A1258" s="3">
        <f t="shared" si="19"/>
        <v>1252</v>
      </c>
      <c r="B1258" s="196">
        <v>656012</v>
      </c>
      <c r="C1258" s="197" t="s">
        <v>986</v>
      </c>
      <c r="D1258" s="198" t="s">
        <v>713</v>
      </c>
    </row>
    <row r="1259" spans="1:4" x14ac:dyDescent="0.35">
      <c r="A1259" s="3">
        <f t="shared" si="19"/>
        <v>1253</v>
      </c>
      <c r="B1259" s="196">
        <v>656013</v>
      </c>
      <c r="C1259" s="197" t="s">
        <v>987</v>
      </c>
      <c r="D1259" s="198" t="s">
        <v>713</v>
      </c>
    </row>
    <row r="1260" spans="1:4" x14ac:dyDescent="0.35">
      <c r="A1260" s="3">
        <f t="shared" si="19"/>
        <v>1254</v>
      </c>
      <c r="B1260" s="196">
        <v>656014</v>
      </c>
      <c r="C1260" s="197" t="s">
        <v>988</v>
      </c>
      <c r="D1260" s="198" t="s">
        <v>713</v>
      </c>
    </row>
    <row r="1261" spans="1:4" x14ac:dyDescent="0.35">
      <c r="A1261" s="3">
        <f t="shared" si="19"/>
        <v>1255</v>
      </c>
      <c r="B1261" s="196">
        <v>657000</v>
      </c>
      <c r="C1261" s="197" t="s">
        <v>989</v>
      </c>
      <c r="D1261" s="198" t="s">
        <v>713</v>
      </c>
    </row>
    <row r="1262" spans="1:4" x14ac:dyDescent="0.35">
      <c r="A1262" s="3">
        <f t="shared" si="19"/>
        <v>1256</v>
      </c>
      <c r="B1262" s="196">
        <v>657001</v>
      </c>
      <c r="C1262" s="197" t="s">
        <v>990</v>
      </c>
      <c r="D1262" s="198" t="s">
        <v>713</v>
      </c>
    </row>
    <row r="1263" spans="1:4" x14ac:dyDescent="0.35">
      <c r="A1263" s="3">
        <f t="shared" si="19"/>
        <v>1257</v>
      </c>
      <c r="B1263" s="196">
        <v>657002</v>
      </c>
      <c r="C1263" s="197" t="s">
        <v>991</v>
      </c>
      <c r="D1263" s="198" t="s">
        <v>713</v>
      </c>
    </row>
    <row r="1264" spans="1:4" x14ac:dyDescent="0.35">
      <c r="A1264" s="3">
        <f t="shared" si="19"/>
        <v>1258</v>
      </c>
      <c r="B1264" s="196">
        <v>657003</v>
      </c>
      <c r="C1264" s="197" t="s">
        <v>992</v>
      </c>
      <c r="D1264" s="198" t="s">
        <v>713</v>
      </c>
    </row>
    <row r="1265" spans="1:11" x14ac:dyDescent="0.35">
      <c r="A1265" s="3">
        <f t="shared" si="19"/>
        <v>1259</v>
      </c>
      <c r="B1265" s="196">
        <v>657004</v>
      </c>
      <c r="C1265" s="197" t="s">
        <v>993</v>
      </c>
      <c r="D1265" s="198" t="s">
        <v>713</v>
      </c>
    </row>
    <row r="1266" spans="1:11" x14ac:dyDescent="0.35">
      <c r="A1266" s="3">
        <f t="shared" si="19"/>
        <v>1260</v>
      </c>
      <c r="B1266" s="196">
        <v>657005</v>
      </c>
      <c r="C1266" s="197" t="s">
        <v>994</v>
      </c>
      <c r="D1266" s="198" t="s">
        <v>713</v>
      </c>
      <c r="I1266" s="36"/>
      <c r="J1266" s="36"/>
      <c r="K1266" s="36"/>
    </row>
    <row r="1267" spans="1:11" x14ac:dyDescent="0.35">
      <c r="A1267" s="3">
        <f t="shared" si="19"/>
        <v>1261</v>
      </c>
      <c r="B1267" s="196">
        <v>657006</v>
      </c>
      <c r="C1267" s="197" t="s">
        <v>995</v>
      </c>
      <c r="D1267" s="198" t="s">
        <v>713</v>
      </c>
      <c r="I1267" s="36"/>
      <c r="J1267" s="36"/>
      <c r="K1267" s="36"/>
    </row>
    <row r="1268" spans="1:11" x14ac:dyDescent="0.35">
      <c r="A1268" s="3">
        <f t="shared" si="19"/>
        <v>1262</v>
      </c>
      <c r="B1268" s="196">
        <v>657007</v>
      </c>
      <c r="C1268" s="197" t="s">
        <v>996</v>
      </c>
      <c r="D1268" s="198" t="s">
        <v>713</v>
      </c>
      <c r="I1268" s="36"/>
      <c r="J1268" s="36"/>
      <c r="K1268" s="36"/>
    </row>
    <row r="1269" spans="1:11" x14ac:dyDescent="0.35">
      <c r="A1269" s="3">
        <f t="shared" si="19"/>
        <v>1263</v>
      </c>
      <c r="B1269" s="196">
        <v>657008</v>
      </c>
      <c r="C1269" s="197" t="s">
        <v>997</v>
      </c>
      <c r="D1269" s="198" t="s">
        <v>713</v>
      </c>
    </row>
    <row r="1270" spans="1:11" x14ac:dyDescent="0.35">
      <c r="A1270" s="3">
        <f t="shared" si="19"/>
        <v>1264</v>
      </c>
      <c r="B1270" s="196">
        <v>657009</v>
      </c>
      <c r="C1270" s="197" t="s">
        <v>998</v>
      </c>
      <c r="D1270" s="198" t="s">
        <v>713</v>
      </c>
    </row>
    <row r="1271" spans="1:11" ht="14.65" customHeight="1" thickBot="1" x14ac:dyDescent="0.4">
      <c r="A1271" s="191">
        <f t="shared" si="19"/>
        <v>1265</v>
      </c>
      <c r="B1271" s="202">
        <v>657010</v>
      </c>
      <c r="C1271" s="203" t="s">
        <v>999</v>
      </c>
      <c r="D1271" s="204" t="s">
        <v>713</v>
      </c>
      <c r="E1271" s="192">
        <f>COUNT(B1215:B1271)</f>
        <v>57</v>
      </c>
    </row>
    <row r="1272" spans="1:11" ht="14.65" customHeight="1" thickTop="1" x14ac:dyDescent="0.35">
      <c r="A1272" s="3">
        <f t="shared" si="19"/>
        <v>1266</v>
      </c>
      <c r="B1272" s="196">
        <v>660000</v>
      </c>
      <c r="C1272" s="197" t="s">
        <v>1001</v>
      </c>
      <c r="D1272" s="198" t="s">
        <v>713</v>
      </c>
    </row>
    <row r="1273" spans="1:11" x14ac:dyDescent="0.35">
      <c r="A1273" s="3">
        <f t="shared" si="19"/>
        <v>1267</v>
      </c>
      <c r="B1273" s="196">
        <v>661000</v>
      </c>
      <c r="C1273" s="197" t="s">
        <v>1002</v>
      </c>
      <c r="D1273" s="198" t="s">
        <v>713</v>
      </c>
    </row>
    <row r="1274" spans="1:11" x14ac:dyDescent="0.35">
      <c r="A1274" s="3">
        <f t="shared" si="19"/>
        <v>1268</v>
      </c>
      <c r="B1274" s="196">
        <v>661010</v>
      </c>
      <c r="C1274" s="197" t="s">
        <v>1003</v>
      </c>
      <c r="D1274" s="198" t="s">
        <v>713</v>
      </c>
    </row>
    <row r="1275" spans="1:11" x14ac:dyDescent="0.35">
      <c r="A1275" s="3">
        <f t="shared" si="19"/>
        <v>1269</v>
      </c>
      <c r="B1275" s="196">
        <v>661011</v>
      </c>
      <c r="C1275" s="197" t="s">
        <v>1004</v>
      </c>
      <c r="D1275" s="198" t="s">
        <v>713</v>
      </c>
    </row>
    <row r="1276" spans="1:11" x14ac:dyDescent="0.35">
      <c r="A1276" s="3">
        <f t="shared" si="19"/>
        <v>1270</v>
      </c>
      <c r="B1276" s="196">
        <v>661012</v>
      </c>
      <c r="C1276" s="197" t="s">
        <v>1005</v>
      </c>
      <c r="D1276" s="198" t="s">
        <v>713</v>
      </c>
    </row>
    <row r="1277" spans="1:11" x14ac:dyDescent="0.35">
      <c r="A1277" s="3">
        <f t="shared" si="19"/>
        <v>1271</v>
      </c>
      <c r="B1277" s="196">
        <v>661013</v>
      </c>
      <c r="C1277" s="197" t="s">
        <v>1006</v>
      </c>
      <c r="D1277" s="198" t="s">
        <v>713</v>
      </c>
    </row>
    <row r="1278" spans="1:11" x14ac:dyDescent="0.35">
      <c r="A1278" s="3">
        <f t="shared" si="19"/>
        <v>1272</v>
      </c>
      <c r="B1278" s="196">
        <v>661014</v>
      </c>
      <c r="C1278" s="197" t="s">
        <v>1007</v>
      </c>
      <c r="D1278" s="198" t="s">
        <v>713</v>
      </c>
    </row>
    <row r="1279" spans="1:11" x14ac:dyDescent="0.35">
      <c r="A1279" s="3">
        <f t="shared" si="19"/>
        <v>1273</v>
      </c>
      <c r="B1279" s="196">
        <v>661015</v>
      </c>
      <c r="C1279" s="197" t="s">
        <v>1008</v>
      </c>
      <c r="D1279" s="198" t="s">
        <v>713</v>
      </c>
    </row>
    <row r="1280" spans="1:11" x14ac:dyDescent="0.35">
      <c r="A1280" s="3">
        <f t="shared" si="19"/>
        <v>1274</v>
      </c>
      <c r="B1280" s="196">
        <v>662000</v>
      </c>
      <c r="C1280" s="197" t="s">
        <v>1009</v>
      </c>
      <c r="D1280" s="198" t="s">
        <v>713</v>
      </c>
    </row>
    <row r="1281" spans="1:10" x14ac:dyDescent="0.35">
      <c r="A1281" s="3">
        <f t="shared" si="19"/>
        <v>1275</v>
      </c>
      <c r="B1281" s="196">
        <v>662100</v>
      </c>
      <c r="C1281" s="197" t="s">
        <v>1010</v>
      </c>
      <c r="D1281" s="198" t="s">
        <v>713</v>
      </c>
    </row>
    <row r="1282" spans="1:10" x14ac:dyDescent="0.35">
      <c r="A1282" s="3">
        <f t="shared" si="19"/>
        <v>1276</v>
      </c>
      <c r="B1282" s="196">
        <v>662101</v>
      </c>
      <c r="C1282" s="197" t="s">
        <v>1011</v>
      </c>
      <c r="D1282" s="198" t="s">
        <v>713</v>
      </c>
    </row>
    <row r="1283" spans="1:10" x14ac:dyDescent="0.35">
      <c r="A1283" s="3">
        <f t="shared" si="19"/>
        <v>1277</v>
      </c>
      <c r="B1283" s="196">
        <v>662102</v>
      </c>
      <c r="C1283" s="197" t="s">
        <v>1012</v>
      </c>
      <c r="D1283" s="198" t="s">
        <v>713</v>
      </c>
      <c r="I1283" s="36"/>
      <c r="J1283" s="36"/>
    </row>
    <row r="1284" spans="1:10" x14ac:dyDescent="0.35">
      <c r="A1284" s="3">
        <f t="shared" si="19"/>
        <v>1278</v>
      </c>
      <c r="B1284" s="196">
        <v>662200</v>
      </c>
      <c r="C1284" s="197" t="s">
        <v>1013</v>
      </c>
      <c r="D1284" s="198" t="s">
        <v>713</v>
      </c>
    </row>
    <row r="1285" spans="1:10" x14ac:dyDescent="0.35">
      <c r="A1285" s="3">
        <f t="shared" si="19"/>
        <v>1279</v>
      </c>
      <c r="B1285" s="196">
        <v>662201</v>
      </c>
      <c r="C1285" s="197" t="s">
        <v>1014</v>
      </c>
      <c r="D1285" s="198" t="s">
        <v>713</v>
      </c>
    </row>
    <row r="1286" spans="1:10" x14ac:dyDescent="0.35">
      <c r="A1286" s="3">
        <f t="shared" si="19"/>
        <v>1280</v>
      </c>
      <c r="B1286" s="196">
        <v>662202</v>
      </c>
      <c r="C1286" s="197" t="s">
        <v>1015</v>
      </c>
      <c r="D1286" s="198" t="s">
        <v>713</v>
      </c>
    </row>
    <row r="1287" spans="1:10" x14ac:dyDescent="0.35">
      <c r="A1287" s="3">
        <f t="shared" si="19"/>
        <v>1281</v>
      </c>
      <c r="B1287" s="196">
        <v>663000</v>
      </c>
      <c r="C1287" s="197" t="s">
        <v>1016</v>
      </c>
      <c r="D1287" s="198" t="s">
        <v>713</v>
      </c>
    </row>
    <row r="1288" spans="1:10" x14ac:dyDescent="0.35">
      <c r="A1288" s="3">
        <f t="shared" ref="A1288:A1351" si="20">+A1287+1</f>
        <v>1282</v>
      </c>
      <c r="B1288" s="196">
        <v>663001</v>
      </c>
      <c r="C1288" s="197" t="s">
        <v>1017</v>
      </c>
      <c r="D1288" s="198" t="s">
        <v>713</v>
      </c>
    </row>
    <row r="1289" spans="1:10" x14ac:dyDescent="0.35">
      <c r="A1289" s="3">
        <f t="shared" si="20"/>
        <v>1283</v>
      </c>
      <c r="B1289" s="196">
        <v>663002</v>
      </c>
      <c r="C1289" s="197" t="s">
        <v>1018</v>
      </c>
      <c r="D1289" s="198" t="s">
        <v>713</v>
      </c>
    </row>
    <row r="1290" spans="1:10" x14ac:dyDescent="0.35">
      <c r="A1290" s="3">
        <f t="shared" si="20"/>
        <v>1284</v>
      </c>
      <c r="B1290" s="196">
        <v>663010</v>
      </c>
      <c r="C1290" s="197" t="s">
        <v>1019</v>
      </c>
      <c r="D1290" s="198" t="s">
        <v>713</v>
      </c>
    </row>
    <row r="1291" spans="1:10" x14ac:dyDescent="0.35">
      <c r="A1291" s="3">
        <f t="shared" si="20"/>
        <v>1285</v>
      </c>
      <c r="B1291" s="196">
        <v>663011</v>
      </c>
      <c r="C1291" s="197" t="s">
        <v>1020</v>
      </c>
      <c r="D1291" s="198" t="s">
        <v>713</v>
      </c>
    </row>
    <row r="1292" spans="1:10" x14ac:dyDescent="0.35">
      <c r="A1292" s="3">
        <f t="shared" si="20"/>
        <v>1286</v>
      </c>
      <c r="B1292" s="196">
        <v>663012</v>
      </c>
      <c r="C1292" s="197" t="s">
        <v>1021</v>
      </c>
      <c r="D1292" s="198" t="s">
        <v>713</v>
      </c>
    </row>
    <row r="1293" spans="1:10" x14ac:dyDescent="0.35">
      <c r="A1293" s="3">
        <f t="shared" si="20"/>
        <v>1287</v>
      </c>
      <c r="B1293" s="196">
        <v>663013</v>
      </c>
      <c r="C1293" s="197" t="s">
        <v>1022</v>
      </c>
      <c r="D1293" s="198" t="s">
        <v>713</v>
      </c>
    </row>
    <row r="1294" spans="1:10" x14ac:dyDescent="0.35">
      <c r="A1294" s="3">
        <f t="shared" si="20"/>
        <v>1288</v>
      </c>
      <c r="B1294" s="196">
        <v>663014</v>
      </c>
      <c r="C1294" s="197" t="s">
        <v>1023</v>
      </c>
      <c r="D1294" s="198" t="s">
        <v>713</v>
      </c>
    </row>
    <row r="1295" spans="1:10" x14ac:dyDescent="0.35">
      <c r="A1295" s="3">
        <f t="shared" si="20"/>
        <v>1289</v>
      </c>
      <c r="B1295" s="196">
        <v>664000</v>
      </c>
      <c r="C1295" s="197" t="s">
        <v>1024</v>
      </c>
      <c r="D1295" s="198" t="s">
        <v>713</v>
      </c>
    </row>
    <row r="1296" spans="1:10" x14ac:dyDescent="0.35">
      <c r="A1296" s="3">
        <f t="shared" si="20"/>
        <v>1290</v>
      </c>
      <c r="B1296" s="196">
        <v>664100</v>
      </c>
      <c r="C1296" s="197" t="s">
        <v>1025</v>
      </c>
      <c r="D1296" s="198" t="s">
        <v>713</v>
      </c>
    </row>
    <row r="1297" spans="1:4" x14ac:dyDescent="0.35">
      <c r="A1297" s="3">
        <f t="shared" si="20"/>
        <v>1291</v>
      </c>
      <c r="B1297" s="196">
        <v>664200</v>
      </c>
      <c r="C1297" s="197" t="s">
        <v>1026</v>
      </c>
      <c r="D1297" s="198" t="s">
        <v>713</v>
      </c>
    </row>
    <row r="1298" spans="1:4" x14ac:dyDescent="0.35">
      <c r="A1298" s="3">
        <f t="shared" si="20"/>
        <v>1292</v>
      </c>
      <c r="B1298" s="196">
        <v>664201</v>
      </c>
      <c r="C1298" s="197" t="s">
        <v>1027</v>
      </c>
      <c r="D1298" s="198" t="s">
        <v>713</v>
      </c>
    </row>
    <row r="1299" spans="1:4" x14ac:dyDescent="0.35">
      <c r="A1299" s="3">
        <f t="shared" si="20"/>
        <v>1293</v>
      </c>
      <c r="B1299" s="196">
        <v>664202</v>
      </c>
      <c r="C1299" s="197" t="s">
        <v>1028</v>
      </c>
      <c r="D1299" s="198" t="s">
        <v>713</v>
      </c>
    </row>
    <row r="1300" spans="1:4" x14ac:dyDescent="0.35">
      <c r="A1300" s="3">
        <f t="shared" si="20"/>
        <v>1294</v>
      </c>
      <c r="B1300" s="196">
        <v>664203</v>
      </c>
      <c r="C1300" s="197" t="s">
        <v>1029</v>
      </c>
      <c r="D1300" s="198" t="s">
        <v>713</v>
      </c>
    </row>
    <row r="1301" spans="1:4" x14ac:dyDescent="0.35">
      <c r="A1301" s="3">
        <f t="shared" si="20"/>
        <v>1295</v>
      </c>
      <c r="B1301" s="196">
        <v>664300</v>
      </c>
      <c r="C1301" s="197" t="s">
        <v>1030</v>
      </c>
      <c r="D1301" s="198" t="s">
        <v>713</v>
      </c>
    </row>
    <row r="1302" spans="1:4" x14ac:dyDescent="0.35">
      <c r="A1302" s="3">
        <f t="shared" si="20"/>
        <v>1296</v>
      </c>
      <c r="B1302" s="196">
        <v>664301</v>
      </c>
      <c r="C1302" s="197" t="s">
        <v>1031</v>
      </c>
      <c r="D1302" s="198" t="s">
        <v>713</v>
      </c>
    </row>
    <row r="1303" spans="1:4" x14ac:dyDescent="0.35">
      <c r="A1303" s="3">
        <f t="shared" si="20"/>
        <v>1297</v>
      </c>
      <c r="B1303" s="196">
        <v>664302</v>
      </c>
      <c r="C1303" s="197" t="s">
        <v>1032</v>
      </c>
      <c r="D1303" s="198" t="s">
        <v>713</v>
      </c>
    </row>
    <row r="1304" spans="1:4" x14ac:dyDescent="0.35">
      <c r="A1304" s="3">
        <f t="shared" si="20"/>
        <v>1298</v>
      </c>
      <c r="B1304" s="196">
        <v>664303</v>
      </c>
      <c r="C1304" s="197" t="s">
        <v>1033</v>
      </c>
      <c r="D1304" s="198" t="s">
        <v>713</v>
      </c>
    </row>
    <row r="1305" spans="1:4" x14ac:dyDescent="0.35">
      <c r="A1305" s="3">
        <f t="shared" si="20"/>
        <v>1299</v>
      </c>
      <c r="B1305" s="196">
        <v>664400</v>
      </c>
      <c r="C1305" s="197" t="s">
        <v>1034</v>
      </c>
      <c r="D1305" s="198" t="s">
        <v>713</v>
      </c>
    </row>
    <row r="1306" spans="1:4" x14ac:dyDescent="0.35">
      <c r="A1306" s="3">
        <f t="shared" si="20"/>
        <v>1300</v>
      </c>
      <c r="B1306" s="196">
        <v>664401</v>
      </c>
      <c r="C1306" s="197" t="s">
        <v>1035</v>
      </c>
      <c r="D1306" s="198" t="s">
        <v>713</v>
      </c>
    </row>
    <row r="1307" spans="1:4" x14ac:dyDescent="0.35">
      <c r="A1307" s="3">
        <f t="shared" si="20"/>
        <v>1301</v>
      </c>
      <c r="B1307" s="196">
        <v>664402</v>
      </c>
      <c r="C1307" s="197" t="s">
        <v>1036</v>
      </c>
      <c r="D1307" s="198" t="s">
        <v>713</v>
      </c>
    </row>
    <row r="1308" spans="1:4" x14ac:dyDescent="0.35">
      <c r="A1308" s="3">
        <f t="shared" si="20"/>
        <v>1302</v>
      </c>
      <c r="B1308" s="196">
        <v>664403</v>
      </c>
      <c r="C1308" s="197" t="s">
        <v>1037</v>
      </c>
      <c r="D1308" s="198" t="s">
        <v>713</v>
      </c>
    </row>
    <row r="1309" spans="1:4" x14ac:dyDescent="0.35">
      <c r="A1309" s="3">
        <f t="shared" si="20"/>
        <v>1303</v>
      </c>
      <c r="B1309" s="196">
        <v>664404</v>
      </c>
      <c r="C1309" s="197" t="s">
        <v>1038</v>
      </c>
      <c r="D1309" s="198" t="s">
        <v>713</v>
      </c>
    </row>
    <row r="1310" spans="1:4" x14ac:dyDescent="0.35">
      <c r="A1310" s="3">
        <f t="shared" si="20"/>
        <v>1304</v>
      </c>
      <c r="B1310" s="196">
        <v>664500</v>
      </c>
      <c r="C1310" s="197" t="s">
        <v>1039</v>
      </c>
      <c r="D1310" s="198" t="s">
        <v>713</v>
      </c>
    </row>
    <row r="1311" spans="1:4" x14ac:dyDescent="0.35">
      <c r="A1311" s="3">
        <f t="shared" si="20"/>
        <v>1305</v>
      </c>
      <c r="B1311" s="196">
        <v>665000</v>
      </c>
      <c r="C1311" s="197" t="s">
        <v>1040</v>
      </c>
      <c r="D1311" s="198" t="s">
        <v>713</v>
      </c>
    </row>
    <row r="1312" spans="1:4" x14ac:dyDescent="0.35">
      <c r="A1312" s="3">
        <f t="shared" si="20"/>
        <v>1306</v>
      </c>
      <c r="B1312" s="196">
        <v>665100</v>
      </c>
      <c r="C1312" s="197" t="s">
        <v>1041</v>
      </c>
      <c r="D1312" s="198" t="s">
        <v>713</v>
      </c>
    </row>
    <row r="1313" spans="1:4" x14ac:dyDescent="0.35">
      <c r="A1313" s="3">
        <f t="shared" si="20"/>
        <v>1307</v>
      </c>
      <c r="B1313" s="196">
        <v>665101</v>
      </c>
      <c r="C1313" s="197" t="s">
        <v>1042</v>
      </c>
      <c r="D1313" s="198" t="s">
        <v>713</v>
      </c>
    </row>
    <row r="1314" spans="1:4" x14ac:dyDescent="0.35">
      <c r="A1314" s="3">
        <f t="shared" si="20"/>
        <v>1308</v>
      </c>
      <c r="B1314" s="196">
        <v>665102</v>
      </c>
      <c r="C1314" s="197" t="s">
        <v>1043</v>
      </c>
      <c r="D1314" s="198" t="s">
        <v>713</v>
      </c>
    </row>
    <row r="1315" spans="1:4" x14ac:dyDescent="0.35">
      <c r="A1315" s="3">
        <f t="shared" si="20"/>
        <v>1309</v>
      </c>
      <c r="B1315" s="196">
        <v>665200</v>
      </c>
      <c r="C1315" s="197" t="s">
        <v>1044</v>
      </c>
      <c r="D1315" s="198" t="s">
        <v>713</v>
      </c>
    </row>
    <row r="1316" spans="1:4" x14ac:dyDescent="0.35">
      <c r="A1316" s="3">
        <f t="shared" si="20"/>
        <v>1310</v>
      </c>
      <c r="B1316" s="196">
        <v>665201</v>
      </c>
      <c r="C1316" s="197" t="s">
        <v>1045</v>
      </c>
      <c r="D1316" s="198" t="s">
        <v>713</v>
      </c>
    </row>
    <row r="1317" spans="1:4" x14ac:dyDescent="0.35">
      <c r="A1317" s="3">
        <f t="shared" si="20"/>
        <v>1311</v>
      </c>
      <c r="B1317" s="196">
        <v>665202</v>
      </c>
      <c r="C1317" s="197" t="s">
        <v>1046</v>
      </c>
      <c r="D1317" s="198" t="s">
        <v>713</v>
      </c>
    </row>
    <row r="1318" spans="1:4" x14ac:dyDescent="0.35">
      <c r="A1318" s="3">
        <f t="shared" si="20"/>
        <v>1312</v>
      </c>
      <c r="B1318" s="196">
        <v>665300</v>
      </c>
      <c r="C1318" s="197" t="s">
        <v>1047</v>
      </c>
      <c r="D1318" s="198" t="s">
        <v>713</v>
      </c>
    </row>
    <row r="1319" spans="1:4" x14ac:dyDescent="0.35">
      <c r="A1319" s="3">
        <f t="shared" si="20"/>
        <v>1313</v>
      </c>
      <c r="B1319" s="196">
        <v>665400</v>
      </c>
      <c r="C1319" s="197" t="s">
        <v>1048</v>
      </c>
      <c r="D1319" s="198" t="s">
        <v>713</v>
      </c>
    </row>
    <row r="1320" spans="1:4" x14ac:dyDescent="0.35">
      <c r="A1320" s="3">
        <f t="shared" si="20"/>
        <v>1314</v>
      </c>
      <c r="B1320" s="196">
        <v>665401</v>
      </c>
      <c r="C1320" s="197" t="s">
        <v>1049</v>
      </c>
      <c r="D1320" s="198" t="s">
        <v>713</v>
      </c>
    </row>
    <row r="1321" spans="1:4" x14ac:dyDescent="0.35">
      <c r="A1321" s="3">
        <f t="shared" si="20"/>
        <v>1315</v>
      </c>
      <c r="B1321" s="196">
        <v>665402</v>
      </c>
      <c r="C1321" s="197" t="s">
        <v>1050</v>
      </c>
      <c r="D1321" s="198" t="s">
        <v>713</v>
      </c>
    </row>
    <row r="1322" spans="1:4" x14ac:dyDescent="0.35">
      <c r="A1322" s="3">
        <f t="shared" si="20"/>
        <v>1316</v>
      </c>
      <c r="B1322" s="196">
        <v>665403</v>
      </c>
      <c r="C1322" s="197" t="s">
        <v>1051</v>
      </c>
      <c r="D1322" s="198" t="s">
        <v>713</v>
      </c>
    </row>
    <row r="1323" spans="1:4" x14ac:dyDescent="0.35">
      <c r="A1323" s="3">
        <f t="shared" si="20"/>
        <v>1317</v>
      </c>
      <c r="B1323" s="196">
        <v>665500</v>
      </c>
      <c r="C1323" s="197" t="s">
        <v>1052</v>
      </c>
      <c r="D1323" s="198" t="s">
        <v>713</v>
      </c>
    </row>
    <row r="1324" spans="1:4" x14ac:dyDescent="0.35">
      <c r="A1324" s="3">
        <f t="shared" si="20"/>
        <v>1318</v>
      </c>
      <c r="B1324" s="196">
        <v>665501</v>
      </c>
      <c r="C1324" s="197" t="s">
        <v>1053</v>
      </c>
      <c r="D1324" s="198" t="s">
        <v>713</v>
      </c>
    </row>
    <row r="1325" spans="1:4" x14ac:dyDescent="0.35">
      <c r="A1325" s="3">
        <f t="shared" si="20"/>
        <v>1319</v>
      </c>
      <c r="B1325" s="196">
        <v>666000</v>
      </c>
      <c r="C1325" s="197" t="s">
        <v>1054</v>
      </c>
      <c r="D1325" s="198" t="s">
        <v>713</v>
      </c>
    </row>
    <row r="1326" spans="1:4" x14ac:dyDescent="0.35">
      <c r="A1326" s="3">
        <f t="shared" si="20"/>
        <v>1320</v>
      </c>
      <c r="B1326" s="196">
        <v>666001</v>
      </c>
      <c r="C1326" s="197" t="s">
        <v>1055</v>
      </c>
      <c r="D1326" s="198" t="s">
        <v>713</v>
      </c>
    </row>
    <row r="1327" spans="1:4" x14ac:dyDescent="0.35">
      <c r="A1327" s="3">
        <f t="shared" si="20"/>
        <v>1321</v>
      </c>
      <c r="B1327" s="196">
        <v>666002</v>
      </c>
      <c r="C1327" s="197" t="s">
        <v>1056</v>
      </c>
      <c r="D1327" s="198" t="s">
        <v>713</v>
      </c>
    </row>
    <row r="1328" spans="1:4" x14ac:dyDescent="0.35">
      <c r="A1328" s="3">
        <f t="shared" si="20"/>
        <v>1322</v>
      </c>
      <c r="B1328" s="196">
        <v>666003</v>
      </c>
      <c r="C1328" s="197" t="s">
        <v>1057</v>
      </c>
      <c r="D1328" s="198" t="s">
        <v>713</v>
      </c>
    </row>
    <row r="1329" spans="1:4" x14ac:dyDescent="0.35">
      <c r="A1329" s="3">
        <f t="shared" si="20"/>
        <v>1323</v>
      </c>
      <c r="B1329" s="196">
        <v>667000</v>
      </c>
      <c r="C1329" s="197" t="s">
        <v>1058</v>
      </c>
      <c r="D1329" s="198" t="s">
        <v>713</v>
      </c>
    </row>
    <row r="1330" spans="1:4" x14ac:dyDescent="0.35">
      <c r="A1330" s="3">
        <f t="shared" si="20"/>
        <v>1324</v>
      </c>
      <c r="B1330" s="196">
        <v>667001</v>
      </c>
      <c r="C1330" s="197" t="s">
        <v>1059</v>
      </c>
      <c r="D1330" s="198" t="s">
        <v>713</v>
      </c>
    </row>
    <row r="1331" spans="1:4" x14ac:dyDescent="0.35">
      <c r="A1331" s="3">
        <f t="shared" si="20"/>
        <v>1325</v>
      </c>
      <c r="B1331" s="196">
        <v>667002</v>
      </c>
      <c r="C1331" s="197" t="s">
        <v>1060</v>
      </c>
      <c r="D1331" s="198" t="s">
        <v>713</v>
      </c>
    </row>
    <row r="1332" spans="1:4" x14ac:dyDescent="0.35">
      <c r="A1332" s="3">
        <f t="shared" si="20"/>
        <v>1326</v>
      </c>
      <c r="B1332" s="196">
        <v>667100</v>
      </c>
      <c r="C1332" s="197" t="s">
        <v>1061</v>
      </c>
      <c r="D1332" s="198" t="s">
        <v>713</v>
      </c>
    </row>
    <row r="1333" spans="1:4" x14ac:dyDescent="0.35">
      <c r="A1333" s="3">
        <f t="shared" si="20"/>
        <v>1327</v>
      </c>
      <c r="B1333" s="196">
        <v>667101</v>
      </c>
      <c r="C1333" s="197" t="s">
        <v>1062</v>
      </c>
      <c r="D1333" s="198" t="s">
        <v>713</v>
      </c>
    </row>
    <row r="1334" spans="1:4" x14ac:dyDescent="0.35">
      <c r="A1334" s="3">
        <f t="shared" si="20"/>
        <v>1328</v>
      </c>
      <c r="B1334" s="196">
        <v>667102</v>
      </c>
      <c r="C1334" s="197" t="s">
        <v>1063</v>
      </c>
      <c r="D1334" s="198" t="s">
        <v>713</v>
      </c>
    </row>
    <row r="1335" spans="1:4" x14ac:dyDescent="0.35">
      <c r="A1335" s="3">
        <f t="shared" si="20"/>
        <v>1329</v>
      </c>
      <c r="B1335" s="196">
        <v>667103</v>
      </c>
      <c r="C1335" s="197" t="s">
        <v>1064</v>
      </c>
      <c r="D1335" s="198" t="s">
        <v>713</v>
      </c>
    </row>
    <row r="1336" spans="1:4" x14ac:dyDescent="0.35">
      <c r="A1336" s="3">
        <f t="shared" si="20"/>
        <v>1330</v>
      </c>
      <c r="B1336" s="196">
        <v>667104</v>
      </c>
      <c r="C1336" s="197" t="s">
        <v>1065</v>
      </c>
      <c r="D1336" s="198" t="s">
        <v>713</v>
      </c>
    </row>
    <row r="1337" spans="1:4" x14ac:dyDescent="0.35">
      <c r="A1337" s="3">
        <f t="shared" si="20"/>
        <v>1331</v>
      </c>
      <c r="B1337" s="196">
        <v>668000</v>
      </c>
      <c r="C1337" s="197" t="s">
        <v>1066</v>
      </c>
      <c r="D1337" s="198" t="s">
        <v>713</v>
      </c>
    </row>
    <row r="1338" spans="1:4" x14ac:dyDescent="0.35">
      <c r="A1338" s="3">
        <f t="shared" si="20"/>
        <v>1332</v>
      </c>
      <c r="B1338" s="196">
        <v>668001</v>
      </c>
      <c r="C1338" s="197" t="s">
        <v>1067</v>
      </c>
      <c r="D1338" s="198" t="s">
        <v>713</v>
      </c>
    </row>
    <row r="1339" spans="1:4" x14ac:dyDescent="0.35">
      <c r="A1339" s="3">
        <f t="shared" si="20"/>
        <v>1333</v>
      </c>
      <c r="B1339" s="196">
        <v>668002</v>
      </c>
      <c r="C1339" s="197" t="s">
        <v>1068</v>
      </c>
      <c r="D1339" s="198" t="s">
        <v>713</v>
      </c>
    </row>
    <row r="1340" spans="1:4" x14ac:dyDescent="0.35">
      <c r="A1340" s="3">
        <f t="shared" si="20"/>
        <v>1334</v>
      </c>
      <c r="B1340" s="196">
        <v>668100</v>
      </c>
      <c r="C1340" s="197" t="s">
        <v>1069</v>
      </c>
      <c r="D1340" s="198" t="s">
        <v>713</v>
      </c>
    </row>
    <row r="1341" spans="1:4" x14ac:dyDescent="0.35">
      <c r="A1341" s="3">
        <f t="shared" si="20"/>
        <v>1335</v>
      </c>
      <c r="B1341" s="196">
        <v>668200</v>
      </c>
      <c r="C1341" s="197" t="s">
        <v>1070</v>
      </c>
      <c r="D1341" s="198" t="s">
        <v>713</v>
      </c>
    </row>
    <row r="1342" spans="1:4" x14ac:dyDescent="0.35">
      <c r="A1342" s="3">
        <f t="shared" si="20"/>
        <v>1336</v>
      </c>
      <c r="B1342" s="196">
        <v>668210</v>
      </c>
      <c r="C1342" s="197" t="s">
        <v>1071</v>
      </c>
      <c r="D1342" s="198" t="s">
        <v>713</v>
      </c>
    </row>
    <row r="1343" spans="1:4" x14ac:dyDescent="0.35">
      <c r="A1343" s="3">
        <f t="shared" si="20"/>
        <v>1337</v>
      </c>
      <c r="B1343" s="196">
        <v>668900</v>
      </c>
      <c r="C1343" s="197" t="s">
        <v>1072</v>
      </c>
      <c r="D1343" s="198" t="s">
        <v>713</v>
      </c>
    </row>
    <row r="1344" spans="1:4" x14ac:dyDescent="0.35">
      <c r="A1344" s="3">
        <f t="shared" si="20"/>
        <v>1338</v>
      </c>
      <c r="B1344" s="196">
        <v>668910</v>
      </c>
      <c r="C1344" s="197" t="s">
        <v>1073</v>
      </c>
      <c r="D1344" s="198" t="s">
        <v>713</v>
      </c>
    </row>
    <row r="1345" spans="1:5" x14ac:dyDescent="0.35">
      <c r="A1345" s="3">
        <f t="shared" si="20"/>
        <v>1339</v>
      </c>
      <c r="B1345" s="196">
        <v>668911</v>
      </c>
      <c r="C1345" s="197" t="s">
        <v>1074</v>
      </c>
      <c r="D1345" s="198" t="s">
        <v>713</v>
      </c>
    </row>
    <row r="1346" spans="1:5" x14ac:dyDescent="0.35">
      <c r="A1346" s="3">
        <f t="shared" si="20"/>
        <v>1340</v>
      </c>
      <c r="B1346" s="196">
        <v>668912</v>
      </c>
      <c r="C1346" s="197" t="s">
        <v>1075</v>
      </c>
      <c r="D1346" s="198" t="s">
        <v>713</v>
      </c>
    </row>
    <row r="1347" spans="1:5" x14ac:dyDescent="0.35">
      <c r="A1347" s="3">
        <f t="shared" si="20"/>
        <v>1341</v>
      </c>
      <c r="B1347" s="196">
        <v>668913</v>
      </c>
      <c r="C1347" s="197" t="s">
        <v>1076</v>
      </c>
      <c r="D1347" s="198" t="s">
        <v>713</v>
      </c>
    </row>
    <row r="1348" spans="1:5" x14ac:dyDescent="0.35">
      <c r="A1348" s="3">
        <f t="shared" si="20"/>
        <v>1342</v>
      </c>
      <c r="B1348" s="196">
        <v>668914</v>
      </c>
      <c r="C1348" s="197" t="s">
        <v>1077</v>
      </c>
      <c r="D1348" s="198" t="s">
        <v>713</v>
      </c>
    </row>
    <row r="1349" spans="1:5" x14ac:dyDescent="0.35">
      <c r="A1349" s="3">
        <f t="shared" si="20"/>
        <v>1343</v>
      </c>
      <c r="B1349" s="196">
        <v>668915</v>
      </c>
      <c r="C1349" s="197" t="s">
        <v>1078</v>
      </c>
      <c r="D1349" s="198" t="s">
        <v>713</v>
      </c>
    </row>
    <row r="1350" spans="1:5" x14ac:dyDescent="0.35">
      <c r="A1350" s="3">
        <f t="shared" si="20"/>
        <v>1344</v>
      </c>
      <c r="B1350" s="196">
        <v>668916</v>
      </c>
      <c r="C1350" s="197" t="s">
        <v>1079</v>
      </c>
      <c r="D1350" s="198" t="s">
        <v>713</v>
      </c>
    </row>
    <row r="1351" spans="1:5" x14ac:dyDescent="0.35">
      <c r="A1351" s="3">
        <f t="shared" si="20"/>
        <v>1345</v>
      </c>
      <c r="B1351" s="196">
        <v>668917</v>
      </c>
      <c r="C1351" s="197" t="s">
        <v>1080</v>
      </c>
      <c r="D1351" s="198" t="s">
        <v>713</v>
      </c>
    </row>
    <row r="1352" spans="1:5" x14ac:dyDescent="0.35">
      <c r="A1352" s="3">
        <f t="shared" ref="A1352:A1417" si="21">+A1351+1</f>
        <v>1346</v>
      </c>
      <c r="B1352" s="196">
        <v>668918</v>
      </c>
      <c r="C1352" s="197" t="s">
        <v>1081</v>
      </c>
      <c r="D1352" s="198" t="s">
        <v>713</v>
      </c>
    </row>
    <row r="1353" spans="1:5" x14ac:dyDescent="0.35">
      <c r="A1353" s="3">
        <f t="shared" si="21"/>
        <v>1347</v>
      </c>
      <c r="B1353" s="196">
        <v>668919</v>
      </c>
      <c r="C1353" s="197" t="s">
        <v>1082</v>
      </c>
      <c r="D1353" s="198" t="s">
        <v>713</v>
      </c>
    </row>
    <row r="1354" spans="1:5" ht="14.65" customHeight="1" thickBot="1" x14ac:dyDescent="0.4">
      <c r="A1354" s="191">
        <f t="shared" si="21"/>
        <v>1348</v>
      </c>
      <c r="B1354" s="202">
        <v>668920</v>
      </c>
      <c r="C1354" s="203" t="s">
        <v>1083</v>
      </c>
      <c r="D1354" s="204" t="s">
        <v>713</v>
      </c>
      <c r="E1354" s="192">
        <f>COUNT(B1272:B1354)</f>
        <v>83</v>
      </c>
    </row>
    <row r="1355" spans="1:5" ht="14.65" customHeight="1" thickTop="1" x14ac:dyDescent="0.35">
      <c r="A1355" s="3">
        <f t="shared" si="21"/>
        <v>1349</v>
      </c>
      <c r="B1355" s="196">
        <v>670000</v>
      </c>
      <c r="C1355" s="197" t="s">
        <v>1085</v>
      </c>
      <c r="D1355" s="198" t="s">
        <v>713</v>
      </c>
    </row>
    <row r="1356" spans="1:5" x14ac:dyDescent="0.35">
      <c r="A1356" s="3">
        <f t="shared" si="21"/>
        <v>1350</v>
      </c>
      <c r="B1356" s="196">
        <v>671000</v>
      </c>
      <c r="C1356" s="197" t="s">
        <v>1086</v>
      </c>
      <c r="D1356" s="198" t="s">
        <v>713</v>
      </c>
    </row>
    <row r="1357" spans="1:5" x14ac:dyDescent="0.35">
      <c r="A1357" s="3">
        <f t="shared" si="21"/>
        <v>1351</v>
      </c>
      <c r="B1357" s="196">
        <v>671001</v>
      </c>
      <c r="C1357" s="197" t="s">
        <v>1087</v>
      </c>
      <c r="D1357" s="198" t="s">
        <v>713</v>
      </c>
    </row>
    <row r="1358" spans="1:5" x14ac:dyDescent="0.35">
      <c r="A1358" s="3">
        <f t="shared" si="21"/>
        <v>1352</v>
      </c>
      <c r="B1358" s="196">
        <v>671002</v>
      </c>
      <c r="C1358" s="197" t="s">
        <v>1088</v>
      </c>
      <c r="D1358" s="198" t="s">
        <v>713</v>
      </c>
    </row>
    <row r="1359" spans="1:5" x14ac:dyDescent="0.35">
      <c r="A1359" s="3">
        <f t="shared" si="21"/>
        <v>1353</v>
      </c>
      <c r="B1359" s="196">
        <v>671003</v>
      </c>
      <c r="C1359" s="197" t="s">
        <v>1089</v>
      </c>
      <c r="D1359" s="198" t="s">
        <v>713</v>
      </c>
    </row>
    <row r="1360" spans="1:5" x14ac:dyDescent="0.35">
      <c r="A1360" s="3">
        <f t="shared" si="21"/>
        <v>1354</v>
      </c>
      <c r="B1360" s="196">
        <v>671004</v>
      </c>
      <c r="C1360" s="197" t="s">
        <v>1090</v>
      </c>
      <c r="D1360" s="198" t="s">
        <v>713</v>
      </c>
    </row>
    <row r="1361" spans="1:4" x14ac:dyDescent="0.35">
      <c r="A1361" s="3">
        <f t="shared" si="21"/>
        <v>1355</v>
      </c>
      <c r="B1361" s="196">
        <v>671005</v>
      </c>
      <c r="C1361" s="197" t="s">
        <v>1091</v>
      </c>
      <c r="D1361" s="198" t="s">
        <v>713</v>
      </c>
    </row>
    <row r="1362" spans="1:4" x14ac:dyDescent="0.35">
      <c r="A1362" s="3">
        <f t="shared" si="21"/>
        <v>1356</v>
      </c>
      <c r="B1362" s="196">
        <v>671006</v>
      </c>
      <c r="C1362" s="197" t="s">
        <v>1092</v>
      </c>
      <c r="D1362" s="198" t="s">
        <v>713</v>
      </c>
    </row>
    <row r="1363" spans="1:4" x14ac:dyDescent="0.35">
      <c r="A1363" s="3">
        <f t="shared" si="21"/>
        <v>1357</v>
      </c>
      <c r="B1363" s="196">
        <v>671007</v>
      </c>
      <c r="C1363" s="197" t="s">
        <v>1093</v>
      </c>
      <c r="D1363" s="198" t="s">
        <v>713</v>
      </c>
    </row>
    <row r="1364" spans="1:4" x14ac:dyDescent="0.35">
      <c r="A1364" s="3">
        <f t="shared" si="21"/>
        <v>1358</v>
      </c>
      <c r="B1364" s="196">
        <v>671200</v>
      </c>
      <c r="C1364" s="197" t="s">
        <v>1094</v>
      </c>
      <c r="D1364" s="198" t="s">
        <v>713</v>
      </c>
    </row>
    <row r="1365" spans="1:4" x14ac:dyDescent="0.35">
      <c r="A1365" s="3">
        <f t="shared" si="21"/>
        <v>1359</v>
      </c>
      <c r="B1365" s="196">
        <v>671201</v>
      </c>
      <c r="C1365" s="197" t="s">
        <v>1095</v>
      </c>
      <c r="D1365" s="198" t="s">
        <v>713</v>
      </c>
    </row>
    <row r="1366" spans="1:4" x14ac:dyDescent="0.35">
      <c r="A1366" s="3">
        <f t="shared" si="21"/>
        <v>1360</v>
      </c>
      <c r="B1366" s="196">
        <v>671202</v>
      </c>
      <c r="C1366" s="197" t="s">
        <v>1096</v>
      </c>
      <c r="D1366" s="198" t="s">
        <v>713</v>
      </c>
    </row>
    <row r="1367" spans="1:4" x14ac:dyDescent="0.35">
      <c r="A1367" s="3">
        <f t="shared" si="21"/>
        <v>1361</v>
      </c>
      <c r="B1367" s="196">
        <v>672000</v>
      </c>
      <c r="C1367" s="197" t="s">
        <v>1097</v>
      </c>
      <c r="D1367" s="198" t="s">
        <v>713</v>
      </c>
    </row>
    <row r="1368" spans="1:4" x14ac:dyDescent="0.35">
      <c r="A1368" s="3">
        <f t="shared" si="21"/>
        <v>1362</v>
      </c>
      <c r="B1368" s="196">
        <v>672100</v>
      </c>
      <c r="C1368" s="197" t="s">
        <v>1098</v>
      </c>
      <c r="D1368" s="198" t="s">
        <v>713</v>
      </c>
    </row>
    <row r="1369" spans="1:4" x14ac:dyDescent="0.35">
      <c r="A1369" s="3">
        <f t="shared" si="21"/>
        <v>1363</v>
      </c>
      <c r="B1369" s="196">
        <v>672101</v>
      </c>
      <c r="C1369" s="197" t="s">
        <v>1099</v>
      </c>
      <c r="D1369" s="198" t="s">
        <v>713</v>
      </c>
    </row>
    <row r="1370" spans="1:4" x14ac:dyDescent="0.35">
      <c r="A1370" s="3">
        <f t="shared" si="21"/>
        <v>1364</v>
      </c>
      <c r="B1370" s="196">
        <v>672102</v>
      </c>
      <c r="C1370" s="197" t="s">
        <v>1100</v>
      </c>
      <c r="D1370" s="198" t="s">
        <v>713</v>
      </c>
    </row>
    <row r="1371" spans="1:4" x14ac:dyDescent="0.35">
      <c r="A1371" s="3">
        <f t="shared" si="21"/>
        <v>1365</v>
      </c>
      <c r="B1371" s="196">
        <v>672103</v>
      </c>
      <c r="C1371" s="197" t="s">
        <v>1101</v>
      </c>
      <c r="D1371" s="198" t="s">
        <v>713</v>
      </c>
    </row>
    <row r="1372" spans="1:4" x14ac:dyDescent="0.35">
      <c r="A1372" s="3">
        <f t="shared" si="21"/>
        <v>1366</v>
      </c>
      <c r="B1372" s="196">
        <v>672104</v>
      </c>
      <c r="C1372" s="197" t="s">
        <v>1102</v>
      </c>
      <c r="D1372" s="198" t="s">
        <v>713</v>
      </c>
    </row>
    <row r="1373" spans="1:4" x14ac:dyDescent="0.35">
      <c r="A1373" s="3">
        <f t="shared" si="21"/>
        <v>1367</v>
      </c>
      <c r="B1373" s="196">
        <v>673000</v>
      </c>
      <c r="C1373" s="197" t="s">
        <v>1103</v>
      </c>
      <c r="D1373" s="198" t="s">
        <v>713</v>
      </c>
    </row>
    <row r="1374" spans="1:4" x14ac:dyDescent="0.35">
      <c r="A1374" s="3">
        <f t="shared" si="21"/>
        <v>1368</v>
      </c>
      <c r="B1374" s="196">
        <v>673100</v>
      </c>
      <c r="C1374" s="197" t="s">
        <v>1104</v>
      </c>
      <c r="D1374" s="198" t="s">
        <v>713</v>
      </c>
    </row>
    <row r="1375" spans="1:4" x14ac:dyDescent="0.35">
      <c r="A1375" s="3">
        <f t="shared" si="21"/>
        <v>1369</v>
      </c>
      <c r="B1375" s="196">
        <v>673101</v>
      </c>
      <c r="C1375" s="197" t="s">
        <v>1105</v>
      </c>
      <c r="D1375" s="198" t="s">
        <v>713</v>
      </c>
    </row>
    <row r="1376" spans="1:4" x14ac:dyDescent="0.35">
      <c r="A1376" s="3">
        <f t="shared" si="21"/>
        <v>1370</v>
      </c>
      <c r="B1376" s="196">
        <v>673200</v>
      </c>
      <c r="C1376" s="197" t="s">
        <v>1106</v>
      </c>
      <c r="D1376" s="198" t="s">
        <v>713</v>
      </c>
    </row>
    <row r="1377" spans="1:5" x14ac:dyDescent="0.35">
      <c r="A1377" s="3">
        <f t="shared" si="21"/>
        <v>1371</v>
      </c>
      <c r="B1377" s="196">
        <v>673201</v>
      </c>
      <c r="C1377" s="197" t="s">
        <v>1107</v>
      </c>
      <c r="D1377" s="198" t="s">
        <v>713</v>
      </c>
    </row>
    <row r="1378" spans="1:5" x14ac:dyDescent="0.35">
      <c r="A1378" s="3">
        <f t="shared" si="21"/>
        <v>1372</v>
      </c>
      <c r="B1378" s="196">
        <v>679000</v>
      </c>
      <c r="C1378" s="197" t="s">
        <v>1108</v>
      </c>
      <c r="D1378" s="198" t="s">
        <v>713</v>
      </c>
    </row>
    <row r="1379" spans="1:5" ht="14.65" customHeight="1" thickBot="1" x14ac:dyDescent="0.4">
      <c r="A1379" s="191">
        <f t="shared" si="21"/>
        <v>1373</v>
      </c>
      <c r="B1379" s="202">
        <v>690000</v>
      </c>
      <c r="C1379" s="203" t="s">
        <v>1109</v>
      </c>
      <c r="D1379" s="204" t="s">
        <v>713</v>
      </c>
      <c r="E1379" s="192">
        <f>COUNT(B1355:B1379)</f>
        <v>25</v>
      </c>
    </row>
    <row r="1380" spans="1:5" ht="14.65" customHeight="1" thickTop="1" x14ac:dyDescent="0.35">
      <c r="A1380" s="3">
        <f t="shared" si="21"/>
        <v>1374</v>
      </c>
      <c r="B1380" s="196">
        <v>810000</v>
      </c>
      <c r="C1380" s="197" t="s">
        <v>1800</v>
      </c>
      <c r="D1380" s="198" t="s">
        <v>713</v>
      </c>
    </row>
    <row r="1381" spans="1:5" x14ac:dyDescent="0.35">
      <c r="A1381" s="3">
        <f t="shared" si="21"/>
        <v>1375</v>
      </c>
      <c r="B1381" s="196">
        <v>810100</v>
      </c>
      <c r="C1381" s="197" t="s">
        <v>1801</v>
      </c>
      <c r="D1381" s="198" t="s">
        <v>713</v>
      </c>
    </row>
    <row r="1382" spans="1:5" x14ac:dyDescent="0.35">
      <c r="A1382" s="3">
        <f t="shared" si="21"/>
        <v>1376</v>
      </c>
      <c r="B1382" s="196">
        <v>821000</v>
      </c>
      <c r="C1382" s="197" t="s">
        <v>1802</v>
      </c>
      <c r="D1382" s="198" t="s">
        <v>713</v>
      </c>
    </row>
    <row r="1383" spans="1:5" x14ac:dyDescent="0.35">
      <c r="A1383" s="3">
        <f t="shared" si="21"/>
        <v>1377</v>
      </c>
      <c r="B1383" s="196">
        <v>821200</v>
      </c>
      <c r="C1383" s="197" t="s">
        <v>1803</v>
      </c>
      <c r="D1383" s="198" t="s">
        <v>713</v>
      </c>
    </row>
    <row r="1384" spans="1:5" x14ac:dyDescent="0.35">
      <c r="A1384" s="3">
        <f t="shared" si="21"/>
        <v>1378</v>
      </c>
      <c r="B1384" s="196">
        <v>822000</v>
      </c>
      <c r="C1384" s="197" t="s">
        <v>1804</v>
      </c>
      <c r="D1384" s="198" t="s">
        <v>713</v>
      </c>
    </row>
    <row r="1385" spans="1:5" x14ac:dyDescent="0.35">
      <c r="A1385" s="3">
        <f t="shared" si="21"/>
        <v>1379</v>
      </c>
      <c r="B1385" s="196">
        <v>822100</v>
      </c>
      <c r="C1385" s="197" t="s">
        <v>1805</v>
      </c>
      <c r="D1385" s="198" t="s">
        <v>713</v>
      </c>
    </row>
    <row r="1386" spans="1:5" x14ac:dyDescent="0.35">
      <c r="A1386" s="3">
        <f t="shared" si="21"/>
        <v>1380</v>
      </c>
      <c r="B1386" s="196">
        <v>829000</v>
      </c>
      <c r="C1386" s="197" t="s">
        <v>1806</v>
      </c>
      <c r="D1386" s="198" t="s">
        <v>713</v>
      </c>
    </row>
    <row r="1387" spans="1:5" x14ac:dyDescent="0.35">
      <c r="A1387" s="3">
        <f t="shared" si="21"/>
        <v>1381</v>
      </c>
      <c r="B1387" s="196">
        <v>829010</v>
      </c>
      <c r="C1387" s="197" t="s">
        <v>1807</v>
      </c>
      <c r="D1387" s="198" t="s">
        <v>713</v>
      </c>
    </row>
    <row r="1388" spans="1:5" x14ac:dyDescent="0.35">
      <c r="A1388" s="3">
        <f t="shared" si="21"/>
        <v>1382</v>
      </c>
      <c r="B1388" s="196">
        <v>829011</v>
      </c>
      <c r="C1388" s="197" t="s">
        <v>1808</v>
      </c>
      <c r="D1388" s="198" t="s">
        <v>713</v>
      </c>
    </row>
    <row r="1389" spans="1:5" x14ac:dyDescent="0.35">
      <c r="A1389" s="3">
        <f t="shared" si="21"/>
        <v>1383</v>
      </c>
      <c r="B1389" s="196">
        <v>829012</v>
      </c>
      <c r="C1389" s="197" t="s">
        <v>1809</v>
      </c>
      <c r="D1389" s="198" t="s">
        <v>713</v>
      </c>
    </row>
    <row r="1390" spans="1:5" x14ac:dyDescent="0.35">
      <c r="A1390" s="3">
        <f t="shared" si="21"/>
        <v>1384</v>
      </c>
      <c r="B1390" s="196">
        <v>830000</v>
      </c>
      <c r="C1390" s="197" t="s">
        <v>1810</v>
      </c>
      <c r="D1390" s="198" t="s">
        <v>713</v>
      </c>
    </row>
    <row r="1391" spans="1:5" x14ac:dyDescent="0.35">
      <c r="A1391" s="3">
        <f t="shared" si="21"/>
        <v>1385</v>
      </c>
      <c r="B1391" s="196">
        <v>830100</v>
      </c>
      <c r="C1391" s="197" t="s">
        <v>1811</v>
      </c>
      <c r="D1391" s="198" t="s">
        <v>713</v>
      </c>
    </row>
    <row r="1392" spans="1:5" x14ac:dyDescent="0.35">
      <c r="A1392" s="3">
        <f t="shared" si="21"/>
        <v>1386</v>
      </c>
      <c r="B1392" s="196">
        <v>839000</v>
      </c>
      <c r="C1392" s="197" t="s">
        <v>1812</v>
      </c>
      <c r="D1392" s="198" t="s">
        <v>713</v>
      </c>
    </row>
    <row r="1393" spans="1:4" x14ac:dyDescent="0.35">
      <c r="A1393" s="3">
        <f t="shared" si="21"/>
        <v>1387</v>
      </c>
      <c r="B1393" s="196">
        <v>839010</v>
      </c>
      <c r="C1393" s="197" t="s">
        <v>1813</v>
      </c>
      <c r="D1393" s="198" t="s">
        <v>713</v>
      </c>
    </row>
    <row r="1394" spans="1:4" x14ac:dyDescent="0.35">
      <c r="A1394" s="3">
        <f t="shared" si="21"/>
        <v>1388</v>
      </c>
      <c r="B1394" s="196">
        <v>839011</v>
      </c>
      <c r="C1394" s="197" t="s">
        <v>1814</v>
      </c>
      <c r="D1394" s="198" t="s">
        <v>713</v>
      </c>
    </row>
    <row r="1395" spans="1:4" x14ac:dyDescent="0.35">
      <c r="A1395" s="3">
        <f t="shared" si="21"/>
        <v>1389</v>
      </c>
      <c r="B1395" s="196">
        <v>839012</v>
      </c>
      <c r="C1395" s="197" t="s">
        <v>1815</v>
      </c>
      <c r="D1395" s="198" t="s">
        <v>713</v>
      </c>
    </row>
    <row r="1396" spans="1:4" x14ac:dyDescent="0.35">
      <c r="A1396" s="3">
        <f t="shared" si="21"/>
        <v>1390</v>
      </c>
      <c r="B1396" s="196">
        <v>841000</v>
      </c>
      <c r="C1396" s="197" t="s">
        <v>1122</v>
      </c>
      <c r="D1396" s="198" t="s">
        <v>713</v>
      </c>
    </row>
    <row r="1397" spans="1:4" x14ac:dyDescent="0.35">
      <c r="A1397" s="3">
        <f t="shared" si="21"/>
        <v>1391</v>
      </c>
      <c r="B1397" s="196">
        <v>841025</v>
      </c>
      <c r="C1397" s="197" t="s">
        <v>1816</v>
      </c>
      <c r="D1397" s="198" t="s">
        <v>713</v>
      </c>
    </row>
    <row r="1398" spans="1:4" x14ac:dyDescent="0.35">
      <c r="A1398" s="3">
        <f t="shared" si="21"/>
        <v>1392</v>
      </c>
      <c r="B1398" s="196">
        <v>841030</v>
      </c>
      <c r="C1398" s="197" t="s">
        <v>1817</v>
      </c>
      <c r="D1398" s="198" t="s">
        <v>713</v>
      </c>
    </row>
    <row r="1399" spans="1:4" x14ac:dyDescent="0.35">
      <c r="A1399" s="3">
        <f t="shared" si="21"/>
        <v>1393</v>
      </c>
      <c r="B1399" s="196">
        <v>841100</v>
      </c>
      <c r="C1399" s="197" t="s">
        <v>1818</v>
      </c>
      <c r="D1399" s="198" t="s">
        <v>713</v>
      </c>
    </row>
    <row r="1400" spans="1:4" x14ac:dyDescent="0.35">
      <c r="A1400" s="3">
        <f t="shared" si="21"/>
        <v>1394</v>
      </c>
      <c r="B1400" s="196">
        <v>841200</v>
      </c>
      <c r="C1400" s="197" t="s">
        <v>1819</v>
      </c>
      <c r="D1400" s="198" t="s">
        <v>713</v>
      </c>
    </row>
    <row r="1401" spans="1:4" x14ac:dyDescent="0.35">
      <c r="A1401" s="3">
        <f t="shared" si="21"/>
        <v>1395</v>
      </c>
      <c r="B1401" s="196">
        <v>841300</v>
      </c>
      <c r="C1401" s="197" t="s">
        <v>1820</v>
      </c>
      <c r="D1401" s="198" t="s">
        <v>713</v>
      </c>
    </row>
    <row r="1402" spans="1:4" x14ac:dyDescent="0.35">
      <c r="A1402" s="3">
        <f t="shared" si="21"/>
        <v>1396</v>
      </c>
      <c r="B1402" s="196">
        <v>841400</v>
      </c>
      <c r="C1402" s="197" t="s">
        <v>1821</v>
      </c>
      <c r="D1402" s="198" t="s">
        <v>713</v>
      </c>
    </row>
    <row r="1403" spans="1:4" x14ac:dyDescent="0.35">
      <c r="A1403" s="3">
        <f t="shared" si="21"/>
        <v>1397</v>
      </c>
      <c r="B1403" s="196">
        <v>849000</v>
      </c>
      <c r="C1403" s="197" t="s">
        <v>1822</v>
      </c>
      <c r="D1403" s="198" t="s">
        <v>713</v>
      </c>
    </row>
    <row r="1404" spans="1:4" x14ac:dyDescent="0.35">
      <c r="A1404" s="3">
        <f t="shared" si="21"/>
        <v>1398</v>
      </c>
      <c r="B1404" s="196">
        <v>849010</v>
      </c>
      <c r="C1404" s="197" t="s">
        <v>1823</v>
      </c>
      <c r="D1404" s="198" t="s">
        <v>713</v>
      </c>
    </row>
    <row r="1405" spans="1:4" x14ac:dyDescent="0.35">
      <c r="A1405" s="3">
        <f t="shared" si="21"/>
        <v>1399</v>
      </c>
      <c r="B1405" s="196">
        <v>849011</v>
      </c>
      <c r="C1405" s="197" t="s">
        <v>1824</v>
      </c>
      <c r="D1405" s="198" t="s">
        <v>713</v>
      </c>
    </row>
    <row r="1406" spans="1:4" x14ac:dyDescent="0.35">
      <c r="A1406" s="3">
        <f t="shared" si="21"/>
        <v>1400</v>
      </c>
      <c r="B1406" s="196">
        <v>851000</v>
      </c>
      <c r="C1406" s="197" t="s">
        <v>1825</v>
      </c>
      <c r="D1406" s="198" t="s">
        <v>713</v>
      </c>
    </row>
    <row r="1407" spans="1:4" x14ac:dyDescent="0.35">
      <c r="A1407" s="3">
        <f t="shared" si="21"/>
        <v>1401</v>
      </c>
      <c r="B1407" s="196">
        <v>851100</v>
      </c>
      <c r="C1407" s="197" t="s">
        <v>1826</v>
      </c>
      <c r="D1407" s="198" t="s">
        <v>713</v>
      </c>
    </row>
    <row r="1408" spans="1:4" x14ac:dyDescent="0.35">
      <c r="A1408" s="3">
        <f t="shared" si="21"/>
        <v>1402</v>
      </c>
      <c r="B1408" s="196">
        <v>851200</v>
      </c>
      <c r="C1408" s="197" t="s">
        <v>1827</v>
      </c>
      <c r="D1408" s="198" t="s">
        <v>713</v>
      </c>
    </row>
    <row r="1409" spans="1:4" x14ac:dyDescent="0.35">
      <c r="A1409" s="3">
        <f t="shared" si="21"/>
        <v>1403</v>
      </c>
      <c r="B1409" s="196">
        <v>851300</v>
      </c>
      <c r="C1409" s="197" t="s">
        <v>1828</v>
      </c>
      <c r="D1409" s="198" t="s">
        <v>713</v>
      </c>
    </row>
    <row r="1410" spans="1:4" x14ac:dyDescent="0.35">
      <c r="A1410" s="3">
        <f t="shared" si="21"/>
        <v>1404</v>
      </c>
      <c r="B1410" s="196">
        <v>861000</v>
      </c>
      <c r="C1410" s="197" t="s">
        <v>1829</v>
      </c>
      <c r="D1410" s="198" t="s">
        <v>713</v>
      </c>
    </row>
    <row r="1411" spans="1:4" x14ac:dyDescent="0.35">
      <c r="A1411" s="3">
        <f t="shared" si="21"/>
        <v>1405</v>
      </c>
      <c r="B1411" s="196">
        <v>861025</v>
      </c>
      <c r="C1411" s="197" t="s">
        <v>1830</v>
      </c>
      <c r="D1411" s="198" t="s">
        <v>713</v>
      </c>
    </row>
    <row r="1412" spans="1:4" x14ac:dyDescent="0.35">
      <c r="A1412" s="3">
        <f t="shared" si="21"/>
        <v>1406</v>
      </c>
      <c r="B1412" s="196">
        <v>861300</v>
      </c>
      <c r="C1412" s="197" t="s">
        <v>1831</v>
      </c>
      <c r="D1412" s="198" t="s">
        <v>713</v>
      </c>
    </row>
    <row r="1413" spans="1:4" x14ac:dyDescent="0.35">
      <c r="A1413" s="3">
        <f t="shared" si="21"/>
        <v>1407</v>
      </c>
      <c r="B1413" s="196">
        <v>861400</v>
      </c>
      <c r="C1413" s="197" t="s">
        <v>1832</v>
      </c>
      <c r="D1413" s="198" t="s">
        <v>713</v>
      </c>
    </row>
    <row r="1414" spans="1:4" x14ac:dyDescent="0.35">
      <c r="A1414" s="3">
        <f t="shared" si="21"/>
        <v>1408</v>
      </c>
      <c r="B1414" s="196">
        <v>861900</v>
      </c>
      <c r="C1414" s="197" t="s">
        <v>1833</v>
      </c>
      <c r="D1414" s="198" t="s">
        <v>713</v>
      </c>
    </row>
    <row r="1415" spans="1:4" x14ac:dyDescent="0.35">
      <c r="A1415" s="3">
        <f t="shared" si="21"/>
        <v>1409</v>
      </c>
      <c r="B1415" s="196">
        <v>862000</v>
      </c>
      <c r="C1415" s="197" t="s">
        <v>1834</v>
      </c>
      <c r="D1415" s="198" t="s">
        <v>713</v>
      </c>
    </row>
    <row r="1416" spans="1:4" x14ac:dyDescent="0.35">
      <c r="A1416" s="3">
        <f t="shared" si="21"/>
        <v>1410</v>
      </c>
      <c r="B1416" s="196">
        <v>869000</v>
      </c>
      <c r="C1416" s="197" t="s">
        <v>1835</v>
      </c>
      <c r="D1416" s="198" t="s">
        <v>713</v>
      </c>
    </row>
    <row r="1417" spans="1:4" x14ac:dyDescent="0.35">
      <c r="A1417" s="3">
        <f t="shared" si="21"/>
        <v>1411</v>
      </c>
      <c r="B1417" s="196">
        <v>869010</v>
      </c>
      <c r="C1417" s="197" t="s">
        <v>1836</v>
      </c>
      <c r="D1417" s="198" t="s">
        <v>713</v>
      </c>
    </row>
    <row r="1418" spans="1:4" x14ac:dyDescent="0.35">
      <c r="B1418" s="196">
        <v>869011</v>
      </c>
      <c r="C1418" s="197" t="s">
        <v>1837</v>
      </c>
      <c r="D1418" s="198" t="s">
        <v>713</v>
      </c>
    </row>
  </sheetData>
  <sheetProtection password="C91F" sheet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theme="7" tint="0.59999389629810485"/>
  </sheetPr>
  <dimension ref="A1:Q500"/>
  <sheetViews>
    <sheetView topLeftCell="E1" workbookViewId="0">
      <pane ySplit="6" topLeftCell="A100" activePane="bottomLeft" state="frozen"/>
      <selection activeCell="A2" sqref="A2"/>
      <selection pane="bottomLeft" activeCell="C1" sqref="C1:Q115"/>
    </sheetView>
  </sheetViews>
  <sheetFormatPr defaultColWidth="8.81640625" defaultRowHeight="14.5" x14ac:dyDescent="0.35"/>
  <cols>
    <col min="2" max="2" width="4.7265625" customWidth="1"/>
    <col min="3" max="3" width="4.7265625" style="334" customWidth="1"/>
    <col min="4" max="4" width="37.26953125" style="334" bestFit="1" customWidth="1"/>
    <col min="5" max="17" width="10.7265625" style="335" customWidth="1"/>
  </cols>
  <sheetData>
    <row r="1" spans="1:17" x14ac:dyDescent="0.35">
      <c r="C1" s="333" t="s">
        <v>1475</v>
      </c>
      <c r="D1" s="333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</row>
    <row r="2" spans="1:17" x14ac:dyDescent="0.35">
      <c r="C2" s="333" t="s">
        <v>2002</v>
      </c>
      <c r="D2" s="333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</row>
    <row r="3" spans="1:17" x14ac:dyDescent="0.35">
      <c r="C3" s="333"/>
      <c r="D3" s="333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</row>
    <row r="4" spans="1:17" x14ac:dyDescent="0.35">
      <c r="A4">
        <v>1</v>
      </c>
    </row>
    <row r="5" spans="1:17" x14ac:dyDescent="0.35">
      <c r="A5" t="s">
        <v>1838</v>
      </c>
      <c r="C5" s="333"/>
      <c r="D5" s="333"/>
      <c r="E5" s="328" t="s">
        <v>671</v>
      </c>
      <c r="F5" s="328" t="s">
        <v>672</v>
      </c>
      <c r="G5" s="328" t="s">
        <v>673</v>
      </c>
      <c r="H5" s="328" t="s">
        <v>674</v>
      </c>
      <c r="I5" s="328" t="s">
        <v>675</v>
      </c>
      <c r="J5" s="328" t="s">
        <v>676</v>
      </c>
      <c r="K5" s="328" t="s">
        <v>677</v>
      </c>
      <c r="L5" s="328" t="s">
        <v>678</v>
      </c>
      <c r="M5" s="328" t="s">
        <v>679</v>
      </c>
      <c r="N5" s="328" t="s">
        <v>680</v>
      </c>
      <c r="O5" s="328" t="s">
        <v>681</v>
      </c>
      <c r="P5" s="328" t="s">
        <v>682</v>
      </c>
      <c r="Q5" s="328" t="s">
        <v>2</v>
      </c>
    </row>
    <row r="6" spans="1:17" x14ac:dyDescent="0.35">
      <c r="C6" s="333" t="s">
        <v>1960</v>
      </c>
      <c r="D6" s="333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x14ac:dyDescent="0.35">
      <c r="A7" t="e">
        <f t="shared" ref="A7:A70" si="0">VALUE(LEFT(D7,6))</f>
        <v>#VALUE!</v>
      </c>
      <c r="C7" s="333" t="s">
        <v>1961</v>
      </c>
      <c r="D7" s="333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x14ac:dyDescent="0.35">
      <c r="A8" t="e">
        <f t="shared" si="0"/>
        <v>#VALUE!</v>
      </c>
      <c r="C8" s="333"/>
      <c r="D8" s="333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x14ac:dyDescent="0.35">
      <c r="A9">
        <f t="shared" si="0"/>
        <v>400000</v>
      </c>
      <c r="C9" s="333"/>
      <c r="D9" s="333" t="s">
        <v>1895</v>
      </c>
      <c r="E9" s="328">
        <v>110732</v>
      </c>
      <c r="F9" s="328">
        <v>110732</v>
      </c>
      <c r="G9" s="328">
        <v>110732</v>
      </c>
      <c r="H9" s="328">
        <v>110732</v>
      </c>
      <c r="I9" s="328">
        <v>110732</v>
      </c>
      <c r="J9" s="328">
        <v>110732</v>
      </c>
      <c r="K9" s="328">
        <v>110732</v>
      </c>
      <c r="L9" s="328">
        <v>110732</v>
      </c>
      <c r="M9" s="328">
        <v>110732</v>
      </c>
      <c r="N9" s="328">
        <v>110732</v>
      </c>
      <c r="O9" s="328">
        <v>110732</v>
      </c>
      <c r="P9" s="328">
        <v>110732</v>
      </c>
      <c r="Q9" s="328">
        <v>1328784</v>
      </c>
    </row>
    <row r="10" spans="1:17" x14ac:dyDescent="0.35">
      <c r="A10">
        <f t="shared" si="0"/>
        <v>430000</v>
      </c>
      <c r="C10" s="333"/>
      <c r="D10" s="333" t="s">
        <v>1896</v>
      </c>
      <c r="E10" s="336">
        <v>1193.1500000000001</v>
      </c>
      <c r="F10" s="336">
        <v>867.16</v>
      </c>
      <c r="G10" s="336">
        <v>1120.72</v>
      </c>
      <c r="H10" s="336">
        <v>1077.74</v>
      </c>
      <c r="I10" s="336" t="s">
        <v>1845</v>
      </c>
      <c r="J10" s="336">
        <v>740.01</v>
      </c>
      <c r="K10" s="336">
        <v>573.04999999999995</v>
      </c>
      <c r="L10" s="328">
        <v>551.92999999999995</v>
      </c>
      <c r="M10" s="328">
        <v>604.38</v>
      </c>
      <c r="N10" s="328" t="s">
        <v>1845</v>
      </c>
      <c r="O10" s="328" t="s">
        <v>1845</v>
      </c>
      <c r="P10" s="328">
        <v>645.05999999999995</v>
      </c>
      <c r="Q10" s="336">
        <v>7373.2</v>
      </c>
    </row>
    <row r="11" spans="1:17" x14ac:dyDescent="0.35">
      <c r="A11">
        <f t="shared" si="0"/>
        <v>430010</v>
      </c>
      <c r="C11" s="333"/>
      <c r="D11" s="333" t="s">
        <v>1897</v>
      </c>
      <c r="E11" s="328">
        <v>425.69</v>
      </c>
      <c r="F11" s="328">
        <v>585.59</v>
      </c>
      <c r="G11" s="328">
        <v>78.36</v>
      </c>
      <c r="H11" s="328">
        <v>158.74</v>
      </c>
      <c r="I11" s="328" t="s">
        <v>1845</v>
      </c>
      <c r="J11" s="328">
        <v>61.67</v>
      </c>
      <c r="K11" s="328">
        <v>86.89</v>
      </c>
      <c r="L11" s="328">
        <v>45.99</v>
      </c>
      <c r="M11" s="328">
        <v>47.24</v>
      </c>
      <c r="N11" s="328" t="s">
        <v>1845</v>
      </c>
      <c r="O11" s="328" t="s">
        <v>1845</v>
      </c>
      <c r="P11" s="328">
        <v>53.76</v>
      </c>
      <c r="Q11" s="328">
        <v>1543.93</v>
      </c>
    </row>
    <row r="12" spans="1:17" x14ac:dyDescent="0.35">
      <c r="A12">
        <f t="shared" si="0"/>
        <v>444000</v>
      </c>
      <c r="C12" s="333"/>
      <c r="D12" s="333" t="s">
        <v>2003</v>
      </c>
      <c r="E12" s="328" t="s">
        <v>1845</v>
      </c>
      <c r="F12" s="328" t="s">
        <v>1845</v>
      </c>
      <c r="G12" s="336" t="s">
        <v>1845</v>
      </c>
      <c r="H12" s="328" t="s">
        <v>1845</v>
      </c>
      <c r="I12" s="328" t="s">
        <v>1845</v>
      </c>
      <c r="J12" s="336" t="s">
        <v>1845</v>
      </c>
      <c r="K12" s="328" t="s">
        <v>1845</v>
      </c>
      <c r="L12" s="328" t="s">
        <v>1845</v>
      </c>
      <c r="M12" s="328" t="s">
        <v>1845</v>
      </c>
      <c r="N12" s="328" t="s">
        <v>1845</v>
      </c>
      <c r="O12" s="328">
        <v>975</v>
      </c>
      <c r="P12" s="328" t="s">
        <v>1845</v>
      </c>
      <c r="Q12" s="336">
        <v>975</v>
      </c>
    </row>
    <row r="13" spans="1:17" x14ac:dyDescent="0.35">
      <c r="A13" t="e">
        <f t="shared" si="0"/>
        <v>#VALUE!</v>
      </c>
      <c r="C13" s="333" t="s">
        <v>1962</v>
      </c>
      <c r="D13" s="333"/>
      <c r="E13" s="328">
        <v>112350.84</v>
      </c>
      <c r="F13" s="328">
        <v>112184.75</v>
      </c>
      <c r="G13" s="328">
        <v>111931.08</v>
      </c>
      <c r="H13" s="328">
        <v>111968.48</v>
      </c>
      <c r="I13" s="328">
        <v>110732</v>
      </c>
      <c r="J13" s="328">
        <v>111533.68</v>
      </c>
      <c r="K13" s="328">
        <v>111391.94</v>
      </c>
      <c r="L13" s="328">
        <v>111329.92</v>
      </c>
      <c r="M13" s="328">
        <v>111383.62</v>
      </c>
      <c r="N13" s="328">
        <v>110732</v>
      </c>
      <c r="O13" s="328">
        <v>111707</v>
      </c>
      <c r="P13" s="328">
        <v>111430.82</v>
      </c>
      <c r="Q13" s="328">
        <v>1338676.1299999999</v>
      </c>
    </row>
    <row r="14" spans="1:17" x14ac:dyDescent="0.35">
      <c r="A14" t="e">
        <f t="shared" si="0"/>
        <v>#VALUE!</v>
      </c>
      <c r="C14" s="333" t="s">
        <v>177</v>
      </c>
      <c r="D14" s="333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x14ac:dyDescent="0.35">
      <c r="A15" t="e">
        <f t="shared" si="0"/>
        <v>#VALUE!</v>
      </c>
      <c r="C15" s="333"/>
      <c r="D15" s="333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36"/>
    </row>
    <row r="16" spans="1:17" x14ac:dyDescent="0.35">
      <c r="A16" t="e">
        <f t="shared" si="0"/>
        <v>#VALUE!</v>
      </c>
      <c r="C16" s="333"/>
      <c r="D16" s="333"/>
      <c r="E16" s="336"/>
      <c r="F16" s="336"/>
      <c r="G16" s="336"/>
      <c r="H16" s="336"/>
      <c r="I16" s="336"/>
      <c r="J16" s="336"/>
      <c r="K16" s="336"/>
      <c r="L16" s="328"/>
      <c r="M16" s="328"/>
      <c r="N16" s="328"/>
      <c r="O16" s="328"/>
      <c r="P16" s="328"/>
      <c r="Q16" s="336"/>
    </row>
    <row r="17" spans="1:17" x14ac:dyDescent="0.35">
      <c r="A17">
        <f t="shared" si="0"/>
        <v>491000</v>
      </c>
      <c r="C17" s="333"/>
      <c r="D17" s="333" t="s">
        <v>1898</v>
      </c>
      <c r="E17" s="336">
        <v>-19712</v>
      </c>
      <c r="F17" s="328">
        <v>-19712</v>
      </c>
      <c r="G17" s="328">
        <v>-19712</v>
      </c>
      <c r="H17" s="328">
        <v>-19712</v>
      </c>
      <c r="I17" s="336">
        <v>-19712</v>
      </c>
      <c r="J17" s="328">
        <v>-19712</v>
      </c>
      <c r="K17" s="328">
        <v>-19712</v>
      </c>
      <c r="L17" s="328">
        <v>-19712</v>
      </c>
      <c r="M17" s="328">
        <v>-19712</v>
      </c>
      <c r="N17" s="328">
        <v>-19712</v>
      </c>
      <c r="O17" s="328">
        <v>-19712</v>
      </c>
      <c r="P17" s="328">
        <v>-19712</v>
      </c>
      <c r="Q17" s="336">
        <v>-236544</v>
      </c>
    </row>
    <row r="18" spans="1:17" x14ac:dyDescent="0.35">
      <c r="A18" t="e">
        <f t="shared" si="0"/>
        <v>#VALUE!</v>
      </c>
      <c r="C18" s="333"/>
      <c r="D18" s="333"/>
      <c r="E18" s="336"/>
      <c r="F18" s="336"/>
      <c r="G18" s="336"/>
      <c r="H18" s="336"/>
      <c r="I18" s="336"/>
      <c r="J18" s="336"/>
      <c r="K18" s="336"/>
      <c r="L18" s="328"/>
      <c r="M18" s="328"/>
      <c r="N18" s="328"/>
      <c r="O18" s="328"/>
      <c r="P18" s="328"/>
      <c r="Q18" s="336"/>
    </row>
    <row r="19" spans="1:17" x14ac:dyDescent="0.35">
      <c r="A19">
        <f t="shared" si="0"/>
        <v>491557</v>
      </c>
      <c r="C19" s="333"/>
      <c r="D19" s="333" t="s">
        <v>1899</v>
      </c>
      <c r="E19" s="328">
        <v>-20363.79</v>
      </c>
      <c r="F19" s="328">
        <v>-20363.79</v>
      </c>
      <c r="G19" s="328">
        <v>-20363.79</v>
      </c>
      <c r="H19" s="328">
        <v>-20363.79</v>
      </c>
      <c r="I19" s="328">
        <v>-20363.79</v>
      </c>
      <c r="J19" s="328">
        <v>-20363.79</v>
      </c>
      <c r="K19" s="328">
        <v>-20363.79</v>
      </c>
      <c r="L19" s="328">
        <v>-20363.79</v>
      </c>
      <c r="M19" s="328">
        <v>-20363.79</v>
      </c>
      <c r="N19" s="328">
        <v>-20363.79</v>
      </c>
      <c r="O19" s="328">
        <v>-20363.79</v>
      </c>
      <c r="P19" s="328">
        <v>-20363.79</v>
      </c>
      <c r="Q19" s="336">
        <v>-244365.48</v>
      </c>
    </row>
    <row r="20" spans="1:17" x14ac:dyDescent="0.35">
      <c r="A20" t="e">
        <f t="shared" si="0"/>
        <v>#VALUE!</v>
      </c>
      <c r="C20" s="333"/>
      <c r="D20" s="333"/>
      <c r="E20" s="328"/>
      <c r="F20" s="328"/>
      <c r="G20" s="328"/>
      <c r="H20" s="328"/>
      <c r="I20" s="328"/>
      <c r="J20" s="336"/>
      <c r="K20" s="328"/>
      <c r="L20" s="328"/>
      <c r="M20" s="328"/>
      <c r="N20" s="328"/>
      <c r="O20" s="328"/>
      <c r="P20" s="328"/>
      <c r="Q20" s="336"/>
    </row>
    <row r="21" spans="1:17" x14ac:dyDescent="0.35">
      <c r="A21" t="e">
        <f t="shared" si="0"/>
        <v>#VALUE!</v>
      </c>
      <c r="C21" s="333" t="s">
        <v>1963</v>
      </c>
      <c r="D21" s="333"/>
      <c r="E21" s="328">
        <v>-40075.79</v>
      </c>
      <c r="F21" s="328">
        <v>-40075.79</v>
      </c>
      <c r="G21" s="328">
        <v>-40075.79</v>
      </c>
      <c r="H21" s="328">
        <v>-40075.79</v>
      </c>
      <c r="I21" s="328">
        <v>-40075.79</v>
      </c>
      <c r="J21" s="328">
        <v>-40075.79</v>
      </c>
      <c r="K21" s="328">
        <v>-40075.79</v>
      </c>
      <c r="L21" s="328">
        <v>-40075.79</v>
      </c>
      <c r="M21" s="328">
        <v>-40075.79</v>
      </c>
      <c r="N21" s="328">
        <v>-40075.79</v>
      </c>
      <c r="O21" s="328">
        <v>-40075.79</v>
      </c>
      <c r="P21" s="328">
        <v>-40075.79</v>
      </c>
      <c r="Q21" s="328">
        <v>-480909.48</v>
      </c>
    </row>
    <row r="22" spans="1:17" x14ac:dyDescent="0.35">
      <c r="A22" t="e">
        <f t="shared" si="0"/>
        <v>#VALUE!</v>
      </c>
      <c r="C22" s="333" t="s">
        <v>1964</v>
      </c>
      <c r="D22" s="333"/>
      <c r="E22" s="328">
        <v>72275.05</v>
      </c>
      <c r="F22" s="328">
        <v>72108.960000000006</v>
      </c>
      <c r="G22" s="328">
        <v>71855.289999999994</v>
      </c>
      <c r="H22" s="328">
        <v>71892.69</v>
      </c>
      <c r="I22" s="328">
        <v>70656.210000000006</v>
      </c>
      <c r="J22" s="328">
        <v>71457.89</v>
      </c>
      <c r="K22" s="328">
        <v>71316.149999999994</v>
      </c>
      <c r="L22" s="328">
        <v>71254.13</v>
      </c>
      <c r="M22" s="328">
        <v>71307.83</v>
      </c>
      <c r="N22" s="328">
        <v>70656.210000000006</v>
      </c>
      <c r="O22" s="328">
        <v>71631.210000000006</v>
      </c>
      <c r="P22" s="328">
        <v>71355.03</v>
      </c>
      <c r="Q22" s="328">
        <v>857766.65</v>
      </c>
    </row>
    <row r="23" spans="1:17" x14ac:dyDescent="0.35">
      <c r="A23" t="e">
        <f t="shared" si="0"/>
        <v>#VALUE!</v>
      </c>
      <c r="C23" s="333"/>
      <c r="D23" s="333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1:17" x14ac:dyDescent="0.35">
      <c r="A24" t="e">
        <f t="shared" si="0"/>
        <v>#VALUE!</v>
      </c>
      <c r="C24" s="333" t="s">
        <v>1965</v>
      </c>
      <c r="D24" s="333"/>
      <c r="E24" s="336"/>
      <c r="F24" s="336"/>
      <c r="G24" s="336"/>
      <c r="H24" s="336"/>
      <c r="I24" s="336"/>
      <c r="J24" s="336"/>
      <c r="K24" s="336"/>
      <c r="L24" s="328"/>
      <c r="M24" s="328"/>
      <c r="N24" s="328"/>
      <c r="O24" s="328"/>
      <c r="P24" s="328"/>
      <c r="Q24" s="336"/>
    </row>
    <row r="25" spans="1:17" x14ac:dyDescent="0.35">
      <c r="A25" t="e">
        <f t="shared" si="0"/>
        <v>#VALUE!</v>
      </c>
      <c r="C25" s="333" t="s">
        <v>202</v>
      </c>
      <c r="D25" s="333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1:17" x14ac:dyDescent="0.35">
      <c r="A26" t="e">
        <f t="shared" si="0"/>
        <v>#VALUE!</v>
      </c>
      <c r="C26" s="333"/>
      <c r="D26" s="333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1:17" x14ac:dyDescent="0.35">
      <c r="A27">
        <f t="shared" si="0"/>
        <v>500000</v>
      </c>
      <c r="C27" s="333"/>
      <c r="D27" s="333" t="s">
        <v>1900</v>
      </c>
      <c r="E27" s="328">
        <v>30153</v>
      </c>
      <c r="F27" s="328">
        <v>30153</v>
      </c>
      <c r="G27" s="328">
        <v>30228</v>
      </c>
      <c r="H27" s="328">
        <v>30228</v>
      </c>
      <c r="I27" s="328">
        <v>30153</v>
      </c>
      <c r="J27" s="328">
        <v>30153</v>
      </c>
      <c r="K27" s="328">
        <v>30378</v>
      </c>
      <c r="L27" s="328">
        <v>30303</v>
      </c>
      <c r="M27" s="328">
        <v>30153</v>
      </c>
      <c r="N27" s="328">
        <v>28588</v>
      </c>
      <c r="O27" s="328">
        <v>28588</v>
      </c>
      <c r="P27" s="328">
        <v>28588</v>
      </c>
      <c r="Q27" s="328">
        <v>357666</v>
      </c>
    </row>
    <row r="28" spans="1:17" x14ac:dyDescent="0.35">
      <c r="A28">
        <f t="shared" si="0"/>
        <v>500500</v>
      </c>
      <c r="C28" s="333"/>
      <c r="D28" s="333" t="s">
        <v>1901</v>
      </c>
      <c r="E28" s="336">
        <v>-7927.3</v>
      </c>
      <c r="F28" s="336">
        <v>-7265.03</v>
      </c>
      <c r="G28" s="336">
        <v>-7315.28</v>
      </c>
      <c r="H28" s="336">
        <v>-8495.4</v>
      </c>
      <c r="I28" s="336">
        <v>-5576.37</v>
      </c>
      <c r="J28" s="336">
        <v>-6403.64</v>
      </c>
      <c r="K28" s="336">
        <v>-6822.04</v>
      </c>
      <c r="L28" s="328">
        <v>-9380.2900000000009</v>
      </c>
      <c r="M28" s="328">
        <v>-7514.2</v>
      </c>
      <c r="N28" s="328">
        <v>-7691.17</v>
      </c>
      <c r="O28" s="328">
        <v>-7760.06</v>
      </c>
      <c r="P28" s="328">
        <v>-8086.43</v>
      </c>
      <c r="Q28" s="336">
        <v>-90237.21</v>
      </c>
    </row>
    <row r="29" spans="1:17" x14ac:dyDescent="0.35">
      <c r="A29">
        <f t="shared" si="0"/>
        <v>501000</v>
      </c>
      <c r="C29" s="333"/>
      <c r="D29" s="333" t="s">
        <v>1902</v>
      </c>
      <c r="E29" s="336">
        <v>12576.54</v>
      </c>
      <c r="F29" s="336">
        <v>18486.400000000001</v>
      </c>
      <c r="G29" s="336">
        <v>17834.52</v>
      </c>
      <c r="H29" s="336">
        <v>18967.96</v>
      </c>
      <c r="I29" s="336">
        <v>18649.830000000002</v>
      </c>
      <c r="J29" s="336">
        <v>17822.560000000001</v>
      </c>
      <c r="K29" s="336">
        <v>17633.53</v>
      </c>
      <c r="L29" s="328">
        <v>19123.169999999998</v>
      </c>
      <c r="M29" s="328">
        <v>18116.8</v>
      </c>
      <c r="N29" s="328">
        <v>19607.52</v>
      </c>
      <c r="O29" s="328">
        <v>19517.05</v>
      </c>
      <c r="P29" s="328">
        <v>18005.919999999998</v>
      </c>
      <c r="Q29" s="336">
        <v>216341.8</v>
      </c>
    </row>
    <row r="30" spans="1:17" x14ac:dyDescent="0.35">
      <c r="A30">
        <f t="shared" si="0"/>
        <v>501500</v>
      </c>
      <c r="C30" s="333"/>
      <c r="D30" s="333" t="s">
        <v>1903</v>
      </c>
      <c r="E30" s="336">
        <v>-16357</v>
      </c>
      <c r="F30" s="336">
        <v>-16051.04</v>
      </c>
      <c r="G30" s="336">
        <v>-15516.65</v>
      </c>
      <c r="H30" s="336">
        <v>-15243.37</v>
      </c>
      <c r="I30" s="336">
        <v>-15491.48</v>
      </c>
      <c r="J30" s="336">
        <v>-14032.42</v>
      </c>
      <c r="K30" s="336">
        <v>-13593.91</v>
      </c>
      <c r="L30" s="328">
        <v>-14775</v>
      </c>
      <c r="M30" s="328">
        <v>-13352.1</v>
      </c>
      <c r="N30" s="328">
        <v>-14439.81</v>
      </c>
      <c r="O30" s="328">
        <v>-14652.32</v>
      </c>
      <c r="P30" s="328">
        <v>-14777.79</v>
      </c>
      <c r="Q30" s="336">
        <v>-178282.89</v>
      </c>
    </row>
    <row r="31" spans="1:17" x14ac:dyDescent="0.35">
      <c r="A31">
        <f t="shared" si="0"/>
        <v>502000</v>
      </c>
      <c r="C31" s="333"/>
      <c r="D31" s="333" t="s">
        <v>1904</v>
      </c>
      <c r="E31" s="328">
        <v>704.33</v>
      </c>
      <c r="F31" s="328">
        <v>6274.11</v>
      </c>
      <c r="G31" s="328">
        <v>4520.7299999999996</v>
      </c>
      <c r="H31" s="328">
        <v>3725.48</v>
      </c>
      <c r="I31" s="328">
        <v>2777.66</v>
      </c>
      <c r="J31" s="328">
        <v>2787.02</v>
      </c>
      <c r="K31" s="328">
        <v>2547.14</v>
      </c>
      <c r="L31" s="328">
        <v>2649.85</v>
      </c>
      <c r="M31" s="328">
        <v>2604.94</v>
      </c>
      <c r="N31" s="328">
        <v>5467.95</v>
      </c>
      <c r="O31" s="328">
        <v>3205.31</v>
      </c>
      <c r="P31" s="328">
        <v>5168.43</v>
      </c>
      <c r="Q31" s="328">
        <v>42432.95</v>
      </c>
    </row>
    <row r="32" spans="1:17" x14ac:dyDescent="0.35">
      <c r="A32">
        <f t="shared" si="0"/>
        <v>502500</v>
      </c>
      <c r="C32" s="333"/>
      <c r="D32" s="333" t="s">
        <v>1905</v>
      </c>
      <c r="E32" s="328">
        <v>-1244.5899999999999</v>
      </c>
      <c r="F32" s="328">
        <v>-1297.8599999999999</v>
      </c>
      <c r="G32" s="328">
        <v>-1352.76</v>
      </c>
      <c r="H32" s="328">
        <v>-1272</v>
      </c>
      <c r="I32" s="328">
        <v>204.57</v>
      </c>
      <c r="J32" s="328">
        <v>-1243.0899999999999</v>
      </c>
      <c r="K32" s="328">
        <v>-1237.25</v>
      </c>
      <c r="L32" s="328">
        <v>-1328.98</v>
      </c>
      <c r="M32" s="328">
        <v>-1030.98</v>
      </c>
      <c r="N32" s="328">
        <v>-1199.97</v>
      </c>
      <c r="O32" s="328">
        <v>-1198.78</v>
      </c>
      <c r="P32" s="328">
        <v>-987.47</v>
      </c>
      <c r="Q32" s="328">
        <v>-13189.16</v>
      </c>
    </row>
    <row r="33" spans="1:17" x14ac:dyDescent="0.35">
      <c r="A33">
        <f t="shared" si="0"/>
        <v>504000</v>
      </c>
      <c r="C33" s="333"/>
      <c r="D33" s="333" t="s">
        <v>1906</v>
      </c>
      <c r="E33" s="328">
        <v>4001.29</v>
      </c>
      <c r="F33" s="328">
        <v>4461.04</v>
      </c>
      <c r="G33" s="328">
        <v>4346.3500000000004</v>
      </c>
      <c r="H33" s="328">
        <v>3730.81</v>
      </c>
      <c r="I33" s="328">
        <v>4247.6000000000004</v>
      </c>
      <c r="J33" s="328">
        <v>3911.31</v>
      </c>
      <c r="K33" s="328">
        <v>3568.59</v>
      </c>
      <c r="L33" s="328">
        <v>4224.03</v>
      </c>
      <c r="M33" s="328">
        <v>7299.4</v>
      </c>
      <c r="N33" s="328">
        <v>-162.22</v>
      </c>
      <c r="O33" s="328">
        <v>4254.63</v>
      </c>
      <c r="P33" s="328">
        <v>3629.56</v>
      </c>
      <c r="Q33" s="328">
        <v>47512.39</v>
      </c>
    </row>
    <row r="34" spans="1:17" x14ac:dyDescent="0.35">
      <c r="A34">
        <f t="shared" si="0"/>
        <v>506000</v>
      </c>
      <c r="C34" s="333"/>
      <c r="D34" s="333" t="s">
        <v>1907</v>
      </c>
      <c r="E34" s="328">
        <v>67.510000000000005</v>
      </c>
      <c r="F34" s="328">
        <v>802.51</v>
      </c>
      <c r="G34" s="328">
        <v>802.96</v>
      </c>
      <c r="H34" s="328">
        <v>60.01</v>
      </c>
      <c r="I34" s="328">
        <v>60.01</v>
      </c>
      <c r="J34" s="328">
        <v>1327.96</v>
      </c>
      <c r="K34" s="328">
        <v>1110.01</v>
      </c>
      <c r="L34" s="328">
        <v>1110.01</v>
      </c>
      <c r="M34" s="328">
        <v>802.96</v>
      </c>
      <c r="N34" s="328">
        <v>585.01</v>
      </c>
      <c r="O34" s="328">
        <v>600.76</v>
      </c>
      <c r="P34" s="328">
        <v>830.16</v>
      </c>
      <c r="Q34" s="328">
        <v>8159.87</v>
      </c>
    </row>
    <row r="35" spans="1:17" x14ac:dyDescent="0.35">
      <c r="A35" t="e">
        <f t="shared" si="0"/>
        <v>#VALUE!</v>
      </c>
      <c r="C35" s="333" t="s">
        <v>1967</v>
      </c>
      <c r="D35" s="333"/>
      <c r="E35" s="336">
        <v>21973.78</v>
      </c>
      <c r="F35" s="336">
        <v>35563.129999999997</v>
      </c>
      <c r="G35" s="336">
        <v>33547.870000000003</v>
      </c>
      <c r="H35" s="336">
        <v>31701.49</v>
      </c>
      <c r="I35" s="336">
        <v>35024.82</v>
      </c>
      <c r="J35" s="336">
        <v>34322.699999999997</v>
      </c>
      <c r="K35" s="336">
        <v>33584.07</v>
      </c>
      <c r="L35" s="328">
        <v>31925.79</v>
      </c>
      <c r="M35" s="328">
        <v>37079.82</v>
      </c>
      <c r="N35" s="328">
        <v>30755.31</v>
      </c>
      <c r="O35" s="328">
        <v>32554.59</v>
      </c>
      <c r="P35" s="328">
        <v>32370.38</v>
      </c>
      <c r="Q35" s="336">
        <v>390403.75</v>
      </c>
    </row>
    <row r="36" spans="1:17" x14ac:dyDescent="0.35">
      <c r="A36" t="e">
        <f t="shared" si="0"/>
        <v>#VALUE!</v>
      </c>
      <c r="C36" s="333" t="s">
        <v>1968</v>
      </c>
      <c r="D36" s="333"/>
      <c r="E36" s="336"/>
      <c r="F36" s="336"/>
      <c r="G36" s="336"/>
      <c r="H36" s="336"/>
      <c r="I36" s="336"/>
      <c r="J36" s="328"/>
      <c r="K36" s="336"/>
      <c r="L36" s="328"/>
      <c r="M36" s="328"/>
      <c r="N36" s="328"/>
      <c r="O36" s="328"/>
      <c r="P36" s="328"/>
      <c r="Q36" s="336"/>
    </row>
    <row r="37" spans="1:17" x14ac:dyDescent="0.35">
      <c r="A37" t="e">
        <f t="shared" si="0"/>
        <v>#VALUE!</v>
      </c>
      <c r="C37" s="333"/>
      <c r="D37" s="333"/>
      <c r="E37" s="336"/>
      <c r="F37" s="336"/>
      <c r="G37" s="336"/>
      <c r="H37" s="336"/>
      <c r="I37" s="336"/>
      <c r="J37" s="336"/>
      <c r="K37" s="328"/>
      <c r="L37" s="328"/>
      <c r="M37" s="328"/>
      <c r="N37" s="328"/>
      <c r="O37" s="328"/>
      <c r="P37" s="328"/>
      <c r="Q37" s="336"/>
    </row>
    <row r="38" spans="1:17" x14ac:dyDescent="0.35">
      <c r="A38" t="e">
        <f t="shared" si="0"/>
        <v>#VALUE!</v>
      </c>
      <c r="C38" s="333"/>
      <c r="D38" s="333"/>
      <c r="E38" s="336"/>
      <c r="F38" s="336"/>
      <c r="G38" s="336"/>
      <c r="H38" s="336"/>
      <c r="I38" s="336"/>
      <c r="J38" s="336"/>
      <c r="K38" s="336"/>
      <c r="L38" s="328"/>
      <c r="M38" s="328"/>
      <c r="N38" s="328"/>
      <c r="O38" s="328"/>
      <c r="P38" s="328"/>
      <c r="Q38" s="336"/>
    </row>
    <row r="39" spans="1:17" x14ac:dyDescent="0.35">
      <c r="A39">
        <f t="shared" si="0"/>
        <v>511010</v>
      </c>
      <c r="C39" s="333"/>
      <c r="D39" s="333" t="s">
        <v>1908</v>
      </c>
      <c r="E39" s="336" t="s">
        <v>1845</v>
      </c>
      <c r="F39" s="336" t="s">
        <v>1845</v>
      </c>
      <c r="G39" s="336" t="s">
        <v>1845</v>
      </c>
      <c r="H39" s="336" t="s">
        <v>1845</v>
      </c>
      <c r="I39" s="336">
        <v>125</v>
      </c>
      <c r="J39" s="336" t="s">
        <v>1845</v>
      </c>
      <c r="K39" s="336" t="s">
        <v>1845</v>
      </c>
      <c r="L39" s="328" t="s">
        <v>1845</v>
      </c>
      <c r="M39" s="328" t="s">
        <v>1845</v>
      </c>
      <c r="N39" s="328" t="s">
        <v>1845</v>
      </c>
      <c r="O39" s="328" t="s">
        <v>1845</v>
      </c>
      <c r="P39" s="328" t="s">
        <v>1845</v>
      </c>
      <c r="Q39" s="336">
        <v>125</v>
      </c>
    </row>
    <row r="40" spans="1:17" x14ac:dyDescent="0.35">
      <c r="A40">
        <f t="shared" si="0"/>
        <v>511013</v>
      </c>
      <c r="C40" s="333"/>
      <c r="D40" s="333" t="s">
        <v>1909</v>
      </c>
      <c r="E40" s="328">
        <v>1083.53</v>
      </c>
      <c r="F40" s="328">
        <v>899</v>
      </c>
      <c r="G40" s="328" t="s">
        <v>1845</v>
      </c>
      <c r="H40" s="328" t="s">
        <v>1845</v>
      </c>
      <c r="I40" s="328">
        <v>365</v>
      </c>
      <c r="J40" s="328" t="s">
        <v>1845</v>
      </c>
      <c r="K40" s="328">
        <v>1533</v>
      </c>
      <c r="L40" s="328">
        <v>2194.7399999999998</v>
      </c>
      <c r="M40" s="328">
        <v>1577.92</v>
      </c>
      <c r="N40" s="328" t="s">
        <v>1845</v>
      </c>
      <c r="O40" s="328" t="s">
        <v>1845</v>
      </c>
      <c r="P40" s="328">
        <v>4825.75</v>
      </c>
      <c r="Q40" s="328">
        <v>12478.94</v>
      </c>
    </row>
    <row r="41" spans="1:17" x14ac:dyDescent="0.35">
      <c r="A41">
        <f t="shared" si="0"/>
        <v>511015</v>
      </c>
      <c r="C41" s="333"/>
      <c r="D41" s="333" t="s">
        <v>1910</v>
      </c>
      <c r="E41" s="336">
        <v>1207.5</v>
      </c>
      <c r="F41" s="336" t="s">
        <v>1845</v>
      </c>
      <c r="G41" s="336" t="s">
        <v>1845</v>
      </c>
      <c r="H41" s="336" t="s">
        <v>1845</v>
      </c>
      <c r="I41" s="336">
        <v>100</v>
      </c>
      <c r="J41" s="336" t="s">
        <v>1845</v>
      </c>
      <c r="K41" s="328" t="s">
        <v>1845</v>
      </c>
      <c r="L41" s="328" t="s">
        <v>1845</v>
      </c>
      <c r="M41" s="328">
        <v>267.69</v>
      </c>
      <c r="N41" s="328">
        <v>79.77</v>
      </c>
      <c r="O41" s="328">
        <v>716.5</v>
      </c>
      <c r="P41" s="328">
        <v>656.94</v>
      </c>
      <c r="Q41" s="336">
        <v>3028.4</v>
      </c>
    </row>
    <row r="42" spans="1:17" x14ac:dyDescent="0.35">
      <c r="A42">
        <f t="shared" si="0"/>
        <v>512000</v>
      </c>
      <c r="C42" s="333"/>
      <c r="D42" s="333" t="s">
        <v>1911</v>
      </c>
      <c r="E42" s="328" t="s">
        <v>1845</v>
      </c>
      <c r="F42" s="328" t="s">
        <v>1845</v>
      </c>
      <c r="G42" s="336">
        <v>1815</v>
      </c>
      <c r="H42" s="328">
        <v>6020.3</v>
      </c>
      <c r="I42" s="328">
        <v>350</v>
      </c>
      <c r="J42" s="328" t="s">
        <v>1845</v>
      </c>
      <c r="K42" s="336">
        <v>1564.34</v>
      </c>
      <c r="L42" s="328">
        <v>3250</v>
      </c>
      <c r="M42" s="328">
        <v>1091</v>
      </c>
      <c r="N42" s="328">
        <v>11489</v>
      </c>
      <c r="O42" s="328">
        <v>1561</v>
      </c>
      <c r="P42" s="328" t="s">
        <v>1845</v>
      </c>
      <c r="Q42" s="336">
        <v>27140.639999999999</v>
      </c>
    </row>
    <row r="43" spans="1:17" x14ac:dyDescent="0.35">
      <c r="A43">
        <f t="shared" si="0"/>
        <v>514010</v>
      </c>
      <c r="C43" s="333"/>
      <c r="D43" s="333" t="s">
        <v>1969</v>
      </c>
      <c r="E43" s="328" t="s">
        <v>1845</v>
      </c>
      <c r="F43" s="328" t="s">
        <v>1845</v>
      </c>
      <c r="G43" s="328" t="s">
        <v>1845</v>
      </c>
      <c r="H43" s="328" t="s">
        <v>1845</v>
      </c>
      <c r="I43" s="328" t="s">
        <v>1845</v>
      </c>
      <c r="J43" s="328" t="s">
        <v>1845</v>
      </c>
      <c r="K43" s="328" t="s">
        <v>1845</v>
      </c>
      <c r="L43" s="328" t="s">
        <v>1845</v>
      </c>
      <c r="M43" s="328" t="s">
        <v>1845</v>
      </c>
      <c r="N43" s="328" t="s">
        <v>1845</v>
      </c>
      <c r="O43" s="328" t="s">
        <v>1845</v>
      </c>
      <c r="P43" s="328">
        <v>1250</v>
      </c>
      <c r="Q43" s="336">
        <v>1250</v>
      </c>
    </row>
    <row r="44" spans="1:17" x14ac:dyDescent="0.35">
      <c r="A44">
        <f t="shared" si="0"/>
        <v>514011</v>
      </c>
      <c r="C44" s="333"/>
      <c r="D44" s="333" t="s">
        <v>1912</v>
      </c>
      <c r="E44" s="336" t="s">
        <v>1845</v>
      </c>
      <c r="F44" s="336" t="s">
        <v>1845</v>
      </c>
      <c r="G44" s="336" t="s">
        <v>1845</v>
      </c>
      <c r="H44" s="336" t="s">
        <v>1845</v>
      </c>
      <c r="I44" s="336" t="s">
        <v>1845</v>
      </c>
      <c r="J44" s="336" t="s">
        <v>1845</v>
      </c>
      <c r="K44" s="336" t="s">
        <v>1845</v>
      </c>
      <c r="L44" s="328">
        <v>670</v>
      </c>
      <c r="M44" s="328" t="s">
        <v>1845</v>
      </c>
      <c r="N44" s="328" t="s">
        <v>1845</v>
      </c>
      <c r="O44" s="328">
        <v>345</v>
      </c>
      <c r="P44" s="328" t="s">
        <v>1845</v>
      </c>
      <c r="Q44" s="336">
        <v>1015</v>
      </c>
    </row>
    <row r="45" spans="1:17" x14ac:dyDescent="0.35">
      <c r="A45">
        <f t="shared" si="0"/>
        <v>516010</v>
      </c>
      <c r="C45" s="333"/>
      <c r="D45" s="333" t="s">
        <v>1913</v>
      </c>
      <c r="E45" s="328" t="s">
        <v>1845</v>
      </c>
      <c r="F45" s="328" t="s">
        <v>1845</v>
      </c>
      <c r="G45" s="328" t="s">
        <v>1845</v>
      </c>
      <c r="H45" s="328" t="s">
        <v>1845</v>
      </c>
      <c r="I45" s="328">
        <v>189.86</v>
      </c>
      <c r="J45" s="328" t="s">
        <v>1845</v>
      </c>
      <c r="K45" s="328" t="s">
        <v>1845</v>
      </c>
      <c r="L45" s="328">
        <v>826.7</v>
      </c>
      <c r="M45" s="328" t="s">
        <v>1845</v>
      </c>
      <c r="N45" s="328">
        <v>1375</v>
      </c>
      <c r="O45" s="328" t="s">
        <v>1845</v>
      </c>
      <c r="P45" s="328" t="s">
        <v>1845</v>
      </c>
      <c r="Q45" s="328">
        <v>2391.56</v>
      </c>
    </row>
    <row r="46" spans="1:17" x14ac:dyDescent="0.35">
      <c r="A46" t="e">
        <f t="shared" si="0"/>
        <v>#VALUE!</v>
      </c>
      <c r="C46" s="333"/>
      <c r="D46" s="333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</row>
    <row r="47" spans="1:17" x14ac:dyDescent="0.35">
      <c r="A47">
        <f t="shared" si="0"/>
        <v>516011</v>
      </c>
      <c r="C47" s="333"/>
      <c r="D47" s="333" t="s">
        <v>1914</v>
      </c>
      <c r="E47" s="328" t="s">
        <v>1845</v>
      </c>
      <c r="F47" s="328" t="s">
        <v>1845</v>
      </c>
      <c r="G47" s="328">
        <v>1730</v>
      </c>
      <c r="H47" s="328" t="s">
        <v>1845</v>
      </c>
      <c r="I47" s="328" t="s">
        <v>1845</v>
      </c>
      <c r="J47" s="328" t="s">
        <v>1845</v>
      </c>
      <c r="K47" s="328" t="s">
        <v>1845</v>
      </c>
      <c r="L47" s="328" t="s">
        <v>1845</v>
      </c>
      <c r="M47" s="328" t="s">
        <v>1845</v>
      </c>
      <c r="N47" s="328" t="s">
        <v>1845</v>
      </c>
      <c r="O47" s="328" t="s">
        <v>1845</v>
      </c>
      <c r="P47" s="328" t="s">
        <v>1845</v>
      </c>
      <c r="Q47" s="328">
        <v>1730</v>
      </c>
    </row>
    <row r="48" spans="1:17" x14ac:dyDescent="0.35">
      <c r="A48">
        <f t="shared" si="0"/>
        <v>519010</v>
      </c>
      <c r="C48" s="333"/>
      <c r="D48" s="333" t="s">
        <v>1915</v>
      </c>
      <c r="E48" s="328" t="s">
        <v>1845</v>
      </c>
      <c r="F48" s="328">
        <v>376.41</v>
      </c>
      <c r="G48" s="328">
        <v>2838.55</v>
      </c>
      <c r="H48" s="328">
        <v>859.99</v>
      </c>
      <c r="I48" s="328" t="s">
        <v>1845</v>
      </c>
      <c r="J48" s="328">
        <v>363.33</v>
      </c>
      <c r="K48" s="328">
        <v>157.43</v>
      </c>
      <c r="L48" s="328">
        <v>305.18</v>
      </c>
      <c r="M48" s="328">
        <v>191.9</v>
      </c>
      <c r="N48" s="328">
        <v>194.06</v>
      </c>
      <c r="O48" s="328">
        <v>638.16</v>
      </c>
      <c r="P48" s="328">
        <v>221.37</v>
      </c>
      <c r="Q48" s="328">
        <v>6146.38</v>
      </c>
    </row>
    <row r="49" spans="1:17" x14ac:dyDescent="0.35">
      <c r="A49" t="e">
        <f t="shared" si="0"/>
        <v>#VALUE!</v>
      </c>
      <c r="C49" s="333"/>
      <c r="D49" s="333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36"/>
    </row>
    <row r="50" spans="1:17" x14ac:dyDescent="0.35">
      <c r="A50" t="e">
        <f t="shared" si="0"/>
        <v>#VALUE!</v>
      </c>
      <c r="C50" s="333" t="s">
        <v>1970</v>
      </c>
      <c r="D50" s="333"/>
      <c r="E50" s="328">
        <v>2291.0300000000002</v>
      </c>
      <c r="F50" s="328">
        <v>1275.4100000000001</v>
      </c>
      <c r="G50" s="328">
        <v>6383.55</v>
      </c>
      <c r="H50" s="328">
        <v>6880.29</v>
      </c>
      <c r="I50" s="328">
        <v>1129.8599999999999</v>
      </c>
      <c r="J50" s="328">
        <v>363.33</v>
      </c>
      <c r="K50" s="328">
        <v>3254.77</v>
      </c>
      <c r="L50" s="328">
        <v>7246.62</v>
      </c>
      <c r="M50" s="328">
        <v>3128.51</v>
      </c>
      <c r="N50" s="328">
        <v>13137.83</v>
      </c>
      <c r="O50" s="328">
        <v>3260.66</v>
      </c>
      <c r="P50" s="328">
        <v>6954.06</v>
      </c>
      <c r="Q50" s="336">
        <v>55305.919999999998</v>
      </c>
    </row>
    <row r="51" spans="1:17" x14ac:dyDescent="0.35">
      <c r="A51" t="e">
        <f t="shared" si="0"/>
        <v>#VALUE!</v>
      </c>
      <c r="C51" s="333"/>
      <c r="D51" s="333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</row>
    <row r="52" spans="1:17" x14ac:dyDescent="0.35">
      <c r="A52" t="e">
        <f t="shared" si="0"/>
        <v>#VALUE!</v>
      </c>
      <c r="C52" s="333" t="s">
        <v>290</v>
      </c>
      <c r="D52" s="333"/>
      <c r="E52" s="336"/>
      <c r="F52" s="336"/>
      <c r="G52" s="336"/>
      <c r="H52" s="336"/>
      <c r="I52" s="336"/>
      <c r="J52" s="336"/>
      <c r="K52" s="336"/>
      <c r="L52" s="328"/>
      <c r="M52" s="328"/>
      <c r="N52" s="328"/>
      <c r="O52" s="328"/>
      <c r="P52" s="328"/>
      <c r="Q52" s="336"/>
    </row>
    <row r="53" spans="1:17" x14ac:dyDescent="0.35">
      <c r="A53" t="e">
        <f t="shared" si="0"/>
        <v>#VALUE!</v>
      </c>
      <c r="C53" s="333"/>
      <c r="D53" s="333"/>
      <c r="E53" s="336"/>
      <c r="F53" s="328"/>
      <c r="G53" s="328"/>
      <c r="H53" s="328"/>
      <c r="I53" s="328"/>
      <c r="J53" s="328"/>
      <c r="K53" s="328"/>
      <c r="L53" s="328"/>
      <c r="M53" s="328"/>
      <c r="N53" s="328"/>
      <c r="O53" s="328"/>
      <c r="P53" s="328"/>
      <c r="Q53" s="336"/>
    </row>
    <row r="54" spans="1:17" x14ac:dyDescent="0.35">
      <c r="A54" t="e">
        <f t="shared" si="0"/>
        <v>#VALUE!</v>
      </c>
      <c r="C54" s="333"/>
      <c r="D54" s="333"/>
      <c r="E54" s="328"/>
      <c r="F54" s="328"/>
      <c r="G54" s="328"/>
      <c r="H54" s="328"/>
      <c r="I54" s="336"/>
      <c r="J54" s="336"/>
      <c r="K54" s="328"/>
      <c r="L54" s="328"/>
      <c r="M54" s="328"/>
      <c r="N54" s="328"/>
      <c r="O54" s="328"/>
      <c r="P54" s="328"/>
      <c r="Q54" s="336"/>
    </row>
    <row r="55" spans="1:17" x14ac:dyDescent="0.35">
      <c r="A55">
        <f t="shared" si="0"/>
        <v>520001</v>
      </c>
      <c r="C55" s="333"/>
      <c r="D55" s="333" t="s">
        <v>1916</v>
      </c>
      <c r="E55" s="336" t="s">
        <v>1845</v>
      </c>
      <c r="F55" s="328" t="s">
        <v>1845</v>
      </c>
      <c r="G55" s="328">
        <v>54.21</v>
      </c>
      <c r="H55" s="328" t="s">
        <v>1845</v>
      </c>
      <c r="I55" s="328" t="s">
        <v>1845</v>
      </c>
      <c r="J55" s="328" t="s">
        <v>1845</v>
      </c>
      <c r="K55" s="336">
        <v>23445</v>
      </c>
      <c r="L55" s="328" t="s">
        <v>1845</v>
      </c>
      <c r="M55" s="328" t="s">
        <v>1845</v>
      </c>
      <c r="N55" s="328" t="s">
        <v>1845</v>
      </c>
      <c r="O55" s="328" t="s">
        <v>1845</v>
      </c>
      <c r="P55" s="328" t="s">
        <v>1845</v>
      </c>
      <c r="Q55" s="336">
        <v>23499.21</v>
      </c>
    </row>
    <row r="56" spans="1:17" x14ac:dyDescent="0.35">
      <c r="A56">
        <f t="shared" si="0"/>
        <v>522000</v>
      </c>
      <c r="C56" s="333"/>
      <c r="D56" s="333" t="s">
        <v>1917</v>
      </c>
      <c r="E56" s="336" t="s">
        <v>1845</v>
      </c>
      <c r="F56" s="336" t="s">
        <v>1845</v>
      </c>
      <c r="G56" s="336" t="s">
        <v>1845</v>
      </c>
      <c r="H56" s="336">
        <v>2786.92</v>
      </c>
      <c r="I56" s="336">
        <v>3975</v>
      </c>
      <c r="J56" s="336">
        <v>1750</v>
      </c>
      <c r="K56" s="336" t="s">
        <v>1845</v>
      </c>
      <c r="L56" s="328" t="s">
        <v>1845</v>
      </c>
      <c r="M56" s="328" t="s">
        <v>1845</v>
      </c>
      <c r="N56" s="328" t="s">
        <v>1845</v>
      </c>
      <c r="O56" s="328" t="s">
        <v>1845</v>
      </c>
      <c r="P56" s="328" t="s">
        <v>1845</v>
      </c>
      <c r="Q56" s="336">
        <v>8511.92</v>
      </c>
    </row>
    <row r="57" spans="1:17" x14ac:dyDescent="0.35">
      <c r="A57">
        <f t="shared" si="0"/>
        <v>524100</v>
      </c>
      <c r="C57" s="333"/>
      <c r="D57" s="333" t="s">
        <v>1918</v>
      </c>
      <c r="E57" s="328" t="s">
        <v>1845</v>
      </c>
      <c r="F57" s="328" t="s">
        <v>1845</v>
      </c>
      <c r="G57" s="328">
        <v>1312.48</v>
      </c>
      <c r="H57" s="328" t="s">
        <v>1845</v>
      </c>
      <c r="I57" s="328">
        <v>9531.18</v>
      </c>
      <c r="J57" s="328">
        <v>565</v>
      </c>
      <c r="K57" s="328">
        <v>804.95</v>
      </c>
      <c r="L57" s="328" t="s">
        <v>1845</v>
      </c>
      <c r="M57" s="328">
        <v>440</v>
      </c>
      <c r="N57" s="328" t="s">
        <v>1845</v>
      </c>
      <c r="O57" s="328">
        <v>440</v>
      </c>
      <c r="P57" s="328" t="s">
        <v>1845</v>
      </c>
      <c r="Q57" s="328">
        <v>13093.61</v>
      </c>
    </row>
    <row r="58" spans="1:17" x14ac:dyDescent="0.35">
      <c r="A58">
        <f t="shared" si="0"/>
        <v>527010</v>
      </c>
      <c r="C58" s="333"/>
      <c r="D58" s="333" t="s">
        <v>1920</v>
      </c>
      <c r="E58" s="328">
        <v>226.16</v>
      </c>
      <c r="F58" s="328" t="s">
        <v>1845</v>
      </c>
      <c r="G58" s="328" t="s">
        <v>1845</v>
      </c>
      <c r="H58" s="328" t="s">
        <v>1845</v>
      </c>
      <c r="I58" s="328" t="s">
        <v>1845</v>
      </c>
      <c r="J58" s="328" t="s">
        <v>1845</v>
      </c>
      <c r="K58" s="328" t="s">
        <v>1845</v>
      </c>
      <c r="L58" s="328" t="s">
        <v>1845</v>
      </c>
      <c r="M58" s="328" t="s">
        <v>1845</v>
      </c>
      <c r="N58" s="328" t="s">
        <v>1845</v>
      </c>
      <c r="O58" s="328" t="s">
        <v>1845</v>
      </c>
      <c r="P58" s="328" t="s">
        <v>1845</v>
      </c>
      <c r="Q58" s="328">
        <v>226.16</v>
      </c>
    </row>
    <row r="59" spans="1:17" x14ac:dyDescent="0.35">
      <c r="A59">
        <f t="shared" si="0"/>
        <v>527100</v>
      </c>
      <c r="C59" s="333"/>
      <c r="D59" s="333" t="s">
        <v>1921</v>
      </c>
      <c r="E59" s="328">
        <v>1232.92</v>
      </c>
      <c r="F59" s="328">
        <v>1232.92</v>
      </c>
      <c r="G59" s="328">
        <v>1232.92</v>
      </c>
      <c r="H59" s="328">
        <v>1232.92</v>
      </c>
      <c r="I59" s="328">
        <v>1232.92</v>
      </c>
      <c r="J59" s="328">
        <v>1232.92</v>
      </c>
      <c r="K59" s="328">
        <v>1232.92</v>
      </c>
      <c r="L59" s="328">
        <v>1232.92</v>
      </c>
      <c r="M59" s="328">
        <v>1232.92</v>
      </c>
      <c r="N59" s="328">
        <v>1232.92</v>
      </c>
      <c r="O59" s="328">
        <v>1232.92</v>
      </c>
      <c r="P59" s="328">
        <v>1232.92</v>
      </c>
      <c r="Q59" s="328">
        <v>14795.04</v>
      </c>
    </row>
    <row r="60" spans="1:17" x14ac:dyDescent="0.35">
      <c r="A60">
        <f t="shared" si="0"/>
        <v>527101</v>
      </c>
      <c r="C60" s="333"/>
      <c r="D60" s="333" t="s">
        <v>1922</v>
      </c>
      <c r="E60" s="336" t="s">
        <v>1845</v>
      </c>
      <c r="F60" s="328" t="s">
        <v>1845</v>
      </c>
      <c r="G60" s="328">
        <v>130.65</v>
      </c>
      <c r="H60" s="328" t="s">
        <v>1845</v>
      </c>
      <c r="I60" s="336" t="s">
        <v>1845</v>
      </c>
      <c r="J60" s="328" t="s">
        <v>1845</v>
      </c>
      <c r="K60" s="328" t="s">
        <v>1845</v>
      </c>
      <c r="L60" s="328" t="s">
        <v>1845</v>
      </c>
      <c r="M60" s="328" t="s">
        <v>1845</v>
      </c>
      <c r="N60" s="328" t="s">
        <v>1845</v>
      </c>
      <c r="O60" s="328" t="s">
        <v>1845</v>
      </c>
      <c r="P60" s="328" t="s">
        <v>1845</v>
      </c>
      <c r="Q60" s="336">
        <v>130.65</v>
      </c>
    </row>
    <row r="61" spans="1:17" x14ac:dyDescent="0.35">
      <c r="A61">
        <f t="shared" si="0"/>
        <v>527200</v>
      </c>
      <c r="C61" s="333"/>
      <c r="D61" s="333" t="s">
        <v>1923</v>
      </c>
      <c r="E61" s="328">
        <v>500.78</v>
      </c>
      <c r="F61" s="328">
        <v>250.39</v>
      </c>
      <c r="G61" s="328" t="s">
        <v>1845</v>
      </c>
      <c r="H61" s="336">
        <v>250.39</v>
      </c>
      <c r="I61" s="328">
        <v>250.39</v>
      </c>
      <c r="J61" s="328">
        <v>190</v>
      </c>
      <c r="K61" s="328">
        <v>250.39</v>
      </c>
      <c r="L61" s="328">
        <v>250.39</v>
      </c>
      <c r="M61" s="328">
        <v>250.39</v>
      </c>
      <c r="N61" s="328">
        <v>250.39</v>
      </c>
      <c r="O61" s="328">
        <v>250.39</v>
      </c>
      <c r="P61" s="328">
        <v>250.39</v>
      </c>
      <c r="Q61" s="336">
        <v>2944.29</v>
      </c>
    </row>
    <row r="62" spans="1:17" x14ac:dyDescent="0.35">
      <c r="A62">
        <f t="shared" si="0"/>
        <v>528100</v>
      </c>
      <c r="C62" s="333"/>
      <c r="D62" s="333" t="s">
        <v>1924</v>
      </c>
      <c r="E62" s="336">
        <v>929.53</v>
      </c>
      <c r="F62" s="328">
        <v>541.12</v>
      </c>
      <c r="G62" s="328" t="s">
        <v>1845</v>
      </c>
      <c r="H62" s="336">
        <v>15.05</v>
      </c>
      <c r="I62" s="328" t="s">
        <v>1845</v>
      </c>
      <c r="J62" s="328">
        <v>1500</v>
      </c>
      <c r="K62" s="336">
        <v>240</v>
      </c>
      <c r="L62" s="328">
        <v>960</v>
      </c>
      <c r="M62" s="328">
        <v>240</v>
      </c>
      <c r="N62" s="328">
        <v>960</v>
      </c>
      <c r="O62" s="328">
        <v>960</v>
      </c>
      <c r="P62" s="328">
        <v>-336</v>
      </c>
      <c r="Q62" s="336">
        <v>6009.7</v>
      </c>
    </row>
    <row r="63" spans="1:17" x14ac:dyDescent="0.35">
      <c r="A63" t="e">
        <f t="shared" si="0"/>
        <v>#VALUE!</v>
      </c>
      <c r="C63" s="333" t="s">
        <v>1971</v>
      </c>
      <c r="D63" s="333"/>
      <c r="E63" s="328">
        <v>2889.39</v>
      </c>
      <c r="F63" s="328">
        <v>2024.43</v>
      </c>
      <c r="G63" s="328">
        <v>2730.26</v>
      </c>
      <c r="H63" s="336">
        <v>4285.28</v>
      </c>
      <c r="I63" s="328">
        <v>14989.49</v>
      </c>
      <c r="J63" s="328">
        <v>5237.92</v>
      </c>
      <c r="K63" s="328">
        <v>25973.26</v>
      </c>
      <c r="L63" s="328">
        <v>2443.31</v>
      </c>
      <c r="M63" s="328">
        <v>2163.31</v>
      </c>
      <c r="N63" s="328">
        <v>2443.31</v>
      </c>
      <c r="O63" s="328">
        <v>2883.31</v>
      </c>
      <c r="P63" s="328">
        <v>1147.31</v>
      </c>
      <c r="Q63" s="336">
        <v>69210.58</v>
      </c>
    </row>
    <row r="64" spans="1:17" x14ac:dyDescent="0.35">
      <c r="A64" t="e">
        <f t="shared" si="0"/>
        <v>#VALUE!</v>
      </c>
      <c r="C64" s="333" t="s">
        <v>377</v>
      </c>
      <c r="D64" s="333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</row>
    <row r="65" spans="1:17" x14ac:dyDescent="0.35">
      <c r="A65" t="e">
        <f t="shared" si="0"/>
        <v>#VALUE!</v>
      </c>
      <c r="C65" s="333"/>
      <c r="D65" s="333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36"/>
    </row>
    <row r="66" spans="1:17" x14ac:dyDescent="0.35">
      <c r="A66" t="e">
        <f t="shared" si="0"/>
        <v>#VALUE!</v>
      </c>
      <c r="C66" s="333"/>
      <c r="D66" s="333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36"/>
    </row>
    <row r="67" spans="1:17" x14ac:dyDescent="0.35">
      <c r="A67">
        <f t="shared" si="0"/>
        <v>531010</v>
      </c>
      <c r="C67" s="333"/>
      <c r="D67" s="333" t="s">
        <v>1925</v>
      </c>
      <c r="E67" s="336">
        <v>700.2</v>
      </c>
      <c r="F67" s="336">
        <v>700.2</v>
      </c>
      <c r="G67" s="336">
        <v>769.8</v>
      </c>
      <c r="H67" s="336">
        <v>735</v>
      </c>
      <c r="I67" s="336">
        <v>769.8</v>
      </c>
      <c r="J67" s="336">
        <v>735</v>
      </c>
      <c r="K67" s="336">
        <v>735</v>
      </c>
      <c r="L67" s="328">
        <v>1849.5</v>
      </c>
      <c r="M67" s="328">
        <v>735</v>
      </c>
      <c r="N67" s="328">
        <v>735</v>
      </c>
      <c r="O67" s="328">
        <v>735</v>
      </c>
      <c r="P67" s="328">
        <v>1470</v>
      </c>
      <c r="Q67" s="336">
        <v>10669.5</v>
      </c>
    </row>
    <row r="68" spans="1:17" x14ac:dyDescent="0.35">
      <c r="A68" t="e">
        <f t="shared" si="0"/>
        <v>#VALUE!</v>
      </c>
      <c r="C68" s="333" t="s">
        <v>1972</v>
      </c>
      <c r="D68" s="333"/>
      <c r="E68" s="336">
        <v>700.2</v>
      </c>
      <c r="F68" s="336">
        <v>700.2</v>
      </c>
      <c r="G68" s="328">
        <v>769.8</v>
      </c>
      <c r="H68" s="336">
        <v>735</v>
      </c>
      <c r="I68" s="336">
        <v>769.8</v>
      </c>
      <c r="J68" s="328">
        <v>735</v>
      </c>
      <c r="K68" s="336">
        <v>735</v>
      </c>
      <c r="L68" s="328">
        <v>1849.5</v>
      </c>
      <c r="M68" s="328">
        <v>735</v>
      </c>
      <c r="N68" s="328">
        <v>735</v>
      </c>
      <c r="O68" s="328">
        <v>735</v>
      </c>
      <c r="P68" s="328">
        <v>1470</v>
      </c>
      <c r="Q68" s="336">
        <v>10669.5</v>
      </c>
    </row>
    <row r="69" spans="1:17" x14ac:dyDescent="0.35">
      <c r="A69" t="e">
        <f t="shared" si="0"/>
        <v>#VALUE!</v>
      </c>
      <c r="C69" s="333" t="s">
        <v>415</v>
      </c>
      <c r="D69" s="333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36"/>
    </row>
    <row r="70" spans="1:17" x14ac:dyDescent="0.35">
      <c r="A70" t="e">
        <f t="shared" si="0"/>
        <v>#VALUE!</v>
      </c>
      <c r="C70" s="333"/>
      <c r="D70" s="333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</row>
    <row r="71" spans="1:17" x14ac:dyDescent="0.35">
      <c r="A71" t="e">
        <f t="shared" ref="A71:A134" si="1">VALUE(LEFT(D71,6))</f>
        <v>#VALUE!</v>
      </c>
      <c r="C71" s="333"/>
      <c r="D71" s="333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36"/>
    </row>
    <row r="72" spans="1:17" x14ac:dyDescent="0.35">
      <c r="A72">
        <f t="shared" si="1"/>
        <v>540010</v>
      </c>
      <c r="C72" s="333"/>
      <c r="D72" s="333" t="s">
        <v>1929</v>
      </c>
      <c r="E72" s="328" t="s">
        <v>1845</v>
      </c>
      <c r="F72" s="328" t="s">
        <v>1845</v>
      </c>
      <c r="G72" s="328" t="s">
        <v>1845</v>
      </c>
      <c r="H72" s="328" t="s">
        <v>1845</v>
      </c>
      <c r="I72" s="328" t="s">
        <v>1845</v>
      </c>
      <c r="J72" s="328" t="s">
        <v>1845</v>
      </c>
      <c r="K72" s="328" t="s">
        <v>1845</v>
      </c>
      <c r="L72" s="328">
        <v>805</v>
      </c>
      <c r="M72" s="328">
        <v>-805</v>
      </c>
      <c r="N72" s="328" t="s">
        <v>1845</v>
      </c>
      <c r="O72" s="328" t="s">
        <v>1845</v>
      </c>
      <c r="P72" s="328">
        <v>5695</v>
      </c>
      <c r="Q72" s="328">
        <v>5695</v>
      </c>
    </row>
    <row r="73" spans="1:17" x14ac:dyDescent="0.35">
      <c r="A73" t="e">
        <f t="shared" si="1"/>
        <v>#VALUE!</v>
      </c>
      <c r="C73" s="333"/>
      <c r="D73" s="333"/>
      <c r="E73" s="336"/>
      <c r="F73" s="336"/>
      <c r="G73" s="336"/>
      <c r="H73" s="336"/>
      <c r="I73" s="336"/>
      <c r="J73" s="336"/>
      <c r="K73" s="336"/>
      <c r="L73" s="328"/>
      <c r="M73" s="328"/>
      <c r="N73" s="328"/>
      <c r="O73" s="328"/>
      <c r="P73" s="328"/>
      <c r="Q73" s="336"/>
    </row>
    <row r="74" spans="1:17" x14ac:dyDescent="0.35">
      <c r="A74">
        <f t="shared" si="1"/>
        <v>540011</v>
      </c>
      <c r="C74" s="333"/>
      <c r="D74" s="333" t="s">
        <v>1930</v>
      </c>
      <c r="E74" s="328">
        <v>395</v>
      </c>
      <c r="F74" s="328" t="s">
        <v>1845</v>
      </c>
      <c r="G74" s="328" t="s">
        <v>1845</v>
      </c>
      <c r="H74" s="328">
        <v>1485</v>
      </c>
      <c r="I74" s="328">
        <v>2513.89</v>
      </c>
      <c r="J74" s="328" t="s">
        <v>1845</v>
      </c>
      <c r="K74" s="328" t="s">
        <v>1845</v>
      </c>
      <c r="L74" s="328" t="s">
        <v>1845</v>
      </c>
      <c r="M74" s="328" t="s">
        <v>1845</v>
      </c>
      <c r="N74" s="328">
        <v>1300</v>
      </c>
      <c r="O74" s="328">
        <v>1237.5</v>
      </c>
      <c r="P74" s="328" t="s">
        <v>1845</v>
      </c>
      <c r="Q74" s="328">
        <v>6931.39</v>
      </c>
    </row>
    <row r="75" spans="1:17" x14ac:dyDescent="0.35">
      <c r="A75">
        <f t="shared" si="1"/>
        <v>542011</v>
      </c>
      <c r="C75" s="333"/>
      <c r="D75" s="333" t="s">
        <v>1932</v>
      </c>
      <c r="E75" s="328">
        <v>1350</v>
      </c>
      <c r="F75" s="328">
        <v>805</v>
      </c>
      <c r="G75" s="328">
        <v>805</v>
      </c>
      <c r="H75" s="328" t="s">
        <v>1845</v>
      </c>
      <c r="I75" s="328">
        <v>1620</v>
      </c>
      <c r="J75" s="328">
        <v>805</v>
      </c>
      <c r="K75" s="328">
        <v>805</v>
      </c>
      <c r="L75" s="328">
        <v>805</v>
      </c>
      <c r="M75" s="328">
        <v>805</v>
      </c>
      <c r="N75" s="328">
        <v>1152.19</v>
      </c>
      <c r="O75" s="328">
        <v>805</v>
      </c>
      <c r="P75" s="328">
        <v>805</v>
      </c>
      <c r="Q75" s="328">
        <v>10562.19</v>
      </c>
    </row>
    <row r="76" spans="1:17" x14ac:dyDescent="0.35">
      <c r="A76">
        <f t="shared" si="1"/>
        <v>542012</v>
      </c>
      <c r="C76" s="333"/>
      <c r="D76" s="333" t="s">
        <v>2004</v>
      </c>
      <c r="E76" s="328" t="s">
        <v>1845</v>
      </c>
      <c r="F76" s="328" t="s">
        <v>1845</v>
      </c>
      <c r="G76" s="328" t="s">
        <v>1845</v>
      </c>
      <c r="H76" s="328" t="s">
        <v>1845</v>
      </c>
      <c r="I76" s="328" t="s">
        <v>1845</v>
      </c>
      <c r="J76" s="328" t="s">
        <v>1845</v>
      </c>
      <c r="K76" s="328" t="s">
        <v>1845</v>
      </c>
      <c r="L76" s="328" t="s">
        <v>1845</v>
      </c>
      <c r="M76" s="328">
        <v>912.87</v>
      </c>
      <c r="N76" s="328" t="s">
        <v>1845</v>
      </c>
      <c r="O76" s="328" t="s">
        <v>1845</v>
      </c>
      <c r="P76" s="328" t="s">
        <v>1845</v>
      </c>
      <c r="Q76" s="328">
        <v>912.87</v>
      </c>
    </row>
    <row r="77" spans="1:17" x14ac:dyDescent="0.35">
      <c r="A77" t="e">
        <f t="shared" si="1"/>
        <v>#VALUE!</v>
      </c>
      <c r="C77" s="333"/>
      <c r="D77" s="333"/>
      <c r="E77" s="328"/>
      <c r="F77" s="328"/>
      <c r="G77" s="328"/>
      <c r="H77" s="328"/>
      <c r="I77" s="328"/>
      <c r="J77" s="328"/>
      <c r="K77" s="336"/>
      <c r="L77" s="328"/>
      <c r="M77" s="328"/>
      <c r="N77" s="328"/>
      <c r="O77" s="328"/>
      <c r="P77" s="328"/>
      <c r="Q77" s="336"/>
    </row>
    <row r="78" spans="1:17" x14ac:dyDescent="0.35">
      <c r="A78">
        <f t="shared" si="1"/>
        <v>543011</v>
      </c>
      <c r="C78" s="333"/>
      <c r="D78" s="333" t="s">
        <v>1933</v>
      </c>
      <c r="E78" s="328" t="s">
        <v>1845</v>
      </c>
      <c r="F78" s="336" t="s">
        <v>1845</v>
      </c>
      <c r="G78" s="328" t="s">
        <v>1845</v>
      </c>
      <c r="H78" s="328" t="s">
        <v>1845</v>
      </c>
      <c r="I78" s="328" t="s">
        <v>1845</v>
      </c>
      <c r="J78" s="328" t="s">
        <v>1845</v>
      </c>
      <c r="K78" s="328">
        <v>843.9</v>
      </c>
      <c r="L78" s="328" t="s">
        <v>1845</v>
      </c>
      <c r="M78" s="328">
        <v>11450</v>
      </c>
      <c r="N78" s="328" t="s">
        <v>1845</v>
      </c>
      <c r="O78" s="328" t="s">
        <v>1845</v>
      </c>
      <c r="P78" s="328" t="s">
        <v>1845</v>
      </c>
      <c r="Q78" s="336">
        <v>12293.9</v>
      </c>
    </row>
    <row r="79" spans="1:17" x14ac:dyDescent="0.35">
      <c r="A79">
        <f t="shared" si="1"/>
        <v>544010</v>
      </c>
      <c r="C79" s="333"/>
      <c r="D79" s="333" t="s">
        <v>1935</v>
      </c>
      <c r="E79" s="328" t="s">
        <v>1845</v>
      </c>
      <c r="F79" s="328" t="s">
        <v>1845</v>
      </c>
      <c r="G79" s="328">
        <v>899.64</v>
      </c>
      <c r="H79" s="328" t="s">
        <v>1845</v>
      </c>
      <c r="I79" s="328" t="s">
        <v>1845</v>
      </c>
      <c r="J79" s="328" t="s">
        <v>1845</v>
      </c>
      <c r="K79" s="328" t="s">
        <v>1845</v>
      </c>
      <c r="L79" s="328" t="s">
        <v>1845</v>
      </c>
      <c r="M79" s="328" t="s">
        <v>1845</v>
      </c>
      <c r="N79" s="328" t="s">
        <v>1845</v>
      </c>
      <c r="O79" s="328" t="s">
        <v>1845</v>
      </c>
      <c r="P79" s="328" t="s">
        <v>1845</v>
      </c>
      <c r="Q79" s="336">
        <v>899.64</v>
      </c>
    </row>
    <row r="80" spans="1:17" x14ac:dyDescent="0.35">
      <c r="A80">
        <f t="shared" si="1"/>
        <v>544012</v>
      </c>
      <c r="C80" s="333"/>
      <c r="D80" s="333" t="s">
        <v>1936</v>
      </c>
      <c r="E80" s="328">
        <v>2210</v>
      </c>
      <c r="F80" s="328">
        <v>2500</v>
      </c>
      <c r="G80" s="328">
        <v>673.21</v>
      </c>
      <c r="H80" s="328">
        <v>11051</v>
      </c>
      <c r="I80" s="336" t="s">
        <v>1845</v>
      </c>
      <c r="J80" s="328" t="s">
        <v>1845</v>
      </c>
      <c r="K80" s="328" t="s">
        <v>1845</v>
      </c>
      <c r="L80" s="328" t="s">
        <v>1845</v>
      </c>
      <c r="M80" s="328">
        <v>3175</v>
      </c>
      <c r="N80" s="328">
        <v>375</v>
      </c>
      <c r="O80" s="328">
        <v>3225</v>
      </c>
      <c r="P80" s="328" t="s">
        <v>1845</v>
      </c>
      <c r="Q80" s="336">
        <v>23209.21</v>
      </c>
    </row>
    <row r="81" spans="1:17" x14ac:dyDescent="0.35">
      <c r="A81" t="e">
        <f t="shared" si="1"/>
        <v>#VALUE!</v>
      </c>
      <c r="C81" s="333" t="s">
        <v>1973</v>
      </c>
      <c r="D81" s="333"/>
      <c r="E81" s="328">
        <v>3955</v>
      </c>
      <c r="F81" s="328">
        <v>3305</v>
      </c>
      <c r="G81" s="328">
        <v>2377.85</v>
      </c>
      <c r="H81" s="328">
        <v>12536</v>
      </c>
      <c r="I81" s="328">
        <v>4133.8900000000003</v>
      </c>
      <c r="J81" s="328">
        <v>805</v>
      </c>
      <c r="K81" s="328">
        <v>1648.9</v>
      </c>
      <c r="L81" s="328">
        <v>1610</v>
      </c>
      <c r="M81" s="328">
        <v>15537.87</v>
      </c>
      <c r="N81" s="328">
        <v>2827.19</v>
      </c>
      <c r="O81" s="328">
        <v>5267.5</v>
      </c>
      <c r="P81" s="328">
        <v>6500</v>
      </c>
      <c r="Q81" s="328">
        <v>60504.2</v>
      </c>
    </row>
    <row r="82" spans="1:17" x14ac:dyDescent="0.35">
      <c r="A82" t="e">
        <f t="shared" si="1"/>
        <v>#VALUE!</v>
      </c>
      <c r="C82" s="333" t="s">
        <v>510</v>
      </c>
      <c r="D82" s="333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</row>
    <row r="83" spans="1:17" x14ac:dyDescent="0.35">
      <c r="A83" t="e">
        <f t="shared" si="1"/>
        <v>#VALUE!</v>
      </c>
      <c r="C83" s="333"/>
      <c r="D83" s="333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</row>
    <row r="84" spans="1:17" x14ac:dyDescent="0.35">
      <c r="A84" t="e">
        <f t="shared" si="1"/>
        <v>#VALUE!</v>
      </c>
      <c r="C84" s="333"/>
      <c r="D84" s="333"/>
      <c r="E84" s="336"/>
      <c r="F84" s="336"/>
      <c r="G84" s="336"/>
      <c r="H84" s="336"/>
      <c r="I84" s="336"/>
      <c r="J84" s="336"/>
      <c r="K84" s="336"/>
      <c r="L84" s="328"/>
      <c r="M84" s="328"/>
      <c r="N84" s="328"/>
      <c r="O84" s="328"/>
      <c r="P84" s="328"/>
      <c r="Q84" s="336"/>
    </row>
    <row r="85" spans="1:17" x14ac:dyDescent="0.35">
      <c r="A85">
        <f t="shared" si="1"/>
        <v>563011</v>
      </c>
      <c r="C85" s="333"/>
      <c r="D85" s="333" t="s">
        <v>2005</v>
      </c>
      <c r="E85" s="328">
        <v>11340.01</v>
      </c>
      <c r="F85" s="328">
        <v>-11627.02</v>
      </c>
      <c r="G85" s="328" t="s">
        <v>1845</v>
      </c>
      <c r="H85" s="328" t="s">
        <v>1845</v>
      </c>
      <c r="I85" s="328" t="s">
        <v>1845</v>
      </c>
      <c r="J85" s="328" t="s">
        <v>1845</v>
      </c>
      <c r="K85" s="328" t="s">
        <v>1845</v>
      </c>
      <c r="L85" s="328" t="s">
        <v>1845</v>
      </c>
      <c r="M85" s="328" t="s">
        <v>1845</v>
      </c>
      <c r="N85" s="328" t="s">
        <v>1845</v>
      </c>
      <c r="O85" s="328" t="s">
        <v>1845</v>
      </c>
      <c r="P85" s="328" t="s">
        <v>1845</v>
      </c>
      <c r="Q85" s="328">
        <v>-287.01</v>
      </c>
    </row>
    <row r="86" spans="1:17" x14ac:dyDescent="0.35">
      <c r="A86">
        <f t="shared" si="1"/>
        <v>564100</v>
      </c>
      <c r="C86" s="333"/>
      <c r="D86" s="333" t="s">
        <v>1937</v>
      </c>
      <c r="E86" s="328" t="s">
        <v>1845</v>
      </c>
      <c r="F86" s="328" t="s">
        <v>1845</v>
      </c>
      <c r="G86" s="328">
        <v>275</v>
      </c>
      <c r="H86" s="328">
        <v>17</v>
      </c>
      <c r="I86" s="328" t="s">
        <v>1845</v>
      </c>
      <c r="J86" s="328" t="s">
        <v>1845</v>
      </c>
      <c r="K86" s="328" t="s">
        <v>1845</v>
      </c>
      <c r="L86" s="328" t="s">
        <v>1845</v>
      </c>
      <c r="M86" s="328" t="s">
        <v>1845</v>
      </c>
      <c r="N86" s="328" t="s">
        <v>1845</v>
      </c>
      <c r="O86" s="328">
        <v>3800</v>
      </c>
      <c r="P86" s="328" t="s">
        <v>1845</v>
      </c>
      <c r="Q86" s="328">
        <v>4092</v>
      </c>
    </row>
    <row r="87" spans="1:17" x14ac:dyDescent="0.35">
      <c r="A87">
        <f t="shared" si="1"/>
        <v>564200</v>
      </c>
      <c r="C87" s="333"/>
      <c r="D87" s="333" t="s">
        <v>1938</v>
      </c>
      <c r="E87" s="328" t="s">
        <v>1845</v>
      </c>
      <c r="F87" s="328" t="s">
        <v>1845</v>
      </c>
      <c r="G87" s="328">
        <v>250</v>
      </c>
      <c r="H87" s="328" t="s">
        <v>1845</v>
      </c>
      <c r="I87" s="328" t="s">
        <v>1845</v>
      </c>
      <c r="J87" s="328" t="s">
        <v>1845</v>
      </c>
      <c r="K87" s="328">
        <v>25</v>
      </c>
      <c r="L87" s="328" t="s">
        <v>1845</v>
      </c>
      <c r="M87" s="328" t="s">
        <v>1845</v>
      </c>
      <c r="N87" s="328" t="s">
        <v>1845</v>
      </c>
      <c r="O87" s="328" t="s">
        <v>1845</v>
      </c>
      <c r="P87" s="328">
        <v>315</v>
      </c>
      <c r="Q87" s="328">
        <v>590</v>
      </c>
    </row>
    <row r="88" spans="1:17" x14ac:dyDescent="0.35">
      <c r="A88">
        <f t="shared" si="1"/>
        <v>564300</v>
      </c>
      <c r="C88" s="333"/>
      <c r="D88" s="333" t="s">
        <v>1940</v>
      </c>
      <c r="E88" s="328">
        <v>1716</v>
      </c>
      <c r="F88" s="328">
        <v>1716</v>
      </c>
      <c r="G88" s="328">
        <v>1716</v>
      </c>
      <c r="H88" s="328">
        <v>1716</v>
      </c>
      <c r="I88" s="328">
        <v>1716</v>
      </c>
      <c r="J88" s="336">
        <v>1716</v>
      </c>
      <c r="K88" s="328">
        <v>1716</v>
      </c>
      <c r="L88" s="328">
        <v>1716</v>
      </c>
      <c r="M88" s="328">
        <v>1716</v>
      </c>
      <c r="N88" s="328">
        <v>1716</v>
      </c>
      <c r="O88" s="328">
        <v>1716</v>
      </c>
      <c r="P88" s="328">
        <v>1716</v>
      </c>
      <c r="Q88" s="336">
        <v>20592</v>
      </c>
    </row>
    <row r="89" spans="1:17" x14ac:dyDescent="0.35">
      <c r="A89">
        <f t="shared" si="1"/>
        <v>566000</v>
      </c>
      <c r="C89" s="333"/>
      <c r="D89" s="333" t="s">
        <v>1941</v>
      </c>
      <c r="E89" s="328" t="s">
        <v>1845</v>
      </c>
      <c r="F89" s="328" t="s">
        <v>1845</v>
      </c>
      <c r="G89" s="328" t="s">
        <v>1845</v>
      </c>
      <c r="H89" s="328" t="s">
        <v>1845</v>
      </c>
      <c r="I89" s="328" t="s">
        <v>1845</v>
      </c>
      <c r="J89" s="328" t="s">
        <v>1845</v>
      </c>
      <c r="K89" s="328">
        <v>2650</v>
      </c>
      <c r="L89" s="328" t="s">
        <v>1845</v>
      </c>
      <c r="M89" s="328" t="s">
        <v>1845</v>
      </c>
      <c r="N89" s="328" t="s">
        <v>1845</v>
      </c>
      <c r="O89" s="328" t="s">
        <v>1845</v>
      </c>
      <c r="P89" s="328" t="s">
        <v>1845</v>
      </c>
      <c r="Q89" s="328">
        <v>2650</v>
      </c>
    </row>
    <row r="90" spans="1:17" x14ac:dyDescent="0.35">
      <c r="A90" t="e">
        <f t="shared" si="1"/>
        <v>#VALUE!</v>
      </c>
      <c r="C90" s="333"/>
      <c r="D90" s="333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</row>
    <row r="91" spans="1:17" x14ac:dyDescent="0.35">
      <c r="A91">
        <f t="shared" si="1"/>
        <v>566002</v>
      </c>
      <c r="C91" s="333"/>
      <c r="D91" s="333" t="s">
        <v>1942</v>
      </c>
      <c r="E91" s="328" t="s">
        <v>1845</v>
      </c>
      <c r="F91" s="328">
        <v>40</v>
      </c>
      <c r="G91" s="328" t="s">
        <v>1845</v>
      </c>
      <c r="H91" s="328" t="s">
        <v>1845</v>
      </c>
      <c r="I91" s="328" t="s">
        <v>1845</v>
      </c>
      <c r="J91" s="328" t="s">
        <v>1845</v>
      </c>
      <c r="K91" s="328" t="s">
        <v>1845</v>
      </c>
      <c r="L91" s="328" t="s">
        <v>1845</v>
      </c>
      <c r="M91" s="328" t="s">
        <v>1845</v>
      </c>
      <c r="N91" s="328" t="s">
        <v>1845</v>
      </c>
      <c r="O91" s="328" t="s">
        <v>1845</v>
      </c>
      <c r="P91" s="328" t="s">
        <v>1845</v>
      </c>
      <c r="Q91" s="328">
        <v>40</v>
      </c>
    </row>
    <row r="92" spans="1:17" x14ac:dyDescent="0.35">
      <c r="A92">
        <f t="shared" si="1"/>
        <v>567100</v>
      </c>
      <c r="C92" s="333"/>
      <c r="D92" s="333" t="s">
        <v>1943</v>
      </c>
      <c r="E92" s="328">
        <v>220</v>
      </c>
      <c r="F92" s="328" t="s">
        <v>1845</v>
      </c>
      <c r="G92" s="328" t="s">
        <v>1845</v>
      </c>
      <c r="H92" s="328" t="s">
        <v>1845</v>
      </c>
      <c r="I92" s="328" t="s">
        <v>1845</v>
      </c>
      <c r="J92" s="328" t="s">
        <v>1845</v>
      </c>
      <c r="K92" s="328" t="s">
        <v>1845</v>
      </c>
      <c r="L92" s="328" t="s">
        <v>1845</v>
      </c>
      <c r="M92" s="328">
        <v>815</v>
      </c>
      <c r="N92" s="328">
        <v>815</v>
      </c>
      <c r="O92" s="328">
        <v>815</v>
      </c>
      <c r="P92" s="328">
        <v>815</v>
      </c>
      <c r="Q92" s="328">
        <v>3480</v>
      </c>
    </row>
    <row r="93" spans="1:17" x14ac:dyDescent="0.35">
      <c r="A93">
        <f t="shared" si="1"/>
        <v>568000</v>
      </c>
      <c r="C93" s="333"/>
      <c r="D93" s="333" t="s">
        <v>2006</v>
      </c>
      <c r="E93" s="328">
        <v>38.31</v>
      </c>
      <c r="F93" s="328" t="s">
        <v>1845</v>
      </c>
      <c r="G93" s="328" t="s">
        <v>1845</v>
      </c>
      <c r="H93" s="328" t="s">
        <v>1845</v>
      </c>
      <c r="I93" s="328" t="s">
        <v>1845</v>
      </c>
      <c r="J93" s="328" t="s">
        <v>1845</v>
      </c>
      <c r="K93" s="328" t="s">
        <v>1845</v>
      </c>
      <c r="L93" s="328" t="s">
        <v>1845</v>
      </c>
      <c r="M93" s="328" t="s">
        <v>1845</v>
      </c>
      <c r="N93" s="328" t="s">
        <v>1845</v>
      </c>
      <c r="O93" s="328" t="s">
        <v>1845</v>
      </c>
      <c r="P93" s="328" t="s">
        <v>1845</v>
      </c>
      <c r="Q93" s="328">
        <v>38.31</v>
      </c>
    </row>
    <row r="94" spans="1:17" x14ac:dyDescent="0.35">
      <c r="A94">
        <f t="shared" si="1"/>
        <v>568002</v>
      </c>
      <c r="C94" s="333"/>
      <c r="D94" s="333" t="s">
        <v>1975</v>
      </c>
      <c r="E94" s="328">
        <v>0.3</v>
      </c>
      <c r="F94" s="328" t="s">
        <v>1845</v>
      </c>
      <c r="G94" s="328">
        <v>0.3</v>
      </c>
      <c r="H94" s="328">
        <v>0.8</v>
      </c>
      <c r="I94" s="328">
        <v>0.15</v>
      </c>
      <c r="J94" s="328" t="s">
        <v>1845</v>
      </c>
      <c r="K94" s="328" t="s">
        <v>1845</v>
      </c>
      <c r="L94" s="328">
        <v>0.6</v>
      </c>
      <c r="M94" s="328" t="s">
        <v>1845</v>
      </c>
      <c r="N94" s="328" t="s">
        <v>1845</v>
      </c>
      <c r="O94" s="328">
        <v>0.15</v>
      </c>
      <c r="P94" s="328" t="s">
        <v>1845</v>
      </c>
      <c r="Q94" s="336">
        <v>2.2999999999999998</v>
      </c>
    </row>
    <row r="95" spans="1:17" x14ac:dyDescent="0.35">
      <c r="A95">
        <f t="shared" si="1"/>
        <v>568100</v>
      </c>
      <c r="C95" s="333"/>
      <c r="D95" s="333" t="s">
        <v>1976</v>
      </c>
      <c r="E95" s="328">
        <v>12.56</v>
      </c>
      <c r="F95" s="328">
        <v>10.27</v>
      </c>
      <c r="G95" s="328">
        <v>10.27</v>
      </c>
      <c r="H95" s="328">
        <v>9.48</v>
      </c>
      <c r="I95" s="328">
        <v>6.32</v>
      </c>
      <c r="J95" s="336">
        <v>4.74</v>
      </c>
      <c r="K95" s="328">
        <v>7.26</v>
      </c>
      <c r="L95" s="328">
        <v>12.6</v>
      </c>
      <c r="M95" s="328">
        <v>9.24</v>
      </c>
      <c r="N95" s="328">
        <v>9.24</v>
      </c>
      <c r="O95" s="328">
        <v>7.56</v>
      </c>
      <c r="P95" s="328">
        <v>10.08</v>
      </c>
      <c r="Q95" s="336">
        <v>109.62</v>
      </c>
    </row>
    <row r="96" spans="1:17" x14ac:dyDescent="0.35">
      <c r="A96">
        <f t="shared" si="1"/>
        <v>568900</v>
      </c>
      <c r="C96" s="333"/>
      <c r="D96" s="333" t="s">
        <v>1977</v>
      </c>
      <c r="E96" s="328">
        <v>17.2</v>
      </c>
      <c r="F96" s="328" t="s">
        <v>1845</v>
      </c>
      <c r="G96" s="328" t="s">
        <v>1845</v>
      </c>
      <c r="H96" s="328" t="s">
        <v>1845</v>
      </c>
      <c r="I96" s="328" t="s">
        <v>1845</v>
      </c>
      <c r="J96" s="328" t="s">
        <v>1845</v>
      </c>
      <c r="K96" s="328" t="s">
        <v>1845</v>
      </c>
      <c r="L96" s="328" t="s">
        <v>1845</v>
      </c>
      <c r="M96" s="328" t="s">
        <v>1845</v>
      </c>
      <c r="N96" s="328" t="s">
        <v>1845</v>
      </c>
      <c r="O96" s="328" t="s">
        <v>1845</v>
      </c>
      <c r="P96" s="328" t="s">
        <v>1845</v>
      </c>
      <c r="Q96" s="328">
        <v>17.2</v>
      </c>
    </row>
    <row r="97" spans="1:17" x14ac:dyDescent="0.35">
      <c r="A97" t="e">
        <f t="shared" si="1"/>
        <v>#VALUE!</v>
      </c>
      <c r="C97" s="333" t="s">
        <v>1978</v>
      </c>
      <c r="D97" s="333"/>
      <c r="E97" s="328">
        <v>13344.38</v>
      </c>
      <c r="F97" s="328">
        <v>-9860.75</v>
      </c>
      <c r="G97" s="328">
        <v>2251.5700000000002</v>
      </c>
      <c r="H97" s="328">
        <v>1743.28</v>
      </c>
      <c r="I97" s="328">
        <v>1722.47</v>
      </c>
      <c r="J97" s="328">
        <v>1720.74</v>
      </c>
      <c r="K97" s="328">
        <v>4398.26</v>
      </c>
      <c r="L97" s="328">
        <v>1729.2</v>
      </c>
      <c r="M97" s="328">
        <v>2540.2399999999998</v>
      </c>
      <c r="N97" s="328">
        <v>2540.2399999999998</v>
      </c>
      <c r="O97" s="328">
        <v>6338.71</v>
      </c>
      <c r="P97" s="328">
        <v>2856.08</v>
      </c>
      <c r="Q97" s="328">
        <v>31324.42</v>
      </c>
    </row>
    <row r="98" spans="1:17" x14ac:dyDescent="0.35">
      <c r="A98" t="e">
        <f t="shared" si="1"/>
        <v>#VALUE!</v>
      </c>
      <c r="C98" s="333" t="s">
        <v>1979</v>
      </c>
      <c r="D98" s="333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</row>
    <row r="99" spans="1:17" x14ac:dyDescent="0.35">
      <c r="A99" t="e">
        <f t="shared" si="1"/>
        <v>#VALUE!</v>
      </c>
      <c r="C99" s="333"/>
      <c r="D99" s="333"/>
      <c r="E99" s="328"/>
      <c r="F99" s="328"/>
      <c r="G99" s="328"/>
      <c r="H99" s="328"/>
      <c r="I99" s="336"/>
      <c r="J99" s="328"/>
      <c r="K99" s="328"/>
      <c r="L99" s="328"/>
      <c r="M99" s="328"/>
      <c r="N99" s="328"/>
      <c r="O99" s="328"/>
      <c r="P99" s="337"/>
      <c r="Q99" s="337"/>
    </row>
    <row r="100" spans="1:17" x14ac:dyDescent="0.35">
      <c r="A100" t="e">
        <f t="shared" si="1"/>
        <v>#VALUE!</v>
      </c>
      <c r="C100" s="333"/>
      <c r="D100" s="333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</row>
    <row r="101" spans="1:17" x14ac:dyDescent="0.35">
      <c r="A101">
        <f t="shared" si="1"/>
        <v>571000</v>
      </c>
      <c r="C101" s="333"/>
      <c r="D101" s="333" t="s">
        <v>1944</v>
      </c>
      <c r="E101" s="328">
        <v>23900</v>
      </c>
      <c r="F101" s="328">
        <v>28787</v>
      </c>
      <c r="G101" s="328">
        <v>28787</v>
      </c>
      <c r="H101" s="328">
        <v>70818</v>
      </c>
      <c r="I101" s="328">
        <v>55348</v>
      </c>
      <c r="J101" s="328">
        <v>44032</v>
      </c>
      <c r="K101" s="328">
        <v>22929</v>
      </c>
      <c r="L101" s="328">
        <v>19271</v>
      </c>
      <c r="M101" s="328">
        <v>21100</v>
      </c>
      <c r="N101" s="328">
        <v>23121</v>
      </c>
      <c r="O101" s="328">
        <v>21100</v>
      </c>
      <c r="P101" s="328">
        <v>22622</v>
      </c>
      <c r="Q101" s="336">
        <v>381815</v>
      </c>
    </row>
    <row r="102" spans="1:17" x14ac:dyDescent="0.35">
      <c r="A102">
        <f t="shared" si="1"/>
        <v>572100</v>
      </c>
      <c r="C102" s="333"/>
      <c r="D102" s="333" t="s">
        <v>1945</v>
      </c>
      <c r="E102" s="328" t="s">
        <v>1845</v>
      </c>
      <c r="F102" s="328" t="s">
        <v>1845</v>
      </c>
      <c r="G102" s="328">
        <v>1569</v>
      </c>
      <c r="H102" s="328">
        <v>301</v>
      </c>
      <c r="I102" s="328" t="s">
        <v>1845</v>
      </c>
      <c r="J102" s="328" t="s">
        <v>1845</v>
      </c>
      <c r="K102" s="328" t="s">
        <v>1845</v>
      </c>
      <c r="L102" s="328" t="s">
        <v>1845</v>
      </c>
      <c r="M102" s="328" t="s">
        <v>1845</v>
      </c>
      <c r="N102" s="328" t="s">
        <v>1845</v>
      </c>
      <c r="O102" s="328" t="s">
        <v>1845</v>
      </c>
      <c r="P102" s="328" t="s">
        <v>1845</v>
      </c>
      <c r="Q102" s="328">
        <v>1870</v>
      </c>
    </row>
    <row r="103" spans="1:17" x14ac:dyDescent="0.35">
      <c r="A103" t="e">
        <f t="shared" si="1"/>
        <v>#VALUE!</v>
      </c>
      <c r="C103" s="333" t="s">
        <v>1981</v>
      </c>
      <c r="D103" s="333"/>
      <c r="E103" s="328">
        <v>23900</v>
      </c>
      <c r="F103" s="328">
        <v>28787</v>
      </c>
      <c r="G103" s="328">
        <v>30356</v>
      </c>
      <c r="H103" s="328">
        <v>71119</v>
      </c>
      <c r="I103" s="328">
        <v>55348</v>
      </c>
      <c r="J103" s="328">
        <v>44032</v>
      </c>
      <c r="K103" s="328">
        <v>22929</v>
      </c>
      <c r="L103" s="328">
        <v>19271</v>
      </c>
      <c r="M103" s="328">
        <v>21100</v>
      </c>
      <c r="N103" s="328">
        <v>23121</v>
      </c>
      <c r="O103" s="328">
        <v>21100</v>
      </c>
      <c r="P103" s="328">
        <v>22622</v>
      </c>
      <c r="Q103" s="328">
        <v>383685</v>
      </c>
    </row>
    <row r="104" spans="1:17" x14ac:dyDescent="0.35">
      <c r="A104" t="e">
        <f t="shared" si="1"/>
        <v>#VALUE!</v>
      </c>
      <c r="C104" s="333"/>
      <c r="D104" s="333"/>
      <c r="E104" s="328"/>
      <c r="F104" s="328"/>
      <c r="G104" s="336"/>
      <c r="H104" s="328"/>
      <c r="I104" s="336"/>
      <c r="J104" s="328"/>
      <c r="K104" s="328"/>
      <c r="L104" s="328"/>
      <c r="M104" s="328"/>
      <c r="N104" s="328"/>
      <c r="O104" s="328"/>
      <c r="P104" s="328"/>
      <c r="Q104" s="336"/>
    </row>
    <row r="105" spans="1:17" x14ac:dyDescent="0.35">
      <c r="A105" t="e">
        <f t="shared" si="1"/>
        <v>#VALUE!</v>
      </c>
      <c r="C105" s="333" t="s">
        <v>1982</v>
      </c>
      <c r="D105" s="333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</row>
    <row r="106" spans="1:17" x14ac:dyDescent="0.35">
      <c r="A106" t="e">
        <f t="shared" si="1"/>
        <v>#VALUE!</v>
      </c>
      <c r="C106" s="333"/>
      <c r="D106" s="333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</row>
    <row r="107" spans="1:17" x14ac:dyDescent="0.35">
      <c r="A107" t="e">
        <f t="shared" si="1"/>
        <v>#VALUE!</v>
      </c>
      <c r="C107" s="333"/>
      <c r="D107" s="333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</row>
    <row r="108" spans="1:17" x14ac:dyDescent="0.35">
      <c r="A108">
        <f t="shared" si="1"/>
        <v>592000</v>
      </c>
      <c r="C108" s="333"/>
      <c r="D108" s="333" t="s">
        <v>1946</v>
      </c>
      <c r="E108" s="336">
        <v>4832.08</v>
      </c>
      <c r="F108" s="336">
        <v>5049.92</v>
      </c>
      <c r="G108" s="336">
        <v>5002.82</v>
      </c>
      <c r="H108" s="336">
        <v>3169.17</v>
      </c>
      <c r="I108" s="336">
        <v>6687.27</v>
      </c>
      <c r="J108" s="336">
        <v>4680.87</v>
      </c>
      <c r="K108" s="336">
        <v>4832.07</v>
      </c>
      <c r="L108" s="328">
        <v>4705.2</v>
      </c>
      <c r="M108" s="328">
        <v>4825.6099999999997</v>
      </c>
      <c r="N108" s="328">
        <v>7373.56</v>
      </c>
      <c r="O108" s="328">
        <v>4582.78</v>
      </c>
      <c r="P108" s="328">
        <v>5557.29</v>
      </c>
      <c r="Q108" s="336">
        <v>61298.64</v>
      </c>
    </row>
    <row r="109" spans="1:17" x14ac:dyDescent="0.35">
      <c r="A109">
        <f t="shared" si="1"/>
        <v>592010</v>
      </c>
      <c r="C109" s="333"/>
      <c r="D109" s="333" t="s">
        <v>1947</v>
      </c>
      <c r="E109" s="328">
        <v>2607.3200000000002</v>
      </c>
      <c r="F109" s="328">
        <v>2460.63</v>
      </c>
      <c r="G109" s="328">
        <v>2207.61</v>
      </c>
      <c r="H109" s="328">
        <v>2260.7600000000002</v>
      </c>
      <c r="I109" s="328">
        <v>3362.92</v>
      </c>
      <c r="J109" s="328">
        <v>2361.2800000000002</v>
      </c>
      <c r="K109" s="328">
        <v>2443.2600000000002</v>
      </c>
      <c r="L109" s="328">
        <v>2054.88</v>
      </c>
      <c r="M109" s="328">
        <v>2211.08</v>
      </c>
      <c r="N109" s="328">
        <v>3425.63</v>
      </c>
      <c r="O109" s="328">
        <v>2302.94</v>
      </c>
      <c r="P109" s="328">
        <v>2923.37</v>
      </c>
      <c r="Q109" s="336">
        <v>30621.68</v>
      </c>
    </row>
    <row r="110" spans="1:17" x14ac:dyDescent="0.35">
      <c r="A110">
        <f t="shared" si="1"/>
        <v>592012</v>
      </c>
      <c r="C110" s="333"/>
      <c r="D110" s="333" t="s">
        <v>1948</v>
      </c>
      <c r="E110" s="328">
        <v>957.44</v>
      </c>
      <c r="F110" s="336">
        <v>1288.1600000000001</v>
      </c>
      <c r="G110" s="328">
        <v>1483.7</v>
      </c>
      <c r="H110" s="328">
        <v>1582.53</v>
      </c>
      <c r="I110" s="336">
        <v>2223.7600000000002</v>
      </c>
      <c r="J110" s="328">
        <v>1582.53</v>
      </c>
      <c r="K110" s="328">
        <v>1582.53</v>
      </c>
      <c r="L110" s="328">
        <v>1582.53</v>
      </c>
      <c r="M110" s="328">
        <v>1500.41</v>
      </c>
      <c r="N110" s="328">
        <v>2231.7399999999998</v>
      </c>
      <c r="O110" s="328">
        <v>1358.61</v>
      </c>
      <c r="P110" s="328">
        <v>1371.16</v>
      </c>
      <c r="Q110" s="336">
        <v>18745.099999999999</v>
      </c>
    </row>
    <row r="111" spans="1:17" x14ac:dyDescent="0.35">
      <c r="A111" t="e">
        <f t="shared" si="1"/>
        <v>#VALUE!</v>
      </c>
      <c r="C111" s="333" t="s">
        <v>1983</v>
      </c>
      <c r="D111" s="333"/>
      <c r="E111" s="328">
        <v>8396.84</v>
      </c>
      <c r="F111" s="328">
        <v>8798.7099999999991</v>
      </c>
      <c r="G111" s="328">
        <v>8694.1299999999992</v>
      </c>
      <c r="H111" s="328">
        <v>7012.46</v>
      </c>
      <c r="I111" s="328">
        <v>12273.95</v>
      </c>
      <c r="J111" s="328">
        <v>8624.68</v>
      </c>
      <c r="K111" s="336">
        <v>8857.86</v>
      </c>
      <c r="L111" s="328">
        <v>8342.61</v>
      </c>
      <c r="M111" s="328">
        <v>8537.1</v>
      </c>
      <c r="N111" s="328">
        <v>13030.93</v>
      </c>
      <c r="O111" s="328">
        <v>8244.33</v>
      </c>
      <c r="P111" s="328">
        <v>9851.82</v>
      </c>
      <c r="Q111" s="336">
        <v>110665.42</v>
      </c>
    </row>
    <row r="112" spans="1:17" x14ac:dyDescent="0.35">
      <c r="A112" t="e">
        <f t="shared" si="1"/>
        <v>#VALUE!</v>
      </c>
      <c r="C112" s="333" t="s">
        <v>1984</v>
      </c>
      <c r="D112" s="333"/>
      <c r="E112" s="336">
        <v>77450.62</v>
      </c>
      <c r="F112" s="328">
        <v>70593.13</v>
      </c>
      <c r="G112" s="328">
        <v>87111.03</v>
      </c>
      <c r="H112" s="328">
        <v>136012.79999999999</v>
      </c>
      <c r="I112" s="336">
        <v>125392.28</v>
      </c>
      <c r="J112" s="328">
        <v>95841.37</v>
      </c>
      <c r="K112" s="336">
        <v>101381.12</v>
      </c>
      <c r="L112" s="328">
        <v>74418.03</v>
      </c>
      <c r="M112" s="328">
        <v>90821.85</v>
      </c>
      <c r="N112" s="328">
        <v>88590.81</v>
      </c>
      <c r="O112" s="328">
        <v>80384.100000000006</v>
      </c>
      <c r="P112" s="328">
        <v>83771.649999999994</v>
      </c>
      <c r="Q112" s="336">
        <v>1111768.79</v>
      </c>
    </row>
    <row r="113" spans="1:17" x14ac:dyDescent="0.35">
      <c r="A113" t="e">
        <f t="shared" si="1"/>
        <v>#VALUE!</v>
      </c>
      <c r="C113" s="333"/>
      <c r="D113" s="333"/>
      <c r="E113" s="336"/>
      <c r="F113" s="336"/>
      <c r="G113" s="336"/>
      <c r="H113" s="336"/>
      <c r="I113" s="336"/>
      <c r="J113" s="336"/>
      <c r="K113" s="336"/>
      <c r="L113" s="328"/>
      <c r="M113" s="328"/>
      <c r="N113" s="328"/>
      <c r="O113" s="328"/>
      <c r="P113" s="328"/>
      <c r="Q113" s="336"/>
    </row>
    <row r="114" spans="1:17" x14ac:dyDescent="0.35">
      <c r="A114" t="e">
        <f t="shared" si="1"/>
        <v>#VALUE!</v>
      </c>
      <c r="C114" s="333" t="s">
        <v>1985</v>
      </c>
      <c r="D114" s="333"/>
      <c r="E114" s="328">
        <v>-5175.57</v>
      </c>
      <c r="F114" s="328">
        <v>1515.83</v>
      </c>
      <c r="G114" s="328">
        <v>-15255.74</v>
      </c>
      <c r="H114" s="328">
        <v>-64120.11</v>
      </c>
      <c r="I114" s="336">
        <v>-54736.07</v>
      </c>
      <c r="J114" s="328">
        <v>-24383.48</v>
      </c>
      <c r="K114" s="328">
        <v>-30064.97</v>
      </c>
      <c r="L114" s="328">
        <v>-3163.9</v>
      </c>
      <c r="M114" s="328">
        <v>-19514.02</v>
      </c>
      <c r="N114" s="328">
        <v>-17934.599999999999</v>
      </c>
      <c r="O114" s="328">
        <v>-8752.89</v>
      </c>
      <c r="P114" s="328">
        <v>-12416.62</v>
      </c>
      <c r="Q114" s="336">
        <v>-254002.14</v>
      </c>
    </row>
    <row r="115" spans="1:17" x14ac:dyDescent="0.35">
      <c r="A115" t="e">
        <f t="shared" si="1"/>
        <v>#VALUE!</v>
      </c>
      <c r="C115" s="333"/>
      <c r="D115" s="333"/>
      <c r="E115" s="328"/>
      <c r="F115" s="328"/>
      <c r="G115" s="336"/>
      <c r="H115" s="336"/>
      <c r="I115" s="328"/>
      <c r="J115" s="328"/>
      <c r="K115" s="328"/>
      <c r="L115" s="328"/>
      <c r="M115" s="328"/>
      <c r="N115" s="328"/>
      <c r="O115" s="328"/>
      <c r="P115" s="328"/>
      <c r="Q115" s="336"/>
    </row>
    <row r="116" spans="1:17" x14ac:dyDescent="0.35">
      <c r="A116" t="e">
        <f t="shared" si="1"/>
        <v>#VALUE!</v>
      </c>
      <c r="C116" s="333"/>
      <c r="D116" s="333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36"/>
    </row>
    <row r="117" spans="1:17" x14ac:dyDescent="0.35">
      <c r="A117" t="e">
        <f t="shared" si="1"/>
        <v>#VALUE!</v>
      </c>
      <c r="C117" s="333"/>
      <c r="D117" s="333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36"/>
    </row>
    <row r="118" spans="1:17" x14ac:dyDescent="0.35">
      <c r="A118" t="e">
        <f t="shared" si="1"/>
        <v>#VALUE!</v>
      </c>
      <c r="C118" s="333"/>
      <c r="D118" s="333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</row>
    <row r="119" spans="1:17" x14ac:dyDescent="0.35">
      <c r="A119" t="e">
        <f t="shared" si="1"/>
        <v>#VALUE!</v>
      </c>
      <c r="C119" s="333"/>
      <c r="D119" s="333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</row>
    <row r="120" spans="1:17" x14ac:dyDescent="0.35">
      <c r="A120" t="e">
        <f t="shared" si="1"/>
        <v>#VALUE!</v>
      </c>
      <c r="C120" s="333"/>
      <c r="D120" s="333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</row>
    <row r="121" spans="1:17" x14ac:dyDescent="0.35">
      <c r="A121" t="e">
        <f t="shared" si="1"/>
        <v>#VALUE!</v>
      </c>
      <c r="C121" s="333"/>
      <c r="D121" s="333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</row>
    <row r="122" spans="1:17" x14ac:dyDescent="0.35">
      <c r="A122" t="e">
        <f t="shared" si="1"/>
        <v>#VALUE!</v>
      </c>
      <c r="C122" s="333"/>
      <c r="D122" s="333"/>
      <c r="E122" s="336"/>
      <c r="F122" s="336"/>
      <c r="G122" s="336"/>
      <c r="H122" s="336"/>
      <c r="I122" s="336"/>
      <c r="J122" s="336"/>
      <c r="K122" s="336"/>
      <c r="L122" s="328"/>
      <c r="M122" s="328"/>
      <c r="N122" s="328"/>
      <c r="O122" s="328"/>
      <c r="P122" s="328"/>
      <c r="Q122" s="336"/>
    </row>
    <row r="123" spans="1:17" x14ac:dyDescent="0.35">
      <c r="A123" t="e">
        <f t="shared" si="1"/>
        <v>#VALUE!</v>
      </c>
      <c r="C123" s="333"/>
      <c r="D123" s="333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</row>
    <row r="124" spans="1:17" x14ac:dyDescent="0.35">
      <c r="A124" t="e">
        <f t="shared" si="1"/>
        <v>#VALUE!</v>
      </c>
      <c r="C124" s="333"/>
      <c r="D124" s="333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</row>
    <row r="125" spans="1:17" x14ac:dyDescent="0.35">
      <c r="A125" t="e">
        <f t="shared" si="1"/>
        <v>#VALUE!</v>
      </c>
      <c r="C125" s="333"/>
      <c r="D125" s="333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</row>
    <row r="126" spans="1:17" x14ac:dyDescent="0.35">
      <c r="A126" t="e">
        <f t="shared" si="1"/>
        <v>#VALUE!</v>
      </c>
      <c r="C126" s="333"/>
      <c r="D126" s="333"/>
      <c r="E126" s="336"/>
      <c r="F126" s="336"/>
      <c r="G126" s="336"/>
      <c r="H126" s="328"/>
      <c r="I126" s="328"/>
      <c r="J126" s="336"/>
      <c r="K126" s="336"/>
      <c r="L126" s="328"/>
      <c r="M126" s="328"/>
      <c r="N126" s="328"/>
      <c r="O126" s="328"/>
      <c r="P126" s="328"/>
      <c r="Q126" s="336"/>
    </row>
    <row r="127" spans="1:17" x14ac:dyDescent="0.35">
      <c r="A127" t="e">
        <f t="shared" si="1"/>
        <v>#VALUE!</v>
      </c>
      <c r="C127" s="333"/>
      <c r="D127" s="333"/>
      <c r="E127" s="336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36"/>
    </row>
    <row r="128" spans="1:17" x14ac:dyDescent="0.35">
      <c r="A128" t="e">
        <f t="shared" si="1"/>
        <v>#VALUE!</v>
      </c>
      <c r="C128" s="333"/>
      <c r="D128" s="333"/>
      <c r="E128" s="336"/>
      <c r="F128" s="336"/>
      <c r="G128" s="336"/>
      <c r="H128" s="328"/>
      <c r="I128" s="328"/>
      <c r="J128" s="336"/>
      <c r="K128" s="336"/>
      <c r="L128" s="328"/>
      <c r="M128" s="328"/>
      <c r="N128" s="328"/>
      <c r="O128" s="328"/>
      <c r="P128" s="328"/>
      <c r="Q128" s="336"/>
    </row>
    <row r="129" spans="1:17" x14ac:dyDescent="0.35">
      <c r="A129" t="e">
        <f t="shared" si="1"/>
        <v>#VALUE!</v>
      </c>
      <c r="C129" s="333"/>
      <c r="D129" s="333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</row>
    <row r="130" spans="1:17" x14ac:dyDescent="0.35">
      <c r="A130" t="e">
        <f t="shared" si="1"/>
        <v>#VALUE!</v>
      </c>
      <c r="C130" s="333"/>
      <c r="D130" s="333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</row>
    <row r="131" spans="1:17" x14ac:dyDescent="0.35">
      <c r="A131" t="e">
        <f t="shared" si="1"/>
        <v>#VALUE!</v>
      </c>
      <c r="C131" s="333"/>
      <c r="D131" s="333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</row>
    <row r="132" spans="1:17" x14ac:dyDescent="0.35">
      <c r="A132" t="e">
        <f t="shared" si="1"/>
        <v>#VALUE!</v>
      </c>
      <c r="C132" s="333"/>
      <c r="D132" s="333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</row>
    <row r="133" spans="1:17" x14ac:dyDescent="0.35">
      <c r="A133" t="e">
        <f t="shared" si="1"/>
        <v>#VALUE!</v>
      </c>
      <c r="C133" s="333"/>
      <c r="D133" s="333"/>
      <c r="E133" s="336"/>
      <c r="F133" s="336"/>
      <c r="G133" s="336"/>
      <c r="H133" s="336"/>
      <c r="I133" s="336"/>
      <c r="J133" s="336"/>
      <c r="K133" s="336"/>
      <c r="L133" s="328"/>
      <c r="M133" s="328"/>
      <c r="N133" s="328"/>
      <c r="O133" s="328"/>
      <c r="P133" s="328"/>
      <c r="Q133" s="336"/>
    </row>
    <row r="134" spans="1:17" x14ac:dyDescent="0.35">
      <c r="A134" t="e">
        <f t="shared" si="1"/>
        <v>#VALUE!</v>
      </c>
      <c r="C134" s="333"/>
      <c r="D134" s="333"/>
      <c r="E134" s="336"/>
      <c r="F134" s="336"/>
      <c r="G134" s="336"/>
      <c r="H134" s="336"/>
      <c r="I134" s="336"/>
      <c r="J134" s="336"/>
      <c r="K134" s="336"/>
      <c r="L134" s="328"/>
      <c r="M134" s="328"/>
      <c r="N134" s="328"/>
      <c r="O134" s="328"/>
      <c r="P134" s="328"/>
      <c r="Q134" s="336"/>
    </row>
    <row r="135" spans="1:17" x14ac:dyDescent="0.35">
      <c r="A135" t="e">
        <f t="shared" ref="A135:A198" si="2">VALUE(LEFT(D135,6))</f>
        <v>#VALUE!</v>
      </c>
      <c r="C135" s="333"/>
      <c r="D135" s="333"/>
      <c r="E135" s="336"/>
      <c r="F135" s="336"/>
      <c r="G135" s="336"/>
      <c r="H135" s="336"/>
      <c r="I135" s="336"/>
      <c r="J135" s="336"/>
      <c r="K135" s="336"/>
      <c r="L135" s="328"/>
      <c r="M135" s="328"/>
      <c r="N135" s="328"/>
      <c r="O135" s="328"/>
      <c r="P135" s="328"/>
      <c r="Q135" s="336"/>
    </row>
    <row r="136" spans="1:17" x14ac:dyDescent="0.35">
      <c r="A136" t="e">
        <f t="shared" si="2"/>
        <v>#VALUE!</v>
      </c>
      <c r="C136" s="333"/>
      <c r="D136" s="333"/>
      <c r="E136" s="336"/>
      <c r="F136" s="336"/>
      <c r="G136" s="336"/>
      <c r="H136" s="336"/>
      <c r="I136" s="336"/>
      <c r="J136" s="336"/>
      <c r="K136" s="336"/>
      <c r="L136" s="328"/>
      <c r="M136" s="328"/>
      <c r="N136" s="328"/>
      <c r="O136" s="328"/>
      <c r="P136" s="328"/>
      <c r="Q136" s="336"/>
    </row>
    <row r="137" spans="1:17" x14ac:dyDescent="0.35">
      <c r="A137" t="e">
        <f t="shared" si="2"/>
        <v>#VALUE!</v>
      </c>
      <c r="C137" s="333"/>
      <c r="D137" s="333"/>
      <c r="E137" s="336"/>
      <c r="F137" s="336"/>
      <c r="G137" s="336"/>
      <c r="H137" s="336"/>
      <c r="I137" s="336"/>
      <c r="J137" s="336"/>
      <c r="K137" s="336"/>
      <c r="L137" s="328"/>
      <c r="M137" s="328"/>
      <c r="N137" s="328"/>
      <c r="O137" s="328"/>
      <c r="P137" s="328"/>
      <c r="Q137" s="336"/>
    </row>
    <row r="138" spans="1:17" x14ac:dyDescent="0.35">
      <c r="A138" t="e">
        <f t="shared" si="2"/>
        <v>#VALUE!</v>
      </c>
      <c r="C138" s="333"/>
      <c r="D138" s="333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</row>
    <row r="139" spans="1:17" x14ac:dyDescent="0.35">
      <c r="A139" t="e">
        <f t="shared" si="2"/>
        <v>#VALUE!</v>
      </c>
      <c r="C139" s="333"/>
      <c r="D139" s="333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</row>
    <row r="140" spans="1:17" x14ac:dyDescent="0.35">
      <c r="A140" t="e">
        <f t="shared" si="2"/>
        <v>#VALUE!</v>
      </c>
      <c r="C140" s="333"/>
      <c r="D140" s="333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</row>
    <row r="141" spans="1:17" x14ac:dyDescent="0.35">
      <c r="A141" t="e">
        <f t="shared" si="2"/>
        <v>#VALUE!</v>
      </c>
      <c r="C141" s="333"/>
      <c r="D141" s="333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</row>
    <row r="142" spans="1:17" x14ac:dyDescent="0.35">
      <c r="A142" t="e">
        <f t="shared" si="2"/>
        <v>#VALUE!</v>
      </c>
      <c r="C142" s="333"/>
      <c r="D142" s="333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</row>
    <row r="143" spans="1:17" x14ac:dyDescent="0.35">
      <c r="A143" t="e">
        <f t="shared" si="2"/>
        <v>#VALUE!</v>
      </c>
      <c r="C143" s="333"/>
      <c r="D143" s="333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</row>
    <row r="144" spans="1:17" x14ac:dyDescent="0.35">
      <c r="A144" t="e">
        <f t="shared" si="2"/>
        <v>#VALUE!</v>
      </c>
      <c r="C144" s="333"/>
      <c r="D144" s="333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</row>
    <row r="145" spans="1:17" x14ac:dyDescent="0.35">
      <c r="A145" t="e">
        <f t="shared" si="2"/>
        <v>#VALUE!</v>
      </c>
      <c r="C145" s="333"/>
      <c r="D145" s="333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</row>
    <row r="146" spans="1:17" x14ac:dyDescent="0.35">
      <c r="A146" t="e">
        <f t="shared" si="2"/>
        <v>#VALUE!</v>
      </c>
      <c r="C146" s="333"/>
      <c r="D146" s="333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</row>
    <row r="147" spans="1:17" x14ac:dyDescent="0.35">
      <c r="A147" t="e">
        <f t="shared" si="2"/>
        <v>#VALUE!</v>
      </c>
      <c r="C147" s="333"/>
      <c r="D147" s="333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</row>
    <row r="148" spans="1:17" x14ac:dyDescent="0.35">
      <c r="A148" t="e">
        <f t="shared" si="2"/>
        <v>#VALUE!</v>
      </c>
      <c r="C148" s="333"/>
      <c r="D148" s="333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</row>
    <row r="149" spans="1:17" x14ac:dyDescent="0.35">
      <c r="A149" t="e">
        <f t="shared" si="2"/>
        <v>#VALUE!</v>
      </c>
      <c r="C149" s="333"/>
      <c r="D149" s="333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</row>
    <row r="150" spans="1:17" x14ac:dyDescent="0.35">
      <c r="A150" t="e">
        <f t="shared" si="2"/>
        <v>#VALUE!</v>
      </c>
      <c r="C150" s="333"/>
      <c r="D150" s="333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</row>
    <row r="151" spans="1:17" x14ac:dyDescent="0.35">
      <c r="A151" t="e">
        <f t="shared" si="2"/>
        <v>#VALUE!</v>
      </c>
      <c r="C151" s="333"/>
      <c r="D151" s="333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</row>
    <row r="152" spans="1:17" x14ac:dyDescent="0.35">
      <c r="A152" t="e">
        <f t="shared" si="2"/>
        <v>#VALUE!</v>
      </c>
      <c r="C152" s="333"/>
      <c r="D152" s="333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</row>
    <row r="153" spans="1:17" x14ac:dyDescent="0.35">
      <c r="A153" t="e">
        <f t="shared" si="2"/>
        <v>#VALUE!</v>
      </c>
      <c r="C153" s="333"/>
      <c r="D153" s="333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</row>
    <row r="154" spans="1:17" x14ac:dyDescent="0.35">
      <c r="A154" t="e">
        <f t="shared" si="2"/>
        <v>#VALUE!</v>
      </c>
      <c r="C154" s="333"/>
      <c r="D154" s="333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</row>
    <row r="155" spans="1:17" x14ac:dyDescent="0.35">
      <c r="A155" t="e">
        <f t="shared" si="2"/>
        <v>#VALUE!</v>
      </c>
      <c r="C155" s="333"/>
      <c r="D155" s="333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</row>
    <row r="156" spans="1:17" x14ac:dyDescent="0.35">
      <c r="A156" t="e">
        <f t="shared" si="2"/>
        <v>#VALUE!</v>
      </c>
      <c r="C156" s="333"/>
      <c r="D156" s="333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</row>
    <row r="157" spans="1:17" x14ac:dyDescent="0.35">
      <c r="A157" t="e">
        <f t="shared" si="2"/>
        <v>#VALUE!</v>
      </c>
      <c r="C157" s="333"/>
      <c r="D157" s="333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</row>
    <row r="158" spans="1:17" x14ac:dyDescent="0.35">
      <c r="A158" t="e">
        <f t="shared" si="2"/>
        <v>#VALUE!</v>
      </c>
      <c r="C158" s="333"/>
      <c r="D158" s="333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</row>
    <row r="159" spans="1:17" x14ac:dyDescent="0.35">
      <c r="A159" t="e">
        <f t="shared" si="2"/>
        <v>#VALUE!</v>
      </c>
      <c r="C159" s="333"/>
      <c r="D159" s="333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</row>
    <row r="160" spans="1:17" x14ac:dyDescent="0.35">
      <c r="A160" t="e">
        <f t="shared" si="2"/>
        <v>#VALUE!</v>
      </c>
      <c r="C160" s="333"/>
      <c r="D160" s="333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</row>
    <row r="161" spans="1:17" x14ac:dyDescent="0.35">
      <c r="A161" t="e">
        <f t="shared" si="2"/>
        <v>#VALUE!</v>
      </c>
      <c r="C161" s="333"/>
      <c r="D161" s="333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</row>
    <row r="162" spans="1:17" x14ac:dyDescent="0.35">
      <c r="A162" t="e">
        <f t="shared" si="2"/>
        <v>#VALUE!</v>
      </c>
      <c r="C162" s="333"/>
      <c r="D162" s="333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</row>
    <row r="163" spans="1:17" x14ac:dyDescent="0.35">
      <c r="A163" t="e">
        <f t="shared" si="2"/>
        <v>#VALUE!</v>
      </c>
      <c r="C163" s="333"/>
      <c r="D163" s="333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</row>
    <row r="164" spans="1:17" x14ac:dyDescent="0.35">
      <c r="A164" t="e">
        <f t="shared" si="2"/>
        <v>#VALUE!</v>
      </c>
      <c r="C164" s="333"/>
      <c r="D164" s="333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</row>
    <row r="165" spans="1:17" x14ac:dyDescent="0.35">
      <c r="A165" t="e">
        <f t="shared" si="2"/>
        <v>#VALUE!</v>
      </c>
      <c r="C165" s="333"/>
      <c r="D165" s="333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</row>
    <row r="166" spans="1:17" x14ac:dyDescent="0.35">
      <c r="A166" t="e">
        <f t="shared" si="2"/>
        <v>#VALUE!</v>
      </c>
      <c r="C166" s="333"/>
      <c r="D166" s="333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</row>
    <row r="167" spans="1:17" x14ac:dyDescent="0.35">
      <c r="A167" t="e">
        <f t="shared" si="2"/>
        <v>#VALUE!</v>
      </c>
      <c r="C167" s="333"/>
      <c r="D167" s="333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</row>
    <row r="168" spans="1:17" x14ac:dyDescent="0.35">
      <c r="A168" t="e">
        <f t="shared" si="2"/>
        <v>#VALUE!</v>
      </c>
      <c r="C168" s="333"/>
      <c r="D168" s="333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</row>
    <row r="169" spans="1:17" x14ac:dyDescent="0.35">
      <c r="A169" t="e">
        <f t="shared" si="2"/>
        <v>#VALUE!</v>
      </c>
      <c r="C169" s="333"/>
      <c r="D169" s="333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</row>
    <row r="170" spans="1:17" x14ac:dyDescent="0.35">
      <c r="A170" t="e">
        <f t="shared" si="2"/>
        <v>#VALUE!</v>
      </c>
      <c r="C170" s="333"/>
      <c r="D170" s="333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</row>
    <row r="171" spans="1:17" x14ac:dyDescent="0.35">
      <c r="A171" t="e">
        <f t="shared" si="2"/>
        <v>#VALUE!</v>
      </c>
      <c r="C171" s="333"/>
      <c r="D171" s="333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</row>
    <row r="172" spans="1:17" x14ac:dyDescent="0.35">
      <c r="A172" t="e">
        <f t="shared" si="2"/>
        <v>#VALUE!</v>
      </c>
      <c r="C172" s="333"/>
      <c r="D172" s="333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</row>
    <row r="173" spans="1:17" x14ac:dyDescent="0.35">
      <c r="A173" t="e">
        <f t="shared" si="2"/>
        <v>#VALUE!</v>
      </c>
      <c r="C173" s="333"/>
      <c r="D173" s="333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</row>
    <row r="174" spans="1:17" x14ac:dyDescent="0.35">
      <c r="A174" t="e">
        <f t="shared" si="2"/>
        <v>#VALUE!</v>
      </c>
      <c r="C174" s="333"/>
      <c r="D174" s="333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</row>
    <row r="175" spans="1:17" x14ac:dyDescent="0.35">
      <c r="A175" t="e">
        <f t="shared" si="2"/>
        <v>#VALUE!</v>
      </c>
      <c r="C175" s="333"/>
      <c r="D175" s="333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</row>
    <row r="176" spans="1:17" x14ac:dyDescent="0.35">
      <c r="A176" t="e">
        <f t="shared" si="2"/>
        <v>#VALUE!</v>
      </c>
      <c r="C176" s="333"/>
      <c r="D176" s="333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</row>
    <row r="177" spans="1:17" x14ac:dyDescent="0.35">
      <c r="A177" t="e">
        <f t="shared" si="2"/>
        <v>#VALUE!</v>
      </c>
      <c r="C177" s="333"/>
      <c r="D177" s="333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</row>
    <row r="178" spans="1:17" x14ac:dyDescent="0.35">
      <c r="A178" t="e">
        <f t="shared" si="2"/>
        <v>#VALUE!</v>
      </c>
      <c r="C178" s="333"/>
      <c r="D178" s="333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</row>
    <row r="179" spans="1:17" x14ac:dyDescent="0.35">
      <c r="A179" t="e">
        <f t="shared" si="2"/>
        <v>#VALUE!</v>
      </c>
      <c r="C179" s="333"/>
      <c r="D179" s="333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</row>
    <row r="180" spans="1:17" x14ac:dyDescent="0.35">
      <c r="A180" t="e">
        <f t="shared" si="2"/>
        <v>#VALUE!</v>
      </c>
      <c r="C180" s="333"/>
      <c r="D180" s="333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</row>
    <row r="181" spans="1:17" x14ac:dyDescent="0.35">
      <c r="A181" t="e">
        <f t="shared" si="2"/>
        <v>#VALUE!</v>
      </c>
      <c r="C181" s="333"/>
      <c r="D181" s="333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</row>
    <row r="182" spans="1:17" x14ac:dyDescent="0.35">
      <c r="A182" t="e">
        <f t="shared" si="2"/>
        <v>#VALUE!</v>
      </c>
      <c r="C182" s="333"/>
      <c r="D182" s="333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</row>
    <row r="183" spans="1:17" x14ac:dyDescent="0.35">
      <c r="A183" t="e">
        <f t="shared" si="2"/>
        <v>#VALUE!</v>
      </c>
      <c r="C183" s="333"/>
      <c r="D183" s="333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</row>
    <row r="184" spans="1:17" x14ac:dyDescent="0.35">
      <c r="A184" t="e">
        <f t="shared" si="2"/>
        <v>#VALUE!</v>
      </c>
      <c r="C184" s="333"/>
      <c r="D184" s="333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</row>
    <row r="185" spans="1:17" x14ac:dyDescent="0.35">
      <c r="A185" t="e">
        <f t="shared" si="2"/>
        <v>#VALUE!</v>
      </c>
      <c r="C185" s="333"/>
      <c r="D185" s="333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</row>
    <row r="186" spans="1:17" x14ac:dyDescent="0.35">
      <c r="A186" t="e">
        <f t="shared" si="2"/>
        <v>#VALUE!</v>
      </c>
      <c r="C186" s="333"/>
      <c r="D186" s="333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</row>
    <row r="187" spans="1:17" x14ac:dyDescent="0.35">
      <c r="A187" t="e">
        <f t="shared" si="2"/>
        <v>#VALUE!</v>
      </c>
      <c r="C187" s="333"/>
      <c r="D187" s="333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</row>
    <row r="188" spans="1:17" x14ac:dyDescent="0.35">
      <c r="A188" t="e">
        <f t="shared" si="2"/>
        <v>#VALUE!</v>
      </c>
      <c r="C188" s="333"/>
      <c r="D188" s="333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</row>
    <row r="189" spans="1:17" x14ac:dyDescent="0.35">
      <c r="A189" t="e">
        <f t="shared" si="2"/>
        <v>#VALUE!</v>
      </c>
      <c r="C189" s="333"/>
      <c r="D189" s="333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</row>
    <row r="190" spans="1:17" x14ac:dyDescent="0.35">
      <c r="A190" t="e">
        <f t="shared" si="2"/>
        <v>#VALUE!</v>
      </c>
      <c r="C190" s="333"/>
      <c r="D190" s="333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</row>
    <row r="191" spans="1:17" x14ac:dyDescent="0.35">
      <c r="A191" t="e">
        <f t="shared" si="2"/>
        <v>#VALUE!</v>
      </c>
      <c r="C191" s="333"/>
      <c r="D191" s="333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</row>
    <row r="192" spans="1:17" x14ac:dyDescent="0.35">
      <c r="A192" t="e">
        <f t="shared" si="2"/>
        <v>#VALUE!</v>
      </c>
      <c r="C192" s="333"/>
      <c r="D192" s="333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</row>
    <row r="193" spans="1:17" x14ac:dyDescent="0.35">
      <c r="A193" t="e">
        <f t="shared" si="2"/>
        <v>#VALUE!</v>
      </c>
      <c r="C193" s="333"/>
      <c r="D193" s="333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</row>
    <row r="194" spans="1:17" x14ac:dyDescent="0.35">
      <c r="A194" t="e">
        <f t="shared" si="2"/>
        <v>#VALUE!</v>
      </c>
      <c r="C194" s="333"/>
      <c r="D194" s="333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</row>
    <row r="195" spans="1:17" x14ac:dyDescent="0.35">
      <c r="A195" t="e">
        <f t="shared" si="2"/>
        <v>#VALUE!</v>
      </c>
      <c r="C195" s="333"/>
      <c r="D195" s="333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</row>
    <row r="196" spans="1:17" x14ac:dyDescent="0.35">
      <c r="A196" t="e">
        <f t="shared" si="2"/>
        <v>#VALUE!</v>
      </c>
      <c r="C196" s="333"/>
      <c r="D196" s="333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</row>
    <row r="197" spans="1:17" x14ac:dyDescent="0.35">
      <c r="A197" t="e">
        <f t="shared" si="2"/>
        <v>#VALUE!</v>
      </c>
      <c r="C197" s="333"/>
      <c r="D197" s="333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</row>
    <row r="198" spans="1:17" x14ac:dyDescent="0.35">
      <c r="A198" t="e">
        <f t="shared" si="2"/>
        <v>#VALUE!</v>
      </c>
      <c r="C198" s="333"/>
      <c r="D198" s="333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</row>
    <row r="199" spans="1:17" x14ac:dyDescent="0.35">
      <c r="A199" t="e">
        <f t="shared" ref="A199:A262" si="3">VALUE(LEFT(D199,6))</f>
        <v>#VALUE!</v>
      </c>
      <c r="C199" s="333"/>
      <c r="D199" s="333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</row>
    <row r="200" spans="1:17" x14ac:dyDescent="0.35">
      <c r="A200" t="e">
        <f t="shared" si="3"/>
        <v>#VALUE!</v>
      </c>
      <c r="C200" s="333"/>
      <c r="D200" s="333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</row>
    <row r="201" spans="1:17" x14ac:dyDescent="0.35">
      <c r="A201" t="e">
        <f t="shared" si="3"/>
        <v>#VALUE!</v>
      </c>
      <c r="C201" s="333"/>
      <c r="D201" s="333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</row>
    <row r="202" spans="1:17" x14ac:dyDescent="0.35">
      <c r="A202" t="e">
        <f t="shared" si="3"/>
        <v>#VALUE!</v>
      </c>
      <c r="C202" s="333"/>
      <c r="D202" s="333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</row>
    <row r="203" spans="1:17" x14ac:dyDescent="0.35">
      <c r="A203" t="e">
        <f t="shared" si="3"/>
        <v>#VALUE!</v>
      </c>
      <c r="C203" s="333"/>
      <c r="D203" s="333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</row>
    <row r="204" spans="1:17" x14ac:dyDescent="0.35">
      <c r="A204" t="e">
        <f t="shared" si="3"/>
        <v>#VALUE!</v>
      </c>
      <c r="C204" s="333"/>
      <c r="D204" s="333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</row>
    <row r="205" spans="1:17" x14ac:dyDescent="0.35">
      <c r="A205" t="e">
        <f t="shared" si="3"/>
        <v>#VALUE!</v>
      </c>
      <c r="C205" s="333"/>
      <c r="D205" s="333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</row>
    <row r="206" spans="1:17" x14ac:dyDescent="0.35">
      <c r="A206" t="e">
        <f t="shared" si="3"/>
        <v>#VALUE!</v>
      </c>
      <c r="C206" s="333"/>
      <c r="D206" s="333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</row>
    <row r="207" spans="1:17" x14ac:dyDescent="0.35">
      <c r="A207" t="e">
        <f t="shared" si="3"/>
        <v>#VALUE!</v>
      </c>
      <c r="C207" s="333"/>
      <c r="D207" s="333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</row>
    <row r="208" spans="1:17" x14ac:dyDescent="0.35">
      <c r="A208" t="e">
        <f t="shared" si="3"/>
        <v>#VALUE!</v>
      </c>
      <c r="C208" s="333"/>
      <c r="D208" s="333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</row>
    <row r="209" spans="1:17" x14ac:dyDescent="0.35">
      <c r="A209" t="e">
        <f t="shared" si="3"/>
        <v>#VALUE!</v>
      </c>
      <c r="C209" s="333"/>
      <c r="D209" s="333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</row>
    <row r="210" spans="1:17" x14ac:dyDescent="0.35">
      <c r="A210" t="e">
        <f t="shared" si="3"/>
        <v>#VALUE!</v>
      </c>
      <c r="C210" s="333"/>
      <c r="D210" s="333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</row>
    <row r="211" spans="1:17" x14ac:dyDescent="0.35">
      <c r="A211" t="e">
        <f t="shared" si="3"/>
        <v>#VALUE!</v>
      </c>
      <c r="C211" s="333"/>
      <c r="D211" s="333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</row>
    <row r="212" spans="1:17" x14ac:dyDescent="0.35">
      <c r="A212" t="e">
        <f t="shared" si="3"/>
        <v>#VALUE!</v>
      </c>
      <c r="C212" s="333"/>
      <c r="D212" s="333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</row>
    <row r="213" spans="1:17" x14ac:dyDescent="0.35">
      <c r="A213" t="e">
        <f t="shared" si="3"/>
        <v>#VALUE!</v>
      </c>
      <c r="C213" s="333"/>
      <c r="D213" s="333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</row>
    <row r="214" spans="1:17" x14ac:dyDescent="0.35">
      <c r="A214" t="e">
        <f t="shared" si="3"/>
        <v>#VALUE!</v>
      </c>
      <c r="C214" s="333"/>
      <c r="D214" s="333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</row>
    <row r="215" spans="1:17" x14ac:dyDescent="0.35">
      <c r="A215" t="e">
        <f t="shared" si="3"/>
        <v>#VALUE!</v>
      </c>
      <c r="C215" s="333"/>
      <c r="D215" s="333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</row>
    <row r="216" spans="1:17" x14ac:dyDescent="0.35">
      <c r="A216" t="e">
        <f t="shared" si="3"/>
        <v>#VALUE!</v>
      </c>
      <c r="C216" s="333"/>
      <c r="D216" s="333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</row>
    <row r="217" spans="1:17" x14ac:dyDescent="0.35">
      <c r="A217" t="e">
        <f t="shared" si="3"/>
        <v>#VALUE!</v>
      </c>
      <c r="C217" s="333"/>
      <c r="D217" s="333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</row>
    <row r="218" spans="1:17" x14ac:dyDescent="0.35">
      <c r="A218" t="e">
        <f t="shared" si="3"/>
        <v>#VALUE!</v>
      </c>
      <c r="C218" s="333"/>
      <c r="D218" s="333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</row>
    <row r="219" spans="1:17" x14ac:dyDescent="0.35">
      <c r="A219" t="e">
        <f t="shared" si="3"/>
        <v>#VALUE!</v>
      </c>
      <c r="C219" s="333"/>
      <c r="D219" s="333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</row>
    <row r="220" spans="1:17" x14ac:dyDescent="0.35">
      <c r="A220" t="e">
        <f t="shared" si="3"/>
        <v>#VALUE!</v>
      </c>
      <c r="C220" s="333"/>
      <c r="D220" s="333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</row>
    <row r="221" spans="1:17" x14ac:dyDescent="0.35">
      <c r="A221" t="e">
        <f t="shared" si="3"/>
        <v>#VALUE!</v>
      </c>
      <c r="C221" s="333"/>
      <c r="D221" s="333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</row>
    <row r="222" spans="1:17" x14ac:dyDescent="0.35">
      <c r="A222" t="e">
        <f t="shared" si="3"/>
        <v>#VALUE!</v>
      </c>
      <c r="C222" s="333"/>
      <c r="D222" s="333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</row>
    <row r="223" spans="1:17" x14ac:dyDescent="0.35">
      <c r="A223" t="e">
        <f t="shared" si="3"/>
        <v>#VALUE!</v>
      </c>
      <c r="C223" s="333"/>
      <c r="D223" s="333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</row>
    <row r="224" spans="1:17" x14ac:dyDescent="0.35">
      <c r="A224" t="e">
        <f t="shared" si="3"/>
        <v>#VALUE!</v>
      </c>
      <c r="C224" s="333"/>
      <c r="D224" s="333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</row>
    <row r="225" spans="1:17" x14ac:dyDescent="0.35">
      <c r="A225" t="e">
        <f t="shared" si="3"/>
        <v>#VALUE!</v>
      </c>
      <c r="C225" s="333"/>
      <c r="D225" s="333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</row>
    <row r="226" spans="1:17" x14ac:dyDescent="0.35">
      <c r="A226" t="e">
        <f t="shared" si="3"/>
        <v>#VALUE!</v>
      </c>
      <c r="C226" s="333"/>
      <c r="D226" s="333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</row>
    <row r="227" spans="1:17" x14ac:dyDescent="0.35">
      <c r="A227" t="e">
        <f t="shared" si="3"/>
        <v>#VALUE!</v>
      </c>
      <c r="C227" s="333"/>
      <c r="D227" s="333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</row>
    <row r="228" spans="1:17" x14ac:dyDescent="0.35">
      <c r="A228" t="e">
        <f t="shared" si="3"/>
        <v>#VALUE!</v>
      </c>
      <c r="C228" s="333"/>
      <c r="D228" s="333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</row>
    <row r="229" spans="1:17" x14ac:dyDescent="0.35">
      <c r="A229" t="e">
        <f t="shared" si="3"/>
        <v>#VALUE!</v>
      </c>
      <c r="C229" s="333"/>
      <c r="D229" s="333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</row>
    <row r="230" spans="1:17" x14ac:dyDescent="0.35">
      <c r="A230" t="e">
        <f t="shared" si="3"/>
        <v>#VALUE!</v>
      </c>
      <c r="C230" s="333"/>
      <c r="D230" s="333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</row>
    <row r="231" spans="1:17" x14ac:dyDescent="0.35">
      <c r="A231" t="e">
        <f t="shared" si="3"/>
        <v>#VALUE!</v>
      </c>
      <c r="C231" s="333"/>
      <c r="D231" s="333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</row>
    <row r="232" spans="1:17" x14ac:dyDescent="0.35">
      <c r="A232" t="e">
        <f t="shared" si="3"/>
        <v>#VALUE!</v>
      </c>
      <c r="C232" s="333"/>
      <c r="D232" s="333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</row>
    <row r="233" spans="1:17" x14ac:dyDescent="0.35">
      <c r="A233" t="e">
        <f t="shared" si="3"/>
        <v>#VALUE!</v>
      </c>
      <c r="C233" s="333"/>
      <c r="D233" s="333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</row>
    <row r="234" spans="1:17" x14ac:dyDescent="0.35">
      <c r="A234" t="e">
        <f t="shared" si="3"/>
        <v>#VALUE!</v>
      </c>
      <c r="C234" s="333"/>
      <c r="D234" s="333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</row>
    <row r="235" spans="1:17" x14ac:dyDescent="0.35">
      <c r="A235" t="e">
        <f t="shared" si="3"/>
        <v>#VALUE!</v>
      </c>
      <c r="C235" s="333"/>
      <c r="D235" s="333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</row>
    <row r="236" spans="1:17" x14ac:dyDescent="0.35">
      <c r="A236" t="e">
        <f t="shared" si="3"/>
        <v>#VALUE!</v>
      </c>
      <c r="C236" s="333"/>
      <c r="D236" s="333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</row>
    <row r="237" spans="1:17" x14ac:dyDescent="0.35">
      <c r="A237" t="e">
        <f t="shared" si="3"/>
        <v>#VALUE!</v>
      </c>
      <c r="C237" s="333"/>
      <c r="D237" s="333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</row>
    <row r="238" spans="1:17" x14ac:dyDescent="0.35">
      <c r="A238" t="e">
        <f t="shared" si="3"/>
        <v>#VALUE!</v>
      </c>
      <c r="C238" s="333"/>
      <c r="D238" s="333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</row>
    <row r="239" spans="1:17" x14ac:dyDescent="0.35">
      <c r="A239" t="e">
        <f t="shared" si="3"/>
        <v>#VALUE!</v>
      </c>
      <c r="C239" s="333"/>
      <c r="D239" s="333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</row>
    <row r="240" spans="1:17" x14ac:dyDescent="0.35">
      <c r="A240" t="e">
        <f t="shared" si="3"/>
        <v>#VALUE!</v>
      </c>
      <c r="C240" s="333"/>
      <c r="D240" s="333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</row>
    <row r="241" spans="1:17" x14ac:dyDescent="0.35">
      <c r="A241" t="e">
        <f t="shared" si="3"/>
        <v>#VALUE!</v>
      </c>
      <c r="C241" s="333"/>
      <c r="D241" s="333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</row>
    <row r="242" spans="1:17" x14ac:dyDescent="0.35">
      <c r="A242" t="e">
        <f t="shared" si="3"/>
        <v>#VALUE!</v>
      </c>
      <c r="C242" s="333"/>
      <c r="D242" s="333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</row>
    <row r="243" spans="1:17" x14ac:dyDescent="0.35">
      <c r="A243" t="e">
        <f t="shared" si="3"/>
        <v>#VALUE!</v>
      </c>
      <c r="C243" s="333"/>
      <c r="D243" s="333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</row>
    <row r="244" spans="1:17" x14ac:dyDescent="0.35">
      <c r="A244" t="e">
        <f t="shared" si="3"/>
        <v>#VALUE!</v>
      </c>
      <c r="C244" s="333"/>
      <c r="D244" s="333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</row>
    <row r="245" spans="1:17" x14ac:dyDescent="0.35">
      <c r="A245" t="e">
        <f t="shared" si="3"/>
        <v>#VALUE!</v>
      </c>
      <c r="C245" s="333"/>
      <c r="D245" s="333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</row>
    <row r="246" spans="1:17" x14ac:dyDescent="0.35">
      <c r="A246" t="e">
        <f t="shared" si="3"/>
        <v>#VALUE!</v>
      </c>
      <c r="C246" s="333"/>
      <c r="D246" s="333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</row>
    <row r="247" spans="1:17" x14ac:dyDescent="0.35">
      <c r="A247" t="e">
        <f t="shared" si="3"/>
        <v>#VALUE!</v>
      </c>
      <c r="C247" s="333"/>
      <c r="D247" s="333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</row>
    <row r="248" spans="1:17" x14ac:dyDescent="0.35">
      <c r="A248" t="e">
        <f t="shared" si="3"/>
        <v>#VALUE!</v>
      </c>
      <c r="C248" s="333"/>
      <c r="D248" s="333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</row>
    <row r="249" spans="1:17" x14ac:dyDescent="0.35">
      <c r="A249" t="e">
        <f t="shared" si="3"/>
        <v>#VALUE!</v>
      </c>
      <c r="C249" s="333"/>
      <c r="D249" s="333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</row>
    <row r="250" spans="1:17" x14ac:dyDescent="0.35">
      <c r="A250" t="e">
        <f t="shared" si="3"/>
        <v>#VALUE!</v>
      </c>
      <c r="C250" s="333"/>
      <c r="D250" s="333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</row>
    <row r="251" spans="1:17" x14ac:dyDescent="0.35">
      <c r="A251" t="e">
        <f t="shared" si="3"/>
        <v>#VALUE!</v>
      </c>
      <c r="C251" s="333"/>
      <c r="D251" s="333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</row>
    <row r="252" spans="1:17" x14ac:dyDescent="0.35">
      <c r="A252" t="e">
        <f t="shared" si="3"/>
        <v>#VALUE!</v>
      </c>
      <c r="C252" s="333"/>
      <c r="D252" s="333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</row>
    <row r="253" spans="1:17" x14ac:dyDescent="0.35">
      <c r="A253" t="e">
        <f t="shared" si="3"/>
        <v>#VALUE!</v>
      </c>
      <c r="C253" s="333"/>
      <c r="D253" s="333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</row>
    <row r="254" spans="1:17" x14ac:dyDescent="0.35">
      <c r="A254" t="e">
        <f t="shared" si="3"/>
        <v>#VALUE!</v>
      </c>
      <c r="C254" s="333"/>
      <c r="D254" s="333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</row>
    <row r="255" spans="1:17" x14ac:dyDescent="0.35">
      <c r="A255" t="e">
        <f t="shared" si="3"/>
        <v>#VALUE!</v>
      </c>
      <c r="C255" s="333"/>
      <c r="D255" s="333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</row>
    <row r="256" spans="1:17" x14ac:dyDescent="0.35">
      <c r="A256" t="e">
        <f t="shared" si="3"/>
        <v>#VALUE!</v>
      </c>
      <c r="C256" s="333"/>
      <c r="D256" s="333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</row>
    <row r="257" spans="1:17" x14ac:dyDescent="0.35">
      <c r="A257" t="e">
        <f t="shared" si="3"/>
        <v>#VALUE!</v>
      </c>
      <c r="C257" s="333"/>
      <c r="D257" s="333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</row>
    <row r="258" spans="1:17" x14ac:dyDescent="0.35">
      <c r="A258" t="e">
        <f t="shared" si="3"/>
        <v>#VALUE!</v>
      </c>
      <c r="C258" s="333"/>
      <c r="D258" s="333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</row>
    <row r="259" spans="1:17" x14ac:dyDescent="0.35">
      <c r="A259" t="e">
        <f t="shared" si="3"/>
        <v>#VALUE!</v>
      </c>
      <c r="C259" s="333"/>
      <c r="D259" s="333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</row>
    <row r="260" spans="1:17" x14ac:dyDescent="0.35">
      <c r="A260" t="e">
        <f t="shared" si="3"/>
        <v>#VALUE!</v>
      </c>
      <c r="C260" s="333"/>
      <c r="D260" s="333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</row>
    <row r="261" spans="1:17" x14ac:dyDescent="0.35">
      <c r="A261" t="e">
        <f t="shared" si="3"/>
        <v>#VALUE!</v>
      </c>
      <c r="C261" s="333"/>
      <c r="D261" s="333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</row>
    <row r="262" spans="1:17" x14ac:dyDescent="0.35">
      <c r="A262" t="e">
        <f t="shared" si="3"/>
        <v>#VALUE!</v>
      </c>
      <c r="C262" s="333"/>
      <c r="D262" s="333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</row>
    <row r="263" spans="1:17" x14ac:dyDescent="0.35">
      <c r="A263" t="e">
        <f t="shared" ref="A263:A326" si="4">VALUE(LEFT(D263,6))</f>
        <v>#VALUE!</v>
      </c>
      <c r="C263" s="333"/>
      <c r="D263" s="333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</row>
    <row r="264" spans="1:17" x14ac:dyDescent="0.35">
      <c r="A264" t="e">
        <f t="shared" si="4"/>
        <v>#VALUE!</v>
      </c>
      <c r="C264" s="333"/>
      <c r="D264" s="333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</row>
    <row r="265" spans="1:17" x14ac:dyDescent="0.35">
      <c r="A265" t="e">
        <f t="shared" si="4"/>
        <v>#VALUE!</v>
      </c>
      <c r="C265" s="333"/>
      <c r="D265" s="333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</row>
    <row r="266" spans="1:17" x14ac:dyDescent="0.35">
      <c r="A266" t="e">
        <f t="shared" si="4"/>
        <v>#VALUE!</v>
      </c>
      <c r="C266" s="333"/>
      <c r="D266" s="333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</row>
    <row r="267" spans="1:17" x14ac:dyDescent="0.35">
      <c r="A267" t="e">
        <f t="shared" si="4"/>
        <v>#VALUE!</v>
      </c>
      <c r="C267" s="333"/>
      <c r="D267" s="333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</row>
    <row r="268" spans="1:17" x14ac:dyDescent="0.35">
      <c r="A268" t="e">
        <f t="shared" si="4"/>
        <v>#VALUE!</v>
      </c>
      <c r="C268" s="333"/>
      <c r="D268" s="333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</row>
    <row r="269" spans="1:17" x14ac:dyDescent="0.35">
      <c r="A269" t="e">
        <f t="shared" si="4"/>
        <v>#VALUE!</v>
      </c>
      <c r="C269" s="333"/>
      <c r="D269" s="333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</row>
    <row r="270" spans="1:17" x14ac:dyDescent="0.35">
      <c r="A270" t="e">
        <f t="shared" si="4"/>
        <v>#VALUE!</v>
      </c>
      <c r="C270" s="333"/>
      <c r="D270" s="333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</row>
    <row r="271" spans="1:17" x14ac:dyDescent="0.35">
      <c r="A271" t="e">
        <f t="shared" si="4"/>
        <v>#VALUE!</v>
      </c>
      <c r="C271" s="333"/>
      <c r="D271" s="333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</row>
    <row r="272" spans="1:17" x14ac:dyDescent="0.35">
      <c r="A272" t="e">
        <f t="shared" si="4"/>
        <v>#VALUE!</v>
      </c>
      <c r="C272" s="333"/>
      <c r="D272" s="333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</row>
    <row r="273" spans="1:17" x14ac:dyDescent="0.35">
      <c r="A273" t="e">
        <f t="shared" si="4"/>
        <v>#VALUE!</v>
      </c>
      <c r="C273" s="333"/>
      <c r="D273" s="333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</row>
    <row r="274" spans="1:17" x14ac:dyDescent="0.35">
      <c r="A274" t="e">
        <f t="shared" si="4"/>
        <v>#VALUE!</v>
      </c>
      <c r="C274" s="333"/>
      <c r="D274" s="333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</row>
    <row r="275" spans="1:17" x14ac:dyDescent="0.35">
      <c r="A275" t="e">
        <f t="shared" si="4"/>
        <v>#VALUE!</v>
      </c>
      <c r="C275" s="333"/>
      <c r="D275" s="333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</row>
    <row r="276" spans="1:17" x14ac:dyDescent="0.35">
      <c r="A276" t="e">
        <f t="shared" si="4"/>
        <v>#VALUE!</v>
      </c>
      <c r="C276" s="333"/>
      <c r="D276" s="333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</row>
    <row r="277" spans="1:17" x14ac:dyDescent="0.35">
      <c r="A277" t="e">
        <f t="shared" si="4"/>
        <v>#VALUE!</v>
      </c>
      <c r="C277" s="333"/>
      <c r="D277" s="333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</row>
    <row r="278" spans="1:17" x14ac:dyDescent="0.35">
      <c r="A278" t="e">
        <f t="shared" si="4"/>
        <v>#VALUE!</v>
      </c>
      <c r="C278" s="333"/>
      <c r="D278" s="333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</row>
    <row r="279" spans="1:17" x14ac:dyDescent="0.35">
      <c r="A279" t="e">
        <f t="shared" si="4"/>
        <v>#VALUE!</v>
      </c>
      <c r="C279" s="333"/>
      <c r="D279" s="333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</row>
    <row r="280" spans="1:17" x14ac:dyDescent="0.35">
      <c r="A280" t="e">
        <f t="shared" si="4"/>
        <v>#VALUE!</v>
      </c>
      <c r="C280" s="333"/>
      <c r="D280" s="333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</row>
    <row r="281" spans="1:17" x14ac:dyDescent="0.35">
      <c r="A281" t="e">
        <f t="shared" si="4"/>
        <v>#VALUE!</v>
      </c>
      <c r="C281" s="333"/>
      <c r="D281" s="333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</row>
    <row r="282" spans="1:17" x14ac:dyDescent="0.35">
      <c r="A282" t="e">
        <f t="shared" si="4"/>
        <v>#VALUE!</v>
      </c>
      <c r="C282" s="333"/>
      <c r="D282" s="333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</row>
    <row r="283" spans="1:17" x14ac:dyDescent="0.35">
      <c r="A283" t="e">
        <f t="shared" si="4"/>
        <v>#VALUE!</v>
      </c>
      <c r="C283" s="333"/>
      <c r="D283" s="333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</row>
    <row r="284" spans="1:17" x14ac:dyDescent="0.35">
      <c r="A284" t="e">
        <f t="shared" si="4"/>
        <v>#VALUE!</v>
      </c>
      <c r="C284" s="333"/>
      <c r="D284" s="333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</row>
    <row r="285" spans="1:17" x14ac:dyDescent="0.35">
      <c r="A285" t="e">
        <f t="shared" si="4"/>
        <v>#VALUE!</v>
      </c>
      <c r="C285" s="333"/>
      <c r="D285" s="333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</row>
    <row r="286" spans="1:17" x14ac:dyDescent="0.35">
      <c r="A286" t="e">
        <f t="shared" si="4"/>
        <v>#VALUE!</v>
      </c>
      <c r="C286" s="333"/>
      <c r="D286" s="333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</row>
    <row r="287" spans="1:17" x14ac:dyDescent="0.35">
      <c r="A287" t="e">
        <f t="shared" si="4"/>
        <v>#VALUE!</v>
      </c>
      <c r="C287" s="333"/>
      <c r="D287" s="333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</row>
    <row r="288" spans="1:17" x14ac:dyDescent="0.35">
      <c r="A288" t="e">
        <f t="shared" si="4"/>
        <v>#VALUE!</v>
      </c>
      <c r="C288" s="333"/>
      <c r="D288" s="333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</row>
    <row r="289" spans="1:17" x14ac:dyDescent="0.35">
      <c r="A289" t="e">
        <f t="shared" si="4"/>
        <v>#VALUE!</v>
      </c>
      <c r="C289" s="333"/>
      <c r="D289" s="333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</row>
    <row r="290" spans="1:17" x14ac:dyDescent="0.35">
      <c r="A290" t="e">
        <f t="shared" si="4"/>
        <v>#VALUE!</v>
      </c>
      <c r="C290" s="333"/>
      <c r="D290" s="333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</row>
    <row r="291" spans="1:17" x14ac:dyDescent="0.35">
      <c r="A291" t="e">
        <f t="shared" si="4"/>
        <v>#VALUE!</v>
      </c>
      <c r="C291" s="333"/>
      <c r="D291" s="333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</row>
    <row r="292" spans="1:17" x14ac:dyDescent="0.35">
      <c r="A292" t="e">
        <f t="shared" si="4"/>
        <v>#VALUE!</v>
      </c>
      <c r="C292" s="333"/>
      <c r="D292" s="333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</row>
    <row r="293" spans="1:17" x14ac:dyDescent="0.35">
      <c r="A293" t="e">
        <f t="shared" si="4"/>
        <v>#VALUE!</v>
      </c>
      <c r="C293" s="333"/>
      <c r="D293" s="333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</row>
    <row r="294" spans="1:17" x14ac:dyDescent="0.35">
      <c r="A294" t="e">
        <f t="shared" si="4"/>
        <v>#VALUE!</v>
      </c>
      <c r="C294" s="333"/>
      <c r="D294" s="333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</row>
    <row r="295" spans="1:17" x14ac:dyDescent="0.35">
      <c r="A295" t="e">
        <f t="shared" si="4"/>
        <v>#VALUE!</v>
      </c>
      <c r="C295" s="333"/>
      <c r="D295" s="333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</row>
    <row r="296" spans="1:17" x14ac:dyDescent="0.35">
      <c r="A296" t="e">
        <f t="shared" si="4"/>
        <v>#VALUE!</v>
      </c>
      <c r="C296" s="333"/>
      <c r="D296" s="333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</row>
    <row r="297" spans="1:17" x14ac:dyDescent="0.35">
      <c r="A297" t="e">
        <f t="shared" si="4"/>
        <v>#VALUE!</v>
      </c>
      <c r="C297" s="333"/>
      <c r="D297" s="333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</row>
    <row r="298" spans="1:17" x14ac:dyDescent="0.35">
      <c r="A298" t="e">
        <f t="shared" si="4"/>
        <v>#VALUE!</v>
      </c>
      <c r="C298" s="333"/>
      <c r="D298" s="333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</row>
    <row r="299" spans="1:17" x14ac:dyDescent="0.35">
      <c r="A299" t="e">
        <f t="shared" si="4"/>
        <v>#VALUE!</v>
      </c>
      <c r="C299" s="333"/>
      <c r="D299" s="333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</row>
    <row r="300" spans="1:17" x14ac:dyDescent="0.35">
      <c r="A300" t="e">
        <f t="shared" si="4"/>
        <v>#VALUE!</v>
      </c>
      <c r="C300" s="333"/>
      <c r="D300" s="333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</row>
    <row r="301" spans="1:17" x14ac:dyDescent="0.35">
      <c r="A301" t="e">
        <f t="shared" si="4"/>
        <v>#VALUE!</v>
      </c>
      <c r="C301" s="333"/>
      <c r="D301" s="333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</row>
    <row r="302" spans="1:17" x14ac:dyDescent="0.35">
      <c r="A302" t="e">
        <f t="shared" si="4"/>
        <v>#VALUE!</v>
      </c>
      <c r="C302" s="333"/>
      <c r="D302" s="333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</row>
    <row r="303" spans="1:17" x14ac:dyDescent="0.35">
      <c r="A303" t="e">
        <f t="shared" si="4"/>
        <v>#VALUE!</v>
      </c>
      <c r="C303" s="333"/>
      <c r="D303" s="333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</row>
    <row r="304" spans="1:17" x14ac:dyDescent="0.35">
      <c r="A304" t="e">
        <f t="shared" si="4"/>
        <v>#VALUE!</v>
      </c>
      <c r="C304" s="333"/>
      <c r="D304" s="333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</row>
    <row r="305" spans="1:17" x14ac:dyDescent="0.35">
      <c r="A305" t="e">
        <f t="shared" si="4"/>
        <v>#VALUE!</v>
      </c>
      <c r="C305" s="333"/>
      <c r="D305" s="333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</row>
    <row r="306" spans="1:17" x14ac:dyDescent="0.35">
      <c r="A306" t="e">
        <f t="shared" si="4"/>
        <v>#VALUE!</v>
      </c>
      <c r="C306" s="333"/>
      <c r="D306" s="333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</row>
    <row r="307" spans="1:17" x14ac:dyDescent="0.35">
      <c r="A307" t="e">
        <f t="shared" si="4"/>
        <v>#VALUE!</v>
      </c>
      <c r="C307" s="333"/>
      <c r="D307" s="333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</row>
    <row r="308" spans="1:17" x14ac:dyDescent="0.35">
      <c r="A308" t="e">
        <f t="shared" si="4"/>
        <v>#VALUE!</v>
      </c>
      <c r="C308" s="333"/>
      <c r="D308" s="333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</row>
    <row r="309" spans="1:17" x14ac:dyDescent="0.35">
      <c r="A309" t="e">
        <f t="shared" si="4"/>
        <v>#VALUE!</v>
      </c>
      <c r="C309" s="333"/>
      <c r="D309" s="333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</row>
    <row r="310" spans="1:17" x14ac:dyDescent="0.35">
      <c r="A310" t="e">
        <f t="shared" si="4"/>
        <v>#VALUE!</v>
      </c>
      <c r="C310" s="333"/>
      <c r="D310" s="333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</row>
    <row r="311" spans="1:17" x14ac:dyDescent="0.35">
      <c r="A311" t="e">
        <f t="shared" si="4"/>
        <v>#VALUE!</v>
      </c>
      <c r="C311" s="333"/>
      <c r="D311" s="333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</row>
    <row r="312" spans="1:17" x14ac:dyDescent="0.35">
      <c r="A312" t="e">
        <f t="shared" si="4"/>
        <v>#VALUE!</v>
      </c>
      <c r="C312" s="333"/>
      <c r="D312" s="333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</row>
    <row r="313" spans="1:17" x14ac:dyDescent="0.35">
      <c r="A313" t="e">
        <f t="shared" si="4"/>
        <v>#VALUE!</v>
      </c>
      <c r="C313" s="333"/>
      <c r="D313" s="333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</row>
    <row r="314" spans="1:17" x14ac:dyDescent="0.35">
      <c r="A314" t="e">
        <f t="shared" si="4"/>
        <v>#VALUE!</v>
      </c>
      <c r="C314" s="333"/>
      <c r="D314" s="333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</row>
    <row r="315" spans="1:17" x14ac:dyDescent="0.35">
      <c r="A315" t="e">
        <f t="shared" si="4"/>
        <v>#VALUE!</v>
      </c>
      <c r="C315" s="333"/>
      <c r="D315" s="333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</row>
    <row r="316" spans="1:17" x14ac:dyDescent="0.35">
      <c r="A316" t="e">
        <f t="shared" si="4"/>
        <v>#VALUE!</v>
      </c>
      <c r="C316" s="333"/>
      <c r="D316" s="333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</row>
    <row r="317" spans="1:17" x14ac:dyDescent="0.35">
      <c r="A317" t="e">
        <f t="shared" si="4"/>
        <v>#VALUE!</v>
      </c>
      <c r="C317" s="333"/>
      <c r="D317" s="333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</row>
    <row r="318" spans="1:17" x14ac:dyDescent="0.35">
      <c r="A318" t="e">
        <f t="shared" si="4"/>
        <v>#VALUE!</v>
      </c>
      <c r="C318" s="333"/>
      <c r="D318" s="333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</row>
    <row r="319" spans="1:17" x14ac:dyDescent="0.35">
      <c r="A319" t="e">
        <f t="shared" si="4"/>
        <v>#VALUE!</v>
      </c>
      <c r="C319" s="333"/>
      <c r="D319" s="333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</row>
    <row r="320" spans="1:17" x14ac:dyDescent="0.35">
      <c r="A320" t="e">
        <f t="shared" si="4"/>
        <v>#VALUE!</v>
      </c>
      <c r="C320" s="333"/>
      <c r="D320" s="333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</row>
    <row r="321" spans="1:17" x14ac:dyDescent="0.35">
      <c r="A321" t="e">
        <f t="shared" si="4"/>
        <v>#VALUE!</v>
      </c>
      <c r="C321" s="333"/>
      <c r="D321" s="333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</row>
    <row r="322" spans="1:17" x14ac:dyDescent="0.35">
      <c r="A322" t="e">
        <f t="shared" si="4"/>
        <v>#VALUE!</v>
      </c>
      <c r="C322" s="333"/>
      <c r="D322" s="333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</row>
    <row r="323" spans="1:17" x14ac:dyDescent="0.35">
      <c r="A323" t="e">
        <f t="shared" si="4"/>
        <v>#VALUE!</v>
      </c>
      <c r="C323" s="333"/>
      <c r="D323" s="333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</row>
    <row r="324" spans="1:17" x14ac:dyDescent="0.35">
      <c r="A324" t="e">
        <f t="shared" si="4"/>
        <v>#VALUE!</v>
      </c>
      <c r="C324" s="333"/>
      <c r="D324" s="333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</row>
    <row r="325" spans="1:17" x14ac:dyDescent="0.35">
      <c r="A325" t="e">
        <f t="shared" si="4"/>
        <v>#VALUE!</v>
      </c>
      <c r="C325" s="333"/>
      <c r="D325" s="333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</row>
    <row r="326" spans="1:17" x14ac:dyDescent="0.35">
      <c r="A326" t="e">
        <f t="shared" si="4"/>
        <v>#VALUE!</v>
      </c>
      <c r="C326" s="333"/>
      <c r="D326" s="333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</row>
    <row r="327" spans="1:17" x14ac:dyDescent="0.35">
      <c r="A327" t="e">
        <f t="shared" ref="A327:A390" si="5">VALUE(LEFT(D327,6))</f>
        <v>#VALUE!</v>
      </c>
      <c r="C327" s="333"/>
      <c r="D327" s="333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</row>
    <row r="328" spans="1:17" x14ac:dyDescent="0.35">
      <c r="A328" t="e">
        <f t="shared" si="5"/>
        <v>#VALUE!</v>
      </c>
      <c r="C328" s="333"/>
      <c r="D328" s="333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</row>
    <row r="329" spans="1:17" x14ac:dyDescent="0.35">
      <c r="A329" t="e">
        <f t="shared" si="5"/>
        <v>#VALUE!</v>
      </c>
      <c r="C329" s="333"/>
      <c r="D329" s="333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</row>
    <row r="330" spans="1:17" x14ac:dyDescent="0.35">
      <c r="A330" t="e">
        <f t="shared" si="5"/>
        <v>#VALUE!</v>
      </c>
      <c r="C330" s="333"/>
      <c r="D330" s="333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</row>
    <row r="331" spans="1:17" x14ac:dyDescent="0.35">
      <c r="A331" t="e">
        <f t="shared" si="5"/>
        <v>#VALUE!</v>
      </c>
      <c r="C331" s="333"/>
      <c r="D331" s="333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</row>
    <row r="332" spans="1:17" x14ac:dyDescent="0.35">
      <c r="A332" t="e">
        <f t="shared" si="5"/>
        <v>#VALUE!</v>
      </c>
      <c r="C332" s="333"/>
      <c r="D332" s="333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</row>
    <row r="333" spans="1:17" x14ac:dyDescent="0.35">
      <c r="A333" t="e">
        <f t="shared" si="5"/>
        <v>#VALUE!</v>
      </c>
      <c r="C333" s="333"/>
      <c r="D333" s="333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</row>
    <row r="334" spans="1:17" x14ac:dyDescent="0.35">
      <c r="A334" t="e">
        <f t="shared" si="5"/>
        <v>#VALUE!</v>
      </c>
      <c r="C334" s="333"/>
      <c r="D334" s="333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</row>
    <row r="335" spans="1:17" x14ac:dyDescent="0.35">
      <c r="A335" t="e">
        <f t="shared" si="5"/>
        <v>#VALUE!</v>
      </c>
      <c r="C335" s="333"/>
      <c r="D335" s="333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</row>
    <row r="336" spans="1:17" x14ac:dyDescent="0.35">
      <c r="A336" t="e">
        <f t="shared" si="5"/>
        <v>#VALUE!</v>
      </c>
      <c r="C336" s="333"/>
      <c r="D336" s="333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</row>
    <row r="337" spans="1:17" x14ac:dyDescent="0.35">
      <c r="A337" t="e">
        <f t="shared" si="5"/>
        <v>#VALUE!</v>
      </c>
      <c r="C337" s="333"/>
      <c r="D337" s="333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</row>
    <row r="338" spans="1:17" x14ac:dyDescent="0.35">
      <c r="A338" t="e">
        <f t="shared" si="5"/>
        <v>#VALUE!</v>
      </c>
      <c r="C338" s="333"/>
      <c r="D338" s="333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</row>
    <row r="339" spans="1:17" x14ac:dyDescent="0.35">
      <c r="A339" t="e">
        <f t="shared" si="5"/>
        <v>#VALUE!</v>
      </c>
      <c r="C339" s="333"/>
      <c r="D339" s="333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</row>
    <row r="340" spans="1:17" x14ac:dyDescent="0.35">
      <c r="A340" t="e">
        <f t="shared" si="5"/>
        <v>#VALUE!</v>
      </c>
      <c r="C340" s="333"/>
      <c r="D340" s="333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</row>
    <row r="341" spans="1:17" x14ac:dyDescent="0.35">
      <c r="A341" t="e">
        <f t="shared" si="5"/>
        <v>#VALUE!</v>
      </c>
      <c r="C341" s="333"/>
      <c r="D341" s="333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</row>
    <row r="342" spans="1:17" x14ac:dyDescent="0.35">
      <c r="A342" t="e">
        <f t="shared" si="5"/>
        <v>#VALUE!</v>
      </c>
      <c r="C342" s="333"/>
      <c r="D342" s="333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</row>
    <row r="343" spans="1:17" x14ac:dyDescent="0.35">
      <c r="A343" t="e">
        <f t="shared" si="5"/>
        <v>#VALUE!</v>
      </c>
      <c r="C343" s="333"/>
      <c r="D343" s="333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</row>
    <row r="344" spans="1:17" x14ac:dyDescent="0.35">
      <c r="A344" t="e">
        <f t="shared" si="5"/>
        <v>#VALUE!</v>
      </c>
      <c r="C344" s="333"/>
      <c r="D344" s="333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</row>
    <row r="345" spans="1:17" x14ac:dyDescent="0.35">
      <c r="A345" t="e">
        <f t="shared" si="5"/>
        <v>#VALUE!</v>
      </c>
      <c r="C345" s="333"/>
      <c r="D345" s="333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</row>
    <row r="346" spans="1:17" x14ac:dyDescent="0.35">
      <c r="A346" t="e">
        <f t="shared" si="5"/>
        <v>#VALUE!</v>
      </c>
      <c r="C346" s="333"/>
      <c r="D346" s="333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</row>
    <row r="347" spans="1:17" x14ac:dyDescent="0.35">
      <c r="A347" t="e">
        <f t="shared" si="5"/>
        <v>#VALUE!</v>
      </c>
      <c r="C347" s="333"/>
      <c r="D347" s="333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</row>
    <row r="348" spans="1:17" x14ac:dyDescent="0.35">
      <c r="A348" t="e">
        <f t="shared" si="5"/>
        <v>#VALUE!</v>
      </c>
      <c r="C348" s="333"/>
      <c r="D348" s="333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</row>
    <row r="349" spans="1:17" x14ac:dyDescent="0.35">
      <c r="A349" t="e">
        <f t="shared" si="5"/>
        <v>#VALUE!</v>
      </c>
      <c r="C349" s="333"/>
      <c r="D349" s="333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</row>
    <row r="350" spans="1:17" x14ac:dyDescent="0.35">
      <c r="A350" t="e">
        <f t="shared" si="5"/>
        <v>#VALUE!</v>
      </c>
      <c r="C350" s="333"/>
      <c r="D350" s="333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</row>
    <row r="351" spans="1:17" x14ac:dyDescent="0.35">
      <c r="A351" t="e">
        <f t="shared" si="5"/>
        <v>#VALUE!</v>
      </c>
      <c r="C351" s="333"/>
      <c r="D351" s="333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</row>
    <row r="352" spans="1:17" x14ac:dyDescent="0.35">
      <c r="A352" t="e">
        <f t="shared" si="5"/>
        <v>#VALUE!</v>
      </c>
      <c r="C352" s="333"/>
      <c r="D352" s="333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</row>
    <row r="353" spans="1:17" x14ac:dyDescent="0.35">
      <c r="A353" t="e">
        <f t="shared" si="5"/>
        <v>#VALUE!</v>
      </c>
      <c r="C353" s="333"/>
      <c r="D353" s="333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</row>
    <row r="354" spans="1:17" x14ac:dyDescent="0.35">
      <c r="A354" t="e">
        <f t="shared" si="5"/>
        <v>#VALUE!</v>
      </c>
      <c r="C354" s="333"/>
      <c r="D354" s="333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</row>
    <row r="355" spans="1:17" x14ac:dyDescent="0.35">
      <c r="A355" t="e">
        <f t="shared" si="5"/>
        <v>#VALUE!</v>
      </c>
      <c r="C355" s="333"/>
      <c r="D355" s="333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</row>
    <row r="356" spans="1:17" x14ac:dyDescent="0.35">
      <c r="A356" t="e">
        <f t="shared" si="5"/>
        <v>#VALUE!</v>
      </c>
      <c r="C356" s="333"/>
      <c r="D356" s="333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</row>
    <row r="357" spans="1:17" x14ac:dyDescent="0.35">
      <c r="A357" t="e">
        <f t="shared" si="5"/>
        <v>#VALUE!</v>
      </c>
      <c r="C357" s="333"/>
      <c r="D357" s="333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</row>
    <row r="358" spans="1:17" x14ac:dyDescent="0.35">
      <c r="A358" t="e">
        <f t="shared" si="5"/>
        <v>#VALUE!</v>
      </c>
      <c r="C358" s="333"/>
      <c r="D358" s="333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</row>
    <row r="359" spans="1:17" x14ac:dyDescent="0.35">
      <c r="A359" t="e">
        <f t="shared" si="5"/>
        <v>#VALUE!</v>
      </c>
      <c r="C359" s="333"/>
      <c r="D359" s="333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</row>
    <row r="360" spans="1:17" x14ac:dyDescent="0.35">
      <c r="A360" t="e">
        <f t="shared" si="5"/>
        <v>#VALUE!</v>
      </c>
      <c r="C360" s="333"/>
      <c r="D360" s="333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</row>
    <row r="361" spans="1:17" x14ac:dyDescent="0.35">
      <c r="A361" t="e">
        <f t="shared" si="5"/>
        <v>#VALUE!</v>
      </c>
      <c r="C361" s="333"/>
      <c r="D361" s="333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</row>
    <row r="362" spans="1:17" x14ac:dyDescent="0.35">
      <c r="A362" t="e">
        <f t="shared" si="5"/>
        <v>#VALUE!</v>
      </c>
      <c r="C362" s="333"/>
      <c r="D362" s="333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</row>
    <row r="363" spans="1:17" x14ac:dyDescent="0.35">
      <c r="A363" t="e">
        <f t="shared" si="5"/>
        <v>#VALUE!</v>
      </c>
      <c r="C363" s="333"/>
      <c r="D363" s="333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</row>
    <row r="364" spans="1:17" x14ac:dyDescent="0.35">
      <c r="A364" t="e">
        <f t="shared" si="5"/>
        <v>#VALUE!</v>
      </c>
      <c r="C364" s="333"/>
      <c r="D364" s="333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</row>
    <row r="365" spans="1:17" x14ac:dyDescent="0.35">
      <c r="A365" t="e">
        <f t="shared" si="5"/>
        <v>#VALUE!</v>
      </c>
      <c r="C365" s="333"/>
      <c r="D365" s="333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</row>
    <row r="366" spans="1:17" x14ac:dyDescent="0.35">
      <c r="A366" t="e">
        <f t="shared" si="5"/>
        <v>#VALUE!</v>
      </c>
      <c r="C366" s="333"/>
      <c r="D366" s="333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</row>
    <row r="367" spans="1:17" x14ac:dyDescent="0.35">
      <c r="A367" t="e">
        <f t="shared" si="5"/>
        <v>#VALUE!</v>
      </c>
      <c r="C367" s="333"/>
      <c r="D367" s="333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</row>
    <row r="368" spans="1:17" x14ac:dyDescent="0.35">
      <c r="A368" t="e">
        <f t="shared" si="5"/>
        <v>#VALUE!</v>
      </c>
      <c r="C368" s="333"/>
      <c r="D368" s="333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</row>
    <row r="369" spans="1:17" x14ac:dyDescent="0.35">
      <c r="A369" t="e">
        <f t="shared" si="5"/>
        <v>#VALUE!</v>
      </c>
      <c r="C369" s="333"/>
      <c r="D369" s="333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</row>
    <row r="370" spans="1:17" x14ac:dyDescent="0.35">
      <c r="A370" t="e">
        <f t="shared" si="5"/>
        <v>#VALUE!</v>
      </c>
      <c r="C370" s="333"/>
      <c r="D370" s="333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</row>
    <row r="371" spans="1:17" x14ac:dyDescent="0.35">
      <c r="A371" t="e">
        <f t="shared" si="5"/>
        <v>#VALUE!</v>
      </c>
      <c r="C371" s="333"/>
      <c r="D371" s="333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</row>
    <row r="372" spans="1:17" x14ac:dyDescent="0.35">
      <c r="A372" t="e">
        <f t="shared" si="5"/>
        <v>#VALUE!</v>
      </c>
      <c r="C372" s="333"/>
      <c r="D372" s="333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</row>
    <row r="373" spans="1:17" x14ac:dyDescent="0.35">
      <c r="A373" t="e">
        <f t="shared" si="5"/>
        <v>#VALUE!</v>
      </c>
      <c r="C373" s="333"/>
      <c r="D373" s="333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</row>
    <row r="374" spans="1:17" x14ac:dyDescent="0.35">
      <c r="A374" t="e">
        <f t="shared" si="5"/>
        <v>#VALUE!</v>
      </c>
      <c r="C374" s="333"/>
      <c r="D374" s="333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</row>
    <row r="375" spans="1:17" x14ac:dyDescent="0.35">
      <c r="A375" t="e">
        <f t="shared" si="5"/>
        <v>#VALUE!</v>
      </c>
      <c r="C375" s="333"/>
      <c r="D375" s="333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</row>
    <row r="376" spans="1:17" x14ac:dyDescent="0.35">
      <c r="A376" t="e">
        <f t="shared" si="5"/>
        <v>#VALUE!</v>
      </c>
      <c r="C376" s="333"/>
      <c r="D376" s="333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</row>
    <row r="377" spans="1:17" x14ac:dyDescent="0.35">
      <c r="A377" t="e">
        <f t="shared" si="5"/>
        <v>#VALUE!</v>
      </c>
      <c r="C377" s="333"/>
      <c r="D377" s="333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</row>
    <row r="378" spans="1:17" x14ac:dyDescent="0.35">
      <c r="A378" t="e">
        <f t="shared" si="5"/>
        <v>#VALUE!</v>
      </c>
      <c r="C378" s="333"/>
      <c r="D378" s="333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</row>
    <row r="379" spans="1:17" x14ac:dyDescent="0.35">
      <c r="A379" t="e">
        <f t="shared" si="5"/>
        <v>#VALUE!</v>
      </c>
      <c r="C379" s="333"/>
      <c r="D379" s="333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</row>
    <row r="380" spans="1:17" x14ac:dyDescent="0.35">
      <c r="A380" t="e">
        <f t="shared" si="5"/>
        <v>#VALUE!</v>
      </c>
      <c r="C380" s="333"/>
      <c r="D380" s="333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</row>
    <row r="381" spans="1:17" x14ac:dyDescent="0.35">
      <c r="A381" t="e">
        <f t="shared" si="5"/>
        <v>#VALUE!</v>
      </c>
      <c r="C381" s="333"/>
      <c r="D381" s="333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</row>
    <row r="382" spans="1:17" x14ac:dyDescent="0.35">
      <c r="A382" t="e">
        <f t="shared" si="5"/>
        <v>#VALUE!</v>
      </c>
      <c r="C382" s="333"/>
      <c r="D382" s="333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</row>
    <row r="383" spans="1:17" x14ac:dyDescent="0.35">
      <c r="A383" t="e">
        <f t="shared" si="5"/>
        <v>#VALUE!</v>
      </c>
      <c r="C383" s="333"/>
      <c r="D383" s="333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</row>
    <row r="384" spans="1:17" x14ac:dyDescent="0.35">
      <c r="A384" t="e">
        <f t="shared" si="5"/>
        <v>#VALUE!</v>
      </c>
      <c r="C384" s="333"/>
      <c r="D384" s="333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</row>
    <row r="385" spans="1:17" x14ac:dyDescent="0.35">
      <c r="A385" t="e">
        <f t="shared" si="5"/>
        <v>#VALUE!</v>
      </c>
      <c r="C385" s="333"/>
      <c r="D385" s="333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</row>
    <row r="386" spans="1:17" x14ac:dyDescent="0.35">
      <c r="A386" t="e">
        <f t="shared" si="5"/>
        <v>#VALUE!</v>
      </c>
      <c r="C386" s="333"/>
      <c r="D386" s="333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</row>
    <row r="387" spans="1:17" x14ac:dyDescent="0.35">
      <c r="A387" t="e">
        <f t="shared" si="5"/>
        <v>#VALUE!</v>
      </c>
      <c r="C387" s="333"/>
      <c r="D387" s="333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</row>
    <row r="388" spans="1:17" x14ac:dyDescent="0.35">
      <c r="A388" t="e">
        <f t="shared" si="5"/>
        <v>#VALUE!</v>
      </c>
      <c r="C388" s="333"/>
      <c r="D388" s="333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</row>
    <row r="389" spans="1:17" x14ac:dyDescent="0.35">
      <c r="A389" t="e">
        <f t="shared" si="5"/>
        <v>#VALUE!</v>
      </c>
      <c r="C389" s="333"/>
      <c r="D389" s="333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</row>
    <row r="390" spans="1:17" x14ac:dyDescent="0.35">
      <c r="A390" t="e">
        <f t="shared" si="5"/>
        <v>#VALUE!</v>
      </c>
      <c r="C390" s="333"/>
      <c r="D390" s="333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</row>
    <row r="391" spans="1:17" x14ac:dyDescent="0.35">
      <c r="A391" t="e">
        <f t="shared" ref="A391:A454" si="6">VALUE(LEFT(D391,6))</f>
        <v>#VALUE!</v>
      </c>
      <c r="C391" s="333"/>
      <c r="D391" s="333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</row>
    <row r="392" spans="1:17" x14ac:dyDescent="0.35">
      <c r="A392" t="e">
        <f t="shared" si="6"/>
        <v>#VALUE!</v>
      </c>
      <c r="C392" s="333"/>
      <c r="D392" s="333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</row>
    <row r="393" spans="1:17" x14ac:dyDescent="0.35">
      <c r="A393" t="e">
        <f t="shared" si="6"/>
        <v>#VALUE!</v>
      </c>
      <c r="C393" s="333"/>
      <c r="D393" s="333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</row>
    <row r="394" spans="1:17" x14ac:dyDescent="0.35">
      <c r="A394" t="e">
        <f t="shared" si="6"/>
        <v>#VALUE!</v>
      </c>
      <c r="C394" s="333"/>
      <c r="D394" s="333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</row>
    <row r="395" spans="1:17" x14ac:dyDescent="0.35">
      <c r="A395" t="e">
        <f t="shared" si="6"/>
        <v>#VALUE!</v>
      </c>
      <c r="C395" s="333"/>
      <c r="D395" s="333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</row>
    <row r="396" spans="1:17" x14ac:dyDescent="0.35">
      <c r="A396" t="e">
        <f t="shared" si="6"/>
        <v>#VALUE!</v>
      </c>
      <c r="C396" s="333"/>
      <c r="D396" s="333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</row>
    <row r="397" spans="1:17" x14ac:dyDescent="0.35">
      <c r="A397" t="e">
        <f t="shared" si="6"/>
        <v>#VALUE!</v>
      </c>
      <c r="C397" s="333"/>
      <c r="D397" s="333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</row>
    <row r="398" spans="1:17" x14ac:dyDescent="0.35">
      <c r="A398" t="e">
        <f t="shared" si="6"/>
        <v>#VALUE!</v>
      </c>
      <c r="C398" s="333"/>
      <c r="D398" s="333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</row>
    <row r="399" spans="1:17" x14ac:dyDescent="0.35">
      <c r="A399" t="e">
        <f t="shared" si="6"/>
        <v>#VALUE!</v>
      </c>
      <c r="C399" s="333"/>
      <c r="D399" s="333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</row>
    <row r="400" spans="1:17" x14ac:dyDescent="0.35">
      <c r="A400" t="e">
        <f t="shared" si="6"/>
        <v>#VALUE!</v>
      </c>
      <c r="C400" s="333"/>
      <c r="D400" s="333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</row>
    <row r="401" spans="1:17" x14ac:dyDescent="0.35">
      <c r="A401" t="e">
        <f t="shared" si="6"/>
        <v>#VALUE!</v>
      </c>
      <c r="C401" s="333"/>
      <c r="D401" s="333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</row>
    <row r="402" spans="1:17" x14ac:dyDescent="0.35">
      <c r="A402" t="e">
        <f t="shared" si="6"/>
        <v>#VALUE!</v>
      </c>
      <c r="C402" s="333"/>
      <c r="D402" s="333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</row>
    <row r="403" spans="1:17" x14ac:dyDescent="0.35">
      <c r="A403" t="e">
        <f t="shared" si="6"/>
        <v>#VALUE!</v>
      </c>
      <c r="C403" s="333"/>
      <c r="D403" s="333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</row>
    <row r="404" spans="1:17" x14ac:dyDescent="0.35">
      <c r="A404" t="e">
        <f t="shared" si="6"/>
        <v>#VALUE!</v>
      </c>
      <c r="C404" s="333"/>
      <c r="D404" s="333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</row>
    <row r="405" spans="1:17" x14ac:dyDescent="0.35">
      <c r="A405" t="e">
        <f t="shared" si="6"/>
        <v>#VALUE!</v>
      </c>
      <c r="C405" s="333"/>
      <c r="D405" s="333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</row>
    <row r="406" spans="1:17" x14ac:dyDescent="0.35">
      <c r="A406" t="e">
        <f t="shared" si="6"/>
        <v>#VALUE!</v>
      </c>
      <c r="C406" s="333"/>
      <c r="D406" s="333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</row>
    <row r="407" spans="1:17" x14ac:dyDescent="0.35">
      <c r="A407" t="e">
        <f t="shared" si="6"/>
        <v>#VALUE!</v>
      </c>
      <c r="C407" s="333"/>
      <c r="D407" s="333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</row>
    <row r="408" spans="1:17" x14ac:dyDescent="0.35">
      <c r="A408" t="e">
        <f t="shared" si="6"/>
        <v>#VALUE!</v>
      </c>
      <c r="C408" s="333"/>
      <c r="D408" s="333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</row>
    <row r="409" spans="1:17" x14ac:dyDescent="0.35">
      <c r="A409" t="e">
        <f t="shared" si="6"/>
        <v>#VALUE!</v>
      </c>
      <c r="C409" s="333"/>
      <c r="D409" s="333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</row>
    <row r="410" spans="1:17" x14ac:dyDescent="0.35">
      <c r="A410" t="e">
        <f t="shared" si="6"/>
        <v>#VALUE!</v>
      </c>
      <c r="C410" s="333"/>
      <c r="D410" s="333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</row>
    <row r="411" spans="1:17" x14ac:dyDescent="0.35">
      <c r="A411" t="e">
        <f t="shared" si="6"/>
        <v>#VALUE!</v>
      </c>
      <c r="C411" s="333"/>
      <c r="D411" s="333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</row>
    <row r="412" spans="1:17" x14ac:dyDescent="0.35">
      <c r="A412" t="e">
        <f t="shared" si="6"/>
        <v>#VALUE!</v>
      </c>
      <c r="C412" s="333"/>
      <c r="D412" s="333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</row>
    <row r="413" spans="1:17" x14ac:dyDescent="0.35">
      <c r="A413" t="e">
        <f t="shared" si="6"/>
        <v>#VALUE!</v>
      </c>
      <c r="C413" s="333"/>
      <c r="D413" s="333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</row>
    <row r="414" spans="1:17" x14ac:dyDescent="0.35">
      <c r="A414" t="e">
        <f t="shared" si="6"/>
        <v>#VALUE!</v>
      </c>
      <c r="C414" s="333"/>
      <c r="D414" s="333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</row>
    <row r="415" spans="1:17" x14ac:dyDescent="0.35">
      <c r="A415" t="e">
        <f t="shared" si="6"/>
        <v>#VALUE!</v>
      </c>
      <c r="C415" s="333"/>
      <c r="D415" s="333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</row>
    <row r="416" spans="1:17" x14ac:dyDescent="0.35">
      <c r="A416" t="e">
        <f t="shared" si="6"/>
        <v>#VALUE!</v>
      </c>
      <c r="C416" s="333"/>
      <c r="D416" s="333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</row>
    <row r="417" spans="1:17" x14ac:dyDescent="0.35">
      <c r="A417" t="e">
        <f t="shared" si="6"/>
        <v>#VALUE!</v>
      </c>
      <c r="C417" s="333"/>
      <c r="D417" s="333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</row>
    <row r="418" spans="1:17" x14ac:dyDescent="0.35">
      <c r="A418" t="e">
        <f t="shared" si="6"/>
        <v>#VALUE!</v>
      </c>
      <c r="C418" s="333"/>
      <c r="D418" s="333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</row>
    <row r="419" spans="1:17" x14ac:dyDescent="0.35">
      <c r="A419" t="e">
        <f t="shared" si="6"/>
        <v>#VALUE!</v>
      </c>
      <c r="C419" s="333"/>
      <c r="D419" s="333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</row>
    <row r="420" spans="1:17" x14ac:dyDescent="0.35">
      <c r="A420" t="e">
        <f t="shared" si="6"/>
        <v>#VALUE!</v>
      </c>
      <c r="C420" s="333"/>
      <c r="D420" s="333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</row>
    <row r="421" spans="1:17" x14ac:dyDescent="0.35">
      <c r="A421" t="e">
        <f t="shared" si="6"/>
        <v>#VALUE!</v>
      </c>
      <c r="C421" s="333"/>
      <c r="D421" s="333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</row>
    <row r="422" spans="1:17" x14ac:dyDescent="0.35">
      <c r="A422" t="e">
        <f t="shared" si="6"/>
        <v>#VALUE!</v>
      </c>
      <c r="C422" s="333"/>
      <c r="D422" s="333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</row>
    <row r="423" spans="1:17" x14ac:dyDescent="0.35">
      <c r="A423" t="e">
        <f t="shared" si="6"/>
        <v>#VALUE!</v>
      </c>
      <c r="C423" s="333"/>
      <c r="D423" s="333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</row>
    <row r="424" spans="1:17" x14ac:dyDescent="0.35">
      <c r="A424" t="e">
        <f t="shared" si="6"/>
        <v>#VALUE!</v>
      </c>
      <c r="C424" s="333"/>
      <c r="D424" s="333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</row>
    <row r="425" spans="1:17" x14ac:dyDescent="0.35">
      <c r="A425" t="e">
        <f t="shared" si="6"/>
        <v>#VALUE!</v>
      </c>
      <c r="C425" s="333"/>
      <c r="D425" s="333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</row>
    <row r="426" spans="1:17" x14ac:dyDescent="0.35">
      <c r="A426" t="e">
        <f t="shared" si="6"/>
        <v>#VALUE!</v>
      </c>
      <c r="C426" s="333"/>
      <c r="D426" s="333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</row>
    <row r="427" spans="1:17" x14ac:dyDescent="0.35">
      <c r="A427" t="e">
        <f t="shared" si="6"/>
        <v>#VALUE!</v>
      </c>
      <c r="C427" s="333"/>
      <c r="D427" s="333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</row>
    <row r="428" spans="1:17" x14ac:dyDescent="0.35">
      <c r="A428" t="e">
        <f t="shared" si="6"/>
        <v>#VALUE!</v>
      </c>
      <c r="C428" s="333"/>
      <c r="D428" s="333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</row>
    <row r="429" spans="1:17" x14ac:dyDescent="0.35">
      <c r="A429" t="e">
        <f t="shared" si="6"/>
        <v>#VALUE!</v>
      </c>
      <c r="C429" s="333"/>
      <c r="D429" s="333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</row>
    <row r="430" spans="1:17" x14ac:dyDescent="0.35">
      <c r="A430" t="e">
        <f t="shared" si="6"/>
        <v>#VALUE!</v>
      </c>
      <c r="C430" s="333"/>
      <c r="D430" s="333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</row>
    <row r="431" spans="1:17" x14ac:dyDescent="0.35">
      <c r="A431" t="e">
        <f t="shared" si="6"/>
        <v>#VALUE!</v>
      </c>
      <c r="C431" s="333"/>
      <c r="D431" s="333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</row>
    <row r="432" spans="1:17" x14ac:dyDescent="0.35">
      <c r="A432" t="e">
        <f t="shared" si="6"/>
        <v>#VALUE!</v>
      </c>
      <c r="C432" s="333"/>
      <c r="D432" s="333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</row>
    <row r="433" spans="1:17" x14ac:dyDescent="0.35">
      <c r="A433" t="e">
        <f t="shared" si="6"/>
        <v>#VALUE!</v>
      </c>
      <c r="C433" s="333"/>
      <c r="D433" s="333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</row>
    <row r="434" spans="1:17" x14ac:dyDescent="0.35">
      <c r="A434" t="e">
        <f t="shared" si="6"/>
        <v>#VALUE!</v>
      </c>
      <c r="C434" s="333"/>
      <c r="D434" s="333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</row>
    <row r="435" spans="1:17" x14ac:dyDescent="0.35">
      <c r="A435" t="e">
        <f t="shared" si="6"/>
        <v>#VALUE!</v>
      </c>
      <c r="C435" s="333"/>
      <c r="D435" s="333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</row>
    <row r="436" spans="1:17" x14ac:dyDescent="0.35">
      <c r="A436" t="e">
        <f t="shared" si="6"/>
        <v>#VALUE!</v>
      </c>
      <c r="C436" s="333"/>
      <c r="D436" s="333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</row>
    <row r="437" spans="1:17" x14ac:dyDescent="0.35">
      <c r="A437" t="e">
        <f t="shared" si="6"/>
        <v>#VALUE!</v>
      </c>
      <c r="C437" s="333"/>
      <c r="D437" s="333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</row>
    <row r="438" spans="1:17" x14ac:dyDescent="0.35">
      <c r="A438" t="e">
        <f t="shared" si="6"/>
        <v>#VALUE!</v>
      </c>
      <c r="C438" s="333"/>
      <c r="D438" s="333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</row>
    <row r="439" spans="1:17" x14ac:dyDescent="0.35">
      <c r="A439" t="e">
        <f t="shared" si="6"/>
        <v>#VALUE!</v>
      </c>
      <c r="C439" s="333"/>
      <c r="D439" s="333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</row>
    <row r="440" spans="1:17" x14ac:dyDescent="0.35">
      <c r="A440" t="e">
        <f t="shared" si="6"/>
        <v>#VALUE!</v>
      </c>
      <c r="C440" s="333"/>
      <c r="D440" s="333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</row>
    <row r="441" spans="1:17" x14ac:dyDescent="0.35">
      <c r="A441" t="e">
        <f t="shared" si="6"/>
        <v>#VALUE!</v>
      </c>
      <c r="C441" s="333"/>
      <c r="D441" s="333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</row>
    <row r="442" spans="1:17" x14ac:dyDescent="0.35">
      <c r="A442" t="e">
        <f t="shared" si="6"/>
        <v>#VALUE!</v>
      </c>
      <c r="C442" s="333"/>
      <c r="D442" s="333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</row>
    <row r="443" spans="1:17" x14ac:dyDescent="0.35">
      <c r="A443" t="e">
        <f t="shared" si="6"/>
        <v>#VALUE!</v>
      </c>
      <c r="C443" s="333"/>
      <c r="D443" s="333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</row>
    <row r="444" spans="1:17" x14ac:dyDescent="0.35">
      <c r="A444" t="e">
        <f t="shared" si="6"/>
        <v>#VALUE!</v>
      </c>
      <c r="C444" s="333"/>
      <c r="D444" s="333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</row>
    <row r="445" spans="1:17" x14ac:dyDescent="0.35">
      <c r="A445" t="e">
        <f t="shared" si="6"/>
        <v>#VALUE!</v>
      </c>
      <c r="C445" s="333"/>
      <c r="D445" s="333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</row>
    <row r="446" spans="1:17" x14ac:dyDescent="0.35">
      <c r="A446" t="e">
        <f t="shared" si="6"/>
        <v>#VALUE!</v>
      </c>
      <c r="C446" s="333"/>
      <c r="D446" s="333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</row>
    <row r="447" spans="1:17" x14ac:dyDescent="0.35">
      <c r="A447" t="e">
        <f t="shared" si="6"/>
        <v>#VALUE!</v>
      </c>
      <c r="C447" s="333"/>
      <c r="D447" s="333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</row>
    <row r="448" spans="1:17" x14ac:dyDescent="0.35">
      <c r="A448" t="e">
        <f t="shared" si="6"/>
        <v>#VALUE!</v>
      </c>
      <c r="C448" s="333"/>
      <c r="D448" s="333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</row>
    <row r="449" spans="1:17" x14ac:dyDescent="0.35">
      <c r="A449" t="e">
        <f t="shared" si="6"/>
        <v>#VALUE!</v>
      </c>
      <c r="C449" s="333"/>
      <c r="D449" s="333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</row>
    <row r="450" spans="1:17" x14ac:dyDescent="0.35">
      <c r="A450" t="e">
        <f t="shared" si="6"/>
        <v>#VALUE!</v>
      </c>
      <c r="C450" s="333"/>
      <c r="D450" s="333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</row>
    <row r="451" spans="1:17" x14ac:dyDescent="0.35">
      <c r="A451" t="e">
        <f t="shared" si="6"/>
        <v>#VALUE!</v>
      </c>
      <c r="C451" s="333"/>
      <c r="D451" s="333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</row>
    <row r="452" spans="1:17" x14ac:dyDescent="0.35">
      <c r="A452" t="e">
        <f t="shared" si="6"/>
        <v>#VALUE!</v>
      </c>
      <c r="C452" s="333"/>
      <c r="D452" s="333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</row>
    <row r="453" spans="1:17" x14ac:dyDescent="0.35">
      <c r="A453" t="e">
        <f t="shared" si="6"/>
        <v>#VALUE!</v>
      </c>
      <c r="C453" s="333"/>
      <c r="D453" s="333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</row>
    <row r="454" spans="1:17" x14ac:dyDescent="0.35">
      <c r="A454" t="e">
        <f t="shared" si="6"/>
        <v>#VALUE!</v>
      </c>
      <c r="C454" s="333"/>
      <c r="D454" s="333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</row>
    <row r="455" spans="1:17" x14ac:dyDescent="0.35">
      <c r="A455" t="e">
        <f t="shared" ref="A455:A500" si="7">VALUE(LEFT(D455,6))</f>
        <v>#VALUE!</v>
      </c>
      <c r="C455" s="333"/>
      <c r="D455" s="333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</row>
    <row r="456" spans="1:17" x14ac:dyDescent="0.35">
      <c r="A456" t="e">
        <f t="shared" si="7"/>
        <v>#VALUE!</v>
      </c>
      <c r="C456" s="333"/>
      <c r="D456" s="333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</row>
    <row r="457" spans="1:17" x14ac:dyDescent="0.35">
      <c r="A457" t="e">
        <f t="shared" si="7"/>
        <v>#VALUE!</v>
      </c>
      <c r="C457" s="333"/>
      <c r="D457" s="333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</row>
    <row r="458" spans="1:17" x14ac:dyDescent="0.35">
      <c r="A458" t="e">
        <f t="shared" si="7"/>
        <v>#VALUE!</v>
      </c>
      <c r="C458" s="333"/>
      <c r="D458" s="333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</row>
    <row r="459" spans="1:17" x14ac:dyDescent="0.35">
      <c r="A459" t="e">
        <f t="shared" si="7"/>
        <v>#VALUE!</v>
      </c>
      <c r="C459" s="333"/>
      <c r="D459" s="333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</row>
    <row r="460" spans="1:17" x14ac:dyDescent="0.35">
      <c r="A460" t="e">
        <f t="shared" si="7"/>
        <v>#VALUE!</v>
      </c>
      <c r="C460" s="333"/>
      <c r="D460" s="333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</row>
    <row r="461" spans="1:17" x14ac:dyDescent="0.35">
      <c r="A461" t="e">
        <f t="shared" si="7"/>
        <v>#VALUE!</v>
      </c>
      <c r="C461" s="333"/>
      <c r="D461" s="333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</row>
    <row r="462" spans="1:17" x14ac:dyDescent="0.35">
      <c r="A462" t="e">
        <f t="shared" si="7"/>
        <v>#VALUE!</v>
      </c>
      <c r="C462" s="333"/>
      <c r="D462" s="333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</row>
    <row r="463" spans="1:17" x14ac:dyDescent="0.35">
      <c r="A463" t="e">
        <f t="shared" si="7"/>
        <v>#VALUE!</v>
      </c>
      <c r="C463" s="333"/>
      <c r="D463" s="333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</row>
    <row r="464" spans="1:17" x14ac:dyDescent="0.35">
      <c r="A464" t="e">
        <f t="shared" si="7"/>
        <v>#VALUE!</v>
      </c>
      <c r="C464" s="333"/>
      <c r="D464" s="333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</row>
    <row r="465" spans="1:17" x14ac:dyDescent="0.35">
      <c r="A465" t="e">
        <f t="shared" si="7"/>
        <v>#VALUE!</v>
      </c>
      <c r="C465" s="333"/>
      <c r="D465" s="333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</row>
    <row r="466" spans="1:17" x14ac:dyDescent="0.35">
      <c r="A466" t="e">
        <f t="shared" si="7"/>
        <v>#VALUE!</v>
      </c>
      <c r="C466" s="333"/>
      <c r="D466" s="333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</row>
    <row r="467" spans="1:17" x14ac:dyDescent="0.35">
      <c r="A467" t="e">
        <f t="shared" si="7"/>
        <v>#VALUE!</v>
      </c>
      <c r="C467" s="333"/>
      <c r="D467" s="333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</row>
    <row r="468" spans="1:17" x14ac:dyDescent="0.35">
      <c r="A468" t="e">
        <f t="shared" si="7"/>
        <v>#VALUE!</v>
      </c>
      <c r="C468" s="333"/>
      <c r="D468" s="333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</row>
    <row r="469" spans="1:17" x14ac:dyDescent="0.35">
      <c r="A469" t="e">
        <f t="shared" si="7"/>
        <v>#VALUE!</v>
      </c>
      <c r="C469" s="333"/>
      <c r="D469" s="333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</row>
    <row r="470" spans="1:17" x14ac:dyDescent="0.35">
      <c r="A470" t="e">
        <f t="shared" si="7"/>
        <v>#VALUE!</v>
      </c>
      <c r="C470" s="333"/>
      <c r="D470" s="333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</row>
    <row r="471" spans="1:17" x14ac:dyDescent="0.35">
      <c r="A471" t="e">
        <f t="shared" si="7"/>
        <v>#VALUE!</v>
      </c>
      <c r="C471" s="333"/>
      <c r="D471" s="333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</row>
    <row r="472" spans="1:17" x14ac:dyDescent="0.35">
      <c r="A472" t="e">
        <f t="shared" si="7"/>
        <v>#VALUE!</v>
      </c>
      <c r="C472" s="333"/>
      <c r="D472" s="333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</row>
    <row r="473" spans="1:17" x14ac:dyDescent="0.35">
      <c r="A473" t="e">
        <f t="shared" si="7"/>
        <v>#VALUE!</v>
      </c>
      <c r="C473" s="333"/>
      <c r="D473" s="333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</row>
    <row r="474" spans="1:17" x14ac:dyDescent="0.35">
      <c r="A474" t="e">
        <f t="shared" si="7"/>
        <v>#VALUE!</v>
      </c>
      <c r="C474" s="333"/>
      <c r="D474" s="333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</row>
    <row r="475" spans="1:17" x14ac:dyDescent="0.35">
      <c r="A475" t="e">
        <f t="shared" si="7"/>
        <v>#VALUE!</v>
      </c>
      <c r="C475" s="333"/>
      <c r="D475" s="333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</row>
    <row r="476" spans="1:17" x14ac:dyDescent="0.35">
      <c r="A476" t="e">
        <f t="shared" si="7"/>
        <v>#VALUE!</v>
      </c>
      <c r="C476" s="333"/>
      <c r="D476" s="333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</row>
    <row r="477" spans="1:17" x14ac:dyDescent="0.35">
      <c r="A477" t="e">
        <f t="shared" si="7"/>
        <v>#VALUE!</v>
      </c>
      <c r="C477" s="333"/>
      <c r="D477" s="333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</row>
    <row r="478" spans="1:17" x14ac:dyDescent="0.35">
      <c r="A478" t="e">
        <f t="shared" si="7"/>
        <v>#VALUE!</v>
      </c>
      <c r="C478" s="333"/>
      <c r="D478" s="333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</row>
    <row r="479" spans="1:17" x14ac:dyDescent="0.35">
      <c r="A479" t="e">
        <f t="shared" si="7"/>
        <v>#VALUE!</v>
      </c>
      <c r="C479" s="333"/>
      <c r="D479" s="333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</row>
    <row r="480" spans="1:17" x14ac:dyDescent="0.35">
      <c r="A480" t="e">
        <f t="shared" si="7"/>
        <v>#VALUE!</v>
      </c>
      <c r="C480" s="333"/>
      <c r="D480" s="333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</row>
    <row r="481" spans="1:17" x14ac:dyDescent="0.35">
      <c r="A481" t="e">
        <f t="shared" si="7"/>
        <v>#VALUE!</v>
      </c>
      <c r="C481" s="333"/>
      <c r="D481" s="333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</row>
    <row r="482" spans="1:17" x14ac:dyDescent="0.35">
      <c r="A482" t="e">
        <f t="shared" si="7"/>
        <v>#VALUE!</v>
      </c>
      <c r="C482" s="333"/>
      <c r="D482" s="333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</row>
    <row r="483" spans="1:17" x14ac:dyDescent="0.35">
      <c r="A483" t="e">
        <f t="shared" si="7"/>
        <v>#VALUE!</v>
      </c>
      <c r="C483" s="333"/>
      <c r="D483" s="333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</row>
    <row r="484" spans="1:17" x14ac:dyDescent="0.35">
      <c r="A484" t="e">
        <f t="shared" si="7"/>
        <v>#VALUE!</v>
      </c>
      <c r="C484" s="333"/>
      <c r="D484" s="333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</row>
    <row r="485" spans="1:17" x14ac:dyDescent="0.35">
      <c r="A485" t="e">
        <f t="shared" si="7"/>
        <v>#VALUE!</v>
      </c>
      <c r="C485" s="333"/>
      <c r="D485" s="333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</row>
    <row r="486" spans="1:17" x14ac:dyDescent="0.35">
      <c r="A486" t="e">
        <f t="shared" si="7"/>
        <v>#VALUE!</v>
      </c>
      <c r="C486" s="333"/>
      <c r="D486" s="333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</row>
    <row r="487" spans="1:17" x14ac:dyDescent="0.35">
      <c r="A487" t="e">
        <f t="shared" si="7"/>
        <v>#VALUE!</v>
      </c>
      <c r="C487" s="333"/>
      <c r="D487" s="333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</row>
    <row r="488" spans="1:17" x14ac:dyDescent="0.35">
      <c r="A488" t="e">
        <f t="shared" si="7"/>
        <v>#VALUE!</v>
      </c>
      <c r="C488" s="333"/>
      <c r="D488" s="333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</row>
    <row r="489" spans="1:17" x14ac:dyDescent="0.35">
      <c r="A489" t="e">
        <f t="shared" si="7"/>
        <v>#VALUE!</v>
      </c>
      <c r="C489" s="333"/>
      <c r="D489" s="333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</row>
    <row r="490" spans="1:17" x14ac:dyDescent="0.35">
      <c r="A490" t="e">
        <f t="shared" si="7"/>
        <v>#VALUE!</v>
      </c>
      <c r="C490" s="333"/>
      <c r="D490" s="333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</row>
    <row r="491" spans="1:17" x14ac:dyDescent="0.35">
      <c r="A491" t="e">
        <f t="shared" si="7"/>
        <v>#VALUE!</v>
      </c>
      <c r="C491" s="333"/>
      <c r="D491" s="333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</row>
    <row r="492" spans="1:17" x14ac:dyDescent="0.35">
      <c r="A492" t="e">
        <f t="shared" si="7"/>
        <v>#VALUE!</v>
      </c>
      <c r="C492" s="333"/>
      <c r="D492" s="333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</row>
    <row r="493" spans="1:17" x14ac:dyDescent="0.35">
      <c r="A493" t="e">
        <f t="shared" si="7"/>
        <v>#VALUE!</v>
      </c>
      <c r="C493" s="333"/>
      <c r="D493" s="333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</row>
    <row r="494" spans="1:17" x14ac:dyDescent="0.35">
      <c r="A494" t="e">
        <f t="shared" si="7"/>
        <v>#VALUE!</v>
      </c>
      <c r="C494" s="333"/>
      <c r="D494" s="333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</row>
    <row r="495" spans="1:17" x14ac:dyDescent="0.35">
      <c r="A495" t="e">
        <f t="shared" si="7"/>
        <v>#VALUE!</v>
      </c>
      <c r="C495" s="333"/>
      <c r="D495" s="333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</row>
    <row r="496" spans="1:17" x14ac:dyDescent="0.35">
      <c r="A496" t="e">
        <f t="shared" si="7"/>
        <v>#VALUE!</v>
      </c>
      <c r="C496" s="333"/>
      <c r="D496" s="333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</row>
    <row r="497" spans="1:17" x14ac:dyDescent="0.35">
      <c r="A497" t="e">
        <f t="shared" si="7"/>
        <v>#VALUE!</v>
      </c>
      <c r="C497" s="333"/>
      <c r="D497" s="333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</row>
    <row r="498" spans="1:17" x14ac:dyDescent="0.35">
      <c r="A498" t="e">
        <f t="shared" si="7"/>
        <v>#VALUE!</v>
      </c>
      <c r="C498" s="333"/>
      <c r="D498" s="333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</row>
    <row r="499" spans="1:17" x14ac:dyDescent="0.35">
      <c r="A499" t="e">
        <f t="shared" si="7"/>
        <v>#VALUE!</v>
      </c>
      <c r="C499" s="333"/>
      <c r="D499" s="333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</row>
    <row r="500" spans="1:17" x14ac:dyDescent="0.35">
      <c r="A500" t="e">
        <f t="shared" si="7"/>
        <v>#VALUE!</v>
      </c>
      <c r="C500" s="333"/>
      <c r="D500" s="333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</row>
  </sheetData>
  <sheetProtection algorithmName="SHA-512" hashValue="nahr5rmC/oe4L5lgXjspVSRTNUpWE0BjcER2Llk7yRxsHPXmvPfKA1hTaJOt9+NfHHgpuc63/T3PQsXXIxF3TA==" saltValue="pF25/Zs7Bd05c6WJMKxM7A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theme="7" tint="0.59999389629810485"/>
  </sheetPr>
  <dimension ref="A1:Q500"/>
  <sheetViews>
    <sheetView workbookViewId="0">
      <pane ySplit="6" topLeftCell="A104" activePane="bottomLeft" state="frozen"/>
      <selection activeCell="A2" sqref="A2"/>
      <selection pane="bottomLeft" activeCell="C1" sqref="C1:Q113"/>
    </sheetView>
  </sheetViews>
  <sheetFormatPr defaultColWidth="8.81640625" defaultRowHeight="14.5" x14ac:dyDescent="0.35"/>
  <cols>
    <col min="2" max="2" width="4.7265625" customWidth="1"/>
    <col min="3" max="3" width="4.7265625" style="334" customWidth="1"/>
    <col min="4" max="4" width="37.26953125" style="334" bestFit="1" customWidth="1"/>
    <col min="5" max="17" width="10.7265625" style="335" customWidth="1"/>
  </cols>
  <sheetData>
    <row r="1" spans="1:17" x14ac:dyDescent="0.35">
      <c r="C1" s="333" t="s">
        <v>1475</v>
      </c>
      <c r="D1" s="333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</row>
    <row r="2" spans="1:17" x14ac:dyDescent="0.35">
      <c r="C2" s="333" t="s">
        <v>1959</v>
      </c>
      <c r="D2" s="333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</row>
    <row r="3" spans="1:17" x14ac:dyDescent="0.35">
      <c r="C3" s="333"/>
      <c r="D3" s="333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</row>
    <row r="4" spans="1:17" x14ac:dyDescent="0.35">
      <c r="A4">
        <v>1</v>
      </c>
    </row>
    <row r="5" spans="1:17" x14ac:dyDescent="0.35">
      <c r="A5" t="s">
        <v>1838</v>
      </c>
      <c r="C5" s="333"/>
      <c r="D5" s="333"/>
      <c r="E5" s="328" t="s">
        <v>671</v>
      </c>
      <c r="F5" s="328" t="s">
        <v>672</v>
      </c>
      <c r="G5" s="328" t="s">
        <v>673</v>
      </c>
      <c r="H5" s="328" t="s">
        <v>674</v>
      </c>
      <c r="I5" s="328" t="s">
        <v>675</v>
      </c>
      <c r="J5" s="328" t="s">
        <v>676</v>
      </c>
      <c r="K5" s="328" t="s">
        <v>677</v>
      </c>
      <c r="L5" s="328" t="s">
        <v>678</v>
      </c>
      <c r="M5" s="328" t="s">
        <v>679</v>
      </c>
      <c r="N5" s="328" t="s">
        <v>680</v>
      </c>
      <c r="O5" s="328" t="s">
        <v>681</v>
      </c>
      <c r="P5" s="328" t="s">
        <v>682</v>
      </c>
      <c r="Q5" s="328" t="s">
        <v>2</v>
      </c>
    </row>
    <row r="6" spans="1:17" x14ac:dyDescent="0.35">
      <c r="C6" s="333" t="s">
        <v>1960</v>
      </c>
      <c r="D6" s="333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x14ac:dyDescent="0.35">
      <c r="A7" t="e">
        <f t="shared" ref="A7:A70" si="0">VALUE(LEFT(D7,6))</f>
        <v>#VALUE!</v>
      </c>
      <c r="C7" s="333" t="s">
        <v>1961</v>
      </c>
      <c r="D7" s="333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x14ac:dyDescent="0.35">
      <c r="A8" t="e">
        <f t="shared" si="0"/>
        <v>#VALUE!</v>
      </c>
      <c r="C8" s="333"/>
      <c r="D8" s="333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x14ac:dyDescent="0.35">
      <c r="A9">
        <f t="shared" si="0"/>
        <v>400000</v>
      </c>
      <c r="C9" s="333"/>
      <c r="D9" s="333" t="s">
        <v>1895</v>
      </c>
      <c r="E9" s="328">
        <v>116394</v>
      </c>
      <c r="F9" s="328">
        <v>116394</v>
      </c>
      <c r="G9" s="328">
        <v>116394</v>
      </c>
      <c r="H9" s="328">
        <v>116394</v>
      </c>
      <c r="I9" s="328">
        <v>116394</v>
      </c>
      <c r="J9" s="328">
        <v>116394</v>
      </c>
      <c r="K9" s="328">
        <v>116394</v>
      </c>
      <c r="L9" s="328">
        <v>116394</v>
      </c>
      <c r="M9" s="328" t="s">
        <v>1845</v>
      </c>
      <c r="N9" s="328" t="s">
        <v>1845</v>
      </c>
      <c r="O9" s="328" t="s">
        <v>1845</v>
      </c>
      <c r="P9" s="328" t="s">
        <v>1845</v>
      </c>
      <c r="Q9" s="328">
        <v>931152</v>
      </c>
    </row>
    <row r="10" spans="1:17" x14ac:dyDescent="0.35">
      <c r="A10">
        <f t="shared" si="0"/>
        <v>420000</v>
      </c>
      <c r="C10" s="333"/>
      <c r="D10" s="333" t="s">
        <v>1949</v>
      </c>
      <c r="E10" s="336" t="s">
        <v>1845</v>
      </c>
      <c r="F10" s="336" t="s">
        <v>1845</v>
      </c>
      <c r="G10" s="336" t="s">
        <v>1845</v>
      </c>
      <c r="H10" s="336">
        <v>1.18</v>
      </c>
      <c r="I10" s="336">
        <v>4.1900000000000004</v>
      </c>
      <c r="J10" s="336">
        <v>4.3099999999999996</v>
      </c>
      <c r="K10" s="336">
        <v>5.69</v>
      </c>
      <c r="L10" s="328" t="s">
        <v>1845</v>
      </c>
      <c r="M10" s="328" t="s">
        <v>1845</v>
      </c>
      <c r="N10" s="328" t="s">
        <v>1845</v>
      </c>
      <c r="O10" s="328" t="s">
        <v>1845</v>
      </c>
      <c r="P10" s="328" t="s">
        <v>1845</v>
      </c>
      <c r="Q10" s="336">
        <v>15.37</v>
      </c>
    </row>
    <row r="11" spans="1:17" x14ac:dyDescent="0.35">
      <c r="A11">
        <f t="shared" si="0"/>
        <v>430000</v>
      </c>
      <c r="C11" s="333"/>
      <c r="D11" s="333" t="s">
        <v>1896</v>
      </c>
      <c r="E11" s="328">
        <v>385.7</v>
      </c>
      <c r="F11" s="328">
        <v>10</v>
      </c>
      <c r="G11" s="328" t="s">
        <v>1845</v>
      </c>
      <c r="H11" s="328" t="s">
        <v>1845</v>
      </c>
      <c r="I11" s="328" t="s">
        <v>1845</v>
      </c>
      <c r="J11" s="328" t="s">
        <v>1845</v>
      </c>
      <c r="K11" s="328" t="s">
        <v>1845</v>
      </c>
      <c r="L11" s="328" t="s">
        <v>1845</v>
      </c>
      <c r="M11" s="328" t="s">
        <v>1845</v>
      </c>
      <c r="N11" s="328" t="s">
        <v>1845</v>
      </c>
      <c r="O11" s="328" t="s">
        <v>1845</v>
      </c>
      <c r="P11" s="328" t="s">
        <v>1845</v>
      </c>
      <c r="Q11" s="328">
        <v>395.7</v>
      </c>
    </row>
    <row r="12" spans="1:17" x14ac:dyDescent="0.35">
      <c r="A12">
        <f t="shared" si="0"/>
        <v>430010</v>
      </c>
      <c r="C12" s="333"/>
      <c r="D12" s="333" t="s">
        <v>1897</v>
      </c>
      <c r="E12" s="328">
        <v>67.260000000000005</v>
      </c>
      <c r="F12" s="328">
        <v>60.23</v>
      </c>
      <c r="G12" s="336" t="s">
        <v>1845</v>
      </c>
      <c r="H12" s="328" t="s">
        <v>1845</v>
      </c>
      <c r="I12" s="328" t="s">
        <v>1845</v>
      </c>
      <c r="J12" s="336" t="s">
        <v>1845</v>
      </c>
      <c r="K12" s="328" t="s">
        <v>1845</v>
      </c>
      <c r="L12" s="328" t="s">
        <v>1845</v>
      </c>
      <c r="M12" s="328" t="s">
        <v>1845</v>
      </c>
      <c r="N12" s="328" t="s">
        <v>1845</v>
      </c>
      <c r="O12" s="328" t="s">
        <v>1845</v>
      </c>
      <c r="P12" s="328" t="s">
        <v>1845</v>
      </c>
      <c r="Q12" s="336">
        <v>127.49</v>
      </c>
    </row>
    <row r="13" spans="1:17" x14ac:dyDescent="0.35">
      <c r="A13" t="e">
        <f t="shared" si="0"/>
        <v>#VALUE!</v>
      </c>
      <c r="C13" s="333" t="s">
        <v>1962</v>
      </c>
      <c r="D13" s="333"/>
      <c r="E13" s="328">
        <v>116846.96</v>
      </c>
      <c r="F13" s="328">
        <v>116464.23</v>
      </c>
      <c r="G13" s="328">
        <v>116394</v>
      </c>
      <c r="H13" s="328">
        <v>116395.18</v>
      </c>
      <c r="I13" s="328">
        <v>116398.19</v>
      </c>
      <c r="J13" s="328">
        <v>116398.31</v>
      </c>
      <c r="K13" s="328">
        <v>116399.69</v>
      </c>
      <c r="L13" s="328">
        <v>116394</v>
      </c>
      <c r="M13" s="328" t="s">
        <v>1845</v>
      </c>
      <c r="N13" s="328" t="s">
        <v>1845</v>
      </c>
      <c r="O13" s="328" t="s">
        <v>1845</v>
      </c>
      <c r="P13" s="328" t="s">
        <v>1845</v>
      </c>
      <c r="Q13" s="328">
        <v>931690.56</v>
      </c>
    </row>
    <row r="14" spans="1:17" x14ac:dyDescent="0.35">
      <c r="A14" t="e">
        <f t="shared" si="0"/>
        <v>#VALUE!</v>
      </c>
      <c r="C14" s="333" t="s">
        <v>177</v>
      </c>
      <c r="D14" s="333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x14ac:dyDescent="0.35">
      <c r="A15" t="e">
        <f t="shared" si="0"/>
        <v>#VALUE!</v>
      </c>
      <c r="C15" s="333"/>
      <c r="D15" s="333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36"/>
    </row>
    <row r="16" spans="1:17" x14ac:dyDescent="0.35">
      <c r="A16" t="e">
        <f t="shared" si="0"/>
        <v>#VALUE!</v>
      </c>
      <c r="C16" s="333"/>
      <c r="D16" s="333"/>
      <c r="E16" s="336"/>
      <c r="F16" s="336"/>
      <c r="G16" s="336"/>
      <c r="H16" s="336"/>
      <c r="I16" s="336"/>
      <c r="J16" s="336"/>
      <c r="K16" s="336"/>
      <c r="L16" s="328"/>
      <c r="M16" s="328"/>
      <c r="N16" s="328"/>
      <c r="O16" s="328"/>
      <c r="P16" s="328"/>
      <c r="Q16" s="336"/>
    </row>
    <row r="17" spans="1:17" x14ac:dyDescent="0.35">
      <c r="A17">
        <f t="shared" si="0"/>
        <v>491000</v>
      </c>
      <c r="C17" s="333"/>
      <c r="D17" s="333" t="s">
        <v>1898</v>
      </c>
      <c r="E17" s="336">
        <v>-17500</v>
      </c>
      <c r="F17" s="328">
        <v>-17500</v>
      </c>
      <c r="G17" s="328">
        <v>-17500</v>
      </c>
      <c r="H17" s="328">
        <v>-17500</v>
      </c>
      <c r="I17" s="336">
        <v>-17500</v>
      </c>
      <c r="J17" s="328">
        <v>-17500</v>
      </c>
      <c r="K17" s="328">
        <v>-17500</v>
      </c>
      <c r="L17" s="328" t="s">
        <v>1845</v>
      </c>
      <c r="M17" s="328" t="s">
        <v>1845</v>
      </c>
      <c r="N17" s="328" t="s">
        <v>1845</v>
      </c>
      <c r="O17" s="328" t="s">
        <v>1845</v>
      </c>
      <c r="P17" s="328" t="s">
        <v>1845</v>
      </c>
      <c r="Q17" s="336">
        <v>-122500</v>
      </c>
    </row>
    <row r="18" spans="1:17" x14ac:dyDescent="0.35">
      <c r="A18" t="e">
        <f t="shared" si="0"/>
        <v>#VALUE!</v>
      </c>
      <c r="C18" s="333"/>
      <c r="D18" s="333"/>
      <c r="E18" s="336"/>
      <c r="F18" s="336"/>
      <c r="G18" s="336"/>
      <c r="H18" s="336"/>
      <c r="I18" s="336"/>
      <c r="J18" s="336"/>
      <c r="K18" s="336"/>
      <c r="L18" s="328"/>
      <c r="M18" s="328"/>
      <c r="N18" s="328"/>
      <c r="O18" s="328"/>
      <c r="P18" s="328"/>
      <c r="Q18" s="336"/>
    </row>
    <row r="19" spans="1:17" x14ac:dyDescent="0.35">
      <c r="A19">
        <f t="shared" si="0"/>
        <v>491557</v>
      </c>
      <c r="C19" s="333"/>
      <c r="D19" s="333" t="s">
        <v>1899</v>
      </c>
      <c r="E19" s="328">
        <v>-20363.79</v>
      </c>
      <c r="F19" s="328">
        <v>-20363.79</v>
      </c>
      <c r="G19" s="328">
        <v>-20363.79</v>
      </c>
      <c r="H19" s="328">
        <v>-20363.79</v>
      </c>
      <c r="I19" s="328">
        <v>-20363.79</v>
      </c>
      <c r="J19" s="328">
        <v>-20363.79</v>
      </c>
      <c r="K19" s="328">
        <v>-20363.79</v>
      </c>
      <c r="L19" s="328" t="s">
        <v>1845</v>
      </c>
      <c r="M19" s="328" t="s">
        <v>1845</v>
      </c>
      <c r="N19" s="328" t="s">
        <v>1845</v>
      </c>
      <c r="O19" s="328" t="s">
        <v>1845</v>
      </c>
      <c r="P19" s="328" t="s">
        <v>1845</v>
      </c>
      <c r="Q19" s="336">
        <v>-142546.53</v>
      </c>
    </row>
    <row r="20" spans="1:17" x14ac:dyDescent="0.35">
      <c r="A20" t="e">
        <f t="shared" si="0"/>
        <v>#VALUE!</v>
      </c>
      <c r="C20" s="333"/>
      <c r="D20" s="333"/>
      <c r="E20" s="328"/>
      <c r="F20" s="328"/>
      <c r="G20" s="328"/>
      <c r="H20" s="328"/>
      <c r="I20" s="328"/>
      <c r="J20" s="336"/>
      <c r="K20" s="328"/>
      <c r="L20" s="328"/>
      <c r="M20" s="328"/>
      <c r="N20" s="328"/>
      <c r="O20" s="328"/>
      <c r="P20" s="328"/>
      <c r="Q20" s="336"/>
    </row>
    <row r="21" spans="1:17" x14ac:dyDescent="0.35">
      <c r="A21" t="e">
        <f t="shared" si="0"/>
        <v>#VALUE!</v>
      </c>
      <c r="C21" s="333" t="s">
        <v>1963</v>
      </c>
      <c r="D21" s="333"/>
      <c r="E21" s="328">
        <v>-37863.79</v>
      </c>
      <c r="F21" s="328">
        <v>-37863.79</v>
      </c>
      <c r="G21" s="328">
        <v>-37863.79</v>
      </c>
      <c r="H21" s="328">
        <v>-37863.79</v>
      </c>
      <c r="I21" s="328">
        <v>-37863.79</v>
      </c>
      <c r="J21" s="328">
        <v>-37863.79</v>
      </c>
      <c r="K21" s="328">
        <v>-37863.79</v>
      </c>
      <c r="L21" s="328" t="s">
        <v>1845</v>
      </c>
      <c r="M21" s="328" t="s">
        <v>1845</v>
      </c>
      <c r="N21" s="328" t="s">
        <v>1845</v>
      </c>
      <c r="O21" s="328" t="s">
        <v>1845</v>
      </c>
      <c r="P21" s="328" t="s">
        <v>1845</v>
      </c>
      <c r="Q21" s="328">
        <v>-265046.53000000003</v>
      </c>
    </row>
    <row r="22" spans="1:17" x14ac:dyDescent="0.35">
      <c r="A22" t="e">
        <f t="shared" si="0"/>
        <v>#VALUE!</v>
      </c>
      <c r="C22" s="333" t="s">
        <v>1964</v>
      </c>
      <c r="D22" s="333"/>
      <c r="E22" s="328">
        <v>78983.17</v>
      </c>
      <c r="F22" s="328">
        <v>78600.44</v>
      </c>
      <c r="G22" s="328">
        <v>78530.210000000006</v>
      </c>
      <c r="H22" s="328">
        <v>78531.39</v>
      </c>
      <c r="I22" s="328">
        <v>78534.399999999994</v>
      </c>
      <c r="J22" s="328">
        <v>78534.52</v>
      </c>
      <c r="K22" s="328">
        <v>78535.899999999994</v>
      </c>
      <c r="L22" s="328">
        <v>116394</v>
      </c>
      <c r="M22" s="328" t="s">
        <v>1845</v>
      </c>
      <c r="N22" s="328" t="s">
        <v>1845</v>
      </c>
      <c r="O22" s="328" t="s">
        <v>1845</v>
      </c>
      <c r="P22" s="328" t="s">
        <v>1845</v>
      </c>
      <c r="Q22" s="328">
        <v>666644.03</v>
      </c>
    </row>
    <row r="23" spans="1:17" x14ac:dyDescent="0.35">
      <c r="A23" t="e">
        <f t="shared" si="0"/>
        <v>#VALUE!</v>
      </c>
      <c r="C23" s="333"/>
      <c r="D23" s="333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1:17" x14ac:dyDescent="0.35">
      <c r="A24" t="e">
        <f t="shared" si="0"/>
        <v>#VALUE!</v>
      </c>
      <c r="C24" s="333" t="s">
        <v>1965</v>
      </c>
      <c r="D24" s="333"/>
      <c r="E24" s="336"/>
      <c r="F24" s="336"/>
      <c r="G24" s="336"/>
      <c r="H24" s="336"/>
      <c r="I24" s="336"/>
      <c r="J24" s="336"/>
      <c r="K24" s="336"/>
      <c r="L24" s="328"/>
      <c r="M24" s="328"/>
      <c r="N24" s="328"/>
      <c r="O24" s="328"/>
      <c r="P24" s="328"/>
      <c r="Q24" s="336"/>
    </row>
    <row r="25" spans="1:17" x14ac:dyDescent="0.35">
      <c r="A25" t="e">
        <f t="shared" si="0"/>
        <v>#VALUE!</v>
      </c>
      <c r="C25" s="333" t="s">
        <v>202</v>
      </c>
      <c r="D25" s="333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1:17" x14ac:dyDescent="0.35">
      <c r="A26" t="e">
        <f t="shared" si="0"/>
        <v>#VALUE!</v>
      </c>
      <c r="C26" s="333"/>
      <c r="D26" s="333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1:17" x14ac:dyDescent="0.35">
      <c r="A27">
        <f t="shared" si="0"/>
        <v>500000</v>
      </c>
      <c r="C27" s="333"/>
      <c r="D27" s="333" t="s">
        <v>1900</v>
      </c>
      <c r="E27" s="328">
        <v>28588</v>
      </c>
      <c r="F27" s="328">
        <v>28588</v>
      </c>
      <c r="G27" s="328">
        <v>28588</v>
      </c>
      <c r="H27" s="328">
        <v>28588</v>
      </c>
      <c r="I27" s="328">
        <v>28588</v>
      </c>
      <c r="J27" s="328">
        <v>28588</v>
      </c>
      <c r="K27" s="328">
        <v>28588</v>
      </c>
      <c r="L27" s="328" t="s">
        <v>1845</v>
      </c>
      <c r="M27" s="328" t="s">
        <v>1845</v>
      </c>
      <c r="N27" s="328" t="s">
        <v>1845</v>
      </c>
      <c r="O27" s="328" t="s">
        <v>1845</v>
      </c>
      <c r="P27" s="328" t="s">
        <v>1845</v>
      </c>
      <c r="Q27" s="328">
        <v>200116</v>
      </c>
    </row>
    <row r="28" spans="1:17" x14ac:dyDescent="0.35">
      <c r="A28">
        <f t="shared" si="0"/>
        <v>500500</v>
      </c>
      <c r="C28" s="333"/>
      <c r="D28" s="333" t="s">
        <v>1901</v>
      </c>
      <c r="E28" s="336">
        <v>-4727.58</v>
      </c>
      <c r="F28" s="336">
        <v>-4430.91</v>
      </c>
      <c r="G28" s="336">
        <v>-6283.31</v>
      </c>
      <c r="H28" s="336">
        <v>-6721.37</v>
      </c>
      <c r="I28" s="336">
        <v>-6755.93</v>
      </c>
      <c r="J28" s="336">
        <v>-5692.13</v>
      </c>
      <c r="K28" s="336">
        <v>-7992.75</v>
      </c>
      <c r="L28" s="328">
        <v>-6838.12</v>
      </c>
      <c r="M28" s="328" t="s">
        <v>1845</v>
      </c>
      <c r="N28" s="328" t="s">
        <v>1845</v>
      </c>
      <c r="O28" s="328" t="s">
        <v>1845</v>
      </c>
      <c r="P28" s="328" t="s">
        <v>1845</v>
      </c>
      <c r="Q28" s="336">
        <v>-49442.1</v>
      </c>
    </row>
    <row r="29" spans="1:17" x14ac:dyDescent="0.35">
      <c r="A29">
        <f t="shared" si="0"/>
        <v>501000</v>
      </c>
      <c r="C29" s="333"/>
      <c r="D29" s="333" t="s">
        <v>1902</v>
      </c>
      <c r="E29" s="336">
        <v>18535.68</v>
      </c>
      <c r="F29" s="336">
        <v>21029.02</v>
      </c>
      <c r="G29" s="336">
        <v>19336.48</v>
      </c>
      <c r="H29" s="336">
        <v>18589.18</v>
      </c>
      <c r="I29" s="336">
        <v>18917.599999999999</v>
      </c>
      <c r="J29" s="336">
        <v>20326.759999999998</v>
      </c>
      <c r="K29" s="336">
        <v>18178.400000000001</v>
      </c>
      <c r="L29" s="328" t="s">
        <v>1845</v>
      </c>
      <c r="M29" s="328" t="s">
        <v>1845</v>
      </c>
      <c r="N29" s="328" t="s">
        <v>1845</v>
      </c>
      <c r="O29" s="328" t="s">
        <v>1845</v>
      </c>
      <c r="P29" s="328" t="s">
        <v>1845</v>
      </c>
      <c r="Q29" s="336">
        <v>134913.12</v>
      </c>
    </row>
    <row r="30" spans="1:17" x14ac:dyDescent="0.35">
      <c r="A30">
        <f t="shared" si="0"/>
        <v>501500</v>
      </c>
      <c r="C30" s="333"/>
      <c r="D30" s="333" t="s">
        <v>1903</v>
      </c>
      <c r="E30" s="336">
        <v>-14747.78</v>
      </c>
      <c r="F30" s="336">
        <v>-13630.78</v>
      </c>
      <c r="G30" s="336">
        <v>-14380.14</v>
      </c>
      <c r="H30" s="336">
        <v>-14036.31</v>
      </c>
      <c r="I30" s="336">
        <v>-15423.57</v>
      </c>
      <c r="J30" s="336">
        <v>-14406.52</v>
      </c>
      <c r="K30" s="336">
        <v>-16205.87</v>
      </c>
      <c r="L30" s="328" t="s">
        <v>1845</v>
      </c>
      <c r="M30" s="328" t="s">
        <v>1845</v>
      </c>
      <c r="N30" s="328" t="s">
        <v>1845</v>
      </c>
      <c r="O30" s="328" t="s">
        <v>1845</v>
      </c>
      <c r="P30" s="328" t="s">
        <v>1845</v>
      </c>
      <c r="Q30" s="336">
        <v>-102830.97</v>
      </c>
    </row>
    <row r="31" spans="1:17" x14ac:dyDescent="0.35">
      <c r="A31">
        <f t="shared" si="0"/>
        <v>502000</v>
      </c>
      <c r="C31" s="333"/>
      <c r="D31" s="333" t="s">
        <v>1904</v>
      </c>
      <c r="E31" s="328">
        <v>6386.64</v>
      </c>
      <c r="F31" s="328">
        <v>2912.51</v>
      </c>
      <c r="G31" s="328">
        <v>4693.43</v>
      </c>
      <c r="H31" s="328">
        <v>3902.36</v>
      </c>
      <c r="I31" s="328">
        <v>144.49</v>
      </c>
      <c r="J31" s="328">
        <v>2809.69</v>
      </c>
      <c r="K31" s="328">
        <v>2595.7199999999998</v>
      </c>
      <c r="L31" s="328" t="s">
        <v>1845</v>
      </c>
      <c r="M31" s="328" t="s">
        <v>1845</v>
      </c>
      <c r="N31" s="328" t="s">
        <v>1845</v>
      </c>
      <c r="O31" s="328" t="s">
        <v>1845</v>
      </c>
      <c r="P31" s="328" t="s">
        <v>1845</v>
      </c>
      <c r="Q31" s="328">
        <v>23444.84</v>
      </c>
    </row>
    <row r="32" spans="1:17" x14ac:dyDescent="0.35">
      <c r="A32">
        <f t="shared" si="0"/>
        <v>502500</v>
      </c>
      <c r="C32" s="333"/>
      <c r="D32" s="333" t="s">
        <v>1905</v>
      </c>
      <c r="E32" s="328">
        <v>-1150.53</v>
      </c>
      <c r="F32" s="328">
        <v>-930.98</v>
      </c>
      <c r="G32" s="328">
        <v>-1359.3</v>
      </c>
      <c r="H32" s="328">
        <v>1575.38</v>
      </c>
      <c r="I32" s="328">
        <v>-3896.7</v>
      </c>
      <c r="J32" s="328">
        <v>-725.55</v>
      </c>
      <c r="K32" s="328">
        <v>6560.71</v>
      </c>
      <c r="L32" s="328">
        <v>-781.46</v>
      </c>
      <c r="M32" s="328" t="s">
        <v>1845</v>
      </c>
      <c r="N32" s="328" t="s">
        <v>1845</v>
      </c>
      <c r="O32" s="328" t="s">
        <v>1845</v>
      </c>
      <c r="P32" s="328" t="s">
        <v>1845</v>
      </c>
      <c r="Q32" s="328">
        <v>-708.43</v>
      </c>
    </row>
    <row r="33" spans="1:17" x14ac:dyDescent="0.35">
      <c r="A33">
        <f t="shared" si="0"/>
        <v>504000</v>
      </c>
      <c r="C33" s="333"/>
      <c r="D33" s="333" t="s">
        <v>1906</v>
      </c>
      <c r="E33" s="328">
        <v>4199.4799999999996</v>
      </c>
      <c r="F33" s="328">
        <v>3737.78</v>
      </c>
      <c r="G33" s="328">
        <v>3621.56</v>
      </c>
      <c r="H33" s="328">
        <v>3790.49</v>
      </c>
      <c r="I33" s="328">
        <v>5351.37</v>
      </c>
      <c r="J33" s="328">
        <v>3882.61</v>
      </c>
      <c r="K33" s="328">
        <v>3779.27</v>
      </c>
      <c r="L33" s="328" t="s">
        <v>1845</v>
      </c>
      <c r="M33" s="328" t="s">
        <v>1845</v>
      </c>
      <c r="N33" s="328" t="s">
        <v>1845</v>
      </c>
      <c r="O33" s="328" t="s">
        <v>1845</v>
      </c>
      <c r="P33" s="328" t="s">
        <v>1845</v>
      </c>
      <c r="Q33" s="328">
        <v>28362.560000000001</v>
      </c>
    </row>
    <row r="34" spans="1:17" x14ac:dyDescent="0.35">
      <c r="A34">
        <f t="shared" si="0"/>
        <v>506000</v>
      </c>
      <c r="C34" s="333"/>
      <c r="D34" s="333" t="s">
        <v>1907</v>
      </c>
      <c r="E34" s="328">
        <v>52.51</v>
      </c>
      <c r="F34" s="328">
        <v>330.39</v>
      </c>
      <c r="G34" s="328">
        <v>288</v>
      </c>
      <c r="H34" s="328">
        <v>60.01</v>
      </c>
      <c r="I34" s="328">
        <v>577.51</v>
      </c>
      <c r="J34" s="328">
        <v>843.01</v>
      </c>
      <c r="K34" s="328">
        <v>-197.99</v>
      </c>
      <c r="L34" s="328" t="s">
        <v>1845</v>
      </c>
      <c r="M34" s="328" t="s">
        <v>1845</v>
      </c>
      <c r="N34" s="328" t="s">
        <v>1845</v>
      </c>
      <c r="O34" s="328" t="s">
        <v>1845</v>
      </c>
      <c r="P34" s="328" t="s">
        <v>1845</v>
      </c>
      <c r="Q34" s="328">
        <v>1953.44</v>
      </c>
    </row>
    <row r="35" spans="1:17" x14ac:dyDescent="0.35">
      <c r="A35">
        <f t="shared" si="0"/>
        <v>507000</v>
      </c>
      <c r="C35" s="333"/>
      <c r="D35" s="333" t="s">
        <v>1966</v>
      </c>
      <c r="E35" s="336" t="s">
        <v>1845</v>
      </c>
      <c r="F35" s="336" t="s">
        <v>1845</v>
      </c>
      <c r="G35" s="336" t="s">
        <v>1845</v>
      </c>
      <c r="H35" s="336" t="s">
        <v>1845</v>
      </c>
      <c r="I35" s="336" t="s">
        <v>1845</v>
      </c>
      <c r="J35" s="336" t="s">
        <v>1845</v>
      </c>
      <c r="K35" s="336">
        <v>1450</v>
      </c>
      <c r="L35" s="328">
        <v>-30.8</v>
      </c>
      <c r="M35" s="328" t="s">
        <v>1845</v>
      </c>
      <c r="N35" s="328" t="s">
        <v>1845</v>
      </c>
      <c r="O35" s="328" t="s">
        <v>1845</v>
      </c>
      <c r="P35" s="328" t="s">
        <v>1845</v>
      </c>
      <c r="Q35" s="336">
        <v>1419.2</v>
      </c>
    </row>
    <row r="36" spans="1:17" x14ac:dyDescent="0.35">
      <c r="A36" t="e">
        <f t="shared" si="0"/>
        <v>#VALUE!</v>
      </c>
      <c r="C36" s="333" t="s">
        <v>1967</v>
      </c>
      <c r="D36" s="333"/>
      <c r="E36" s="336">
        <v>37136.42</v>
      </c>
      <c r="F36" s="336">
        <v>37605.03</v>
      </c>
      <c r="G36" s="336">
        <v>34504.720000000001</v>
      </c>
      <c r="H36" s="336">
        <v>35747.74</v>
      </c>
      <c r="I36" s="336">
        <v>27502.77</v>
      </c>
      <c r="J36" s="328">
        <v>35625.870000000003</v>
      </c>
      <c r="K36" s="336">
        <v>36755.49</v>
      </c>
      <c r="L36" s="328">
        <v>-7650.38</v>
      </c>
      <c r="M36" s="328" t="s">
        <v>1845</v>
      </c>
      <c r="N36" s="328" t="s">
        <v>1845</v>
      </c>
      <c r="O36" s="328" t="s">
        <v>1845</v>
      </c>
      <c r="P36" s="328" t="s">
        <v>1845</v>
      </c>
      <c r="Q36" s="336">
        <v>237227.66</v>
      </c>
    </row>
    <row r="37" spans="1:17" x14ac:dyDescent="0.35">
      <c r="A37" t="e">
        <f t="shared" si="0"/>
        <v>#VALUE!</v>
      </c>
      <c r="C37" s="333" t="s">
        <v>1968</v>
      </c>
      <c r="D37" s="333"/>
      <c r="E37" s="336"/>
      <c r="F37" s="336"/>
      <c r="G37" s="336"/>
      <c r="H37" s="336"/>
      <c r="I37" s="336"/>
      <c r="J37" s="336"/>
      <c r="K37" s="328"/>
      <c r="L37" s="328"/>
      <c r="M37" s="328"/>
      <c r="N37" s="328"/>
      <c r="O37" s="328"/>
      <c r="P37" s="328"/>
      <c r="Q37" s="336"/>
    </row>
    <row r="38" spans="1:17" x14ac:dyDescent="0.35">
      <c r="A38" t="e">
        <f t="shared" si="0"/>
        <v>#VALUE!</v>
      </c>
      <c r="C38" s="333"/>
      <c r="D38" s="333"/>
      <c r="E38" s="336"/>
      <c r="F38" s="336"/>
      <c r="G38" s="336"/>
      <c r="H38" s="336"/>
      <c r="I38" s="336"/>
      <c r="J38" s="336"/>
      <c r="K38" s="336"/>
      <c r="L38" s="328"/>
      <c r="M38" s="328"/>
      <c r="N38" s="328"/>
      <c r="O38" s="328"/>
      <c r="P38" s="328"/>
      <c r="Q38" s="336"/>
    </row>
    <row r="39" spans="1:17" x14ac:dyDescent="0.35">
      <c r="A39" t="e">
        <f t="shared" si="0"/>
        <v>#VALUE!</v>
      </c>
      <c r="C39" s="333"/>
      <c r="D39" s="333"/>
      <c r="E39" s="336"/>
      <c r="F39" s="336"/>
      <c r="G39" s="336"/>
      <c r="H39" s="336"/>
      <c r="I39" s="336"/>
      <c r="J39" s="336"/>
      <c r="K39" s="336"/>
      <c r="L39" s="328"/>
      <c r="M39" s="328"/>
      <c r="N39" s="328"/>
      <c r="O39" s="328"/>
      <c r="P39" s="328"/>
      <c r="Q39" s="336"/>
    </row>
    <row r="40" spans="1:17" x14ac:dyDescent="0.35">
      <c r="A40">
        <f t="shared" si="0"/>
        <v>511013</v>
      </c>
      <c r="C40" s="333"/>
      <c r="D40" s="333" t="s">
        <v>1909</v>
      </c>
      <c r="E40" s="328" t="s">
        <v>1845</v>
      </c>
      <c r="F40" s="328">
        <v>932</v>
      </c>
      <c r="G40" s="328" t="s">
        <v>1845</v>
      </c>
      <c r="H40" s="328" t="s">
        <v>1845</v>
      </c>
      <c r="I40" s="328" t="s">
        <v>1845</v>
      </c>
      <c r="J40" s="328" t="s">
        <v>1845</v>
      </c>
      <c r="K40" s="328">
        <v>1574</v>
      </c>
      <c r="L40" s="328" t="s">
        <v>1845</v>
      </c>
      <c r="M40" s="328" t="s">
        <v>1845</v>
      </c>
      <c r="N40" s="328" t="s">
        <v>1845</v>
      </c>
      <c r="O40" s="328" t="s">
        <v>1845</v>
      </c>
      <c r="P40" s="328" t="s">
        <v>1845</v>
      </c>
      <c r="Q40" s="328">
        <v>2506</v>
      </c>
    </row>
    <row r="41" spans="1:17" x14ac:dyDescent="0.35">
      <c r="A41">
        <f t="shared" si="0"/>
        <v>511015</v>
      </c>
      <c r="C41" s="333"/>
      <c r="D41" s="333" t="s">
        <v>1910</v>
      </c>
      <c r="E41" s="336">
        <v>-79.77</v>
      </c>
      <c r="F41" s="336" t="s">
        <v>1845</v>
      </c>
      <c r="G41" s="336" t="s">
        <v>1845</v>
      </c>
      <c r="H41" s="336" t="s">
        <v>1845</v>
      </c>
      <c r="I41" s="336" t="s">
        <v>1845</v>
      </c>
      <c r="J41" s="336" t="s">
        <v>1845</v>
      </c>
      <c r="K41" s="328">
        <v>713.32</v>
      </c>
      <c r="L41" s="328" t="s">
        <v>1845</v>
      </c>
      <c r="M41" s="328" t="s">
        <v>1845</v>
      </c>
      <c r="N41" s="328" t="s">
        <v>1845</v>
      </c>
      <c r="O41" s="328" t="s">
        <v>1845</v>
      </c>
      <c r="P41" s="328" t="s">
        <v>1845</v>
      </c>
      <c r="Q41" s="336">
        <v>633.54999999999995</v>
      </c>
    </row>
    <row r="42" spans="1:17" x14ac:dyDescent="0.35">
      <c r="A42">
        <f t="shared" si="0"/>
        <v>512000</v>
      </c>
      <c r="C42" s="333"/>
      <c r="D42" s="333" t="s">
        <v>1911</v>
      </c>
      <c r="E42" s="328">
        <v>1420</v>
      </c>
      <c r="F42" s="328" t="s">
        <v>1845</v>
      </c>
      <c r="G42" s="336" t="s">
        <v>1845</v>
      </c>
      <c r="H42" s="328" t="s">
        <v>1845</v>
      </c>
      <c r="I42" s="328" t="s">
        <v>1845</v>
      </c>
      <c r="J42" s="328">
        <v>589</v>
      </c>
      <c r="K42" s="336">
        <v>11152.63</v>
      </c>
      <c r="L42" s="328" t="s">
        <v>1845</v>
      </c>
      <c r="M42" s="328" t="s">
        <v>1845</v>
      </c>
      <c r="N42" s="328" t="s">
        <v>1845</v>
      </c>
      <c r="O42" s="328" t="s">
        <v>1845</v>
      </c>
      <c r="P42" s="328" t="s">
        <v>1845</v>
      </c>
      <c r="Q42" s="336">
        <v>13161.63</v>
      </c>
    </row>
    <row r="43" spans="1:17" x14ac:dyDescent="0.35">
      <c r="A43">
        <f t="shared" si="0"/>
        <v>514010</v>
      </c>
      <c r="C43" s="333"/>
      <c r="D43" s="333" t="s">
        <v>1969</v>
      </c>
      <c r="E43" s="328">
        <v>1250</v>
      </c>
      <c r="F43" s="328" t="s">
        <v>1845</v>
      </c>
      <c r="G43" s="328" t="s">
        <v>1845</v>
      </c>
      <c r="H43" s="328">
        <v>280</v>
      </c>
      <c r="I43" s="328" t="s">
        <v>1845</v>
      </c>
      <c r="J43" s="328" t="s">
        <v>1845</v>
      </c>
      <c r="K43" s="328">
        <v>280</v>
      </c>
      <c r="L43" s="328" t="s">
        <v>1845</v>
      </c>
      <c r="M43" s="328" t="s">
        <v>1845</v>
      </c>
      <c r="N43" s="328" t="s">
        <v>1845</v>
      </c>
      <c r="O43" s="328" t="s">
        <v>1845</v>
      </c>
      <c r="P43" s="328" t="s">
        <v>1845</v>
      </c>
      <c r="Q43" s="336">
        <v>1810</v>
      </c>
    </row>
    <row r="44" spans="1:17" x14ac:dyDescent="0.35">
      <c r="A44">
        <f t="shared" si="0"/>
        <v>514011</v>
      </c>
      <c r="C44" s="333"/>
      <c r="D44" s="333" t="s">
        <v>1912</v>
      </c>
      <c r="E44" s="336" t="s">
        <v>1845</v>
      </c>
      <c r="F44" s="336" t="s">
        <v>1845</v>
      </c>
      <c r="G44" s="336" t="s">
        <v>1845</v>
      </c>
      <c r="H44" s="336">
        <v>1567.5</v>
      </c>
      <c r="I44" s="336" t="s">
        <v>1845</v>
      </c>
      <c r="J44" s="336" t="s">
        <v>1845</v>
      </c>
      <c r="K44" s="336" t="s">
        <v>1845</v>
      </c>
      <c r="L44" s="328" t="s">
        <v>1845</v>
      </c>
      <c r="M44" s="328" t="s">
        <v>1845</v>
      </c>
      <c r="N44" s="328" t="s">
        <v>1845</v>
      </c>
      <c r="O44" s="328" t="s">
        <v>1845</v>
      </c>
      <c r="P44" s="328" t="s">
        <v>1845</v>
      </c>
      <c r="Q44" s="336">
        <v>1567.5</v>
      </c>
    </row>
    <row r="45" spans="1:17" x14ac:dyDescent="0.35">
      <c r="A45">
        <f t="shared" si="0"/>
        <v>519010</v>
      </c>
      <c r="C45" s="333"/>
      <c r="D45" s="333" t="s">
        <v>1915</v>
      </c>
      <c r="E45" s="328">
        <v>186.08</v>
      </c>
      <c r="F45" s="328">
        <v>28.15</v>
      </c>
      <c r="G45" s="328">
        <v>464.65</v>
      </c>
      <c r="H45" s="328">
        <v>157.32</v>
      </c>
      <c r="I45" s="328">
        <v>231.9</v>
      </c>
      <c r="J45" s="328">
        <v>101.08</v>
      </c>
      <c r="K45" s="328">
        <v>39.17</v>
      </c>
      <c r="L45" s="328" t="s">
        <v>1845</v>
      </c>
      <c r="M45" s="328" t="s">
        <v>1845</v>
      </c>
      <c r="N45" s="328" t="s">
        <v>1845</v>
      </c>
      <c r="O45" s="328" t="s">
        <v>1845</v>
      </c>
      <c r="P45" s="328" t="s">
        <v>1845</v>
      </c>
      <c r="Q45" s="328">
        <v>1208.3499999999999</v>
      </c>
    </row>
    <row r="46" spans="1:17" x14ac:dyDescent="0.35">
      <c r="A46" t="e">
        <f t="shared" si="0"/>
        <v>#VALUE!</v>
      </c>
      <c r="C46" s="333"/>
      <c r="D46" s="333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</row>
    <row r="47" spans="1:17" x14ac:dyDescent="0.35">
      <c r="A47" t="e">
        <f t="shared" si="0"/>
        <v>#VALUE!</v>
      </c>
      <c r="C47" s="333" t="s">
        <v>1970</v>
      </c>
      <c r="D47" s="333"/>
      <c r="E47" s="328">
        <v>2776.31</v>
      </c>
      <c r="F47" s="328">
        <v>960.15</v>
      </c>
      <c r="G47" s="328">
        <v>464.65</v>
      </c>
      <c r="H47" s="328">
        <v>2004.82</v>
      </c>
      <c r="I47" s="328">
        <v>231.9</v>
      </c>
      <c r="J47" s="328">
        <v>690.08</v>
      </c>
      <c r="K47" s="328">
        <v>13759.12</v>
      </c>
      <c r="L47" s="328" t="s">
        <v>1845</v>
      </c>
      <c r="M47" s="328" t="s">
        <v>1845</v>
      </c>
      <c r="N47" s="328" t="s">
        <v>1845</v>
      </c>
      <c r="O47" s="328" t="s">
        <v>1845</v>
      </c>
      <c r="P47" s="328" t="s">
        <v>1845</v>
      </c>
      <c r="Q47" s="328">
        <v>20887.03</v>
      </c>
    </row>
    <row r="48" spans="1:17" x14ac:dyDescent="0.35">
      <c r="A48" t="e">
        <f t="shared" si="0"/>
        <v>#VALUE!</v>
      </c>
      <c r="C48" s="333"/>
      <c r="D48" s="333"/>
      <c r="E48" s="328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8"/>
    </row>
    <row r="49" spans="1:17" x14ac:dyDescent="0.35">
      <c r="A49" t="e">
        <f t="shared" si="0"/>
        <v>#VALUE!</v>
      </c>
      <c r="C49" s="333" t="s">
        <v>290</v>
      </c>
      <c r="D49" s="333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36"/>
    </row>
    <row r="50" spans="1:17" x14ac:dyDescent="0.35">
      <c r="A50" t="e">
        <f t="shared" si="0"/>
        <v>#VALUE!</v>
      </c>
      <c r="C50" s="333"/>
      <c r="D50" s="333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36"/>
    </row>
    <row r="51" spans="1:17" x14ac:dyDescent="0.35">
      <c r="A51" t="e">
        <f t="shared" si="0"/>
        <v>#VALUE!</v>
      </c>
      <c r="C51" s="333"/>
      <c r="D51" s="333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</row>
    <row r="52" spans="1:17" x14ac:dyDescent="0.35">
      <c r="A52">
        <f t="shared" si="0"/>
        <v>522000</v>
      </c>
      <c r="C52" s="333"/>
      <c r="D52" s="333" t="s">
        <v>1917</v>
      </c>
      <c r="E52" s="336">
        <v>1500</v>
      </c>
      <c r="F52" s="336" t="s">
        <v>1845</v>
      </c>
      <c r="G52" s="336" t="s">
        <v>1845</v>
      </c>
      <c r="H52" s="336" t="s">
        <v>1845</v>
      </c>
      <c r="I52" s="336" t="s">
        <v>1845</v>
      </c>
      <c r="J52" s="336">
        <v>1950</v>
      </c>
      <c r="K52" s="336">
        <v>-1950</v>
      </c>
      <c r="L52" s="328" t="s">
        <v>1845</v>
      </c>
      <c r="M52" s="328" t="s">
        <v>1845</v>
      </c>
      <c r="N52" s="328" t="s">
        <v>1845</v>
      </c>
      <c r="O52" s="328" t="s">
        <v>1845</v>
      </c>
      <c r="P52" s="328" t="s">
        <v>1845</v>
      </c>
      <c r="Q52" s="336">
        <v>1500</v>
      </c>
    </row>
    <row r="53" spans="1:17" x14ac:dyDescent="0.35">
      <c r="A53">
        <f t="shared" si="0"/>
        <v>527100</v>
      </c>
      <c r="C53" s="333"/>
      <c r="D53" s="333" t="s">
        <v>1921</v>
      </c>
      <c r="E53" s="336">
        <v>1288.4000000000001</v>
      </c>
      <c r="F53" s="328">
        <v>1288.4000000000001</v>
      </c>
      <c r="G53" s="328">
        <v>1288.4000000000001</v>
      </c>
      <c r="H53" s="328">
        <v>1288.4000000000001</v>
      </c>
      <c r="I53" s="328" t="s">
        <v>1845</v>
      </c>
      <c r="J53" s="328">
        <v>1288.4000000000001</v>
      </c>
      <c r="K53" s="328">
        <v>1288.4000000000001</v>
      </c>
      <c r="L53" s="328" t="s">
        <v>1845</v>
      </c>
      <c r="M53" s="328" t="s">
        <v>1845</v>
      </c>
      <c r="N53" s="328" t="s">
        <v>1845</v>
      </c>
      <c r="O53" s="328" t="s">
        <v>1845</v>
      </c>
      <c r="P53" s="328" t="s">
        <v>1845</v>
      </c>
      <c r="Q53" s="336">
        <v>7730.4</v>
      </c>
    </row>
    <row r="54" spans="1:17" x14ac:dyDescent="0.35">
      <c r="A54">
        <f t="shared" si="0"/>
        <v>527200</v>
      </c>
      <c r="C54" s="333"/>
      <c r="D54" s="333" t="s">
        <v>1923</v>
      </c>
      <c r="E54" s="328">
        <v>250.39</v>
      </c>
      <c r="F54" s="328">
        <v>250.39</v>
      </c>
      <c r="G54" s="328">
        <v>250.39</v>
      </c>
      <c r="H54" s="328">
        <v>250.39</v>
      </c>
      <c r="I54" s="336">
        <v>-50.39</v>
      </c>
      <c r="J54" s="336">
        <v>408</v>
      </c>
      <c r="K54" s="328">
        <v>-408</v>
      </c>
      <c r="L54" s="328" t="s">
        <v>1845</v>
      </c>
      <c r="M54" s="328" t="s">
        <v>1845</v>
      </c>
      <c r="N54" s="328" t="s">
        <v>1845</v>
      </c>
      <c r="O54" s="328" t="s">
        <v>1845</v>
      </c>
      <c r="P54" s="328" t="s">
        <v>1845</v>
      </c>
      <c r="Q54" s="336">
        <v>951.17</v>
      </c>
    </row>
    <row r="55" spans="1:17" x14ac:dyDescent="0.35">
      <c r="A55">
        <f t="shared" si="0"/>
        <v>528100</v>
      </c>
      <c r="C55" s="333"/>
      <c r="D55" s="333" t="s">
        <v>1924</v>
      </c>
      <c r="E55" s="336">
        <v>504</v>
      </c>
      <c r="F55" s="328">
        <v>504</v>
      </c>
      <c r="G55" s="328">
        <v>504</v>
      </c>
      <c r="H55" s="328">
        <v>504</v>
      </c>
      <c r="I55" s="328">
        <v>-504</v>
      </c>
      <c r="J55" s="328">
        <v>504</v>
      </c>
      <c r="K55" s="336">
        <v>504</v>
      </c>
      <c r="L55" s="328" t="s">
        <v>1845</v>
      </c>
      <c r="M55" s="328" t="s">
        <v>1845</v>
      </c>
      <c r="N55" s="328" t="s">
        <v>1845</v>
      </c>
      <c r="O55" s="328" t="s">
        <v>1845</v>
      </c>
      <c r="P55" s="328" t="s">
        <v>1845</v>
      </c>
      <c r="Q55" s="336">
        <v>2520</v>
      </c>
    </row>
    <row r="56" spans="1:17" x14ac:dyDescent="0.35">
      <c r="A56" t="e">
        <f t="shared" si="0"/>
        <v>#VALUE!</v>
      </c>
      <c r="C56" s="333" t="s">
        <v>1971</v>
      </c>
      <c r="D56" s="333"/>
      <c r="E56" s="336">
        <v>3542.79</v>
      </c>
      <c r="F56" s="336">
        <v>2042.79</v>
      </c>
      <c r="G56" s="336">
        <v>2042.79</v>
      </c>
      <c r="H56" s="336">
        <v>2042.79</v>
      </c>
      <c r="I56" s="336">
        <v>-554.39</v>
      </c>
      <c r="J56" s="336">
        <v>4150.3999999999996</v>
      </c>
      <c r="K56" s="336">
        <v>-565.6</v>
      </c>
      <c r="L56" s="328" t="s">
        <v>1845</v>
      </c>
      <c r="M56" s="328" t="s">
        <v>1845</v>
      </c>
      <c r="N56" s="328" t="s">
        <v>1845</v>
      </c>
      <c r="O56" s="328" t="s">
        <v>1845</v>
      </c>
      <c r="P56" s="328" t="s">
        <v>1845</v>
      </c>
      <c r="Q56" s="336">
        <v>12701.57</v>
      </c>
    </row>
    <row r="57" spans="1:17" x14ac:dyDescent="0.35">
      <c r="A57" t="e">
        <f t="shared" si="0"/>
        <v>#VALUE!</v>
      </c>
      <c r="C57" s="333" t="s">
        <v>377</v>
      </c>
      <c r="D57" s="333"/>
      <c r="E57" s="328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8"/>
    </row>
    <row r="58" spans="1:17" x14ac:dyDescent="0.35">
      <c r="A58" t="e">
        <f t="shared" si="0"/>
        <v>#VALUE!</v>
      </c>
      <c r="C58" s="333"/>
      <c r="D58" s="333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</row>
    <row r="59" spans="1:17" x14ac:dyDescent="0.35">
      <c r="A59" t="e">
        <f t="shared" si="0"/>
        <v>#VALUE!</v>
      </c>
      <c r="C59" s="333"/>
      <c r="D59" s="333"/>
      <c r="E59" s="328"/>
      <c r="F59" s="328"/>
      <c r="G59" s="328"/>
      <c r="H59" s="328"/>
      <c r="I59" s="328"/>
      <c r="J59" s="328"/>
      <c r="K59" s="328"/>
      <c r="L59" s="328"/>
      <c r="M59" s="328"/>
      <c r="N59" s="328"/>
      <c r="O59" s="328"/>
      <c r="P59" s="328"/>
      <c r="Q59" s="328"/>
    </row>
    <row r="60" spans="1:17" x14ac:dyDescent="0.35">
      <c r="A60">
        <f t="shared" si="0"/>
        <v>531010</v>
      </c>
      <c r="C60" s="333"/>
      <c r="D60" s="333" t="s">
        <v>1925</v>
      </c>
      <c r="E60" s="336" t="s">
        <v>1845</v>
      </c>
      <c r="F60" s="328">
        <v>889.8</v>
      </c>
      <c r="G60" s="328">
        <v>1547.4</v>
      </c>
      <c r="H60" s="328">
        <v>771.2</v>
      </c>
      <c r="I60" s="336" t="s">
        <v>1845</v>
      </c>
      <c r="J60" s="328">
        <v>-279.89</v>
      </c>
      <c r="K60" s="328" t="s">
        <v>1845</v>
      </c>
      <c r="L60" s="328" t="s">
        <v>1845</v>
      </c>
      <c r="M60" s="328" t="s">
        <v>1845</v>
      </c>
      <c r="N60" s="328" t="s">
        <v>1845</v>
      </c>
      <c r="O60" s="328" t="s">
        <v>1845</v>
      </c>
      <c r="P60" s="328" t="s">
        <v>1845</v>
      </c>
      <c r="Q60" s="336">
        <v>2928.51</v>
      </c>
    </row>
    <row r="61" spans="1:17" x14ac:dyDescent="0.35">
      <c r="A61">
        <f t="shared" si="0"/>
        <v>531014</v>
      </c>
      <c r="C61" s="333"/>
      <c r="D61" s="333" t="s">
        <v>1926</v>
      </c>
      <c r="E61" s="328" t="s">
        <v>1845</v>
      </c>
      <c r="F61" s="328" t="s">
        <v>1845</v>
      </c>
      <c r="G61" s="328" t="s">
        <v>1845</v>
      </c>
      <c r="H61" s="336">
        <v>7357</v>
      </c>
      <c r="I61" s="328" t="s">
        <v>1845</v>
      </c>
      <c r="J61" s="328">
        <v>-7357</v>
      </c>
      <c r="K61" s="328" t="s">
        <v>1845</v>
      </c>
      <c r="L61" s="328" t="s">
        <v>1845</v>
      </c>
      <c r="M61" s="328" t="s">
        <v>1845</v>
      </c>
      <c r="N61" s="328" t="s">
        <v>1845</v>
      </c>
      <c r="O61" s="328" t="s">
        <v>1845</v>
      </c>
      <c r="P61" s="328" t="s">
        <v>1845</v>
      </c>
      <c r="Q61" s="336">
        <v>0</v>
      </c>
    </row>
    <row r="62" spans="1:17" x14ac:dyDescent="0.35">
      <c r="A62">
        <f t="shared" si="0"/>
        <v>531015</v>
      </c>
      <c r="C62" s="333"/>
      <c r="D62" s="333" t="s">
        <v>1927</v>
      </c>
      <c r="E62" s="336" t="s">
        <v>1845</v>
      </c>
      <c r="F62" s="328" t="s">
        <v>1845</v>
      </c>
      <c r="G62" s="328" t="s">
        <v>1845</v>
      </c>
      <c r="H62" s="336">
        <v>638</v>
      </c>
      <c r="I62" s="328" t="s">
        <v>1845</v>
      </c>
      <c r="J62" s="328">
        <v>-638</v>
      </c>
      <c r="K62" s="336" t="s">
        <v>1845</v>
      </c>
      <c r="L62" s="328" t="s">
        <v>1845</v>
      </c>
      <c r="M62" s="328" t="s">
        <v>1845</v>
      </c>
      <c r="N62" s="328" t="s">
        <v>1845</v>
      </c>
      <c r="O62" s="328" t="s">
        <v>1845</v>
      </c>
      <c r="P62" s="328" t="s">
        <v>1845</v>
      </c>
      <c r="Q62" s="336">
        <v>0</v>
      </c>
    </row>
    <row r="63" spans="1:17" x14ac:dyDescent="0.35">
      <c r="A63" t="e">
        <f t="shared" si="0"/>
        <v>#VALUE!</v>
      </c>
      <c r="C63" s="333"/>
      <c r="D63" s="333"/>
      <c r="E63" s="328"/>
      <c r="F63" s="328"/>
      <c r="G63" s="328"/>
      <c r="H63" s="336"/>
      <c r="I63" s="328"/>
      <c r="J63" s="328"/>
      <c r="K63" s="328"/>
      <c r="L63" s="328"/>
      <c r="M63" s="328"/>
      <c r="N63" s="328"/>
      <c r="O63" s="328"/>
      <c r="P63" s="328"/>
      <c r="Q63" s="336"/>
    </row>
    <row r="64" spans="1:17" x14ac:dyDescent="0.35">
      <c r="A64" t="e">
        <f t="shared" si="0"/>
        <v>#VALUE!</v>
      </c>
      <c r="C64" s="333" t="s">
        <v>1972</v>
      </c>
      <c r="D64" s="333"/>
      <c r="E64" s="328" t="s">
        <v>1845</v>
      </c>
      <c r="F64" s="328">
        <v>889.8</v>
      </c>
      <c r="G64" s="328">
        <v>1547.4</v>
      </c>
      <c r="H64" s="328">
        <v>8766.2000000000007</v>
      </c>
      <c r="I64" s="328" t="s">
        <v>1845</v>
      </c>
      <c r="J64" s="328">
        <v>-8274.89</v>
      </c>
      <c r="K64" s="328" t="s">
        <v>1845</v>
      </c>
      <c r="L64" s="328" t="s">
        <v>1845</v>
      </c>
      <c r="M64" s="328" t="s">
        <v>1845</v>
      </c>
      <c r="N64" s="328" t="s">
        <v>1845</v>
      </c>
      <c r="O64" s="328" t="s">
        <v>1845</v>
      </c>
      <c r="P64" s="328" t="s">
        <v>1845</v>
      </c>
      <c r="Q64" s="328">
        <v>2928.51</v>
      </c>
    </row>
    <row r="65" spans="1:17" x14ac:dyDescent="0.35">
      <c r="A65" t="e">
        <f t="shared" si="0"/>
        <v>#VALUE!</v>
      </c>
      <c r="C65" s="333" t="s">
        <v>415</v>
      </c>
      <c r="D65" s="333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36"/>
    </row>
    <row r="66" spans="1:17" x14ac:dyDescent="0.35">
      <c r="A66" t="e">
        <f t="shared" si="0"/>
        <v>#VALUE!</v>
      </c>
      <c r="C66" s="333"/>
      <c r="D66" s="333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36"/>
    </row>
    <row r="67" spans="1:17" x14ac:dyDescent="0.35">
      <c r="A67" t="e">
        <f t="shared" si="0"/>
        <v>#VALUE!</v>
      </c>
      <c r="C67" s="333"/>
      <c r="D67" s="333"/>
      <c r="E67" s="336"/>
      <c r="F67" s="336"/>
      <c r="G67" s="336"/>
      <c r="H67" s="336"/>
      <c r="I67" s="336"/>
      <c r="J67" s="336"/>
      <c r="K67" s="336"/>
      <c r="L67" s="328"/>
      <c r="M67" s="328"/>
      <c r="N67" s="328"/>
      <c r="O67" s="328"/>
      <c r="P67" s="328"/>
      <c r="Q67" s="336"/>
    </row>
    <row r="68" spans="1:17" x14ac:dyDescent="0.35">
      <c r="A68">
        <f t="shared" si="0"/>
        <v>540010</v>
      </c>
      <c r="C68" s="333"/>
      <c r="D68" s="333" t="s">
        <v>1929</v>
      </c>
      <c r="E68" s="336">
        <v>825</v>
      </c>
      <c r="F68" s="336">
        <v>825</v>
      </c>
      <c r="G68" s="328">
        <v>825</v>
      </c>
      <c r="H68" s="336">
        <v>-562.5</v>
      </c>
      <c r="I68" s="336" t="s">
        <v>1845</v>
      </c>
      <c r="J68" s="328">
        <v>830</v>
      </c>
      <c r="K68" s="336">
        <v>427.59</v>
      </c>
      <c r="L68" s="328" t="s">
        <v>1845</v>
      </c>
      <c r="M68" s="328" t="s">
        <v>1845</v>
      </c>
      <c r="N68" s="328" t="s">
        <v>1845</v>
      </c>
      <c r="O68" s="328" t="s">
        <v>1845</v>
      </c>
      <c r="P68" s="328" t="s">
        <v>1845</v>
      </c>
      <c r="Q68" s="336">
        <v>3170.09</v>
      </c>
    </row>
    <row r="69" spans="1:17" x14ac:dyDescent="0.35">
      <c r="A69" t="e">
        <f t="shared" si="0"/>
        <v>#VALUE!</v>
      </c>
      <c r="C69" s="333"/>
      <c r="D69" s="333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36"/>
    </row>
    <row r="70" spans="1:17" x14ac:dyDescent="0.35">
      <c r="A70">
        <f t="shared" si="0"/>
        <v>540011</v>
      </c>
      <c r="C70" s="333"/>
      <c r="D70" s="333" t="s">
        <v>1930</v>
      </c>
      <c r="E70" s="328" t="s">
        <v>1845</v>
      </c>
      <c r="F70" s="328">
        <v>161.5</v>
      </c>
      <c r="G70" s="328" t="s">
        <v>1845</v>
      </c>
      <c r="H70" s="328" t="s">
        <v>1845</v>
      </c>
      <c r="I70" s="328">
        <v>726.59</v>
      </c>
      <c r="J70" s="328" t="s">
        <v>1845</v>
      </c>
      <c r="K70" s="328">
        <v>1137.5</v>
      </c>
      <c r="L70" s="328" t="s">
        <v>1845</v>
      </c>
      <c r="M70" s="328" t="s">
        <v>1845</v>
      </c>
      <c r="N70" s="328" t="s">
        <v>1845</v>
      </c>
      <c r="O70" s="328" t="s">
        <v>1845</v>
      </c>
      <c r="P70" s="328" t="s">
        <v>1845</v>
      </c>
      <c r="Q70" s="328">
        <v>2025.59</v>
      </c>
    </row>
    <row r="71" spans="1:17" x14ac:dyDescent="0.35">
      <c r="A71">
        <f t="shared" ref="A71:A134" si="1">VALUE(LEFT(D71,6))</f>
        <v>542011</v>
      </c>
      <c r="C71" s="333"/>
      <c r="D71" s="333" t="s">
        <v>1932</v>
      </c>
      <c r="E71" s="328">
        <v>805</v>
      </c>
      <c r="F71" s="328">
        <v>-1068.33</v>
      </c>
      <c r="G71" s="328">
        <v>375</v>
      </c>
      <c r="H71" s="328">
        <v>760</v>
      </c>
      <c r="I71" s="328" t="s">
        <v>1845</v>
      </c>
      <c r="J71" s="328" t="s">
        <v>1845</v>
      </c>
      <c r="K71" s="328" t="s">
        <v>1845</v>
      </c>
      <c r="L71" s="328" t="s">
        <v>1845</v>
      </c>
      <c r="M71" s="328" t="s">
        <v>1845</v>
      </c>
      <c r="N71" s="328" t="s">
        <v>1845</v>
      </c>
      <c r="O71" s="328" t="s">
        <v>1845</v>
      </c>
      <c r="P71" s="328" t="s">
        <v>1845</v>
      </c>
      <c r="Q71" s="336">
        <v>871.67</v>
      </c>
    </row>
    <row r="72" spans="1:17" x14ac:dyDescent="0.35">
      <c r="A72">
        <f t="shared" si="1"/>
        <v>543011</v>
      </c>
      <c r="C72" s="333"/>
      <c r="D72" s="333" t="s">
        <v>1933</v>
      </c>
      <c r="E72" s="328" t="s">
        <v>1845</v>
      </c>
      <c r="F72" s="328" t="s">
        <v>1845</v>
      </c>
      <c r="G72" s="328" t="s">
        <v>1845</v>
      </c>
      <c r="H72" s="328">
        <v>1565</v>
      </c>
      <c r="I72" s="328">
        <v>1500</v>
      </c>
      <c r="J72" s="328" t="s">
        <v>1845</v>
      </c>
      <c r="K72" s="328" t="s">
        <v>1845</v>
      </c>
      <c r="L72" s="328" t="s">
        <v>1845</v>
      </c>
      <c r="M72" s="328" t="s">
        <v>1845</v>
      </c>
      <c r="N72" s="328" t="s">
        <v>1845</v>
      </c>
      <c r="O72" s="328" t="s">
        <v>1845</v>
      </c>
      <c r="P72" s="328" t="s">
        <v>1845</v>
      </c>
      <c r="Q72" s="328">
        <v>3065</v>
      </c>
    </row>
    <row r="73" spans="1:17" x14ac:dyDescent="0.35">
      <c r="A73">
        <f t="shared" si="1"/>
        <v>543012</v>
      </c>
      <c r="C73" s="333"/>
      <c r="D73" s="333" t="s">
        <v>1934</v>
      </c>
      <c r="E73" s="336" t="s">
        <v>1845</v>
      </c>
      <c r="F73" s="336" t="s">
        <v>1845</v>
      </c>
      <c r="G73" s="336" t="s">
        <v>1845</v>
      </c>
      <c r="H73" s="336">
        <v>9105</v>
      </c>
      <c r="I73" s="336" t="s">
        <v>1845</v>
      </c>
      <c r="J73" s="336" t="s">
        <v>1845</v>
      </c>
      <c r="K73" s="336" t="s">
        <v>1845</v>
      </c>
      <c r="L73" s="328" t="s">
        <v>1845</v>
      </c>
      <c r="M73" s="328" t="s">
        <v>1845</v>
      </c>
      <c r="N73" s="328" t="s">
        <v>1845</v>
      </c>
      <c r="O73" s="328" t="s">
        <v>1845</v>
      </c>
      <c r="P73" s="328" t="s">
        <v>1845</v>
      </c>
      <c r="Q73" s="336">
        <v>9105</v>
      </c>
    </row>
    <row r="74" spans="1:17" x14ac:dyDescent="0.35">
      <c r="A74">
        <f t="shared" si="1"/>
        <v>544012</v>
      </c>
      <c r="C74" s="333"/>
      <c r="D74" s="333" t="s">
        <v>1936</v>
      </c>
      <c r="E74" s="328">
        <v>375</v>
      </c>
      <c r="F74" s="328" t="s">
        <v>1845</v>
      </c>
      <c r="G74" s="328" t="s">
        <v>1845</v>
      </c>
      <c r="H74" s="328" t="s">
        <v>1845</v>
      </c>
      <c r="I74" s="328" t="s">
        <v>1845</v>
      </c>
      <c r="J74" s="328">
        <v>750</v>
      </c>
      <c r="K74" s="328">
        <v>250</v>
      </c>
      <c r="L74" s="328" t="s">
        <v>1845</v>
      </c>
      <c r="M74" s="328" t="s">
        <v>1845</v>
      </c>
      <c r="N74" s="328" t="s">
        <v>1845</v>
      </c>
      <c r="O74" s="328" t="s">
        <v>1845</v>
      </c>
      <c r="P74" s="328" t="s">
        <v>1845</v>
      </c>
      <c r="Q74" s="328">
        <v>1375</v>
      </c>
    </row>
    <row r="75" spans="1:17" x14ac:dyDescent="0.35">
      <c r="A75" t="e">
        <f t="shared" si="1"/>
        <v>#VALUE!</v>
      </c>
      <c r="C75" s="333" t="s">
        <v>1973</v>
      </c>
      <c r="D75" s="333"/>
      <c r="E75" s="328">
        <v>2005</v>
      </c>
      <c r="F75" s="328">
        <v>-81.83</v>
      </c>
      <c r="G75" s="328">
        <v>1200</v>
      </c>
      <c r="H75" s="328">
        <v>10867.5</v>
      </c>
      <c r="I75" s="328">
        <v>2226.59</v>
      </c>
      <c r="J75" s="328">
        <v>1580</v>
      </c>
      <c r="K75" s="328">
        <v>1815.09</v>
      </c>
      <c r="L75" s="328" t="s">
        <v>1845</v>
      </c>
      <c r="M75" s="328" t="s">
        <v>1845</v>
      </c>
      <c r="N75" s="328" t="s">
        <v>1845</v>
      </c>
      <c r="O75" s="328" t="s">
        <v>1845</v>
      </c>
      <c r="P75" s="328" t="s">
        <v>1845</v>
      </c>
      <c r="Q75" s="328">
        <v>19612.349999999999</v>
      </c>
    </row>
    <row r="76" spans="1:17" x14ac:dyDescent="0.35">
      <c r="A76" t="e">
        <f t="shared" si="1"/>
        <v>#VALUE!</v>
      </c>
      <c r="C76" s="333" t="s">
        <v>510</v>
      </c>
      <c r="D76" s="333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</row>
    <row r="77" spans="1:17" x14ac:dyDescent="0.35">
      <c r="A77" t="e">
        <f t="shared" si="1"/>
        <v>#VALUE!</v>
      </c>
      <c r="C77" s="333"/>
      <c r="D77" s="333"/>
      <c r="E77" s="328"/>
      <c r="F77" s="328"/>
      <c r="G77" s="328"/>
      <c r="H77" s="328"/>
      <c r="I77" s="328"/>
      <c r="J77" s="328"/>
      <c r="K77" s="336"/>
      <c r="L77" s="328"/>
      <c r="M77" s="328"/>
      <c r="N77" s="328"/>
      <c r="O77" s="328"/>
      <c r="P77" s="328"/>
      <c r="Q77" s="336"/>
    </row>
    <row r="78" spans="1:17" x14ac:dyDescent="0.35">
      <c r="A78" t="e">
        <f t="shared" si="1"/>
        <v>#VALUE!</v>
      </c>
      <c r="C78" s="333"/>
      <c r="D78" s="333"/>
      <c r="E78" s="328"/>
      <c r="F78" s="336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36"/>
    </row>
    <row r="79" spans="1:17" x14ac:dyDescent="0.35">
      <c r="A79">
        <f t="shared" si="1"/>
        <v>564100</v>
      </c>
      <c r="C79" s="333"/>
      <c r="D79" s="333" t="s">
        <v>1937</v>
      </c>
      <c r="E79" s="328" t="s">
        <v>1845</v>
      </c>
      <c r="F79" s="328" t="s">
        <v>1845</v>
      </c>
      <c r="G79" s="328" t="s">
        <v>1845</v>
      </c>
      <c r="H79" s="328">
        <v>300</v>
      </c>
      <c r="I79" s="328" t="s">
        <v>1845</v>
      </c>
      <c r="J79" s="328" t="s">
        <v>1845</v>
      </c>
      <c r="K79" s="328">
        <v>3800</v>
      </c>
      <c r="L79" s="328" t="s">
        <v>1845</v>
      </c>
      <c r="M79" s="328" t="s">
        <v>1845</v>
      </c>
      <c r="N79" s="328" t="s">
        <v>1845</v>
      </c>
      <c r="O79" s="328" t="s">
        <v>1845</v>
      </c>
      <c r="P79" s="328" t="s">
        <v>1845</v>
      </c>
      <c r="Q79" s="336">
        <v>4100</v>
      </c>
    </row>
    <row r="80" spans="1:17" x14ac:dyDescent="0.35">
      <c r="A80">
        <f t="shared" si="1"/>
        <v>564200</v>
      </c>
      <c r="C80" s="333"/>
      <c r="D80" s="333" t="s">
        <v>1938</v>
      </c>
      <c r="E80" s="328" t="s">
        <v>1845</v>
      </c>
      <c r="F80" s="328">
        <v>1200</v>
      </c>
      <c r="G80" s="328" t="s">
        <v>1845</v>
      </c>
      <c r="H80" s="328" t="s">
        <v>1845</v>
      </c>
      <c r="I80" s="336" t="s">
        <v>1845</v>
      </c>
      <c r="J80" s="328" t="s">
        <v>1845</v>
      </c>
      <c r="K80" s="328" t="s">
        <v>1845</v>
      </c>
      <c r="L80" s="328" t="s">
        <v>1845</v>
      </c>
      <c r="M80" s="328" t="s">
        <v>1845</v>
      </c>
      <c r="N80" s="328" t="s">
        <v>1845</v>
      </c>
      <c r="O80" s="328" t="s">
        <v>1845</v>
      </c>
      <c r="P80" s="328" t="s">
        <v>1845</v>
      </c>
      <c r="Q80" s="336">
        <v>1200</v>
      </c>
    </row>
    <row r="81" spans="1:17" x14ac:dyDescent="0.35">
      <c r="A81">
        <f t="shared" si="1"/>
        <v>564201</v>
      </c>
      <c r="C81" s="333"/>
      <c r="D81" s="333" t="s">
        <v>1939</v>
      </c>
      <c r="E81" s="328" t="s">
        <v>1845</v>
      </c>
      <c r="F81" s="328">
        <v>1515</v>
      </c>
      <c r="G81" s="328" t="s">
        <v>1845</v>
      </c>
      <c r="H81" s="328" t="s">
        <v>1845</v>
      </c>
      <c r="I81" s="328">
        <v>-1515</v>
      </c>
      <c r="J81" s="328" t="s">
        <v>1845</v>
      </c>
      <c r="K81" s="328" t="s">
        <v>1845</v>
      </c>
      <c r="L81" s="328" t="s">
        <v>1845</v>
      </c>
      <c r="M81" s="328" t="s">
        <v>1845</v>
      </c>
      <c r="N81" s="328" t="s">
        <v>1845</v>
      </c>
      <c r="O81" s="328" t="s">
        <v>1845</v>
      </c>
      <c r="P81" s="328" t="s">
        <v>1845</v>
      </c>
      <c r="Q81" s="328">
        <v>0</v>
      </c>
    </row>
    <row r="82" spans="1:17" x14ac:dyDescent="0.35">
      <c r="A82">
        <f t="shared" si="1"/>
        <v>564300</v>
      </c>
      <c r="C82" s="333"/>
      <c r="D82" s="333" t="s">
        <v>1940</v>
      </c>
      <c r="E82" s="328">
        <v>1761</v>
      </c>
      <c r="F82" s="328">
        <v>1761</v>
      </c>
      <c r="G82" s="328">
        <v>1761</v>
      </c>
      <c r="H82" s="328">
        <v>1761</v>
      </c>
      <c r="I82" s="328">
        <v>1761</v>
      </c>
      <c r="J82" s="328">
        <v>1761</v>
      </c>
      <c r="K82" s="328">
        <v>1761</v>
      </c>
      <c r="L82" s="328">
        <v>1761</v>
      </c>
      <c r="M82" s="328" t="s">
        <v>1845</v>
      </c>
      <c r="N82" s="328" t="s">
        <v>1845</v>
      </c>
      <c r="O82" s="328" t="s">
        <v>1845</v>
      </c>
      <c r="P82" s="328" t="s">
        <v>1845</v>
      </c>
      <c r="Q82" s="328">
        <v>14088</v>
      </c>
    </row>
    <row r="83" spans="1:17" x14ac:dyDescent="0.35">
      <c r="A83">
        <f t="shared" si="1"/>
        <v>565400</v>
      </c>
      <c r="C83" s="333"/>
      <c r="D83" s="333" t="s">
        <v>1974</v>
      </c>
      <c r="E83" s="328" t="s">
        <v>1845</v>
      </c>
      <c r="F83" s="328" t="s">
        <v>1845</v>
      </c>
      <c r="G83" s="328" t="s">
        <v>1845</v>
      </c>
      <c r="H83" s="328" t="s">
        <v>1845</v>
      </c>
      <c r="I83" s="328" t="s">
        <v>1845</v>
      </c>
      <c r="J83" s="328" t="s">
        <v>1845</v>
      </c>
      <c r="K83" s="328">
        <v>55.83</v>
      </c>
      <c r="L83" s="328" t="s">
        <v>1845</v>
      </c>
      <c r="M83" s="328" t="s">
        <v>1845</v>
      </c>
      <c r="N83" s="328" t="s">
        <v>1845</v>
      </c>
      <c r="O83" s="328" t="s">
        <v>1845</v>
      </c>
      <c r="P83" s="328" t="s">
        <v>1845</v>
      </c>
      <c r="Q83" s="328">
        <v>55.83</v>
      </c>
    </row>
    <row r="84" spans="1:17" x14ac:dyDescent="0.35">
      <c r="A84">
        <f t="shared" si="1"/>
        <v>566002</v>
      </c>
      <c r="C84" s="333"/>
      <c r="D84" s="333" t="s">
        <v>1942</v>
      </c>
      <c r="E84" s="336" t="s">
        <v>1845</v>
      </c>
      <c r="F84" s="336">
        <v>35</v>
      </c>
      <c r="G84" s="336" t="s">
        <v>1845</v>
      </c>
      <c r="H84" s="336" t="s">
        <v>1845</v>
      </c>
      <c r="I84" s="336" t="s">
        <v>1845</v>
      </c>
      <c r="J84" s="336" t="s">
        <v>1845</v>
      </c>
      <c r="K84" s="336" t="s">
        <v>1845</v>
      </c>
      <c r="L84" s="328" t="s">
        <v>1845</v>
      </c>
      <c r="M84" s="328" t="s">
        <v>1845</v>
      </c>
      <c r="N84" s="328" t="s">
        <v>1845</v>
      </c>
      <c r="O84" s="328" t="s">
        <v>1845</v>
      </c>
      <c r="P84" s="328" t="s">
        <v>1845</v>
      </c>
      <c r="Q84" s="336">
        <v>35</v>
      </c>
    </row>
    <row r="85" spans="1:17" x14ac:dyDescent="0.35">
      <c r="A85">
        <f t="shared" si="1"/>
        <v>567100</v>
      </c>
      <c r="C85" s="333"/>
      <c r="D85" s="333" t="s">
        <v>1943</v>
      </c>
      <c r="E85" s="328">
        <v>855</v>
      </c>
      <c r="F85" s="328">
        <v>855</v>
      </c>
      <c r="G85" s="328">
        <v>855</v>
      </c>
      <c r="H85" s="328">
        <v>855</v>
      </c>
      <c r="I85" s="328" t="s">
        <v>1845</v>
      </c>
      <c r="J85" s="328">
        <v>2508.0300000000002</v>
      </c>
      <c r="K85" s="328">
        <v>2601</v>
      </c>
      <c r="L85" s="328" t="s">
        <v>1845</v>
      </c>
      <c r="M85" s="328" t="s">
        <v>1845</v>
      </c>
      <c r="N85" s="328" t="s">
        <v>1845</v>
      </c>
      <c r="O85" s="328" t="s">
        <v>1845</v>
      </c>
      <c r="P85" s="328" t="s">
        <v>1845</v>
      </c>
      <c r="Q85" s="328">
        <v>8529.0300000000007</v>
      </c>
    </row>
    <row r="86" spans="1:17" x14ac:dyDescent="0.35">
      <c r="A86">
        <f t="shared" si="1"/>
        <v>568002</v>
      </c>
      <c r="C86" s="333"/>
      <c r="D86" s="333" t="s">
        <v>1975</v>
      </c>
      <c r="E86" s="328" t="s">
        <v>1845</v>
      </c>
      <c r="F86" s="328" t="s">
        <v>1845</v>
      </c>
      <c r="G86" s="328" t="s">
        <v>1845</v>
      </c>
      <c r="H86" s="328">
        <v>0.25</v>
      </c>
      <c r="I86" s="328" t="s">
        <v>1845</v>
      </c>
      <c r="J86" s="328" t="s">
        <v>1845</v>
      </c>
      <c r="K86" s="328" t="s">
        <v>1845</v>
      </c>
      <c r="L86" s="328" t="s">
        <v>1845</v>
      </c>
      <c r="M86" s="328" t="s">
        <v>1845</v>
      </c>
      <c r="N86" s="328" t="s">
        <v>1845</v>
      </c>
      <c r="O86" s="328" t="s">
        <v>1845</v>
      </c>
      <c r="P86" s="328" t="s">
        <v>1845</v>
      </c>
      <c r="Q86" s="328">
        <v>0.25</v>
      </c>
    </row>
    <row r="87" spans="1:17" x14ac:dyDescent="0.35">
      <c r="A87">
        <f t="shared" si="1"/>
        <v>568100</v>
      </c>
      <c r="C87" s="333"/>
      <c r="D87" s="333" t="s">
        <v>1976</v>
      </c>
      <c r="E87" s="328">
        <v>5.88</v>
      </c>
      <c r="F87" s="328">
        <v>8.4</v>
      </c>
      <c r="G87" s="328">
        <v>7.56</v>
      </c>
      <c r="H87" s="328">
        <v>5.04</v>
      </c>
      <c r="I87" s="328">
        <v>4.2</v>
      </c>
      <c r="J87" s="328">
        <v>16.8</v>
      </c>
      <c r="K87" s="328">
        <v>8.75</v>
      </c>
      <c r="L87" s="328" t="s">
        <v>1845</v>
      </c>
      <c r="M87" s="328" t="s">
        <v>1845</v>
      </c>
      <c r="N87" s="328" t="s">
        <v>1845</v>
      </c>
      <c r="O87" s="328" t="s">
        <v>1845</v>
      </c>
      <c r="P87" s="328" t="s">
        <v>1845</v>
      </c>
      <c r="Q87" s="328">
        <v>56.63</v>
      </c>
    </row>
    <row r="88" spans="1:17" x14ac:dyDescent="0.35">
      <c r="A88">
        <f t="shared" si="1"/>
        <v>568900</v>
      </c>
      <c r="C88" s="333"/>
      <c r="D88" s="333" t="s">
        <v>1977</v>
      </c>
      <c r="E88" s="328" t="s">
        <v>1845</v>
      </c>
      <c r="F88" s="328">
        <v>34.4</v>
      </c>
      <c r="G88" s="328" t="s">
        <v>1845</v>
      </c>
      <c r="H88" s="328" t="s">
        <v>1845</v>
      </c>
      <c r="I88" s="328" t="s">
        <v>1845</v>
      </c>
      <c r="J88" s="336" t="s">
        <v>1845</v>
      </c>
      <c r="K88" s="328" t="s">
        <v>1845</v>
      </c>
      <c r="L88" s="328" t="s">
        <v>1845</v>
      </c>
      <c r="M88" s="328" t="s">
        <v>1845</v>
      </c>
      <c r="N88" s="328" t="s">
        <v>1845</v>
      </c>
      <c r="O88" s="328" t="s">
        <v>1845</v>
      </c>
      <c r="P88" s="328" t="s">
        <v>1845</v>
      </c>
      <c r="Q88" s="336">
        <v>34.4</v>
      </c>
    </row>
    <row r="89" spans="1:17" x14ac:dyDescent="0.35">
      <c r="A89" t="e">
        <f t="shared" si="1"/>
        <v>#VALUE!</v>
      </c>
      <c r="C89" s="333" t="s">
        <v>1978</v>
      </c>
      <c r="D89" s="333"/>
      <c r="E89" s="328">
        <v>2621.88</v>
      </c>
      <c r="F89" s="328">
        <v>5408.8</v>
      </c>
      <c r="G89" s="328">
        <v>2623.56</v>
      </c>
      <c r="H89" s="328">
        <v>2921.29</v>
      </c>
      <c r="I89" s="328">
        <v>250.2</v>
      </c>
      <c r="J89" s="328">
        <v>4285.83</v>
      </c>
      <c r="K89" s="328">
        <v>8226.58</v>
      </c>
      <c r="L89" s="328">
        <v>1761</v>
      </c>
      <c r="M89" s="328" t="s">
        <v>1845</v>
      </c>
      <c r="N89" s="328" t="s">
        <v>1845</v>
      </c>
      <c r="O89" s="328" t="s">
        <v>1845</v>
      </c>
      <c r="P89" s="328" t="s">
        <v>1845</v>
      </c>
      <c r="Q89" s="328">
        <v>28099.14</v>
      </c>
    </row>
    <row r="90" spans="1:17" x14ac:dyDescent="0.35">
      <c r="A90" t="e">
        <f t="shared" si="1"/>
        <v>#VALUE!</v>
      </c>
      <c r="C90" s="333" t="s">
        <v>1979</v>
      </c>
      <c r="D90" s="333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</row>
    <row r="91" spans="1:17" x14ac:dyDescent="0.35">
      <c r="A91" t="e">
        <f t="shared" si="1"/>
        <v>#VALUE!</v>
      </c>
      <c r="C91" s="333"/>
      <c r="D91" s="333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</row>
    <row r="92" spans="1:17" x14ac:dyDescent="0.35">
      <c r="A92" t="e">
        <f t="shared" si="1"/>
        <v>#VALUE!</v>
      </c>
      <c r="C92" s="333"/>
      <c r="D92" s="333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</row>
    <row r="93" spans="1:17" x14ac:dyDescent="0.35">
      <c r="A93">
        <f t="shared" si="1"/>
        <v>571000</v>
      </c>
      <c r="C93" s="333"/>
      <c r="D93" s="333" t="s">
        <v>1944</v>
      </c>
      <c r="E93" s="328" t="s">
        <v>1845</v>
      </c>
      <c r="F93" s="328" t="s">
        <v>1845</v>
      </c>
      <c r="G93" s="328">
        <v>540</v>
      </c>
      <c r="H93" s="328">
        <v>54344</v>
      </c>
      <c r="I93" s="328">
        <v>56871</v>
      </c>
      <c r="J93" s="328">
        <v>18112</v>
      </c>
      <c r="K93" s="328">
        <v>36224</v>
      </c>
      <c r="L93" s="328" t="s">
        <v>1845</v>
      </c>
      <c r="M93" s="328" t="s">
        <v>1845</v>
      </c>
      <c r="N93" s="328" t="s">
        <v>1845</v>
      </c>
      <c r="O93" s="328" t="s">
        <v>1845</v>
      </c>
      <c r="P93" s="328" t="s">
        <v>1845</v>
      </c>
      <c r="Q93" s="328">
        <v>166091</v>
      </c>
    </row>
    <row r="94" spans="1:17" x14ac:dyDescent="0.35">
      <c r="A94">
        <f t="shared" si="1"/>
        <v>579000</v>
      </c>
      <c r="C94" s="333"/>
      <c r="D94" s="333" t="s">
        <v>1980</v>
      </c>
      <c r="E94" s="328" t="s">
        <v>1845</v>
      </c>
      <c r="F94" s="328" t="s">
        <v>1845</v>
      </c>
      <c r="G94" s="328" t="s">
        <v>1845</v>
      </c>
      <c r="H94" s="328">
        <v>250.39</v>
      </c>
      <c r="I94" s="328" t="s">
        <v>1845</v>
      </c>
      <c r="J94" s="328" t="s">
        <v>1845</v>
      </c>
      <c r="K94" s="328">
        <v>590</v>
      </c>
      <c r="L94" s="328" t="s">
        <v>1845</v>
      </c>
      <c r="M94" s="328" t="s">
        <v>1845</v>
      </c>
      <c r="N94" s="328" t="s">
        <v>1845</v>
      </c>
      <c r="O94" s="328" t="s">
        <v>1845</v>
      </c>
      <c r="P94" s="328" t="s">
        <v>1845</v>
      </c>
      <c r="Q94" s="336">
        <v>840.39</v>
      </c>
    </row>
    <row r="95" spans="1:17" x14ac:dyDescent="0.35">
      <c r="A95" t="e">
        <f t="shared" si="1"/>
        <v>#VALUE!</v>
      </c>
      <c r="C95" s="333" t="s">
        <v>1981</v>
      </c>
      <c r="D95" s="333"/>
      <c r="E95" s="328" t="s">
        <v>1845</v>
      </c>
      <c r="F95" s="328" t="s">
        <v>1845</v>
      </c>
      <c r="G95" s="328">
        <v>540</v>
      </c>
      <c r="H95" s="328">
        <v>54594.39</v>
      </c>
      <c r="I95" s="328">
        <v>56871</v>
      </c>
      <c r="J95" s="336">
        <v>18112</v>
      </c>
      <c r="K95" s="328">
        <v>36814</v>
      </c>
      <c r="L95" s="328" t="s">
        <v>1845</v>
      </c>
      <c r="M95" s="328" t="s">
        <v>1845</v>
      </c>
      <c r="N95" s="328" t="s">
        <v>1845</v>
      </c>
      <c r="O95" s="328" t="s">
        <v>1845</v>
      </c>
      <c r="P95" s="328" t="s">
        <v>1845</v>
      </c>
      <c r="Q95" s="336">
        <v>166931.39000000001</v>
      </c>
    </row>
    <row r="96" spans="1:17" x14ac:dyDescent="0.35">
      <c r="A96" t="e">
        <f t="shared" si="1"/>
        <v>#VALUE!</v>
      </c>
      <c r="C96" s="333"/>
      <c r="D96" s="333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</row>
    <row r="97" spans="1:17" x14ac:dyDescent="0.35">
      <c r="A97" t="e">
        <f t="shared" si="1"/>
        <v>#VALUE!</v>
      </c>
      <c r="C97" s="333" t="s">
        <v>1982</v>
      </c>
      <c r="D97" s="333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</row>
    <row r="98" spans="1:17" x14ac:dyDescent="0.35">
      <c r="A98" t="e">
        <f t="shared" si="1"/>
        <v>#VALUE!</v>
      </c>
      <c r="C98" s="333"/>
      <c r="D98" s="333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</row>
    <row r="99" spans="1:17" x14ac:dyDescent="0.35">
      <c r="A99" t="e">
        <f t="shared" si="1"/>
        <v>#VALUE!</v>
      </c>
      <c r="C99" s="333"/>
      <c r="D99" s="333"/>
      <c r="E99" s="328"/>
      <c r="F99" s="328"/>
      <c r="G99" s="328"/>
      <c r="H99" s="328"/>
      <c r="I99" s="336"/>
      <c r="J99" s="328"/>
      <c r="K99" s="328"/>
      <c r="L99" s="328"/>
      <c r="M99" s="328"/>
      <c r="N99" s="328"/>
      <c r="O99" s="328"/>
      <c r="P99" s="337"/>
      <c r="Q99" s="337"/>
    </row>
    <row r="100" spans="1:17" x14ac:dyDescent="0.35">
      <c r="A100">
        <f t="shared" si="1"/>
        <v>592000</v>
      </c>
      <c r="C100" s="333"/>
      <c r="D100" s="333" t="s">
        <v>1946</v>
      </c>
      <c r="E100" s="328">
        <v>4737.16</v>
      </c>
      <c r="F100" s="328">
        <v>6566.25</v>
      </c>
      <c r="G100" s="328">
        <v>4329.16</v>
      </c>
      <c r="H100" s="328">
        <v>4846.41</v>
      </c>
      <c r="I100" s="328">
        <v>3926.12</v>
      </c>
      <c r="J100" s="328">
        <v>4429.2299999999996</v>
      </c>
      <c r="K100" s="328">
        <v>6246.27</v>
      </c>
      <c r="L100" s="328" t="s">
        <v>1845</v>
      </c>
      <c r="M100" s="328" t="s">
        <v>1845</v>
      </c>
      <c r="N100" s="328" t="s">
        <v>1845</v>
      </c>
      <c r="O100" s="328" t="s">
        <v>1845</v>
      </c>
      <c r="P100" s="328" t="s">
        <v>1845</v>
      </c>
      <c r="Q100" s="328">
        <v>35080.6</v>
      </c>
    </row>
    <row r="101" spans="1:17" x14ac:dyDescent="0.35">
      <c r="A101">
        <f t="shared" si="1"/>
        <v>592010</v>
      </c>
      <c r="C101" s="333"/>
      <c r="D101" s="333" t="s">
        <v>1947</v>
      </c>
      <c r="E101" s="328">
        <v>2333.0500000000002</v>
      </c>
      <c r="F101" s="328">
        <v>2045.63</v>
      </c>
      <c r="G101" s="328">
        <v>2277.9499999999998</v>
      </c>
      <c r="H101" s="328">
        <v>2486.35</v>
      </c>
      <c r="I101" s="328">
        <v>2220.84</v>
      </c>
      <c r="J101" s="328">
        <v>2365.3200000000002</v>
      </c>
      <c r="K101" s="328">
        <v>3335.06</v>
      </c>
      <c r="L101" s="328" t="s">
        <v>1845</v>
      </c>
      <c r="M101" s="328" t="s">
        <v>1845</v>
      </c>
      <c r="N101" s="328" t="s">
        <v>1845</v>
      </c>
      <c r="O101" s="328" t="s">
        <v>1845</v>
      </c>
      <c r="P101" s="328" t="s">
        <v>1845</v>
      </c>
      <c r="Q101" s="336">
        <v>17064.2</v>
      </c>
    </row>
    <row r="102" spans="1:17" x14ac:dyDescent="0.35">
      <c r="A102">
        <f t="shared" si="1"/>
        <v>592012</v>
      </c>
      <c r="C102" s="333"/>
      <c r="D102" s="333" t="s">
        <v>1948</v>
      </c>
      <c r="E102" s="328">
        <v>1192.6600000000001</v>
      </c>
      <c r="F102" s="328">
        <v>1434.9</v>
      </c>
      <c r="G102" s="328">
        <v>1773.61</v>
      </c>
      <c r="H102" s="328">
        <v>1559.57</v>
      </c>
      <c r="I102" s="328">
        <v>1016.06</v>
      </c>
      <c r="J102" s="328">
        <v>1387.08</v>
      </c>
      <c r="K102" s="328">
        <v>2165.2399999999998</v>
      </c>
      <c r="L102" s="328" t="s">
        <v>1845</v>
      </c>
      <c r="M102" s="328" t="s">
        <v>1845</v>
      </c>
      <c r="N102" s="328" t="s">
        <v>1845</v>
      </c>
      <c r="O102" s="328" t="s">
        <v>1845</v>
      </c>
      <c r="P102" s="328" t="s">
        <v>1845</v>
      </c>
      <c r="Q102" s="328">
        <v>10529.12</v>
      </c>
    </row>
    <row r="103" spans="1:17" x14ac:dyDescent="0.35">
      <c r="A103" t="e">
        <f t="shared" si="1"/>
        <v>#VALUE!</v>
      </c>
      <c r="C103" s="333" t="s">
        <v>1983</v>
      </c>
      <c r="D103" s="333"/>
      <c r="E103" s="328">
        <v>8262.8700000000008</v>
      </c>
      <c r="F103" s="328">
        <v>10046.780000000001</v>
      </c>
      <c r="G103" s="328">
        <v>8380.7199999999993</v>
      </c>
      <c r="H103" s="328">
        <v>8892.33</v>
      </c>
      <c r="I103" s="328">
        <v>7163.02</v>
      </c>
      <c r="J103" s="328">
        <v>8181.63</v>
      </c>
      <c r="K103" s="328">
        <v>11746.57</v>
      </c>
      <c r="L103" s="328" t="s">
        <v>1845</v>
      </c>
      <c r="M103" s="328" t="s">
        <v>1845</v>
      </c>
      <c r="N103" s="328" t="s">
        <v>1845</v>
      </c>
      <c r="O103" s="328" t="s">
        <v>1845</v>
      </c>
      <c r="P103" s="328" t="s">
        <v>1845</v>
      </c>
      <c r="Q103" s="328">
        <v>62673.919999999998</v>
      </c>
    </row>
    <row r="104" spans="1:17" x14ac:dyDescent="0.35">
      <c r="A104" t="e">
        <f t="shared" si="1"/>
        <v>#VALUE!</v>
      </c>
      <c r="C104" s="333" t="s">
        <v>1984</v>
      </c>
      <c r="D104" s="333"/>
      <c r="E104" s="328">
        <v>56345.27</v>
      </c>
      <c r="F104" s="328">
        <v>56871.519999999997</v>
      </c>
      <c r="G104" s="336">
        <v>51303.839999999997</v>
      </c>
      <c r="H104" s="328">
        <v>125837.06</v>
      </c>
      <c r="I104" s="336">
        <v>93691.09</v>
      </c>
      <c r="J104" s="328">
        <v>64350.92</v>
      </c>
      <c r="K104" s="328">
        <v>108551.25</v>
      </c>
      <c r="L104" s="328">
        <v>-5889.38</v>
      </c>
      <c r="M104" s="328" t="s">
        <v>1845</v>
      </c>
      <c r="N104" s="328" t="s">
        <v>1845</v>
      </c>
      <c r="O104" s="328" t="s">
        <v>1845</v>
      </c>
      <c r="P104" s="328" t="s">
        <v>1845</v>
      </c>
      <c r="Q104" s="336">
        <v>551061.56999999995</v>
      </c>
    </row>
    <row r="105" spans="1:17" x14ac:dyDescent="0.35">
      <c r="A105" t="e">
        <f t="shared" si="1"/>
        <v>#VALUE!</v>
      </c>
      <c r="C105" s="333"/>
      <c r="D105" s="333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</row>
    <row r="106" spans="1:17" x14ac:dyDescent="0.35">
      <c r="A106" t="e">
        <f t="shared" si="1"/>
        <v>#VALUE!</v>
      </c>
      <c r="C106" s="333" t="s">
        <v>1985</v>
      </c>
      <c r="D106" s="333"/>
      <c r="E106" s="328">
        <v>22637.9</v>
      </c>
      <c r="F106" s="328">
        <v>21728.92</v>
      </c>
      <c r="G106" s="328">
        <v>27226.37</v>
      </c>
      <c r="H106" s="328">
        <v>-47305.67</v>
      </c>
      <c r="I106" s="328">
        <v>-15156.69</v>
      </c>
      <c r="J106" s="328">
        <v>14183.6</v>
      </c>
      <c r="K106" s="328">
        <v>-30015.35</v>
      </c>
      <c r="L106" s="328">
        <v>122283.38</v>
      </c>
      <c r="M106" s="328" t="s">
        <v>1845</v>
      </c>
      <c r="N106" s="328" t="s">
        <v>1845</v>
      </c>
      <c r="O106" s="328" t="s">
        <v>1845</v>
      </c>
      <c r="P106" s="328" t="s">
        <v>1845</v>
      </c>
      <c r="Q106" s="328">
        <v>115582.46</v>
      </c>
    </row>
    <row r="107" spans="1:17" x14ac:dyDescent="0.35">
      <c r="A107" t="e">
        <f t="shared" si="1"/>
        <v>#VALUE!</v>
      </c>
      <c r="C107" s="333"/>
      <c r="D107" s="333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</row>
    <row r="108" spans="1:17" x14ac:dyDescent="0.35">
      <c r="A108" t="e">
        <f t="shared" si="1"/>
        <v>#VALUE!</v>
      </c>
      <c r="C108" s="333"/>
      <c r="D108" s="333"/>
      <c r="E108" s="336"/>
      <c r="F108" s="336"/>
      <c r="G108" s="336"/>
      <c r="H108" s="336"/>
      <c r="I108" s="336"/>
      <c r="J108" s="336"/>
      <c r="K108" s="336"/>
      <c r="L108" s="328"/>
      <c r="M108" s="328"/>
      <c r="N108" s="328"/>
      <c r="O108" s="328"/>
      <c r="P108" s="328"/>
      <c r="Q108" s="336"/>
    </row>
    <row r="109" spans="1:17" x14ac:dyDescent="0.35">
      <c r="A109" t="e">
        <f t="shared" si="1"/>
        <v>#VALUE!</v>
      </c>
      <c r="C109" s="333"/>
      <c r="D109" s="333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36"/>
    </row>
    <row r="110" spans="1:17" x14ac:dyDescent="0.35">
      <c r="A110" t="e">
        <f t="shared" si="1"/>
        <v>#VALUE!</v>
      </c>
      <c r="C110" s="333"/>
      <c r="D110" s="333"/>
      <c r="E110" s="328"/>
      <c r="F110" s="336"/>
      <c r="G110" s="328"/>
      <c r="H110" s="328"/>
      <c r="I110" s="336"/>
      <c r="J110" s="328"/>
      <c r="K110" s="328"/>
      <c r="L110" s="328"/>
      <c r="M110" s="328"/>
      <c r="N110" s="328"/>
      <c r="O110" s="328"/>
      <c r="P110" s="328"/>
      <c r="Q110" s="336"/>
    </row>
    <row r="111" spans="1:17" x14ac:dyDescent="0.35">
      <c r="A111" t="e">
        <f t="shared" si="1"/>
        <v>#VALUE!</v>
      </c>
      <c r="C111" s="333"/>
      <c r="D111" s="333"/>
      <c r="E111" s="328"/>
      <c r="F111" s="328"/>
      <c r="G111" s="328"/>
      <c r="H111" s="328"/>
      <c r="I111" s="328"/>
      <c r="J111" s="328"/>
      <c r="K111" s="336"/>
      <c r="L111" s="328"/>
      <c r="M111" s="328"/>
      <c r="N111" s="328"/>
      <c r="O111" s="328"/>
      <c r="P111" s="328"/>
      <c r="Q111" s="336"/>
    </row>
    <row r="112" spans="1:17" x14ac:dyDescent="0.35">
      <c r="A112" t="e">
        <f t="shared" si="1"/>
        <v>#VALUE!</v>
      </c>
      <c r="C112" s="333"/>
      <c r="D112" s="333"/>
      <c r="E112" s="336"/>
      <c r="F112" s="328"/>
      <c r="G112" s="328"/>
      <c r="H112" s="328"/>
      <c r="I112" s="336"/>
      <c r="J112" s="328"/>
      <c r="K112" s="336"/>
      <c r="L112" s="328"/>
      <c r="M112" s="328"/>
      <c r="N112" s="328"/>
      <c r="O112" s="328"/>
      <c r="P112" s="328"/>
      <c r="Q112" s="336"/>
    </row>
    <row r="113" spans="1:17" x14ac:dyDescent="0.35">
      <c r="A113" t="e">
        <f t="shared" si="1"/>
        <v>#VALUE!</v>
      </c>
      <c r="C113" s="333"/>
      <c r="D113" s="333"/>
      <c r="E113" s="336"/>
      <c r="F113" s="336"/>
      <c r="G113" s="336"/>
      <c r="H113" s="336"/>
      <c r="I113" s="336"/>
      <c r="J113" s="336"/>
      <c r="K113" s="336"/>
      <c r="L113" s="328"/>
      <c r="M113" s="328"/>
      <c r="N113" s="328"/>
      <c r="O113" s="328"/>
      <c r="P113" s="328"/>
      <c r="Q113" s="336"/>
    </row>
    <row r="114" spans="1:17" x14ac:dyDescent="0.35">
      <c r="A114" t="e">
        <f t="shared" si="1"/>
        <v>#VALUE!</v>
      </c>
      <c r="C114" s="333"/>
      <c r="D114" s="333"/>
      <c r="E114" s="328"/>
      <c r="F114" s="328"/>
      <c r="G114" s="328"/>
      <c r="H114" s="328"/>
      <c r="I114" s="336"/>
      <c r="J114" s="328"/>
      <c r="K114" s="328"/>
      <c r="L114" s="328"/>
      <c r="M114" s="328"/>
      <c r="N114" s="328"/>
      <c r="O114" s="328"/>
      <c r="P114" s="328"/>
      <c r="Q114" s="336"/>
    </row>
    <row r="115" spans="1:17" x14ac:dyDescent="0.35">
      <c r="A115" t="e">
        <f t="shared" si="1"/>
        <v>#VALUE!</v>
      </c>
      <c r="C115" s="333"/>
      <c r="D115" s="333"/>
      <c r="E115" s="328"/>
      <c r="F115" s="328"/>
      <c r="G115" s="336"/>
      <c r="H115" s="336"/>
      <c r="I115" s="328"/>
      <c r="J115" s="328"/>
      <c r="K115" s="328"/>
      <c r="L115" s="328"/>
      <c r="M115" s="328"/>
      <c r="N115" s="328"/>
      <c r="O115" s="328"/>
      <c r="P115" s="328"/>
      <c r="Q115" s="336"/>
    </row>
    <row r="116" spans="1:17" x14ac:dyDescent="0.35">
      <c r="A116" t="e">
        <f t="shared" si="1"/>
        <v>#VALUE!</v>
      </c>
      <c r="C116" s="333"/>
      <c r="D116" s="333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36"/>
    </row>
    <row r="117" spans="1:17" x14ac:dyDescent="0.35">
      <c r="A117" t="e">
        <f t="shared" si="1"/>
        <v>#VALUE!</v>
      </c>
      <c r="C117" s="333"/>
      <c r="D117" s="333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36"/>
    </row>
    <row r="118" spans="1:17" x14ac:dyDescent="0.35">
      <c r="A118" t="e">
        <f t="shared" si="1"/>
        <v>#VALUE!</v>
      </c>
      <c r="C118" s="333"/>
      <c r="D118" s="333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</row>
    <row r="119" spans="1:17" x14ac:dyDescent="0.35">
      <c r="A119" t="e">
        <f t="shared" si="1"/>
        <v>#VALUE!</v>
      </c>
      <c r="C119" s="333"/>
      <c r="D119" s="333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</row>
    <row r="120" spans="1:17" x14ac:dyDescent="0.35">
      <c r="A120" t="e">
        <f t="shared" si="1"/>
        <v>#VALUE!</v>
      </c>
      <c r="C120" s="333"/>
      <c r="D120" s="333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</row>
    <row r="121" spans="1:17" x14ac:dyDescent="0.35">
      <c r="A121" t="e">
        <f t="shared" si="1"/>
        <v>#VALUE!</v>
      </c>
      <c r="C121" s="333"/>
      <c r="D121" s="333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</row>
    <row r="122" spans="1:17" x14ac:dyDescent="0.35">
      <c r="A122" t="e">
        <f t="shared" si="1"/>
        <v>#VALUE!</v>
      </c>
      <c r="C122" s="333"/>
      <c r="D122" s="333"/>
      <c r="E122" s="336"/>
      <c r="F122" s="336"/>
      <c r="G122" s="336"/>
      <c r="H122" s="336"/>
      <c r="I122" s="336"/>
      <c r="J122" s="336"/>
      <c r="K122" s="336"/>
      <c r="L122" s="328"/>
      <c r="M122" s="328"/>
      <c r="N122" s="328"/>
      <c r="O122" s="328"/>
      <c r="P122" s="328"/>
      <c r="Q122" s="336"/>
    </row>
    <row r="123" spans="1:17" x14ac:dyDescent="0.35">
      <c r="A123" t="e">
        <f t="shared" si="1"/>
        <v>#VALUE!</v>
      </c>
      <c r="C123" s="333"/>
      <c r="D123" s="333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</row>
    <row r="124" spans="1:17" x14ac:dyDescent="0.35">
      <c r="A124" t="e">
        <f t="shared" si="1"/>
        <v>#VALUE!</v>
      </c>
      <c r="C124" s="333"/>
      <c r="D124" s="333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</row>
    <row r="125" spans="1:17" x14ac:dyDescent="0.35">
      <c r="A125" t="e">
        <f t="shared" si="1"/>
        <v>#VALUE!</v>
      </c>
      <c r="C125" s="333"/>
      <c r="D125" s="333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</row>
    <row r="126" spans="1:17" x14ac:dyDescent="0.35">
      <c r="A126" t="e">
        <f t="shared" si="1"/>
        <v>#VALUE!</v>
      </c>
      <c r="C126" s="333"/>
      <c r="D126" s="333"/>
      <c r="E126" s="336"/>
      <c r="F126" s="336"/>
      <c r="G126" s="336"/>
      <c r="H126" s="328"/>
      <c r="I126" s="328"/>
      <c r="J126" s="336"/>
      <c r="K126" s="336"/>
      <c r="L126" s="328"/>
      <c r="M126" s="328"/>
      <c r="N126" s="328"/>
      <c r="O126" s="328"/>
      <c r="P126" s="328"/>
      <c r="Q126" s="336"/>
    </row>
    <row r="127" spans="1:17" x14ac:dyDescent="0.35">
      <c r="A127" t="e">
        <f t="shared" si="1"/>
        <v>#VALUE!</v>
      </c>
      <c r="C127" s="333"/>
      <c r="D127" s="333"/>
      <c r="E127" s="336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36"/>
    </row>
    <row r="128" spans="1:17" x14ac:dyDescent="0.35">
      <c r="A128" t="e">
        <f t="shared" si="1"/>
        <v>#VALUE!</v>
      </c>
      <c r="C128" s="333"/>
      <c r="D128" s="333"/>
      <c r="E128" s="336"/>
      <c r="F128" s="336"/>
      <c r="G128" s="336"/>
      <c r="H128" s="328"/>
      <c r="I128" s="328"/>
      <c r="J128" s="336"/>
      <c r="K128" s="336"/>
      <c r="L128" s="328"/>
      <c r="M128" s="328"/>
      <c r="N128" s="328"/>
      <c r="O128" s="328"/>
      <c r="P128" s="328"/>
      <c r="Q128" s="336"/>
    </row>
    <row r="129" spans="1:17" x14ac:dyDescent="0.35">
      <c r="A129" t="e">
        <f t="shared" si="1"/>
        <v>#VALUE!</v>
      </c>
      <c r="C129" s="333"/>
      <c r="D129" s="333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</row>
    <row r="130" spans="1:17" x14ac:dyDescent="0.35">
      <c r="A130" t="e">
        <f t="shared" si="1"/>
        <v>#VALUE!</v>
      </c>
      <c r="C130" s="333"/>
      <c r="D130" s="333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</row>
    <row r="131" spans="1:17" x14ac:dyDescent="0.35">
      <c r="A131" t="e">
        <f t="shared" si="1"/>
        <v>#VALUE!</v>
      </c>
      <c r="C131" s="333"/>
      <c r="D131" s="333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</row>
    <row r="132" spans="1:17" x14ac:dyDescent="0.35">
      <c r="A132" t="e">
        <f t="shared" si="1"/>
        <v>#VALUE!</v>
      </c>
      <c r="C132" s="333"/>
      <c r="D132" s="333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</row>
    <row r="133" spans="1:17" x14ac:dyDescent="0.35">
      <c r="A133" t="e">
        <f t="shared" si="1"/>
        <v>#VALUE!</v>
      </c>
      <c r="C133" s="333"/>
      <c r="D133" s="333"/>
      <c r="E133" s="336"/>
      <c r="F133" s="336"/>
      <c r="G133" s="336"/>
      <c r="H133" s="336"/>
      <c r="I133" s="336"/>
      <c r="J133" s="336"/>
      <c r="K133" s="336"/>
      <c r="L133" s="328"/>
      <c r="M133" s="328"/>
      <c r="N133" s="328"/>
      <c r="O133" s="328"/>
      <c r="P133" s="328"/>
      <c r="Q133" s="336"/>
    </row>
    <row r="134" spans="1:17" x14ac:dyDescent="0.35">
      <c r="A134" t="e">
        <f t="shared" si="1"/>
        <v>#VALUE!</v>
      </c>
      <c r="C134" s="333"/>
      <c r="D134" s="333"/>
      <c r="E134" s="336"/>
      <c r="F134" s="336"/>
      <c r="G134" s="336"/>
      <c r="H134" s="336"/>
      <c r="I134" s="336"/>
      <c r="J134" s="336"/>
      <c r="K134" s="336"/>
      <c r="L134" s="328"/>
      <c r="M134" s="328"/>
      <c r="N134" s="328"/>
      <c r="O134" s="328"/>
      <c r="P134" s="328"/>
      <c r="Q134" s="336"/>
    </row>
    <row r="135" spans="1:17" x14ac:dyDescent="0.35">
      <c r="A135" t="e">
        <f t="shared" ref="A135:A198" si="2">VALUE(LEFT(D135,6))</f>
        <v>#VALUE!</v>
      </c>
      <c r="C135" s="333"/>
      <c r="D135" s="333"/>
      <c r="E135" s="336"/>
      <c r="F135" s="336"/>
      <c r="G135" s="336"/>
      <c r="H135" s="336"/>
      <c r="I135" s="336"/>
      <c r="J135" s="336"/>
      <c r="K135" s="336"/>
      <c r="L135" s="328"/>
      <c r="M135" s="328"/>
      <c r="N135" s="328"/>
      <c r="O135" s="328"/>
      <c r="P135" s="328"/>
      <c r="Q135" s="336"/>
    </row>
    <row r="136" spans="1:17" x14ac:dyDescent="0.35">
      <c r="A136" t="e">
        <f t="shared" si="2"/>
        <v>#VALUE!</v>
      </c>
      <c r="C136" s="333"/>
      <c r="D136" s="333"/>
      <c r="E136" s="336"/>
      <c r="F136" s="336"/>
      <c r="G136" s="336"/>
      <c r="H136" s="336"/>
      <c r="I136" s="336"/>
      <c r="J136" s="336"/>
      <c r="K136" s="336"/>
      <c r="L136" s="328"/>
      <c r="M136" s="328"/>
      <c r="N136" s="328"/>
      <c r="O136" s="328"/>
      <c r="P136" s="328"/>
      <c r="Q136" s="336"/>
    </row>
    <row r="137" spans="1:17" x14ac:dyDescent="0.35">
      <c r="A137" t="e">
        <f t="shared" si="2"/>
        <v>#VALUE!</v>
      </c>
      <c r="C137" s="333"/>
      <c r="D137" s="333"/>
      <c r="E137" s="336"/>
      <c r="F137" s="336"/>
      <c r="G137" s="336"/>
      <c r="H137" s="336"/>
      <c r="I137" s="336"/>
      <c r="J137" s="336"/>
      <c r="K137" s="336"/>
      <c r="L137" s="328"/>
      <c r="M137" s="328"/>
      <c r="N137" s="328"/>
      <c r="O137" s="328"/>
      <c r="P137" s="328"/>
      <c r="Q137" s="336"/>
    </row>
    <row r="138" spans="1:17" x14ac:dyDescent="0.35">
      <c r="A138" t="e">
        <f t="shared" si="2"/>
        <v>#VALUE!</v>
      </c>
      <c r="C138" s="333"/>
      <c r="D138" s="333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</row>
    <row r="139" spans="1:17" x14ac:dyDescent="0.35">
      <c r="A139" t="e">
        <f t="shared" si="2"/>
        <v>#VALUE!</v>
      </c>
      <c r="C139" s="333"/>
      <c r="D139" s="333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</row>
    <row r="140" spans="1:17" x14ac:dyDescent="0.35">
      <c r="A140" t="e">
        <f t="shared" si="2"/>
        <v>#VALUE!</v>
      </c>
      <c r="C140" s="333"/>
      <c r="D140" s="333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</row>
    <row r="141" spans="1:17" x14ac:dyDescent="0.35">
      <c r="A141" t="e">
        <f t="shared" si="2"/>
        <v>#VALUE!</v>
      </c>
      <c r="C141" s="333"/>
      <c r="D141" s="333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</row>
    <row r="142" spans="1:17" x14ac:dyDescent="0.35">
      <c r="A142" t="e">
        <f t="shared" si="2"/>
        <v>#VALUE!</v>
      </c>
      <c r="C142" s="333"/>
      <c r="D142" s="333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</row>
    <row r="143" spans="1:17" x14ac:dyDescent="0.35">
      <c r="A143" t="e">
        <f t="shared" si="2"/>
        <v>#VALUE!</v>
      </c>
      <c r="C143" s="333"/>
      <c r="D143" s="333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</row>
    <row r="144" spans="1:17" x14ac:dyDescent="0.35">
      <c r="A144" t="e">
        <f t="shared" si="2"/>
        <v>#VALUE!</v>
      </c>
      <c r="C144" s="333"/>
      <c r="D144" s="333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</row>
    <row r="145" spans="1:17" x14ac:dyDescent="0.35">
      <c r="A145" t="e">
        <f t="shared" si="2"/>
        <v>#VALUE!</v>
      </c>
      <c r="C145" s="333"/>
      <c r="D145" s="333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</row>
    <row r="146" spans="1:17" x14ac:dyDescent="0.35">
      <c r="A146" t="e">
        <f t="shared" si="2"/>
        <v>#VALUE!</v>
      </c>
      <c r="C146" s="333"/>
      <c r="D146" s="333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</row>
    <row r="147" spans="1:17" x14ac:dyDescent="0.35">
      <c r="A147" t="e">
        <f t="shared" si="2"/>
        <v>#VALUE!</v>
      </c>
      <c r="C147" s="333"/>
      <c r="D147" s="333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</row>
    <row r="148" spans="1:17" x14ac:dyDescent="0.35">
      <c r="A148" t="e">
        <f t="shared" si="2"/>
        <v>#VALUE!</v>
      </c>
      <c r="C148" s="333"/>
      <c r="D148" s="333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</row>
    <row r="149" spans="1:17" x14ac:dyDescent="0.35">
      <c r="A149" t="e">
        <f t="shared" si="2"/>
        <v>#VALUE!</v>
      </c>
      <c r="C149" s="333"/>
      <c r="D149" s="333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</row>
    <row r="150" spans="1:17" x14ac:dyDescent="0.35">
      <c r="A150" t="e">
        <f t="shared" si="2"/>
        <v>#VALUE!</v>
      </c>
      <c r="C150" s="333"/>
      <c r="D150" s="333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</row>
    <row r="151" spans="1:17" x14ac:dyDescent="0.35">
      <c r="A151" t="e">
        <f t="shared" si="2"/>
        <v>#VALUE!</v>
      </c>
      <c r="C151" s="333"/>
      <c r="D151" s="333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</row>
    <row r="152" spans="1:17" x14ac:dyDescent="0.35">
      <c r="A152" t="e">
        <f t="shared" si="2"/>
        <v>#VALUE!</v>
      </c>
      <c r="C152" s="333"/>
      <c r="D152" s="333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</row>
    <row r="153" spans="1:17" x14ac:dyDescent="0.35">
      <c r="A153" t="e">
        <f t="shared" si="2"/>
        <v>#VALUE!</v>
      </c>
      <c r="C153" s="333"/>
      <c r="D153" s="333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</row>
    <row r="154" spans="1:17" x14ac:dyDescent="0.35">
      <c r="A154" t="e">
        <f t="shared" si="2"/>
        <v>#VALUE!</v>
      </c>
      <c r="C154" s="333"/>
      <c r="D154" s="333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</row>
    <row r="155" spans="1:17" x14ac:dyDescent="0.35">
      <c r="A155" t="e">
        <f t="shared" si="2"/>
        <v>#VALUE!</v>
      </c>
      <c r="C155" s="333"/>
      <c r="D155" s="333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</row>
    <row r="156" spans="1:17" x14ac:dyDescent="0.35">
      <c r="A156" t="e">
        <f t="shared" si="2"/>
        <v>#VALUE!</v>
      </c>
      <c r="C156" s="333"/>
      <c r="D156" s="333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</row>
    <row r="157" spans="1:17" x14ac:dyDescent="0.35">
      <c r="A157" t="e">
        <f t="shared" si="2"/>
        <v>#VALUE!</v>
      </c>
      <c r="C157" s="333"/>
      <c r="D157" s="333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</row>
    <row r="158" spans="1:17" x14ac:dyDescent="0.35">
      <c r="A158" t="e">
        <f t="shared" si="2"/>
        <v>#VALUE!</v>
      </c>
      <c r="C158" s="333"/>
      <c r="D158" s="333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</row>
    <row r="159" spans="1:17" x14ac:dyDescent="0.35">
      <c r="A159" t="e">
        <f t="shared" si="2"/>
        <v>#VALUE!</v>
      </c>
      <c r="C159" s="333"/>
      <c r="D159" s="333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</row>
    <row r="160" spans="1:17" x14ac:dyDescent="0.35">
      <c r="A160" t="e">
        <f t="shared" si="2"/>
        <v>#VALUE!</v>
      </c>
      <c r="C160" s="333"/>
      <c r="D160" s="333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</row>
    <row r="161" spans="1:17" x14ac:dyDescent="0.35">
      <c r="A161" t="e">
        <f t="shared" si="2"/>
        <v>#VALUE!</v>
      </c>
      <c r="C161" s="333"/>
      <c r="D161" s="333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</row>
    <row r="162" spans="1:17" x14ac:dyDescent="0.35">
      <c r="A162" t="e">
        <f t="shared" si="2"/>
        <v>#VALUE!</v>
      </c>
      <c r="C162" s="333"/>
      <c r="D162" s="333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</row>
    <row r="163" spans="1:17" x14ac:dyDescent="0.35">
      <c r="A163" t="e">
        <f t="shared" si="2"/>
        <v>#VALUE!</v>
      </c>
      <c r="C163" s="333"/>
      <c r="D163" s="333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</row>
    <row r="164" spans="1:17" x14ac:dyDescent="0.35">
      <c r="A164" t="e">
        <f t="shared" si="2"/>
        <v>#VALUE!</v>
      </c>
      <c r="C164" s="333"/>
      <c r="D164" s="333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</row>
    <row r="165" spans="1:17" x14ac:dyDescent="0.35">
      <c r="A165" t="e">
        <f t="shared" si="2"/>
        <v>#VALUE!</v>
      </c>
      <c r="C165" s="333"/>
      <c r="D165" s="333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</row>
    <row r="166" spans="1:17" x14ac:dyDescent="0.35">
      <c r="A166" t="e">
        <f t="shared" si="2"/>
        <v>#VALUE!</v>
      </c>
      <c r="C166" s="333"/>
      <c r="D166" s="333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</row>
    <row r="167" spans="1:17" x14ac:dyDescent="0.35">
      <c r="A167" t="e">
        <f t="shared" si="2"/>
        <v>#VALUE!</v>
      </c>
      <c r="C167" s="333"/>
      <c r="D167" s="333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</row>
    <row r="168" spans="1:17" x14ac:dyDescent="0.35">
      <c r="A168" t="e">
        <f t="shared" si="2"/>
        <v>#VALUE!</v>
      </c>
      <c r="C168" s="333"/>
      <c r="D168" s="333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</row>
    <row r="169" spans="1:17" x14ac:dyDescent="0.35">
      <c r="A169" t="e">
        <f t="shared" si="2"/>
        <v>#VALUE!</v>
      </c>
      <c r="C169" s="333"/>
      <c r="D169" s="333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</row>
    <row r="170" spans="1:17" x14ac:dyDescent="0.35">
      <c r="A170" t="e">
        <f t="shared" si="2"/>
        <v>#VALUE!</v>
      </c>
      <c r="C170" s="333"/>
      <c r="D170" s="333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</row>
    <row r="171" spans="1:17" x14ac:dyDescent="0.35">
      <c r="A171" t="e">
        <f t="shared" si="2"/>
        <v>#VALUE!</v>
      </c>
      <c r="C171" s="333"/>
      <c r="D171" s="333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</row>
    <row r="172" spans="1:17" x14ac:dyDescent="0.35">
      <c r="A172" t="e">
        <f t="shared" si="2"/>
        <v>#VALUE!</v>
      </c>
      <c r="C172" s="333"/>
      <c r="D172" s="333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</row>
    <row r="173" spans="1:17" x14ac:dyDescent="0.35">
      <c r="A173" t="e">
        <f t="shared" si="2"/>
        <v>#VALUE!</v>
      </c>
      <c r="C173" s="333"/>
      <c r="D173" s="333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</row>
    <row r="174" spans="1:17" x14ac:dyDescent="0.35">
      <c r="A174" t="e">
        <f t="shared" si="2"/>
        <v>#VALUE!</v>
      </c>
      <c r="C174" s="333"/>
      <c r="D174" s="333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</row>
    <row r="175" spans="1:17" x14ac:dyDescent="0.35">
      <c r="A175" t="e">
        <f t="shared" si="2"/>
        <v>#VALUE!</v>
      </c>
      <c r="C175" s="333"/>
      <c r="D175" s="333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</row>
    <row r="176" spans="1:17" x14ac:dyDescent="0.35">
      <c r="A176" t="e">
        <f t="shared" si="2"/>
        <v>#VALUE!</v>
      </c>
      <c r="C176" s="333"/>
      <c r="D176" s="333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</row>
    <row r="177" spans="1:17" x14ac:dyDescent="0.35">
      <c r="A177" t="e">
        <f t="shared" si="2"/>
        <v>#VALUE!</v>
      </c>
      <c r="C177" s="333"/>
      <c r="D177" s="333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</row>
    <row r="178" spans="1:17" x14ac:dyDescent="0.35">
      <c r="A178" t="e">
        <f t="shared" si="2"/>
        <v>#VALUE!</v>
      </c>
      <c r="C178" s="333"/>
      <c r="D178" s="333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</row>
    <row r="179" spans="1:17" x14ac:dyDescent="0.35">
      <c r="A179" t="e">
        <f t="shared" si="2"/>
        <v>#VALUE!</v>
      </c>
      <c r="C179" s="333"/>
      <c r="D179" s="333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</row>
    <row r="180" spans="1:17" x14ac:dyDescent="0.35">
      <c r="A180" t="e">
        <f t="shared" si="2"/>
        <v>#VALUE!</v>
      </c>
      <c r="C180" s="333"/>
      <c r="D180" s="333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</row>
    <row r="181" spans="1:17" x14ac:dyDescent="0.35">
      <c r="A181" t="e">
        <f t="shared" si="2"/>
        <v>#VALUE!</v>
      </c>
      <c r="C181" s="333"/>
      <c r="D181" s="333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</row>
    <row r="182" spans="1:17" x14ac:dyDescent="0.35">
      <c r="A182" t="e">
        <f t="shared" si="2"/>
        <v>#VALUE!</v>
      </c>
      <c r="C182" s="333"/>
      <c r="D182" s="333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</row>
    <row r="183" spans="1:17" x14ac:dyDescent="0.35">
      <c r="A183" t="e">
        <f t="shared" si="2"/>
        <v>#VALUE!</v>
      </c>
      <c r="C183" s="333"/>
      <c r="D183" s="333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</row>
    <row r="184" spans="1:17" x14ac:dyDescent="0.35">
      <c r="A184" t="e">
        <f t="shared" si="2"/>
        <v>#VALUE!</v>
      </c>
      <c r="C184" s="333"/>
      <c r="D184" s="333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</row>
    <row r="185" spans="1:17" x14ac:dyDescent="0.35">
      <c r="A185" t="e">
        <f t="shared" si="2"/>
        <v>#VALUE!</v>
      </c>
      <c r="C185" s="333"/>
      <c r="D185" s="333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</row>
    <row r="186" spans="1:17" x14ac:dyDescent="0.35">
      <c r="A186" t="e">
        <f t="shared" si="2"/>
        <v>#VALUE!</v>
      </c>
      <c r="C186" s="333"/>
      <c r="D186" s="333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</row>
    <row r="187" spans="1:17" x14ac:dyDescent="0.35">
      <c r="A187" t="e">
        <f t="shared" si="2"/>
        <v>#VALUE!</v>
      </c>
      <c r="C187" s="333"/>
      <c r="D187" s="333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</row>
    <row r="188" spans="1:17" x14ac:dyDescent="0.35">
      <c r="A188" t="e">
        <f t="shared" si="2"/>
        <v>#VALUE!</v>
      </c>
      <c r="C188" s="333"/>
      <c r="D188" s="333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</row>
    <row r="189" spans="1:17" x14ac:dyDescent="0.35">
      <c r="A189" t="e">
        <f t="shared" si="2"/>
        <v>#VALUE!</v>
      </c>
      <c r="C189" s="333"/>
      <c r="D189" s="333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</row>
    <row r="190" spans="1:17" x14ac:dyDescent="0.35">
      <c r="A190" t="e">
        <f t="shared" si="2"/>
        <v>#VALUE!</v>
      </c>
      <c r="C190" s="333"/>
      <c r="D190" s="333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</row>
    <row r="191" spans="1:17" x14ac:dyDescent="0.35">
      <c r="A191" t="e">
        <f t="shared" si="2"/>
        <v>#VALUE!</v>
      </c>
      <c r="C191" s="333"/>
      <c r="D191" s="333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</row>
    <row r="192" spans="1:17" x14ac:dyDescent="0.35">
      <c r="A192" t="e">
        <f t="shared" si="2"/>
        <v>#VALUE!</v>
      </c>
      <c r="C192" s="333"/>
      <c r="D192" s="333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</row>
    <row r="193" spans="1:17" x14ac:dyDescent="0.35">
      <c r="A193" t="e">
        <f t="shared" si="2"/>
        <v>#VALUE!</v>
      </c>
      <c r="C193" s="333"/>
      <c r="D193" s="333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</row>
    <row r="194" spans="1:17" x14ac:dyDescent="0.35">
      <c r="A194" t="e">
        <f t="shared" si="2"/>
        <v>#VALUE!</v>
      </c>
      <c r="C194" s="333"/>
      <c r="D194" s="333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</row>
    <row r="195" spans="1:17" x14ac:dyDescent="0.35">
      <c r="A195" t="e">
        <f t="shared" si="2"/>
        <v>#VALUE!</v>
      </c>
      <c r="C195" s="333"/>
      <c r="D195" s="333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</row>
    <row r="196" spans="1:17" x14ac:dyDescent="0.35">
      <c r="A196" t="e">
        <f t="shared" si="2"/>
        <v>#VALUE!</v>
      </c>
      <c r="C196" s="333"/>
      <c r="D196" s="333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</row>
    <row r="197" spans="1:17" x14ac:dyDescent="0.35">
      <c r="A197" t="e">
        <f t="shared" si="2"/>
        <v>#VALUE!</v>
      </c>
      <c r="C197" s="333"/>
      <c r="D197" s="333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</row>
    <row r="198" spans="1:17" x14ac:dyDescent="0.35">
      <c r="A198" t="e">
        <f t="shared" si="2"/>
        <v>#VALUE!</v>
      </c>
      <c r="C198" s="333"/>
      <c r="D198" s="333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</row>
    <row r="199" spans="1:17" x14ac:dyDescent="0.35">
      <c r="A199" t="e">
        <f t="shared" ref="A199:A262" si="3">VALUE(LEFT(D199,6))</f>
        <v>#VALUE!</v>
      </c>
      <c r="C199" s="333"/>
      <c r="D199" s="333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</row>
    <row r="200" spans="1:17" x14ac:dyDescent="0.35">
      <c r="A200" t="e">
        <f t="shared" si="3"/>
        <v>#VALUE!</v>
      </c>
      <c r="C200" s="333"/>
      <c r="D200" s="333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</row>
    <row r="201" spans="1:17" x14ac:dyDescent="0.35">
      <c r="A201" t="e">
        <f t="shared" si="3"/>
        <v>#VALUE!</v>
      </c>
      <c r="C201" s="333"/>
      <c r="D201" s="333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</row>
    <row r="202" spans="1:17" x14ac:dyDescent="0.35">
      <c r="A202" t="e">
        <f t="shared" si="3"/>
        <v>#VALUE!</v>
      </c>
      <c r="C202" s="333"/>
      <c r="D202" s="333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</row>
    <row r="203" spans="1:17" x14ac:dyDescent="0.35">
      <c r="A203" t="e">
        <f t="shared" si="3"/>
        <v>#VALUE!</v>
      </c>
      <c r="C203" s="333"/>
      <c r="D203" s="333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</row>
    <row r="204" spans="1:17" x14ac:dyDescent="0.35">
      <c r="A204" t="e">
        <f t="shared" si="3"/>
        <v>#VALUE!</v>
      </c>
      <c r="C204" s="333"/>
      <c r="D204" s="333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</row>
    <row r="205" spans="1:17" x14ac:dyDescent="0.35">
      <c r="A205" t="e">
        <f t="shared" si="3"/>
        <v>#VALUE!</v>
      </c>
      <c r="C205" s="333"/>
      <c r="D205" s="333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</row>
    <row r="206" spans="1:17" x14ac:dyDescent="0.35">
      <c r="A206" t="e">
        <f t="shared" si="3"/>
        <v>#VALUE!</v>
      </c>
      <c r="C206" s="333"/>
      <c r="D206" s="333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</row>
    <row r="207" spans="1:17" x14ac:dyDescent="0.35">
      <c r="A207" t="e">
        <f t="shared" si="3"/>
        <v>#VALUE!</v>
      </c>
      <c r="C207" s="333"/>
      <c r="D207" s="333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</row>
    <row r="208" spans="1:17" x14ac:dyDescent="0.35">
      <c r="A208" t="e">
        <f t="shared" si="3"/>
        <v>#VALUE!</v>
      </c>
      <c r="C208" s="333"/>
      <c r="D208" s="333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</row>
    <row r="209" spans="1:17" x14ac:dyDescent="0.35">
      <c r="A209" t="e">
        <f t="shared" si="3"/>
        <v>#VALUE!</v>
      </c>
      <c r="C209" s="333"/>
      <c r="D209" s="333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</row>
    <row r="210" spans="1:17" x14ac:dyDescent="0.35">
      <c r="A210" t="e">
        <f t="shared" si="3"/>
        <v>#VALUE!</v>
      </c>
      <c r="C210" s="333"/>
      <c r="D210" s="333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</row>
    <row r="211" spans="1:17" x14ac:dyDescent="0.35">
      <c r="A211" t="e">
        <f t="shared" si="3"/>
        <v>#VALUE!</v>
      </c>
      <c r="C211" s="333"/>
      <c r="D211" s="333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</row>
    <row r="212" spans="1:17" x14ac:dyDescent="0.35">
      <c r="A212" t="e">
        <f t="shared" si="3"/>
        <v>#VALUE!</v>
      </c>
      <c r="C212" s="333"/>
      <c r="D212" s="333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</row>
    <row r="213" spans="1:17" x14ac:dyDescent="0.35">
      <c r="A213" t="e">
        <f t="shared" si="3"/>
        <v>#VALUE!</v>
      </c>
      <c r="C213" s="333"/>
      <c r="D213" s="333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</row>
    <row r="214" spans="1:17" x14ac:dyDescent="0.35">
      <c r="A214" t="e">
        <f t="shared" si="3"/>
        <v>#VALUE!</v>
      </c>
      <c r="C214" s="333"/>
      <c r="D214" s="333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</row>
    <row r="215" spans="1:17" x14ac:dyDescent="0.35">
      <c r="A215" t="e">
        <f t="shared" si="3"/>
        <v>#VALUE!</v>
      </c>
      <c r="C215" s="333"/>
      <c r="D215" s="333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</row>
    <row r="216" spans="1:17" x14ac:dyDescent="0.35">
      <c r="A216" t="e">
        <f t="shared" si="3"/>
        <v>#VALUE!</v>
      </c>
      <c r="C216" s="333"/>
      <c r="D216" s="333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</row>
    <row r="217" spans="1:17" x14ac:dyDescent="0.35">
      <c r="A217" t="e">
        <f t="shared" si="3"/>
        <v>#VALUE!</v>
      </c>
      <c r="C217" s="333"/>
      <c r="D217" s="333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</row>
    <row r="218" spans="1:17" x14ac:dyDescent="0.35">
      <c r="A218" t="e">
        <f t="shared" si="3"/>
        <v>#VALUE!</v>
      </c>
      <c r="C218" s="333"/>
      <c r="D218" s="333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</row>
    <row r="219" spans="1:17" x14ac:dyDescent="0.35">
      <c r="A219" t="e">
        <f t="shared" si="3"/>
        <v>#VALUE!</v>
      </c>
      <c r="C219" s="333"/>
      <c r="D219" s="333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</row>
    <row r="220" spans="1:17" x14ac:dyDescent="0.35">
      <c r="A220" t="e">
        <f t="shared" si="3"/>
        <v>#VALUE!</v>
      </c>
      <c r="C220" s="333"/>
      <c r="D220" s="333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</row>
    <row r="221" spans="1:17" x14ac:dyDescent="0.35">
      <c r="A221" t="e">
        <f t="shared" si="3"/>
        <v>#VALUE!</v>
      </c>
      <c r="C221" s="333"/>
      <c r="D221" s="333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</row>
    <row r="222" spans="1:17" x14ac:dyDescent="0.35">
      <c r="A222" t="e">
        <f t="shared" si="3"/>
        <v>#VALUE!</v>
      </c>
      <c r="C222" s="333"/>
      <c r="D222" s="333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</row>
    <row r="223" spans="1:17" x14ac:dyDescent="0.35">
      <c r="A223" t="e">
        <f t="shared" si="3"/>
        <v>#VALUE!</v>
      </c>
      <c r="C223" s="333"/>
      <c r="D223" s="333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</row>
    <row r="224" spans="1:17" x14ac:dyDescent="0.35">
      <c r="A224" t="e">
        <f t="shared" si="3"/>
        <v>#VALUE!</v>
      </c>
      <c r="C224" s="333"/>
      <c r="D224" s="333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</row>
    <row r="225" spans="1:17" x14ac:dyDescent="0.35">
      <c r="A225" t="e">
        <f t="shared" si="3"/>
        <v>#VALUE!</v>
      </c>
      <c r="C225" s="333"/>
      <c r="D225" s="333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</row>
    <row r="226" spans="1:17" x14ac:dyDescent="0.35">
      <c r="A226" t="e">
        <f t="shared" si="3"/>
        <v>#VALUE!</v>
      </c>
      <c r="C226" s="333"/>
      <c r="D226" s="333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</row>
    <row r="227" spans="1:17" x14ac:dyDescent="0.35">
      <c r="A227" t="e">
        <f t="shared" si="3"/>
        <v>#VALUE!</v>
      </c>
      <c r="C227" s="333"/>
      <c r="D227" s="333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</row>
    <row r="228" spans="1:17" x14ac:dyDescent="0.35">
      <c r="A228" t="e">
        <f t="shared" si="3"/>
        <v>#VALUE!</v>
      </c>
      <c r="C228" s="333"/>
      <c r="D228" s="333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</row>
    <row r="229" spans="1:17" x14ac:dyDescent="0.35">
      <c r="A229" t="e">
        <f t="shared" si="3"/>
        <v>#VALUE!</v>
      </c>
      <c r="C229" s="333"/>
      <c r="D229" s="333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</row>
    <row r="230" spans="1:17" x14ac:dyDescent="0.35">
      <c r="A230" t="e">
        <f t="shared" si="3"/>
        <v>#VALUE!</v>
      </c>
      <c r="C230" s="333"/>
      <c r="D230" s="333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</row>
    <row r="231" spans="1:17" x14ac:dyDescent="0.35">
      <c r="A231" t="e">
        <f t="shared" si="3"/>
        <v>#VALUE!</v>
      </c>
      <c r="C231" s="333"/>
      <c r="D231" s="333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</row>
    <row r="232" spans="1:17" x14ac:dyDescent="0.35">
      <c r="A232" t="e">
        <f t="shared" si="3"/>
        <v>#VALUE!</v>
      </c>
      <c r="C232" s="333"/>
      <c r="D232" s="333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</row>
    <row r="233" spans="1:17" x14ac:dyDescent="0.35">
      <c r="A233" t="e">
        <f t="shared" si="3"/>
        <v>#VALUE!</v>
      </c>
      <c r="C233" s="333"/>
      <c r="D233" s="333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</row>
    <row r="234" spans="1:17" x14ac:dyDescent="0.35">
      <c r="A234" t="e">
        <f t="shared" si="3"/>
        <v>#VALUE!</v>
      </c>
      <c r="C234" s="333"/>
      <c r="D234" s="333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</row>
    <row r="235" spans="1:17" x14ac:dyDescent="0.35">
      <c r="A235" t="e">
        <f t="shared" si="3"/>
        <v>#VALUE!</v>
      </c>
      <c r="C235" s="333"/>
      <c r="D235" s="333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</row>
    <row r="236" spans="1:17" x14ac:dyDescent="0.35">
      <c r="A236" t="e">
        <f t="shared" si="3"/>
        <v>#VALUE!</v>
      </c>
      <c r="C236" s="333"/>
      <c r="D236" s="333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</row>
    <row r="237" spans="1:17" x14ac:dyDescent="0.35">
      <c r="A237" t="e">
        <f t="shared" si="3"/>
        <v>#VALUE!</v>
      </c>
      <c r="C237" s="333"/>
      <c r="D237" s="333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</row>
    <row r="238" spans="1:17" x14ac:dyDescent="0.35">
      <c r="A238" t="e">
        <f t="shared" si="3"/>
        <v>#VALUE!</v>
      </c>
      <c r="C238" s="333"/>
      <c r="D238" s="333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</row>
    <row r="239" spans="1:17" x14ac:dyDescent="0.35">
      <c r="A239" t="e">
        <f t="shared" si="3"/>
        <v>#VALUE!</v>
      </c>
      <c r="C239" s="333"/>
      <c r="D239" s="333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</row>
    <row r="240" spans="1:17" x14ac:dyDescent="0.35">
      <c r="A240" t="e">
        <f t="shared" si="3"/>
        <v>#VALUE!</v>
      </c>
      <c r="C240" s="333"/>
      <c r="D240" s="333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</row>
    <row r="241" spans="1:17" x14ac:dyDescent="0.35">
      <c r="A241" t="e">
        <f t="shared" si="3"/>
        <v>#VALUE!</v>
      </c>
      <c r="C241" s="333"/>
      <c r="D241" s="333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</row>
    <row r="242" spans="1:17" x14ac:dyDescent="0.35">
      <c r="A242" t="e">
        <f t="shared" si="3"/>
        <v>#VALUE!</v>
      </c>
      <c r="C242" s="333"/>
      <c r="D242" s="333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</row>
    <row r="243" spans="1:17" x14ac:dyDescent="0.35">
      <c r="A243" t="e">
        <f t="shared" si="3"/>
        <v>#VALUE!</v>
      </c>
      <c r="C243" s="333"/>
      <c r="D243" s="333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</row>
    <row r="244" spans="1:17" x14ac:dyDescent="0.35">
      <c r="A244" t="e">
        <f t="shared" si="3"/>
        <v>#VALUE!</v>
      </c>
      <c r="C244" s="333"/>
      <c r="D244" s="333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</row>
    <row r="245" spans="1:17" x14ac:dyDescent="0.35">
      <c r="A245" t="e">
        <f t="shared" si="3"/>
        <v>#VALUE!</v>
      </c>
      <c r="C245" s="333"/>
      <c r="D245" s="333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</row>
    <row r="246" spans="1:17" x14ac:dyDescent="0.35">
      <c r="A246" t="e">
        <f t="shared" si="3"/>
        <v>#VALUE!</v>
      </c>
      <c r="C246" s="333"/>
      <c r="D246" s="333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</row>
    <row r="247" spans="1:17" x14ac:dyDescent="0.35">
      <c r="A247" t="e">
        <f t="shared" si="3"/>
        <v>#VALUE!</v>
      </c>
      <c r="C247" s="333"/>
      <c r="D247" s="333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</row>
    <row r="248" spans="1:17" x14ac:dyDescent="0.35">
      <c r="A248" t="e">
        <f t="shared" si="3"/>
        <v>#VALUE!</v>
      </c>
      <c r="C248" s="333"/>
      <c r="D248" s="333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</row>
    <row r="249" spans="1:17" x14ac:dyDescent="0.35">
      <c r="A249" t="e">
        <f t="shared" si="3"/>
        <v>#VALUE!</v>
      </c>
      <c r="C249" s="333"/>
      <c r="D249" s="333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</row>
    <row r="250" spans="1:17" x14ac:dyDescent="0.35">
      <c r="A250" t="e">
        <f t="shared" si="3"/>
        <v>#VALUE!</v>
      </c>
      <c r="C250" s="333"/>
      <c r="D250" s="333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</row>
    <row r="251" spans="1:17" x14ac:dyDescent="0.35">
      <c r="A251" t="e">
        <f t="shared" si="3"/>
        <v>#VALUE!</v>
      </c>
      <c r="C251" s="333"/>
      <c r="D251" s="333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</row>
    <row r="252" spans="1:17" x14ac:dyDescent="0.35">
      <c r="A252" t="e">
        <f t="shared" si="3"/>
        <v>#VALUE!</v>
      </c>
      <c r="C252" s="333"/>
      <c r="D252" s="333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</row>
    <row r="253" spans="1:17" x14ac:dyDescent="0.35">
      <c r="A253" t="e">
        <f t="shared" si="3"/>
        <v>#VALUE!</v>
      </c>
      <c r="C253" s="333"/>
      <c r="D253" s="333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</row>
    <row r="254" spans="1:17" x14ac:dyDescent="0.35">
      <c r="A254" t="e">
        <f t="shared" si="3"/>
        <v>#VALUE!</v>
      </c>
      <c r="C254" s="333"/>
      <c r="D254" s="333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</row>
    <row r="255" spans="1:17" x14ac:dyDescent="0.35">
      <c r="A255" t="e">
        <f t="shared" si="3"/>
        <v>#VALUE!</v>
      </c>
      <c r="C255" s="333"/>
      <c r="D255" s="333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</row>
    <row r="256" spans="1:17" x14ac:dyDescent="0.35">
      <c r="A256" t="e">
        <f t="shared" si="3"/>
        <v>#VALUE!</v>
      </c>
      <c r="C256" s="333"/>
      <c r="D256" s="333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</row>
    <row r="257" spans="1:17" x14ac:dyDescent="0.35">
      <c r="A257" t="e">
        <f t="shared" si="3"/>
        <v>#VALUE!</v>
      </c>
      <c r="C257" s="333"/>
      <c r="D257" s="333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</row>
    <row r="258" spans="1:17" x14ac:dyDescent="0.35">
      <c r="A258" t="e">
        <f t="shared" si="3"/>
        <v>#VALUE!</v>
      </c>
      <c r="C258" s="333"/>
      <c r="D258" s="333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</row>
    <row r="259" spans="1:17" x14ac:dyDescent="0.35">
      <c r="A259" t="e">
        <f t="shared" si="3"/>
        <v>#VALUE!</v>
      </c>
      <c r="C259" s="333"/>
      <c r="D259" s="333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</row>
    <row r="260" spans="1:17" x14ac:dyDescent="0.35">
      <c r="A260" t="e">
        <f t="shared" si="3"/>
        <v>#VALUE!</v>
      </c>
      <c r="C260" s="333"/>
      <c r="D260" s="333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</row>
    <row r="261" spans="1:17" x14ac:dyDescent="0.35">
      <c r="A261" t="e">
        <f t="shared" si="3"/>
        <v>#VALUE!</v>
      </c>
      <c r="C261" s="333"/>
      <c r="D261" s="333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</row>
    <row r="262" spans="1:17" x14ac:dyDescent="0.35">
      <c r="A262" t="e">
        <f t="shared" si="3"/>
        <v>#VALUE!</v>
      </c>
      <c r="C262" s="333"/>
      <c r="D262" s="333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</row>
    <row r="263" spans="1:17" x14ac:dyDescent="0.35">
      <c r="A263" t="e">
        <f t="shared" ref="A263:A326" si="4">VALUE(LEFT(D263,6))</f>
        <v>#VALUE!</v>
      </c>
      <c r="C263" s="333"/>
      <c r="D263" s="333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</row>
    <row r="264" spans="1:17" x14ac:dyDescent="0.35">
      <c r="A264" t="e">
        <f t="shared" si="4"/>
        <v>#VALUE!</v>
      </c>
      <c r="C264" s="333"/>
      <c r="D264" s="333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</row>
    <row r="265" spans="1:17" x14ac:dyDescent="0.35">
      <c r="A265" t="e">
        <f t="shared" si="4"/>
        <v>#VALUE!</v>
      </c>
      <c r="C265" s="333"/>
      <c r="D265" s="333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</row>
    <row r="266" spans="1:17" x14ac:dyDescent="0.35">
      <c r="A266" t="e">
        <f t="shared" si="4"/>
        <v>#VALUE!</v>
      </c>
      <c r="C266" s="333"/>
      <c r="D266" s="333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</row>
    <row r="267" spans="1:17" x14ac:dyDescent="0.35">
      <c r="A267" t="e">
        <f t="shared" si="4"/>
        <v>#VALUE!</v>
      </c>
      <c r="C267" s="333"/>
      <c r="D267" s="333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</row>
    <row r="268" spans="1:17" x14ac:dyDescent="0.35">
      <c r="A268" t="e">
        <f t="shared" si="4"/>
        <v>#VALUE!</v>
      </c>
      <c r="C268" s="333"/>
      <c r="D268" s="333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</row>
    <row r="269" spans="1:17" x14ac:dyDescent="0.35">
      <c r="A269" t="e">
        <f t="shared" si="4"/>
        <v>#VALUE!</v>
      </c>
      <c r="C269" s="333"/>
      <c r="D269" s="333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</row>
    <row r="270" spans="1:17" x14ac:dyDescent="0.35">
      <c r="A270" t="e">
        <f t="shared" si="4"/>
        <v>#VALUE!</v>
      </c>
      <c r="C270" s="333"/>
      <c r="D270" s="333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</row>
    <row r="271" spans="1:17" x14ac:dyDescent="0.35">
      <c r="A271" t="e">
        <f t="shared" si="4"/>
        <v>#VALUE!</v>
      </c>
      <c r="C271" s="333"/>
      <c r="D271" s="333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</row>
    <row r="272" spans="1:17" x14ac:dyDescent="0.35">
      <c r="A272" t="e">
        <f t="shared" si="4"/>
        <v>#VALUE!</v>
      </c>
      <c r="C272" s="333"/>
      <c r="D272" s="333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</row>
    <row r="273" spans="1:17" x14ac:dyDescent="0.35">
      <c r="A273" t="e">
        <f t="shared" si="4"/>
        <v>#VALUE!</v>
      </c>
      <c r="C273" s="333"/>
      <c r="D273" s="333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</row>
    <row r="274" spans="1:17" x14ac:dyDescent="0.35">
      <c r="A274" t="e">
        <f t="shared" si="4"/>
        <v>#VALUE!</v>
      </c>
      <c r="C274" s="333"/>
      <c r="D274" s="333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</row>
    <row r="275" spans="1:17" x14ac:dyDescent="0.35">
      <c r="A275" t="e">
        <f t="shared" si="4"/>
        <v>#VALUE!</v>
      </c>
      <c r="C275" s="333"/>
      <c r="D275" s="333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</row>
    <row r="276" spans="1:17" x14ac:dyDescent="0.35">
      <c r="A276" t="e">
        <f t="shared" si="4"/>
        <v>#VALUE!</v>
      </c>
      <c r="C276" s="333"/>
      <c r="D276" s="333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</row>
    <row r="277" spans="1:17" x14ac:dyDescent="0.35">
      <c r="A277" t="e">
        <f t="shared" si="4"/>
        <v>#VALUE!</v>
      </c>
      <c r="C277" s="333"/>
      <c r="D277" s="333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</row>
    <row r="278" spans="1:17" x14ac:dyDescent="0.35">
      <c r="A278" t="e">
        <f t="shared" si="4"/>
        <v>#VALUE!</v>
      </c>
      <c r="C278" s="333"/>
      <c r="D278" s="333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</row>
    <row r="279" spans="1:17" x14ac:dyDescent="0.35">
      <c r="A279" t="e">
        <f t="shared" si="4"/>
        <v>#VALUE!</v>
      </c>
      <c r="C279" s="333"/>
      <c r="D279" s="333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</row>
    <row r="280" spans="1:17" x14ac:dyDescent="0.35">
      <c r="A280" t="e">
        <f t="shared" si="4"/>
        <v>#VALUE!</v>
      </c>
      <c r="C280" s="333"/>
      <c r="D280" s="333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</row>
    <row r="281" spans="1:17" x14ac:dyDescent="0.35">
      <c r="A281" t="e">
        <f t="shared" si="4"/>
        <v>#VALUE!</v>
      </c>
      <c r="C281" s="333"/>
      <c r="D281" s="333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</row>
    <row r="282" spans="1:17" x14ac:dyDescent="0.35">
      <c r="A282" t="e">
        <f t="shared" si="4"/>
        <v>#VALUE!</v>
      </c>
      <c r="C282" s="333"/>
      <c r="D282" s="333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</row>
    <row r="283" spans="1:17" x14ac:dyDescent="0.35">
      <c r="A283" t="e">
        <f t="shared" si="4"/>
        <v>#VALUE!</v>
      </c>
      <c r="C283" s="333"/>
      <c r="D283" s="333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</row>
    <row r="284" spans="1:17" x14ac:dyDescent="0.35">
      <c r="A284" t="e">
        <f t="shared" si="4"/>
        <v>#VALUE!</v>
      </c>
      <c r="C284" s="333"/>
      <c r="D284" s="333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</row>
    <row r="285" spans="1:17" x14ac:dyDescent="0.35">
      <c r="A285" t="e">
        <f t="shared" si="4"/>
        <v>#VALUE!</v>
      </c>
      <c r="C285" s="333"/>
      <c r="D285" s="333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</row>
    <row r="286" spans="1:17" x14ac:dyDescent="0.35">
      <c r="A286" t="e">
        <f t="shared" si="4"/>
        <v>#VALUE!</v>
      </c>
      <c r="C286" s="333"/>
      <c r="D286" s="333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</row>
    <row r="287" spans="1:17" x14ac:dyDescent="0.35">
      <c r="A287" t="e">
        <f t="shared" si="4"/>
        <v>#VALUE!</v>
      </c>
      <c r="C287" s="333"/>
      <c r="D287" s="333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</row>
    <row r="288" spans="1:17" x14ac:dyDescent="0.35">
      <c r="A288" t="e">
        <f t="shared" si="4"/>
        <v>#VALUE!</v>
      </c>
      <c r="C288" s="333"/>
      <c r="D288" s="333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</row>
    <row r="289" spans="1:17" x14ac:dyDescent="0.35">
      <c r="A289" t="e">
        <f t="shared" si="4"/>
        <v>#VALUE!</v>
      </c>
      <c r="C289" s="333"/>
      <c r="D289" s="333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</row>
    <row r="290" spans="1:17" x14ac:dyDescent="0.35">
      <c r="A290" t="e">
        <f t="shared" si="4"/>
        <v>#VALUE!</v>
      </c>
      <c r="C290" s="333"/>
      <c r="D290" s="333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</row>
    <row r="291" spans="1:17" x14ac:dyDescent="0.35">
      <c r="A291" t="e">
        <f t="shared" si="4"/>
        <v>#VALUE!</v>
      </c>
      <c r="C291" s="333"/>
      <c r="D291" s="333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</row>
    <row r="292" spans="1:17" x14ac:dyDescent="0.35">
      <c r="A292" t="e">
        <f t="shared" si="4"/>
        <v>#VALUE!</v>
      </c>
      <c r="C292" s="333"/>
      <c r="D292" s="333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</row>
    <row r="293" spans="1:17" x14ac:dyDescent="0.35">
      <c r="A293" t="e">
        <f t="shared" si="4"/>
        <v>#VALUE!</v>
      </c>
      <c r="C293" s="333"/>
      <c r="D293" s="333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</row>
    <row r="294" spans="1:17" x14ac:dyDescent="0.35">
      <c r="A294" t="e">
        <f t="shared" si="4"/>
        <v>#VALUE!</v>
      </c>
      <c r="C294" s="333"/>
      <c r="D294" s="333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</row>
    <row r="295" spans="1:17" x14ac:dyDescent="0.35">
      <c r="A295" t="e">
        <f t="shared" si="4"/>
        <v>#VALUE!</v>
      </c>
      <c r="C295" s="333"/>
      <c r="D295" s="333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</row>
    <row r="296" spans="1:17" x14ac:dyDescent="0.35">
      <c r="A296" t="e">
        <f t="shared" si="4"/>
        <v>#VALUE!</v>
      </c>
      <c r="C296" s="333"/>
      <c r="D296" s="333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</row>
    <row r="297" spans="1:17" x14ac:dyDescent="0.35">
      <c r="A297" t="e">
        <f t="shared" si="4"/>
        <v>#VALUE!</v>
      </c>
      <c r="C297" s="333"/>
      <c r="D297" s="333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</row>
    <row r="298" spans="1:17" x14ac:dyDescent="0.35">
      <c r="A298" t="e">
        <f t="shared" si="4"/>
        <v>#VALUE!</v>
      </c>
      <c r="C298" s="333"/>
      <c r="D298" s="333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</row>
    <row r="299" spans="1:17" x14ac:dyDescent="0.35">
      <c r="A299" t="e">
        <f t="shared" si="4"/>
        <v>#VALUE!</v>
      </c>
      <c r="C299" s="333"/>
      <c r="D299" s="333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</row>
    <row r="300" spans="1:17" x14ac:dyDescent="0.35">
      <c r="A300" t="e">
        <f t="shared" si="4"/>
        <v>#VALUE!</v>
      </c>
      <c r="C300" s="333"/>
      <c r="D300" s="333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</row>
    <row r="301" spans="1:17" x14ac:dyDescent="0.35">
      <c r="A301" t="e">
        <f t="shared" si="4"/>
        <v>#VALUE!</v>
      </c>
      <c r="C301" s="333"/>
      <c r="D301" s="333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</row>
    <row r="302" spans="1:17" x14ac:dyDescent="0.35">
      <c r="A302" t="e">
        <f t="shared" si="4"/>
        <v>#VALUE!</v>
      </c>
      <c r="C302" s="333"/>
      <c r="D302" s="333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</row>
    <row r="303" spans="1:17" x14ac:dyDescent="0.35">
      <c r="A303" t="e">
        <f t="shared" si="4"/>
        <v>#VALUE!</v>
      </c>
      <c r="C303" s="333"/>
      <c r="D303" s="333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</row>
    <row r="304" spans="1:17" x14ac:dyDescent="0.35">
      <c r="A304" t="e">
        <f t="shared" si="4"/>
        <v>#VALUE!</v>
      </c>
      <c r="C304" s="333"/>
      <c r="D304" s="333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</row>
    <row r="305" spans="1:17" x14ac:dyDescent="0.35">
      <c r="A305" t="e">
        <f t="shared" si="4"/>
        <v>#VALUE!</v>
      </c>
      <c r="C305" s="333"/>
      <c r="D305" s="333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</row>
    <row r="306" spans="1:17" x14ac:dyDescent="0.35">
      <c r="A306" t="e">
        <f t="shared" si="4"/>
        <v>#VALUE!</v>
      </c>
      <c r="C306" s="333"/>
      <c r="D306" s="333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</row>
    <row r="307" spans="1:17" x14ac:dyDescent="0.35">
      <c r="A307" t="e">
        <f t="shared" si="4"/>
        <v>#VALUE!</v>
      </c>
      <c r="C307" s="333"/>
      <c r="D307" s="333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</row>
    <row r="308" spans="1:17" x14ac:dyDescent="0.35">
      <c r="A308" t="e">
        <f t="shared" si="4"/>
        <v>#VALUE!</v>
      </c>
      <c r="C308" s="333"/>
      <c r="D308" s="333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</row>
    <row r="309" spans="1:17" x14ac:dyDescent="0.35">
      <c r="A309" t="e">
        <f t="shared" si="4"/>
        <v>#VALUE!</v>
      </c>
      <c r="C309" s="333"/>
      <c r="D309" s="333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</row>
    <row r="310" spans="1:17" x14ac:dyDescent="0.35">
      <c r="A310" t="e">
        <f t="shared" si="4"/>
        <v>#VALUE!</v>
      </c>
      <c r="C310" s="333"/>
      <c r="D310" s="333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</row>
    <row r="311" spans="1:17" x14ac:dyDescent="0.35">
      <c r="A311" t="e">
        <f t="shared" si="4"/>
        <v>#VALUE!</v>
      </c>
      <c r="C311" s="333"/>
      <c r="D311" s="333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</row>
    <row r="312" spans="1:17" x14ac:dyDescent="0.35">
      <c r="A312" t="e">
        <f t="shared" si="4"/>
        <v>#VALUE!</v>
      </c>
      <c r="C312" s="333"/>
      <c r="D312" s="333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</row>
    <row r="313" spans="1:17" x14ac:dyDescent="0.35">
      <c r="A313" t="e">
        <f t="shared" si="4"/>
        <v>#VALUE!</v>
      </c>
      <c r="C313" s="333"/>
      <c r="D313" s="333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</row>
    <row r="314" spans="1:17" x14ac:dyDescent="0.35">
      <c r="A314" t="e">
        <f t="shared" si="4"/>
        <v>#VALUE!</v>
      </c>
      <c r="C314" s="333"/>
      <c r="D314" s="333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</row>
    <row r="315" spans="1:17" x14ac:dyDescent="0.35">
      <c r="A315" t="e">
        <f t="shared" si="4"/>
        <v>#VALUE!</v>
      </c>
      <c r="C315" s="333"/>
      <c r="D315" s="333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</row>
    <row r="316" spans="1:17" x14ac:dyDescent="0.35">
      <c r="A316" t="e">
        <f t="shared" si="4"/>
        <v>#VALUE!</v>
      </c>
      <c r="C316" s="333"/>
      <c r="D316" s="333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</row>
    <row r="317" spans="1:17" x14ac:dyDescent="0.35">
      <c r="A317" t="e">
        <f t="shared" si="4"/>
        <v>#VALUE!</v>
      </c>
      <c r="C317" s="333"/>
      <c r="D317" s="333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</row>
    <row r="318" spans="1:17" x14ac:dyDescent="0.35">
      <c r="A318" t="e">
        <f t="shared" si="4"/>
        <v>#VALUE!</v>
      </c>
      <c r="C318" s="333"/>
      <c r="D318" s="333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</row>
    <row r="319" spans="1:17" x14ac:dyDescent="0.35">
      <c r="A319" t="e">
        <f t="shared" si="4"/>
        <v>#VALUE!</v>
      </c>
      <c r="C319" s="333"/>
      <c r="D319" s="333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</row>
    <row r="320" spans="1:17" x14ac:dyDescent="0.35">
      <c r="A320" t="e">
        <f t="shared" si="4"/>
        <v>#VALUE!</v>
      </c>
      <c r="C320" s="333"/>
      <c r="D320" s="333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</row>
    <row r="321" spans="1:17" x14ac:dyDescent="0.35">
      <c r="A321" t="e">
        <f t="shared" si="4"/>
        <v>#VALUE!</v>
      </c>
      <c r="C321" s="333"/>
      <c r="D321" s="333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</row>
    <row r="322" spans="1:17" x14ac:dyDescent="0.35">
      <c r="A322" t="e">
        <f t="shared" si="4"/>
        <v>#VALUE!</v>
      </c>
      <c r="C322" s="333"/>
      <c r="D322" s="333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</row>
    <row r="323" spans="1:17" x14ac:dyDescent="0.35">
      <c r="A323" t="e">
        <f t="shared" si="4"/>
        <v>#VALUE!</v>
      </c>
      <c r="C323" s="333"/>
      <c r="D323" s="333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</row>
    <row r="324" spans="1:17" x14ac:dyDescent="0.35">
      <c r="A324" t="e">
        <f t="shared" si="4"/>
        <v>#VALUE!</v>
      </c>
      <c r="C324" s="333"/>
      <c r="D324" s="333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</row>
    <row r="325" spans="1:17" x14ac:dyDescent="0.35">
      <c r="A325" t="e">
        <f t="shared" si="4"/>
        <v>#VALUE!</v>
      </c>
      <c r="C325" s="333"/>
      <c r="D325" s="333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</row>
    <row r="326" spans="1:17" x14ac:dyDescent="0.35">
      <c r="A326" t="e">
        <f t="shared" si="4"/>
        <v>#VALUE!</v>
      </c>
      <c r="C326" s="333"/>
      <c r="D326" s="333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</row>
    <row r="327" spans="1:17" x14ac:dyDescent="0.35">
      <c r="A327" t="e">
        <f t="shared" ref="A327:A390" si="5">VALUE(LEFT(D327,6))</f>
        <v>#VALUE!</v>
      </c>
      <c r="C327" s="333"/>
      <c r="D327" s="333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</row>
    <row r="328" spans="1:17" x14ac:dyDescent="0.35">
      <c r="A328" t="e">
        <f t="shared" si="5"/>
        <v>#VALUE!</v>
      </c>
      <c r="C328" s="333"/>
      <c r="D328" s="333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</row>
    <row r="329" spans="1:17" x14ac:dyDescent="0.35">
      <c r="A329" t="e">
        <f t="shared" si="5"/>
        <v>#VALUE!</v>
      </c>
      <c r="C329" s="333"/>
      <c r="D329" s="333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</row>
    <row r="330" spans="1:17" x14ac:dyDescent="0.35">
      <c r="A330" t="e">
        <f t="shared" si="5"/>
        <v>#VALUE!</v>
      </c>
      <c r="C330" s="333"/>
      <c r="D330" s="333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</row>
    <row r="331" spans="1:17" x14ac:dyDescent="0.35">
      <c r="A331" t="e">
        <f t="shared" si="5"/>
        <v>#VALUE!</v>
      </c>
      <c r="C331" s="333"/>
      <c r="D331" s="333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</row>
    <row r="332" spans="1:17" x14ac:dyDescent="0.35">
      <c r="A332" t="e">
        <f t="shared" si="5"/>
        <v>#VALUE!</v>
      </c>
      <c r="C332" s="333"/>
      <c r="D332" s="333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</row>
    <row r="333" spans="1:17" x14ac:dyDescent="0.35">
      <c r="A333" t="e">
        <f t="shared" si="5"/>
        <v>#VALUE!</v>
      </c>
      <c r="C333" s="333"/>
      <c r="D333" s="333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</row>
    <row r="334" spans="1:17" x14ac:dyDescent="0.35">
      <c r="A334" t="e">
        <f t="shared" si="5"/>
        <v>#VALUE!</v>
      </c>
      <c r="C334" s="333"/>
      <c r="D334" s="333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</row>
    <row r="335" spans="1:17" x14ac:dyDescent="0.35">
      <c r="A335" t="e">
        <f t="shared" si="5"/>
        <v>#VALUE!</v>
      </c>
      <c r="C335" s="333"/>
      <c r="D335" s="333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</row>
    <row r="336" spans="1:17" x14ac:dyDescent="0.35">
      <c r="A336" t="e">
        <f t="shared" si="5"/>
        <v>#VALUE!</v>
      </c>
      <c r="C336" s="333"/>
      <c r="D336" s="333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</row>
    <row r="337" spans="1:17" x14ac:dyDescent="0.35">
      <c r="A337" t="e">
        <f t="shared" si="5"/>
        <v>#VALUE!</v>
      </c>
      <c r="C337" s="333"/>
      <c r="D337" s="333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</row>
    <row r="338" spans="1:17" x14ac:dyDescent="0.35">
      <c r="A338" t="e">
        <f t="shared" si="5"/>
        <v>#VALUE!</v>
      </c>
      <c r="C338" s="333"/>
      <c r="D338" s="333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</row>
    <row r="339" spans="1:17" x14ac:dyDescent="0.35">
      <c r="A339" t="e">
        <f t="shared" si="5"/>
        <v>#VALUE!</v>
      </c>
      <c r="C339" s="333"/>
      <c r="D339" s="333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</row>
    <row r="340" spans="1:17" x14ac:dyDescent="0.35">
      <c r="A340" t="e">
        <f t="shared" si="5"/>
        <v>#VALUE!</v>
      </c>
      <c r="C340" s="333"/>
      <c r="D340" s="333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</row>
    <row r="341" spans="1:17" x14ac:dyDescent="0.35">
      <c r="A341" t="e">
        <f t="shared" si="5"/>
        <v>#VALUE!</v>
      </c>
      <c r="C341" s="333"/>
      <c r="D341" s="333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</row>
    <row r="342" spans="1:17" x14ac:dyDescent="0.35">
      <c r="A342" t="e">
        <f t="shared" si="5"/>
        <v>#VALUE!</v>
      </c>
      <c r="C342" s="333"/>
      <c r="D342" s="333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</row>
    <row r="343" spans="1:17" x14ac:dyDescent="0.35">
      <c r="A343" t="e">
        <f t="shared" si="5"/>
        <v>#VALUE!</v>
      </c>
      <c r="C343" s="333"/>
      <c r="D343" s="333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</row>
    <row r="344" spans="1:17" x14ac:dyDescent="0.35">
      <c r="A344" t="e">
        <f t="shared" si="5"/>
        <v>#VALUE!</v>
      </c>
      <c r="C344" s="333"/>
      <c r="D344" s="333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</row>
    <row r="345" spans="1:17" x14ac:dyDescent="0.35">
      <c r="A345" t="e">
        <f t="shared" si="5"/>
        <v>#VALUE!</v>
      </c>
      <c r="C345" s="333"/>
      <c r="D345" s="333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</row>
    <row r="346" spans="1:17" x14ac:dyDescent="0.35">
      <c r="A346" t="e">
        <f t="shared" si="5"/>
        <v>#VALUE!</v>
      </c>
      <c r="C346" s="333"/>
      <c r="D346" s="333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</row>
    <row r="347" spans="1:17" x14ac:dyDescent="0.35">
      <c r="A347" t="e">
        <f t="shared" si="5"/>
        <v>#VALUE!</v>
      </c>
      <c r="C347" s="333"/>
      <c r="D347" s="333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</row>
    <row r="348" spans="1:17" x14ac:dyDescent="0.35">
      <c r="A348" t="e">
        <f t="shared" si="5"/>
        <v>#VALUE!</v>
      </c>
      <c r="C348" s="333"/>
      <c r="D348" s="333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</row>
    <row r="349" spans="1:17" x14ac:dyDescent="0.35">
      <c r="A349" t="e">
        <f t="shared" si="5"/>
        <v>#VALUE!</v>
      </c>
      <c r="C349" s="333"/>
      <c r="D349" s="333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</row>
    <row r="350" spans="1:17" x14ac:dyDescent="0.35">
      <c r="A350" t="e">
        <f t="shared" si="5"/>
        <v>#VALUE!</v>
      </c>
      <c r="C350" s="333"/>
      <c r="D350" s="333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</row>
    <row r="351" spans="1:17" x14ac:dyDescent="0.35">
      <c r="A351" t="e">
        <f t="shared" si="5"/>
        <v>#VALUE!</v>
      </c>
      <c r="C351" s="333"/>
      <c r="D351" s="333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</row>
    <row r="352" spans="1:17" x14ac:dyDescent="0.35">
      <c r="A352" t="e">
        <f t="shared" si="5"/>
        <v>#VALUE!</v>
      </c>
      <c r="C352" s="333"/>
      <c r="D352" s="333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</row>
    <row r="353" spans="1:17" x14ac:dyDescent="0.35">
      <c r="A353" t="e">
        <f t="shared" si="5"/>
        <v>#VALUE!</v>
      </c>
      <c r="C353" s="333"/>
      <c r="D353" s="333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</row>
    <row r="354" spans="1:17" x14ac:dyDescent="0.35">
      <c r="A354" t="e">
        <f t="shared" si="5"/>
        <v>#VALUE!</v>
      </c>
      <c r="C354" s="333"/>
      <c r="D354" s="333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</row>
    <row r="355" spans="1:17" x14ac:dyDescent="0.35">
      <c r="A355" t="e">
        <f t="shared" si="5"/>
        <v>#VALUE!</v>
      </c>
      <c r="C355" s="333"/>
      <c r="D355" s="333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</row>
    <row r="356" spans="1:17" x14ac:dyDescent="0.35">
      <c r="A356" t="e">
        <f t="shared" si="5"/>
        <v>#VALUE!</v>
      </c>
      <c r="C356" s="333"/>
      <c r="D356" s="333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</row>
    <row r="357" spans="1:17" x14ac:dyDescent="0.35">
      <c r="A357" t="e">
        <f t="shared" si="5"/>
        <v>#VALUE!</v>
      </c>
      <c r="C357" s="333"/>
      <c r="D357" s="333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</row>
    <row r="358" spans="1:17" x14ac:dyDescent="0.35">
      <c r="A358" t="e">
        <f t="shared" si="5"/>
        <v>#VALUE!</v>
      </c>
      <c r="C358" s="333"/>
      <c r="D358" s="333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</row>
    <row r="359" spans="1:17" x14ac:dyDescent="0.35">
      <c r="A359" t="e">
        <f t="shared" si="5"/>
        <v>#VALUE!</v>
      </c>
      <c r="C359" s="333"/>
      <c r="D359" s="333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</row>
    <row r="360" spans="1:17" x14ac:dyDescent="0.35">
      <c r="A360" t="e">
        <f t="shared" si="5"/>
        <v>#VALUE!</v>
      </c>
      <c r="C360" s="333"/>
      <c r="D360" s="333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</row>
    <row r="361" spans="1:17" x14ac:dyDescent="0.35">
      <c r="A361" t="e">
        <f t="shared" si="5"/>
        <v>#VALUE!</v>
      </c>
      <c r="C361" s="333"/>
      <c r="D361" s="333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</row>
    <row r="362" spans="1:17" x14ac:dyDescent="0.35">
      <c r="A362" t="e">
        <f t="shared" si="5"/>
        <v>#VALUE!</v>
      </c>
      <c r="C362" s="333"/>
      <c r="D362" s="333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</row>
    <row r="363" spans="1:17" x14ac:dyDescent="0.35">
      <c r="A363" t="e">
        <f t="shared" si="5"/>
        <v>#VALUE!</v>
      </c>
      <c r="C363" s="333"/>
      <c r="D363" s="333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</row>
    <row r="364" spans="1:17" x14ac:dyDescent="0.35">
      <c r="A364" t="e">
        <f t="shared" si="5"/>
        <v>#VALUE!</v>
      </c>
      <c r="C364" s="333"/>
      <c r="D364" s="333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</row>
    <row r="365" spans="1:17" x14ac:dyDescent="0.35">
      <c r="A365" t="e">
        <f t="shared" si="5"/>
        <v>#VALUE!</v>
      </c>
      <c r="C365" s="333"/>
      <c r="D365" s="333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</row>
    <row r="366" spans="1:17" x14ac:dyDescent="0.35">
      <c r="A366" t="e">
        <f t="shared" si="5"/>
        <v>#VALUE!</v>
      </c>
      <c r="C366" s="333"/>
      <c r="D366" s="333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</row>
    <row r="367" spans="1:17" x14ac:dyDescent="0.35">
      <c r="A367" t="e">
        <f t="shared" si="5"/>
        <v>#VALUE!</v>
      </c>
      <c r="C367" s="333"/>
      <c r="D367" s="333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</row>
    <row r="368" spans="1:17" x14ac:dyDescent="0.35">
      <c r="A368" t="e">
        <f t="shared" si="5"/>
        <v>#VALUE!</v>
      </c>
      <c r="C368" s="333"/>
      <c r="D368" s="333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</row>
    <row r="369" spans="1:17" x14ac:dyDescent="0.35">
      <c r="A369" t="e">
        <f t="shared" si="5"/>
        <v>#VALUE!</v>
      </c>
      <c r="C369" s="333"/>
      <c r="D369" s="333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</row>
    <row r="370" spans="1:17" x14ac:dyDescent="0.35">
      <c r="A370" t="e">
        <f t="shared" si="5"/>
        <v>#VALUE!</v>
      </c>
      <c r="C370" s="333"/>
      <c r="D370" s="333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</row>
    <row r="371" spans="1:17" x14ac:dyDescent="0.35">
      <c r="A371" t="e">
        <f t="shared" si="5"/>
        <v>#VALUE!</v>
      </c>
      <c r="C371" s="333"/>
      <c r="D371" s="333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</row>
    <row r="372" spans="1:17" x14ac:dyDescent="0.35">
      <c r="A372" t="e">
        <f t="shared" si="5"/>
        <v>#VALUE!</v>
      </c>
      <c r="C372" s="333"/>
      <c r="D372" s="333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</row>
    <row r="373" spans="1:17" x14ac:dyDescent="0.35">
      <c r="A373" t="e">
        <f t="shared" si="5"/>
        <v>#VALUE!</v>
      </c>
      <c r="C373" s="333"/>
      <c r="D373" s="333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</row>
    <row r="374" spans="1:17" x14ac:dyDescent="0.35">
      <c r="A374" t="e">
        <f t="shared" si="5"/>
        <v>#VALUE!</v>
      </c>
      <c r="C374" s="333"/>
      <c r="D374" s="333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</row>
    <row r="375" spans="1:17" x14ac:dyDescent="0.35">
      <c r="A375" t="e">
        <f t="shared" si="5"/>
        <v>#VALUE!</v>
      </c>
      <c r="C375" s="333"/>
      <c r="D375" s="333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</row>
    <row r="376" spans="1:17" x14ac:dyDescent="0.35">
      <c r="A376" t="e">
        <f t="shared" si="5"/>
        <v>#VALUE!</v>
      </c>
      <c r="C376" s="333"/>
      <c r="D376" s="333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</row>
    <row r="377" spans="1:17" x14ac:dyDescent="0.35">
      <c r="A377" t="e">
        <f t="shared" si="5"/>
        <v>#VALUE!</v>
      </c>
      <c r="C377" s="333"/>
      <c r="D377" s="333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</row>
    <row r="378" spans="1:17" x14ac:dyDescent="0.35">
      <c r="A378" t="e">
        <f t="shared" si="5"/>
        <v>#VALUE!</v>
      </c>
      <c r="C378" s="333"/>
      <c r="D378" s="333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</row>
    <row r="379" spans="1:17" x14ac:dyDescent="0.35">
      <c r="A379" t="e">
        <f t="shared" si="5"/>
        <v>#VALUE!</v>
      </c>
      <c r="C379" s="333"/>
      <c r="D379" s="333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</row>
    <row r="380" spans="1:17" x14ac:dyDescent="0.35">
      <c r="A380" t="e">
        <f t="shared" si="5"/>
        <v>#VALUE!</v>
      </c>
      <c r="C380" s="333"/>
      <c r="D380" s="333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</row>
    <row r="381" spans="1:17" x14ac:dyDescent="0.35">
      <c r="A381" t="e">
        <f t="shared" si="5"/>
        <v>#VALUE!</v>
      </c>
      <c r="C381" s="333"/>
      <c r="D381" s="333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</row>
    <row r="382" spans="1:17" x14ac:dyDescent="0.35">
      <c r="A382" t="e">
        <f t="shared" si="5"/>
        <v>#VALUE!</v>
      </c>
      <c r="C382" s="333"/>
      <c r="D382" s="333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</row>
    <row r="383" spans="1:17" x14ac:dyDescent="0.35">
      <c r="A383" t="e">
        <f t="shared" si="5"/>
        <v>#VALUE!</v>
      </c>
      <c r="C383" s="333"/>
      <c r="D383" s="333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</row>
    <row r="384" spans="1:17" x14ac:dyDescent="0.35">
      <c r="A384" t="e">
        <f t="shared" si="5"/>
        <v>#VALUE!</v>
      </c>
      <c r="C384" s="333"/>
      <c r="D384" s="333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</row>
    <row r="385" spans="1:17" x14ac:dyDescent="0.35">
      <c r="A385" t="e">
        <f t="shared" si="5"/>
        <v>#VALUE!</v>
      </c>
      <c r="C385" s="333"/>
      <c r="D385" s="333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</row>
    <row r="386" spans="1:17" x14ac:dyDescent="0.35">
      <c r="A386" t="e">
        <f t="shared" si="5"/>
        <v>#VALUE!</v>
      </c>
      <c r="C386" s="333"/>
      <c r="D386" s="333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</row>
    <row r="387" spans="1:17" x14ac:dyDescent="0.35">
      <c r="A387" t="e">
        <f t="shared" si="5"/>
        <v>#VALUE!</v>
      </c>
      <c r="C387" s="333"/>
      <c r="D387" s="333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</row>
    <row r="388" spans="1:17" x14ac:dyDescent="0.35">
      <c r="A388" t="e">
        <f t="shared" si="5"/>
        <v>#VALUE!</v>
      </c>
      <c r="C388" s="333"/>
      <c r="D388" s="333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</row>
    <row r="389" spans="1:17" x14ac:dyDescent="0.35">
      <c r="A389" t="e">
        <f t="shared" si="5"/>
        <v>#VALUE!</v>
      </c>
      <c r="C389" s="333"/>
      <c r="D389" s="333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</row>
    <row r="390" spans="1:17" x14ac:dyDescent="0.35">
      <c r="A390" t="e">
        <f t="shared" si="5"/>
        <v>#VALUE!</v>
      </c>
      <c r="C390" s="333"/>
      <c r="D390" s="333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</row>
    <row r="391" spans="1:17" x14ac:dyDescent="0.35">
      <c r="A391" t="e">
        <f t="shared" ref="A391:A454" si="6">VALUE(LEFT(D391,6))</f>
        <v>#VALUE!</v>
      </c>
      <c r="C391" s="333"/>
      <c r="D391" s="333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</row>
    <row r="392" spans="1:17" x14ac:dyDescent="0.35">
      <c r="A392" t="e">
        <f t="shared" si="6"/>
        <v>#VALUE!</v>
      </c>
      <c r="C392" s="333"/>
      <c r="D392" s="333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</row>
    <row r="393" spans="1:17" x14ac:dyDescent="0.35">
      <c r="A393" t="e">
        <f t="shared" si="6"/>
        <v>#VALUE!</v>
      </c>
      <c r="C393" s="333"/>
      <c r="D393" s="333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</row>
    <row r="394" spans="1:17" x14ac:dyDescent="0.35">
      <c r="A394" t="e">
        <f t="shared" si="6"/>
        <v>#VALUE!</v>
      </c>
      <c r="C394" s="333"/>
      <c r="D394" s="333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</row>
    <row r="395" spans="1:17" x14ac:dyDescent="0.35">
      <c r="A395" t="e">
        <f t="shared" si="6"/>
        <v>#VALUE!</v>
      </c>
      <c r="C395" s="333"/>
      <c r="D395" s="333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</row>
    <row r="396" spans="1:17" x14ac:dyDescent="0.35">
      <c r="A396" t="e">
        <f t="shared" si="6"/>
        <v>#VALUE!</v>
      </c>
      <c r="C396" s="333"/>
      <c r="D396" s="333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</row>
    <row r="397" spans="1:17" x14ac:dyDescent="0.35">
      <c r="A397" t="e">
        <f t="shared" si="6"/>
        <v>#VALUE!</v>
      </c>
      <c r="C397" s="333"/>
      <c r="D397" s="333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</row>
    <row r="398" spans="1:17" x14ac:dyDescent="0.35">
      <c r="A398" t="e">
        <f t="shared" si="6"/>
        <v>#VALUE!</v>
      </c>
      <c r="C398" s="333"/>
      <c r="D398" s="333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</row>
    <row r="399" spans="1:17" x14ac:dyDescent="0.35">
      <c r="A399" t="e">
        <f t="shared" si="6"/>
        <v>#VALUE!</v>
      </c>
      <c r="C399" s="333"/>
      <c r="D399" s="333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</row>
    <row r="400" spans="1:17" x14ac:dyDescent="0.35">
      <c r="A400" t="e">
        <f t="shared" si="6"/>
        <v>#VALUE!</v>
      </c>
      <c r="C400" s="333"/>
      <c r="D400" s="333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</row>
    <row r="401" spans="1:17" x14ac:dyDescent="0.35">
      <c r="A401" t="e">
        <f t="shared" si="6"/>
        <v>#VALUE!</v>
      </c>
      <c r="C401" s="333"/>
      <c r="D401" s="333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</row>
    <row r="402" spans="1:17" x14ac:dyDescent="0.35">
      <c r="A402" t="e">
        <f t="shared" si="6"/>
        <v>#VALUE!</v>
      </c>
      <c r="C402" s="333"/>
      <c r="D402" s="333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</row>
    <row r="403" spans="1:17" x14ac:dyDescent="0.35">
      <c r="A403" t="e">
        <f t="shared" si="6"/>
        <v>#VALUE!</v>
      </c>
      <c r="C403" s="333"/>
      <c r="D403" s="333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</row>
    <row r="404" spans="1:17" x14ac:dyDescent="0.35">
      <c r="A404" t="e">
        <f t="shared" si="6"/>
        <v>#VALUE!</v>
      </c>
      <c r="C404" s="333"/>
      <c r="D404" s="333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</row>
    <row r="405" spans="1:17" x14ac:dyDescent="0.35">
      <c r="A405" t="e">
        <f t="shared" si="6"/>
        <v>#VALUE!</v>
      </c>
      <c r="C405" s="333"/>
      <c r="D405" s="333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</row>
    <row r="406" spans="1:17" x14ac:dyDescent="0.35">
      <c r="A406" t="e">
        <f t="shared" si="6"/>
        <v>#VALUE!</v>
      </c>
      <c r="C406" s="333"/>
      <c r="D406" s="333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</row>
    <row r="407" spans="1:17" x14ac:dyDescent="0.35">
      <c r="A407" t="e">
        <f t="shared" si="6"/>
        <v>#VALUE!</v>
      </c>
      <c r="C407" s="333"/>
      <c r="D407" s="333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</row>
    <row r="408" spans="1:17" x14ac:dyDescent="0.35">
      <c r="A408" t="e">
        <f t="shared" si="6"/>
        <v>#VALUE!</v>
      </c>
      <c r="C408" s="333"/>
      <c r="D408" s="333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</row>
    <row r="409" spans="1:17" x14ac:dyDescent="0.35">
      <c r="A409" t="e">
        <f t="shared" si="6"/>
        <v>#VALUE!</v>
      </c>
      <c r="C409" s="333"/>
      <c r="D409" s="333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</row>
    <row r="410" spans="1:17" x14ac:dyDescent="0.35">
      <c r="A410" t="e">
        <f t="shared" si="6"/>
        <v>#VALUE!</v>
      </c>
      <c r="C410" s="333"/>
      <c r="D410" s="333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</row>
    <row r="411" spans="1:17" x14ac:dyDescent="0.35">
      <c r="A411" t="e">
        <f t="shared" si="6"/>
        <v>#VALUE!</v>
      </c>
      <c r="C411" s="333"/>
      <c r="D411" s="333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</row>
    <row r="412" spans="1:17" x14ac:dyDescent="0.35">
      <c r="A412" t="e">
        <f t="shared" si="6"/>
        <v>#VALUE!</v>
      </c>
      <c r="C412" s="333"/>
      <c r="D412" s="333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</row>
    <row r="413" spans="1:17" x14ac:dyDescent="0.35">
      <c r="A413" t="e">
        <f t="shared" si="6"/>
        <v>#VALUE!</v>
      </c>
      <c r="C413" s="333"/>
      <c r="D413" s="333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</row>
    <row r="414" spans="1:17" x14ac:dyDescent="0.35">
      <c r="A414" t="e">
        <f t="shared" si="6"/>
        <v>#VALUE!</v>
      </c>
      <c r="C414" s="333"/>
      <c r="D414" s="333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</row>
    <row r="415" spans="1:17" x14ac:dyDescent="0.35">
      <c r="A415" t="e">
        <f t="shared" si="6"/>
        <v>#VALUE!</v>
      </c>
      <c r="C415" s="333"/>
      <c r="D415" s="333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</row>
    <row r="416" spans="1:17" x14ac:dyDescent="0.35">
      <c r="A416" t="e">
        <f t="shared" si="6"/>
        <v>#VALUE!</v>
      </c>
      <c r="C416" s="333"/>
      <c r="D416" s="333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</row>
    <row r="417" spans="1:17" x14ac:dyDescent="0.35">
      <c r="A417" t="e">
        <f t="shared" si="6"/>
        <v>#VALUE!</v>
      </c>
      <c r="C417" s="333"/>
      <c r="D417" s="333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</row>
    <row r="418" spans="1:17" x14ac:dyDescent="0.35">
      <c r="A418" t="e">
        <f t="shared" si="6"/>
        <v>#VALUE!</v>
      </c>
      <c r="C418" s="333"/>
      <c r="D418" s="333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</row>
    <row r="419" spans="1:17" x14ac:dyDescent="0.35">
      <c r="A419" t="e">
        <f t="shared" si="6"/>
        <v>#VALUE!</v>
      </c>
      <c r="C419" s="333"/>
      <c r="D419" s="333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</row>
    <row r="420" spans="1:17" x14ac:dyDescent="0.35">
      <c r="A420" t="e">
        <f t="shared" si="6"/>
        <v>#VALUE!</v>
      </c>
      <c r="C420" s="333"/>
      <c r="D420" s="333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</row>
    <row r="421" spans="1:17" x14ac:dyDescent="0.35">
      <c r="A421" t="e">
        <f t="shared" si="6"/>
        <v>#VALUE!</v>
      </c>
      <c r="C421" s="333"/>
      <c r="D421" s="333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</row>
    <row r="422" spans="1:17" x14ac:dyDescent="0.35">
      <c r="A422" t="e">
        <f t="shared" si="6"/>
        <v>#VALUE!</v>
      </c>
      <c r="C422" s="333"/>
      <c r="D422" s="333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</row>
    <row r="423" spans="1:17" x14ac:dyDescent="0.35">
      <c r="A423" t="e">
        <f t="shared" si="6"/>
        <v>#VALUE!</v>
      </c>
      <c r="C423" s="333"/>
      <c r="D423" s="333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</row>
    <row r="424" spans="1:17" x14ac:dyDescent="0.35">
      <c r="A424" t="e">
        <f t="shared" si="6"/>
        <v>#VALUE!</v>
      </c>
      <c r="C424" s="333"/>
      <c r="D424" s="333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</row>
    <row r="425" spans="1:17" x14ac:dyDescent="0.35">
      <c r="A425" t="e">
        <f t="shared" si="6"/>
        <v>#VALUE!</v>
      </c>
      <c r="C425" s="333"/>
      <c r="D425" s="333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</row>
    <row r="426" spans="1:17" x14ac:dyDescent="0.35">
      <c r="A426" t="e">
        <f t="shared" si="6"/>
        <v>#VALUE!</v>
      </c>
      <c r="C426" s="333"/>
      <c r="D426" s="333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</row>
    <row r="427" spans="1:17" x14ac:dyDescent="0.35">
      <c r="A427" t="e">
        <f t="shared" si="6"/>
        <v>#VALUE!</v>
      </c>
      <c r="C427" s="333"/>
      <c r="D427" s="333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</row>
    <row r="428" spans="1:17" x14ac:dyDescent="0.35">
      <c r="A428" t="e">
        <f t="shared" si="6"/>
        <v>#VALUE!</v>
      </c>
      <c r="C428" s="333"/>
      <c r="D428" s="333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</row>
    <row r="429" spans="1:17" x14ac:dyDescent="0.35">
      <c r="A429" t="e">
        <f t="shared" si="6"/>
        <v>#VALUE!</v>
      </c>
      <c r="C429" s="333"/>
      <c r="D429" s="333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</row>
    <row r="430" spans="1:17" x14ac:dyDescent="0.35">
      <c r="A430" t="e">
        <f t="shared" si="6"/>
        <v>#VALUE!</v>
      </c>
      <c r="C430" s="333"/>
      <c r="D430" s="333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</row>
    <row r="431" spans="1:17" x14ac:dyDescent="0.35">
      <c r="A431" t="e">
        <f t="shared" si="6"/>
        <v>#VALUE!</v>
      </c>
      <c r="C431" s="333"/>
      <c r="D431" s="333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</row>
    <row r="432" spans="1:17" x14ac:dyDescent="0.35">
      <c r="A432" t="e">
        <f t="shared" si="6"/>
        <v>#VALUE!</v>
      </c>
      <c r="C432" s="333"/>
      <c r="D432" s="333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</row>
    <row r="433" spans="1:17" x14ac:dyDescent="0.35">
      <c r="A433" t="e">
        <f t="shared" si="6"/>
        <v>#VALUE!</v>
      </c>
      <c r="C433" s="333"/>
      <c r="D433" s="333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</row>
    <row r="434" spans="1:17" x14ac:dyDescent="0.35">
      <c r="A434" t="e">
        <f t="shared" si="6"/>
        <v>#VALUE!</v>
      </c>
      <c r="C434" s="333"/>
      <c r="D434" s="333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</row>
    <row r="435" spans="1:17" x14ac:dyDescent="0.35">
      <c r="A435" t="e">
        <f t="shared" si="6"/>
        <v>#VALUE!</v>
      </c>
      <c r="C435" s="333"/>
      <c r="D435" s="333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</row>
    <row r="436" spans="1:17" x14ac:dyDescent="0.35">
      <c r="A436" t="e">
        <f t="shared" si="6"/>
        <v>#VALUE!</v>
      </c>
      <c r="C436" s="333"/>
      <c r="D436" s="333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</row>
    <row r="437" spans="1:17" x14ac:dyDescent="0.35">
      <c r="A437" t="e">
        <f t="shared" si="6"/>
        <v>#VALUE!</v>
      </c>
      <c r="C437" s="333"/>
      <c r="D437" s="333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</row>
    <row r="438" spans="1:17" x14ac:dyDescent="0.35">
      <c r="A438" t="e">
        <f t="shared" si="6"/>
        <v>#VALUE!</v>
      </c>
      <c r="C438" s="333"/>
      <c r="D438" s="333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</row>
    <row r="439" spans="1:17" x14ac:dyDescent="0.35">
      <c r="A439" t="e">
        <f t="shared" si="6"/>
        <v>#VALUE!</v>
      </c>
      <c r="C439" s="333"/>
      <c r="D439" s="333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</row>
    <row r="440" spans="1:17" x14ac:dyDescent="0.35">
      <c r="A440" t="e">
        <f t="shared" si="6"/>
        <v>#VALUE!</v>
      </c>
      <c r="C440" s="333"/>
      <c r="D440" s="333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</row>
    <row r="441" spans="1:17" x14ac:dyDescent="0.35">
      <c r="A441" t="e">
        <f t="shared" si="6"/>
        <v>#VALUE!</v>
      </c>
      <c r="C441" s="333"/>
      <c r="D441" s="333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</row>
    <row r="442" spans="1:17" x14ac:dyDescent="0.35">
      <c r="A442" t="e">
        <f t="shared" si="6"/>
        <v>#VALUE!</v>
      </c>
      <c r="C442" s="333"/>
      <c r="D442" s="333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</row>
    <row r="443" spans="1:17" x14ac:dyDescent="0.35">
      <c r="A443" t="e">
        <f t="shared" si="6"/>
        <v>#VALUE!</v>
      </c>
      <c r="C443" s="333"/>
      <c r="D443" s="333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</row>
    <row r="444" spans="1:17" x14ac:dyDescent="0.35">
      <c r="A444" t="e">
        <f t="shared" si="6"/>
        <v>#VALUE!</v>
      </c>
      <c r="C444" s="333"/>
      <c r="D444" s="333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</row>
    <row r="445" spans="1:17" x14ac:dyDescent="0.35">
      <c r="A445" t="e">
        <f t="shared" si="6"/>
        <v>#VALUE!</v>
      </c>
      <c r="C445" s="333"/>
      <c r="D445" s="333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</row>
    <row r="446" spans="1:17" x14ac:dyDescent="0.35">
      <c r="A446" t="e">
        <f t="shared" si="6"/>
        <v>#VALUE!</v>
      </c>
      <c r="C446" s="333"/>
      <c r="D446" s="333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</row>
    <row r="447" spans="1:17" x14ac:dyDescent="0.35">
      <c r="A447" t="e">
        <f t="shared" si="6"/>
        <v>#VALUE!</v>
      </c>
      <c r="C447" s="333"/>
      <c r="D447" s="333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</row>
    <row r="448" spans="1:17" x14ac:dyDescent="0.35">
      <c r="A448" t="e">
        <f t="shared" si="6"/>
        <v>#VALUE!</v>
      </c>
      <c r="C448" s="333"/>
      <c r="D448" s="333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</row>
    <row r="449" spans="1:17" x14ac:dyDescent="0.35">
      <c r="A449" t="e">
        <f t="shared" si="6"/>
        <v>#VALUE!</v>
      </c>
      <c r="C449" s="333"/>
      <c r="D449" s="333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</row>
    <row r="450" spans="1:17" x14ac:dyDescent="0.35">
      <c r="A450" t="e">
        <f t="shared" si="6"/>
        <v>#VALUE!</v>
      </c>
      <c r="C450" s="333"/>
      <c r="D450" s="333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</row>
    <row r="451" spans="1:17" x14ac:dyDescent="0.35">
      <c r="A451" t="e">
        <f t="shared" si="6"/>
        <v>#VALUE!</v>
      </c>
      <c r="C451" s="333"/>
      <c r="D451" s="333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</row>
    <row r="452" spans="1:17" x14ac:dyDescent="0.35">
      <c r="A452" t="e">
        <f t="shared" si="6"/>
        <v>#VALUE!</v>
      </c>
      <c r="C452" s="333"/>
      <c r="D452" s="333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</row>
    <row r="453" spans="1:17" x14ac:dyDescent="0.35">
      <c r="A453" t="e">
        <f t="shared" si="6"/>
        <v>#VALUE!</v>
      </c>
      <c r="C453" s="333"/>
      <c r="D453" s="333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</row>
    <row r="454" spans="1:17" x14ac:dyDescent="0.35">
      <c r="A454" t="e">
        <f t="shared" si="6"/>
        <v>#VALUE!</v>
      </c>
      <c r="C454" s="333"/>
      <c r="D454" s="333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</row>
    <row r="455" spans="1:17" x14ac:dyDescent="0.35">
      <c r="A455" t="e">
        <f t="shared" ref="A455:A500" si="7">VALUE(LEFT(D455,6))</f>
        <v>#VALUE!</v>
      </c>
      <c r="C455" s="333"/>
      <c r="D455" s="333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</row>
    <row r="456" spans="1:17" x14ac:dyDescent="0.35">
      <c r="A456" t="e">
        <f t="shared" si="7"/>
        <v>#VALUE!</v>
      </c>
      <c r="C456" s="333"/>
      <c r="D456" s="333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</row>
    <row r="457" spans="1:17" x14ac:dyDescent="0.35">
      <c r="A457" t="e">
        <f t="shared" si="7"/>
        <v>#VALUE!</v>
      </c>
      <c r="C457" s="333"/>
      <c r="D457" s="333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</row>
    <row r="458" spans="1:17" x14ac:dyDescent="0.35">
      <c r="A458" t="e">
        <f t="shared" si="7"/>
        <v>#VALUE!</v>
      </c>
      <c r="C458" s="333"/>
      <c r="D458" s="333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</row>
    <row r="459" spans="1:17" x14ac:dyDescent="0.35">
      <c r="A459" t="e">
        <f t="shared" si="7"/>
        <v>#VALUE!</v>
      </c>
      <c r="C459" s="333"/>
      <c r="D459" s="333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</row>
    <row r="460" spans="1:17" x14ac:dyDescent="0.35">
      <c r="A460" t="e">
        <f t="shared" si="7"/>
        <v>#VALUE!</v>
      </c>
      <c r="C460" s="333"/>
      <c r="D460" s="333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</row>
    <row r="461" spans="1:17" x14ac:dyDescent="0.35">
      <c r="A461" t="e">
        <f t="shared" si="7"/>
        <v>#VALUE!</v>
      </c>
      <c r="C461" s="333"/>
      <c r="D461" s="333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</row>
    <row r="462" spans="1:17" x14ac:dyDescent="0.35">
      <c r="A462" t="e">
        <f t="shared" si="7"/>
        <v>#VALUE!</v>
      </c>
      <c r="C462" s="333"/>
      <c r="D462" s="333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</row>
    <row r="463" spans="1:17" x14ac:dyDescent="0.35">
      <c r="A463" t="e">
        <f t="shared" si="7"/>
        <v>#VALUE!</v>
      </c>
      <c r="C463" s="333"/>
      <c r="D463" s="333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</row>
    <row r="464" spans="1:17" x14ac:dyDescent="0.35">
      <c r="A464" t="e">
        <f t="shared" si="7"/>
        <v>#VALUE!</v>
      </c>
      <c r="C464" s="333"/>
      <c r="D464" s="333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</row>
    <row r="465" spans="1:17" x14ac:dyDescent="0.35">
      <c r="A465" t="e">
        <f t="shared" si="7"/>
        <v>#VALUE!</v>
      </c>
      <c r="C465" s="333"/>
      <c r="D465" s="333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</row>
    <row r="466" spans="1:17" x14ac:dyDescent="0.35">
      <c r="A466" t="e">
        <f t="shared" si="7"/>
        <v>#VALUE!</v>
      </c>
      <c r="C466" s="333"/>
      <c r="D466" s="333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</row>
    <row r="467" spans="1:17" x14ac:dyDescent="0.35">
      <c r="A467" t="e">
        <f t="shared" si="7"/>
        <v>#VALUE!</v>
      </c>
      <c r="C467" s="333"/>
      <c r="D467" s="333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</row>
    <row r="468" spans="1:17" x14ac:dyDescent="0.35">
      <c r="A468" t="e">
        <f t="shared" si="7"/>
        <v>#VALUE!</v>
      </c>
      <c r="C468" s="333"/>
      <c r="D468" s="333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</row>
    <row r="469" spans="1:17" x14ac:dyDescent="0.35">
      <c r="A469" t="e">
        <f t="shared" si="7"/>
        <v>#VALUE!</v>
      </c>
      <c r="C469" s="333"/>
      <c r="D469" s="333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</row>
    <row r="470" spans="1:17" x14ac:dyDescent="0.35">
      <c r="A470" t="e">
        <f t="shared" si="7"/>
        <v>#VALUE!</v>
      </c>
      <c r="C470" s="333"/>
      <c r="D470" s="333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</row>
    <row r="471" spans="1:17" x14ac:dyDescent="0.35">
      <c r="A471" t="e">
        <f t="shared" si="7"/>
        <v>#VALUE!</v>
      </c>
      <c r="C471" s="333"/>
      <c r="D471" s="333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</row>
    <row r="472" spans="1:17" x14ac:dyDescent="0.35">
      <c r="A472" t="e">
        <f t="shared" si="7"/>
        <v>#VALUE!</v>
      </c>
      <c r="C472" s="333"/>
      <c r="D472" s="333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</row>
    <row r="473" spans="1:17" x14ac:dyDescent="0.35">
      <c r="A473" t="e">
        <f t="shared" si="7"/>
        <v>#VALUE!</v>
      </c>
      <c r="C473" s="333"/>
      <c r="D473" s="333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</row>
    <row r="474" spans="1:17" x14ac:dyDescent="0.35">
      <c r="A474" t="e">
        <f t="shared" si="7"/>
        <v>#VALUE!</v>
      </c>
      <c r="C474" s="333"/>
      <c r="D474" s="333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</row>
    <row r="475" spans="1:17" x14ac:dyDescent="0.35">
      <c r="A475" t="e">
        <f t="shared" si="7"/>
        <v>#VALUE!</v>
      </c>
      <c r="C475" s="333"/>
      <c r="D475" s="333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</row>
    <row r="476" spans="1:17" x14ac:dyDescent="0.35">
      <c r="A476" t="e">
        <f t="shared" si="7"/>
        <v>#VALUE!</v>
      </c>
      <c r="C476" s="333"/>
      <c r="D476" s="333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</row>
    <row r="477" spans="1:17" x14ac:dyDescent="0.35">
      <c r="A477" t="e">
        <f t="shared" si="7"/>
        <v>#VALUE!</v>
      </c>
      <c r="C477" s="333"/>
      <c r="D477" s="333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</row>
    <row r="478" spans="1:17" x14ac:dyDescent="0.35">
      <c r="A478" t="e">
        <f t="shared" si="7"/>
        <v>#VALUE!</v>
      </c>
      <c r="C478" s="333"/>
      <c r="D478" s="333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</row>
    <row r="479" spans="1:17" x14ac:dyDescent="0.35">
      <c r="A479" t="e">
        <f t="shared" si="7"/>
        <v>#VALUE!</v>
      </c>
      <c r="C479" s="333"/>
      <c r="D479" s="333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</row>
    <row r="480" spans="1:17" x14ac:dyDescent="0.35">
      <c r="A480" t="e">
        <f t="shared" si="7"/>
        <v>#VALUE!</v>
      </c>
      <c r="C480" s="333"/>
      <c r="D480" s="333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</row>
    <row r="481" spans="1:17" x14ac:dyDescent="0.35">
      <c r="A481" t="e">
        <f t="shared" si="7"/>
        <v>#VALUE!</v>
      </c>
      <c r="C481" s="333"/>
      <c r="D481" s="333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</row>
    <row r="482" spans="1:17" x14ac:dyDescent="0.35">
      <c r="A482" t="e">
        <f t="shared" si="7"/>
        <v>#VALUE!</v>
      </c>
      <c r="C482" s="333"/>
      <c r="D482" s="333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</row>
    <row r="483" spans="1:17" x14ac:dyDescent="0.35">
      <c r="A483" t="e">
        <f t="shared" si="7"/>
        <v>#VALUE!</v>
      </c>
      <c r="C483" s="333"/>
      <c r="D483" s="333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</row>
    <row r="484" spans="1:17" x14ac:dyDescent="0.35">
      <c r="A484" t="e">
        <f t="shared" si="7"/>
        <v>#VALUE!</v>
      </c>
      <c r="C484" s="333"/>
      <c r="D484" s="333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</row>
    <row r="485" spans="1:17" x14ac:dyDescent="0.35">
      <c r="A485" t="e">
        <f t="shared" si="7"/>
        <v>#VALUE!</v>
      </c>
      <c r="C485" s="333"/>
      <c r="D485" s="333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</row>
    <row r="486" spans="1:17" x14ac:dyDescent="0.35">
      <c r="A486" t="e">
        <f t="shared" si="7"/>
        <v>#VALUE!</v>
      </c>
      <c r="C486" s="333"/>
      <c r="D486" s="333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</row>
    <row r="487" spans="1:17" x14ac:dyDescent="0.35">
      <c r="A487" t="e">
        <f t="shared" si="7"/>
        <v>#VALUE!</v>
      </c>
      <c r="C487" s="333"/>
      <c r="D487" s="333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</row>
    <row r="488" spans="1:17" x14ac:dyDescent="0.35">
      <c r="A488" t="e">
        <f t="shared" si="7"/>
        <v>#VALUE!</v>
      </c>
      <c r="C488" s="333"/>
      <c r="D488" s="333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</row>
    <row r="489" spans="1:17" x14ac:dyDescent="0.35">
      <c r="A489" t="e">
        <f t="shared" si="7"/>
        <v>#VALUE!</v>
      </c>
      <c r="C489" s="333"/>
      <c r="D489" s="333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</row>
    <row r="490" spans="1:17" x14ac:dyDescent="0.35">
      <c r="A490" t="e">
        <f t="shared" si="7"/>
        <v>#VALUE!</v>
      </c>
      <c r="C490" s="333"/>
      <c r="D490" s="333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</row>
    <row r="491" spans="1:17" x14ac:dyDescent="0.35">
      <c r="A491" t="e">
        <f t="shared" si="7"/>
        <v>#VALUE!</v>
      </c>
      <c r="C491" s="333"/>
      <c r="D491" s="333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</row>
    <row r="492" spans="1:17" x14ac:dyDescent="0.35">
      <c r="A492" t="e">
        <f t="shared" si="7"/>
        <v>#VALUE!</v>
      </c>
      <c r="C492" s="333"/>
      <c r="D492" s="333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</row>
    <row r="493" spans="1:17" x14ac:dyDescent="0.35">
      <c r="A493" t="e">
        <f t="shared" si="7"/>
        <v>#VALUE!</v>
      </c>
      <c r="C493" s="333"/>
      <c r="D493" s="333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</row>
    <row r="494" spans="1:17" x14ac:dyDescent="0.35">
      <c r="A494" t="e">
        <f t="shared" si="7"/>
        <v>#VALUE!</v>
      </c>
      <c r="C494" s="333"/>
      <c r="D494" s="333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</row>
    <row r="495" spans="1:17" x14ac:dyDescent="0.35">
      <c r="A495" t="e">
        <f t="shared" si="7"/>
        <v>#VALUE!</v>
      </c>
      <c r="C495" s="333"/>
      <c r="D495" s="333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</row>
    <row r="496" spans="1:17" x14ac:dyDescent="0.35">
      <c r="A496" t="e">
        <f t="shared" si="7"/>
        <v>#VALUE!</v>
      </c>
      <c r="C496" s="333"/>
      <c r="D496" s="333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</row>
    <row r="497" spans="1:17" x14ac:dyDescent="0.35">
      <c r="A497" t="e">
        <f t="shared" si="7"/>
        <v>#VALUE!</v>
      </c>
      <c r="C497" s="333"/>
      <c r="D497" s="333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</row>
    <row r="498" spans="1:17" x14ac:dyDescent="0.35">
      <c r="A498" t="e">
        <f t="shared" si="7"/>
        <v>#VALUE!</v>
      </c>
      <c r="C498" s="333"/>
      <c r="D498" s="333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</row>
    <row r="499" spans="1:17" x14ac:dyDescent="0.35">
      <c r="A499" t="e">
        <f t="shared" si="7"/>
        <v>#VALUE!</v>
      </c>
      <c r="C499" s="333"/>
      <c r="D499" s="333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</row>
    <row r="500" spans="1:17" x14ac:dyDescent="0.35">
      <c r="A500" t="e">
        <f t="shared" si="7"/>
        <v>#VALUE!</v>
      </c>
      <c r="C500" s="333"/>
      <c r="D500" s="333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</row>
  </sheetData>
  <sheetProtection algorithmName="SHA-512" hashValue="aWyjgknbJ2KkbOHvaxIFVUtx8JJdiVTCBPbTllh+jnfTjGeBC7D/j71lk+11tKH0RFiKnKgfXc2fv9O6l141UA==" saltValue="SOI1gpESi/lZdOkrJsLD2w==" spinCount="100000" sheet="1" objects="1" scenarios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3">
    <tabColor theme="7" tint="0.59999389629810485"/>
  </sheetPr>
  <dimension ref="A1:E200"/>
  <sheetViews>
    <sheetView workbookViewId="0">
      <pane ySplit="3" topLeftCell="A4" activePane="bottomLeft" state="frozen"/>
      <selection pane="bottomLeft" activeCell="B1" sqref="B1:F64"/>
    </sheetView>
  </sheetViews>
  <sheetFormatPr defaultColWidth="8.81640625" defaultRowHeight="14.5" x14ac:dyDescent="0.35"/>
  <cols>
    <col min="1" max="1" width="11.08984375" bestFit="1" customWidth="1"/>
    <col min="2" max="2" width="44.08984375" style="334" bestFit="1" customWidth="1"/>
    <col min="3" max="3" width="18.81640625" style="339" bestFit="1" customWidth="1"/>
    <col min="4" max="4" width="16.26953125" style="339" bestFit="1" customWidth="1"/>
    <col min="5" max="5" width="13.26953125" style="339" bestFit="1" customWidth="1"/>
  </cols>
  <sheetData>
    <row r="1" spans="1:5" x14ac:dyDescent="0.35">
      <c r="B1" s="333" t="s">
        <v>1475</v>
      </c>
      <c r="C1" s="338"/>
      <c r="D1" s="338"/>
      <c r="E1" s="338"/>
    </row>
    <row r="2" spans="1:5" x14ac:dyDescent="0.35">
      <c r="A2" s="47" t="str">
        <f>RIGHT(B2,10)</f>
        <v xml:space="preserve"> 6/30/2025</v>
      </c>
      <c r="B2" s="333" t="s">
        <v>1839</v>
      </c>
      <c r="C2" s="338"/>
      <c r="D2" s="338"/>
      <c r="E2" s="338"/>
    </row>
    <row r="3" spans="1:5" x14ac:dyDescent="0.35">
      <c r="B3" s="333"/>
      <c r="C3" s="338"/>
      <c r="D3" s="338"/>
      <c r="E3" s="338"/>
    </row>
    <row r="4" spans="1:5" x14ac:dyDescent="0.35">
      <c r="B4" s="333"/>
      <c r="C4" s="338"/>
      <c r="D4" s="338"/>
      <c r="E4" s="338"/>
    </row>
    <row r="5" spans="1:5" x14ac:dyDescent="0.35">
      <c r="A5" t="s">
        <v>1838</v>
      </c>
      <c r="B5" s="333" t="s">
        <v>1840</v>
      </c>
      <c r="C5" s="338" t="s">
        <v>1353</v>
      </c>
      <c r="D5" s="338" t="s">
        <v>1841</v>
      </c>
      <c r="E5" s="338" t="s">
        <v>1842</v>
      </c>
    </row>
    <row r="6" spans="1:5" x14ac:dyDescent="0.35">
      <c r="A6" t="e">
        <f t="shared" ref="A6:A37" si="0">VALUE(LEFT(B6,6))</f>
        <v>#VALUE!</v>
      </c>
      <c r="B6" s="333" t="s">
        <v>1843</v>
      </c>
      <c r="C6" s="338"/>
      <c r="D6" s="338"/>
      <c r="E6" s="338"/>
    </row>
    <row r="7" spans="1:5" x14ac:dyDescent="0.35">
      <c r="A7">
        <f t="shared" si="0"/>
        <v>100010</v>
      </c>
      <c r="B7" s="333" t="s">
        <v>1844</v>
      </c>
      <c r="C7" s="338">
        <v>19602</v>
      </c>
      <c r="D7" s="338">
        <v>-19602</v>
      </c>
      <c r="E7" s="338" t="s">
        <v>1845</v>
      </c>
    </row>
    <row r="8" spans="1:5" x14ac:dyDescent="0.35">
      <c r="A8">
        <f t="shared" si="0"/>
        <v>100030</v>
      </c>
      <c r="B8" s="333" t="s">
        <v>1846</v>
      </c>
      <c r="C8" s="338">
        <v>14312.64</v>
      </c>
      <c r="D8" s="338"/>
      <c r="E8" s="338">
        <v>14312.64</v>
      </c>
    </row>
    <row r="9" spans="1:5" x14ac:dyDescent="0.35">
      <c r="A9" t="e">
        <f t="shared" si="0"/>
        <v>#VALUE!</v>
      </c>
      <c r="B9" s="333" t="s">
        <v>691</v>
      </c>
      <c r="C9" s="338">
        <v>33914.639999999999</v>
      </c>
      <c r="D9" s="338">
        <v>-19602</v>
      </c>
      <c r="E9" s="338">
        <v>14312.64</v>
      </c>
    </row>
    <row r="10" spans="1:5" x14ac:dyDescent="0.35">
      <c r="A10" t="e">
        <f t="shared" si="0"/>
        <v>#VALUE!</v>
      </c>
      <c r="B10" s="333" t="s">
        <v>1847</v>
      </c>
      <c r="C10" s="338"/>
      <c r="D10" s="338"/>
      <c r="E10" s="338"/>
    </row>
    <row r="11" spans="1:5" x14ac:dyDescent="0.35">
      <c r="A11">
        <f t="shared" si="0"/>
        <v>111010</v>
      </c>
      <c r="B11" s="333" t="s">
        <v>1848</v>
      </c>
      <c r="C11" s="338"/>
      <c r="D11" s="338">
        <v>4.83</v>
      </c>
      <c r="E11" s="338">
        <v>4.83</v>
      </c>
    </row>
    <row r="12" spans="1:5" x14ac:dyDescent="0.35">
      <c r="A12">
        <f t="shared" si="0"/>
        <v>111011</v>
      </c>
      <c r="B12" s="333" t="s">
        <v>1849</v>
      </c>
      <c r="C12" s="338"/>
      <c r="D12" s="338">
        <v>54764.06</v>
      </c>
      <c r="E12" s="338">
        <v>54764.06</v>
      </c>
    </row>
    <row r="13" spans="1:5" x14ac:dyDescent="0.35">
      <c r="A13">
        <f t="shared" si="0"/>
        <v>111030</v>
      </c>
      <c r="B13" s="333" t="s">
        <v>1850</v>
      </c>
      <c r="C13" s="338"/>
      <c r="D13" s="338">
        <v>43261.79</v>
      </c>
      <c r="E13" s="338">
        <v>43261.79</v>
      </c>
    </row>
    <row r="14" spans="1:5" x14ac:dyDescent="0.35">
      <c r="A14">
        <f t="shared" si="0"/>
        <v>111511</v>
      </c>
      <c r="B14" s="333" t="s">
        <v>1851</v>
      </c>
      <c r="C14" s="338"/>
      <c r="D14" s="338">
        <v>315450.49</v>
      </c>
      <c r="E14" s="338">
        <v>315450.49</v>
      </c>
    </row>
    <row r="15" spans="1:5" x14ac:dyDescent="0.35">
      <c r="A15" t="e">
        <f t="shared" si="0"/>
        <v>#VALUE!</v>
      </c>
      <c r="B15" s="333" t="s">
        <v>708</v>
      </c>
      <c r="C15" s="338"/>
      <c r="D15" s="338">
        <v>413481.17</v>
      </c>
      <c r="E15" s="338">
        <v>413481.17</v>
      </c>
    </row>
    <row r="16" spans="1:5" x14ac:dyDescent="0.35">
      <c r="A16" t="e">
        <f t="shared" si="0"/>
        <v>#VALUE!</v>
      </c>
      <c r="B16" s="333" t="s">
        <v>1610</v>
      </c>
      <c r="C16" s="338"/>
      <c r="D16" s="338"/>
      <c r="E16" s="338"/>
    </row>
    <row r="17" spans="1:5" x14ac:dyDescent="0.35">
      <c r="A17">
        <f t="shared" si="0"/>
        <v>123011</v>
      </c>
      <c r="B17" s="333" t="s">
        <v>1852</v>
      </c>
      <c r="C17" s="338">
        <v>14963.4</v>
      </c>
      <c r="D17" s="338"/>
      <c r="E17" s="338">
        <v>14963.4</v>
      </c>
    </row>
    <row r="18" spans="1:5" x14ac:dyDescent="0.35">
      <c r="A18" t="e">
        <f t="shared" si="0"/>
        <v>#VALUE!</v>
      </c>
      <c r="B18" s="333" t="s">
        <v>692</v>
      </c>
      <c r="C18" s="338">
        <v>14963.4</v>
      </c>
      <c r="D18" s="338"/>
      <c r="E18" s="338">
        <v>14963.4</v>
      </c>
    </row>
    <row r="19" spans="1:5" x14ac:dyDescent="0.35">
      <c r="A19" t="e">
        <f t="shared" si="0"/>
        <v>#VALUE!</v>
      </c>
      <c r="B19" s="333" t="s">
        <v>1632</v>
      </c>
      <c r="C19" s="338"/>
      <c r="D19" s="338"/>
      <c r="E19" s="338"/>
    </row>
    <row r="20" spans="1:5" x14ac:dyDescent="0.35">
      <c r="A20">
        <f t="shared" si="0"/>
        <v>140000</v>
      </c>
      <c r="B20" s="333" t="s">
        <v>1853</v>
      </c>
      <c r="C20" s="338">
        <v>7098.96</v>
      </c>
      <c r="D20" s="338"/>
      <c r="E20" s="338">
        <v>7098.96</v>
      </c>
    </row>
    <row r="21" spans="1:5" x14ac:dyDescent="0.35">
      <c r="A21" t="e">
        <f t="shared" si="0"/>
        <v>#VALUE!</v>
      </c>
      <c r="B21" s="333" t="s">
        <v>1854</v>
      </c>
      <c r="C21" s="338">
        <v>7098.96</v>
      </c>
      <c r="D21" s="338"/>
      <c r="E21" s="338">
        <v>7098.96</v>
      </c>
    </row>
    <row r="22" spans="1:5" x14ac:dyDescent="0.35">
      <c r="A22" t="e">
        <f t="shared" si="0"/>
        <v>#VALUE!</v>
      </c>
      <c r="B22" s="333" t="s">
        <v>1644</v>
      </c>
      <c r="C22" s="338"/>
      <c r="D22" s="338"/>
      <c r="E22" s="338"/>
    </row>
    <row r="23" spans="1:5" x14ac:dyDescent="0.35">
      <c r="A23">
        <f t="shared" si="0"/>
        <v>151010</v>
      </c>
      <c r="B23" s="333" t="s">
        <v>1855</v>
      </c>
      <c r="C23" s="338">
        <v>300</v>
      </c>
      <c r="D23" s="338"/>
      <c r="E23" s="338">
        <v>300</v>
      </c>
    </row>
    <row r="24" spans="1:5" x14ac:dyDescent="0.35">
      <c r="A24" t="e">
        <f t="shared" si="0"/>
        <v>#VALUE!</v>
      </c>
      <c r="B24" s="333" t="s">
        <v>1856</v>
      </c>
      <c r="C24" s="338">
        <v>300</v>
      </c>
      <c r="D24" s="338"/>
      <c r="E24" s="338">
        <v>300</v>
      </c>
    </row>
    <row r="25" spans="1:5" x14ac:dyDescent="0.35">
      <c r="A25" t="e">
        <f t="shared" si="0"/>
        <v>#VALUE!</v>
      </c>
      <c r="B25" s="333" t="s">
        <v>1857</v>
      </c>
      <c r="C25" s="338"/>
      <c r="D25" s="338"/>
      <c r="E25" s="338"/>
    </row>
    <row r="26" spans="1:5" x14ac:dyDescent="0.35">
      <c r="A26">
        <f t="shared" si="0"/>
        <v>161000</v>
      </c>
      <c r="B26" s="333" t="s">
        <v>1858</v>
      </c>
      <c r="C26" s="338"/>
      <c r="D26" s="338">
        <v>165000</v>
      </c>
      <c r="E26" s="338">
        <v>165000</v>
      </c>
    </row>
    <row r="27" spans="1:5" x14ac:dyDescent="0.35">
      <c r="A27">
        <f t="shared" si="0"/>
        <v>164000</v>
      </c>
      <c r="B27" s="333" t="s">
        <v>1859</v>
      </c>
      <c r="C27" s="338">
        <v>890.78</v>
      </c>
      <c r="D27" s="338"/>
      <c r="E27" s="338">
        <v>890.78</v>
      </c>
    </row>
    <row r="28" spans="1:5" x14ac:dyDescent="0.35">
      <c r="A28" t="e">
        <f t="shared" si="0"/>
        <v>#VALUE!</v>
      </c>
      <c r="B28" s="333" t="s">
        <v>1860</v>
      </c>
      <c r="C28" s="338">
        <v>890.78</v>
      </c>
      <c r="D28" s="338">
        <v>165000</v>
      </c>
      <c r="E28" s="338">
        <v>165890.78</v>
      </c>
    </row>
    <row r="29" spans="1:5" x14ac:dyDescent="0.35">
      <c r="A29" t="e">
        <f t="shared" si="0"/>
        <v>#VALUE!</v>
      </c>
      <c r="B29" s="333" t="s">
        <v>1861</v>
      </c>
      <c r="C29" s="338">
        <v>57167.78</v>
      </c>
      <c r="D29" s="338">
        <v>558879.17000000004</v>
      </c>
      <c r="E29" s="338">
        <v>616046.94999999995</v>
      </c>
    </row>
    <row r="30" spans="1:5" x14ac:dyDescent="0.35">
      <c r="A30" t="e">
        <f t="shared" si="0"/>
        <v>#VALUE!</v>
      </c>
      <c r="B30" s="333"/>
      <c r="C30" s="338"/>
      <c r="D30" s="338"/>
      <c r="E30" s="338"/>
    </row>
    <row r="31" spans="1:5" x14ac:dyDescent="0.35">
      <c r="A31" t="e">
        <f t="shared" si="0"/>
        <v>#VALUE!</v>
      </c>
      <c r="B31" s="333" t="s">
        <v>1862</v>
      </c>
      <c r="C31" s="338" t="s">
        <v>1353</v>
      </c>
      <c r="D31" s="338" t="s">
        <v>1841</v>
      </c>
      <c r="E31" s="338" t="s">
        <v>1842</v>
      </c>
    </row>
    <row r="32" spans="1:5" x14ac:dyDescent="0.35">
      <c r="A32" t="e">
        <f t="shared" si="0"/>
        <v>#VALUE!</v>
      </c>
      <c r="B32" s="333" t="s">
        <v>1692</v>
      </c>
      <c r="C32" s="338"/>
      <c r="D32" s="338"/>
      <c r="E32" s="338"/>
    </row>
    <row r="33" spans="1:5" x14ac:dyDescent="0.35">
      <c r="A33">
        <f t="shared" si="0"/>
        <v>200000</v>
      </c>
      <c r="B33" s="333" t="s">
        <v>1863</v>
      </c>
      <c r="C33" s="338">
        <v>29510.65</v>
      </c>
      <c r="D33" s="338">
        <v>24611.49</v>
      </c>
      <c r="E33" s="338">
        <v>54122.14</v>
      </c>
    </row>
    <row r="34" spans="1:5" x14ac:dyDescent="0.35">
      <c r="A34" t="e">
        <f t="shared" si="0"/>
        <v>#VALUE!</v>
      </c>
      <c r="B34" s="333" t="s">
        <v>693</v>
      </c>
      <c r="C34" s="338">
        <v>29510.65</v>
      </c>
      <c r="D34" s="338">
        <v>24611.49</v>
      </c>
      <c r="E34" s="338">
        <v>54122.14</v>
      </c>
    </row>
    <row r="35" spans="1:5" x14ac:dyDescent="0.35">
      <c r="A35" t="e">
        <f t="shared" si="0"/>
        <v>#VALUE!</v>
      </c>
      <c r="B35" s="333" t="s">
        <v>1702</v>
      </c>
      <c r="C35" s="338"/>
      <c r="D35" s="338"/>
      <c r="E35" s="338"/>
    </row>
    <row r="36" spans="1:5" x14ac:dyDescent="0.35">
      <c r="A36">
        <f t="shared" si="0"/>
        <v>202000</v>
      </c>
      <c r="B36" s="333" t="s">
        <v>1864</v>
      </c>
      <c r="C36" s="338">
        <v>6725</v>
      </c>
      <c r="D36" s="338"/>
      <c r="E36" s="338">
        <v>6725</v>
      </c>
    </row>
    <row r="37" spans="1:5" x14ac:dyDescent="0.35">
      <c r="A37" t="e">
        <f t="shared" si="0"/>
        <v>#VALUE!</v>
      </c>
      <c r="B37" s="333" t="s">
        <v>694</v>
      </c>
      <c r="C37" s="338">
        <v>6725</v>
      </c>
      <c r="D37" s="338"/>
      <c r="E37" s="338">
        <v>6725</v>
      </c>
    </row>
    <row r="38" spans="1:5" x14ac:dyDescent="0.35">
      <c r="A38" t="e">
        <f t="shared" ref="A38:A69" si="1">VALUE(LEFT(B38,6))</f>
        <v>#VALUE!</v>
      </c>
      <c r="B38" s="333" t="s">
        <v>1865</v>
      </c>
      <c r="C38" s="338"/>
      <c r="D38" s="338"/>
      <c r="E38" s="338"/>
    </row>
    <row r="39" spans="1:5" x14ac:dyDescent="0.35">
      <c r="A39">
        <f t="shared" si="1"/>
        <v>230000</v>
      </c>
      <c r="B39" s="333" t="s">
        <v>1866</v>
      </c>
      <c r="C39" s="338">
        <v>14285.37</v>
      </c>
      <c r="D39" s="338">
        <v>4437</v>
      </c>
      <c r="E39" s="338">
        <v>18722.37</v>
      </c>
    </row>
    <row r="40" spans="1:5" x14ac:dyDescent="0.35">
      <c r="A40" t="e">
        <f t="shared" si="1"/>
        <v>#VALUE!</v>
      </c>
      <c r="B40" s="333" t="s">
        <v>695</v>
      </c>
      <c r="C40" s="338">
        <v>14285.37</v>
      </c>
      <c r="D40" s="338">
        <v>4437</v>
      </c>
      <c r="E40" s="338">
        <v>18722.37</v>
      </c>
    </row>
    <row r="41" spans="1:5" x14ac:dyDescent="0.35">
      <c r="A41" t="e">
        <f t="shared" si="1"/>
        <v>#VALUE!</v>
      </c>
      <c r="B41" s="333" t="s">
        <v>1867</v>
      </c>
      <c r="C41" s="338"/>
      <c r="D41" s="338"/>
      <c r="E41" s="338"/>
    </row>
    <row r="42" spans="1:5" x14ac:dyDescent="0.35">
      <c r="A42">
        <f t="shared" si="1"/>
        <v>240000</v>
      </c>
      <c r="B42" s="333" t="s">
        <v>1868</v>
      </c>
      <c r="C42" s="338">
        <v>-19602</v>
      </c>
      <c r="D42" s="338"/>
      <c r="E42" s="338">
        <v>-19602</v>
      </c>
    </row>
    <row r="43" spans="1:5" x14ac:dyDescent="0.35">
      <c r="A43" t="e">
        <f t="shared" si="1"/>
        <v>#VALUE!</v>
      </c>
      <c r="B43" s="333" t="s">
        <v>1869</v>
      </c>
      <c r="C43" s="338">
        <v>-19602</v>
      </c>
      <c r="D43" s="338"/>
      <c r="E43" s="338">
        <v>-19602</v>
      </c>
    </row>
    <row r="44" spans="1:5" x14ac:dyDescent="0.35">
      <c r="A44" t="e">
        <f t="shared" si="1"/>
        <v>#VALUE!</v>
      </c>
      <c r="B44" s="333" t="s">
        <v>1870</v>
      </c>
      <c r="C44" s="338"/>
      <c r="D44" s="338"/>
      <c r="E44" s="338"/>
    </row>
    <row r="45" spans="1:5" x14ac:dyDescent="0.35">
      <c r="A45">
        <f t="shared" si="1"/>
        <v>250000</v>
      </c>
      <c r="B45" s="333" t="s">
        <v>1871</v>
      </c>
      <c r="C45" s="338"/>
      <c r="D45" s="338">
        <v>631643.25</v>
      </c>
      <c r="E45" s="338">
        <v>631643.25</v>
      </c>
    </row>
    <row r="46" spans="1:5" x14ac:dyDescent="0.35">
      <c r="A46" t="e">
        <f t="shared" si="1"/>
        <v>#VALUE!</v>
      </c>
      <c r="B46" s="333" t="s">
        <v>698</v>
      </c>
      <c r="C46" s="338"/>
      <c r="D46" s="338">
        <v>631643.25</v>
      </c>
      <c r="E46" s="338">
        <v>631643.25</v>
      </c>
    </row>
    <row r="47" spans="1:5" x14ac:dyDescent="0.35">
      <c r="A47" t="e">
        <f t="shared" si="1"/>
        <v>#VALUE!</v>
      </c>
      <c r="B47" s="333" t="s">
        <v>1872</v>
      </c>
      <c r="C47" s="338"/>
      <c r="D47" s="338"/>
      <c r="E47" s="338"/>
    </row>
    <row r="48" spans="1:5" x14ac:dyDescent="0.35">
      <c r="A48">
        <f t="shared" si="1"/>
        <v>262000</v>
      </c>
      <c r="B48" s="333" t="s">
        <v>1873</v>
      </c>
      <c r="C48" s="338">
        <v>165000</v>
      </c>
      <c r="D48" s="338"/>
      <c r="E48" s="338">
        <v>165000</v>
      </c>
    </row>
    <row r="49" spans="1:5" x14ac:dyDescent="0.35">
      <c r="A49" t="e">
        <f t="shared" si="1"/>
        <v>#VALUE!</v>
      </c>
      <c r="B49" s="333" t="s">
        <v>699</v>
      </c>
      <c r="C49" s="338">
        <v>165000</v>
      </c>
      <c r="D49" s="338"/>
      <c r="E49" s="338">
        <v>165000</v>
      </c>
    </row>
    <row r="50" spans="1:5" x14ac:dyDescent="0.35">
      <c r="A50" t="e">
        <f t="shared" si="1"/>
        <v>#VALUE!</v>
      </c>
      <c r="B50" s="333" t="s">
        <v>1874</v>
      </c>
      <c r="C50" s="338"/>
      <c r="D50" s="338"/>
      <c r="E50" s="338"/>
    </row>
    <row r="51" spans="1:5" x14ac:dyDescent="0.35">
      <c r="A51">
        <f t="shared" si="1"/>
        <v>300000</v>
      </c>
      <c r="B51" s="333" t="s">
        <v>1875</v>
      </c>
      <c r="C51" s="338">
        <v>-162065.67000000001</v>
      </c>
      <c r="D51" s="338">
        <v>-282379.88</v>
      </c>
      <c r="E51" s="338">
        <v>-444445.55</v>
      </c>
    </row>
    <row r="52" spans="1:5" x14ac:dyDescent="0.35">
      <c r="A52">
        <f t="shared" si="1"/>
        <v>309000</v>
      </c>
      <c r="B52" s="333" t="s">
        <v>1876</v>
      </c>
      <c r="C52" s="338">
        <v>23314.43</v>
      </c>
      <c r="D52" s="338">
        <v>180567.31</v>
      </c>
      <c r="E52" s="338">
        <v>203881.74</v>
      </c>
    </row>
    <row r="53" spans="1:5" x14ac:dyDescent="0.35">
      <c r="A53" t="e">
        <f t="shared" si="1"/>
        <v>#VALUE!</v>
      </c>
      <c r="B53" s="333" t="s">
        <v>701</v>
      </c>
      <c r="C53" s="338">
        <v>-138751.24</v>
      </c>
      <c r="D53" s="338">
        <v>-101812.57</v>
      </c>
      <c r="E53" s="338">
        <v>-240563.81</v>
      </c>
    </row>
    <row r="54" spans="1:5" x14ac:dyDescent="0.35">
      <c r="A54" t="e">
        <f t="shared" si="1"/>
        <v>#VALUE!</v>
      </c>
      <c r="B54" s="333" t="s">
        <v>1877</v>
      </c>
      <c r="C54" s="338">
        <v>57167.78</v>
      </c>
      <c r="D54" s="338">
        <v>558879.17000000004</v>
      </c>
      <c r="E54" s="338">
        <v>616046.94999999995</v>
      </c>
    </row>
    <row r="55" spans="1:5" x14ac:dyDescent="0.35">
      <c r="A55" t="e">
        <f t="shared" si="1"/>
        <v>#VALUE!</v>
      </c>
      <c r="B55" s="333"/>
      <c r="C55" s="338"/>
      <c r="D55" s="338"/>
      <c r="E55" s="338"/>
    </row>
    <row r="56" spans="1:5" x14ac:dyDescent="0.35">
      <c r="A56" t="e">
        <f t="shared" si="1"/>
        <v>#VALUE!</v>
      </c>
      <c r="B56" s="333"/>
      <c r="C56" s="338"/>
      <c r="D56" s="338"/>
      <c r="E56" s="338"/>
    </row>
    <row r="57" spans="1:5" x14ac:dyDescent="0.35">
      <c r="A57" t="e">
        <f t="shared" si="1"/>
        <v>#VALUE!</v>
      </c>
      <c r="B57" s="333"/>
      <c r="C57" s="338"/>
      <c r="D57" s="338"/>
      <c r="E57" s="338"/>
    </row>
    <row r="58" spans="1:5" x14ac:dyDescent="0.35">
      <c r="A58" t="e">
        <f t="shared" si="1"/>
        <v>#VALUE!</v>
      </c>
      <c r="B58" s="333"/>
      <c r="C58" s="338"/>
      <c r="D58" s="338"/>
      <c r="E58" s="338"/>
    </row>
    <row r="59" spans="1:5" x14ac:dyDescent="0.35">
      <c r="A59" t="e">
        <f t="shared" si="1"/>
        <v>#VALUE!</v>
      </c>
      <c r="B59" s="333"/>
      <c r="C59" s="338"/>
      <c r="D59" s="338"/>
      <c r="E59" s="338"/>
    </row>
    <row r="60" spans="1:5" x14ac:dyDescent="0.35">
      <c r="A60" t="e">
        <f t="shared" si="1"/>
        <v>#VALUE!</v>
      </c>
      <c r="B60" s="333"/>
      <c r="C60" s="338"/>
      <c r="D60" s="338"/>
      <c r="E60" s="338"/>
    </row>
    <row r="61" spans="1:5" x14ac:dyDescent="0.35">
      <c r="A61" t="e">
        <f t="shared" si="1"/>
        <v>#VALUE!</v>
      </c>
      <c r="B61" s="333"/>
      <c r="C61" s="338"/>
      <c r="D61" s="338"/>
      <c r="E61" s="338"/>
    </row>
    <row r="62" spans="1:5" x14ac:dyDescent="0.35">
      <c r="A62" t="e">
        <f t="shared" si="1"/>
        <v>#VALUE!</v>
      </c>
      <c r="B62" s="333"/>
      <c r="C62" s="338"/>
      <c r="D62" s="338"/>
      <c r="E62" s="338"/>
    </row>
    <row r="63" spans="1:5" x14ac:dyDescent="0.35">
      <c r="A63" t="e">
        <f t="shared" si="1"/>
        <v>#VALUE!</v>
      </c>
      <c r="B63" s="333"/>
      <c r="C63" s="338"/>
      <c r="D63" s="338"/>
      <c r="E63" s="338"/>
    </row>
    <row r="64" spans="1:5" x14ac:dyDescent="0.35">
      <c r="A64" t="e">
        <f t="shared" si="1"/>
        <v>#VALUE!</v>
      </c>
      <c r="B64" s="333"/>
      <c r="C64" s="338"/>
      <c r="D64" s="338"/>
      <c r="E64" s="338"/>
    </row>
    <row r="65" spans="1:5" x14ac:dyDescent="0.35">
      <c r="A65" t="e">
        <f t="shared" si="1"/>
        <v>#VALUE!</v>
      </c>
      <c r="B65" s="333"/>
      <c r="C65" s="338"/>
      <c r="D65" s="338"/>
      <c r="E65" s="338"/>
    </row>
    <row r="66" spans="1:5" x14ac:dyDescent="0.35">
      <c r="A66" t="e">
        <f t="shared" si="1"/>
        <v>#VALUE!</v>
      </c>
      <c r="B66" s="333"/>
      <c r="C66" s="338"/>
      <c r="D66" s="338"/>
      <c r="E66" s="338"/>
    </row>
    <row r="67" spans="1:5" x14ac:dyDescent="0.35">
      <c r="A67" t="e">
        <f t="shared" si="1"/>
        <v>#VALUE!</v>
      </c>
      <c r="B67" s="333"/>
      <c r="C67" s="338"/>
      <c r="D67" s="338"/>
      <c r="E67" s="338"/>
    </row>
    <row r="68" spans="1:5" x14ac:dyDescent="0.35">
      <c r="A68" t="e">
        <f t="shared" si="1"/>
        <v>#VALUE!</v>
      </c>
      <c r="B68" s="333"/>
      <c r="C68" s="338"/>
      <c r="D68" s="338"/>
      <c r="E68" s="338"/>
    </row>
    <row r="69" spans="1:5" x14ac:dyDescent="0.35">
      <c r="A69" t="e">
        <f t="shared" si="1"/>
        <v>#VALUE!</v>
      </c>
      <c r="B69" s="333"/>
      <c r="C69" s="338"/>
      <c r="D69" s="338"/>
      <c r="E69" s="338"/>
    </row>
    <row r="70" spans="1:5" x14ac:dyDescent="0.35">
      <c r="A70" t="e">
        <f t="shared" ref="A70:A101" si="2">VALUE(LEFT(B70,6))</f>
        <v>#VALUE!</v>
      </c>
      <c r="B70" s="333"/>
      <c r="C70" s="338"/>
      <c r="D70" s="338"/>
      <c r="E70" s="338"/>
    </row>
    <row r="71" spans="1:5" x14ac:dyDescent="0.35">
      <c r="A71" t="e">
        <f t="shared" si="2"/>
        <v>#VALUE!</v>
      </c>
      <c r="B71" s="333"/>
      <c r="C71" s="338"/>
      <c r="D71" s="338"/>
      <c r="E71" s="338"/>
    </row>
    <row r="72" spans="1:5" x14ac:dyDescent="0.35">
      <c r="A72" t="e">
        <f t="shared" si="2"/>
        <v>#VALUE!</v>
      </c>
      <c r="B72" s="333"/>
      <c r="C72" s="338"/>
      <c r="D72" s="338"/>
      <c r="E72" s="338"/>
    </row>
    <row r="73" spans="1:5" x14ac:dyDescent="0.35">
      <c r="A73" t="e">
        <f t="shared" si="2"/>
        <v>#VALUE!</v>
      </c>
      <c r="B73" s="333"/>
      <c r="C73" s="338"/>
      <c r="D73" s="338"/>
      <c r="E73" s="338"/>
    </row>
    <row r="74" spans="1:5" x14ac:dyDescent="0.35">
      <c r="A74" t="e">
        <f t="shared" si="2"/>
        <v>#VALUE!</v>
      </c>
      <c r="B74" s="333"/>
      <c r="C74" s="338"/>
      <c r="D74" s="338"/>
      <c r="E74" s="338"/>
    </row>
    <row r="75" spans="1:5" x14ac:dyDescent="0.35">
      <c r="A75" t="e">
        <f t="shared" si="2"/>
        <v>#VALUE!</v>
      </c>
      <c r="B75" s="333"/>
      <c r="C75" s="338"/>
      <c r="D75" s="338"/>
      <c r="E75" s="338"/>
    </row>
    <row r="76" spans="1:5" x14ac:dyDescent="0.35">
      <c r="A76" t="e">
        <f t="shared" si="2"/>
        <v>#VALUE!</v>
      </c>
      <c r="B76" s="333"/>
      <c r="C76" s="338"/>
      <c r="D76" s="338"/>
      <c r="E76" s="338"/>
    </row>
    <row r="77" spans="1:5" x14ac:dyDescent="0.35">
      <c r="A77" t="e">
        <f t="shared" si="2"/>
        <v>#VALUE!</v>
      </c>
      <c r="B77" s="333"/>
      <c r="C77" s="338"/>
      <c r="D77" s="338"/>
      <c r="E77" s="338"/>
    </row>
    <row r="78" spans="1:5" x14ac:dyDescent="0.35">
      <c r="A78" t="e">
        <f t="shared" si="2"/>
        <v>#VALUE!</v>
      </c>
      <c r="B78" s="333"/>
      <c r="C78" s="338"/>
      <c r="D78" s="338"/>
      <c r="E78" s="338"/>
    </row>
    <row r="79" spans="1:5" x14ac:dyDescent="0.35">
      <c r="A79" t="e">
        <f t="shared" si="2"/>
        <v>#VALUE!</v>
      </c>
      <c r="B79" s="333"/>
      <c r="C79" s="338"/>
      <c r="D79" s="338"/>
      <c r="E79" s="338"/>
    </row>
    <row r="80" spans="1:5" x14ac:dyDescent="0.35">
      <c r="A80" t="e">
        <f t="shared" si="2"/>
        <v>#VALUE!</v>
      </c>
      <c r="B80" s="333"/>
      <c r="C80" s="338"/>
      <c r="D80" s="338"/>
      <c r="E80" s="338"/>
    </row>
    <row r="81" spans="1:5" x14ac:dyDescent="0.35">
      <c r="A81" t="e">
        <f t="shared" si="2"/>
        <v>#VALUE!</v>
      </c>
      <c r="B81" s="333"/>
      <c r="C81" s="338"/>
      <c r="D81" s="338"/>
      <c r="E81" s="338"/>
    </row>
    <row r="82" spans="1:5" x14ac:dyDescent="0.35">
      <c r="A82" t="e">
        <f t="shared" si="2"/>
        <v>#VALUE!</v>
      </c>
      <c r="B82" s="333"/>
      <c r="C82" s="338"/>
      <c r="D82" s="338"/>
      <c r="E82" s="338"/>
    </row>
    <row r="83" spans="1:5" x14ac:dyDescent="0.35">
      <c r="A83" t="e">
        <f t="shared" si="2"/>
        <v>#VALUE!</v>
      </c>
      <c r="B83" s="333"/>
      <c r="C83" s="338"/>
      <c r="D83" s="338"/>
      <c r="E83" s="338"/>
    </row>
    <row r="84" spans="1:5" x14ac:dyDescent="0.35">
      <c r="A84" t="e">
        <f t="shared" si="2"/>
        <v>#VALUE!</v>
      </c>
      <c r="B84" s="333"/>
      <c r="C84" s="338"/>
      <c r="D84" s="338"/>
      <c r="E84" s="338"/>
    </row>
    <row r="85" spans="1:5" x14ac:dyDescent="0.35">
      <c r="A85" t="e">
        <f t="shared" si="2"/>
        <v>#VALUE!</v>
      </c>
      <c r="B85" s="333"/>
      <c r="C85" s="338"/>
      <c r="D85" s="338"/>
      <c r="E85" s="338"/>
    </row>
    <row r="86" spans="1:5" x14ac:dyDescent="0.35">
      <c r="A86" t="e">
        <f t="shared" si="2"/>
        <v>#VALUE!</v>
      </c>
      <c r="B86" s="333"/>
      <c r="C86" s="338"/>
      <c r="D86" s="338"/>
      <c r="E86" s="338"/>
    </row>
    <row r="87" spans="1:5" x14ac:dyDescent="0.35">
      <c r="A87" t="e">
        <f t="shared" si="2"/>
        <v>#VALUE!</v>
      </c>
      <c r="B87" s="333"/>
      <c r="C87" s="338"/>
      <c r="D87" s="338"/>
      <c r="E87" s="338"/>
    </row>
    <row r="88" spans="1:5" x14ac:dyDescent="0.35">
      <c r="A88" t="e">
        <f t="shared" si="2"/>
        <v>#VALUE!</v>
      </c>
      <c r="B88" s="333"/>
      <c r="C88" s="338"/>
      <c r="D88" s="338"/>
      <c r="E88" s="338"/>
    </row>
    <row r="89" spans="1:5" x14ac:dyDescent="0.35">
      <c r="A89" t="e">
        <f t="shared" si="2"/>
        <v>#VALUE!</v>
      </c>
      <c r="B89" s="333"/>
      <c r="C89" s="338"/>
      <c r="D89" s="338"/>
      <c r="E89" s="338"/>
    </row>
    <row r="90" spans="1:5" x14ac:dyDescent="0.35">
      <c r="A90" t="e">
        <f t="shared" si="2"/>
        <v>#VALUE!</v>
      </c>
      <c r="B90" s="333"/>
      <c r="C90" s="338"/>
      <c r="D90" s="338"/>
      <c r="E90" s="338"/>
    </row>
    <row r="91" spans="1:5" x14ac:dyDescent="0.35">
      <c r="A91" t="e">
        <f t="shared" si="2"/>
        <v>#VALUE!</v>
      </c>
      <c r="B91" s="333"/>
      <c r="C91" s="338"/>
      <c r="D91" s="338"/>
      <c r="E91" s="338"/>
    </row>
    <row r="92" spans="1:5" x14ac:dyDescent="0.35">
      <c r="A92" t="e">
        <f t="shared" si="2"/>
        <v>#VALUE!</v>
      </c>
      <c r="B92" s="333"/>
      <c r="C92" s="338"/>
      <c r="D92" s="338"/>
      <c r="E92" s="338"/>
    </row>
    <row r="93" spans="1:5" x14ac:dyDescent="0.35">
      <c r="A93" t="e">
        <f t="shared" si="2"/>
        <v>#VALUE!</v>
      </c>
      <c r="B93" s="333"/>
      <c r="C93" s="338"/>
      <c r="D93" s="338"/>
      <c r="E93" s="338"/>
    </row>
    <row r="94" spans="1:5" x14ac:dyDescent="0.35">
      <c r="A94" t="e">
        <f t="shared" si="2"/>
        <v>#VALUE!</v>
      </c>
      <c r="B94" s="333"/>
      <c r="C94" s="338"/>
      <c r="D94" s="338"/>
      <c r="E94" s="338"/>
    </row>
    <row r="95" spans="1:5" x14ac:dyDescent="0.35">
      <c r="A95" t="e">
        <f t="shared" si="2"/>
        <v>#VALUE!</v>
      </c>
      <c r="B95" s="333"/>
      <c r="C95" s="338"/>
      <c r="D95" s="338"/>
      <c r="E95" s="338"/>
    </row>
    <row r="96" spans="1:5" x14ac:dyDescent="0.35">
      <c r="A96" t="e">
        <f t="shared" si="2"/>
        <v>#VALUE!</v>
      </c>
      <c r="B96" s="333"/>
      <c r="C96" s="338"/>
      <c r="D96" s="338"/>
      <c r="E96" s="338"/>
    </row>
    <row r="97" spans="1:5" x14ac:dyDescent="0.35">
      <c r="A97" t="e">
        <f t="shared" si="2"/>
        <v>#VALUE!</v>
      </c>
      <c r="B97" s="333"/>
      <c r="C97" s="338"/>
      <c r="D97" s="338"/>
      <c r="E97" s="338"/>
    </row>
    <row r="98" spans="1:5" x14ac:dyDescent="0.35">
      <c r="A98" t="e">
        <f t="shared" si="2"/>
        <v>#VALUE!</v>
      </c>
      <c r="B98" s="333"/>
      <c r="C98" s="338"/>
      <c r="D98" s="338"/>
      <c r="E98" s="338"/>
    </row>
    <row r="99" spans="1:5" x14ac:dyDescent="0.35">
      <c r="A99" t="e">
        <f t="shared" si="2"/>
        <v>#VALUE!</v>
      </c>
      <c r="B99" s="333"/>
      <c r="C99" s="338"/>
      <c r="D99" s="338"/>
      <c r="E99" s="338"/>
    </row>
    <row r="100" spans="1:5" x14ac:dyDescent="0.35">
      <c r="A100" t="e">
        <f t="shared" si="2"/>
        <v>#VALUE!</v>
      </c>
      <c r="B100" s="333"/>
      <c r="C100" s="338"/>
      <c r="D100" s="338"/>
      <c r="E100" s="338"/>
    </row>
    <row r="101" spans="1:5" x14ac:dyDescent="0.35">
      <c r="A101" t="e">
        <f t="shared" si="2"/>
        <v>#VALUE!</v>
      </c>
      <c r="B101" s="333"/>
      <c r="C101" s="338"/>
      <c r="D101" s="338"/>
      <c r="E101" s="338"/>
    </row>
    <row r="102" spans="1:5" x14ac:dyDescent="0.35">
      <c r="A102" t="e">
        <f t="shared" ref="A102:A133" si="3">VALUE(LEFT(B102,6))</f>
        <v>#VALUE!</v>
      </c>
      <c r="B102" s="333"/>
      <c r="C102" s="338"/>
      <c r="D102" s="338"/>
      <c r="E102" s="338"/>
    </row>
    <row r="103" spans="1:5" x14ac:dyDescent="0.35">
      <c r="A103" t="e">
        <f t="shared" si="3"/>
        <v>#VALUE!</v>
      </c>
      <c r="B103" s="333"/>
      <c r="C103" s="338"/>
      <c r="D103" s="338"/>
      <c r="E103" s="338"/>
    </row>
    <row r="104" spans="1:5" x14ac:dyDescent="0.35">
      <c r="A104" t="e">
        <f t="shared" si="3"/>
        <v>#VALUE!</v>
      </c>
      <c r="B104" s="333"/>
      <c r="C104" s="338"/>
      <c r="D104" s="338"/>
      <c r="E104" s="338"/>
    </row>
    <row r="105" spans="1:5" x14ac:dyDescent="0.35">
      <c r="A105" t="e">
        <f t="shared" si="3"/>
        <v>#VALUE!</v>
      </c>
      <c r="B105" s="333"/>
      <c r="C105" s="338"/>
      <c r="D105" s="338"/>
      <c r="E105" s="338"/>
    </row>
    <row r="106" spans="1:5" x14ac:dyDescent="0.35">
      <c r="A106" t="e">
        <f t="shared" si="3"/>
        <v>#VALUE!</v>
      </c>
      <c r="B106" s="333"/>
      <c r="C106" s="338"/>
      <c r="D106" s="338"/>
      <c r="E106" s="338"/>
    </row>
    <row r="107" spans="1:5" x14ac:dyDescent="0.35">
      <c r="A107" t="e">
        <f t="shared" si="3"/>
        <v>#VALUE!</v>
      </c>
      <c r="B107" s="333"/>
      <c r="C107" s="338"/>
      <c r="D107" s="338"/>
      <c r="E107" s="338"/>
    </row>
    <row r="108" spans="1:5" x14ac:dyDescent="0.35">
      <c r="A108" t="e">
        <f t="shared" si="3"/>
        <v>#VALUE!</v>
      </c>
      <c r="B108" s="333"/>
      <c r="C108" s="338"/>
      <c r="D108" s="338"/>
      <c r="E108" s="338"/>
    </row>
    <row r="109" spans="1:5" x14ac:dyDescent="0.35">
      <c r="A109" t="e">
        <f t="shared" si="3"/>
        <v>#VALUE!</v>
      </c>
      <c r="B109" s="333"/>
      <c r="C109" s="338"/>
      <c r="D109" s="338"/>
      <c r="E109" s="338"/>
    </row>
    <row r="110" spans="1:5" x14ac:dyDescent="0.35">
      <c r="A110" t="e">
        <f t="shared" si="3"/>
        <v>#VALUE!</v>
      </c>
      <c r="B110" s="333"/>
      <c r="C110" s="338"/>
      <c r="D110" s="338"/>
      <c r="E110" s="338"/>
    </row>
    <row r="111" spans="1:5" x14ac:dyDescent="0.35">
      <c r="A111" t="e">
        <f t="shared" si="3"/>
        <v>#VALUE!</v>
      </c>
      <c r="B111" s="333"/>
      <c r="C111" s="338"/>
      <c r="D111" s="338"/>
      <c r="E111" s="338"/>
    </row>
    <row r="112" spans="1:5" x14ac:dyDescent="0.35">
      <c r="A112" t="e">
        <f t="shared" si="3"/>
        <v>#VALUE!</v>
      </c>
      <c r="B112" s="333"/>
      <c r="C112" s="338"/>
      <c r="D112" s="338"/>
      <c r="E112" s="338"/>
    </row>
    <row r="113" spans="1:5" x14ac:dyDescent="0.35">
      <c r="A113" t="e">
        <f t="shared" si="3"/>
        <v>#VALUE!</v>
      </c>
      <c r="B113" s="333"/>
      <c r="C113" s="338"/>
      <c r="D113" s="338"/>
      <c r="E113" s="338"/>
    </row>
    <row r="114" spans="1:5" x14ac:dyDescent="0.35">
      <c r="A114" t="e">
        <f t="shared" si="3"/>
        <v>#VALUE!</v>
      </c>
      <c r="B114" s="333"/>
      <c r="C114" s="338"/>
      <c r="D114" s="338"/>
      <c r="E114" s="338"/>
    </row>
    <row r="115" spans="1:5" x14ac:dyDescent="0.35">
      <c r="A115" t="e">
        <f t="shared" si="3"/>
        <v>#VALUE!</v>
      </c>
      <c r="B115" s="333"/>
      <c r="C115" s="338"/>
      <c r="D115" s="338"/>
      <c r="E115" s="338"/>
    </row>
    <row r="116" spans="1:5" x14ac:dyDescent="0.35">
      <c r="A116" t="e">
        <f t="shared" si="3"/>
        <v>#VALUE!</v>
      </c>
      <c r="B116" s="333"/>
      <c r="C116" s="338"/>
      <c r="D116" s="338"/>
      <c r="E116" s="338"/>
    </row>
    <row r="117" spans="1:5" x14ac:dyDescent="0.35">
      <c r="A117" t="e">
        <f t="shared" si="3"/>
        <v>#VALUE!</v>
      </c>
      <c r="B117" s="333"/>
      <c r="C117" s="338"/>
      <c r="D117" s="338"/>
      <c r="E117" s="338"/>
    </row>
    <row r="118" spans="1:5" x14ac:dyDescent="0.35">
      <c r="A118" t="e">
        <f t="shared" si="3"/>
        <v>#VALUE!</v>
      </c>
      <c r="B118" s="333"/>
      <c r="C118" s="338"/>
      <c r="D118" s="338"/>
      <c r="E118" s="338"/>
    </row>
    <row r="119" spans="1:5" x14ac:dyDescent="0.35">
      <c r="A119" t="e">
        <f t="shared" si="3"/>
        <v>#VALUE!</v>
      </c>
      <c r="B119" s="333"/>
      <c r="C119" s="338"/>
      <c r="D119" s="338"/>
      <c r="E119" s="338"/>
    </row>
    <row r="120" spans="1:5" x14ac:dyDescent="0.35">
      <c r="A120" t="e">
        <f t="shared" si="3"/>
        <v>#VALUE!</v>
      </c>
      <c r="B120" s="333"/>
      <c r="C120" s="338"/>
      <c r="D120" s="338"/>
      <c r="E120" s="338"/>
    </row>
    <row r="121" spans="1:5" x14ac:dyDescent="0.35">
      <c r="A121" t="e">
        <f t="shared" si="3"/>
        <v>#VALUE!</v>
      </c>
      <c r="B121" s="333"/>
      <c r="C121" s="338"/>
      <c r="D121" s="338"/>
      <c r="E121" s="338"/>
    </row>
    <row r="122" spans="1:5" x14ac:dyDescent="0.35">
      <c r="A122" t="e">
        <f t="shared" si="3"/>
        <v>#VALUE!</v>
      </c>
      <c r="B122" s="333"/>
      <c r="C122" s="338"/>
      <c r="D122" s="338"/>
      <c r="E122" s="338"/>
    </row>
    <row r="123" spans="1:5" x14ac:dyDescent="0.35">
      <c r="A123" t="e">
        <f t="shared" si="3"/>
        <v>#VALUE!</v>
      </c>
      <c r="B123" s="333"/>
      <c r="C123" s="338"/>
      <c r="D123" s="338"/>
      <c r="E123" s="338"/>
    </row>
    <row r="124" spans="1:5" x14ac:dyDescent="0.35">
      <c r="A124" t="e">
        <f t="shared" si="3"/>
        <v>#VALUE!</v>
      </c>
      <c r="B124" s="333"/>
      <c r="C124" s="338"/>
      <c r="D124" s="338"/>
      <c r="E124" s="338"/>
    </row>
    <row r="125" spans="1:5" x14ac:dyDescent="0.35">
      <c r="A125" t="e">
        <f t="shared" si="3"/>
        <v>#VALUE!</v>
      </c>
      <c r="B125" s="333"/>
      <c r="C125" s="338"/>
      <c r="D125" s="338"/>
      <c r="E125" s="338"/>
    </row>
    <row r="126" spans="1:5" x14ac:dyDescent="0.35">
      <c r="A126" t="e">
        <f t="shared" si="3"/>
        <v>#VALUE!</v>
      </c>
      <c r="B126" s="333"/>
      <c r="C126" s="338"/>
      <c r="D126" s="338"/>
      <c r="E126" s="338"/>
    </row>
    <row r="127" spans="1:5" x14ac:dyDescent="0.35">
      <c r="A127" t="e">
        <f t="shared" si="3"/>
        <v>#VALUE!</v>
      </c>
      <c r="B127" s="333"/>
      <c r="C127" s="338"/>
      <c r="D127" s="338"/>
      <c r="E127" s="338"/>
    </row>
    <row r="128" spans="1:5" x14ac:dyDescent="0.35">
      <c r="A128" t="e">
        <f t="shared" si="3"/>
        <v>#VALUE!</v>
      </c>
      <c r="B128" s="333"/>
      <c r="C128" s="338"/>
      <c r="D128" s="338"/>
      <c r="E128" s="338"/>
    </row>
    <row r="129" spans="1:5" x14ac:dyDescent="0.35">
      <c r="A129" t="e">
        <f t="shared" si="3"/>
        <v>#VALUE!</v>
      </c>
      <c r="B129" s="333"/>
      <c r="C129" s="338"/>
      <c r="D129" s="338"/>
      <c r="E129" s="338"/>
    </row>
    <row r="130" spans="1:5" x14ac:dyDescent="0.35">
      <c r="A130" t="e">
        <f t="shared" si="3"/>
        <v>#VALUE!</v>
      </c>
      <c r="B130" s="333"/>
      <c r="C130" s="338"/>
      <c r="D130" s="338"/>
      <c r="E130" s="338"/>
    </row>
    <row r="131" spans="1:5" x14ac:dyDescent="0.35">
      <c r="A131" t="e">
        <f t="shared" si="3"/>
        <v>#VALUE!</v>
      </c>
      <c r="B131" s="333"/>
      <c r="C131" s="338"/>
      <c r="D131" s="338"/>
      <c r="E131" s="338"/>
    </row>
    <row r="132" spans="1:5" x14ac:dyDescent="0.35">
      <c r="A132" t="e">
        <f t="shared" si="3"/>
        <v>#VALUE!</v>
      </c>
      <c r="B132" s="333"/>
      <c r="C132" s="338"/>
      <c r="D132" s="338"/>
      <c r="E132" s="338"/>
    </row>
    <row r="133" spans="1:5" x14ac:dyDescent="0.35">
      <c r="A133" t="e">
        <f t="shared" si="3"/>
        <v>#VALUE!</v>
      </c>
      <c r="B133" s="333"/>
      <c r="C133" s="338"/>
      <c r="D133" s="338"/>
      <c r="E133" s="338"/>
    </row>
    <row r="134" spans="1:5" x14ac:dyDescent="0.35">
      <c r="A134" t="e">
        <f t="shared" ref="A134:A165" si="4">VALUE(LEFT(B134,6))</f>
        <v>#VALUE!</v>
      </c>
      <c r="B134" s="333"/>
      <c r="C134" s="338"/>
      <c r="D134" s="338"/>
      <c r="E134" s="338"/>
    </row>
    <row r="135" spans="1:5" x14ac:dyDescent="0.35">
      <c r="A135" t="e">
        <f t="shared" si="4"/>
        <v>#VALUE!</v>
      </c>
      <c r="B135" s="333"/>
      <c r="C135" s="338"/>
      <c r="D135" s="338"/>
      <c r="E135" s="338"/>
    </row>
    <row r="136" spans="1:5" x14ac:dyDescent="0.35">
      <c r="A136" t="e">
        <f t="shared" si="4"/>
        <v>#VALUE!</v>
      </c>
      <c r="B136" s="333"/>
      <c r="C136" s="338"/>
      <c r="D136" s="338"/>
      <c r="E136" s="338"/>
    </row>
    <row r="137" spans="1:5" x14ac:dyDescent="0.35">
      <c r="A137" t="e">
        <f t="shared" si="4"/>
        <v>#VALUE!</v>
      </c>
      <c r="B137" s="333"/>
      <c r="C137" s="338"/>
      <c r="D137" s="338"/>
      <c r="E137" s="338"/>
    </row>
    <row r="138" spans="1:5" x14ac:dyDescent="0.35">
      <c r="A138" t="e">
        <f t="shared" si="4"/>
        <v>#VALUE!</v>
      </c>
      <c r="B138" s="333"/>
      <c r="C138" s="338"/>
      <c r="D138" s="338"/>
      <c r="E138" s="338"/>
    </row>
    <row r="139" spans="1:5" x14ac:dyDescent="0.35">
      <c r="A139" t="e">
        <f t="shared" si="4"/>
        <v>#VALUE!</v>
      </c>
      <c r="B139" s="333"/>
      <c r="C139" s="338"/>
      <c r="D139" s="338"/>
      <c r="E139" s="338"/>
    </row>
    <row r="140" spans="1:5" x14ac:dyDescent="0.35">
      <c r="A140" t="e">
        <f t="shared" si="4"/>
        <v>#VALUE!</v>
      </c>
      <c r="B140" s="333"/>
      <c r="C140" s="338"/>
      <c r="D140" s="338"/>
      <c r="E140" s="338"/>
    </row>
    <row r="141" spans="1:5" x14ac:dyDescent="0.35">
      <c r="A141" t="e">
        <f t="shared" si="4"/>
        <v>#VALUE!</v>
      </c>
      <c r="B141" s="333"/>
      <c r="C141" s="338"/>
      <c r="D141" s="338"/>
      <c r="E141" s="338"/>
    </row>
    <row r="142" spans="1:5" x14ac:dyDescent="0.35">
      <c r="A142" t="e">
        <f t="shared" si="4"/>
        <v>#VALUE!</v>
      </c>
      <c r="B142" s="333"/>
      <c r="C142" s="338"/>
      <c r="D142" s="338"/>
      <c r="E142" s="338"/>
    </row>
    <row r="143" spans="1:5" x14ac:dyDescent="0.35">
      <c r="A143" t="e">
        <f t="shared" si="4"/>
        <v>#VALUE!</v>
      </c>
      <c r="B143" s="333"/>
      <c r="C143" s="338"/>
      <c r="D143" s="338"/>
      <c r="E143" s="338"/>
    </row>
    <row r="144" spans="1:5" x14ac:dyDescent="0.35">
      <c r="A144" t="e">
        <f t="shared" si="4"/>
        <v>#VALUE!</v>
      </c>
      <c r="B144" s="333"/>
      <c r="C144" s="338"/>
      <c r="D144" s="338"/>
      <c r="E144" s="338"/>
    </row>
    <row r="145" spans="1:5" x14ac:dyDescent="0.35">
      <c r="A145" t="e">
        <f t="shared" si="4"/>
        <v>#VALUE!</v>
      </c>
      <c r="B145" s="333"/>
      <c r="C145" s="338"/>
      <c r="D145" s="338"/>
      <c r="E145" s="338"/>
    </row>
    <row r="146" spans="1:5" x14ac:dyDescent="0.35">
      <c r="A146" t="e">
        <f t="shared" si="4"/>
        <v>#VALUE!</v>
      </c>
      <c r="B146" s="333"/>
      <c r="C146" s="338"/>
      <c r="D146" s="338"/>
      <c r="E146" s="338"/>
    </row>
    <row r="147" spans="1:5" x14ac:dyDescent="0.35">
      <c r="A147" t="e">
        <f t="shared" si="4"/>
        <v>#VALUE!</v>
      </c>
      <c r="B147" s="333"/>
      <c r="C147" s="338"/>
      <c r="D147" s="338"/>
      <c r="E147" s="338"/>
    </row>
    <row r="148" spans="1:5" x14ac:dyDescent="0.35">
      <c r="A148" t="e">
        <f t="shared" si="4"/>
        <v>#VALUE!</v>
      </c>
      <c r="B148" s="333"/>
      <c r="C148" s="338"/>
      <c r="D148" s="338"/>
      <c r="E148" s="338"/>
    </row>
    <row r="149" spans="1:5" x14ac:dyDescent="0.35">
      <c r="A149" t="e">
        <f t="shared" si="4"/>
        <v>#VALUE!</v>
      </c>
      <c r="B149" s="333"/>
      <c r="C149" s="338"/>
      <c r="D149" s="338"/>
      <c r="E149" s="338"/>
    </row>
    <row r="150" spans="1:5" x14ac:dyDescent="0.35">
      <c r="A150" t="e">
        <f t="shared" si="4"/>
        <v>#VALUE!</v>
      </c>
      <c r="B150" s="333"/>
      <c r="C150" s="338"/>
      <c r="D150" s="338"/>
      <c r="E150" s="338"/>
    </row>
    <row r="151" spans="1:5" x14ac:dyDescent="0.35">
      <c r="A151" t="e">
        <f t="shared" si="4"/>
        <v>#VALUE!</v>
      </c>
      <c r="B151" s="333"/>
      <c r="C151" s="338"/>
      <c r="D151" s="338"/>
      <c r="E151" s="338"/>
    </row>
    <row r="152" spans="1:5" x14ac:dyDescent="0.35">
      <c r="A152" t="e">
        <f t="shared" si="4"/>
        <v>#VALUE!</v>
      </c>
      <c r="B152" s="333"/>
      <c r="C152" s="338"/>
      <c r="D152" s="338"/>
      <c r="E152" s="338"/>
    </row>
    <row r="153" spans="1:5" x14ac:dyDescent="0.35">
      <c r="A153" t="e">
        <f t="shared" si="4"/>
        <v>#VALUE!</v>
      </c>
      <c r="B153" s="333"/>
      <c r="C153" s="338"/>
      <c r="D153" s="338"/>
      <c r="E153" s="338"/>
    </row>
    <row r="154" spans="1:5" x14ac:dyDescent="0.35">
      <c r="A154" t="e">
        <f t="shared" si="4"/>
        <v>#VALUE!</v>
      </c>
      <c r="B154" s="333"/>
      <c r="C154" s="338"/>
      <c r="D154" s="338"/>
      <c r="E154" s="338"/>
    </row>
    <row r="155" spans="1:5" x14ac:dyDescent="0.35">
      <c r="A155" t="e">
        <f t="shared" si="4"/>
        <v>#VALUE!</v>
      </c>
      <c r="B155" s="333"/>
      <c r="C155" s="338"/>
      <c r="D155" s="338"/>
      <c r="E155" s="338"/>
    </row>
    <row r="156" spans="1:5" x14ac:dyDescent="0.35">
      <c r="A156" t="e">
        <f t="shared" si="4"/>
        <v>#VALUE!</v>
      </c>
      <c r="B156" s="333"/>
      <c r="C156" s="338"/>
      <c r="D156" s="338"/>
      <c r="E156" s="338"/>
    </row>
    <row r="157" spans="1:5" x14ac:dyDescent="0.35">
      <c r="A157" t="e">
        <f t="shared" si="4"/>
        <v>#VALUE!</v>
      </c>
      <c r="B157" s="333"/>
      <c r="C157" s="338"/>
      <c r="D157" s="338"/>
      <c r="E157" s="338"/>
    </row>
    <row r="158" spans="1:5" x14ac:dyDescent="0.35">
      <c r="A158" t="e">
        <f t="shared" si="4"/>
        <v>#VALUE!</v>
      </c>
      <c r="B158" s="333"/>
      <c r="C158" s="338"/>
      <c r="D158" s="338"/>
      <c r="E158" s="338"/>
    </row>
    <row r="159" spans="1:5" x14ac:dyDescent="0.35">
      <c r="A159" t="e">
        <f t="shared" si="4"/>
        <v>#VALUE!</v>
      </c>
      <c r="B159" s="333"/>
      <c r="C159" s="338"/>
      <c r="D159" s="338"/>
      <c r="E159" s="338"/>
    </row>
    <row r="160" spans="1:5" x14ac:dyDescent="0.35">
      <c r="A160" t="e">
        <f t="shared" si="4"/>
        <v>#VALUE!</v>
      </c>
      <c r="B160" s="333"/>
      <c r="C160" s="338"/>
      <c r="D160" s="338"/>
      <c r="E160" s="338"/>
    </row>
    <row r="161" spans="1:5" x14ac:dyDescent="0.35">
      <c r="A161" t="e">
        <f t="shared" si="4"/>
        <v>#VALUE!</v>
      </c>
      <c r="B161" s="333"/>
      <c r="C161" s="338"/>
      <c r="D161" s="338"/>
      <c r="E161" s="338"/>
    </row>
    <row r="162" spans="1:5" x14ac:dyDescent="0.35">
      <c r="A162" t="e">
        <f t="shared" si="4"/>
        <v>#VALUE!</v>
      </c>
      <c r="B162" s="333"/>
      <c r="C162" s="338"/>
      <c r="D162" s="338"/>
      <c r="E162" s="338"/>
    </row>
    <row r="163" spans="1:5" x14ac:dyDescent="0.35">
      <c r="A163" t="e">
        <f t="shared" si="4"/>
        <v>#VALUE!</v>
      </c>
      <c r="B163" s="333"/>
      <c r="C163" s="338"/>
      <c r="D163" s="338"/>
      <c r="E163" s="338"/>
    </row>
    <row r="164" spans="1:5" x14ac:dyDescent="0.35">
      <c r="A164" t="e">
        <f t="shared" si="4"/>
        <v>#VALUE!</v>
      </c>
      <c r="B164" s="333"/>
      <c r="C164" s="338"/>
      <c r="D164" s="338"/>
      <c r="E164" s="338"/>
    </row>
    <row r="165" spans="1:5" x14ac:dyDescent="0.35">
      <c r="A165" t="e">
        <f t="shared" si="4"/>
        <v>#VALUE!</v>
      </c>
      <c r="B165" s="333"/>
      <c r="C165" s="338"/>
      <c r="D165" s="338"/>
      <c r="E165" s="338"/>
    </row>
    <row r="166" spans="1:5" x14ac:dyDescent="0.35">
      <c r="A166" t="e">
        <f t="shared" ref="A166:A197" si="5">VALUE(LEFT(B166,6))</f>
        <v>#VALUE!</v>
      </c>
      <c r="B166" s="333"/>
      <c r="C166" s="338"/>
      <c r="D166" s="338"/>
      <c r="E166" s="338"/>
    </row>
    <row r="167" spans="1:5" x14ac:dyDescent="0.35">
      <c r="A167" t="e">
        <f t="shared" si="5"/>
        <v>#VALUE!</v>
      </c>
      <c r="B167" s="333"/>
      <c r="C167" s="338"/>
      <c r="D167" s="338"/>
      <c r="E167" s="338"/>
    </row>
    <row r="168" spans="1:5" x14ac:dyDescent="0.35">
      <c r="A168" t="e">
        <f t="shared" si="5"/>
        <v>#VALUE!</v>
      </c>
      <c r="B168" s="333"/>
      <c r="C168" s="338"/>
      <c r="D168" s="338"/>
      <c r="E168" s="338"/>
    </row>
    <row r="169" spans="1:5" x14ac:dyDescent="0.35">
      <c r="A169" t="e">
        <f t="shared" si="5"/>
        <v>#VALUE!</v>
      </c>
      <c r="B169" s="333"/>
      <c r="C169" s="338"/>
      <c r="D169" s="338"/>
      <c r="E169" s="338"/>
    </row>
    <row r="170" spans="1:5" x14ac:dyDescent="0.35">
      <c r="A170" t="e">
        <f t="shared" si="5"/>
        <v>#VALUE!</v>
      </c>
      <c r="B170" s="333"/>
      <c r="C170" s="338"/>
      <c r="D170" s="338"/>
      <c r="E170" s="338"/>
    </row>
    <row r="171" spans="1:5" x14ac:dyDescent="0.35">
      <c r="A171" t="e">
        <f t="shared" si="5"/>
        <v>#VALUE!</v>
      </c>
      <c r="B171" s="333"/>
      <c r="C171" s="338"/>
      <c r="D171" s="338"/>
      <c r="E171" s="338"/>
    </row>
    <row r="172" spans="1:5" x14ac:dyDescent="0.35">
      <c r="A172" t="e">
        <f t="shared" si="5"/>
        <v>#VALUE!</v>
      </c>
      <c r="B172" s="333"/>
      <c r="C172" s="338"/>
      <c r="D172" s="338"/>
      <c r="E172" s="338"/>
    </row>
    <row r="173" spans="1:5" x14ac:dyDescent="0.35">
      <c r="A173" t="e">
        <f t="shared" si="5"/>
        <v>#VALUE!</v>
      </c>
      <c r="B173" s="333"/>
      <c r="C173" s="338"/>
      <c r="D173" s="338"/>
      <c r="E173" s="338"/>
    </row>
    <row r="174" spans="1:5" x14ac:dyDescent="0.35">
      <c r="A174" t="e">
        <f t="shared" si="5"/>
        <v>#VALUE!</v>
      </c>
      <c r="B174" s="333"/>
      <c r="C174" s="338"/>
      <c r="D174" s="338"/>
      <c r="E174" s="338"/>
    </row>
    <row r="175" spans="1:5" x14ac:dyDescent="0.35">
      <c r="A175" t="e">
        <f t="shared" si="5"/>
        <v>#VALUE!</v>
      </c>
      <c r="B175" s="333"/>
      <c r="C175" s="338"/>
      <c r="D175" s="338"/>
      <c r="E175" s="338"/>
    </row>
    <row r="176" spans="1:5" x14ac:dyDescent="0.35">
      <c r="A176" t="e">
        <f t="shared" si="5"/>
        <v>#VALUE!</v>
      </c>
      <c r="B176" s="333"/>
      <c r="C176" s="338"/>
      <c r="D176" s="338"/>
      <c r="E176" s="338"/>
    </row>
    <row r="177" spans="1:5" x14ac:dyDescent="0.35">
      <c r="A177" t="e">
        <f t="shared" si="5"/>
        <v>#VALUE!</v>
      </c>
      <c r="B177" s="333"/>
      <c r="C177" s="338"/>
      <c r="D177" s="338"/>
      <c r="E177" s="338"/>
    </row>
    <row r="178" spans="1:5" x14ac:dyDescent="0.35">
      <c r="A178" t="e">
        <f t="shared" si="5"/>
        <v>#VALUE!</v>
      </c>
      <c r="B178" s="333"/>
      <c r="C178" s="338"/>
      <c r="D178" s="338"/>
      <c r="E178" s="338"/>
    </row>
    <row r="179" spans="1:5" x14ac:dyDescent="0.35">
      <c r="A179" t="e">
        <f t="shared" si="5"/>
        <v>#VALUE!</v>
      </c>
      <c r="B179" s="333"/>
      <c r="C179" s="338"/>
      <c r="D179" s="338"/>
      <c r="E179" s="338"/>
    </row>
    <row r="180" spans="1:5" x14ac:dyDescent="0.35">
      <c r="A180" t="e">
        <f t="shared" si="5"/>
        <v>#VALUE!</v>
      </c>
      <c r="B180" s="333"/>
      <c r="C180" s="338"/>
      <c r="D180" s="338"/>
      <c r="E180" s="338"/>
    </row>
    <row r="181" spans="1:5" x14ac:dyDescent="0.35">
      <c r="A181" t="e">
        <f t="shared" si="5"/>
        <v>#VALUE!</v>
      </c>
      <c r="B181" s="333"/>
      <c r="C181" s="338"/>
      <c r="D181" s="338"/>
      <c r="E181" s="338"/>
    </row>
    <row r="182" spans="1:5" x14ac:dyDescent="0.35">
      <c r="A182" t="e">
        <f t="shared" si="5"/>
        <v>#VALUE!</v>
      </c>
      <c r="B182" s="333"/>
      <c r="C182" s="338"/>
      <c r="D182" s="338"/>
      <c r="E182" s="338"/>
    </row>
    <row r="183" spans="1:5" x14ac:dyDescent="0.35">
      <c r="A183" t="e">
        <f t="shared" si="5"/>
        <v>#VALUE!</v>
      </c>
      <c r="B183" s="333"/>
      <c r="C183" s="338"/>
      <c r="D183" s="338"/>
      <c r="E183" s="338"/>
    </row>
    <row r="184" spans="1:5" x14ac:dyDescent="0.35">
      <c r="A184" t="e">
        <f t="shared" si="5"/>
        <v>#VALUE!</v>
      </c>
      <c r="B184" s="333"/>
      <c r="C184" s="338"/>
      <c r="D184" s="338"/>
      <c r="E184" s="338"/>
    </row>
    <row r="185" spans="1:5" x14ac:dyDescent="0.35">
      <c r="A185" t="e">
        <f t="shared" si="5"/>
        <v>#VALUE!</v>
      </c>
      <c r="B185" s="333"/>
      <c r="C185" s="338"/>
      <c r="D185" s="338"/>
      <c r="E185" s="338"/>
    </row>
    <row r="186" spans="1:5" x14ac:dyDescent="0.35">
      <c r="A186" t="e">
        <f t="shared" si="5"/>
        <v>#VALUE!</v>
      </c>
      <c r="B186" s="333"/>
      <c r="C186" s="338"/>
      <c r="D186" s="338"/>
      <c r="E186" s="338"/>
    </row>
    <row r="187" spans="1:5" x14ac:dyDescent="0.35">
      <c r="A187" t="e">
        <f t="shared" si="5"/>
        <v>#VALUE!</v>
      </c>
      <c r="B187" s="333"/>
      <c r="C187" s="338"/>
      <c r="D187" s="338"/>
      <c r="E187" s="338"/>
    </row>
    <row r="188" spans="1:5" x14ac:dyDescent="0.35">
      <c r="A188" t="e">
        <f t="shared" si="5"/>
        <v>#VALUE!</v>
      </c>
      <c r="B188" s="333"/>
      <c r="C188" s="338"/>
      <c r="D188" s="338"/>
      <c r="E188" s="338"/>
    </row>
    <row r="189" spans="1:5" x14ac:dyDescent="0.35">
      <c r="A189" t="e">
        <f t="shared" si="5"/>
        <v>#VALUE!</v>
      </c>
      <c r="B189" s="333"/>
      <c r="C189" s="338"/>
      <c r="D189" s="338"/>
      <c r="E189" s="338"/>
    </row>
    <row r="190" spans="1:5" x14ac:dyDescent="0.35">
      <c r="A190" t="e">
        <f t="shared" si="5"/>
        <v>#VALUE!</v>
      </c>
      <c r="B190" s="333"/>
      <c r="C190" s="338"/>
      <c r="D190" s="338"/>
      <c r="E190" s="338"/>
    </row>
    <row r="191" spans="1:5" x14ac:dyDescent="0.35">
      <c r="A191" t="e">
        <f t="shared" si="5"/>
        <v>#VALUE!</v>
      </c>
      <c r="B191" s="333"/>
      <c r="C191" s="338"/>
      <c r="D191" s="338"/>
      <c r="E191" s="338"/>
    </row>
    <row r="192" spans="1:5" x14ac:dyDescent="0.35">
      <c r="A192" t="e">
        <f t="shared" si="5"/>
        <v>#VALUE!</v>
      </c>
      <c r="B192" s="333"/>
      <c r="C192" s="338"/>
      <c r="D192" s="338"/>
      <c r="E192" s="338"/>
    </row>
    <row r="193" spans="1:5" x14ac:dyDescent="0.35">
      <c r="A193" t="e">
        <f t="shared" si="5"/>
        <v>#VALUE!</v>
      </c>
      <c r="B193" s="333"/>
      <c r="C193" s="338"/>
      <c r="D193" s="338"/>
      <c r="E193" s="338"/>
    </row>
    <row r="194" spans="1:5" x14ac:dyDescent="0.35">
      <c r="A194" t="e">
        <f t="shared" si="5"/>
        <v>#VALUE!</v>
      </c>
      <c r="B194" s="333"/>
      <c r="C194" s="338"/>
      <c r="D194" s="338"/>
      <c r="E194" s="338"/>
    </row>
    <row r="195" spans="1:5" x14ac:dyDescent="0.35">
      <c r="A195" t="e">
        <f t="shared" si="5"/>
        <v>#VALUE!</v>
      </c>
      <c r="B195" s="333"/>
      <c r="C195" s="338"/>
      <c r="D195" s="338"/>
      <c r="E195" s="338"/>
    </row>
    <row r="196" spans="1:5" x14ac:dyDescent="0.35">
      <c r="A196" t="e">
        <f t="shared" si="5"/>
        <v>#VALUE!</v>
      </c>
      <c r="B196" s="333"/>
      <c r="C196" s="338"/>
      <c r="D196" s="338"/>
      <c r="E196" s="338"/>
    </row>
    <row r="197" spans="1:5" x14ac:dyDescent="0.35">
      <c r="A197" t="e">
        <f t="shared" si="5"/>
        <v>#VALUE!</v>
      </c>
      <c r="B197" s="333"/>
      <c r="C197" s="338"/>
      <c r="D197" s="338"/>
      <c r="E197" s="338"/>
    </row>
    <row r="198" spans="1:5" x14ac:dyDescent="0.35">
      <c r="A198" t="e">
        <f t="shared" ref="A198:A200" si="6">VALUE(LEFT(B198,6))</f>
        <v>#VALUE!</v>
      </c>
      <c r="B198" s="333"/>
      <c r="C198" s="338"/>
      <c r="D198" s="338"/>
      <c r="E198" s="338"/>
    </row>
    <row r="199" spans="1:5" x14ac:dyDescent="0.35">
      <c r="A199" t="e">
        <f t="shared" si="6"/>
        <v>#VALUE!</v>
      </c>
      <c r="B199" s="333"/>
      <c r="C199" s="338"/>
      <c r="D199" s="338"/>
      <c r="E199" s="338"/>
    </row>
    <row r="200" spans="1:5" x14ac:dyDescent="0.35">
      <c r="A200" t="e">
        <f t="shared" si="6"/>
        <v>#VALUE!</v>
      </c>
      <c r="B200" s="333"/>
      <c r="C200" s="338"/>
      <c r="D200" s="338"/>
      <c r="E200" s="338"/>
    </row>
  </sheetData>
  <sheetProtection algorithmName="SHA-512" hashValue="6zSA2QImqpXmP6062r/DMOp1ajyiWs3uQIzsql8TyDmpUX0hadeFtHr/uFfvHvNOKwrju8/n8zO48H3wlJ2udw==" saltValue="Iv4roZf83+Q0JvPVIujOWQ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2">
    <tabColor theme="7" tint="0.59999389629810485"/>
  </sheetPr>
  <dimension ref="A1:T500"/>
  <sheetViews>
    <sheetView workbookViewId="0">
      <pane ySplit="2" topLeftCell="A3" activePane="bottomLeft" state="frozen"/>
      <selection pane="bottomLeft" activeCell="B2" sqref="B2:AH89"/>
    </sheetView>
  </sheetViews>
  <sheetFormatPr defaultColWidth="8.81640625" defaultRowHeight="14.5" x14ac:dyDescent="0.35"/>
  <cols>
    <col min="2" max="2" width="41.36328125" bestFit="1" customWidth="1"/>
    <col min="3" max="3" width="11" style="41" bestFit="1" customWidth="1"/>
    <col min="4" max="4" width="19" style="41" bestFit="1" customWidth="1"/>
    <col min="5" max="5" width="14.08984375" style="41" bestFit="1" customWidth="1"/>
    <col min="6" max="6" width="12.36328125" style="41" bestFit="1" customWidth="1"/>
    <col min="7" max="7" width="10.36328125" style="41" bestFit="1" customWidth="1"/>
    <col min="8" max="8" width="5.81640625" style="41" bestFit="1" customWidth="1"/>
    <col min="9" max="14" width="10" style="41" bestFit="1" customWidth="1"/>
    <col min="15" max="16" width="11" style="41" bestFit="1" customWidth="1"/>
    <col min="17" max="20" width="10" style="41" bestFit="1" customWidth="1"/>
  </cols>
  <sheetData>
    <row r="1" spans="1:20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35">
      <c r="A2" t="s">
        <v>1838</v>
      </c>
      <c r="B2" s="333" t="s">
        <v>1878</v>
      </c>
      <c r="C2" s="333" t="s">
        <v>1879</v>
      </c>
      <c r="D2" s="333" t="s">
        <v>1880</v>
      </c>
      <c r="E2" s="333" t="s">
        <v>1881</v>
      </c>
      <c r="F2" s="333" t="s">
        <v>1115</v>
      </c>
      <c r="G2" s="333" t="s">
        <v>1882</v>
      </c>
      <c r="H2" s="333" t="s">
        <v>1883</v>
      </c>
      <c r="I2" s="333" t="s">
        <v>1884</v>
      </c>
      <c r="J2" s="333" t="s">
        <v>1885</v>
      </c>
      <c r="K2" s="333" t="s">
        <v>1886</v>
      </c>
      <c r="L2" s="333" t="s">
        <v>1887</v>
      </c>
      <c r="M2" s="333" t="s">
        <v>675</v>
      </c>
      <c r="N2" s="333" t="s">
        <v>1888</v>
      </c>
      <c r="O2" s="333" t="s">
        <v>1889</v>
      </c>
      <c r="P2" s="333" t="s">
        <v>1890</v>
      </c>
      <c r="Q2" s="333" t="s">
        <v>1891</v>
      </c>
      <c r="R2" s="333" t="s">
        <v>1892</v>
      </c>
      <c r="S2" s="333" t="s">
        <v>1893</v>
      </c>
      <c r="T2" s="333" t="s">
        <v>1894</v>
      </c>
    </row>
    <row r="3" spans="1:20" x14ac:dyDescent="0.35">
      <c r="A3" t="e">
        <f t="shared" ref="A3:A66" si="0">VALUE(LEFT(B3,6))</f>
        <v>#VALUE!</v>
      </c>
      <c r="B3" s="333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</row>
    <row r="4" spans="1:20" x14ac:dyDescent="0.35">
      <c r="A4" t="e">
        <f t="shared" si="0"/>
        <v>#VALUE!</v>
      </c>
      <c r="B4" s="333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</row>
    <row r="5" spans="1:20" x14ac:dyDescent="0.35">
      <c r="A5">
        <f t="shared" si="0"/>
        <v>400000</v>
      </c>
      <c r="B5" s="333" t="s">
        <v>1895</v>
      </c>
      <c r="C5" s="328">
        <v>1328784</v>
      </c>
      <c r="D5" s="328">
        <v>1328784</v>
      </c>
      <c r="E5" s="328">
        <v>698364</v>
      </c>
      <c r="F5" s="328">
        <v>1396644</v>
      </c>
      <c r="G5" s="328">
        <v>67860</v>
      </c>
      <c r="H5" s="328"/>
      <c r="I5" s="328">
        <v>116387</v>
      </c>
      <c r="J5" s="328">
        <v>116387</v>
      </c>
      <c r="K5" s="328">
        <v>116387</v>
      </c>
      <c r="L5" s="328">
        <v>116387</v>
      </c>
      <c r="M5" s="328">
        <v>116387</v>
      </c>
      <c r="N5" s="328">
        <v>116387</v>
      </c>
      <c r="O5" s="328">
        <v>116387</v>
      </c>
      <c r="P5" s="328">
        <v>116387</v>
      </c>
      <c r="Q5" s="328">
        <v>116387</v>
      </c>
      <c r="R5" s="328">
        <v>116387</v>
      </c>
      <c r="S5" s="328">
        <v>116387</v>
      </c>
      <c r="T5" s="328">
        <v>116387</v>
      </c>
    </row>
    <row r="6" spans="1:20" x14ac:dyDescent="0.35">
      <c r="A6">
        <f t="shared" si="0"/>
        <v>430000</v>
      </c>
      <c r="B6" s="333" t="s">
        <v>1896</v>
      </c>
      <c r="C6" s="328">
        <v>0</v>
      </c>
      <c r="D6" s="328">
        <v>7373.2</v>
      </c>
      <c r="E6" s="328">
        <v>395.7</v>
      </c>
      <c r="F6" s="328">
        <v>1</v>
      </c>
      <c r="G6" s="328">
        <v>1</v>
      </c>
      <c r="H6" s="328"/>
      <c r="I6" s="328">
        <v>1</v>
      </c>
      <c r="J6" s="328">
        <v>0</v>
      </c>
      <c r="K6" s="328">
        <v>0</v>
      </c>
      <c r="L6" s="328">
        <v>0</v>
      </c>
      <c r="M6" s="328">
        <v>0</v>
      </c>
      <c r="N6" s="328">
        <v>0</v>
      </c>
      <c r="O6" s="328">
        <v>0</v>
      </c>
      <c r="P6" s="328">
        <v>0</v>
      </c>
      <c r="Q6" s="328">
        <v>0</v>
      </c>
      <c r="R6" s="328">
        <v>0</v>
      </c>
      <c r="S6" s="328">
        <v>0</v>
      </c>
      <c r="T6" s="328">
        <v>0</v>
      </c>
    </row>
    <row r="7" spans="1:20" x14ac:dyDescent="0.35">
      <c r="A7">
        <f t="shared" si="0"/>
        <v>430010</v>
      </c>
      <c r="B7" s="333" t="s">
        <v>1897</v>
      </c>
      <c r="C7" s="356">
        <v>0</v>
      </c>
      <c r="D7" s="356">
        <v>1543.93</v>
      </c>
      <c r="E7" s="356">
        <v>127.49</v>
      </c>
      <c r="F7" s="356">
        <v>1</v>
      </c>
      <c r="G7" s="356">
        <v>1</v>
      </c>
      <c r="H7" s="328"/>
      <c r="I7" s="356">
        <v>1</v>
      </c>
      <c r="J7" s="356">
        <v>0</v>
      </c>
      <c r="K7" s="356">
        <v>0</v>
      </c>
      <c r="L7" s="356">
        <v>0</v>
      </c>
      <c r="M7" s="356">
        <v>0</v>
      </c>
      <c r="N7" s="356">
        <v>0</v>
      </c>
      <c r="O7" s="356">
        <v>0</v>
      </c>
      <c r="P7" s="356">
        <v>0</v>
      </c>
      <c r="Q7" s="356">
        <v>0</v>
      </c>
      <c r="R7" s="356">
        <v>0</v>
      </c>
      <c r="S7" s="356">
        <v>0</v>
      </c>
      <c r="T7" s="356">
        <v>0</v>
      </c>
    </row>
    <row r="8" spans="1:20" x14ac:dyDescent="0.35">
      <c r="A8" t="e">
        <f t="shared" si="0"/>
        <v>#VALUE!</v>
      </c>
      <c r="B8" s="333"/>
      <c r="C8" s="356">
        <v>1328784</v>
      </c>
      <c r="D8" s="356">
        <v>1337701.1299999999</v>
      </c>
      <c r="E8" s="356">
        <v>698887.19</v>
      </c>
      <c r="F8" s="356">
        <v>1396646</v>
      </c>
      <c r="G8" s="356">
        <v>67862</v>
      </c>
      <c r="H8" s="328"/>
      <c r="I8" s="356">
        <v>116389</v>
      </c>
      <c r="J8" s="356">
        <v>116387</v>
      </c>
      <c r="K8" s="356">
        <v>116387</v>
      </c>
      <c r="L8" s="356">
        <v>116387</v>
      </c>
      <c r="M8" s="356">
        <v>116387</v>
      </c>
      <c r="N8" s="356">
        <v>116387</v>
      </c>
      <c r="O8" s="356">
        <v>116387</v>
      </c>
      <c r="P8" s="356">
        <v>116387</v>
      </c>
      <c r="Q8" s="356">
        <v>116387</v>
      </c>
      <c r="R8" s="356">
        <v>116387</v>
      </c>
      <c r="S8" s="356">
        <v>116387</v>
      </c>
      <c r="T8" s="356">
        <v>116387</v>
      </c>
    </row>
    <row r="9" spans="1:20" x14ac:dyDescent="0.35">
      <c r="A9" t="e">
        <f t="shared" si="0"/>
        <v>#VALUE!</v>
      </c>
      <c r="B9" s="333"/>
      <c r="C9" s="328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</row>
    <row r="10" spans="1:20" x14ac:dyDescent="0.35">
      <c r="A10">
        <f t="shared" si="0"/>
        <v>491000</v>
      </c>
      <c r="B10" s="333" t="s">
        <v>1898</v>
      </c>
      <c r="C10" s="328">
        <v>-236544</v>
      </c>
      <c r="D10" s="328">
        <v>-236544</v>
      </c>
      <c r="E10" s="328">
        <v>-105000</v>
      </c>
      <c r="F10" s="328">
        <v>-210000</v>
      </c>
      <c r="G10" s="328">
        <v>26544</v>
      </c>
      <c r="H10" s="328"/>
      <c r="I10" s="328">
        <v>-17500</v>
      </c>
      <c r="J10" s="328">
        <v>-17500</v>
      </c>
      <c r="K10" s="328">
        <v>-17500</v>
      </c>
      <c r="L10" s="328">
        <v>-17500</v>
      </c>
      <c r="M10" s="328">
        <v>-17500</v>
      </c>
      <c r="N10" s="328">
        <v>-17500</v>
      </c>
      <c r="O10" s="328">
        <v>-17500</v>
      </c>
      <c r="P10" s="328">
        <v>-17500</v>
      </c>
      <c r="Q10" s="328">
        <v>-17500</v>
      </c>
      <c r="R10" s="328">
        <v>-17500</v>
      </c>
      <c r="S10" s="328">
        <v>-17500</v>
      </c>
      <c r="T10" s="328">
        <v>-17500</v>
      </c>
    </row>
    <row r="11" spans="1:20" x14ac:dyDescent="0.35">
      <c r="A11">
        <f t="shared" si="0"/>
        <v>491557</v>
      </c>
      <c r="B11" s="333" t="s">
        <v>1899</v>
      </c>
      <c r="C11" s="356">
        <v>-244365.48</v>
      </c>
      <c r="D11" s="356">
        <v>-244365.48</v>
      </c>
      <c r="E11" s="356">
        <v>-122182.74</v>
      </c>
      <c r="F11" s="356">
        <v>-244368</v>
      </c>
      <c r="G11" s="356">
        <v>-2.52</v>
      </c>
      <c r="H11" s="328"/>
      <c r="I11" s="356">
        <v>-20364</v>
      </c>
      <c r="J11" s="356">
        <v>-20364</v>
      </c>
      <c r="K11" s="356">
        <v>-20364</v>
      </c>
      <c r="L11" s="356">
        <v>-20364</v>
      </c>
      <c r="M11" s="356">
        <v>-20364</v>
      </c>
      <c r="N11" s="356">
        <v>-20364</v>
      </c>
      <c r="O11" s="356">
        <v>-20364</v>
      </c>
      <c r="P11" s="356">
        <v>-20364</v>
      </c>
      <c r="Q11" s="356">
        <v>-20364</v>
      </c>
      <c r="R11" s="356">
        <v>-20364</v>
      </c>
      <c r="S11" s="356">
        <v>-20364</v>
      </c>
      <c r="T11" s="356">
        <v>-20364</v>
      </c>
    </row>
    <row r="12" spans="1:20" x14ac:dyDescent="0.35">
      <c r="A12" t="e">
        <f t="shared" si="0"/>
        <v>#VALUE!</v>
      </c>
      <c r="B12" s="333"/>
      <c r="C12" s="356">
        <v>-480909.48</v>
      </c>
      <c r="D12" s="356">
        <v>-480909.48</v>
      </c>
      <c r="E12" s="356">
        <v>-227182.74</v>
      </c>
      <c r="F12" s="356">
        <v>-454368</v>
      </c>
      <c r="G12" s="356">
        <v>26541.48</v>
      </c>
      <c r="H12" s="328"/>
      <c r="I12" s="356">
        <v>-37864</v>
      </c>
      <c r="J12" s="356">
        <v>-37864</v>
      </c>
      <c r="K12" s="356">
        <v>-37864</v>
      </c>
      <c r="L12" s="356">
        <v>-37864</v>
      </c>
      <c r="M12" s="356">
        <v>-37864</v>
      </c>
      <c r="N12" s="356">
        <v>-37864</v>
      </c>
      <c r="O12" s="356">
        <v>-37864</v>
      </c>
      <c r="P12" s="356">
        <v>-37864</v>
      </c>
      <c r="Q12" s="356">
        <v>-37864</v>
      </c>
      <c r="R12" s="356">
        <v>-37864</v>
      </c>
      <c r="S12" s="356">
        <v>-37864</v>
      </c>
      <c r="T12" s="356">
        <v>-37864</v>
      </c>
    </row>
    <row r="13" spans="1:20" x14ac:dyDescent="0.35">
      <c r="A13" t="e">
        <f t="shared" si="0"/>
        <v>#VALUE!</v>
      </c>
      <c r="B13" s="333"/>
      <c r="C13" s="356">
        <v>847874.52</v>
      </c>
      <c r="D13" s="356">
        <v>856791.65</v>
      </c>
      <c r="E13" s="356">
        <v>471704.45</v>
      </c>
      <c r="F13" s="356">
        <v>942278</v>
      </c>
      <c r="G13" s="356">
        <v>94403.48</v>
      </c>
      <c r="H13" s="328"/>
      <c r="I13" s="356">
        <v>78525</v>
      </c>
      <c r="J13" s="356">
        <v>78523</v>
      </c>
      <c r="K13" s="356">
        <v>78523</v>
      </c>
      <c r="L13" s="356">
        <v>78523</v>
      </c>
      <c r="M13" s="356">
        <v>78523</v>
      </c>
      <c r="N13" s="356">
        <v>78523</v>
      </c>
      <c r="O13" s="356">
        <v>78523</v>
      </c>
      <c r="P13" s="356">
        <v>78523</v>
      </c>
      <c r="Q13" s="356">
        <v>78523</v>
      </c>
      <c r="R13" s="356">
        <v>78523</v>
      </c>
      <c r="S13" s="356">
        <v>78523</v>
      </c>
      <c r="T13" s="356">
        <v>78523</v>
      </c>
    </row>
    <row r="14" spans="1:20" x14ac:dyDescent="0.35">
      <c r="A14" t="e">
        <f t="shared" si="0"/>
        <v>#VALUE!</v>
      </c>
      <c r="B14" s="333"/>
      <c r="C14" s="328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  <c r="R14" s="328"/>
      <c r="S14" s="328"/>
      <c r="T14" s="328"/>
    </row>
    <row r="15" spans="1:20" x14ac:dyDescent="0.35">
      <c r="A15" t="e">
        <f t="shared" si="0"/>
        <v>#VALUE!</v>
      </c>
      <c r="B15" s="333"/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8"/>
      <c r="S15" s="328"/>
      <c r="T15" s="328"/>
    </row>
    <row r="16" spans="1:20" x14ac:dyDescent="0.35">
      <c r="A16">
        <f t="shared" si="0"/>
        <v>500000</v>
      </c>
      <c r="B16" s="333" t="s">
        <v>1900</v>
      </c>
      <c r="C16" s="328">
        <v>329634.24</v>
      </c>
      <c r="D16" s="328">
        <v>357666</v>
      </c>
      <c r="E16" s="328">
        <v>171528</v>
      </c>
      <c r="F16" s="328">
        <v>371233.14</v>
      </c>
      <c r="G16" s="328">
        <v>41598.9</v>
      </c>
      <c r="H16" s="328"/>
      <c r="I16" s="328">
        <v>31509.89</v>
      </c>
      <c r="J16" s="328">
        <v>31509.88</v>
      </c>
      <c r="K16" s="328">
        <v>31588.26</v>
      </c>
      <c r="L16" s="328">
        <v>31588.26</v>
      </c>
      <c r="M16" s="328">
        <v>31509.89</v>
      </c>
      <c r="N16" s="328">
        <v>31509.89</v>
      </c>
      <c r="O16" s="328">
        <v>29260</v>
      </c>
      <c r="P16" s="328">
        <v>29113.7</v>
      </c>
      <c r="Q16" s="328">
        <v>29113.7</v>
      </c>
      <c r="R16" s="328">
        <v>31509.89</v>
      </c>
      <c r="S16" s="328">
        <v>31509.89</v>
      </c>
      <c r="T16" s="328">
        <v>31509.89</v>
      </c>
    </row>
    <row r="17" spans="1:20" x14ac:dyDescent="0.35">
      <c r="A17">
        <f t="shared" si="0"/>
        <v>500500</v>
      </c>
      <c r="B17" s="333" t="s">
        <v>1901</v>
      </c>
      <c r="C17" s="328">
        <v>-92297.64</v>
      </c>
      <c r="D17" s="328">
        <v>-90237.21</v>
      </c>
      <c r="E17" s="328">
        <v>-34611.230000000003</v>
      </c>
      <c r="F17" s="328">
        <v>-98051.15</v>
      </c>
      <c r="G17" s="328">
        <v>-5753.51</v>
      </c>
      <c r="H17" s="328"/>
      <c r="I17" s="328">
        <v>-7416.77</v>
      </c>
      <c r="J17" s="328">
        <v>-7416.77</v>
      </c>
      <c r="K17" s="328">
        <v>-8507.67</v>
      </c>
      <c r="L17" s="328">
        <v>-8507.67</v>
      </c>
      <c r="M17" s="328">
        <v>-8528.83</v>
      </c>
      <c r="N17" s="328">
        <v>-8528.83</v>
      </c>
      <c r="O17" s="328">
        <v>-8507.67</v>
      </c>
      <c r="P17" s="328">
        <v>-8507.67</v>
      </c>
      <c r="Q17" s="328">
        <v>-7900.2</v>
      </c>
      <c r="R17" s="328">
        <v>-7860.7</v>
      </c>
      <c r="S17" s="328">
        <v>-7860.7</v>
      </c>
      <c r="T17" s="328">
        <v>-8507.67</v>
      </c>
    </row>
    <row r="18" spans="1:20" x14ac:dyDescent="0.35">
      <c r="A18">
        <f t="shared" si="0"/>
        <v>501000</v>
      </c>
      <c r="B18" s="333" t="s">
        <v>1902</v>
      </c>
      <c r="C18" s="328">
        <v>307089.36</v>
      </c>
      <c r="D18" s="328">
        <v>216341.8</v>
      </c>
      <c r="E18" s="328">
        <v>116734.72</v>
      </c>
      <c r="F18" s="328">
        <v>239307.04</v>
      </c>
      <c r="G18" s="328">
        <v>-67782.320000000007</v>
      </c>
      <c r="H18" s="328"/>
      <c r="I18" s="328">
        <v>13205.37</v>
      </c>
      <c r="J18" s="328">
        <v>19410.72</v>
      </c>
      <c r="K18" s="328">
        <v>18726.25</v>
      </c>
      <c r="L18" s="328">
        <v>19916.36</v>
      </c>
      <c r="M18" s="328">
        <v>19582.32</v>
      </c>
      <c r="N18" s="328">
        <v>18713.689999999999</v>
      </c>
      <c r="O18" s="328">
        <v>21071.4</v>
      </c>
      <c r="P18" s="328">
        <v>19100.259999999998</v>
      </c>
      <c r="Q18" s="328">
        <v>20264.5</v>
      </c>
      <c r="R18" s="328">
        <v>21143.81</v>
      </c>
      <c r="S18" s="328">
        <v>21044.16</v>
      </c>
      <c r="T18" s="328">
        <v>27128.2</v>
      </c>
    </row>
    <row r="19" spans="1:20" x14ac:dyDescent="0.35">
      <c r="A19">
        <f t="shared" si="0"/>
        <v>501500</v>
      </c>
      <c r="B19" s="340" t="s">
        <v>1903</v>
      </c>
      <c r="C19" s="328">
        <v>-282522.23999999999</v>
      </c>
      <c r="D19" s="328">
        <v>-178282.89</v>
      </c>
      <c r="E19" s="328">
        <v>-86625.1</v>
      </c>
      <c r="F19" s="328">
        <v>-211688.03</v>
      </c>
      <c r="G19" s="328">
        <v>70834.210000000006</v>
      </c>
      <c r="H19" s="328"/>
      <c r="I19" s="328">
        <v>-22700.5</v>
      </c>
      <c r="J19" s="328">
        <v>-22700.53</v>
      </c>
      <c r="K19" s="328">
        <v>-11488.7</v>
      </c>
      <c r="L19" s="328">
        <v>-16887.3</v>
      </c>
      <c r="M19" s="328">
        <v>-16291.8</v>
      </c>
      <c r="N19" s="328">
        <v>-17327.2</v>
      </c>
      <c r="O19" s="328">
        <v>-17036.599999999999</v>
      </c>
      <c r="P19" s="328">
        <v>-16280.9</v>
      </c>
      <c r="Q19" s="328">
        <v>-18332.099999999999</v>
      </c>
      <c r="R19" s="328">
        <v>-16617.2</v>
      </c>
      <c r="S19" s="328">
        <v>-17630.099999999999</v>
      </c>
      <c r="T19" s="328">
        <v>-18395.099999999999</v>
      </c>
    </row>
    <row r="20" spans="1:20" x14ac:dyDescent="0.35">
      <c r="A20">
        <f t="shared" si="0"/>
        <v>502000</v>
      </c>
      <c r="B20" s="333" t="s">
        <v>1904</v>
      </c>
      <c r="C20" s="328">
        <v>26400</v>
      </c>
      <c r="D20" s="328">
        <v>42432.95</v>
      </c>
      <c r="E20" s="328">
        <v>20849.12</v>
      </c>
      <c r="F20" s="328">
        <v>37972.5</v>
      </c>
      <c r="G20" s="328">
        <v>11572.5</v>
      </c>
      <c r="H20" s="328"/>
      <c r="I20" s="328">
        <v>3050</v>
      </c>
      <c r="J20" s="328">
        <v>3050</v>
      </c>
      <c r="K20" s="328">
        <v>3050</v>
      </c>
      <c r="L20" s="328">
        <v>3202.5</v>
      </c>
      <c r="M20" s="328">
        <v>3202.5</v>
      </c>
      <c r="N20" s="328">
        <v>3202.5</v>
      </c>
      <c r="O20" s="328">
        <v>3202.5</v>
      </c>
      <c r="P20" s="328">
        <v>3202.5</v>
      </c>
      <c r="Q20" s="328">
        <v>3202.5</v>
      </c>
      <c r="R20" s="328">
        <v>3202.5</v>
      </c>
      <c r="S20" s="328">
        <v>3202.5</v>
      </c>
      <c r="T20" s="328">
        <v>3202.5</v>
      </c>
    </row>
    <row r="21" spans="1:20" x14ac:dyDescent="0.35">
      <c r="A21">
        <f t="shared" si="0"/>
        <v>502500</v>
      </c>
      <c r="B21" s="333" t="s">
        <v>1905</v>
      </c>
      <c r="C21" s="328">
        <v>-18744</v>
      </c>
      <c r="D21" s="328">
        <v>-13189.16</v>
      </c>
      <c r="E21" s="328">
        <v>-6487.68</v>
      </c>
      <c r="F21" s="328">
        <v>-12910.65</v>
      </c>
      <c r="G21" s="328">
        <v>5833.35</v>
      </c>
      <c r="H21" s="328"/>
      <c r="I21" s="328">
        <v>-1037</v>
      </c>
      <c r="J21" s="328">
        <v>-1037</v>
      </c>
      <c r="K21" s="328">
        <v>-1037</v>
      </c>
      <c r="L21" s="328">
        <v>-1088.8499999999999</v>
      </c>
      <c r="M21" s="328">
        <v>-1088.8499999999999</v>
      </c>
      <c r="N21" s="328">
        <v>-1088.8499999999999</v>
      </c>
      <c r="O21" s="328">
        <v>-1088.8499999999999</v>
      </c>
      <c r="P21" s="328">
        <v>-1088.8499999999999</v>
      </c>
      <c r="Q21" s="328">
        <v>-1088.8499999999999</v>
      </c>
      <c r="R21" s="328">
        <v>-1088.8499999999999</v>
      </c>
      <c r="S21" s="328">
        <v>-1088.8499999999999</v>
      </c>
      <c r="T21" s="328">
        <v>-1088.8499999999999</v>
      </c>
    </row>
    <row r="22" spans="1:20" x14ac:dyDescent="0.35">
      <c r="A22">
        <f t="shared" si="0"/>
        <v>504000</v>
      </c>
      <c r="B22" s="333" t="s">
        <v>1906</v>
      </c>
      <c r="C22" s="328">
        <v>42503.88</v>
      </c>
      <c r="D22" s="328">
        <v>47512.39</v>
      </c>
      <c r="E22" s="328">
        <v>24583.29</v>
      </c>
      <c r="F22" s="328">
        <v>49500</v>
      </c>
      <c r="G22" s="328">
        <v>6996.12</v>
      </c>
      <c r="H22" s="328"/>
      <c r="I22" s="328">
        <v>4125</v>
      </c>
      <c r="J22" s="328">
        <v>4125</v>
      </c>
      <c r="K22" s="328">
        <v>4125</v>
      </c>
      <c r="L22" s="328">
        <v>4125</v>
      </c>
      <c r="M22" s="328">
        <v>4125</v>
      </c>
      <c r="N22" s="328">
        <v>4125</v>
      </c>
      <c r="O22" s="328">
        <v>4125</v>
      </c>
      <c r="P22" s="328">
        <v>4125</v>
      </c>
      <c r="Q22" s="328">
        <v>4125</v>
      </c>
      <c r="R22" s="328">
        <v>4125</v>
      </c>
      <c r="S22" s="328">
        <v>4125</v>
      </c>
      <c r="T22" s="328">
        <v>4125</v>
      </c>
    </row>
    <row r="23" spans="1:20" x14ac:dyDescent="0.35">
      <c r="A23">
        <f t="shared" si="0"/>
        <v>506000</v>
      </c>
      <c r="B23" s="333" t="s">
        <v>1907</v>
      </c>
      <c r="C23" s="356">
        <v>13224</v>
      </c>
      <c r="D23" s="356">
        <v>8159.87</v>
      </c>
      <c r="E23" s="356">
        <v>2151.4299999999998</v>
      </c>
      <c r="F23" s="356">
        <v>8279.76</v>
      </c>
      <c r="G23" s="356">
        <v>-4944.24</v>
      </c>
      <c r="H23" s="328"/>
      <c r="I23" s="356">
        <v>689.98</v>
      </c>
      <c r="J23" s="356">
        <v>689.98</v>
      </c>
      <c r="K23" s="356">
        <v>689.98</v>
      </c>
      <c r="L23" s="356">
        <v>689.98</v>
      </c>
      <c r="M23" s="356">
        <v>689.98</v>
      </c>
      <c r="N23" s="356">
        <v>689.98</v>
      </c>
      <c r="O23" s="356">
        <v>689.98</v>
      </c>
      <c r="P23" s="356">
        <v>689.98</v>
      </c>
      <c r="Q23" s="356">
        <v>689.98</v>
      </c>
      <c r="R23" s="356">
        <v>689.98</v>
      </c>
      <c r="S23" s="356">
        <v>689.98</v>
      </c>
      <c r="T23" s="356">
        <v>689.98</v>
      </c>
    </row>
    <row r="24" spans="1:20" x14ac:dyDescent="0.35">
      <c r="A24" t="e">
        <f t="shared" si="0"/>
        <v>#VALUE!</v>
      </c>
      <c r="B24" s="333"/>
      <c r="C24" s="356">
        <v>325287.59999999998</v>
      </c>
      <c r="D24" s="356">
        <v>390403.75</v>
      </c>
      <c r="E24" s="356">
        <v>208122.55</v>
      </c>
      <c r="F24" s="356">
        <v>383642.61</v>
      </c>
      <c r="G24" s="356">
        <v>58355.01</v>
      </c>
      <c r="H24" s="328"/>
      <c r="I24" s="356">
        <v>21425.97</v>
      </c>
      <c r="J24" s="356">
        <v>27631.279999999999</v>
      </c>
      <c r="K24" s="356">
        <v>37146.120000000003</v>
      </c>
      <c r="L24" s="356">
        <v>33038.28</v>
      </c>
      <c r="M24" s="356">
        <v>33200.21</v>
      </c>
      <c r="N24" s="356">
        <v>31296.18</v>
      </c>
      <c r="O24" s="356">
        <v>31715.759999999998</v>
      </c>
      <c r="P24" s="356">
        <v>30354.02</v>
      </c>
      <c r="Q24" s="356">
        <v>30074.53</v>
      </c>
      <c r="R24" s="356">
        <v>35104.43</v>
      </c>
      <c r="S24" s="356">
        <v>33991.879999999997</v>
      </c>
      <c r="T24" s="356">
        <v>38663.949999999997</v>
      </c>
    </row>
    <row r="25" spans="1:20" x14ac:dyDescent="0.35">
      <c r="A25" t="e">
        <f t="shared" si="0"/>
        <v>#VALUE!</v>
      </c>
      <c r="B25" s="333"/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</row>
    <row r="26" spans="1:20" x14ac:dyDescent="0.35">
      <c r="A26">
        <f t="shared" si="0"/>
        <v>511010</v>
      </c>
      <c r="B26" s="333" t="s">
        <v>1908</v>
      </c>
      <c r="C26" s="328">
        <v>1800</v>
      </c>
      <c r="D26" s="328">
        <v>125</v>
      </c>
      <c r="E26" s="328">
        <v>0</v>
      </c>
      <c r="F26" s="328">
        <v>600</v>
      </c>
      <c r="G26" s="328">
        <v>-1200</v>
      </c>
      <c r="H26" s="328"/>
      <c r="I26" s="328">
        <v>50</v>
      </c>
      <c r="J26" s="328">
        <v>50</v>
      </c>
      <c r="K26" s="328">
        <v>50</v>
      </c>
      <c r="L26" s="328">
        <v>50</v>
      </c>
      <c r="M26" s="328">
        <v>50</v>
      </c>
      <c r="N26" s="328">
        <v>50</v>
      </c>
      <c r="O26" s="328">
        <v>50</v>
      </c>
      <c r="P26" s="328">
        <v>50</v>
      </c>
      <c r="Q26" s="328">
        <v>50</v>
      </c>
      <c r="R26" s="328">
        <v>50</v>
      </c>
      <c r="S26" s="328">
        <v>50</v>
      </c>
      <c r="T26" s="328">
        <v>50</v>
      </c>
    </row>
    <row r="27" spans="1:20" x14ac:dyDescent="0.35">
      <c r="A27">
        <f t="shared" si="0"/>
        <v>511013</v>
      </c>
      <c r="B27" s="333" t="s">
        <v>1909</v>
      </c>
      <c r="C27" s="328">
        <v>5400</v>
      </c>
      <c r="D27" s="328">
        <v>12478.94</v>
      </c>
      <c r="E27" s="328">
        <v>932</v>
      </c>
      <c r="F27" s="328">
        <v>6447</v>
      </c>
      <c r="G27" s="328">
        <v>1047</v>
      </c>
      <c r="H27" s="328"/>
      <c r="I27" s="328">
        <v>2618</v>
      </c>
      <c r="J27" s="328">
        <v>900</v>
      </c>
      <c r="K27" s="328">
        <v>0</v>
      </c>
      <c r="L27" s="328">
        <v>0</v>
      </c>
      <c r="M27" s="328">
        <v>265</v>
      </c>
      <c r="N27" s="328">
        <v>0</v>
      </c>
      <c r="O27" s="328">
        <v>1579</v>
      </c>
      <c r="P27" s="328">
        <v>1085</v>
      </c>
      <c r="Q27" s="328">
        <v>0</v>
      </c>
      <c r="R27" s="328">
        <v>0</v>
      </c>
      <c r="S27" s="328">
        <v>0</v>
      </c>
      <c r="T27" s="328">
        <v>0</v>
      </c>
    </row>
    <row r="28" spans="1:20" x14ac:dyDescent="0.35">
      <c r="A28">
        <f t="shared" si="0"/>
        <v>511015</v>
      </c>
      <c r="B28" s="333" t="s">
        <v>1910</v>
      </c>
      <c r="C28" s="328">
        <v>600</v>
      </c>
      <c r="D28" s="328">
        <v>3028.4</v>
      </c>
      <c r="E28" s="328">
        <v>-79.77</v>
      </c>
      <c r="F28" s="328">
        <v>600</v>
      </c>
      <c r="G28" s="328">
        <v>0</v>
      </c>
      <c r="H28" s="328"/>
      <c r="I28" s="328">
        <v>50</v>
      </c>
      <c r="J28" s="328">
        <v>50</v>
      </c>
      <c r="K28" s="328">
        <v>50</v>
      </c>
      <c r="L28" s="328">
        <v>50</v>
      </c>
      <c r="M28" s="328">
        <v>50</v>
      </c>
      <c r="N28" s="328">
        <v>50</v>
      </c>
      <c r="O28" s="328">
        <v>50</v>
      </c>
      <c r="P28" s="328">
        <v>50</v>
      </c>
      <c r="Q28" s="328">
        <v>50</v>
      </c>
      <c r="R28" s="328">
        <v>50</v>
      </c>
      <c r="S28" s="328">
        <v>50</v>
      </c>
      <c r="T28" s="328">
        <v>50</v>
      </c>
    </row>
    <row r="29" spans="1:20" x14ac:dyDescent="0.35">
      <c r="A29">
        <f t="shared" si="0"/>
        <v>512000</v>
      </c>
      <c r="B29" s="333" t="s">
        <v>1911</v>
      </c>
      <c r="C29" s="328">
        <v>3000</v>
      </c>
      <c r="D29" s="328">
        <v>27140.639999999999</v>
      </c>
      <c r="E29" s="328">
        <v>2009</v>
      </c>
      <c r="F29" s="328">
        <v>2000</v>
      </c>
      <c r="G29" s="328">
        <v>-1000</v>
      </c>
      <c r="H29" s="328"/>
      <c r="I29" s="328">
        <v>0</v>
      </c>
      <c r="J29" s="328">
        <v>0</v>
      </c>
      <c r="K29" s="328">
        <v>500</v>
      </c>
      <c r="L29" s="328">
        <v>0</v>
      </c>
      <c r="M29" s="328">
        <v>500</v>
      </c>
      <c r="N29" s="328">
        <v>0</v>
      </c>
      <c r="O29" s="328">
        <v>500</v>
      </c>
      <c r="P29" s="328">
        <v>0</v>
      </c>
      <c r="Q29" s="328">
        <v>500</v>
      </c>
      <c r="R29" s="328">
        <v>0</v>
      </c>
      <c r="S29" s="328">
        <v>0</v>
      </c>
      <c r="T29" s="328">
        <v>0</v>
      </c>
    </row>
    <row r="30" spans="1:20" x14ac:dyDescent="0.35">
      <c r="A30">
        <f t="shared" si="0"/>
        <v>514011</v>
      </c>
      <c r="B30" s="333" t="s">
        <v>1912</v>
      </c>
      <c r="C30" s="328">
        <v>600</v>
      </c>
      <c r="D30" s="328">
        <v>1015</v>
      </c>
      <c r="E30" s="328">
        <v>1567.5</v>
      </c>
      <c r="F30" s="328">
        <v>5240</v>
      </c>
      <c r="G30" s="328">
        <v>4640</v>
      </c>
      <c r="H30" s="328"/>
      <c r="I30" s="328">
        <v>0</v>
      </c>
      <c r="J30" s="328">
        <v>0</v>
      </c>
      <c r="K30" s="328">
        <v>750</v>
      </c>
      <c r="L30" s="328">
        <v>0</v>
      </c>
      <c r="M30" s="328">
        <v>1120</v>
      </c>
      <c r="N30" s="328">
        <v>750</v>
      </c>
      <c r="O30" s="328">
        <v>0</v>
      </c>
      <c r="P30" s="328">
        <v>0</v>
      </c>
      <c r="Q30" s="328">
        <v>750</v>
      </c>
      <c r="R30" s="328">
        <v>1120</v>
      </c>
      <c r="S30" s="328">
        <v>0</v>
      </c>
      <c r="T30" s="328">
        <v>750</v>
      </c>
    </row>
    <row r="31" spans="1:20" x14ac:dyDescent="0.35">
      <c r="A31">
        <f t="shared" si="0"/>
        <v>516010</v>
      </c>
      <c r="B31" s="333" t="s">
        <v>1913</v>
      </c>
      <c r="C31" s="328">
        <v>400</v>
      </c>
      <c r="D31" s="328">
        <v>2391.56</v>
      </c>
      <c r="E31" s="328">
        <v>0</v>
      </c>
      <c r="F31" s="328">
        <v>200</v>
      </c>
      <c r="G31" s="328">
        <v>-200</v>
      </c>
      <c r="H31" s="328"/>
      <c r="I31" s="328">
        <v>50</v>
      </c>
      <c r="J31" s="328">
        <v>0</v>
      </c>
      <c r="K31" s="328">
        <v>0</v>
      </c>
      <c r="L31" s="328">
        <v>50</v>
      </c>
      <c r="M31" s="328">
        <v>0</v>
      </c>
      <c r="N31" s="328">
        <v>0</v>
      </c>
      <c r="O31" s="328">
        <v>50</v>
      </c>
      <c r="P31" s="328">
        <v>0</v>
      </c>
      <c r="Q31" s="328">
        <v>0</v>
      </c>
      <c r="R31" s="328">
        <v>50</v>
      </c>
      <c r="S31" s="328">
        <v>0</v>
      </c>
      <c r="T31" s="328">
        <v>0</v>
      </c>
    </row>
    <row r="32" spans="1:20" x14ac:dyDescent="0.35">
      <c r="A32">
        <f t="shared" si="0"/>
        <v>516011</v>
      </c>
      <c r="B32" s="333" t="s">
        <v>1914</v>
      </c>
      <c r="C32" s="328">
        <v>1800</v>
      </c>
      <c r="D32" s="328">
        <v>1730</v>
      </c>
      <c r="E32" s="328">
        <v>0</v>
      </c>
      <c r="F32" s="328">
        <v>3500</v>
      </c>
      <c r="G32" s="328">
        <v>1700</v>
      </c>
      <c r="H32" s="328"/>
      <c r="I32" s="328">
        <v>0</v>
      </c>
      <c r="J32" s="328">
        <v>0</v>
      </c>
      <c r="K32" s="328">
        <v>0</v>
      </c>
      <c r="L32" s="328">
        <v>1750</v>
      </c>
      <c r="M32" s="328">
        <v>0</v>
      </c>
      <c r="N32" s="328">
        <v>0</v>
      </c>
      <c r="O32" s="328">
        <v>0</v>
      </c>
      <c r="P32" s="328">
        <v>0</v>
      </c>
      <c r="Q32" s="328">
        <v>1750</v>
      </c>
      <c r="R32" s="328">
        <v>0</v>
      </c>
      <c r="S32" s="328">
        <v>0</v>
      </c>
      <c r="T32" s="328">
        <v>0</v>
      </c>
    </row>
    <row r="33" spans="1:20" x14ac:dyDescent="0.35">
      <c r="A33">
        <f t="shared" si="0"/>
        <v>519010</v>
      </c>
      <c r="B33" s="333" t="s">
        <v>1915</v>
      </c>
      <c r="C33" s="356">
        <v>0</v>
      </c>
      <c r="D33" s="356">
        <v>6146.38</v>
      </c>
      <c r="E33" s="356">
        <v>1169.18</v>
      </c>
      <c r="F33" s="356">
        <v>2400</v>
      </c>
      <c r="G33" s="356">
        <v>2400</v>
      </c>
      <c r="H33" s="328"/>
      <c r="I33" s="356">
        <v>200</v>
      </c>
      <c r="J33" s="356">
        <v>200</v>
      </c>
      <c r="K33" s="356">
        <v>200</v>
      </c>
      <c r="L33" s="356">
        <v>200</v>
      </c>
      <c r="M33" s="356">
        <v>200</v>
      </c>
      <c r="N33" s="356">
        <v>200</v>
      </c>
      <c r="O33" s="356">
        <v>200</v>
      </c>
      <c r="P33" s="356">
        <v>200</v>
      </c>
      <c r="Q33" s="356">
        <v>200</v>
      </c>
      <c r="R33" s="356">
        <v>200</v>
      </c>
      <c r="S33" s="356">
        <v>200</v>
      </c>
      <c r="T33" s="356">
        <v>200</v>
      </c>
    </row>
    <row r="34" spans="1:20" x14ac:dyDescent="0.35">
      <c r="A34" t="e">
        <f t="shared" si="0"/>
        <v>#VALUE!</v>
      </c>
      <c r="B34" s="333"/>
      <c r="C34" s="356">
        <v>13600</v>
      </c>
      <c r="D34" s="356">
        <v>54055.92</v>
      </c>
      <c r="E34" s="356">
        <v>5597.91</v>
      </c>
      <c r="F34" s="356">
        <v>20987</v>
      </c>
      <c r="G34" s="356">
        <v>7387</v>
      </c>
      <c r="H34" s="328"/>
      <c r="I34" s="356">
        <v>2968</v>
      </c>
      <c r="J34" s="356">
        <v>1200</v>
      </c>
      <c r="K34" s="356">
        <v>1550</v>
      </c>
      <c r="L34" s="356">
        <v>2100</v>
      </c>
      <c r="M34" s="356">
        <v>2185</v>
      </c>
      <c r="N34" s="356">
        <v>1050</v>
      </c>
      <c r="O34" s="356">
        <v>2429</v>
      </c>
      <c r="P34" s="356">
        <v>1385</v>
      </c>
      <c r="Q34" s="356">
        <v>3300</v>
      </c>
      <c r="R34" s="356">
        <v>1470</v>
      </c>
      <c r="S34" s="356">
        <v>300</v>
      </c>
      <c r="T34" s="356">
        <v>1050</v>
      </c>
    </row>
    <row r="35" spans="1:20" x14ac:dyDescent="0.35">
      <c r="A35" t="e">
        <f t="shared" si="0"/>
        <v>#VALUE!</v>
      </c>
      <c r="B35" s="333"/>
      <c r="C35" s="328"/>
      <c r="D35" s="328"/>
      <c r="E35" s="328"/>
      <c r="F35" s="328"/>
      <c r="G35" s="328"/>
      <c r="H35" s="328"/>
      <c r="I35" s="328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</row>
    <row r="36" spans="1:20" x14ac:dyDescent="0.35">
      <c r="A36">
        <f t="shared" si="0"/>
        <v>520001</v>
      </c>
      <c r="B36" s="333" t="s">
        <v>1916</v>
      </c>
      <c r="C36" s="328">
        <v>1800</v>
      </c>
      <c r="D36" s="328">
        <v>23499.21</v>
      </c>
      <c r="E36" s="328">
        <v>0</v>
      </c>
      <c r="F36" s="328">
        <v>900</v>
      </c>
      <c r="G36" s="328">
        <v>-900</v>
      </c>
      <c r="H36" s="328"/>
      <c r="I36" s="328">
        <v>75</v>
      </c>
      <c r="J36" s="328">
        <v>75</v>
      </c>
      <c r="K36" s="328">
        <v>75</v>
      </c>
      <c r="L36" s="328">
        <v>75</v>
      </c>
      <c r="M36" s="328">
        <v>75</v>
      </c>
      <c r="N36" s="328">
        <v>75</v>
      </c>
      <c r="O36" s="328">
        <v>75</v>
      </c>
      <c r="P36" s="328">
        <v>75</v>
      </c>
      <c r="Q36" s="328">
        <v>75</v>
      </c>
      <c r="R36" s="328">
        <v>75</v>
      </c>
      <c r="S36" s="328">
        <v>75</v>
      </c>
      <c r="T36" s="328">
        <v>75</v>
      </c>
    </row>
    <row r="37" spans="1:20" x14ac:dyDescent="0.35">
      <c r="A37">
        <f t="shared" si="0"/>
        <v>522000</v>
      </c>
      <c r="B37" s="333" t="s">
        <v>1917</v>
      </c>
      <c r="C37" s="328">
        <v>8000</v>
      </c>
      <c r="D37" s="328">
        <v>8511.92</v>
      </c>
      <c r="E37" s="328">
        <v>3450</v>
      </c>
      <c r="F37" s="328">
        <v>9070</v>
      </c>
      <c r="G37" s="328">
        <v>1070</v>
      </c>
      <c r="H37" s="328"/>
      <c r="I37" s="328">
        <v>1500</v>
      </c>
      <c r="J37" s="328">
        <v>0</v>
      </c>
      <c r="K37" s="328">
        <v>0</v>
      </c>
      <c r="L37" s="328">
        <v>0</v>
      </c>
      <c r="M37" s="328">
        <v>4120</v>
      </c>
      <c r="N37" s="328">
        <v>1950</v>
      </c>
      <c r="O37" s="328">
        <v>1500</v>
      </c>
      <c r="P37" s="328">
        <v>0</v>
      </c>
      <c r="Q37" s="328">
        <v>0</v>
      </c>
      <c r="R37" s="328">
        <v>0</v>
      </c>
      <c r="S37" s="328">
        <v>0</v>
      </c>
      <c r="T37" s="328">
        <v>0</v>
      </c>
    </row>
    <row r="38" spans="1:20" x14ac:dyDescent="0.35">
      <c r="A38">
        <f t="shared" si="0"/>
        <v>524100</v>
      </c>
      <c r="B38" s="333" t="s">
        <v>1918</v>
      </c>
      <c r="C38" s="328">
        <v>3600</v>
      </c>
      <c r="D38" s="328">
        <v>13093.61</v>
      </c>
      <c r="E38" s="328">
        <v>0</v>
      </c>
      <c r="F38" s="328">
        <v>1800</v>
      </c>
      <c r="G38" s="328">
        <v>-1800</v>
      </c>
      <c r="H38" s="328"/>
      <c r="I38" s="328">
        <v>0</v>
      </c>
      <c r="J38" s="328">
        <v>900</v>
      </c>
      <c r="K38" s="328">
        <v>0</v>
      </c>
      <c r="L38" s="328">
        <v>0</v>
      </c>
      <c r="M38" s="328">
        <v>0</v>
      </c>
      <c r="N38" s="328">
        <v>0</v>
      </c>
      <c r="O38" s="328">
        <v>0</v>
      </c>
      <c r="P38" s="328">
        <v>900</v>
      </c>
      <c r="Q38" s="328">
        <v>0</v>
      </c>
      <c r="R38" s="328">
        <v>0</v>
      </c>
      <c r="S38" s="328">
        <v>0</v>
      </c>
      <c r="T38" s="328">
        <v>0</v>
      </c>
    </row>
    <row r="39" spans="1:20" x14ac:dyDescent="0.35">
      <c r="A39">
        <f t="shared" si="0"/>
        <v>526110</v>
      </c>
      <c r="B39" s="333" t="s">
        <v>1919</v>
      </c>
      <c r="C39" s="328">
        <v>0</v>
      </c>
      <c r="D39" s="328">
        <v>0</v>
      </c>
      <c r="E39" s="328">
        <v>0</v>
      </c>
      <c r="F39" s="328">
        <v>6678</v>
      </c>
      <c r="G39" s="328">
        <v>6678</v>
      </c>
      <c r="H39" s="328"/>
      <c r="I39" s="328">
        <v>0</v>
      </c>
      <c r="J39" s="328">
        <v>0</v>
      </c>
      <c r="K39" s="328">
        <v>6678</v>
      </c>
      <c r="L39" s="328">
        <v>0</v>
      </c>
      <c r="M39" s="328">
        <v>0</v>
      </c>
      <c r="N39" s="328">
        <v>0</v>
      </c>
      <c r="O39" s="328">
        <v>0</v>
      </c>
      <c r="P39" s="328">
        <v>0</v>
      </c>
      <c r="Q39" s="328">
        <v>0</v>
      </c>
      <c r="R39" s="328">
        <v>0</v>
      </c>
      <c r="S39" s="328">
        <v>0</v>
      </c>
      <c r="T39" s="328">
        <v>0</v>
      </c>
    </row>
    <row r="40" spans="1:20" x14ac:dyDescent="0.35">
      <c r="A40">
        <f t="shared" si="0"/>
        <v>527010</v>
      </c>
      <c r="B40" s="333" t="s">
        <v>1920</v>
      </c>
      <c r="C40" s="328">
        <v>0</v>
      </c>
      <c r="D40" s="328">
        <v>226.16</v>
      </c>
      <c r="E40" s="328">
        <v>0</v>
      </c>
      <c r="F40" s="328">
        <v>1200</v>
      </c>
      <c r="G40" s="328">
        <v>1200</v>
      </c>
      <c r="H40" s="328"/>
      <c r="I40" s="328">
        <v>100</v>
      </c>
      <c r="J40" s="328">
        <v>100</v>
      </c>
      <c r="K40" s="328">
        <v>100</v>
      </c>
      <c r="L40" s="328">
        <v>100</v>
      </c>
      <c r="M40" s="328">
        <v>100</v>
      </c>
      <c r="N40" s="328">
        <v>100</v>
      </c>
      <c r="O40" s="328">
        <v>100</v>
      </c>
      <c r="P40" s="328">
        <v>100</v>
      </c>
      <c r="Q40" s="328">
        <v>100</v>
      </c>
      <c r="R40" s="328">
        <v>100</v>
      </c>
      <c r="S40" s="328">
        <v>100</v>
      </c>
      <c r="T40" s="328">
        <v>100</v>
      </c>
    </row>
    <row r="41" spans="1:20" x14ac:dyDescent="0.35">
      <c r="A41">
        <f t="shared" si="0"/>
        <v>527100</v>
      </c>
      <c r="B41" s="333" t="s">
        <v>1921</v>
      </c>
      <c r="C41" s="328">
        <v>14868</v>
      </c>
      <c r="D41" s="328">
        <v>14795.04</v>
      </c>
      <c r="E41" s="328">
        <v>6442</v>
      </c>
      <c r="F41" s="328">
        <v>15240</v>
      </c>
      <c r="G41" s="328">
        <v>372</v>
      </c>
      <c r="H41" s="328"/>
      <c r="I41" s="328">
        <v>1270</v>
      </c>
      <c r="J41" s="328">
        <v>1270</v>
      </c>
      <c r="K41" s="328">
        <v>1270</v>
      </c>
      <c r="L41" s="328">
        <v>1270</v>
      </c>
      <c r="M41" s="328">
        <v>1270</v>
      </c>
      <c r="N41" s="328">
        <v>1270</v>
      </c>
      <c r="O41" s="328">
        <v>1270</v>
      </c>
      <c r="P41" s="328">
        <v>1270</v>
      </c>
      <c r="Q41" s="328">
        <v>1270</v>
      </c>
      <c r="R41" s="328">
        <v>1270</v>
      </c>
      <c r="S41" s="328">
        <v>1270</v>
      </c>
      <c r="T41" s="328">
        <v>1270</v>
      </c>
    </row>
    <row r="42" spans="1:20" x14ac:dyDescent="0.35">
      <c r="A42">
        <f t="shared" si="0"/>
        <v>527101</v>
      </c>
      <c r="B42" s="333" t="s">
        <v>1922</v>
      </c>
      <c r="C42" s="328">
        <v>3000</v>
      </c>
      <c r="D42" s="328">
        <v>130.65</v>
      </c>
      <c r="E42" s="328">
        <v>0</v>
      </c>
      <c r="F42" s="328">
        <v>1800</v>
      </c>
      <c r="G42" s="328">
        <v>-1200</v>
      </c>
      <c r="H42" s="328"/>
      <c r="I42" s="328">
        <v>150</v>
      </c>
      <c r="J42" s="328">
        <v>150</v>
      </c>
      <c r="K42" s="328">
        <v>150</v>
      </c>
      <c r="L42" s="328">
        <v>150</v>
      </c>
      <c r="M42" s="328">
        <v>150</v>
      </c>
      <c r="N42" s="328">
        <v>150</v>
      </c>
      <c r="O42" s="328">
        <v>150</v>
      </c>
      <c r="P42" s="328">
        <v>150</v>
      </c>
      <c r="Q42" s="328">
        <v>150</v>
      </c>
      <c r="R42" s="328">
        <v>150</v>
      </c>
      <c r="S42" s="328">
        <v>150</v>
      </c>
      <c r="T42" s="328">
        <v>150</v>
      </c>
    </row>
    <row r="43" spans="1:20" x14ac:dyDescent="0.35">
      <c r="A43">
        <f t="shared" si="0"/>
        <v>527200</v>
      </c>
      <c r="B43" s="333" t="s">
        <v>1923</v>
      </c>
      <c r="C43" s="328">
        <v>3000</v>
      </c>
      <c r="D43" s="328">
        <v>2944.29</v>
      </c>
      <c r="E43" s="328">
        <v>1359.17</v>
      </c>
      <c r="F43" s="328">
        <v>3546</v>
      </c>
      <c r="G43" s="328">
        <v>546</v>
      </c>
      <c r="H43" s="328"/>
      <c r="I43" s="328">
        <v>258</v>
      </c>
      <c r="J43" s="328">
        <v>258</v>
      </c>
      <c r="K43" s="328">
        <v>258</v>
      </c>
      <c r="L43" s="328">
        <v>258</v>
      </c>
      <c r="M43" s="328">
        <v>408</v>
      </c>
      <c r="N43" s="328">
        <v>408</v>
      </c>
      <c r="O43" s="328">
        <v>408</v>
      </c>
      <c r="P43" s="328">
        <v>258</v>
      </c>
      <c r="Q43" s="328">
        <v>258</v>
      </c>
      <c r="R43" s="328">
        <v>258</v>
      </c>
      <c r="S43" s="328">
        <v>258</v>
      </c>
      <c r="T43" s="328">
        <v>258</v>
      </c>
    </row>
    <row r="44" spans="1:20" x14ac:dyDescent="0.35">
      <c r="A44">
        <f t="shared" si="0"/>
        <v>528100</v>
      </c>
      <c r="B44" s="333" t="s">
        <v>1924</v>
      </c>
      <c r="C44" s="356">
        <v>6000</v>
      </c>
      <c r="D44" s="356">
        <v>6009.7</v>
      </c>
      <c r="E44" s="356">
        <v>2016</v>
      </c>
      <c r="F44" s="356">
        <v>7860</v>
      </c>
      <c r="G44" s="356">
        <v>1860</v>
      </c>
      <c r="H44" s="328"/>
      <c r="I44" s="356">
        <v>655</v>
      </c>
      <c r="J44" s="356">
        <v>655</v>
      </c>
      <c r="K44" s="356">
        <v>655</v>
      </c>
      <c r="L44" s="356">
        <v>655</v>
      </c>
      <c r="M44" s="356">
        <v>655</v>
      </c>
      <c r="N44" s="356">
        <v>655</v>
      </c>
      <c r="O44" s="356">
        <v>655</v>
      </c>
      <c r="P44" s="356">
        <v>655</v>
      </c>
      <c r="Q44" s="356">
        <v>655</v>
      </c>
      <c r="R44" s="356">
        <v>655</v>
      </c>
      <c r="S44" s="356">
        <v>655</v>
      </c>
      <c r="T44" s="356">
        <v>655</v>
      </c>
    </row>
    <row r="45" spans="1:20" x14ac:dyDescent="0.35">
      <c r="A45" t="e">
        <f t="shared" si="0"/>
        <v>#VALUE!</v>
      </c>
      <c r="B45" s="333"/>
      <c r="C45" s="356">
        <v>40268</v>
      </c>
      <c r="D45" s="356">
        <v>69210.58</v>
      </c>
      <c r="E45" s="356">
        <v>13267.17</v>
      </c>
      <c r="F45" s="356">
        <v>48094</v>
      </c>
      <c r="G45" s="356">
        <v>7826</v>
      </c>
      <c r="H45" s="328"/>
      <c r="I45" s="356">
        <v>4008</v>
      </c>
      <c r="J45" s="356">
        <v>3408</v>
      </c>
      <c r="K45" s="356">
        <v>9186</v>
      </c>
      <c r="L45" s="356">
        <v>2508</v>
      </c>
      <c r="M45" s="356">
        <v>6778</v>
      </c>
      <c r="N45" s="356">
        <v>4608</v>
      </c>
      <c r="O45" s="356">
        <v>4158</v>
      </c>
      <c r="P45" s="356">
        <v>3408</v>
      </c>
      <c r="Q45" s="356">
        <v>2508</v>
      </c>
      <c r="R45" s="356">
        <v>2508</v>
      </c>
      <c r="S45" s="356">
        <v>2508</v>
      </c>
      <c r="T45" s="356">
        <v>2508</v>
      </c>
    </row>
    <row r="46" spans="1:20" x14ac:dyDescent="0.35">
      <c r="A46" t="e">
        <f t="shared" si="0"/>
        <v>#VALUE!</v>
      </c>
      <c r="B46" s="333"/>
      <c r="C46" s="328"/>
      <c r="D46" s="328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</row>
    <row r="47" spans="1:20" x14ac:dyDescent="0.35">
      <c r="A47">
        <f t="shared" si="0"/>
        <v>531010</v>
      </c>
      <c r="B47" s="333" t="s">
        <v>1925</v>
      </c>
      <c r="C47" s="328">
        <v>8656.2000000000007</v>
      </c>
      <c r="D47" s="328">
        <v>10669.5</v>
      </c>
      <c r="E47" s="328">
        <v>2928.51</v>
      </c>
      <c r="F47" s="328">
        <v>9264</v>
      </c>
      <c r="G47" s="328">
        <v>607.79999999999995</v>
      </c>
      <c r="H47" s="328"/>
      <c r="I47" s="328">
        <v>772</v>
      </c>
      <c r="J47" s="328">
        <v>772</v>
      </c>
      <c r="K47" s="328">
        <v>772</v>
      </c>
      <c r="L47" s="328">
        <v>772</v>
      </c>
      <c r="M47" s="328">
        <v>772</v>
      </c>
      <c r="N47" s="328">
        <v>772</v>
      </c>
      <c r="O47" s="328">
        <v>772</v>
      </c>
      <c r="P47" s="328">
        <v>772</v>
      </c>
      <c r="Q47" s="328">
        <v>772</v>
      </c>
      <c r="R47" s="328">
        <v>772</v>
      </c>
      <c r="S47" s="328">
        <v>772</v>
      </c>
      <c r="T47" s="328">
        <v>772</v>
      </c>
    </row>
    <row r="48" spans="1:20" x14ac:dyDescent="0.35">
      <c r="A48">
        <f t="shared" si="0"/>
        <v>531014</v>
      </c>
      <c r="B48" s="333" t="s">
        <v>1926</v>
      </c>
      <c r="C48" s="328">
        <v>0</v>
      </c>
      <c r="D48" s="328">
        <v>0</v>
      </c>
      <c r="E48" s="328">
        <v>0</v>
      </c>
      <c r="F48" s="328">
        <v>20901</v>
      </c>
      <c r="G48" s="328">
        <v>20901</v>
      </c>
      <c r="H48" s="328"/>
      <c r="I48" s="328">
        <v>0</v>
      </c>
      <c r="J48" s="328">
        <v>0</v>
      </c>
      <c r="K48" s="328">
        <v>5860</v>
      </c>
      <c r="L48" s="328">
        <v>7357</v>
      </c>
      <c r="M48" s="328">
        <v>0</v>
      </c>
      <c r="N48" s="328">
        <v>0</v>
      </c>
      <c r="O48" s="328">
        <v>0</v>
      </c>
      <c r="P48" s="328">
        <v>7684</v>
      </c>
      <c r="Q48" s="328">
        <v>0</v>
      </c>
      <c r="R48" s="328">
        <v>0</v>
      </c>
      <c r="S48" s="328">
        <v>0</v>
      </c>
      <c r="T48" s="328">
        <v>0</v>
      </c>
    </row>
    <row r="49" spans="1:20" x14ac:dyDescent="0.35">
      <c r="A49">
        <f t="shared" si="0"/>
        <v>531015</v>
      </c>
      <c r="B49" s="333" t="s">
        <v>1927</v>
      </c>
      <c r="C49" s="328">
        <v>0</v>
      </c>
      <c r="D49" s="328">
        <v>0</v>
      </c>
      <c r="E49" s="328">
        <v>0</v>
      </c>
      <c r="F49" s="328">
        <v>2552</v>
      </c>
      <c r="G49" s="328">
        <v>2552</v>
      </c>
      <c r="H49" s="328"/>
      <c r="I49" s="328">
        <v>638</v>
      </c>
      <c r="J49" s="328">
        <v>0</v>
      </c>
      <c r="K49" s="328">
        <v>0</v>
      </c>
      <c r="L49" s="328">
        <v>638</v>
      </c>
      <c r="M49" s="328">
        <v>0</v>
      </c>
      <c r="N49" s="328">
        <v>0</v>
      </c>
      <c r="O49" s="328">
        <v>638</v>
      </c>
      <c r="P49" s="328">
        <v>0</v>
      </c>
      <c r="Q49" s="328">
        <v>0</v>
      </c>
      <c r="R49" s="328">
        <v>638</v>
      </c>
      <c r="S49" s="328">
        <v>0</v>
      </c>
      <c r="T49" s="328">
        <v>0</v>
      </c>
    </row>
    <row r="50" spans="1:20" x14ac:dyDescent="0.35">
      <c r="A50">
        <f t="shared" si="0"/>
        <v>532010</v>
      </c>
      <c r="B50" s="333" t="s">
        <v>1928</v>
      </c>
      <c r="C50" s="356">
        <v>0</v>
      </c>
      <c r="D50" s="356">
        <v>0</v>
      </c>
      <c r="E50" s="356">
        <v>0</v>
      </c>
      <c r="F50" s="356">
        <v>800</v>
      </c>
      <c r="G50" s="356">
        <v>800</v>
      </c>
      <c r="H50" s="328"/>
      <c r="I50" s="356">
        <v>0</v>
      </c>
      <c r="J50" s="356">
        <v>0</v>
      </c>
      <c r="K50" s="356">
        <v>200</v>
      </c>
      <c r="L50" s="356">
        <v>0</v>
      </c>
      <c r="M50" s="356">
        <v>200</v>
      </c>
      <c r="N50" s="356">
        <v>0</v>
      </c>
      <c r="O50" s="356">
        <v>0</v>
      </c>
      <c r="P50" s="356">
        <v>200</v>
      </c>
      <c r="Q50" s="356">
        <v>0</v>
      </c>
      <c r="R50" s="356">
        <v>200</v>
      </c>
      <c r="S50" s="356">
        <v>0</v>
      </c>
      <c r="T50" s="356">
        <v>0</v>
      </c>
    </row>
    <row r="51" spans="1:20" x14ac:dyDescent="0.35">
      <c r="A51" t="e">
        <f t="shared" si="0"/>
        <v>#VALUE!</v>
      </c>
      <c r="B51" s="333"/>
      <c r="C51" s="356">
        <v>8656.2000000000007</v>
      </c>
      <c r="D51" s="356">
        <v>10669.5</v>
      </c>
      <c r="E51" s="356">
        <v>2928.51</v>
      </c>
      <c r="F51" s="356">
        <v>33517</v>
      </c>
      <c r="G51" s="356">
        <v>24860.799999999999</v>
      </c>
      <c r="H51" s="328"/>
      <c r="I51" s="356">
        <v>1410</v>
      </c>
      <c r="J51" s="356">
        <v>772</v>
      </c>
      <c r="K51" s="356">
        <v>6832</v>
      </c>
      <c r="L51" s="356">
        <v>8767</v>
      </c>
      <c r="M51" s="356">
        <v>972</v>
      </c>
      <c r="N51" s="356">
        <v>772</v>
      </c>
      <c r="O51" s="356">
        <v>1410</v>
      </c>
      <c r="P51" s="356">
        <v>8656</v>
      </c>
      <c r="Q51" s="356">
        <v>772</v>
      </c>
      <c r="R51" s="356">
        <v>1610</v>
      </c>
      <c r="S51" s="356">
        <v>772</v>
      </c>
      <c r="T51" s="356">
        <v>772</v>
      </c>
    </row>
    <row r="52" spans="1:20" x14ac:dyDescent="0.35">
      <c r="A52" t="e">
        <f t="shared" si="0"/>
        <v>#VALUE!</v>
      </c>
      <c r="B52" s="333"/>
      <c r="C52" s="328"/>
      <c r="D52" s="328"/>
      <c r="E52" s="328"/>
      <c r="F52" s="328"/>
      <c r="G52" s="328"/>
      <c r="H52" s="328"/>
      <c r="I52" s="328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</row>
    <row r="53" spans="1:20" x14ac:dyDescent="0.35">
      <c r="A53">
        <f t="shared" si="0"/>
        <v>540010</v>
      </c>
      <c r="B53" s="333" t="s">
        <v>1929</v>
      </c>
      <c r="C53" s="328">
        <v>0</v>
      </c>
      <c r="D53" s="328">
        <v>5695</v>
      </c>
      <c r="E53" s="328">
        <v>2742.5</v>
      </c>
      <c r="F53" s="328">
        <v>9960</v>
      </c>
      <c r="G53" s="328">
        <v>9960</v>
      </c>
      <c r="H53" s="328"/>
      <c r="I53" s="328">
        <v>830</v>
      </c>
      <c r="J53" s="328">
        <v>830</v>
      </c>
      <c r="K53" s="328">
        <v>830</v>
      </c>
      <c r="L53" s="328">
        <v>830</v>
      </c>
      <c r="M53" s="328">
        <v>830</v>
      </c>
      <c r="N53" s="328">
        <v>830</v>
      </c>
      <c r="O53" s="328">
        <v>830</v>
      </c>
      <c r="P53" s="328">
        <v>830</v>
      </c>
      <c r="Q53" s="328">
        <v>830</v>
      </c>
      <c r="R53" s="328">
        <v>830</v>
      </c>
      <c r="S53" s="328">
        <v>830</v>
      </c>
      <c r="T53" s="328">
        <v>830</v>
      </c>
    </row>
    <row r="54" spans="1:20" x14ac:dyDescent="0.35">
      <c r="A54">
        <f t="shared" si="0"/>
        <v>540011</v>
      </c>
      <c r="B54" s="333" t="s">
        <v>1930</v>
      </c>
      <c r="C54" s="328">
        <v>6000</v>
      </c>
      <c r="D54" s="328">
        <v>6931.39</v>
      </c>
      <c r="E54" s="328">
        <v>888.09</v>
      </c>
      <c r="F54" s="328">
        <v>6000</v>
      </c>
      <c r="G54" s="328">
        <v>0</v>
      </c>
      <c r="H54" s="328"/>
      <c r="I54" s="328">
        <v>500</v>
      </c>
      <c r="J54" s="328">
        <v>500</v>
      </c>
      <c r="K54" s="328">
        <v>500</v>
      </c>
      <c r="L54" s="328">
        <v>500</v>
      </c>
      <c r="M54" s="328">
        <v>500</v>
      </c>
      <c r="N54" s="328">
        <v>500</v>
      </c>
      <c r="O54" s="328">
        <v>500</v>
      </c>
      <c r="P54" s="328">
        <v>500</v>
      </c>
      <c r="Q54" s="328">
        <v>500</v>
      </c>
      <c r="R54" s="328">
        <v>500</v>
      </c>
      <c r="S54" s="328">
        <v>500</v>
      </c>
      <c r="T54" s="328">
        <v>500</v>
      </c>
    </row>
    <row r="55" spans="1:20" x14ac:dyDescent="0.35">
      <c r="A55">
        <f t="shared" si="0"/>
        <v>541011</v>
      </c>
      <c r="B55" s="333" t="s">
        <v>1931</v>
      </c>
      <c r="C55" s="328">
        <v>0</v>
      </c>
      <c r="D55" s="328">
        <v>0</v>
      </c>
      <c r="E55" s="328">
        <v>0</v>
      </c>
      <c r="F55" s="328">
        <v>400</v>
      </c>
      <c r="G55" s="328">
        <v>400</v>
      </c>
      <c r="H55" s="328"/>
      <c r="I55" s="328">
        <v>100</v>
      </c>
      <c r="J55" s="328">
        <v>0</v>
      </c>
      <c r="K55" s="328">
        <v>0</v>
      </c>
      <c r="L55" s="328">
        <v>100</v>
      </c>
      <c r="M55" s="328">
        <v>0</v>
      </c>
      <c r="N55" s="328">
        <v>0</v>
      </c>
      <c r="O55" s="328">
        <v>100</v>
      </c>
      <c r="P55" s="328">
        <v>0</v>
      </c>
      <c r="Q55" s="328">
        <v>0</v>
      </c>
      <c r="R55" s="328">
        <v>100</v>
      </c>
      <c r="S55" s="328">
        <v>0</v>
      </c>
      <c r="T55" s="328">
        <v>0</v>
      </c>
    </row>
    <row r="56" spans="1:20" x14ac:dyDescent="0.35">
      <c r="A56">
        <f t="shared" si="0"/>
        <v>542011</v>
      </c>
      <c r="B56" s="333" t="s">
        <v>1932</v>
      </c>
      <c r="C56" s="328">
        <v>9000</v>
      </c>
      <c r="D56" s="328">
        <v>10562.19</v>
      </c>
      <c r="E56" s="328">
        <v>871.67</v>
      </c>
      <c r="F56" s="328">
        <v>2000</v>
      </c>
      <c r="G56" s="328">
        <v>-7000</v>
      </c>
      <c r="H56" s="328"/>
      <c r="I56" s="328">
        <v>500</v>
      </c>
      <c r="J56" s="328">
        <v>0</v>
      </c>
      <c r="K56" s="328">
        <v>0</v>
      </c>
      <c r="L56" s="328">
        <v>500</v>
      </c>
      <c r="M56" s="328">
        <v>0</v>
      </c>
      <c r="N56" s="328">
        <v>0</v>
      </c>
      <c r="O56" s="328">
        <v>500</v>
      </c>
      <c r="P56" s="328">
        <v>0</v>
      </c>
      <c r="Q56" s="328">
        <v>0</v>
      </c>
      <c r="R56" s="328">
        <v>500</v>
      </c>
      <c r="S56" s="328">
        <v>0</v>
      </c>
      <c r="T56" s="328">
        <v>0</v>
      </c>
    </row>
    <row r="57" spans="1:20" x14ac:dyDescent="0.35">
      <c r="A57">
        <f t="shared" si="0"/>
        <v>543011</v>
      </c>
      <c r="B57" s="333" t="s">
        <v>1933</v>
      </c>
      <c r="C57" s="328">
        <v>26868</v>
      </c>
      <c r="D57" s="328">
        <v>12293.9</v>
      </c>
      <c r="E57" s="328">
        <v>3065</v>
      </c>
      <c r="F57" s="328">
        <v>10000</v>
      </c>
      <c r="G57" s="328">
        <v>-16868</v>
      </c>
      <c r="H57" s="328"/>
      <c r="I57" s="328">
        <v>0</v>
      </c>
      <c r="J57" s="328">
        <v>10000</v>
      </c>
      <c r="K57" s="328">
        <v>0</v>
      </c>
      <c r="L57" s="328">
        <v>0</v>
      </c>
      <c r="M57" s="328">
        <v>0</v>
      </c>
      <c r="N57" s="328">
        <v>0</v>
      </c>
      <c r="O57" s="328">
        <v>0</v>
      </c>
      <c r="P57" s="328">
        <v>0</v>
      </c>
      <c r="Q57" s="328">
        <v>0</v>
      </c>
      <c r="R57" s="328">
        <v>0</v>
      </c>
      <c r="S57" s="328">
        <v>0</v>
      </c>
      <c r="T57" s="328">
        <v>0</v>
      </c>
    </row>
    <row r="58" spans="1:20" x14ac:dyDescent="0.35">
      <c r="A58">
        <f t="shared" si="0"/>
        <v>543012</v>
      </c>
      <c r="B58" s="333" t="s">
        <v>1934</v>
      </c>
      <c r="C58" s="328">
        <v>0</v>
      </c>
      <c r="D58" s="328">
        <v>0</v>
      </c>
      <c r="E58" s="328">
        <v>9105</v>
      </c>
      <c r="F58" s="328">
        <v>10962</v>
      </c>
      <c r="G58" s="328">
        <v>10962</v>
      </c>
      <c r="H58" s="328"/>
      <c r="I58" s="328">
        <v>10020</v>
      </c>
      <c r="J58" s="328">
        <v>0</v>
      </c>
      <c r="K58" s="328">
        <v>942</v>
      </c>
      <c r="L58" s="328">
        <v>0</v>
      </c>
      <c r="M58" s="328">
        <v>0</v>
      </c>
      <c r="N58" s="328">
        <v>0</v>
      </c>
      <c r="O58" s="328">
        <v>0</v>
      </c>
      <c r="P58" s="328">
        <v>0</v>
      </c>
      <c r="Q58" s="328">
        <v>0</v>
      </c>
      <c r="R58" s="328">
        <v>0</v>
      </c>
      <c r="S58" s="328">
        <v>0</v>
      </c>
      <c r="T58" s="328">
        <v>0</v>
      </c>
    </row>
    <row r="59" spans="1:20" x14ac:dyDescent="0.35">
      <c r="A59">
        <f t="shared" si="0"/>
        <v>544010</v>
      </c>
      <c r="B59" s="333" t="s">
        <v>1935</v>
      </c>
      <c r="C59" s="328">
        <v>750</v>
      </c>
      <c r="D59" s="328">
        <v>899.64</v>
      </c>
      <c r="E59" s="328">
        <v>0</v>
      </c>
      <c r="F59" s="328">
        <v>700</v>
      </c>
      <c r="G59" s="328">
        <v>-50</v>
      </c>
      <c r="H59" s="328"/>
      <c r="I59" s="328">
        <v>700</v>
      </c>
      <c r="J59" s="328">
        <v>0</v>
      </c>
      <c r="K59" s="328">
        <v>0</v>
      </c>
      <c r="L59" s="328">
        <v>0</v>
      </c>
      <c r="M59" s="328">
        <v>0</v>
      </c>
      <c r="N59" s="328">
        <v>0</v>
      </c>
      <c r="O59" s="328">
        <v>0</v>
      </c>
      <c r="P59" s="328">
        <v>0</v>
      </c>
      <c r="Q59" s="328">
        <v>0</v>
      </c>
      <c r="R59" s="328">
        <v>0</v>
      </c>
      <c r="S59" s="328">
        <v>0</v>
      </c>
      <c r="T59" s="328">
        <v>0</v>
      </c>
    </row>
    <row r="60" spans="1:20" x14ac:dyDescent="0.35">
      <c r="A60">
        <f t="shared" si="0"/>
        <v>544012</v>
      </c>
      <c r="B60" s="333" t="s">
        <v>1936</v>
      </c>
      <c r="C60" s="356">
        <v>5250</v>
      </c>
      <c r="D60" s="356">
        <v>23209.21</v>
      </c>
      <c r="E60" s="356">
        <v>1125</v>
      </c>
      <c r="F60" s="356">
        <v>7500</v>
      </c>
      <c r="G60" s="356">
        <v>2250</v>
      </c>
      <c r="H60" s="328"/>
      <c r="I60" s="356">
        <v>0</v>
      </c>
      <c r="J60" s="356">
        <v>7500</v>
      </c>
      <c r="K60" s="356">
        <v>0</v>
      </c>
      <c r="L60" s="356">
        <v>0</v>
      </c>
      <c r="M60" s="356">
        <v>0</v>
      </c>
      <c r="N60" s="356">
        <v>0</v>
      </c>
      <c r="O60" s="356">
        <v>0</v>
      </c>
      <c r="P60" s="356">
        <v>0</v>
      </c>
      <c r="Q60" s="356">
        <v>0</v>
      </c>
      <c r="R60" s="356">
        <v>0</v>
      </c>
      <c r="S60" s="356">
        <v>0</v>
      </c>
      <c r="T60" s="356">
        <v>0</v>
      </c>
    </row>
    <row r="61" spans="1:20" x14ac:dyDescent="0.35">
      <c r="A61" t="e">
        <f t="shared" si="0"/>
        <v>#VALUE!</v>
      </c>
      <c r="B61" s="333"/>
      <c r="C61" s="356">
        <v>47868</v>
      </c>
      <c r="D61" s="356">
        <v>59591.33</v>
      </c>
      <c r="E61" s="356">
        <v>17797.259999999998</v>
      </c>
      <c r="F61" s="356">
        <v>47522</v>
      </c>
      <c r="G61" s="356">
        <v>-346</v>
      </c>
      <c r="H61" s="328"/>
      <c r="I61" s="356">
        <v>12650</v>
      </c>
      <c r="J61" s="356">
        <v>18830</v>
      </c>
      <c r="K61" s="356">
        <v>2272</v>
      </c>
      <c r="L61" s="356">
        <v>1930</v>
      </c>
      <c r="M61" s="356">
        <v>1330</v>
      </c>
      <c r="N61" s="356">
        <v>1330</v>
      </c>
      <c r="O61" s="356">
        <v>1930</v>
      </c>
      <c r="P61" s="356">
        <v>1330</v>
      </c>
      <c r="Q61" s="356">
        <v>1330</v>
      </c>
      <c r="R61" s="356">
        <v>1930</v>
      </c>
      <c r="S61" s="356">
        <v>1330</v>
      </c>
      <c r="T61" s="356">
        <v>1330</v>
      </c>
    </row>
    <row r="62" spans="1:20" x14ac:dyDescent="0.35">
      <c r="A62" t="e">
        <f t="shared" si="0"/>
        <v>#VALUE!</v>
      </c>
      <c r="B62" s="333"/>
      <c r="C62" s="328"/>
      <c r="D62" s="328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</row>
    <row r="63" spans="1:20" x14ac:dyDescent="0.35">
      <c r="A63">
        <f t="shared" si="0"/>
        <v>564100</v>
      </c>
      <c r="B63" s="333" t="s">
        <v>1937</v>
      </c>
      <c r="C63" s="328">
        <v>4000</v>
      </c>
      <c r="D63" s="328">
        <v>4092</v>
      </c>
      <c r="E63" s="328">
        <v>300</v>
      </c>
      <c r="F63" s="328">
        <v>4325</v>
      </c>
      <c r="G63" s="328">
        <v>325</v>
      </c>
      <c r="H63" s="328"/>
      <c r="I63" s="328">
        <v>0</v>
      </c>
      <c r="J63" s="328">
        <v>0</v>
      </c>
      <c r="K63" s="328">
        <v>0</v>
      </c>
      <c r="L63" s="328">
        <v>325</v>
      </c>
      <c r="M63" s="328">
        <v>0</v>
      </c>
      <c r="N63" s="328">
        <v>0</v>
      </c>
      <c r="O63" s="328">
        <v>0</v>
      </c>
      <c r="P63" s="328">
        <v>4000</v>
      </c>
      <c r="Q63" s="328">
        <v>0</v>
      </c>
      <c r="R63" s="328">
        <v>0</v>
      </c>
      <c r="S63" s="328">
        <v>0</v>
      </c>
      <c r="T63" s="328">
        <v>0</v>
      </c>
    </row>
    <row r="64" spans="1:20" x14ac:dyDescent="0.35">
      <c r="A64">
        <f t="shared" si="0"/>
        <v>564200</v>
      </c>
      <c r="B64" s="333" t="s">
        <v>1938</v>
      </c>
      <c r="C64" s="328">
        <v>1800</v>
      </c>
      <c r="D64" s="328">
        <v>590</v>
      </c>
      <c r="E64" s="328">
        <v>1200</v>
      </c>
      <c r="F64" s="328">
        <v>900</v>
      </c>
      <c r="G64" s="328">
        <v>-900</v>
      </c>
      <c r="H64" s="328"/>
      <c r="I64" s="328">
        <v>75</v>
      </c>
      <c r="J64" s="328">
        <v>75</v>
      </c>
      <c r="K64" s="328">
        <v>75</v>
      </c>
      <c r="L64" s="328">
        <v>75</v>
      </c>
      <c r="M64" s="328">
        <v>75</v>
      </c>
      <c r="N64" s="328">
        <v>75</v>
      </c>
      <c r="O64" s="328">
        <v>75</v>
      </c>
      <c r="P64" s="328">
        <v>75</v>
      </c>
      <c r="Q64" s="328">
        <v>75</v>
      </c>
      <c r="R64" s="328">
        <v>75</v>
      </c>
      <c r="S64" s="328">
        <v>75</v>
      </c>
      <c r="T64" s="328">
        <v>75</v>
      </c>
    </row>
    <row r="65" spans="1:20" x14ac:dyDescent="0.35">
      <c r="A65">
        <f t="shared" si="0"/>
        <v>564201</v>
      </c>
      <c r="B65" s="333" t="s">
        <v>1939</v>
      </c>
      <c r="C65" s="328">
        <v>1500</v>
      </c>
      <c r="D65" s="328">
        <v>0</v>
      </c>
      <c r="E65" s="328">
        <v>0</v>
      </c>
      <c r="F65" s="328">
        <v>1200</v>
      </c>
      <c r="G65" s="328">
        <v>-300</v>
      </c>
      <c r="H65" s="328"/>
      <c r="I65" s="328">
        <v>0</v>
      </c>
      <c r="J65" s="328">
        <v>0</v>
      </c>
      <c r="K65" s="328">
        <v>0</v>
      </c>
      <c r="L65" s="328">
        <v>0</v>
      </c>
      <c r="M65" s="328">
        <v>0</v>
      </c>
      <c r="N65" s="328">
        <v>0</v>
      </c>
      <c r="O65" s="328">
        <v>0</v>
      </c>
      <c r="P65" s="328">
        <v>0</v>
      </c>
      <c r="Q65" s="328">
        <v>0</v>
      </c>
      <c r="R65" s="328">
        <v>0</v>
      </c>
      <c r="S65" s="328">
        <v>0</v>
      </c>
      <c r="T65" s="328">
        <v>1200</v>
      </c>
    </row>
    <row r="66" spans="1:20" x14ac:dyDescent="0.35">
      <c r="A66">
        <f t="shared" si="0"/>
        <v>564300</v>
      </c>
      <c r="B66" s="333" t="s">
        <v>1940</v>
      </c>
      <c r="C66" s="328">
        <v>20591.759999999998</v>
      </c>
      <c r="D66" s="328">
        <v>20592</v>
      </c>
      <c r="E66" s="328">
        <v>10566</v>
      </c>
      <c r="F66" s="328">
        <v>21209.759999999998</v>
      </c>
      <c r="G66" s="328">
        <v>618</v>
      </c>
      <c r="H66" s="328"/>
      <c r="I66" s="328">
        <v>1767.48</v>
      </c>
      <c r="J66" s="328">
        <v>1767.48</v>
      </c>
      <c r="K66" s="328">
        <v>1767.48</v>
      </c>
      <c r="L66" s="328">
        <v>1767.48</v>
      </c>
      <c r="M66" s="328">
        <v>1767.48</v>
      </c>
      <c r="N66" s="328">
        <v>1767.48</v>
      </c>
      <c r="O66" s="328">
        <v>1767.48</v>
      </c>
      <c r="P66" s="328">
        <v>1767.48</v>
      </c>
      <c r="Q66" s="328">
        <v>1767.48</v>
      </c>
      <c r="R66" s="328">
        <v>1767.48</v>
      </c>
      <c r="S66" s="328">
        <v>1767.48</v>
      </c>
      <c r="T66" s="328">
        <v>1767.48</v>
      </c>
    </row>
    <row r="67" spans="1:20" x14ac:dyDescent="0.35">
      <c r="A67">
        <f t="shared" ref="A67:A130" si="1">VALUE(LEFT(B67,6))</f>
        <v>566000</v>
      </c>
      <c r="B67" s="333" t="s">
        <v>1941</v>
      </c>
      <c r="C67" s="328">
        <v>0</v>
      </c>
      <c r="D67" s="328">
        <v>2650</v>
      </c>
      <c r="E67" s="328">
        <v>0</v>
      </c>
      <c r="F67" s="328">
        <v>2650</v>
      </c>
      <c r="G67" s="328">
        <v>2650</v>
      </c>
      <c r="H67" s="328"/>
      <c r="I67" s="328">
        <v>2650</v>
      </c>
      <c r="J67" s="328">
        <v>0</v>
      </c>
      <c r="K67" s="328">
        <v>0</v>
      </c>
      <c r="L67" s="328">
        <v>0</v>
      </c>
      <c r="M67" s="328">
        <v>0</v>
      </c>
      <c r="N67" s="328">
        <v>0</v>
      </c>
      <c r="O67" s="328">
        <v>0</v>
      </c>
      <c r="P67" s="328">
        <v>0</v>
      </c>
      <c r="Q67" s="328">
        <v>0</v>
      </c>
      <c r="R67" s="328">
        <v>0</v>
      </c>
      <c r="S67" s="328">
        <v>0</v>
      </c>
      <c r="T67" s="328">
        <v>0</v>
      </c>
    </row>
    <row r="68" spans="1:20" x14ac:dyDescent="0.35">
      <c r="A68">
        <f t="shared" si="1"/>
        <v>566002</v>
      </c>
      <c r="B68" s="333" t="s">
        <v>1942</v>
      </c>
      <c r="C68" s="328">
        <v>250</v>
      </c>
      <c r="D68" s="328">
        <v>40</v>
      </c>
      <c r="E68" s="328">
        <v>35</v>
      </c>
      <c r="F68" s="328">
        <v>50</v>
      </c>
      <c r="G68" s="328">
        <v>-200</v>
      </c>
      <c r="H68" s="328"/>
      <c r="I68" s="328">
        <v>50</v>
      </c>
      <c r="J68" s="328">
        <v>0</v>
      </c>
      <c r="K68" s="328">
        <v>0</v>
      </c>
      <c r="L68" s="328">
        <v>0</v>
      </c>
      <c r="M68" s="328">
        <v>0</v>
      </c>
      <c r="N68" s="328">
        <v>0</v>
      </c>
      <c r="O68" s="328">
        <v>0</v>
      </c>
      <c r="P68" s="328">
        <v>0</v>
      </c>
      <c r="Q68" s="328">
        <v>0</v>
      </c>
      <c r="R68" s="328">
        <v>0</v>
      </c>
      <c r="S68" s="328">
        <v>0</v>
      </c>
      <c r="T68" s="328">
        <v>0</v>
      </c>
    </row>
    <row r="69" spans="1:20" x14ac:dyDescent="0.35">
      <c r="A69">
        <f t="shared" si="1"/>
        <v>567100</v>
      </c>
      <c r="B69" s="333" t="s">
        <v>1943</v>
      </c>
      <c r="C69" s="356">
        <v>0</v>
      </c>
      <c r="D69" s="356">
        <v>3480</v>
      </c>
      <c r="E69" s="356">
        <v>5928.03</v>
      </c>
      <c r="F69" s="356">
        <v>10080</v>
      </c>
      <c r="G69" s="356">
        <v>10080</v>
      </c>
      <c r="H69" s="328"/>
      <c r="I69" s="356">
        <v>840</v>
      </c>
      <c r="J69" s="356">
        <v>840</v>
      </c>
      <c r="K69" s="356">
        <v>840</v>
      </c>
      <c r="L69" s="356">
        <v>840</v>
      </c>
      <c r="M69" s="356">
        <v>840</v>
      </c>
      <c r="N69" s="356">
        <v>840</v>
      </c>
      <c r="O69" s="356">
        <v>840</v>
      </c>
      <c r="P69" s="356">
        <v>840</v>
      </c>
      <c r="Q69" s="356">
        <v>840</v>
      </c>
      <c r="R69" s="356">
        <v>840</v>
      </c>
      <c r="S69" s="356">
        <v>840</v>
      </c>
      <c r="T69" s="356">
        <v>840</v>
      </c>
    </row>
    <row r="70" spans="1:20" x14ac:dyDescent="0.35">
      <c r="A70" t="e">
        <f t="shared" si="1"/>
        <v>#VALUE!</v>
      </c>
      <c r="B70" s="333"/>
      <c r="C70" s="356">
        <v>28141.759999999998</v>
      </c>
      <c r="D70" s="356">
        <v>31444</v>
      </c>
      <c r="E70" s="356">
        <v>18029.03</v>
      </c>
      <c r="F70" s="356">
        <v>40414.76</v>
      </c>
      <c r="G70" s="356">
        <v>12273</v>
      </c>
      <c r="H70" s="328"/>
      <c r="I70" s="356">
        <v>5382.48</v>
      </c>
      <c r="J70" s="356">
        <v>2682.48</v>
      </c>
      <c r="K70" s="356">
        <v>2682.48</v>
      </c>
      <c r="L70" s="356">
        <v>3007.48</v>
      </c>
      <c r="M70" s="356">
        <v>2682.48</v>
      </c>
      <c r="N70" s="356">
        <v>2682.48</v>
      </c>
      <c r="O70" s="356">
        <v>2682.48</v>
      </c>
      <c r="P70" s="356">
        <v>6682.48</v>
      </c>
      <c r="Q70" s="356">
        <v>2682.48</v>
      </c>
      <c r="R70" s="356">
        <v>2682.48</v>
      </c>
      <c r="S70" s="356">
        <v>2682.48</v>
      </c>
      <c r="T70" s="356">
        <v>3882.48</v>
      </c>
    </row>
    <row r="71" spans="1:20" x14ac:dyDescent="0.35">
      <c r="A71" t="e">
        <f t="shared" si="1"/>
        <v>#VALUE!</v>
      </c>
      <c r="B71" s="333"/>
      <c r="C71" s="328"/>
      <c r="D71" s="328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</row>
    <row r="72" spans="1:20" x14ac:dyDescent="0.35">
      <c r="A72">
        <f t="shared" si="1"/>
        <v>571000</v>
      </c>
      <c r="B72" s="333" t="s">
        <v>1944</v>
      </c>
      <c r="C72" s="328">
        <v>251520</v>
      </c>
      <c r="D72" s="328">
        <v>381815</v>
      </c>
      <c r="E72" s="328">
        <v>129867</v>
      </c>
      <c r="F72" s="328">
        <v>248500</v>
      </c>
      <c r="G72" s="328">
        <v>-3020</v>
      </c>
      <c r="H72" s="328"/>
      <c r="I72" s="328">
        <v>0</v>
      </c>
      <c r="J72" s="328">
        <v>0</v>
      </c>
      <c r="K72" s="328">
        <v>100000</v>
      </c>
      <c r="L72" s="328">
        <v>16500</v>
      </c>
      <c r="M72" s="328">
        <v>16500</v>
      </c>
      <c r="N72" s="328">
        <v>16500</v>
      </c>
      <c r="O72" s="328">
        <v>16500</v>
      </c>
      <c r="P72" s="328">
        <v>16500</v>
      </c>
      <c r="Q72" s="328">
        <v>16500</v>
      </c>
      <c r="R72" s="328">
        <v>16500</v>
      </c>
      <c r="S72" s="328">
        <v>16500</v>
      </c>
      <c r="T72" s="328">
        <v>16500</v>
      </c>
    </row>
    <row r="73" spans="1:20" x14ac:dyDescent="0.35">
      <c r="A73">
        <f t="shared" si="1"/>
        <v>572100</v>
      </c>
      <c r="B73" s="333" t="s">
        <v>1945</v>
      </c>
      <c r="C73" s="356">
        <v>0</v>
      </c>
      <c r="D73" s="356">
        <v>1870</v>
      </c>
      <c r="E73" s="356">
        <v>0</v>
      </c>
      <c r="F73" s="356">
        <v>1500</v>
      </c>
      <c r="G73" s="356">
        <v>1500</v>
      </c>
      <c r="H73" s="328"/>
      <c r="I73" s="356">
        <v>0</v>
      </c>
      <c r="J73" s="356">
        <v>0</v>
      </c>
      <c r="K73" s="356">
        <v>1500</v>
      </c>
      <c r="L73" s="356">
        <v>0</v>
      </c>
      <c r="M73" s="356">
        <v>0</v>
      </c>
      <c r="N73" s="356">
        <v>0</v>
      </c>
      <c r="O73" s="356">
        <v>0</v>
      </c>
      <c r="P73" s="356">
        <v>0</v>
      </c>
      <c r="Q73" s="356">
        <v>0</v>
      </c>
      <c r="R73" s="356">
        <v>0</v>
      </c>
      <c r="S73" s="356">
        <v>0</v>
      </c>
      <c r="T73" s="356">
        <v>0</v>
      </c>
    </row>
    <row r="74" spans="1:20" x14ac:dyDescent="0.35">
      <c r="A74" t="e">
        <f t="shared" si="1"/>
        <v>#VALUE!</v>
      </c>
      <c r="B74" s="333"/>
      <c r="C74" s="356">
        <v>251520</v>
      </c>
      <c r="D74" s="356">
        <v>383685</v>
      </c>
      <c r="E74" s="356">
        <v>129867</v>
      </c>
      <c r="F74" s="356">
        <v>250000</v>
      </c>
      <c r="G74" s="356">
        <v>-1520</v>
      </c>
      <c r="H74" s="328"/>
      <c r="I74" s="356">
        <v>0</v>
      </c>
      <c r="J74" s="356">
        <v>0</v>
      </c>
      <c r="K74" s="356">
        <v>101500</v>
      </c>
      <c r="L74" s="356">
        <v>16500</v>
      </c>
      <c r="M74" s="356">
        <v>16500</v>
      </c>
      <c r="N74" s="356">
        <v>16500</v>
      </c>
      <c r="O74" s="356">
        <v>16500</v>
      </c>
      <c r="P74" s="356">
        <v>16500</v>
      </c>
      <c r="Q74" s="356">
        <v>16500</v>
      </c>
      <c r="R74" s="356">
        <v>16500</v>
      </c>
      <c r="S74" s="356">
        <v>16500</v>
      </c>
      <c r="T74" s="356">
        <v>16500</v>
      </c>
    </row>
    <row r="75" spans="1:20" x14ac:dyDescent="0.35">
      <c r="A75" t="e">
        <f t="shared" si="1"/>
        <v>#VALUE!</v>
      </c>
      <c r="B75" s="333"/>
      <c r="C75" s="328"/>
      <c r="D75" s="328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</row>
    <row r="76" spans="1:20" x14ac:dyDescent="0.35">
      <c r="A76">
        <f t="shared" si="1"/>
        <v>592000</v>
      </c>
      <c r="B76" s="333" t="s">
        <v>1946</v>
      </c>
      <c r="C76" s="328">
        <v>59999.96</v>
      </c>
      <c r="D76" s="328">
        <v>61298.64</v>
      </c>
      <c r="E76" s="328">
        <v>28834.33</v>
      </c>
      <c r="F76" s="328">
        <v>64206</v>
      </c>
      <c r="G76" s="328">
        <v>4206.04</v>
      </c>
      <c r="H76" s="328"/>
      <c r="I76" s="328">
        <v>4939</v>
      </c>
      <c r="J76" s="328">
        <v>4939</v>
      </c>
      <c r="K76" s="328">
        <v>4939</v>
      </c>
      <c r="L76" s="328">
        <v>4939</v>
      </c>
      <c r="M76" s="328">
        <v>4939</v>
      </c>
      <c r="N76" s="328">
        <v>4939</v>
      </c>
      <c r="O76" s="328">
        <v>7408</v>
      </c>
      <c r="P76" s="328">
        <v>4939</v>
      </c>
      <c r="Q76" s="328">
        <v>4939</v>
      </c>
      <c r="R76" s="328">
        <v>4939</v>
      </c>
      <c r="S76" s="328">
        <v>4939</v>
      </c>
      <c r="T76" s="328">
        <v>7408</v>
      </c>
    </row>
    <row r="77" spans="1:20" x14ac:dyDescent="0.35">
      <c r="A77">
        <f t="shared" si="1"/>
        <v>592010</v>
      </c>
      <c r="B77" s="333" t="s">
        <v>1947</v>
      </c>
      <c r="C77" s="328">
        <v>29000</v>
      </c>
      <c r="D77" s="328">
        <v>30621.68</v>
      </c>
      <c r="E77" s="328">
        <v>13729.14</v>
      </c>
      <c r="F77" s="328">
        <v>32252</v>
      </c>
      <c r="G77" s="328">
        <v>3252</v>
      </c>
      <c r="H77" s="328"/>
      <c r="I77" s="328">
        <v>2481</v>
      </c>
      <c r="J77" s="328">
        <v>2481</v>
      </c>
      <c r="K77" s="328">
        <v>2481</v>
      </c>
      <c r="L77" s="328">
        <v>2481</v>
      </c>
      <c r="M77" s="328">
        <v>2481</v>
      </c>
      <c r="N77" s="328">
        <v>2481</v>
      </c>
      <c r="O77" s="328">
        <v>3721</v>
      </c>
      <c r="P77" s="328">
        <v>2481</v>
      </c>
      <c r="Q77" s="328">
        <v>2481</v>
      </c>
      <c r="R77" s="328">
        <v>2481</v>
      </c>
      <c r="S77" s="328">
        <v>2481</v>
      </c>
      <c r="T77" s="328">
        <v>3721</v>
      </c>
    </row>
    <row r="78" spans="1:20" x14ac:dyDescent="0.35">
      <c r="A78">
        <f t="shared" si="1"/>
        <v>592012</v>
      </c>
      <c r="B78" s="333" t="s">
        <v>1948</v>
      </c>
      <c r="C78" s="356">
        <v>20974.98</v>
      </c>
      <c r="D78" s="356">
        <v>18745.099999999999</v>
      </c>
      <c r="E78" s="356">
        <v>8363.8799999999992</v>
      </c>
      <c r="F78" s="356">
        <v>21644</v>
      </c>
      <c r="G78" s="356">
        <v>669.02</v>
      </c>
      <c r="H78" s="328"/>
      <c r="I78" s="356">
        <v>1665</v>
      </c>
      <c r="J78" s="356">
        <v>1665</v>
      </c>
      <c r="K78" s="356">
        <v>1665</v>
      </c>
      <c r="L78" s="356">
        <v>1665</v>
      </c>
      <c r="M78" s="356">
        <v>1665</v>
      </c>
      <c r="N78" s="356">
        <v>1665</v>
      </c>
      <c r="O78" s="356">
        <v>2497</v>
      </c>
      <c r="P78" s="356">
        <v>1665</v>
      </c>
      <c r="Q78" s="356">
        <v>1665</v>
      </c>
      <c r="R78" s="356">
        <v>1665</v>
      </c>
      <c r="S78" s="356">
        <v>1665</v>
      </c>
      <c r="T78" s="356">
        <v>2497</v>
      </c>
    </row>
    <row r="79" spans="1:20" x14ac:dyDescent="0.35">
      <c r="A79" t="e">
        <f t="shared" si="1"/>
        <v>#VALUE!</v>
      </c>
      <c r="B79" s="333"/>
      <c r="C79" s="356">
        <v>109974.94</v>
      </c>
      <c r="D79" s="356">
        <v>110665.42</v>
      </c>
      <c r="E79" s="356">
        <v>50927.35</v>
      </c>
      <c r="F79" s="356">
        <v>118102</v>
      </c>
      <c r="G79" s="356">
        <v>8127.06</v>
      </c>
      <c r="H79" s="328"/>
      <c r="I79" s="356">
        <v>9085</v>
      </c>
      <c r="J79" s="356">
        <v>9085</v>
      </c>
      <c r="K79" s="356">
        <v>9085</v>
      </c>
      <c r="L79" s="356">
        <v>9085</v>
      </c>
      <c r="M79" s="356">
        <v>9085</v>
      </c>
      <c r="N79" s="356">
        <v>9085</v>
      </c>
      <c r="O79" s="356">
        <v>13626</v>
      </c>
      <c r="P79" s="356">
        <v>9085</v>
      </c>
      <c r="Q79" s="356">
        <v>9085</v>
      </c>
      <c r="R79" s="356">
        <v>9085</v>
      </c>
      <c r="S79" s="356">
        <v>9085</v>
      </c>
      <c r="T79" s="356">
        <v>13626</v>
      </c>
    </row>
    <row r="80" spans="1:20" x14ac:dyDescent="0.35">
      <c r="A80" t="e">
        <f t="shared" si="1"/>
        <v>#VALUE!</v>
      </c>
      <c r="B80" s="333"/>
      <c r="C80" s="356">
        <v>825316.5</v>
      </c>
      <c r="D80" s="356">
        <v>1109725.5</v>
      </c>
      <c r="E80" s="356">
        <v>446536.78</v>
      </c>
      <c r="F80" s="356">
        <v>942279.37</v>
      </c>
      <c r="G80" s="356">
        <v>116962.87</v>
      </c>
      <c r="H80" s="328"/>
      <c r="I80" s="356">
        <v>56929.45</v>
      </c>
      <c r="J80" s="356">
        <v>63608.76</v>
      </c>
      <c r="K80" s="356">
        <v>170253.6</v>
      </c>
      <c r="L80" s="356">
        <v>76935.759999999995</v>
      </c>
      <c r="M80" s="356">
        <v>72732.69</v>
      </c>
      <c r="N80" s="356">
        <v>67323.66</v>
      </c>
      <c r="O80" s="356">
        <v>74451.240000000005</v>
      </c>
      <c r="P80" s="356">
        <v>77400.5</v>
      </c>
      <c r="Q80" s="356">
        <v>66252.009999999995</v>
      </c>
      <c r="R80" s="356">
        <v>70889.91</v>
      </c>
      <c r="S80" s="356">
        <v>67169.36</v>
      </c>
      <c r="T80" s="356">
        <v>78332.429999999993</v>
      </c>
    </row>
    <row r="81" spans="1:20" x14ac:dyDescent="0.35">
      <c r="A81" t="e">
        <f t="shared" si="1"/>
        <v>#VALUE!</v>
      </c>
      <c r="B81" s="333"/>
      <c r="C81" s="356">
        <v>22558.02</v>
      </c>
      <c r="D81" s="356">
        <v>-252933.85</v>
      </c>
      <c r="E81" s="356">
        <v>25167.67</v>
      </c>
      <c r="F81" s="356">
        <v>-1.37</v>
      </c>
      <c r="G81" s="356">
        <v>-22559.39</v>
      </c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</row>
    <row r="82" spans="1:20" x14ac:dyDescent="0.35">
      <c r="A82" t="e">
        <f t="shared" si="1"/>
        <v>#VALUE!</v>
      </c>
      <c r="B82" s="333"/>
      <c r="C82" s="328"/>
      <c r="D82" s="328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</row>
    <row r="83" spans="1:20" x14ac:dyDescent="0.35">
      <c r="A83" t="e">
        <f t="shared" si="1"/>
        <v>#VALUE!</v>
      </c>
      <c r="B83" s="333"/>
      <c r="C83" s="328"/>
      <c r="D83" s="328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</row>
    <row r="84" spans="1:20" x14ac:dyDescent="0.35">
      <c r="A84" t="e">
        <f t="shared" si="1"/>
        <v>#VALUE!</v>
      </c>
      <c r="B84" s="333"/>
      <c r="C84" s="328"/>
      <c r="D84" s="328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</row>
    <row r="85" spans="1:20" x14ac:dyDescent="0.35">
      <c r="A85" t="e">
        <f t="shared" si="1"/>
        <v>#VALUE!</v>
      </c>
      <c r="B85" s="333"/>
      <c r="C85" s="328"/>
      <c r="D85" s="328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</row>
    <row r="86" spans="1:20" x14ac:dyDescent="0.35">
      <c r="A86" t="e">
        <f t="shared" si="1"/>
        <v>#VALUE!</v>
      </c>
      <c r="B86" s="333"/>
      <c r="C86" s="328"/>
      <c r="D86" s="328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</row>
    <row r="87" spans="1:20" x14ac:dyDescent="0.35">
      <c r="A87" t="e">
        <f t="shared" si="1"/>
        <v>#VALUE!</v>
      </c>
      <c r="B87" s="333"/>
      <c r="C87" s="328"/>
      <c r="D87" s="328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</row>
    <row r="88" spans="1:20" x14ac:dyDescent="0.35">
      <c r="A88" t="e">
        <f t="shared" si="1"/>
        <v>#VALUE!</v>
      </c>
      <c r="B88" s="333"/>
      <c r="C88" s="328"/>
      <c r="D88" s="328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</row>
    <row r="89" spans="1:20" x14ac:dyDescent="0.35">
      <c r="A89" t="e">
        <f t="shared" si="1"/>
        <v>#VALUE!</v>
      </c>
      <c r="B89" s="333"/>
      <c r="C89" s="328"/>
      <c r="D89" s="328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</row>
    <row r="90" spans="1:20" x14ac:dyDescent="0.35">
      <c r="A90" t="e">
        <f t="shared" si="1"/>
        <v>#VALUE!</v>
      </c>
      <c r="B90" s="333"/>
      <c r="C90" s="328"/>
      <c r="D90" s="328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</row>
    <row r="91" spans="1:20" x14ac:dyDescent="0.35">
      <c r="A91" t="e">
        <f t="shared" si="1"/>
        <v>#VALUE!</v>
      </c>
      <c r="B91" s="333"/>
      <c r="C91" s="328"/>
      <c r="D91" s="328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</row>
    <row r="92" spans="1:20" x14ac:dyDescent="0.35">
      <c r="A92" t="e">
        <f t="shared" si="1"/>
        <v>#VALUE!</v>
      </c>
      <c r="B92" s="333"/>
      <c r="C92" s="328"/>
      <c r="D92" s="328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</row>
    <row r="93" spans="1:20" x14ac:dyDescent="0.35">
      <c r="A93" t="e">
        <f t="shared" si="1"/>
        <v>#VALUE!</v>
      </c>
      <c r="B93" s="333"/>
      <c r="C93" s="328"/>
      <c r="D93" s="328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</row>
    <row r="94" spans="1:20" x14ac:dyDescent="0.35">
      <c r="A94" t="e">
        <f t="shared" si="1"/>
        <v>#VALUE!</v>
      </c>
      <c r="B94" s="333"/>
      <c r="C94" s="328"/>
      <c r="D94" s="328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</row>
    <row r="95" spans="1:20" x14ac:dyDescent="0.35">
      <c r="A95" t="e">
        <f t="shared" si="1"/>
        <v>#VALUE!</v>
      </c>
      <c r="B95" s="333"/>
      <c r="C95" s="328"/>
      <c r="D95" s="328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</row>
    <row r="96" spans="1:20" x14ac:dyDescent="0.35">
      <c r="A96" t="e">
        <f t="shared" si="1"/>
        <v>#VALUE!</v>
      </c>
      <c r="B96" s="333"/>
      <c r="C96" s="328"/>
      <c r="D96" s="328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</row>
    <row r="97" spans="1:20" x14ac:dyDescent="0.35">
      <c r="A97" t="e">
        <f t="shared" si="1"/>
        <v>#VALUE!</v>
      </c>
      <c r="B97" s="333"/>
      <c r="C97" s="328"/>
      <c r="D97" s="328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</row>
    <row r="98" spans="1:20" x14ac:dyDescent="0.35">
      <c r="A98" t="e">
        <f t="shared" si="1"/>
        <v>#VALUE!</v>
      </c>
      <c r="B98" s="333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</row>
    <row r="99" spans="1:20" x14ac:dyDescent="0.35">
      <c r="A99" t="e">
        <f t="shared" si="1"/>
        <v>#VALUE!</v>
      </c>
      <c r="B99" s="333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</row>
    <row r="100" spans="1:20" x14ac:dyDescent="0.35">
      <c r="A100" t="e">
        <f t="shared" si="1"/>
        <v>#VALUE!</v>
      </c>
      <c r="B100" s="333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</row>
    <row r="101" spans="1:20" x14ac:dyDescent="0.35">
      <c r="A101" t="e">
        <f t="shared" si="1"/>
        <v>#VALUE!</v>
      </c>
      <c r="B101" s="333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</row>
    <row r="102" spans="1:20" x14ac:dyDescent="0.35">
      <c r="A102" t="e">
        <f t="shared" si="1"/>
        <v>#VALUE!</v>
      </c>
      <c r="B102" s="333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</row>
    <row r="103" spans="1:20" x14ac:dyDescent="0.35">
      <c r="A103" t="e">
        <f t="shared" si="1"/>
        <v>#VALUE!</v>
      </c>
      <c r="B103" s="333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</row>
    <row r="104" spans="1:20" x14ac:dyDescent="0.35">
      <c r="A104" t="e">
        <f t="shared" si="1"/>
        <v>#VALUE!</v>
      </c>
      <c r="B104" s="333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</row>
    <row r="105" spans="1:20" x14ac:dyDescent="0.35">
      <c r="A105" t="e">
        <f t="shared" si="1"/>
        <v>#VALUE!</v>
      </c>
      <c r="B105" s="333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</row>
    <row r="106" spans="1:20" x14ac:dyDescent="0.35">
      <c r="A106" t="e">
        <f t="shared" si="1"/>
        <v>#VALUE!</v>
      </c>
      <c r="B106" s="333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</row>
    <row r="107" spans="1:20" x14ac:dyDescent="0.35">
      <c r="A107" t="e">
        <f t="shared" si="1"/>
        <v>#VALUE!</v>
      </c>
      <c r="B107" s="333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</row>
    <row r="108" spans="1:20" x14ac:dyDescent="0.35">
      <c r="A108" t="e">
        <f t="shared" si="1"/>
        <v>#VALUE!</v>
      </c>
      <c r="B108" s="333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</row>
    <row r="109" spans="1:20" x14ac:dyDescent="0.35">
      <c r="A109" t="e">
        <f t="shared" si="1"/>
        <v>#VALUE!</v>
      </c>
      <c r="B109" s="333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</row>
    <row r="110" spans="1:20" x14ac:dyDescent="0.35">
      <c r="A110" t="e">
        <f t="shared" si="1"/>
        <v>#VALUE!</v>
      </c>
      <c r="B110" s="333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</row>
    <row r="111" spans="1:20" x14ac:dyDescent="0.35">
      <c r="A111" t="e">
        <f t="shared" si="1"/>
        <v>#VALUE!</v>
      </c>
      <c r="B111" s="333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</row>
    <row r="112" spans="1:20" x14ac:dyDescent="0.35">
      <c r="A112" t="e">
        <f t="shared" si="1"/>
        <v>#VALUE!</v>
      </c>
      <c r="B112" s="333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</row>
    <row r="113" spans="1:20" x14ac:dyDescent="0.35">
      <c r="A113" t="e">
        <f t="shared" si="1"/>
        <v>#VALUE!</v>
      </c>
      <c r="B113" s="333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</row>
    <row r="114" spans="1:20" x14ac:dyDescent="0.35">
      <c r="A114" t="e">
        <f t="shared" si="1"/>
        <v>#VALUE!</v>
      </c>
      <c r="B114" s="333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</row>
    <row r="115" spans="1:20" x14ac:dyDescent="0.35">
      <c r="A115" t="e">
        <f t="shared" si="1"/>
        <v>#VALUE!</v>
      </c>
      <c r="B115" s="333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</row>
    <row r="116" spans="1:20" x14ac:dyDescent="0.35">
      <c r="A116" t="e">
        <f t="shared" si="1"/>
        <v>#VALUE!</v>
      </c>
      <c r="B116" s="333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</row>
    <row r="117" spans="1:20" x14ac:dyDescent="0.35">
      <c r="A117" t="e">
        <f t="shared" si="1"/>
        <v>#VALUE!</v>
      </c>
      <c r="B117" s="333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</row>
    <row r="118" spans="1:20" x14ac:dyDescent="0.35">
      <c r="A118" t="e">
        <f t="shared" si="1"/>
        <v>#VALUE!</v>
      </c>
      <c r="B118" s="333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</row>
    <row r="119" spans="1:20" x14ac:dyDescent="0.35">
      <c r="A119" t="e">
        <f t="shared" si="1"/>
        <v>#VALUE!</v>
      </c>
      <c r="B119" s="333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</row>
    <row r="120" spans="1:20" x14ac:dyDescent="0.35">
      <c r="A120" t="e">
        <f t="shared" si="1"/>
        <v>#VALUE!</v>
      </c>
      <c r="B120" s="333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</row>
    <row r="121" spans="1:20" x14ac:dyDescent="0.35">
      <c r="A121" t="e">
        <f t="shared" si="1"/>
        <v>#VALUE!</v>
      </c>
      <c r="B121" s="333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</row>
    <row r="122" spans="1:20" x14ac:dyDescent="0.35">
      <c r="A122" t="e">
        <f t="shared" si="1"/>
        <v>#VALUE!</v>
      </c>
      <c r="B122" s="333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</row>
    <row r="123" spans="1:20" x14ac:dyDescent="0.35">
      <c r="A123" t="e">
        <f t="shared" si="1"/>
        <v>#VALUE!</v>
      </c>
      <c r="B123" s="333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</row>
    <row r="124" spans="1:20" x14ac:dyDescent="0.35">
      <c r="A124" t="e">
        <f t="shared" si="1"/>
        <v>#VALUE!</v>
      </c>
      <c r="B124" s="333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</row>
    <row r="125" spans="1:20" x14ac:dyDescent="0.35">
      <c r="A125" t="e">
        <f t="shared" si="1"/>
        <v>#VALUE!</v>
      </c>
      <c r="B125" s="333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</row>
    <row r="126" spans="1:20" x14ac:dyDescent="0.35">
      <c r="A126" t="e">
        <f t="shared" si="1"/>
        <v>#VALUE!</v>
      </c>
      <c r="B126" s="333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</row>
    <row r="127" spans="1:20" x14ac:dyDescent="0.35">
      <c r="A127" t="e">
        <f t="shared" si="1"/>
        <v>#VALUE!</v>
      </c>
      <c r="B127" s="333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</row>
    <row r="128" spans="1:20" x14ac:dyDescent="0.35">
      <c r="A128" t="e">
        <f t="shared" si="1"/>
        <v>#VALUE!</v>
      </c>
      <c r="B128" s="333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</row>
    <row r="129" spans="1:20" x14ac:dyDescent="0.35">
      <c r="A129" t="e">
        <f t="shared" si="1"/>
        <v>#VALUE!</v>
      </c>
      <c r="B129" s="333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</row>
    <row r="130" spans="1:20" x14ac:dyDescent="0.35">
      <c r="A130" t="e">
        <f t="shared" si="1"/>
        <v>#VALUE!</v>
      </c>
      <c r="B130" s="333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</row>
    <row r="131" spans="1:20" x14ac:dyDescent="0.35">
      <c r="A131" t="e">
        <f t="shared" ref="A131:A194" si="2">VALUE(LEFT(B131,6))</f>
        <v>#VALUE!</v>
      </c>
      <c r="B131" s="333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</row>
    <row r="132" spans="1:20" x14ac:dyDescent="0.35">
      <c r="A132" t="e">
        <f t="shared" si="2"/>
        <v>#VALUE!</v>
      </c>
      <c r="B132" s="333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</row>
    <row r="133" spans="1:20" x14ac:dyDescent="0.35">
      <c r="A133" t="e">
        <f t="shared" si="2"/>
        <v>#VALUE!</v>
      </c>
      <c r="B133" s="333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</row>
    <row r="134" spans="1:20" x14ac:dyDescent="0.35">
      <c r="A134" t="e">
        <f t="shared" si="2"/>
        <v>#VALUE!</v>
      </c>
      <c r="B134" s="333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</row>
    <row r="135" spans="1:20" x14ac:dyDescent="0.35">
      <c r="A135" t="e">
        <f t="shared" si="2"/>
        <v>#VALUE!</v>
      </c>
      <c r="B135" s="333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</row>
    <row r="136" spans="1:20" x14ac:dyDescent="0.35">
      <c r="A136" t="e">
        <f t="shared" si="2"/>
        <v>#VALUE!</v>
      </c>
      <c r="B136" s="333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</row>
    <row r="137" spans="1:20" x14ac:dyDescent="0.35">
      <c r="A137" t="e">
        <f t="shared" si="2"/>
        <v>#VALUE!</v>
      </c>
      <c r="B137" s="333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</row>
    <row r="138" spans="1:20" x14ac:dyDescent="0.35">
      <c r="A138" t="e">
        <f t="shared" si="2"/>
        <v>#VALUE!</v>
      </c>
      <c r="B138" s="333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</row>
    <row r="139" spans="1:20" x14ac:dyDescent="0.35">
      <c r="A139" t="e">
        <f t="shared" si="2"/>
        <v>#VALUE!</v>
      </c>
      <c r="B139" s="333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</row>
    <row r="140" spans="1:20" x14ac:dyDescent="0.35">
      <c r="A140" t="e">
        <f t="shared" si="2"/>
        <v>#VALUE!</v>
      </c>
      <c r="B140" s="333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</row>
    <row r="141" spans="1:20" x14ac:dyDescent="0.35">
      <c r="A141" t="e">
        <f t="shared" si="2"/>
        <v>#VALUE!</v>
      </c>
      <c r="B141" s="333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</row>
    <row r="142" spans="1:20" x14ac:dyDescent="0.35">
      <c r="A142" t="e">
        <f t="shared" si="2"/>
        <v>#VALUE!</v>
      </c>
      <c r="B142" s="333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</row>
    <row r="143" spans="1:20" x14ac:dyDescent="0.35">
      <c r="A143" t="e">
        <f t="shared" si="2"/>
        <v>#VALUE!</v>
      </c>
      <c r="B143" s="333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</row>
    <row r="144" spans="1:20" x14ac:dyDescent="0.35">
      <c r="A144" t="e">
        <f t="shared" si="2"/>
        <v>#VALUE!</v>
      </c>
      <c r="B144" s="333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</row>
    <row r="145" spans="1:20" x14ac:dyDescent="0.35">
      <c r="A145" t="e">
        <f t="shared" si="2"/>
        <v>#VALUE!</v>
      </c>
      <c r="B145" s="333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</row>
    <row r="146" spans="1:20" x14ac:dyDescent="0.35">
      <c r="A146" t="e">
        <f t="shared" si="2"/>
        <v>#VALUE!</v>
      </c>
      <c r="B146" s="333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</row>
    <row r="147" spans="1:20" x14ac:dyDescent="0.35">
      <c r="A147" t="e">
        <f t="shared" si="2"/>
        <v>#VALUE!</v>
      </c>
      <c r="B147" s="333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</row>
    <row r="148" spans="1:20" x14ac:dyDescent="0.35">
      <c r="A148" t="e">
        <f t="shared" si="2"/>
        <v>#VALUE!</v>
      </c>
      <c r="B148" s="333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</row>
    <row r="149" spans="1:20" x14ac:dyDescent="0.35">
      <c r="A149" t="e">
        <f t="shared" si="2"/>
        <v>#VALUE!</v>
      </c>
      <c r="B149" s="333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</row>
    <row r="150" spans="1:20" x14ac:dyDescent="0.35">
      <c r="A150" t="e">
        <f t="shared" si="2"/>
        <v>#VALUE!</v>
      </c>
      <c r="B150" s="333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</row>
    <row r="151" spans="1:20" x14ac:dyDescent="0.35">
      <c r="A151" t="e">
        <f t="shared" si="2"/>
        <v>#VALUE!</v>
      </c>
      <c r="B151" s="333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</row>
    <row r="152" spans="1:20" x14ac:dyDescent="0.35">
      <c r="A152" t="e">
        <f t="shared" si="2"/>
        <v>#VALUE!</v>
      </c>
      <c r="B152" s="333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</row>
    <row r="153" spans="1:20" x14ac:dyDescent="0.35">
      <c r="A153" t="e">
        <f t="shared" si="2"/>
        <v>#VALUE!</v>
      </c>
      <c r="B153" s="333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</row>
    <row r="154" spans="1:20" x14ac:dyDescent="0.35">
      <c r="A154" t="e">
        <f t="shared" si="2"/>
        <v>#VALUE!</v>
      </c>
      <c r="B154" s="333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</row>
    <row r="155" spans="1:20" x14ac:dyDescent="0.35">
      <c r="A155" t="e">
        <f t="shared" si="2"/>
        <v>#VALUE!</v>
      </c>
      <c r="B155" s="333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</row>
    <row r="156" spans="1:20" x14ac:dyDescent="0.35">
      <c r="A156" t="e">
        <f t="shared" si="2"/>
        <v>#VALUE!</v>
      </c>
      <c r="B156" s="333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</row>
    <row r="157" spans="1:20" x14ac:dyDescent="0.35">
      <c r="A157" t="e">
        <f t="shared" si="2"/>
        <v>#VALUE!</v>
      </c>
      <c r="B157" s="333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</row>
    <row r="158" spans="1:20" x14ac:dyDescent="0.35">
      <c r="A158" t="e">
        <f t="shared" si="2"/>
        <v>#VALUE!</v>
      </c>
      <c r="B158" s="333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</row>
    <row r="159" spans="1:20" x14ac:dyDescent="0.35">
      <c r="A159" t="e">
        <f t="shared" si="2"/>
        <v>#VALUE!</v>
      </c>
      <c r="B159" s="333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</row>
    <row r="160" spans="1:20" x14ac:dyDescent="0.35">
      <c r="A160" t="e">
        <f t="shared" si="2"/>
        <v>#VALUE!</v>
      </c>
      <c r="B160" s="333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</row>
    <row r="161" spans="1:20" x14ac:dyDescent="0.35">
      <c r="A161" t="e">
        <f t="shared" si="2"/>
        <v>#VALUE!</v>
      </c>
      <c r="B161" s="333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</row>
    <row r="162" spans="1:20" x14ac:dyDescent="0.35">
      <c r="A162" t="e">
        <f t="shared" si="2"/>
        <v>#VALUE!</v>
      </c>
      <c r="B162" s="333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</row>
    <row r="163" spans="1:20" x14ac:dyDescent="0.35">
      <c r="A163" t="e">
        <f t="shared" si="2"/>
        <v>#VALUE!</v>
      </c>
      <c r="B163" s="333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</row>
    <row r="164" spans="1:20" x14ac:dyDescent="0.35">
      <c r="A164" t="e">
        <f t="shared" si="2"/>
        <v>#VALUE!</v>
      </c>
      <c r="B164" s="333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</row>
    <row r="165" spans="1:20" x14ac:dyDescent="0.35">
      <c r="A165" t="e">
        <f t="shared" si="2"/>
        <v>#VALUE!</v>
      </c>
      <c r="B165" s="333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</row>
    <row r="166" spans="1:20" x14ac:dyDescent="0.35">
      <c r="A166" t="e">
        <f t="shared" si="2"/>
        <v>#VALUE!</v>
      </c>
      <c r="B166" s="333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</row>
    <row r="167" spans="1:20" x14ac:dyDescent="0.35">
      <c r="A167" t="e">
        <f t="shared" si="2"/>
        <v>#VALUE!</v>
      </c>
      <c r="B167" s="333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</row>
    <row r="168" spans="1:20" x14ac:dyDescent="0.35">
      <c r="A168" t="e">
        <f t="shared" si="2"/>
        <v>#VALUE!</v>
      </c>
      <c r="B168" s="333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</row>
    <row r="169" spans="1:20" x14ac:dyDescent="0.35">
      <c r="A169" t="e">
        <f t="shared" si="2"/>
        <v>#VALUE!</v>
      </c>
      <c r="B169" s="333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</row>
    <row r="170" spans="1:20" x14ac:dyDescent="0.35">
      <c r="A170" t="e">
        <f t="shared" si="2"/>
        <v>#VALUE!</v>
      </c>
      <c r="B170" s="333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</row>
    <row r="171" spans="1:20" x14ac:dyDescent="0.35">
      <c r="A171" t="e">
        <f t="shared" si="2"/>
        <v>#VALUE!</v>
      </c>
      <c r="B171" s="333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</row>
    <row r="172" spans="1:20" x14ac:dyDescent="0.35">
      <c r="A172" t="e">
        <f t="shared" si="2"/>
        <v>#VALUE!</v>
      </c>
      <c r="B172" s="333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</row>
    <row r="173" spans="1:20" x14ac:dyDescent="0.35">
      <c r="A173" t="e">
        <f t="shared" si="2"/>
        <v>#VALUE!</v>
      </c>
      <c r="B173" s="333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</row>
    <row r="174" spans="1:20" x14ac:dyDescent="0.35">
      <c r="A174" t="e">
        <f t="shared" si="2"/>
        <v>#VALUE!</v>
      </c>
      <c r="B174" s="333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</row>
    <row r="175" spans="1:20" x14ac:dyDescent="0.35">
      <c r="A175" t="e">
        <f t="shared" si="2"/>
        <v>#VALUE!</v>
      </c>
      <c r="B175" s="333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</row>
    <row r="176" spans="1:20" x14ac:dyDescent="0.35">
      <c r="A176" t="e">
        <f t="shared" si="2"/>
        <v>#VALUE!</v>
      </c>
      <c r="B176" s="333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</row>
    <row r="177" spans="1:20" x14ac:dyDescent="0.35">
      <c r="A177" t="e">
        <f t="shared" si="2"/>
        <v>#VALUE!</v>
      </c>
      <c r="B177" s="333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</row>
    <row r="178" spans="1:20" x14ac:dyDescent="0.35">
      <c r="A178" t="e">
        <f t="shared" si="2"/>
        <v>#VALUE!</v>
      </c>
      <c r="B178" s="333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</row>
    <row r="179" spans="1:20" x14ac:dyDescent="0.35">
      <c r="A179" t="e">
        <f t="shared" si="2"/>
        <v>#VALUE!</v>
      </c>
      <c r="B179" s="333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</row>
    <row r="180" spans="1:20" x14ac:dyDescent="0.35">
      <c r="A180" t="e">
        <f t="shared" si="2"/>
        <v>#VALUE!</v>
      </c>
      <c r="B180" s="333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</row>
    <row r="181" spans="1:20" x14ac:dyDescent="0.35">
      <c r="A181" t="e">
        <f t="shared" si="2"/>
        <v>#VALUE!</v>
      </c>
      <c r="B181" s="333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</row>
    <row r="182" spans="1:20" x14ac:dyDescent="0.35">
      <c r="A182" t="e">
        <f t="shared" si="2"/>
        <v>#VALUE!</v>
      </c>
      <c r="B182" s="333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</row>
    <row r="183" spans="1:20" x14ac:dyDescent="0.35">
      <c r="A183" t="e">
        <f t="shared" si="2"/>
        <v>#VALUE!</v>
      </c>
      <c r="B183" s="333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</row>
    <row r="184" spans="1:20" x14ac:dyDescent="0.35">
      <c r="A184" t="e">
        <f t="shared" si="2"/>
        <v>#VALUE!</v>
      </c>
      <c r="B184" s="333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</row>
    <row r="185" spans="1:20" x14ac:dyDescent="0.35">
      <c r="A185" t="e">
        <f t="shared" si="2"/>
        <v>#VALUE!</v>
      </c>
      <c r="B185" s="333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</row>
    <row r="186" spans="1:20" x14ac:dyDescent="0.35">
      <c r="A186" t="e">
        <f t="shared" si="2"/>
        <v>#VALUE!</v>
      </c>
      <c r="B186" s="333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</row>
    <row r="187" spans="1:20" x14ac:dyDescent="0.35">
      <c r="A187" t="e">
        <f t="shared" si="2"/>
        <v>#VALUE!</v>
      </c>
      <c r="B187" s="333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</row>
    <row r="188" spans="1:20" x14ac:dyDescent="0.35">
      <c r="A188" t="e">
        <f t="shared" si="2"/>
        <v>#VALUE!</v>
      </c>
      <c r="B188" s="333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</row>
    <row r="189" spans="1:20" x14ac:dyDescent="0.35">
      <c r="A189" t="e">
        <f t="shared" si="2"/>
        <v>#VALUE!</v>
      </c>
      <c r="B189" s="333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</row>
    <row r="190" spans="1:20" x14ac:dyDescent="0.35">
      <c r="A190" t="e">
        <f t="shared" si="2"/>
        <v>#VALUE!</v>
      </c>
      <c r="B190" s="333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</row>
    <row r="191" spans="1:20" x14ac:dyDescent="0.35">
      <c r="A191" t="e">
        <f t="shared" si="2"/>
        <v>#VALUE!</v>
      </c>
      <c r="B191" s="333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</row>
    <row r="192" spans="1:20" x14ac:dyDescent="0.35">
      <c r="A192" t="e">
        <f t="shared" si="2"/>
        <v>#VALUE!</v>
      </c>
      <c r="B192" s="333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</row>
    <row r="193" spans="1:20" x14ac:dyDescent="0.35">
      <c r="A193" t="e">
        <f t="shared" si="2"/>
        <v>#VALUE!</v>
      </c>
      <c r="B193" s="333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</row>
    <row r="194" spans="1:20" x14ac:dyDescent="0.35">
      <c r="A194" t="e">
        <f t="shared" si="2"/>
        <v>#VALUE!</v>
      </c>
      <c r="B194" s="333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</row>
    <row r="195" spans="1:20" x14ac:dyDescent="0.35">
      <c r="A195" t="e">
        <f t="shared" ref="A195:A258" si="3">VALUE(LEFT(B195,6))</f>
        <v>#VALUE!</v>
      </c>
      <c r="B195" s="333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</row>
    <row r="196" spans="1:20" x14ac:dyDescent="0.35">
      <c r="A196" t="e">
        <f t="shared" si="3"/>
        <v>#VALUE!</v>
      </c>
      <c r="B196" s="333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</row>
    <row r="197" spans="1:20" x14ac:dyDescent="0.35">
      <c r="A197" t="e">
        <f t="shared" si="3"/>
        <v>#VALUE!</v>
      </c>
      <c r="B197" s="333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</row>
    <row r="198" spans="1:20" x14ac:dyDescent="0.35">
      <c r="A198" t="e">
        <f t="shared" si="3"/>
        <v>#VALUE!</v>
      </c>
      <c r="B198" s="333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</row>
    <row r="199" spans="1:20" x14ac:dyDescent="0.35">
      <c r="A199" t="e">
        <f t="shared" si="3"/>
        <v>#VALUE!</v>
      </c>
      <c r="B199" s="333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</row>
    <row r="200" spans="1:20" x14ac:dyDescent="0.35">
      <c r="A200" t="e">
        <f t="shared" si="3"/>
        <v>#VALUE!</v>
      </c>
      <c r="B200" s="333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</row>
    <row r="201" spans="1:20" x14ac:dyDescent="0.35">
      <c r="A201" t="e">
        <f t="shared" si="3"/>
        <v>#VALUE!</v>
      </c>
      <c r="B201" s="333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</row>
    <row r="202" spans="1:20" x14ac:dyDescent="0.35">
      <c r="A202" t="e">
        <f t="shared" si="3"/>
        <v>#VALUE!</v>
      </c>
      <c r="B202" s="333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</row>
    <row r="203" spans="1:20" x14ac:dyDescent="0.35">
      <c r="A203" t="e">
        <f t="shared" si="3"/>
        <v>#VALUE!</v>
      </c>
      <c r="B203" s="333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</row>
    <row r="204" spans="1:20" x14ac:dyDescent="0.35">
      <c r="A204" t="e">
        <f t="shared" si="3"/>
        <v>#VALUE!</v>
      </c>
      <c r="B204" s="333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</row>
    <row r="205" spans="1:20" x14ac:dyDescent="0.35">
      <c r="A205" t="e">
        <f t="shared" si="3"/>
        <v>#VALUE!</v>
      </c>
      <c r="B205" s="333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</row>
    <row r="206" spans="1:20" x14ac:dyDescent="0.35">
      <c r="A206" t="e">
        <f t="shared" si="3"/>
        <v>#VALUE!</v>
      </c>
      <c r="B206" s="333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</row>
    <row r="207" spans="1:20" x14ac:dyDescent="0.35">
      <c r="A207" t="e">
        <f t="shared" si="3"/>
        <v>#VALUE!</v>
      </c>
      <c r="B207" s="333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</row>
    <row r="208" spans="1:20" x14ac:dyDescent="0.35">
      <c r="A208" t="e">
        <f t="shared" si="3"/>
        <v>#VALUE!</v>
      </c>
      <c r="B208" s="333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</row>
    <row r="209" spans="1:20" x14ac:dyDescent="0.35">
      <c r="A209" t="e">
        <f t="shared" si="3"/>
        <v>#VALUE!</v>
      </c>
      <c r="B209" s="333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</row>
    <row r="210" spans="1:20" x14ac:dyDescent="0.35">
      <c r="A210" t="e">
        <f t="shared" si="3"/>
        <v>#VALUE!</v>
      </c>
      <c r="B210" s="333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</row>
    <row r="211" spans="1:20" x14ac:dyDescent="0.35">
      <c r="A211" t="e">
        <f t="shared" si="3"/>
        <v>#VALUE!</v>
      </c>
      <c r="B211" s="333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</row>
    <row r="212" spans="1:20" x14ac:dyDescent="0.35">
      <c r="A212" t="e">
        <f t="shared" si="3"/>
        <v>#VALUE!</v>
      </c>
      <c r="B212" s="333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</row>
    <row r="213" spans="1:20" x14ac:dyDescent="0.35">
      <c r="A213" t="e">
        <f t="shared" si="3"/>
        <v>#VALUE!</v>
      </c>
      <c r="B213" s="333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</row>
    <row r="214" spans="1:20" x14ac:dyDescent="0.35">
      <c r="A214" t="e">
        <f t="shared" si="3"/>
        <v>#VALUE!</v>
      </c>
      <c r="B214" s="333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</row>
    <row r="215" spans="1:20" x14ac:dyDescent="0.35">
      <c r="A215" t="e">
        <f t="shared" si="3"/>
        <v>#VALUE!</v>
      </c>
      <c r="B215" s="333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</row>
    <row r="216" spans="1:20" x14ac:dyDescent="0.35">
      <c r="A216" t="e">
        <f t="shared" si="3"/>
        <v>#VALUE!</v>
      </c>
      <c r="B216" s="333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</row>
    <row r="217" spans="1:20" x14ac:dyDescent="0.35">
      <c r="A217" t="e">
        <f t="shared" si="3"/>
        <v>#VALUE!</v>
      </c>
      <c r="B217" s="333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</row>
    <row r="218" spans="1:20" x14ac:dyDescent="0.35">
      <c r="A218" t="e">
        <f t="shared" si="3"/>
        <v>#VALUE!</v>
      </c>
      <c r="B218" s="333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</row>
    <row r="219" spans="1:20" x14ac:dyDescent="0.35">
      <c r="A219" t="e">
        <f t="shared" si="3"/>
        <v>#VALUE!</v>
      </c>
      <c r="B219" s="333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</row>
    <row r="220" spans="1:20" x14ac:dyDescent="0.35">
      <c r="A220" t="e">
        <f t="shared" si="3"/>
        <v>#VALUE!</v>
      </c>
      <c r="B220" s="333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</row>
    <row r="221" spans="1:20" x14ac:dyDescent="0.35">
      <c r="A221" t="e">
        <f t="shared" si="3"/>
        <v>#VALUE!</v>
      </c>
      <c r="B221" s="333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</row>
    <row r="222" spans="1:20" x14ac:dyDescent="0.35">
      <c r="A222" t="e">
        <f t="shared" si="3"/>
        <v>#VALUE!</v>
      </c>
      <c r="B222" s="333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</row>
    <row r="223" spans="1:20" x14ac:dyDescent="0.35">
      <c r="A223" t="e">
        <f t="shared" si="3"/>
        <v>#VALUE!</v>
      </c>
      <c r="B223" s="333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</row>
    <row r="224" spans="1:20" x14ac:dyDescent="0.35">
      <c r="A224" t="e">
        <f t="shared" si="3"/>
        <v>#VALUE!</v>
      </c>
      <c r="B224" s="333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</row>
    <row r="225" spans="1:20" x14ac:dyDescent="0.35">
      <c r="A225" t="e">
        <f t="shared" si="3"/>
        <v>#VALUE!</v>
      </c>
      <c r="B225" s="333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</row>
    <row r="226" spans="1:20" x14ac:dyDescent="0.35">
      <c r="A226" t="e">
        <f t="shared" si="3"/>
        <v>#VALUE!</v>
      </c>
      <c r="B226" s="333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</row>
    <row r="227" spans="1:20" x14ac:dyDescent="0.35">
      <c r="A227" t="e">
        <f t="shared" si="3"/>
        <v>#VALUE!</v>
      </c>
      <c r="B227" s="333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</row>
    <row r="228" spans="1:20" x14ac:dyDescent="0.35">
      <c r="A228" t="e">
        <f t="shared" si="3"/>
        <v>#VALUE!</v>
      </c>
      <c r="B228" s="333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</row>
    <row r="229" spans="1:20" x14ac:dyDescent="0.35">
      <c r="A229" t="e">
        <f t="shared" si="3"/>
        <v>#VALUE!</v>
      </c>
      <c r="B229" s="333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</row>
    <row r="230" spans="1:20" x14ac:dyDescent="0.35">
      <c r="A230" t="e">
        <f t="shared" si="3"/>
        <v>#VALUE!</v>
      </c>
      <c r="B230" s="333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</row>
    <row r="231" spans="1:20" x14ac:dyDescent="0.35">
      <c r="A231" t="e">
        <f t="shared" si="3"/>
        <v>#VALUE!</v>
      </c>
      <c r="B231" s="333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</row>
    <row r="232" spans="1:20" x14ac:dyDescent="0.35">
      <c r="A232" t="e">
        <f t="shared" si="3"/>
        <v>#VALUE!</v>
      </c>
      <c r="B232" s="333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</row>
    <row r="233" spans="1:20" x14ac:dyDescent="0.35">
      <c r="A233" t="e">
        <f t="shared" si="3"/>
        <v>#VALUE!</v>
      </c>
      <c r="B233" s="333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</row>
    <row r="234" spans="1:20" x14ac:dyDescent="0.35">
      <c r="A234" t="e">
        <f t="shared" si="3"/>
        <v>#VALUE!</v>
      </c>
      <c r="B234" s="333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</row>
    <row r="235" spans="1:20" x14ac:dyDescent="0.35">
      <c r="A235" t="e">
        <f t="shared" si="3"/>
        <v>#VALUE!</v>
      </c>
      <c r="B235" s="333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</row>
    <row r="236" spans="1:20" x14ac:dyDescent="0.35">
      <c r="A236" t="e">
        <f t="shared" si="3"/>
        <v>#VALUE!</v>
      </c>
      <c r="B236" s="333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</row>
    <row r="237" spans="1:20" x14ac:dyDescent="0.35">
      <c r="A237" t="e">
        <f t="shared" si="3"/>
        <v>#VALUE!</v>
      </c>
      <c r="B237" s="333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</row>
    <row r="238" spans="1:20" x14ac:dyDescent="0.35">
      <c r="A238" t="e">
        <f t="shared" si="3"/>
        <v>#VALUE!</v>
      </c>
      <c r="B238" s="333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</row>
    <row r="239" spans="1:20" x14ac:dyDescent="0.35">
      <c r="A239" t="e">
        <f t="shared" si="3"/>
        <v>#VALUE!</v>
      </c>
      <c r="B239" s="333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</row>
    <row r="240" spans="1:20" x14ac:dyDescent="0.35">
      <c r="A240" t="e">
        <f t="shared" si="3"/>
        <v>#VALUE!</v>
      </c>
      <c r="B240" s="333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</row>
    <row r="241" spans="1:20" x14ac:dyDescent="0.35">
      <c r="A241" t="e">
        <f t="shared" si="3"/>
        <v>#VALUE!</v>
      </c>
      <c r="B241" s="333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</row>
    <row r="242" spans="1:20" x14ac:dyDescent="0.35">
      <c r="A242" t="e">
        <f t="shared" si="3"/>
        <v>#VALUE!</v>
      </c>
      <c r="B242" s="333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</row>
    <row r="243" spans="1:20" x14ac:dyDescent="0.35">
      <c r="A243" t="e">
        <f t="shared" si="3"/>
        <v>#VALUE!</v>
      </c>
      <c r="B243" s="333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</row>
    <row r="244" spans="1:20" x14ac:dyDescent="0.35">
      <c r="A244" t="e">
        <f t="shared" si="3"/>
        <v>#VALUE!</v>
      </c>
      <c r="B244" s="333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</row>
    <row r="245" spans="1:20" x14ac:dyDescent="0.35">
      <c r="A245" t="e">
        <f t="shared" si="3"/>
        <v>#VALUE!</v>
      </c>
      <c r="B245" s="333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</row>
    <row r="246" spans="1:20" x14ac:dyDescent="0.35">
      <c r="A246" t="e">
        <f t="shared" si="3"/>
        <v>#VALUE!</v>
      </c>
      <c r="B246" s="333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</row>
    <row r="247" spans="1:20" x14ac:dyDescent="0.35">
      <c r="A247" t="e">
        <f t="shared" si="3"/>
        <v>#VALUE!</v>
      </c>
      <c r="B247" s="333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</row>
    <row r="248" spans="1:20" x14ac:dyDescent="0.35">
      <c r="A248" t="e">
        <f t="shared" si="3"/>
        <v>#VALUE!</v>
      </c>
      <c r="B248" s="333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</row>
    <row r="249" spans="1:20" x14ac:dyDescent="0.35">
      <c r="A249" t="e">
        <f t="shared" si="3"/>
        <v>#VALUE!</v>
      </c>
      <c r="B249" s="333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</row>
    <row r="250" spans="1:20" x14ac:dyDescent="0.35">
      <c r="A250" t="e">
        <f t="shared" si="3"/>
        <v>#VALUE!</v>
      </c>
      <c r="B250" s="333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</row>
    <row r="251" spans="1:20" x14ac:dyDescent="0.35">
      <c r="A251" t="e">
        <f t="shared" si="3"/>
        <v>#VALUE!</v>
      </c>
      <c r="B251" s="333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</row>
    <row r="252" spans="1:20" x14ac:dyDescent="0.35">
      <c r="A252" t="e">
        <f t="shared" si="3"/>
        <v>#VALUE!</v>
      </c>
      <c r="B252" s="333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</row>
    <row r="253" spans="1:20" x14ac:dyDescent="0.35">
      <c r="A253" t="e">
        <f t="shared" si="3"/>
        <v>#VALUE!</v>
      </c>
      <c r="B253" s="333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</row>
    <row r="254" spans="1:20" x14ac:dyDescent="0.35">
      <c r="A254" t="e">
        <f t="shared" si="3"/>
        <v>#VALUE!</v>
      </c>
      <c r="B254" s="333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</row>
    <row r="255" spans="1:20" x14ac:dyDescent="0.35">
      <c r="A255" t="e">
        <f t="shared" si="3"/>
        <v>#VALUE!</v>
      </c>
      <c r="B255" s="333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</row>
    <row r="256" spans="1:20" x14ac:dyDescent="0.35">
      <c r="A256" t="e">
        <f t="shared" si="3"/>
        <v>#VALUE!</v>
      </c>
      <c r="B256" s="333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</row>
    <row r="257" spans="1:20" x14ac:dyDescent="0.35">
      <c r="A257" t="e">
        <f t="shared" si="3"/>
        <v>#VALUE!</v>
      </c>
      <c r="B257" s="333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</row>
    <row r="258" spans="1:20" x14ac:dyDescent="0.35">
      <c r="A258" t="e">
        <f t="shared" si="3"/>
        <v>#VALUE!</v>
      </c>
      <c r="B258" s="333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</row>
    <row r="259" spans="1:20" x14ac:dyDescent="0.35">
      <c r="A259" t="e">
        <f t="shared" ref="A259:A322" si="4">VALUE(LEFT(B259,6))</f>
        <v>#VALUE!</v>
      </c>
      <c r="B259" s="333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</row>
    <row r="260" spans="1:20" x14ac:dyDescent="0.35">
      <c r="A260" t="e">
        <f t="shared" si="4"/>
        <v>#VALUE!</v>
      </c>
      <c r="B260" s="333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</row>
    <row r="261" spans="1:20" x14ac:dyDescent="0.35">
      <c r="A261" t="e">
        <f t="shared" si="4"/>
        <v>#VALUE!</v>
      </c>
      <c r="B261" s="333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</row>
    <row r="262" spans="1:20" x14ac:dyDescent="0.35">
      <c r="A262" t="e">
        <f t="shared" si="4"/>
        <v>#VALUE!</v>
      </c>
      <c r="B262" s="333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</row>
    <row r="263" spans="1:20" x14ac:dyDescent="0.35">
      <c r="A263" t="e">
        <f t="shared" si="4"/>
        <v>#VALUE!</v>
      </c>
      <c r="B263" s="333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</row>
    <row r="264" spans="1:20" x14ac:dyDescent="0.35">
      <c r="A264" t="e">
        <f t="shared" si="4"/>
        <v>#VALUE!</v>
      </c>
      <c r="B264" s="333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</row>
    <row r="265" spans="1:20" x14ac:dyDescent="0.35">
      <c r="A265" t="e">
        <f t="shared" si="4"/>
        <v>#VALUE!</v>
      </c>
      <c r="B265" s="333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</row>
    <row r="266" spans="1:20" x14ac:dyDescent="0.35">
      <c r="A266" t="e">
        <f t="shared" si="4"/>
        <v>#VALUE!</v>
      </c>
      <c r="B266" s="333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</row>
    <row r="267" spans="1:20" x14ac:dyDescent="0.35">
      <c r="A267" t="e">
        <f t="shared" si="4"/>
        <v>#VALUE!</v>
      </c>
      <c r="B267" s="333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</row>
    <row r="268" spans="1:20" x14ac:dyDescent="0.35">
      <c r="A268" t="e">
        <f t="shared" si="4"/>
        <v>#VALUE!</v>
      </c>
      <c r="B268" s="333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</row>
    <row r="269" spans="1:20" x14ac:dyDescent="0.35">
      <c r="A269" t="e">
        <f t="shared" si="4"/>
        <v>#VALUE!</v>
      </c>
      <c r="B269" s="333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</row>
    <row r="270" spans="1:20" x14ac:dyDescent="0.35">
      <c r="A270" t="e">
        <f t="shared" si="4"/>
        <v>#VALUE!</v>
      </c>
      <c r="B270" s="333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</row>
    <row r="271" spans="1:20" x14ac:dyDescent="0.35">
      <c r="A271" t="e">
        <f t="shared" si="4"/>
        <v>#VALUE!</v>
      </c>
      <c r="B271" s="333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</row>
    <row r="272" spans="1:20" x14ac:dyDescent="0.35">
      <c r="A272" t="e">
        <f t="shared" si="4"/>
        <v>#VALUE!</v>
      </c>
      <c r="B272" s="333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</row>
    <row r="273" spans="1:20" x14ac:dyDescent="0.35">
      <c r="A273" t="e">
        <f t="shared" si="4"/>
        <v>#VALUE!</v>
      </c>
      <c r="B273" s="333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</row>
    <row r="274" spans="1:20" x14ac:dyDescent="0.35">
      <c r="A274" t="e">
        <f t="shared" si="4"/>
        <v>#VALUE!</v>
      </c>
      <c r="B274" s="333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</row>
    <row r="275" spans="1:20" x14ac:dyDescent="0.35">
      <c r="A275" t="e">
        <f t="shared" si="4"/>
        <v>#VALUE!</v>
      </c>
      <c r="B275" s="333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</row>
    <row r="276" spans="1:20" x14ac:dyDescent="0.35">
      <c r="A276" t="e">
        <f t="shared" si="4"/>
        <v>#VALUE!</v>
      </c>
      <c r="B276" s="333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</row>
    <row r="277" spans="1:20" x14ac:dyDescent="0.35">
      <c r="A277" t="e">
        <f t="shared" si="4"/>
        <v>#VALUE!</v>
      </c>
      <c r="B277" s="333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</row>
    <row r="278" spans="1:20" x14ac:dyDescent="0.35">
      <c r="A278" t="e">
        <f t="shared" si="4"/>
        <v>#VALUE!</v>
      </c>
      <c r="B278" s="333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</row>
    <row r="279" spans="1:20" x14ac:dyDescent="0.35">
      <c r="A279" t="e">
        <f t="shared" si="4"/>
        <v>#VALUE!</v>
      </c>
      <c r="B279" s="333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</row>
    <row r="280" spans="1:20" x14ac:dyDescent="0.35">
      <c r="A280" t="e">
        <f t="shared" si="4"/>
        <v>#VALUE!</v>
      </c>
      <c r="B280" s="333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</row>
    <row r="281" spans="1:20" x14ac:dyDescent="0.35">
      <c r="A281" t="e">
        <f t="shared" si="4"/>
        <v>#VALUE!</v>
      </c>
      <c r="B281" s="333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</row>
    <row r="282" spans="1:20" x14ac:dyDescent="0.35">
      <c r="A282" t="e">
        <f t="shared" si="4"/>
        <v>#VALUE!</v>
      </c>
      <c r="B282" s="333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</row>
    <row r="283" spans="1:20" x14ac:dyDescent="0.35">
      <c r="A283" t="e">
        <f t="shared" si="4"/>
        <v>#VALUE!</v>
      </c>
      <c r="B283" s="333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</row>
    <row r="284" spans="1:20" x14ac:dyDescent="0.35">
      <c r="A284" t="e">
        <f t="shared" si="4"/>
        <v>#VALUE!</v>
      </c>
      <c r="B284" s="333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</row>
    <row r="285" spans="1:20" x14ac:dyDescent="0.35">
      <c r="A285" t="e">
        <f t="shared" si="4"/>
        <v>#VALUE!</v>
      </c>
      <c r="B285" s="333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</row>
    <row r="286" spans="1:20" x14ac:dyDescent="0.35">
      <c r="A286" t="e">
        <f t="shared" si="4"/>
        <v>#VALUE!</v>
      </c>
      <c r="B286" s="333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</row>
    <row r="287" spans="1:20" x14ac:dyDescent="0.35">
      <c r="A287" t="e">
        <f t="shared" si="4"/>
        <v>#VALUE!</v>
      </c>
      <c r="B287" s="333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</row>
    <row r="288" spans="1:20" x14ac:dyDescent="0.35">
      <c r="A288" t="e">
        <f t="shared" si="4"/>
        <v>#VALUE!</v>
      </c>
      <c r="B288" s="333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</row>
    <row r="289" spans="1:20" x14ac:dyDescent="0.35">
      <c r="A289" t="e">
        <f t="shared" si="4"/>
        <v>#VALUE!</v>
      </c>
      <c r="B289" s="333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</row>
    <row r="290" spans="1:20" x14ac:dyDescent="0.35">
      <c r="A290" t="e">
        <f t="shared" si="4"/>
        <v>#VALUE!</v>
      </c>
      <c r="B290" s="333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</row>
    <row r="291" spans="1:20" x14ac:dyDescent="0.35">
      <c r="A291" t="e">
        <f t="shared" si="4"/>
        <v>#VALUE!</v>
      </c>
      <c r="B291" s="333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</row>
    <row r="292" spans="1:20" x14ac:dyDescent="0.35">
      <c r="A292" t="e">
        <f t="shared" si="4"/>
        <v>#VALUE!</v>
      </c>
      <c r="B292" s="333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</row>
    <row r="293" spans="1:20" x14ac:dyDescent="0.35">
      <c r="A293" t="e">
        <f t="shared" si="4"/>
        <v>#VALUE!</v>
      </c>
      <c r="B293" s="333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</row>
    <row r="294" spans="1:20" x14ac:dyDescent="0.35">
      <c r="A294" t="e">
        <f t="shared" si="4"/>
        <v>#VALUE!</v>
      </c>
      <c r="B294" s="333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</row>
    <row r="295" spans="1:20" x14ac:dyDescent="0.35">
      <c r="A295" t="e">
        <f t="shared" si="4"/>
        <v>#VALUE!</v>
      </c>
      <c r="B295" s="333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</row>
    <row r="296" spans="1:20" x14ac:dyDescent="0.35">
      <c r="A296" t="e">
        <f t="shared" si="4"/>
        <v>#VALUE!</v>
      </c>
      <c r="B296" s="333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</row>
    <row r="297" spans="1:20" x14ac:dyDescent="0.35">
      <c r="A297" t="e">
        <f t="shared" si="4"/>
        <v>#VALUE!</v>
      </c>
      <c r="B297" s="333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</row>
    <row r="298" spans="1:20" x14ac:dyDescent="0.35">
      <c r="A298" t="e">
        <f t="shared" si="4"/>
        <v>#VALUE!</v>
      </c>
      <c r="B298" s="333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</row>
    <row r="299" spans="1:20" x14ac:dyDescent="0.35">
      <c r="A299" t="e">
        <f t="shared" si="4"/>
        <v>#VALUE!</v>
      </c>
      <c r="B299" s="333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</row>
    <row r="300" spans="1:20" x14ac:dyDescent="0.35">
      <c r="A300" t="e">
        <f t="shared" si="4"/>
        <v>#VALUE!</v>
      </c>
      <c r="B300" s="333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</row>
    <row r="301" spans="1:20" x14ac:dyDescent="0.35">
      <c r="A301" t="e">
        <f t="shared" si="4"/>
        <v>#VALUE!</v>
      </c>
      <c r="B301" s="333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</row>
    <row r="302" spans="1:20" x14ac:dyDescent="0.35">
      <c r="A302" t="e">
        <f t="shared" si="4"/>
        <v>#VALUE!</v>
      </c>
      <c r="B302" s="333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</row>
    <row r="303" spans="1:20" x14ac:dyDescent="0.35">
      <c r="A303" t="e">
        <f t="shared" si="4"/>
        <v>#VALUE!</v>
      </c>
      <c r="B303" s="333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</row>
    <row r="304" spans="1:20" x14ac:dyDescent="0.35">
      <c r="A304" t="e">
        <f t="shared" si="4"/>
        <v>#VALUE!</v>
      </c>
      <c r="B304" s="333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</row>
    <row r="305" spans="1:20" x14ac:dyDescent="0.35">
      <c r="A305" t="e">
        <f t="shared" si="4"/>
        <v>#VALUE!</v>
      </c>
      <c r="B305" s="333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</row>
    <row r="306" spans="1:20" x14ac:dyDescent="0.35">
      <c r="A306" t="e">
        <f t="shared" si="4"/>
        <v>#VALUE!</v>
      </c>
      <c r="B306" s="333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</row>
    <row r="307" spans="1:20" x14ac:dyDescent="0.35">
      <c r="A307" t="e">
        <f t="shared" si="4"/>
        <v>#VALUE!</v>
      </c>
      <c r="B307" s="333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</row>
    <row r="308" spans="1:20" x14ac:dyDescent="0.35">
      <c r="A308" t="e">
        <f t="shared" si="4"/>
        <v>#VALUE!</v>
      </c>
      <c r="B308" s="333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</row>
    <row r="309" spans="1:20" x14ac:dyDescent="0.35">
      <c r="A309" t="e">
        <f t="shared" si="4"/>
        <v>#VALUE!</v>
      </c>
      <c r="B309" s="333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</row>
    <row r="310" spans="1:20" x14ac:dyDescent="0.35">
      <c r="A310" t="e">
        <f t="shared" si="4"/>
        <v>#VALUE!</v>
      </c>
      <c r="B310" s="333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</row>
    <row r="311" spans="1:20" x14ac:dyDescent="0.35">
      <c r="A311" t="e">
        <f t="shared" si="4"/>
        <v>#VALUE!</v>
      </c>
      <c r="B311" s="333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</row>
    <row r="312" spans="1:20" x14ac:dyDescent="0.35">
      <c r="A312" t="e">
        <f t="shared" si="4"/>
        <v>#VALUE!</v>
      </c>
      <c r="B312" s="333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</row>
    <row r="313" spans="1:20" x14ac:dyDescent="0.35">
      <c r="A313" t="e">
        <f t="shared" si="4"/>
        <v>#VALUE!</v>
      </c>
      <c r="B313" s="333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</row>
    <row r="314" spans="1:20" x14ac:dyDescent="0.35">
      <c r="A314" t="e">
        <f t="shared" si="4"/>
        <v>#VALUE!</v>
      </c>
      <c r="B314" s="333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</row>
    <row r="315" spans="1:20" x14ac:dyDescent="0.35">
      <c r="A315" t="e">
        <f t="shared" si="4"/>
        <v>#VALUE!</v>
      </c>
      <c r="B315" s="333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</row>
    <row r="316" spans="1:20" x14ac:dyDescent="0.35">
      <c r="A316" t="e">
        <f t="shared" si="4"/>
        <v>#VALUE!</v>
      </c>
      <c r="B316" s="333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</row>
    <row r="317" spans="1:20" x14ac:dyDescent="0.35">
      <c r="A317" t="e">
        <f t="shared" si="4"/>
        <v>#VALUE!</v>
      </c>
      <c r="B317" s="333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</row>
    <row r="318" spans="1:20" x14ac:dyDescent="0.35">
      <c r="A318" t="e">
        <f t="shared" si="4"/>
        <v>#VALUE!</v>
      </c>
      <c r="B318" s="333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</row>
    <row r="319" spans="1:20" x14ac:dyDescent="0.35">
      <c r="A319" t="e">
        <f t="shared" si="4"/>
        <v>#VALUE!</v>
      </c>
      <c r="B319" s="333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</row>
    <row r="320" spans="1:20" x14ac:dyDescent="0.35">
      <c r="A320" t="e">
        <f t="shared" si="4"/>
        <v>#VALUE!</v>
      </c>
      <c r="B320" s="333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</row>
    <row r="321" spans="1:20" x14ac:dyDescent="0.35">
      <c r="A321" t="e">
        <f t="shared" si="4"/>
        <v>#VALUE!</v>
      </c>
      <c r="B321" s="333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</row>
    <row r="322" spans="1:20" x14ac:dyDescent="0.35">
      <c r="A322" t="e">
        <f t="shared" si="4"/>
        <v>#VALUE!</v>
      </c>
      <c r="B322" s="333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</row>
    <row r="323" spans="1:20" x14ac:dyDescent="0.35">
      <c r="A323" t="e">
        <f t="shared" ref="A323:A386" si="5">VALUE(LEFT(B323,6))</f>
        <v>#VALUE!</v>
      </c>
      <c r="B323" s="333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</row>
    <row r="324" spans="1:20" x14ac:dyDescent="0.35">
      <c r="A324" t="e">
        <f t="shared" si="5"/>
        <v>#VALUE!</v>
      </c>
      <c r="B324" s="333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</row>
    <row r="325" spans="1:20" x14ac:dyDescent="0.35">
      <c r="A325" t="e">
        <f t="shared" si="5"/>
        <v>#VALUE!</v>
      </c>
      <c r="B325" s="333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</row>
    <row r="326" spans="1:20" x14ac:dyDescent="0.35">
      <c r="A326" t="e">
        <f t="shared" si="5"/>
        <v>#VALUE!</v>
      </c>
      <c r="B326" s="333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</row>
    <row r="327" spans="1:20" x14ac:dyDescent="0.35">
      <c r="A327" t="e">
        <f t="shared" si="5"/>
        <v>#VALUE!</v>
      </c>
      <c r="B327" s="333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</row>
    <row r="328" spans="1:20" x14ac:dyDescent="0.35">
      <c r="A328" t="e">
        <f t="shared" si="5"/>
        <v>#VALUE!</v>
      </c>
      <c r="B328" s="333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</row>
    <row r="329" spans="1:20" x14ac:dyDescent="0.35">
      <c r="A329" t="e">
        <f t="shared" si="5"/>
        <v>#VALUE!</v>
      </c>
      <c r="B329" s="333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</row>
    <row r="330" spans="1:20" x14ac:dyDescent="0.35">
      <c r="A330" t="e">
        <f t="shared" si="5"/>
        <v>#VALUE!</v>
      </c>
      <c r="B330" s="333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</row>
    <row r="331" spans="1:20" x14ac:dyDescent="0.35">
      <c r="A331" t="e">
        <f t="shared" si="5"/>
        <v>#VALUE!</v>
      </c>
      <c r="B331" s="333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</row>
    <row r="332" spans="1:20" x14ac:dyDescent="0.35">
      <c r="A332" t="e">
        <f t="shared" si="5"/>
        <v>#VALUE!</v>
      </c>
      <c r="B332" s="333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</row>
    <row r="333" spans="1:20" x14ac:dyDescent="0.35">
      <c r="A333" t="e">
        <f t="shared" si="5"/>
        <v>#VALUE!</v>
      </c>
      <c r="B333" s="333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</row>
    <row r="334" spans="1:20" x14ac:dyDescent="0.35">
      <c r="A334" t="e">
        <f t="shared" si="5"/>
        <v>#VALUE!</v>
      </c>
      <c r="B334" s="333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</row>
    <row r="335" spans="1:20" x14ac:dyDescent="0.35">
      <c r="A335" t="e">
        <f t="shared" si="5"/>
        <v>#VALUE!</v>
      </c>
      <c r="B335" s="333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</row>
    <row r="336" spans="1:20" x14ac:dyDescent="0.35">
      <c r="A336" t="e">
        <f t="shared" si="5"/>
        <v>#VALUE!</v>
      </c>
      <c r="B336" s="333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</row>
    <row r="337" spans="1:20" x14ac:dyDescent="0.35">
      <c r="A337" t="e">
        <f t="shared" si="5"/>
        <v>#VALUE!</v>
      </c>
      <c r="B337" s="333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</row>
    <row r="338" spans="1:20" x14ac:dyDescent="0.35">
      <c r="A338" t="e">
        <f t="shared" si="5"/>
        <v>#VALUE!</v>
      </c>
      <c r="B338" s="333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</row>
    <row r="339" spans="1:20" x14ac:dyDescent="0.35">
      <c r="A339" t="e">
        <f t="shared" si="5"/>
        <v>#VALUE!</v>
      </c>
      <c r="B339" s="333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</row>
    <row r="340" spans="1:20" x14ac:dyDescent="0.35">
      <c r="A340" t="e">
        <f t="shared" si="5"/>
        <v>#VALUE!</v>
      </c>
      <c r="B340" s="333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</row>
    <row r="341" spans="1:20" x14ac:dyDescent="0.35">
      <c r="A341" t="e">
        <f t="shared" si="5"/>
        <v>#VALUE!</v>
      </c>
      <c r="B341" s="333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</row>
    <row r="342" spans="1:20" x14ac:dyDescent="0.35">
      <c r="A342" t="e">
        <f t="shared" si="5"/>
        <v>#VALUE!</v>
      </c>
      <c r="B342" s="333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</row>
    <row r="343" spans="1:20" x14ac:dyDescent="0.35">
      <c r="A343" t="e">
        <f t="shared" si="5"/>
        <v>#VALUE!</v>
      </c>
      <c r="B343" s="333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</row>
    <row r="344" spans="1:20" x14ac:dyDescent="0.35">
      <c r="A344" t="e">
        <f t="shared" si="5"/>
        <v>#VALUE!</v>
      </c>
      <c r="B344" s="333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</row>
    <row r="345" spans="1:20" x14ac:dyDescent="0.35">
      <c r="A345" t="e">
        <f t="shared" si="5"/>
        <v>#VALUE!</v>
      </c>
      <c r="B345" s="333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</row>
    <row r="346" spans="1:20" x14ac:dyDescent="0.35">
      <c r="A346" t="e">
        <f t="shared" si="5"/>
        <v>#VALUE!</v>
      </c>
      <c r="B346" s="333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</row>
    <row r="347" spans="1:20" x14ac:dyDescent="0.35">
      <c r="A347" t="e">
        <f t="shared" si="5"/>
        <v>#VALUE!</v>
      </c>
      <c r="B347" s="333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</row>
    <row r="348" spans="1:20" x14ac:dyDescent="0.35">
      <c r="A348" t="e">
        <f t="shared" si="5"/>
        <v>#VALUE!</v>
      </c>
      <c r="B348" s="333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</row>
    <row r="349" spans="1:20" x14ac:dyDescent="0.35">
      <c r="A349" t="e">
        <f t="shared" si="5"/>
        <v>#VALUE!</v>
      </c>
      <c r="B349" s="333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</row>
    <row r="350" spans="1:20" x14ac:dyDescent="0.35">
      <c r="A350" t="e">
        <f t="shared" si="5"/>
        <v>#VALUE!</v>
      </c>
      <c r="B350" s="333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</row>
    <row r="351" spans="1:20" x14ac:dyDescent="0.35">
      <c r="A351" t="e">
        <f t="shared" si="5"/>
        <v>#VALUE!</v>
      </c>
      <c r="B351" s="333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</row>
    <row r="352" spans="1:20" x14ac:dyDescent="0.35">
      <c r="A352" t="e">
        <f t="shared" si="5"/>
        <v>#VALUE!</v>
      </c>
      <c r="B352" s="333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</row>
    <row r="353" spans="1:20" x14ac:dyDescent="0.35">
      <c r="A353" t="e">
        <f t="shared" si="5"/>
        <v>#VALUE!</v>
      </c>
      <c r="B353" s="333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</row>
    <row r="354" spans="1:20" x14ac:dyDescent="0.35">
      <c r="A354" t="e">
        <f t="shared" si="5"/>
        <v>#VALUE!</v>
      </c>
      <c r="B354" s="333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</row>
    <row r="355" spans="1:20" x14ac:dyDescent="0.35">
      <c r="A355" t="e">
        <f t="shared" si="5"/>
        <v>#VALUE!</v>
      </c>
      <c r="B355" s="333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</row>
    <row r="356" spans="1:20" x14ac:dyDescent="0.35">
      <c r="A356" t="e">
        <f t="shared" si="5"/>
        <v>#VALUE!</v>
      </c>
      <c r="B356" s="333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</row>
    <row r="357" spans="1:20" x14ac:dyDescent="0.35">
      <c r="A357" t="e">
        <f t="shared" si="5"/>
        <v>#VALUE!</v>
      </c>
      <c r="B357" s="333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</row>
    <row r="358" spans="1:20" x14ac:dyDescent="0.35">
      <c r="A358" t="e">
        <f t="shared" si="5"/>
        <v>#VALUE!</v>
      </c>
      <c r="B358" s="333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</row>
    <row r="359" spans="1:20" x14ac:dyDescent="0.35">
      <c r="A359" t="e">
        <f t="shared" si="5"/>
        <v>#VALUE!</v>
      </c>
      <c r="B359" s="333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</row>
    <row r="360" spans="1:20" x14ac:dyDescent="0.35">
      <c r="A360" t="e">
        <f t="shared" si="5"/>
        <v>#VALUE!</v>
      </c>
      <c r="B360" s="333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</row>
    <row r="361" spans="1:20" x14ac:dyDescent="0.35">
      <c r="A361" t="e">
        <f t="shared" si="5"/>
        <v>#VALUE!</v>
      </c>
      <c r="B361" s="333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</row>
    <row r="362" spans="1:20" x14ac:dyDescent="0.35">
      <c r="A362" t="e">
        <f t="shared" si="5"/>
        <v>#VALUE!</v>
      </c>
      <c r="B362" s="333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</row>
    <row r="363" spans="1:20" x14ac:dyDescent="0.35">
      <c r="A363" t="e">
        <f t="shared" si="5"/>
        <v>#VALUE!</v>
      </c>
      <c r="B363" s="333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</row>
    <row r="364" spans="1:20" x14ac:dyDescent="0.35">
      <c r="A364" t="e">
        <f t="shared" si="5"/>
        <v>#VALUE!</v>
      </c>
      <c r="B364" s="333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</row>
    <row r="365" spans="1:20" x14ac:dyDescent="0.35">
      <c r="A365" t="e">
        <f t="shared" si="5"/>
        <v>#VALUE!</v>
      </c>
      <c r="B365" s="333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</row>
    <row r="366" spans="1:20" x14ac:dyDescent="0.35">
      <c r="A366" t="e">
        <f t="shared" si="5"/>
        <v>#VALUE!</v>
      </c>
      <c r="B366" s="333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</row>
    <row r="367" spans="1:20" x14ac:dyDescent="0.35">
      <c r="A367" t="e">
        <f t="shared" si="5"/>
        <v>#VALUE!</v>
      </c>
      <c r="B367" s="333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</row>
    <row r="368" spans="1:20" x14ac:dyDescent="0.35">
      <c r="A368" t="e">
        <f t="shared" si="5"/>
        <v>#VALUE!</v>
      </c>
      <c r="B368" s="333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</row>
    <row r="369" spans="1:20" x14ac:dyDescent="0.35">
      <c r="A369" t="e">
        <f t="shared" si="5"/>
        <v>#VALUE!</v>
      </c>
      <c r="B369" s="333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</row>
    <row r="370" spans="1:20" x14ac:dyDescent="0.35">
      <c r="A370" t="e">
        <f t="shared" si="5"/>
        <v>#VALUE!</v>
      </c>
      <c r="B370" s="333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</row>
    <row r="371" spans="1:20" x14ac:dyDescent="0.35">
      <c r="A371" t="e">
        <f t="shared" si="5"/>
        <v>#VALUE!</v>
      </c>
      <c r="B371" s="333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</row>
    <row r="372" spans="1:20" x14ac:dyDescent="0.35">
      <c r="A372" t="e">
        <f t="shared" si="5"/>
        <v>#VALUE!</v>
      </c>
      <c r="B372" s="333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</row>
    <row r="373" spans="1:20" x14ac:dyDescent="0.35">
      <c r="A373" t="e">
        <f t="shared" si="5"/>
        <v>#VALUE!</v>
      </c>
      <c r="B373" s="333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</row>
    <row r="374" spans="1:20" x14ac:dyDescent="0.35">
      <c r="A374" t="e">
        <f t="shared" si="5"/>
        <v>#VALUE!</v>
      </c>
      <c r="B374" s="333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</row>
    <row r="375" spans="1:20" x14ac:dyDescent="0.35">
      <c r="A375" t="e">
        <f t="shared" si="5"/>
        <v>#VALUE!</v>
      </c>
      <c r="B375" s="333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</row>
    <row r="376" spans="1:20" x14ac:dyDescent="0.35">
      <c r="A376" t="e">
        <f t="shared" si="5"/>
        <v>#VALUE!</v>
      </c>
      <c r="B376" s="333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</row>
    <row r="377" spans="1:20" x14ac:dyDescent="0.35">
      <c r="A377" t="e">
        <f t="shared" si="5"/>
        <v>#VALUE!</v>
      </c>
      <c r="B377" s="333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</row>
    <row r="378" spans="1:20" x14ac:dyDescent="0.35">
      <c r="A378" t="e">
        <f t="shared" si="5"/>
        <v>#VALUE!</v>
      </c>
      <c r="B378" s="333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</row>
    <row r="379" spans="1:20" x14ac:dyDescent="0.35">
      <c r="A379" t="e">
        <f t="shared" si="5"/>
        <v>#VALUE!</v>
      </c>
      <c r="B379" s="333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</row>
    <row r="380" spans="1:20" x14ac:dyDescent="0.35">
      <c r="A380" t="e">
        <f t="shared" si="5"/>
        <v>#VALUE!</v>
      </c>
      <c r="B380" s="333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</row>
    <row r="381" spans="1:20" x14ac:dyDescent="0.35">
      <c r="A381" t="e">
        <f t="shared" si="5"/>
        <v>#VALUE!</v>
      </c>
      <c r="B381" s="333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</row>
    <row r="382" spans="1:20" x14ac:dyDescent="0.35">
      <c r="A382" t="e">
        <f t="shared" si="5"/>
        <v>#VALUE!</v>
      </c>
      <c r="B382" s="333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</row>
    <row r="383" spans="1:20" x14ac:dyDescent="0.35">
      <c r="A383" t="e">
        <f t="shared" si="5"/>
        <v>#VALUE!</v>
      </c>
      <c r="B383" s="333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</row>
    <row r="384" spans="1:20" x14ac:dyDescent="0.35">
      <c r="A384" t="e">
        <f t="shared" si="5"/>
        <v>#VALUE!</v>
      </c>
      <c r="B384" s="333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</row>
    <row r="385" spans="1:20" x14ac:dyDescent="0.35">
      <c r="A385" t="e">
        <f t="shared" si="5"/>
        <v>#VALUE!</v>
      </c>
      <c r="B385" s="333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</row>
    <row r="386" spans="1:20" x14ac:dyDescent="0.35">
      <c r="A386" t="e">
        <f t="shared" si="5"/>
        <v>#VALUE!</v>
      </c>
      <c r="B386" s="333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</row>
    <row r="387" spans="1:20" x14ac:dyDescent="0.35">
      <c r="A387" t="e">
        <f t="shared" ref="A387:A450" si="6">VALUE(LEFT(B387,6))</f>
        <v>#VALUE!</v>
      </c>
      <c r="B387" s="333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</row>
    <row r="388" spans="1:20" x14ac:dyDescent="0.35">
      <c r="A388" t="e">
        <f t="shared" si="6"/>
        <v>#VALUE!</v>
      </c>
      <c r="B388" s="333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</row>
    <row r="389" spans="1:20" x14ac:dyDescent="0.35">
      <c r="A389" t="e">
        <f t="shared" si="6"/>
        <v>#VALUE!</v>
      </c>
      <c r="B389" s="333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</row>
    <row r="390" spans="1:20" x14ac:dyDescent="0.35">
      <c r="A390" t="e">
        <f t="shared" si="6"/>
        <v>#VALUE!</v>
      </c>
      <c r="B390" s="333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</row>
    <row r="391" spans="1:20" x14ac:dyDescent="0.35">
      <c r="A391" t="e">
        <f t="shared" si="6"/>
        <v>#VALUE!</v>
      </c>
      <c r="B391" s="333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</row>
    <row r="392" spans="1:20" x14ac:dyDescent="0.35">
      <c r="A392" t="e">
        <f t="shared" si="6"/>
        <v>#VALUE!</v>
      </c>
      <c r="B392" s="333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</row>
    <row r="393" spans="1:20" x14ac:dyDescent="0.35">
      <c r="A393" t="e">
        <f t="shared" si="6"/>
        <v>#VALUE!</v>
      </c>
      <c r="B393" s="333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</row>
    <row r="394" spans="1:20" x14ac:dyDescent="0.35">
      <c r="A394" t="e">
        <f t="shared" si="6"/>
        <v>#VALUE!</v>
      </c>
      <c r="B394" s="333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</row>
    <row r="395" spans="1:20" x14ac:dyDescent="0.35">
      <c r="A395" t="e">
        <f t="shared" si="6"/>
        <v>#VALUE!</v>
      </c>
      <c r="B395" s="333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</row>
    <row r="396" spans="1:20" x14ac:dyDescent="0.35">
      <c r="A396" t="e">
        <f t="shared" si="6"/>
        <v>#VALUE!</v>
      </c>
      <c r="B396" s="333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</row>
    <row r="397" spans="1:20" x14ac:dyDescent="0.35">
      <c r="A397" t="e">
        <f t="shared" si="6"/>
        <v>#VALUE!</v>
      </c>
      <c r="B397" s="333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</row>
    <row r="398" spans="1:20" x14ac:dyDescent="0.35">
      <c r="A398" t="e">
        <f t="shared" si="6"/>
        <v>#VALUE!</v>
      </c>
      <c r="B398" s="333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</row>
    <row r="399" spans="1:20" x14ac:dyDescent="0.35">
      <c r="A399" t="e">
        <f t="shared" si="6"/>
        <v>#VALUE!</v>
      </c>
      <c r="B399" s="333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</row>
    <row r="400" spans="1:20" x14ac:dyDescent="0.35">
      <c r="A400" t="e">
        <f t="shared" si="6"/>
        <v>#VALUE!</v>
      </c>
      <c r="B400" s="333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</row>
    <row r="401" spans="1:20" x14ac:dyDescent="0.35">
      <c r="A401" t="e">
        <f t="shared" si="6"/>
        <v>#VALUE!</v>
      </c>
      <c r="B401" s="333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</row>
    <row r="402" spans="1:20" x14ac:dyDescent="0.35">
      <c r="A402" t="e">
        <f t="shared" si="6"/>
        <v>#VALUE!</v>
      </c>
      <c r="B402" s="333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</row>
    <row r="403" spans="1:20" x14ac:dyDescent="0.35">
      <c r="A403" t="e">
        <f t="shared" si="6"/>
        <v>#VALUE!</v>
      </c>
      <c r="B403" s="333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</row>
    <row r="404" spans="1:20" x14ac:dyDescent="0.35">
      <c r="A404" t="e">
        <f t="shared" si="6"/>
        <v>#VALUE!</v>
      </c>
      <c r="B404" s="333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</row>
    <row r="405" spans="1:20" x14ac:dyDescent="0.35">
      <c r="A405" t="e">
        <f t="shared" si="6"/>
        <v>#VALUE!</v>
      </c>
      <c r="B405" s="333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</row>
    <row r="406" spans="1:20" x14ac:dyDescent="0.35">
      <c r="A406" t="e">
        <f t="shared" si="6"/>
        <v>#VALUE!</v>
      </c>
      <c r="B406" s="333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</row>
    <row r="407" spans="1:20" x14ac:dyDescent="0.35">
      <c r="A407" t="e">
        <f t="shared" si="6"/>
        <v>#VALUE!</v>
      </c>
      <c r="B407" s="333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</row>
    <row r="408" spans="1:20" x14ac:dyDescent="0.35">
      <c r="A408" t="e">
        <f t="shared" si="6"/>
        <v>#VALUE!</v>
      </c>
      <c r="B408" s="333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</row>
    <row r="409" spans="1:20" x14ac:dyDescent="0.35">
      <c r="A409" t="e">
        <f t="shared" si="6"/>
        <v>#VALUE!</v>
      </c>
      <c r="B409" s="333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</row>
    <row r="410" spans="1:20" x14ac:dyDescent="0.35">
      <c r="A410" t="e">
        <f t="shared" si="6"/>
        <v>#VALUE!</v>
      </c>
      <c r="B410" s="333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</row>
    <row r="411" spans="1:20" x14ac:dyDescent="0.35">
      <c r="A411" t="e">
        <f t="shared" si="6"/>
        <v>#VALUE!</v>
      </c>
      <c r="B411" s="333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</row>
    <row r="412" spans="1:20" x14ac:dyDescent="0.35">
      <c r="A412" t="e">
        <f t="shared" si="6"/>
        <v>#VALUE!</v>
      </c>
      <c r="B412" s="333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</row>
    <row r="413" spans="1:20" x14ac:dyDescent="0.35">
      <c r="A413" t="e">
        <f t="shared" si="6"/>
        <v>#VALUE!</v>
      </c>
      <c r="B413" s="333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</row>
    <row r="414" spans="1:20" x14ac:dyDescent="0.35">
      <c r="A414" t="e">
        <f t="shared" si="6"/>
        <v>#VALUE!</v>
      </c>
      <c r="B414" s="333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</row>
    <row r="415" spans="1:20" x14ac:dyDescent="0.35">
      <c r="A415" t="e">
        <f t="shared" si="6"/>
        <v>#VALUE!</v>
      </c>
      <c r="B415" s="333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</row>
    <row r="416" spans="1:20" x14ac:dyDescent="0.35">
      <c r="A416" t="e">
        <f t="shared" si="6"/>
        <v>#VALUE!</v>
      </c>
      <c r="B416" s="333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</row>
    <row r="417" spans="1:20" x14ac:dyDescent="0.35">
      <c r="A417" t="e">
        <f t="shared" si="6"/>
        <v>#VALUE!</v>
      </c>
      <c r="B417" s="333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</row>
    <row r="418" spans="1:20" x14ac:dyDescent="0.35">
      <c r="A418" t="e">
        <f t="shared" si="6"/>
        <v>#VALUE!</v>
      </c>
      <c r="B418" s="333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</row>
    <row r="419" spans="1:20" x14ac:dyDescent="0.35">
      <c r="A419" t="e">
        <f t="shared" si="6"/>
        <v>#VALUE!</v>
      </c>
      <c r="B419" s="333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</row>
    <row r="420" spans="1:20" x14ac:dyDescent="0.35">
      <c r="A420" t="e">
        <f t="shared" si="6"/>
        <v>#VALUE!</v>
      </c>
      <c r="B420" s="333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</row>
    <row r="421" spans="1:20" x14ac:dyDescent="0.35">
      <c r="A421" t="e">
        <f t="shared" si="6"/>
        <v>#VALUE!</v>
      </c>
      <c r="B421" s="333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</row>
    <row r="422" spans="1:20" x14ac:dyDescent="0.35">
      <c r="A422" t="e">
        <f t="shared" si="6"/>
        <v>#VALUE!</v>
      </c>
      <c r="B422" s="333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</row>
    <row r="423" spans="1:20" x14ac:dyDescent="0.35">
      <c r="A423" t="e">
        <f t="shared" si="6"/>
        <v>#VALUE!</v>
      </c>
      <c r="B423" s="333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</row>
    <row r="424" spans="1:20" x14ac:dyDescent="0.35">
      <c r="A424" t="e">
        <f t="shared" si="6"/>
        <v>#VALUE!</v>
      </c>
      <c r="B424" s="333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</row>
    <row r="425" spans="1:20" x14ac:dyDescent="0.35">
      <c r="A425" t="e">
        <f t="shared" si="6"/>
        <v>#VALUE!</v>
      </c>
      <c r="B425" s="333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</row>
    <row r="426" spans="1:20" x14ac:dyDescent="0.35">
      <c r="A426" t="e">
        <f t="shared" si="6"/>
        <v>#VALUE!</v>
      </c>
      <c r="B426" s="333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</row>
    <row r="427" spans="1:20" x14ac:dyDescent="0.35">
      <c r="A427" t="e">
        <f t="shared" si="6"/>
        <v>#VALUE!</v>
      </c>
      <c r="B427" s="333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</row>
    <row r="428" spans="1:20" x14ac:dyDescent="0.35">
      <c r="A428" t="e">
        <f t="shared" si="6"/>
        <v>#VALUE!</v>
      </c>
      <c r="B428" s="333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</row>
    <row r="429" spans="1:20" x14ac:dyDescent="0.35">
      <c r="A429" t="e">
        <f t="shared" si="6"/>
        <v>#VALUE!</v>
      </c>
      <c r="B429" s="333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</row>
    <row r="430" spans="1:20" x14ac:dyDescent="0.35">
      <c r="A430" t="e">
        <f t="shared" si="6"/>
        <v>#VALUE!</v>
      </c>
      <c r="B430" s="333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</row>
    <row r="431" spans="1:20" x14ac:dyDescent="0.35">
      <c r="A431" t="e">
        <f t="shared" si="6"/>
        <v>#VALUE!</v>
      </c>
      <c r="B431" s="333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</row>
    <row r="432" spans="1:20" x14ac:dyDescent="0.35">
      <c r="A432" t="e">
        <f t="shared" si="6"/>
        <v>#VALUE!</v>
      </c>
      <c r="B432" s="333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</row>
    <row r="433" spans="1:20" x14ac:dyDescent="0.35">
      <c r="A433" t="e">
        <f t="shared" si="6"/>
        <v>#VALUE!</v>
      </c>
      <c r="B433" s="333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</row>
    <row r="434" spans="1:20" x14ac:dyDescent="0.35">
      <c r="A434" t="e">
        <f t="shared" si="6"/>
        <v>#VALUE!</v>
      </c>
      <c r="B434" s="333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</row>
    <row r="435" spans="1:20" x14ac:dyDescent="0.35">
      <c r="A435" t="e">
        <f t="shared" si="6"/>
        <v>#VALUE!</v>
      </c>
      <c r="B435" s="333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</row>
    <row r="436" spans="1:20" x14ac:dyDescent="0.35">
      <c r="A436" t="e">
        <f t="shared" si="6"/>
        <v>#VALUE!</v>
      </c>
      <c r="B436" s="333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</row>
    <row r="437" spans="1:20" x14ac:dyDescent="0.35">
      <c r="A437" t="e">
        <f t="shared" si="6"/>
        <v>#VALUE!</v>
      </c>
      <c r="B437" s="333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</row>
    <row r="438" spans="1:20" x14ac:dyDescent="0.35">
      <c r="A438" t="e">
        <f t="shared" si="6"/>
        <v>#VALUE!</v>
      </c>
      <c r="B438" s="333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</row>
    <row r="439" spans="1:20" x14ac:dyDescent="0.35">
      <c r="A439" t="e">
        <f t="shared" si="6"/>
        <v>#VALUE!</v>
      </c>
      <c r="B439" s="333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</row>
    <row r="440" spans="1:20" x14ac:dyDescent="0.35">
      <c r="A440" t="e">
        <f t="shared" si="6"/>
        <v>#VALUE!</v>
      </c>
      <c r="B440" s="333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</row>
    <row r="441" spans="1:20" x14ac:dyDescent="0.35">
      <c r="A441" t="e">
        <f t="shared" si="6"/>
        <v>#VALUE!</v>
      </c>
      <c r="B441" s="333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</row>
    <row r="442" spans="1:20" x14ac:dyDescent="0.35">
      <c r="A442" t="e">
        <f t="shared" si="6"/>
        <v>#VALUE!</v>
      </c>
      <c r="B442" s="333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</row>
    <row r="443" spans="1:20" x14ac:dyDescent="0.35">
      <c r="A443" t="e">
        <f t="shared" si="6"/>
        <v>#VALUE!</v>
      </c>
      <c r="B443" s="333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</row>
    <row r="444" spans="1:20" x14ac:dyDescent="0.35">
      <c r="A444" t="e">
        <f t="shared" si="6"/>
        <v>#VALUE!</v>
      </c>
      <c r="B444" s="333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</row>
    <row r="445" spans="1:20" x14ac:dyDescent="0.35">
      <c r="A445" t="e">
        <f t="shared" si="6"/>
        <v>#VALUE!</v>
      </c>
      <c r="B445" s="333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</row>
    <row r="446" spans="1:20" x14ac:dyDescent="0.35">
      <c r="A446" t="e">
        <f t="shared" si="6"/>
        <v>#VALUE!</v>
      </c>
      <c r="B446" s="333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</row>
    <row r="447" spans="1:20" x14ac:dyDescent="0.35">
      <c r="A447" t="e">
        <f t="shared" si="6"/>
        <v>#VALUE!</v>
      </c>
      <c r="B447" s="333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</row>
    <row r="448" spans="1:20" x14ac:dyDescent="0.35">
      <c r="A448" t="e">
        <f t="shared" si="6"/>
        <v>#VALUE!</v>
      </c>
      <c r="B448" s="333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</row>
    <row r="449" spans="1:20" x14ac:dyDescent="0.35">
      <c r="A449" t="e">
        <f t="shared" si="6"/>
        <v>#VALUE!</v>
      </c>
      <c r="B449" s="333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</row>
    <row r="450" spans="1:20" x14ac:dyDescent="0.35">
      <c r="A450" t="e">
        <f t="shared" si="6"/>
        <v>#VALUE!</v>
      </c>
      <c r="B450" s="333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</row>
    <row r="451" spans="1:20" x14ac:dyDescent="0.35">
      <c r="A451" t="e">
        <f t="shared" ref="A451:A500" si="7">VALUE(LEFT(B451,6))</f>
        <v>#VALUE!</v>
      </c>
      <c r="B451" s="333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</row>
    <row r="452" spans="1:20" x14ac:dyDescent="0.35">
      <c r="A452" t="e">
        <f t="shared" si="7"/>
        <v>#VALUE!</v>
      </c>
      <c r="B452" s="333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</row>
    <row r="453" spans="1:20" x14ac:dyDescent="0.35">
      <c r="A453" t="e">
        <f t="shared" si="7"/>
        <v>#VALUE!</v>
      </c>
      <c r="B453" s="333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</row>
    <row r="454" spans="1:20" x14ac:dyDescent="0.35">
      <c r="A454" t="e">
        <f t="shared" si="7"/>
        <v>#VALUE!</v>
      </c>
      <c r="B454" s="333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</row>
    <row r="455" spans="1:20" x14ac:dyDescent="0.35">
      <c r="A455" t="e">
        <f t="shared" si="7"/>
        <v>#VALUE!</v>
      </c>
      <c r="B455" s="333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</row>
    <row r="456" spans="1:20" x14ac:dyDescent="0.35">
      <c r="A456" t="e">
        <f t="shared" si="7"/>
        <v>#VALUE!</v>
      </c>
      <c r="B456" s="333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</row>
    <row r="457" spans="1:20" x14ac:dyDescent="0.35">
      <c r="A457" t="e">
        <f t="shared" si="7"/>
        <v>#VALUE!</v>
      </c>
      <c r="B457" s="333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</row>
    <row r="458" spans="1:20" x14ac:dyDescent="0.35">
      <c r="A458" t="e">
        <f t="shared" si="7"/>
        <v>#VALUE!</v>
      </c>
      <c r="B458" s="333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</row>
    <row r="459" spans="1:20" x14ac:dyDescent="0.35">
      <c r="A459" t="e">
        <f t="shared" si="7"/>
        <v>#VALUE!</v>
      </c>
      <c r="B459" s="333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</row>
    <row r="460" spans="1:20" x14ac:dyDescent="0.35">
      <c r="A460" t="e">
        <f t="shared" si="7"/>
        <v>#VALUE!</v>
      </c>
      <c r="B460" s="333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</row>
    <row r="461" spans="1:20" x14ac:dyDescent="0.35">
      <c r="A461" t="e">
        <f t="shared" si="7"/>
        <v>#VALUE!</v>
      </c>
      <c r="B461" s="333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</row>
    <row r="462" spans="1:20" x14ac:dyDescent="0.35">
      <c r="A462" t="e">
        <f t="shared" si="7"/>
        <v>#VALUE!</v>
      </c>
      <c r="B462" s="333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</row>
    <row r="463" spans="1:20" x14ac:dyDescent="0.35">
      <c r="A463" t="e">
        <f t="shared" si="7"/>
        <v>#VALUE!</v>
      </c>
      <c r="B463" s="333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</row>
    <row r="464" spans="1:20" x14ac:dyDescent="0.35">
      <c r="A464" t="e">
        <f t="shared" si="7"/>
        <v>#VALUE!</v>
      </c>
      <c r="B464" s="333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</row>
    <row r="465" spans="1:20" x14ac:dyDescent="0.35">
      <c r="A465" t="e">
        <f t="shared" si="7"/>
        <v>#VALUE!</v>
      </c>
      <c r="B465" s="333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</row>
    <row r="466" spans="1:20" x14ac:dyDescent="0.35">
      <c r="A466" t="e">
        <f t="shared" si="7"/>
        <v>#VALUE!</v>
      </c>
      <c r="B466" s="333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</row>
    <row r="467" spans="1:20" x14ac:dyDescent="0.35">
      <c r="A467" t="e">
        <f t="shared" si="7"/>
        <v>#VALUE!</v>
      </c>
      <c r="B467" s="333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</row>
    <row r="468" spans="1:20" x14ac:dyDescent="0.35">
      <c r="A468" t="e">
        <f t="shared" si="7"/>
        <v>#VALUE!</v>
      </c>
      <c r="B468" s="333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</row>
    <row r="469" spans="1:20" x14ac:dyDescent="0.35">
      <c r="A469" t="e">
        <f t="shared" si="7"/>
        <v>#VALUE!</v>
      </c>
      <c r="B469" s="333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</row>
    <row r="470" spans="1:20" x14ac:dyDescent="0.35">
      <c r="A470" t="e">
        <f t="shared" si="7"/>
        <v>#VALUE!</v>
      </c>
      <c r="B470" s="333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</row>
    <row r="471" spans="1:20" x14ac:dyDescent="0.35">
      <c r="A471" t="e">
        <f t="shared" si="7"/>
        <v>#VALUE!</v>
      </c>
      <c r="B471" s="333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</row>
    <row r="472" spans="1:20" x14ac:dyDescent="0.35">
      <c r="A472" t="e">
        <f t="shared" si="7"/>
        <v>#VALUE!</v>
      </c>
      <c r="B472" s="333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</row>
    <row r="473" spans="1:20" x14ac:dyDescent="0.35">
      <c r="A473" t="e">
        <f t="shared" si="7"/>
        <v>#VALUE!</v>
      </c>
      <c r="B473" s="333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</row>
    <row r="474" spans="1:20" x14ac:dyDescent="0.35">
      <c r="A474" t="e">
        <f t="shared" si="7"/>
        <v>#VALUE!</v>
      </c>
      <c r="B474" s="333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</row>
    <row r="475" spans="1:20" x14ac:dyDescent="0.35">
      <c r="A475" t="e">
        <f t="shared" si="7"/>
        <v>#VALUE!</v>
      </c>
      <c r="B475" s="333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</row>
    <row r="476" spans="1:20" x14ac:dyDescent="0.35">
      <c r="A476" t="e">
        <f t="shared" si="7"/>
        <v>#VALUE!</v>
      </c>
      <c r="B476" s="333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</row>
    <row r="477" spans="1:20" x14ac:dyDescent="0.35">
      <c r="A477" t="e">
        <f t="shared" si="7"/>
        <v>#VALUE!</v>
      </c>
      <c r="B477" s="333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</row>
    <row r="478" spans="1:20" x14ac:dyDescent="0.35">
      <c r="A478" t="e">
        <f t="shared" si="7"/>
        <v>#VALUE!</v>
      </c>
      <c r="B478" s="333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</row>
    <row r="479" spans="1:20" x14ac:dyDescent="0.35">
      <c r="A479" t="e">
        <f t="shared" si="7"/>
        <v>#VALUE!</v>
      </c>
      <c r="B479" s="333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</row>
    <row r="480" spans="1:20" x14ac:dyDescent="0.35">
      <c r="A480" t="e">
        <f t="shared" si="7"/>
        <v>#VALUE!</v>
      </c>
      <c r="B480" s="333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</row>
    <row r="481" spans="1:20" x14ac:dyDescent="0.35">
      <c r="A481" t="e">
        <f t="shared" si="7"/>
        <v>#VALUE!</v>
      </c>
      <c r="B481" s="333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</row>
    <row r="482" spans="1:20" x14ac:dyDescent="0.35">
      <c r="A482" t="e">
        <f t="shared" si="7"/>
        <v>#VALUE!</v>
      </c>
      <c r="B482" s="333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</row>
    <row r="483" spans="1:20" x14ac:dyDescent="0.35">
      <c r="A483" t="e">
        <f t="shared" si="7"/>
        <v>#VALUE!</v>
      </c>
      <c r="B483" s="333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</row>
    <row r="484" spans="1:20" x14ac:dyDescent="0.35">
      <c r="A484" t="e">
        <f t="shared" si="7"/>
        <v>#VALUE!</v>
      </c>
      <c r="B484" s="333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</row>
    <row r="485" spans="1:20" x14ac:dyDescent="0.35">
      <c r="A485" t="e">
        <f t="shared" si="7"/>
        <v>#VALUE!</v>
      </c>
      <c r="B485" s="333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</row>
    <row r="486" spans="1:20" x14ac:dyDescent="0.35">
      <c r="A486" t="e">
        <f t="shared" si="7"/>
        <v>#VALUE!</v>
      </c>
      <c r="B486" s="333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</row>
    <row r="487" spans="1:20" x14ac:dyDescent="0.35">
      <c r="A487" t="e">
        <f t="shared" si="7"/>
        <v>#VALUE!</v>
      </c>
      <c r="B487" s="333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</row>
    <row r="488" spans="1:20" x14ac:dyDescent="0.35">
      <c r="A488" t="e">
        <f t="shared" si="7"/>
        <v>#VALUE!</v>
      </c>
      <c r="B488" s="333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</row>
    <row r="489" spans="1:20" x14ac:dyDescent="0.35">
      <c r="A489" t="e">
        <f t="shared" si="7"/>
        <v>#VALUE!</v>
      </c>
      <c r="B489" s="333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</row>
    <row r="490" spans="1:20" x14ac:dyDescent="0.35">
      <c r="A490" t="e">
        <f t="shared" si="7"/>
        <v>#VALUE!</v>
      </c>
      <c r="B490" s="333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</row>
    <row r="491" spans="1:20" x14ac:dyDescent="0.35">
      <c r="A491" t="e">
        <f t="shared" si="7"/>
        <v>#VALUE!</v>
      </c>
      <c r="B491" s="333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</row>
    <row r="492" spans="1:20" x14ac:dyDescent="0.35">
      <c r="A492" t="e">
        <f t="shared" si="7"/>
        <v>#VALUE!</v>
      </c>
      <c r="B492" s="333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</row>
    <row r="493" spans="1:20" x14ac:dyDescent="0.35">
      <c r="A493" t="e">
        <f t="shared" si="7"/>
        <v>#VALUE!</v>
      </c>
      <c r="B493" s="333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</row>
    <row r="494" spans="1:20" x14ac:dyDescent="0.35">
      <c r="A494" t="e">
        <f t="shared" si="7"/>
        <v>#VALUE!</v>
      </c>
      <c r="B494" s="333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</row>
    <row r="495" spans="1:20" x14ac:dyDescent="0.35">
      <c r="A495" t="e">
        <f t="shared" si="7"/>
        <v>#VALUE!</v>
      </c>
      <c r="B495" s="333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</row>
    <row r="496" spans="1:20" x14ac:dyDescent="0.35">
      <c r="A496" t="e">
        <f t="shared" si="7"/>
        <v>#VALUE!</v>
      </c>
      <c r="B496" s="333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</row>
    <row r="497" spans="1:20" x14ac:dyDescent="0.35">
      <c r="A497" t="e">
        <f t="shared" si="7"/>
        <v>#VALUE!</v>
      </c>
      <c r="B497" s="333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</row>
    <row r="498" spans="1:20" x14ac:dyDescent="0.35">
      <c r="A498" t="e">
        <f t="shared" si="7"/>
        <v>#VALUE!</v>
      </c>
      <c r="B498" s="333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</row>
    <row r="499" spans="1:20" x14ac:dyDescent="0.35">
      <c r="A499" t="e">
        <f t="shared" si="7"/>
        <v>#VALUE!</v>
      </c>
      <c r="B499" s="333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</row>
    <row r="500" spans="1:20" x14ac:dyDescent="0.35">
      <c r="A500" t="e">
        <f t="shared" si="7"/>
        <v>#VALUE!</v>
      </c>
      <c r="B500" s="333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</row>
  </sheetData>
  <sheetProtection algorithmName="SHA-512" hashValue="8OFjFOhExcWW2+boL7nai8hjBiTW5QKcjdsjwEiJTJ/VqZQJ/sq3fK81szEN8omus3zX/VRQxsYjInDKR5UHyA==" saltValue="aZp3mFuzKRW0XU4axqKEBg==" spinCount="100000" sheet="1" objects="1" scenarios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>
    <tabColor theme="9" tint="0.39997558519241921"/>
  </sheetPr>
  <dimension ref="A1:Q500"/>
  <sheetViews>
    <sheetView topLeftCell="E1" workbookViewId="0">
      <pane ySplit="5" topLeftCell="A55" activePane="bottomLeft" state="frozen"/>
      <selection sqref="A1:XFD1048576"/>
      <selection pane="bottomLeft" activeCell="C1" sqref="C1:Q64"/>
    </sheetView>
  </sheetViews>
  <sheetFormatPr defaultColWidth="8.81640625" defaultRowHeight="14.5" x14ac:dyDescent="0.35"/>
  <cols>
    <col min="1" max="1" width="8.81640625" customWidth="1"/>
    <col min="2" max="2" width="4.7265625" customWidth="1"/>
    <col min="3" max="3" width="5" style="334" customWidth="1"/>
    <col min="4" max="4" width="37.26953125" style="334" bestFit="1" customWidth="1"/>
    <col min="5" max="17" width="10.7265625" style="335" customWidth="1"/>
  </cols>
  <sheetData>
    <row r="1" spans="1:17" x14ac:dyDescent="0.35">
      <c r="C1" s="333" t="s">
        <v>1475</v>
      </c>
      <c r="D1" s="333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</row>
    <row r="2" spans="1:17" x14ac:dyDescent="0.35">
      <c r="C2" s="333" t="s">
        <v>2002</v>
      </c>
      <c r="D2" s="333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</row>
    <row r="3" spans="1:17" x14ac:dyDescent="0.35">
      <c r="C3" s="333"/>
      <c r="D3" s="333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</row>
    <row r="4" spans="1:17" x14ac:dyDescent="0.35">
      <c r="A4">
        <v>1</v>
      </c>
    </row>
    <row r="5" spans="1:17" x14ac:dyDescent="0.35">
      <c r="A5" t="s">
        <v>1838</v>
      </c>
      <c r="C5" s="333"/>
      <c r="D5" s="333"/>
      <c r="E5" s="328" t="s">
        <v>671</v>
      </c>
      <c r="F5" s="328" t="s">
        <v>672</v>
      </c>
      <c r="G5" s="328" t="s">
        <v>673</v>
      </c>
      <c r="H5" s="328" t="s">
        <v>674</v>
      </c>
      <c r="I5" s="328" t="s">
        <v>675</v>
      </c>
      <c r="J5" s="328" t="s">
        <v>676</v>
      </c>
      <c r="K5" s="328" t="s">
        <v>677</v>
      </c>
      <c r="L5" s="328" t="s">
        <v>678</v>
      </c>
      <c r="M5" s="328" t="s">
        <v>679</v>
      </c>
      <c r="N5" s="328" t="s">
        <v>680</v>
      </c>
      <c r="O5" s="328" t="s">
        <v>681</v>
      </c>
      <c r="P5" s="328" t="s">
        <v>682</v>
      </c>
      <c r="Q5" s="328" t="s">
        <v>2</v>
      </c>
    </row>
    <row r="6" spans="1:17" x14ac:dyDescent="0.35">
      <c r="A6" t="e">
        <f t="shared" ref="A6:A69" si="0">VALUE(LEFT(D6,6))</f>
        <v>#VALUE!</v>
      </c>
      <c r="C6" s="333" t="s">
        <v>2001</v>
      </c>
      <c r="D6" s="333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x14ac:dyDescent="0.35">
      <c r="A7" t="e">
        <f t="shared" si="0"/>
        <v>#VALUE!</v>
      </c>
      <c r="C7" s="333" t="s">
        <v>1961</v>
      </c>
      <c r="D7" s="333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x14ac:dyDescent="0.35">
      <c r="A8" t="e">
        <f t="shared" si="0"/>
        <v>#VALUE!</v>
      </c>
      <c r="C8" s="333"/>
      <c r="D8" s="333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x14ac:dyDescent="0.35">
      <c r="A9">
        <f t="shared" si="0"/>
        <v>420000</v>
      </c>
      <c r="C9" s="333"/>
      <c r="D9" s="333" t="s">
        <v>1949</v>
      </c>
      <c r="E9" s="328">
        <v>234.04</v>
      </c>
      <c r="F9" s="328">
        <v>222.63</v>
      </c>
      <c r="G9" s="328">
        <v>254.31</v>
      </c>
      <c r="H9" s="328">
        <v>253.89</v>
      </c>
      <c r="I9" s="328">
        <v>253.95</v>
      </c>
      <c r="J9" s="328">
        <v>238.03</v>
      </c>
      <c r="K9" s="328">
        <v>245.03</v>
      </c>
      <c r="L9" s="328">
        <v>251.93</v>
      </c>
      <c r="M9" s="328">
        <v>217.37</v>
      </c>
      <c r="N9" s="328">
        <v>218.86</v>
      </c>
      <c r="O9" s="328">
        <v>211.13</v>
      </c>
      <c r="P9" s="328">
        <v>217.28</v>
      </c>
      <c r="Q9" s="328">
        <v>2818.45</v>
      </c>
    </row>
    <row r="10" spans="1:17" x14ac:dyDescent="0.35">
      <c r="A10" t="e">
        <f t="shared" si="0"/>
        <v>#VALUE!</v>
      </c>
      <c r="C10" s="333" t="s">
        <v>1962</v>
      </c>
      <c r="D10" s="333"/>
      <c r="E10" s="328">
        <v>234.04</v>
      </c>
      <c r="F10" s="328">
        <v>222.63</v>
      </c>
      <c r="G10" s="328">
        <v>254.31</v>
      </c>
      <c r="H10" s="328">
        <v>253.89</v>
      </c>
      <c r="I10" s="328">
        <v>253.95</v>
      </c>
      <c r="J10" s="328">
        <v>238.03</v>
      </c>
      <c r="K10" s="328">
        <v>245.03</v>
      </c>
      <c r="L10" s="328">
        <v>251.93</v>
      </c>
      <c r="M10" s="328">
        <v>217.37</v>
      </c>
      <c r="N10" s="328">
        <v>218.86</v>
      </c>
      <c r="O10" s="328">
        <v>211.13</v>
      </c>
      <c r="P10" s="328">
        <v>217.28</v>
      </c>
      <c r="Q10" s="328">
        <v>2818.45</v>
      </c>
    </row>
    <row r="11" spans="1:17" x14ac:dyDescent="0.35">
      <c r="A11" t="e">
        <f t="shared" si="0"/>
        <v>#VALUE!</v>
      </c>
      <c r="C11" s="333" t="s">
        <v>177</v>
      </c>
      <c r="D11" s="333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x14ac:dyDescent="0.35">
      <c r="A12" t="e">
        <f t="shared" si="0"/>
        <v>#VALUE!</v>
      </c>
      <c r="C12" s="333"/>
      <c r="D12" s="333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x14ac:dyDescent="0.35">
      <c r="A13" t="e">
        <f t="shared" si="0"/>
        <v>#VALUE!</v>
      </c>
      <c r="C13" s="333"/>
      <c r="D13" s="333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x14ac:dyDescent="0.35">
      <c r="A14">
        <f t="shared" si="0"/>
        <v>491000</v>
      </c>
      <c r="C14" s="333"/>
      <c r="D14" s="333" t="s">
        <v>1898</v>
      </c>
      <c r="E14" s="328">
        <v>19712</v>
      </c>
      <c r="F14" s="328">
        <v>19712</v>
      </c>
      <c r="G14" s="328">
        <v>19712</v>
      </c>
      <c r="H14" s="328">
        <v>19712</v>
      </c>
      <c r="I14" s="328">
        <v>19712</v>
      </c>
      <c r="J14" s="328">
        <v>19712</v>
      </c>
      <c r="K14" s="328">
        <v>19712</v>
      </c>
      <c r="L14" s="328">
        <v>19712</v>
      </c>
      <c r="M14" s="328">
        <v>19712</v>
      </c>
      <c r="N14" s="328">
        <v>19712</v>
      </c>
      <c r="O14" s="328">
        <v>19712</v>
      </c>
      <c r="P14" s="328">
        <v>19712</v>
      </c>
      <c r="Q14" s="328">
        <v>236544</v>
      </c>
    </row>
    <row r="15" spans="1:17" x14ac:dyDescent="0.35">
      <c r="A15" t="e">
        <f t="shared" si="0"/>
        <v>#VALUE!</v>
      </c>
      <c r="C15" s="333"/>
      <c r="D15" s="333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x14ac:dyDescent="0.35">
      <c r="A16">
        <f t="shared" si="0"/>
        <v>491557</v>
      </c>
      <c r="C16" s="333"/>
      <c r="D16" s="333" t="s">
        <v>1899</v>
      </c>
      <c r="E16" s="328">
        <v>20363.79</v>
      </c>
      <c r="F16" s="328">
        <v>20363.79</v>
      </c>
      <c r="G16" s="328">
        <v>20363.79</v>
      </c>
      <c r="H16" s="328">
        <v>20363.79</v>
      </c>
      <c r="I16" s="328">
        <v>20363.79</v>
      </c>
      <c r="J16" s="328">
        <v>20363.79</v>
      </c>
      <c r="K16" s="328">
        <v>20363.79</v>
      </c>
      <c r="L16" s="328">
        <v>20363.79</v>
      </c>
      <c r="M16" s="328">
        <v>20363.79</v>
      </c>
      <c r="N16" s="328">
        <v>20363.79</v>
      </c>
      <c r="O16" s="328">
        <v>20363.79</v>
      </c>
      <c r="P16" s="328">
        <v>20363.79</v>
      </c>
      <c r="Q16" s="328">
        <v>244365.48</v>
      </c>
    </row>
    <row r="17" spans="1:17" x14ac:dyDescent="0.35">
      <c r="A17" t="e">
        <f t="shared" si="0"/>
        <v>#VALUE!</v>
      </c>
      <c r="C17" s="333"/>
      <c r="D17" s="333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1:17" x14ac:dyDescent="0.35">
      <c r="A18" t="e">
        <f t="shared" si="0"/>
        <v>#VALUE!</v>
      </c>
      <c r="C18" s="333" t="s">
        <v>1963</v>
      </c>
      <c r="D18" s="333"/>
      <c r="E18" s="328">
        <v>40075.79</v>
      </c>
      <c r="F18" s="328">
        <v>40075.79</v>
      </c>
      <c r="G18" s="328">
        <v>40075.79</v>
      </c>
      <c r="H18" s="328">
        <v>40075.79</v>
      </c>
      <c r="I18" s="328">
        <v>40075.79</v>
      </c>
      <c r="J18" s="328">
        <v>40075.79</v>
      </c>
      <c r="K18" s="328">
        <v>40075.79</v>
      </c>
      <c r="L18" s="328">
        <v>40075.79</v>
      </c>
      <c r="M18" s="328">
        <v>40075.79</v>
      </c>
      <c r="N18" s="328">
        <v>40075.79</v>
      </c>
      <c r="O18" s="328">
        <v>40075.79</v>
      </c>
      <c r="P18" s="328">
        <v>40075.79</v>
      </c>
      <c r="Q18" s="328">
        <v>480909.48</v>
      </c>
    </row>
    <row r="19" spans="1:17" x14ac:dyDescent="0.35">
      <c r="A19" t="e">
        <f t="shared" si="0"/>
        <v>#VALUE!</v>
      </c>
      <c r="C19" s="333" t="s">
        <v>1964</v>
      </c>
      <c r="D19" s="333"/>
      <c r="E19" s="328">
        <v>40309.83</v>
      </c>
      <c r="F19" s="328">
        <v>40298.42</v>
      </c>
      <c r="G19" s="328">
        <v>40330.1</v>
      </c>
      <c r="H19" s="328">
        <v>40329.68</v>
      </c>
      <c r="I19" s="328">
        <v>40329.74</v>
      </c>
      <c r="J19" s="328">
        <v>40313.82</v>
      </c>
      <c r="K19" s="328">
        <v>40320.82</v>
      </c>
      <c r="L19" s="328">
        <v>40327.72</v>
      </c>
      <c r="M19" s="328">
        <v>40293.160000000003</v>
      </c>
      <c r="N19" s="328">
        <v>40294.65</v>
      </c>
      <c r="O19" s="328">
        <v>40286.92</v>
      </c>
      <c r="P19" s="328">
        <v>40293.07</v>
      </c>
      <c r="Q19" s="328">
        <v>483727.93</v>
      </c>
    </row>
    <row r="20" spans="1:17" x14ac:dyDescent="0.35">
      <c r="A20" t="e">
        <f t="shared" si="0"/>
        <v>#VALUE!</v>
      </c>
      <c r="C20" s="333"/>
      <c r="D20" s="333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1:17" x14ac:dyDescent="0.35">
      <c r="A21" t="e">
        <f t="shared" si="0"/>
        <v>#VALUE!</v>
      </c>
      <c r="C21" s="333" t="s">
        <v>1986</v>
      </c>
      <c r="D21" s="333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1:17" x14ac:dyDescent="0.35">
      <c r="A22" t="e">
        <f t="shared" si="0"/>
        <v>#VALUE!</v>
      </c>
      <c r="C22" s="333" t="s">
        <v>1988</v>
      </c>
      <c r="D22" s="333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1:17" x14ac:dyDescent="0.35">
      <c r="A23" t="e">
        <f t="shared" si="0"/>
        <v>#VALUE!</v>
      </c>
      <c r="C23" s="333"/>
      <c r="D23" s="333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1:17" x14ac:dyDescent="0.35">
      <c r="A24">
        <f t="shared" si="0"/>
        <v>611015</v>
      </c>
      <c r="C24" s="333"/>
      <c r="D24" s="333" t="s">
        <v>2007</v>
      </c>
      <c r="E24" s="328" t="s">
        <v>1845</v>
      </c>
      <c r="F24" s="328" t="s">
        <v>1845</v>
      </c>
      <c r="G24" s="328" t="s">
        <v>1845</v>
      </c>
      <c r="H24" s="328" t="s">
        <v>1845</v>
      </c>
      <c r="I24" s="328" t="s">
        <v>1845</v>
      </c>
      <c r="J24" s="328" t="s">
        <v>1845</v>
      </c>
      <c r="K24" s="328">
        <v>15525</v>
      </c>
      <c r="L24" s="328" t="s">
        <v>1845</v>
      </c>
      <c r="M24" s="328" t="s">
        <v>1845</v>
      </c>
      <c r="N24" s="328">
        <v>15525</v>
      </c>
      <c r="O24" s="328" t="s">
        <v>1845</v>
      </c>
      <c r="P24" s="328" t="s">
        <v>1845</v>
      </c>
      <c r="Q24" s="328">
        <v>31050</v>
      </c>
    </row>
    <row r="25" spans="1:17" x14ac:dyDescent="0.35">
      <c r="A25" t="e">
        <f t="shared" si="0"/>
        <v>#VALUE!</v>
      </c>
      <c r="C25" s="333" t="s">
        <v>1990</v>
      </c>
      <c r="D25" s="333"/>
      <c r="E25" s="328" t="s">
        <v>1845</v>
      </c>
      <c r="F25" s="328" t="s">
        <v>1845</v>
      </c>
      <c r="G25" s="328" t="s">
        <v>1845</v>
      </c>
      <c r="H25" s="328" t="s">
        <v>1845</v>
      </c>
      <c r="I25" s="328" t="s">
        <v>1845</v>
      </c>
      <c r="J25" s="328" t="s">
        <v>1845</v>
      </c>
      <c r="K25" s="328">
        <v>15525</v>
      </c>
      <c r="L25" s="328" t="s">
        <v>1845</v>
      </c>
      <c r="M25" s="328" t="s">
        <v>1845</v>
      </c>
      <c r="N25" s="328">
        <v>15525</v>
      </c>
      <c r="O25" s="328" t="s">
        <v>1845</v>
      </c>
      <c r="P25" s="328" t="s">
        <v>1845</v>
      </c>
      <c r="Q25" s="328">
        <v>31050</v>
      </c>
    </row>
    <row r="26" spans="1:17" x14ac:dyDescent="0.35">
      <c r="A26" t="e">
        <f t="shared" si="0"/>
        <v>#VALUE!</v>
      </c>
      <c r="C26" s="333" t="s">
        <v>1991</v>
      </c>
      <c r="D26" s="333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1:17" x14ac:dyDescent="0.35">
      <c r="A27" t="e">
        <f t="shared" si="0"/>
        <v>#VALUE!</v>
      </c>
      <c r="C27" s="333"/>
      <c r="D27" s="333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1:17" x14ac:dyDescent="0.35">
      <c r="A28" t="e">
        <f t="shared" si="0"/>
        <v>#VALUE!</v>
      </c>
      <c r="C28" s="333"/>
      <c r="D28" s="333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1:17" x14ac:dyDescent="0.35">
      <c r="A29">
        <f t="shared" si="0"/>
        <v>624100</v>
      </c>
      <c r="C29" s="333"/>
      <c r="D29" s="333" t="s">
        <v>2008</v>
      </c>
      <c r="E29" s="328" t="s">
        <v>1845</v>
      </c>
      <c r="F29" s="328" t="s">
        <v>1845</v>
      </c>
      <c r="G29" s="328" t="s">
        <v>1845</v>
      </c>
      <c r="H29" s="328" t="s">
        <v>1845</v>
      </c>
      <c r="I29" s="328" t="s">
        <v>1845</v>
      </c>
      <c r="J29" s="328" t="s">
        <v>1845</v>
      </c>
      <c r="K29" s="328">
        <v>12000</v>
      </c>
      <c r="L29" s="328" t="s">
        <v>1845</v>
      </c>
      <c r="M29" s="328" t="s">
        <v>1845</v>
      </c>
      <c r="N29" s="328" t="s">
        <v>1845</v>
      </c>
      <c r="O29" s="328">
        <v>-36580.959999999999</v>
      </c>
      <c r="P29" s="328" t="s">
        <v>1845</v>
      </c>
      <c r="Q29" s="328">
        <v>-24580.959999999999</v>
      </c>
    </row>
    <row r="30" spans="1:17" x14ac:dyDescent="0.35">
      <c r="A30" t="e">
        <f t="shared" si="0"/>
        <v>#VALUE!</v>
      </c>
      <c r="C30" s="333" t="s">
        <v>1992</v>
      </c>
      <c r="D30" s="333"/>
      <c r="E30" s="328" t="s">
        <v>1845</v>
      </c>
      <c r="F30" s="328" t="s">
        <v>1845</v>
      </c>
      <c r="G30" s="328" t="s">
        <v>1845</v>
      </c>
      <c r="H30" s="328" t="s">
        <v>1845</v>
      </c>
      <c r="I30" s="328" t="s">
        <v>1845</v>
      </c>
      <c r="J30" s="328" t="s">
        <v>1845</v>
      </c>
      <c r="K30" s="328">
        <v>12000</v>
      </c>
      <c r="L30" s="328" t="s">
        <v>1845</v>
      </c>
      <c r="M30" s="328" t="s">
        <v>1845</v>
      </c>
      <c r="N30" s="328" t="s">
        <v>1845</v>
      </c>
      <c r="O30" s="328">
        <v>-36580.959999999999</v>
      </c>
      <c r="P30" s="328" t="s">
        <v>1845</v>
      </c>
      <c r="Q30" s="328">
        <v>-24580.959999999999</v>
      </c>
    </row>
    <row r="31" spans="1:17" x14ac:dyDescent="0.35">
      <c r="A31" t="e">
        <f t="shared" si="0"/>
        <v>#VALUE!</v>
      </c>
      <c r="C31" s="333" t="s">
        <v>1993</v>
      </c>
      <c r="D31" s="333"/>
      <c r="E31" s="328"/>
      <c r="F31" s="328"/>
      <c r="G31" s="328"/>
      <c r="H31" s="328"/>
      <c r="I31" s="328"/>
      <c r="J31" s="328"/>
      <c r="K31" s="328"/>
      <c r="L31" s="328"/>
      <c r="M31" s="328"/>
      <c r="N31" s="328"/>
      <c r="O31" s="328"/>
      <c r="P31" s="328"/>
      <c r="Q31" s="328"/>
    </row>
    <row r="32" spans="1:17" x14ac:dyDescent="0.35">
      <c r="A32" t="e">
        <f t="shared" si="0"/>
        <v>#VALUE!</v>
      </c>
      <c r="C32" s="333"/>
      <c r="D32" s="333"/>
      <c r="E32" s="328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</row>
    <row r="33" spans="1:17" x14ac:dyDescent="0.35">
      <c r="A33" t="e">
        <f t="shared" si="0"/>
        <v>#VALUE!</v>
      </c>
      <c r="C33" s="333"/>
      <c r="D33" s="333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</row>
    <row r="34" spans="1:17" x14ac:dyDescent="0.35">
      <c r="A34" t="e">
        <f t="shared" si="0"/>
        <v>#VALUE!</v>
      </c>
      <c r="C34" s="333"/>
      <c r="D34" s="333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</row>
    <row r="35" spans="1:17" x14ac:dyDescent="0.35">
      <c r="A35">
        <f t="shared" si="0"/>
        <v>640012</v>
      </c>
      <c r="C35" s="333"/>
      <c r="D35" s="333" t="s">
        <v>1954</v>
      </c>
      <c r="E35" s="328" t="s">
        <v>1845</v>
      </c>
      <c r="F35" s="328" t="s">
        <v>1845</v>
      </c>
      <c r="G35" s="328" t="s">
        <v>1845</v>
      </c>
      <c r="H35" s="328" t="s">
        <v>1845</v>
      </c>
      <c r="I35" s="328" t="s">
        <v>1845</v>
      </c>
      <c r="J35" s="328" t="s">
        <v>1845</v>
      </c>
      <c r="K35" s="328" t="s">
        <v>1845</v>
      </c>
      <c r="L35" s="328" t="s">
        <v>1845</v>
      </c>
      <c r="M35" s="328" t="s">
        <v>1845</v>
      </c>
      <c r="N35" s="328" t="s">
        <v>1845</v>
      </c>
      <c r="O35" s="328" t="s">
        <v>1845</v>
      </c>
      <c r="P35" s="328">
        <v>19602</v>
      </c>
      <c r="Q35" s="328">
        <v>19602</v>
      </c>
    </row>
    <row r="36" spans="1:17" x14ac:dyDescent="0.35">
      <c r="A36" t="e">
        <f t="shared" si="0"/>
        <v>#VALUE!</v>
      </c>
      <c r="C36" s="333"/>
      <c r="D36" s="333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</row>
    <row r="37" spans="1:17" x14ac:dyDescent="0.35">
      <c r="A37">
        <f t="shared" si="0"/>
        <v>642012</v>
      </c>
      <c r="C37" s="333"/>
      <c r="D37" s="333" t="s">
        <v>1955</v>
      </c>
      <c r="E37" s="328" t="s">
        <v>1845</v>
      </c>
      <c r="F37" s="328" t="s">
        <v>1845</v>
      </c>
      <c r="G37" s="328" t="s">
        <v>1845</v>
      </c>
      <c r="H37" s="328">
        <v>49002.31</v>
      </c>
      <c r="I37" s="328" t="s">
        <v>1845</v>
      </c>
      <c r="J37" s="328" t="s">
        <v>1845</v>
      </c>
      <c r="K37" s="328">
        <v>16334.11</v>
      </c>
      <c r="L37" s="328" t="s">
        <v>1845</v>
      </c>
      <c r="M37" s="328" t="s">
        <v>1845</v>
      </c>
      <c r="N37" s="328" t="s">
        <v>1845</v>
      </c>
      <c r="O37" s="328" t="s">
        <v>1845</v>
      </c>
      <c r="P37" s="328" t="s">
        <v>1845</v>
      </c>
      <c r="Q37" s="328">
        <v>65336.42</v>
      </c>
    </row>
    <row r="38" spans="1:17" x14ac:dyDescent="0.35">
      <c r="A38" t="e">
        <f t="shared" si="0"/>
        <v>#VALUE!</v>
      </c>
      <c r="C38" s="333"/>
      <c r="D38" s="333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</row>
    <row r="39" spans="1:17" x14ac:dyDescent="0.35">
      <c r="A39">
        <f t="shared" si="0"/>
        <v>644014</v>
      </c>
      <c r="C39" s="333"/>
      <c r="D39" s="333" t="s">
        <v>2009</v>
      </c>
      <c r="E39" s="328">
        <v>10394</v>
      </c>
      <c r="F39" s="328" t="s">
        <v>1845</v>
      </c>
      <c r="G39" s="328" t="s">
        <v>1845</v>
      </c>
      <c r="H39" s="328">
        <v>10394</v>
      </c>
      <c r="I39" s="328">
        <v>-10394</v>
      </c>
      <c r="J39" s="328" t="s">
        <v>1845</v>
      </c>
      <c r="K39" s="328" t="s">
        <v>1845</v>
      </c>
      <c r="L39" s="328" t="s">
        <v>1845</v>
      </c>
      <c r="M39" s="328" t="s">
        <v>1845</v>
      </c>
      <c r="N39" s="328" t="s">
        <v>1845</v>
      </c>
      <c r="O39" s="328" t="s">
        <v>1845</v>
      </c>
      <c r="P39" s="328" t="s">
        <v>1845</v>
      </c>
      <c r="Q39" s="328">
        <v>10394</v>
      </c>
    </row>
    <row r="40" spans="1:17" x14ac:dyDescent="0.35">
      <c r="A40" t="e">
        <f t="shared" si="0"/>
        <v>#VALUE!</v>
      </c>
      <c r="C40" s="333"/>
      <c r="D40" s="333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</row>
    <row r="41" spans="1:17" x14ac:dyDescent="0.35">
      <c r="A41" t="e">
        <f t="shared" si="0"/>
        <v>#VALUE!</v>
      </c>
      <c r="C41" s="333" t="s">
        <v>1994</v>
      </c>
      <c r="D41" s="333"/>
      <c r="E41" s="328">
        <v>10394</v>
      </c>
      <c r="F41" s="328" t="s">
        <v>1845</v>
      </c>
      <c r="G41" s="328" t="s">
        <v>1845</v>
      </c>
      <c r="H41" s="328">
        <v>59396.31</v>
      </c>
      <c r="I41" s="328">
        <v>-10394</v>
      </c>
      <c r="J41" s="328" t="s">
        <v>1845</v>
      </c>
      <c r="K41" s="328">
        <v>16334.11</v>
      </c>
      <c r="L41" s="328" t="s">
        <v>1845</v>
      </c>
      <c r="M41" s="328" t="s">
        <v>1845</v>
      </c>
      <c r="N41" s="328" t="s">
        <v>1845</v>
      </c>
      <c r="O41" s="328" t="s">
        <v>1845</v>
      </c>
      <c r="P41" s="328">
        <v>19602</v>
      </c>
      <c r="Q41" s="328">
        <v>95332.42</v>
      </c>
    </row>
    <row r="42" spans="1:17" x14ac:dyDescent="0.35">
      <c r="A42" t="e">
        <f t="shared" si="0"/>
        <v>#VALUE!</v>
      </c>
      <c r="C42" s="333"/>
      <c r="D42" s="333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</row>
    <row r="43" spans="1:17" x14ac:dyDescent="0.35">
      <c r="A43" t="e">
        <f t="shared" si="0"/>
        <v>#VALUE!</v>
      </c>
      <c r="C43" s="333" t="s">
        <v>1995</v>
      </c>
      <c r="D43" s="333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</row>
    <row r="44" spans="1:17" x14ac:dyDescent="0.35">
      <c r="A44" t="e">
        <f t="shared" si="0"/>
        <v>#VALUE!</v>
      </c>
      <c r="C44" s="333"/>
      <c r="D44" s="333"/>
      <c r="E44" s="328"/>
      <c r="F44" s="328"/>
      <c r="G44" s="328"/>
      <c r="H44" s="328"/>
      <c r="I44" s="328"/>
      <c r="J44" s="328"/>
      <c r="K44" s="328"/>
      <c r="L44" s="328"/>
      <c r="M44" s="328"/>
      <c r="N44" s="328"/>
      <c r="O44" s="328"/>
      <c r="P44" s="328"/>
      <c r="Q44" s="328"/>
    </row>
    <row r="45" spans="1:17" x14ac:dyDescent="0.35">
      <c r="A45" t="e">
        <f t="shared" si="0"/>
        <v>#VALUE!</v>
      </c>
      <c r="C45" s="333"/>
      <c r="D45" s="333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</row>
    <row r="46" spans="1:17" x14ac:dyDescent="0.35">
      <c r="A46">
        <f t="shared" si="0"/>
        <v>663000</v>
      </c>
      <c r="C46" s="333"/>
      <c r="D46" s="333" t="s">
        <v>1956</v>
      </c>
      <c r="E46" s="328">
        <v>7.5</v>
      </c>
      <c r="F46" s="328">
        <v>7.5</v>
      </c>
      <c r="G46" s="328">
        <v>7.5</v>
      </c>
      <c r="H46" s="328">
        <v>7.5</v>
      </c>
      <c r="I46" s="328">
        <v>7.5</v>
      </c>
      <c r="J46" s="328">
        <v>7.5</v>
      </c>
      <c r="K46" s="328">
        <v>7.5</v>
      </c>
      <c r="L46" s="328">
        <v>7.5</v>
      </c>
      <c r="M46" s="328">
        <v>7.5</v>
      </c>
      <c r="N46" s="328">
        <v>7.5</v>
      </c>
      <c r="O46" s="328">
        <v>7.5</v>
      </c>
      <c r="P46" s="328">
        <v>7.5</v>
      </c>
      <c r="Q46" s="328">
        <v>90</v>
      </c>
    </row>
    <row r="47" spans="1:17" x14ac:dyDescent="0.35">
      <c r="A47" t="e">
        <f t="shared" si="0"/>
        <v>#VALUE!</v>
      </c>
      <c r="C47" s="333" t="s">
        <v>1996</v>
      </c>
      <c r="D47" s="333"/>
      <c r="E47" s="328">
        <v>7.5</v>
      </c>
      <c r="F47" s="328">
        <v>7.5</v>
      </c>
      <c r="G47" s="328">
        <v>7.5</v>
      </c>
      <c r="H47" s="328">
        <v>7.5</v>
      </c>
      <c r="I47" s="328">
        <v>7.5</v>
      </c>
      <c r="J47" s="328">
        <v>7.5</v>
      </c>
      <c r="K47" s="328">
        <v>7.5</v>
      </c>
      <c r="L47" s="328">
        <v>7.5</v>
      </c>
      <c r="M47" s="328">
        <v>7.5</v>
      </c>
      <c r="N47" s="328">
        <v>7.5</v>
      </c>
      <c r="O47" s="328">
        <v>7.5</v>
      </c>
      <c r="P47" s="328">
        <v>7.5</v>
      </c>
      <c r="Q47" s="328">
        <v>90</v>
      </c>
    </row>
    <row r="48" spans="1:17" x14ac:dyDescent="0.35">
      <c r="A48" t="e">
        <f t="shared" si="0"/>
        <v>#VALUE!</v>
      </c>
      <c r="C48" s="333"/>
      <c r="D48" s="333"/>
      <c r="E48" s="328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8"/>
    </row>
    <row r="49" spans="1:17" x14ac:dyDescent="0.35">
      <c r="A49" t="e">
        <f t="shared" si="0"/>
        <v>#VALUE!</v>
      </c>
      <c r="C49" s="333" t="s">
        <v>1997</v>
      </c>
      <c r="D49" s="333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8"/>
    </row>
    <row r="50" spans="1:17" x14ac:dyDescent="0.35">
      <c r="A50" t="e">
        <f t="shared" si="0"/>
        <v>#VALUE!</v>
      </c>
      <c r="C50" s="333"/>
      <c r="D50" s="333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28"/>
    </row>
    <row r="51" spans="1:17" x14ac:dyDescent="0.35">
      <c r="A51" t="e">
        <f t="shared" si="0"/>
        <v>#VALUE!</v>
      </c>
      <c r="C51" s="333"/>
      <c r="D51" s="333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</row>
    <row r="52" spans="1:17" x14ac:dyDescent="0.35">
      <c r="A52">
        <f t="shared" si="0"/>
        <v>673200</v>
      </c>
      <c r="C52" s="333"/>
      <c r="D52" s="333" t="s">
        <v>1958</v>
      </c>
      <c r="E52" s="328">
        <v>17263.400000000001</v>
      </c>
      <c r="F52" s="328">
        <v>3045.77</v>
      </c>
      <c r="G52" s="328">
        <v>2794.59</v>
      </c>
      <c r="H52" s="328">
        <v>2929.87</v>
      </c>
      <c r="I52" s="328">
        <v>2780.19</v>
      </c>
      <c r="J52" s="328">
        <v>2815.37</v>
      </c>
      <c r="K52" s="328">
        <v>2672.72</v>
      </c>
      <c r="L52" s="328">
        <v>2700.14</v>
      </c>
      <c r="M52" s="328">
        <v>2642.38</v>
      </c>
      <c r="N52" s="328">
        <v>2502.9299999999998</v>
      </c>
      <c r="O52" s="328">
        <v>2526.04</v>
      </c>
      <c r="P52" s="328">
        <v>2388.1</v>
      </c>
      <c r="Q52" s="328">
        <v>47061.5</v>
      </c>
    </row>
    <row r="53" spans="1:17" x14ac:dyDescent="0.35">
      <c r="A53" t="e">
        <f t="shared" si="0"/>
        <v>#VALUE!</v>
      </c>
      <c r="C53" s="333" t="s">
        <v>1998</v>
      </c>
      <c r="D53" s="333"/>
      <c r="E53" s="328">
        <v>17263.400000000001</v>
      </c>
      <c r="F53" s="328">
        <v>3045.77</v>
      </c>
      <c r="G53" s="328">
        <v>2794.59</v>
      </c>
      <c r="H53" s="328">
        <v>2929.87</v>
      </c>
      <c r="I53" s="328">
        <v>2780.19</v>
      </c>
      <c r="J53" s="328">
        <v>2815.37</v>
      </c>
      <c r="K53" s="328">
        <v>2672.72</v>
      </c>
      <c r="L53" s="328">
        <v>2700.14</v>
      </c>
      <c r="M53" s="328">
        <v>2642.38</v>
      </c>
      <c r="N53" s="328">
        <v>2502.9299999999998</v>
      </c>
      <c r="O53" s="328">
        <v>2526.04</v>
      </c>
      <c r="P53" s="328">
        <v>2388.1</v>
      </c>
      <c r="Q53" s="328">
        <v>47061.5</v>
      </c>
    </row>
    <row r="54" spans="1:17" x14ac:dyDescent="0.35">
      <c r="A54" t="e">
        <f t="shared" si="0"/>
        <v>#VALUE!</v>
      </c>
      <c r="C54" s="333" t="s">
        <v>1984</v>
      </c>
      <c r="D54" s="333"/>
      <c r="E54" s="328">
        <v>27664.9</v>
      </c>
      <c r="F54" s="328">
        <v>3053.27</v>
      </c>
      <c r="G54" s="328">
        <v>2802.09</v>
      </c>
      <c r="H54" s="328">
        <v>62333.68</v>
      </c>
      <c r="I54" s="328">
        <v>-7606.31</v>
      </c>
      <c r="J54" s="328">
        <v>2822.87</v>
      </c>
      <c r="K54" s="328">
        <v>46539.33</v>
      </c>
      <c r="L54" s="328">
        <v>2707.64</v>
      </c>
      <c r="M54" s="328">
        <v>2649.88</v>
      </c>
      <c r="N54" s="328">
        <v>18035.43</v>
      </c>
      <c r="O54" s="328">
        <v>-34047.42</v>
      </c>
      <c r="P54" s="328">
        <v>21997.599999999999</v>
      </c>
      <c r="Q54" s="328">
        <v>148952.95999999999</v>
      </c>
    </row>
    <row r="55" spans="1:17" x14ac:dyDescent="0.35">
      <c r="A55" t="e">
        <f t="shared" si="0"/>
        <v>#VALUE!</v>
      </c>
      <c r="C55" s="333"/>
      <c r="D55" s="333"/>
      <c r="E55" s="328"/>
      <c r="F55" s="328"/>
      <c r="G55" s="328"/>
      <c r="H55" s="328"/>
      <c r="I55" s="328"/>
      <c r="J55" s="328"/>
      <c r="K55" s="328"/>
      <c r="L55" s="328"/>
      <c r="M55" s="328"/>
      <c r="N55" s="328"/>
      <c r="O55" s="328"/>
      <c r="P55" s="328"/>
      <c r="Q55" s="328"/>
    </row>
    <row r="56" spans="1:17" x14ac:dyDescent="0.35">
      <c r="A56" t="e">
        <f t="shared" si="0"/>
        <v>#VALUE!</v>
      </c>
      <c r="C56" s="333" t="s">
        <v>1999</v>
      </c>
      <c r="D56" s="333"/>
      <c r="E56" s="328">
        <v>12644.93</v>
      </c>
      <c r="F56" s="328">
        <v>37245.15</v>
      </c>
      <c r="G56" s="328">
        <v>37528.01</v>
      </c>
      <c r="H56" s="328">
        <v>-22004</v>
      </c>
      <c r="I56" s="328">
        <v>47936.05</v>
      </c>
      <c r="J56" s="328">
        <v>37490.949999999997</v>
      </c>
      <c r="K56" s="328">
        <v>-6218.51</v>
      </c>
      <c r="L56" s="328">
        <v>37620.080000000002</v>
      </c>
      <c r="M56" s="328">
        <v>37643.279999999999</v>
      </c>
      <c r="N56" s="328">
        <v>22259.22</v>
      </c>
      <c r="O56" s="328">
        <v>74334.34</v>
      </c>
      <c r="P56" s="328">
        <v>18295.47</v>
      </c>
      <c r="Q56" s="328">
        <v>334774.96999999997</v>
      </c>
    </row>
    <row r="57" spans="1:17" x14ac:dyDescent="0.35">
      <c r="A57" t="e">
        <f t="shared" si="0"/>
        <v>#VALUE!</v>
      </c>
      <c r="C57" s="333" t="s">
        <v>2000</v>
      </c>
      <c r="D57" s="333"/>
      <c r="E57" s="328">
        <v>7469.36</v>
      </c>
      <c r="F57" s="328">
        <v>38760.980000000003</v>
      </c>
      <c r="G57" s="328">
        <v>22272.27</v>
      </c>
      <c r="H57" s="328">
        <v>-86124.11</v>
      </c>
      <c r="I57" s="328">
        <v>-6800.02</v>
      </c>
      <c r="J57" s="328">
        <v>13107.47</v>
      </c>
      <c r="K57" s="328">
        <v>-36283.480000000003</v>
      </c>
      <c r="L57" s="328">
        <v>34456.18</v>
      </c>
      <c r="M57" s="328">
        <v>18129.259999999998</v>
      </c>
      <c r="N57" s="328">
        <v>4324.62</v>
      </c>
      <c r="O57" s="328">
        <v>65581.45</v>
      </c>
      <c r="P57" s="328">
        <v>5878.85</v>
      </c>
      <c r="Q57" s="328">
        <v>80772.83</v>
      </c>
    </row>
    <row r="58" spans="1:17" x14ac:dyDescent="0.35">
      <c r="A58" t="e">
        <f t="shared" si="0"/>
        <v>#VALUE!</v>
      </c>
      <c r="C58" s="333"/>
      <c r="D58" s="333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</row>
    <row r="59" spans="1:17" x14ac:dyDescent="0.35">
      <c r="A59" t="e">
        <f t="shared" si="0"/>
        <v>#VALUE!</v>
      </c>
      <c r="C59" s="333"/>
      <c r="D59" s="333"/>
      <c r="E59" s="328"/>
      <c r="F59" s="328"/>
      <c r="G59" s="328"/>
      <c r="H59" s="328"/>
      <c r="I59" s="328"/>
      <c r="J59" s="328"/>
      <c r="K59" s="328"/>
      <c r="L59" s="328"/>
      <c r="M59" s="328"/>
      <c r="N59" s="328"/>
      <c r="O59" s="328"/>
      <c r="P59" s="328"/>
      <c r="Q59" s="328"/>
    </row>
    <row r="60" spans="1:17" x14ac:dyDescent="0.35">
      <c r="A60">
        <f t="shared" si="0"/>
        <v>673200</v>
      </c>
      <c r="C60" s="333"/>
      <c r="D60" s="333" t="s">
        <v>1958</v>
      </c>
      <c r="E60" s="328">
        <v>17263.400000000001</v>
      </c>
      <c r="F60" s="328">
        <v>3045.77</v>
      </c>
      <c r="G60" s="328">
        <v>2794.59</v>
      </c>
      <c r="H60" s="328">
        <v>2929.87</v>
      </c>
      <c r="I60" s="328">
        <v>2780.19</v>
      </c>
      <c r="J60" s="328">
        <v>2815.37</v>
      </c>
      <c r="K60" s="328">
        <v>2672.72</v>
      </c>
      <c r="L60" s="328">
        <v>2700.14</v>
      </c>
      <c r="M60" s="328">
        <v>2642.38</v>
      </c>
      <c r="N60" s="328">
        <v>2502.9299999999998</v>
      </c>
      <c r="O60" s="328">
        <v>2526.04</v>
      </c>
      <c r="P60" s="328">
        <v>2388.1</v>
      </c>
      <c r="Q60" s="328">
        <v>47061.5</v>
      </c>
    </row>
    <row r="61" spans="1:17" x14ac:dyDescent="0.35">
      <c r="A61" t="e">
        <f t="shared" si="0"/>
        <v>#VALUE!</v>
      </c>
      <c r="C61" s="333" t="s">
        <v>1998</v>
      </c>
      <c r="D61" s="333"/>
      <c r="E61" s="328">
        <v>17263.400000000001</v>
      </c>
      <c r="F61" s="328">
        <v>3045.77</v>
      </c>
      <c r="G61" s="328">
        <v>2794.59</v>
      </c>
      <c r="H61" s="328">
        <v>2929.87</v>
      </c>
      <c r="I61" s="328">
        <v>2780.19</v>
      </c>
      <c r="J61" s="328">
        <v>2815.37</v>
      </c>
      <c r="K61" s="328">
        <v>2672.72</v>
      </c>
      <c r="L61" s="328">
        <v>2700.14</v>
      </c>
      <c r="M61" s="328">
        <v>2642.38</v>
      </c>
      <c r="N61" s="328">
        <v>2502.9299999999998</v>
      </c>
      <c r="O61" s="328">
        <v>2526.04</v>
      </c>
      <c r="P61" s="328">
        <v>2388.1</v>
      </c>
      <c r="Q61" s="328">
        <v>47061.5</v>
      </c>
    </row>
    <row r="62" spans="1:17" x14ac:dyDescent="0.35">
      <c r="A62" t="e">
        <f t="shared" si="0"/>
        <v>#VALUE!</v>
      </c>
      <c r="C62" s="333" t="s">
        <v>1984</v>
      </c>
      <c r="D62" s="333"/>
      <c r="E62" s="328">
        <v>27664.9</v>
      </c>
      <c r="F62" s="328">
        <v>3053.27</v>
      </c>
      <c r="G62" s="328">
        <v>2802.09</v>
      </c>
      <c r="H62" s="328">
        <v>62333.68</v>
      </c>
      <c r="I62" s="328">
        <v>-7606.31</v>
      </c>
      <c r="J62" s="328">
        <v>2822.87</v>
      </c>
      <c r="K62" s="328">
        <v>46539.33</v>
      </c>
      <c r="L62" s="328">
        <v>2707.64</v>
      </c>
      <c r="M62" s="328">
        <v>2649.88</v>
      </c>
      <c r="N62" s="328">
        <v>18035.43</v>
      </c>
      <c r="O62" s="328">
        <v>-34047.42</v>
      </c>
      <c r="P62" s="328">
        <v>21997.599999999999</v>
      </c>
      <c r="Q62" s="328">
        <v>148952.95999999999</v>
      </c>
    </row>
    <row r="63" spans="1:17" x14ac:dyDescent="0.35">
      <c r="A63" t="e">
        <f t="shared" si="0"/>
        <v>#VALUE!</v>
      </c>
      <c r="C63" s="333"/>
      <c r="D63" s="333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</row>
    <row r="64" spans="1:17" x14ac:dyDescent="0.35">
      <c r="A64" t="e">
        <f t="shared" si="0"/>
        <v>#VALUE!</v>
      </c>
      <c r="C64" s="333" t="s">
        <v>1999</v>
      </c>
      <c r="D64" s="333"/>
      <c r="E64" s="328">
        <v>12644.93</v>
      </c>
      <c r="F64" s="328">
        <v>37245.15</v>
      </c>
      <c r="G64" s="328">
        <v>37528.01</v>
      </c>
      <c r="H64" s="328">
        <v>-22004</v>
      </c>
      <c r="I64" s="328">
        <v>47936.05</v>
      </c>
      <c r="J64" s="328">
        <v>37490.949999999997</v>
      </c>
      <c r="K64" s="328">
        <v>-6218.51</v>
      </c>
      <c r="L64" s="328">
        <v>37620.080000000002</v>
      </c>
      <c r="M64" s="328">
        <v>37643.279999999999</v>
      </c>
      <c r="N64" s="328">
        <v>22259.22</v>
      </c>
      <c r="O64" s="328">
        <v>74334.34</v>
      </c>
      <c r="P64" s="328">
        <v>18295.47</v>
      </c>
      <c r="Q64" s="328">
        <v>334774.96999999997</v>
      </c>
    </row>
    <row r="65" spans="1:17" x14ac:dyDescent="0.35">
      <c r="A65" t="e">
        <f t="shared" si="0"/>
        <v>#VALUE!</v>
      </c>
      <c r="C65" s="333" t="s">
        <v>2000</v>
      </c>
      <c r="D65" s="333"/>
      <c r="E65" s="328">
        <v>7469.36</v>
      </c>
      <c r="F65" s="328">
        <v>38760.980000000003</v>
      </c>
      <c r="G65" s="328">
        <v>22272.27</v>
      </c>
      <c r="H65" s="328">
        <v>-86124.11</v>
      </c>
      <c r="I65" s="328">
        <v>-6800.02</v>
      </c>
      <c r="J65" s="328">
        <v>13107.47</v>
      </c>
      <c r="K65" s="328">
        <v>-36283.480000000003</v>
      </c>
      <c r="L65" s="328">
        <v>34456.18</v>
      </c>
      <c r="M65" s="328">
        <v>18129.259999999998</v>
      </c>
      <c r="N65" s="328">
        <v>4324.62</v>
      </c>
      <c r="O65" s="328">
        <v>65581.45</v>
      </c>
      <c r="P65" s="328">
        <v>5878.85</v>
      </c>
      <c r="Q65" s="328">
        <v>80772.83</v>
      </c>
    </row>
    <row r="66" spans="1:17" x14ac:dyDescent="0.35">
      <c r="A66" t="e">
        <f t="shared" si="0"/>
        <v>#VALUE!</v>
      </c>
      <c r="C66" s="333"/>
      <c r="D66" s="333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</row>
    <row r="67" spans="1:17" x14ac:dyDescent="0.35">
      <c r="A67" t="e">
        <f t="shared" si="0"/>
        <v>#VALUE!</v>
      </c>
      <c r="C67" s="333"/>
      <c r="D67" s="333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</row>
    <row r="68" spans="1:17" x14ac:dyDescent="0.35">
      <c r="A68" t="e">
        <f t="shared" si="0"/>
        <v>#VALUE!</v>
      </c>
      <c r="C68" s="333"/>
      <c r="D68" s="333"/>
      <c r="E68" s="328"/>
      <c r="F68" s="328"/>
      <c r="G68" s="328"/>
      <c r="H68" s="328"/>
      <c r="I68" s="328"/>
      <c r="J68" s="328"/>
      <c r="K68" s="328"/>
      <c r="L68" s="328"/>
      <c r="M68" s="328"/>
      <c r="N68" s="328"/>
      <c r="O68" s="328"/>
      <c r="P68" s="328"/>
      <c r="Q68" s="328"/>
    </row>
    <row r="69" spans="1:17" x14ac:dyDescent="0.35">
      <c r="A69" t="e">
        <f t="shared" si="0"/>
        <v>#VALUE!</v>
      </c>
      <c r="C69" s="333"/>
      <c r="D69" s="333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28"/>
    </row>
    <row r="70" spans="1:17" x14ac:dyDescent="0.35">
      <c r="A70" t="e">
        <f t="shared" ref="A70:A133" si="1">VALUE(LEFT(D70,6))</f>
        <v>#VALUE!</v>
      </c>
      <c r="C70" s="333"/>
      <c r="D70" s="333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</row>
    <row r="71" spans="1:17" x14ac:dyDescent="0.35">
      <c r="A71" t="e">
        <f t="shared" si="1"/>
        <v>#VALUE!</v>
      </c>
      <c r="C71" s="333"/>
      <c r="D71" s="333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</row>
    <row r="72" spans="1:17" x14ac:dyDescent="0.35">
      <c r="A72" t="e">
        <f t="shared" si="1"/>
        <v>#VALUE!</v>
      </c>
      <c r="C72" s="333"/>
      <c r="D72" s="333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</row>
    <row r="73" spans="1:17" x14ac:dyDescent="0.35">
      <c r="A73" t="e">
        <f t="shared" si="1"/>
        <v>#VALUE!</v>
      </c>
      <c r="C73" s="333"/>
      <c r="D73" s="333"/>
      <c r="E73" s="328"/>
      <c r="F73" s="328"/>
      <c r="G73" s="328"/>
      <c r="H73" s="328"/>
      <c r="I73" s="328"/>
      <c r="J73" s="328"/>
      <c r="K73" s="328"/>
      <c r="L73" s="328"/>
      <c r="M73" s="328"/>
      <c r="N73" s="328"/>
      <c r="O73" s="328"/>
      <c r="P73" s="328"/>
      <c r="Q73" s="328"/>
    </row>
    <row r="74" spans="1:17" x14ac:dyDescent="0.35">
      <c r="A74" t="e">
        <f t="shared" si="1"/>
        <v>#VALUE!</v>
      </c>
      <c r="C74" s="333"/>
      <c r="D74" s="333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</row>
    <row r="75" spans="1:17" x14ac:dyDescent="0.35">
      <c r="A75" t="e">
        <f t="shared" si="1"/>
        <v>#VALUE!</v>
      </c>
      <c r="C75" s="333"/>
      <c r="D75" s="333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</row>
    <row r="76" spans="1:17" x14ac:dyDescent="0.35">
      <c r="A76" t="e">
        <f t="shared" si="1"/>
        <v>#VALUE!</v>
      </c>
      <c r="C76" s="333"/>
      <c r="D76" s="333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</row>
    <row r="77" spans="1:17" x14ac:dyDescent="0.35">
      <c r="A77" t="e">
        <f t="shared" si="1"/>
        <v>#VALUE!</v>
      </c>
      <c r="C77" s="333"/>
      <c r="D77" s="333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</row>
    <row r="78" spans="1:17" x14ac:dyDescent="0.35">
      <c r="A78" t="e">
        <f t="shared" si="1"/>
        <v>#VALUE!</v>
      </c>
      <c r="C78" s="333"/>
      <c r="D78" s="333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</row>
    <row r="79" spans="1:17" x14ac:dyDescent="0.35">
      <c r="A79" t="e">
        <f t="shared" si="1"/>
        <v>#VALUE!</v>
      </c>
      <c r="C79" s="333"/>
      <c r="D79" s="333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</row>
    <row r="80" spans="1:17" x14ac:dyDescent="0.35">
      <c r="A80" t="e">
        <f t="shared" si="1"/>
        <v>#VALUE!</v>
      </c>
      <c r="C80" s="333"/>
      <c r="D80" s="333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</row>
    <row r="81" spans="1:17" x14ac:dyDescent="0.35">
      <c r="A81" t="e">
        <f t="shared" si="1"/>
        <v>#VALUE!</v>
      </c>
      <c r="C81" s="333"/>
      <c r="D81" s="333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</row>
    <row r="82" spans="1:17" x14ac:dyDescent="0.35">
      <c r="A82" t="e">
        <f t="shared" si="1"/>
        <v>#VALUE!</v>
      </c>
      <c r="C82" s="333"/>
      <c r="D82" s="333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</row>
    <row r="83" spans="1:17" x14ac:dyDescent="0.35">
      <c r="A83" t="e">
        <f t="shared" si="1"/>
        <v>#VALUE!</v>
      </c>
      <c r="C83" s="333"/>
      <c r="D83" s="333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</row>
    <row r="84" spans="1:17" x14ac:dyDescent="0.35">
      <c r="A84" t="e">
        <f t="shared" si="1"/>
        <v>#VALUE!</v>
      </c>
      <c r="C84" s="333"/>
      <c r="D84" s="333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</row>
    <row r="85" spans="1:17" x14ac:dyDescent="0.35">
      <c r="A85" t="e">
        <f t="shared" si="1"/>
        <v>#VALUE!</v>
      </c>
      <c r="C85" s="333"/>
      <c r="D85" s="333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</row>
    <row r="86" spans="1:17" x14ac:dyDescent="0.35">
      <c r="A86" t="e">
        <f t="shared" si="1"/>
        <v>#VALUE!</v>
      </c>
      <c r="C86" s="333"/>
      <c r="D86" s="333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</row>
    <row r="87" spans="1:17" x14ac:dyDescent="0.35">
      <c r="A87" t="e">
        <f t="shared" si="1"/>
        <v>#VALUE!</v>
      </c>
      <c r="C87" s="333"/>
      <c r="D87" s="333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</row>
    <row r="88" spans="1:17" x14ac:dyDescent="0.35">
      <c r="A88" t="e">
        <f t="shared" si="1"/>
        <v>#VALUE!</v>
      </c>
      <c r="C88" s="333"/>
      <c r="D88" s="333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</row>
    <row r="89" spans="1:17" x14ac:dyDescent="0.35">
      <c r="A89" t="e">
        <f t="shared" si="1"/>
        <v>#VALUE!</v>
      </c>
      <c r="C89" s="333"/>
      <c r="D89" s="333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</row>
    <row r="90" spans="1:17" x14ac:dyDescent="0.35">
      <c r="A90" t="e">
        <f t="shared" si="1"/>
        <v>#VALUE!</v>
      </c>
      <c r="C90" s="333"/>
      <c r="D90" s="333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</row>
    <row r="91" spans="1:17" x14ac:dyDescent="0.35">
      <c r="A91" t="e">
        <f t="shared" si="1"/>
        <v>#VALUE!</v>
      </c>
      <c r="C91" s="333"/>
      <c r="D91" s="333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</row>
    <row r="92" spans="1:17" x14ac:dyDescent="0.35">
      <c r="A92" t="e">
        <f t="shared" si="1"/>
        <v>#VALUE!</v>
      </c>
      <c r="C92" s="333"/>
      <c r="D92" s="333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</row>
    <row r="93" spans="1:17" x14ac:dyDescent="0.35">
      <c r="A93" t="e">
        <f t="shared" si="1"/>
        <v>#VALUE!</v>
      </c>
      <c r="C93" s="333"/>
      <c r="D93" s="333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</row>
    <row r="94" spans="1:17" x14ac:dyDescent="0.35">
      <c r="A94" t="e">
        <f t="shared" si="1"/>
        <v>#VALUE!</v>
      </c>
      <c r="C94" s="333"/>
      <c r="D94" s="333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</row>
    <row r="95" spans="1:17" x14ac:dyDescent="0.35">
      <c r="A95" t="e">
        <f t="shared" si="1"/>
        <v>#VALUE!</v>
      </c>
      <c r="C95" s="333"/>
      <c r="D95" s="333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</row>
    <row r="96" spans="1:17" x14ac:dyDescent="0.35">
      <c r="A96" t="e">
        <f t="shared" si="1"/>
        <v>#VALUE!</v>
      </c>
      <c r="C96" s="333"/>
      <c r="D96" s="333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</row>
    <row r="97" spans="1:17" x14ac:dyDescent="0.35">
      <c r="A97" t="e">
        <f t="shared" si="1"/>
        <v>#VALUE!</v>
      </c>
      <c r="C97" s="333"/>
      <c r="D97" s="333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</row>
    <row r="98" spans="1:17" x14ac:dyDescent="0.35">
      <c r="A98" t="e">
        <f t="shared" si="1"/>
        <v>#VALUE!</v>
      </c>
      <c r="C98" s="333"/>
      <c r="D98" s="333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</row>
    <row r="99" spans="1:17" x14ac:dyDescent="0.35">
      <c r="A99" t="e">
        <f t="shared" si="1"/>
        <v>#VALUE!</v>
      </c>
      <c r="C99" s="333"/>
      <c r="D99" s="333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</row>
    <row r="100" spans="1:17" x14ac:dyDescent="0.35">
      <c r="A100" t="e">
        <f t="shared" si="1"/>
        <v>#VALUE!</v>
      </c>
      <c r="C100" s="333"/>
      <c r="D100" s="333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</row>
    <row r="101" spans="1:17" x14ac:dyDescent="0.35">
      <c r="A101" t="e">
        <f t="shared" si="1"/>
        <v>#VALUE!</v>
      </c>
      <c r="C101" s="333"/>
      <c r="D101" s="333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</row>
    <row r="102" spans="1:17" x14ac:dyDescent="0.35">
      <c r="A102" t="e">
        <f t="shared" si="1"/>
        <v>#VALUE!</v>
      </c>
      <c r="C102" s="333"/>
      <c r="D102" s="333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</row>
    <row r="103" spans="1:17" x14ac:dyDescent="0.35">
      <c r="A103" t="e">
        <f t="shared" si="1"/>
        <v>#VALUE!</v>
      </c>
      <c r="C103" s="333"/>
      <c r="D103" s="333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</row>
    <row r="104" spans="1:17" x14ac:dyDescent="0.35">
      <c r="A104" t="e">
        <f t="shared" si="1"/>
        <v>#VALUE!</v>
      </c>
      <c r="C104" s="333"/>
      <c r="D104" s="333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</row>
    <row r="105" spans="1:17" x14ac:dyDescent="0.35">
      <c r="A105" t="e">
        <f t="shared" si="1"/>
        <v>#VALUE!</v>
      </c>
      <c r="C105" s="333"/>
      <c r="D105" s="333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</row>
    <row r="106" spans="1:17" x14ac:dyDescent="0.35">
      <c r="A106" t="e">
        <f t="shared" si="1"/>
        <v>#VALUE!</v>
      </c>
      <c r="C106" s="333"/>
      <c r="D106" s="333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</row>
    <row r="107" spans="1:17" x14ac:dyDescent="0.35">
      <c r="A107" t="e">
        <f t="shared" si="1"/>
        <v>#VALUE!</v>
      </c>
      <c r="C107" s="333"/>
      <c r="D107" s="333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</row>
    <row r="108" spans="1:17" x14ac:dyDescent="0.35">
      <c r="A108" t="e">
        <f t="shared" si="1"/>
        <v>#VALUE!</v>
      </c>
      <c r="C108" s="333"/>
      <c r="D108" s="333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</row>
    <row r="109" spans="1:17" x14ac:dyDescent="0.35">
      <c r="A109" t="e">
        <f t="shared" si="1"/>
        <v>#VALUE!</v>
      </c>
      <c r="C109" s="333"/>
      <c r="D109" s="333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</row>
    <row r="110" spans="1:17" x14ac:dyDescent="0.35">
      <c r="A110" t="e">
        <f t="shared" si="1"/>
        <v>#VALUE!</v>
      </c>
      <c r="C110" s="333"/>
      <c r="D110" s="333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</row>
    <row r="111" spans="1:17" x14ac:dyDescent="0.35">
      <c r="A111" t="e">
        <f t="shared" si="1"/>
        <v>#VALUE!</v>
      </c>
      <c r="C111" s="333"/>
      <c r="D111" s="333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</row>
    <row r="112" spans="1:17" x14ac:dyDescent="0.35">
      <c r="A112" t="e">
        <f t="shared" si="1"/>
        <v>#VALUE!</v>
      </c>
      <c r="C112" s="333"/>
      <c r="D112" s="333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</row>
    <row r="113" spans="1:17" x14ac:dyDescent="0.35">
      <c r="A113" t="e">
        <f t="shared" si="1"/>
        <v>#VALUE!</v>
      </c>
      <c r="C113" s="333"/>
      <c r="D113" s="333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</row>
    <row r="114" spans="1:17" x14ac:dyDescent="0.35">
      <c r="A114" t="e">
        <f t="shared" si="1"/>
        <v>#VALUE!</v>
      </c>
      <c r="C114" s="333"/>
      <c r="D114" s="333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</row>
    <row r="115" spans="1:17" x14ac:dyDescent="0.35">
      <c r="A115" t="e">
        <f t="shared" si="1"/>
        <v>#VALUE!</v>
      </c>
      <c r="C115" s="333"/>
      <c r="D115" s="333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</row>
    <row r="116" spans="1:17" x14ac:dyDescent="0.35">
      <c r="A116" t="e">
        <f t="shared" si="1"/>
        <v>#VALUE!</v>
      </c>
      <c r="C116" s="333"/>
      <c r="D116" s="333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</row>
    <row r="117" spans="1:17" x14ac:dyDescent="0.35">
      <c r="A117" t="e">
        <f t="shared" si="1"/>
        <v>#VALUE!</v>
      </c>
      <c r="C117" s="333"/>
      <c r="D117" s="333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</row>
    <row r="118" spans="1:17" x14ac:dyDescent="0.35">
      <c r="A118" t="e">
        <f t="shared" si="1"/>
        <v>#VALUE!</v>
      </c>
      <c r="C118" s="333"/>
      <c r="D118" s="333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</row>
    <row r="119" spans="1:17" x14ac:dyDescent="0.35">
      <c r="A119" t="e">
        <f t="shared" si="1"/>
        <v>#VALUE!</v>
      </c>
      <c r="C119" s="333"/>
      <c r="D119" s="333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</row>
    <row r="120" spans="1:17" x14ac:dyDescent="0.35">
      <c r="A120" t="e">
        <f t="shared" si="1"/>
        <v>#VALUE!</v>
      </c>
      <c r="C120" s="333"/>
      <c r="D120" s="333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</row>
    <row r="121" spans="1:17" x14ac:dyDescent="0.35">
      <c r="A121" t="e">
        <f t="shared" si="1"/>
        <v>#VALUE!</v>
      </c>
      <c r="C121" s="333"/>
      <c r="D121" s="333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</row>
    <row r="122" spans="1:17" x14ac:dyDescent="0.35">
      <c r="A122" t="e">
        <f t="shared" si="1"/>
        <v>#VALUE!</v>
      </c>
      <c r="C122" s="333"/>
      <c r="D122" s="333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</row>
    <row r="123" spans="1:17" x14ac:dyDescent="0.35">
      <c r="A123" t="e">
        <f t="shared" si="1"/>
        <v>#VALUE!</v>
      </c>
      <c r="C123" s="333"/>
      <c r="D123" s="333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</row>
    <row r="124" spans="1:17" x14ac:dyDescent="0.35">
      <c r="A124" t="e">
        <f t="shared" si="1"/>
        <v>#VALUE!</v>
      </c>
      <c r="C124" s="333"/>
      <c r="D124" s="333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</row>
    <row r="125" spans="1:17" x14ac:dyDescent="0.35">
      <c r="A125" t="e">
        <f t="shared" si="1"/>
        <v>#VALUE!</v>
      </c>
      <c r="C125" s="333"/>
      <c r="D125" s="333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</row>
    <row r="126" spans="1:17" x14ac:dyDescent="0.35">
      <c r="A126" t="e">
        <f t="shared" si="1"/>
        <v>#VALUE!</v>
      </c>
      <c r="C126" s="333"/>
      <c r="D126" s="333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</row>
    <row r="127" spans="1:17" x14ac:dyDescent="0.35">
      <c r="A127" t="e">
        <f t="shared" si="1"/>
        <v>#VALUE!</v>
      </c>
      <c r="C127" s="333"/>
      <c r="D127" s="333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</row>
    <row r="128" spans="1:17" x14ac:dyDescent="0.35">
      <c r="A128" t="e">
        <f t="shared" si="1"/>
        <v>#VALUE!</v>
      </c>
      <c r="C128" s="333"/>
      <c r="D128" s="333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</row>
    <row r="129" spans="1:17" x14ac:dyDescent="0.35">
      <c r="A129" t="e">
        <f t="shared" si="1"/>
        <v>#VALUE!</v>
      </c>
      <c r="C129" s="333"/>
      <c r="D129" s="333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</row>
    <row r="130" spans="1:17" x14ac:dyDescent="0.35">
      <c r="A130" t="e">
        <f t="shared" si="1"/>
        <v>#VALUE!</v>
      </c>
      <c r="C130" s="333"/>
      <c r="D130" s="333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</row>
    <row r="131" spans="1:17" x14ac:dyDescent="0.35">
      <c r="A131" t="e">
        <f t="shared" si="1"/>
        <v>#VALUE!</v>
      </c>
      <c r="C131" s="333"/>
      <c r="D131" s="333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</row>
    <row r="132" spans="1:17" x14ac:dyDescent="0.35">
      <c r="A132" t="e">
        <f t="shared" si="1"/>
        <v>#VALUE!</v>
      </c>
      <c r="C132" s="333"/>
      <c r="D132" s="333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</row>
    <row r="133" spans="1:17" x14ac:dyDescent="0.35">
      <c r="A133" t="e">
        <f t="shared" si="1"/>
        <v>#VALUE!</v>
      </c>
      <c r="C133" s="333"/>
      <c r="D133" s="333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</row>
    <row r="134" spans="1:17" x14ac:dyDescent="0.35">
      <c r="A134" t="e">
        <f t="shared" ref="A134:A197" si="2">VALUE(LEFT(D134,6))</f>
        <v>#VALUE!</v>
      </c>
      <c r="C134" s="333"/>
      <c r="D134" s="333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</row>
    <row r="135" spans="1:17" x14ac:dyDescent="0.35">
      <c r="A135" t="e">
        <f t="shared" si="2"/>
        <v>#VALUE!</v>
      </c>
      <c r="C135" s="333"/>
      <c r="D135" s="333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</row>
    <row r="136" spans="1:17" x14ac:dyDescent="0.35">
      <c r="A136" t="e">
        <f t="shared" si="2"/>
        <v>#VALUE!</v>
      </c>
      <c r="C136" s="333"/>
      <c r="D136" s="333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</row>
    <row r="137" spans="1:17" x14ac:dyDescent="0.35">
      <c r="A137" t="e">
        <f t="shared" si="2"/>
        <v>#VALUE!</v>
      </c>
      <c r="C137" s="333"/>
      <c r="D137" s="333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</row>
    <row r="138" spans="1:17" x14ac:dyDescent="0.35">
      <c r="A138" t="e">
        <f t="shared" si="2"/>
        <v>#VALUE!</v>
      </c>
      <c r="C138" s="333"/>
      <c r="D138" s="333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</row>
    <row r="139" spans="1:17" x14ac:dyDescent="0.35">
      <c r="A139" t="e">
        <f t="shared" si="2"/>
        <v>#VALUE!</v>
      </c>
      <c r="C139" s="333"/>
      <c r="D139" s="333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</row>
    <row r="140" spans="1:17" x14ac:dyDescent="0.35">
      <c r="A140" t="e">
        <f t="shared" si="2"/>
        <v>#VALUE!</v>
      </c>
      <c r="C140" s="333"/>
      <c r="D140" s="333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</row>
    <row r="141" spans="1:17" x14ac:dyDescent="0.35">
      <c r="A141" t="e">
        <f t="shared" si="2"/>
        <v>#VALUE!</v>
      </c>
      <c r="C141" s="333"/>
      <c r="D141" s="333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</row>
    <row r="142" spans="1:17" x14ac:dyDescent="0.35">
      <c r="A142" t="e">
        <f t="shared" si="2"/>
        <v>#VALUE!</v>
      </c>
      <c r="C142" s="333"/>
      <c r="D142" s="333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</row>
    <row r="143" spans="1:17" x14ac:dyDescent="0.35">
      <c r="A143" t="e">
        <f t="shared" si="2"/>
        <v>#VALUE!</v>
      </c>
      <c r="C143" s="333"/>
      <c r="D143" s="333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</row>
    <row r="144" spans="1:17" x14ac:dyDescent="0.35">
      <c r="A144" t="e">
        <f t="shared" si="2"/>
        <v>#VALUE!</v>
      </c>
      <c r="C144" s="333"/>
      <c r="D144" s="333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</row>
    <row r="145" spans="1:17" x14ac:dyDescent="0.35">
      <c r="A145" t="e">
        <f t="shared" si="2"/>
        <v>#VALUE!</v>
      </c>
      <c r="C145" s="333"/>
      <c r="D145" s="333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</row>
    <row r="146" spans="1:17" x14ac:dyDescent="0.35">
      <c r="A146" t="e">
        <f t="shared" si="2"/>
        <v>#VALUE!</v>
      </c>
      <c r="C146" s="333"/>
      <c r="D146" s="333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</row>
    <row r="147" spans="1:17" x14ac:dyDescent="0.35">
      <c r="A147" t="e">
        <f t="shared" si="2"/>
        <v>#VALUE!</v>
      </c>
      <c r="C147" s="333"/>
      <c r="D147" s="333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</row>
    <row r="148" spans="1:17" x14ac:dyDescent="0.35">
      <c r="A148" t="e">
        <f t="shared" si="2"/>
        <v>#VALUE!</v>
      </c>
      <c r="C148" s="333"/>
      <c r="D148" s="333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</row>
    <row r="149" spans="1:17" x14ac:dyDescent="0.35">
      <c r="A149" t="e">
        <f t="shared" si="2"/>
        <v>#VALUE!</v>
      </c>
      <c r="C149" s="333"/>
      <c r="D149" s="333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</row>
    <row r="150" spans="1:17" x14ac:dyDescent="0.35">
      <c r="A150" t="e">
        <f t="shared" si="2"/>
        <v>#VALUE!</v>
      </c>
      <c r="C150" s="333"/>
      <c r="D150" s="333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</row>
    <row r="151" spans="1:17" x14ac:dyDescent="0.35">
      <c r="A151" t="e">
        <f t="shared" si="2"/>
        <v>#VALUE!</v>
      </c>
      <c r="C151" s="333"/>
      <c r="D151" s="333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</row>
    <row r="152" spans="1:17" x14ac:dyDescent="0.35">
      <c r="A152" t="e">
        <f t="shared" si="2"/>
        <v>#VALUE!</v>
      </c>
      <c r="C152" s="333"/>
      <c r="D152" s="333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</row>
    <row r="153" spans="1:17" x14ac:dyDescent="0.35">
      <c r="A153" t="e">
        <f t="shared" si="2"/>
        <v>#VALUE!</v>
      </c>
      <c r="C153" s="333"/>
      <c r="D153" s="333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</row>
    <row r="154" spans="1:17" x14ac:dyDescent="0.35">
      <c r="A154" t="e">
        <f t="shared" si="2"/>
        <v>#VALUE!</v>
      </c>
      <c r="C154" s="333"/>
      <c r="D154" s="333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</row>
    <row r="155" spans="1:17" x14ac:dyDescent="0.35">
      <c r="A155" t="e">
        <f t="shared" si="2"/>
        <v>#VALUE!</v>
      </c>
      <c r="C155" s="333"/>
      <c r="D155" s="333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</row>
    <row r="156" spans="1:17" x14ac:dyDescent="0.35">
      <c r="A156" t="e">
        <f t="shared" si="2"/>
        <v>#VALUE!</v>
      </c>
      <c r="C156" s="333"/>
      <c r="D156" s="333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</row>
    <row r="157" spans="1:17" x14ac:dyDescent="0.35">
      <c r="A157" t="e">
        <f t="shared" si="2"/>
        <v>#VALUE!</v>
      </c>
      <c r="C157" s="333"/>
      <c r="D157" s="333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</row>
    <row r="158" spans="1:17" x14ac:dyDescent="0.35">
      <c r="A158" t="e">
        <f t="shared" si="2"/>
        <v>#VALUE!</v>
      </c>
      <c r="C158" s="333"/>
      <c r="D158" s="333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</row>
    <row r="159" spans="1:17" x14ac:dyDescent="0.35">
      <c r="A159" t="e">
        <f t="shared" si="2"/>
        <v>#VALUE!</v>
      </c>
      <c r="C159" s="333"/>
      <c r="D159" s="333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</row>
    <row r="160" spans="1:17" x14ac:dyDescent="0.35">
      <c r="A160" t="e">
        <f t="shared" si="2"/>
        <v>#VALUE!</v>
      </c>
      <c r="C160" s="333"/>
      <c r="D160" s="333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</row>
    <row r="161" spans="1:17" x14ac:dyDescent="0.35">
      <c r="A161" t="e">
        <f t="shared" si="2"/>
        <v>#VALUE!</v>
      </c>
      <c r="C161" s="333"/>
      <c r="D161" s="333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</row>
    <row r="162" spans="1:17" x14ac:dyDescent="0.35">
      <c r="A162" t="e">
        <f t="shared" si="2"/>
        <v>#VALUE!</v>
      </c>
      <c r="C162" s="333"/>
      <c r="D162" s="333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</row>
    <row r="163" spans="1:17" x14ac:dyDescent="0.35">
      <c r="A163" t="e">
        <f t="shared" si="2"/>
        <v>#VALUE!</v>
      </c>
      <c r="C163" s="333"/>
      <c r="D163" s="333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</row>
    <row r="164" spans="1:17" x14ac:dyDescent="0.35">
      <c r="A164" t="e">
        <f t="shared" si="2"/>
        <v>#VALUE!</v>
      </c>
      <c r="C164" s="333"/>
      <c r="D164" s="333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</row>
    <row r="165" spans="1:17" x14ac:dyDescent="0.35">
      <c r="A165" t="e">
        <f t="shared" si="2"/>
        <v>#VALUE!</v>
      </c>
      <c r="C165" s="333"/>
      <c r="D165" s="333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</row>
    <row r="166" spans="1:17" x14ac:dyDescent="0.35">
      <c r="A166" t="e">
        <f t="shared" si="2"/>
        <v>#VALUE!</v>
      </c>
      <c r="C166" s="333"/>
      <c r="D166" s="333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</row>
    <row r="167" spans="1:17" x14ac:dyDescent="0.35">
      <c r="A167" t="e">
        <f t="shared" si="2"/>
        <v>#VALUE!</v>
      </c>
      <c r="C167" s="333"/>
      <c r="D167" s="333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</row>
    <row r="168" spans="1:17" x14ac:dyDescent="0.35">
      <c r="A168" t="e">
        <f t="shared" si="2"/>
        <v>#VALUE!</v>
      </c>
      <c r="C168" s="333"/>
      <c r="D168" s="333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</row>
    <row r="169" spans="1:17" x14ac:dyDescent="0.35">
      <c r="A169" t="e">
        <f t="shared" si="2"/>
        <v>#VALUE!</v>
      </c>
      <c r="C169" s="333"/>
      <c r="D169" s="333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</row>
    <row r="170" spans="1:17" x14ac:dyDescent="0.35">
      <c r="A170" t="e">
        <f t="shared" si="2"/>
        <v>#VALUE!</v>
      </c>
      <c r="C170" s="333"/>
      <c r="D170" s="333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</row>
    <row r="171" spans="1:17" x14ac:dyDescent="0.35">
      <c r="A171" t="e">
        <f t="shared" si="2"/>
        <v>#VALUE!</v>
      </c>
      <c r="C171" s="333"/>
      <c r="D171" s="333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</row>
    <row r="172" spans="1:17" x14ac:dyDescent="0.35">
      <c r="A172" t="e">
        <f t="shared" si="2"/>
        <v>#VALUE!</v>
      </c>
      <c r="C172" s="333"/>
      <c r="D172" s="333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</row>
    <row r="173" spans="1:17" x14ac:dyDescent="0.35">
      <c r="A173" t="e">
        <f t="shared" si="2"/>
        <v>#VALUE!</v>
      </c>
      <c r="C173" s="333"/>
      <c r="D173" s="333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</row>
    <row r="174" spans="1:17" x14ac:dyDescent="0.35">
      <c r="A174" t="e">
        <f t="shared" si="2"/>
        <v>#VALUE!</v>
      </c>
      <c r="C174" s="333"/>
      <c r="D174" s="333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</row>
    <row r="175" spans="1:17" x14ac:dyDescent="0.35">
      <c r="A175" t="e">
        <f t="shared" si="2"/>
        <v>#VALUE!</v>
      </c>
      <c r="C175" s="333"/>
      <c r="D175" s="333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</row>
    <row r="176" spans="1:17" x14ac:dyDescent="0.35">
      <c r="A176" t="e">
        <f t="shared" si="2"/>
        <v>#VALUE!</v>
      </c>
      <c r="C176" s="333"/>
      <c r="D176" s="333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</row>
    <row r="177" spans="1:17" x14ac:dyDescent="0.35">
      <c r="A177" t="e">
        <f t="shared" si="2"/>
        <v>#VALUE!</v>
      </c>
      <c r="C177" s="333"/>
      <c r="D177" s="333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</row>
    <row r="178" spans="1:17" x14ac:dyDescent="0.35">
      <c r="A178" t="e">
        <f t="shared" si="2"/>
        <v>#VALUE!</v>
      </c>
      <c r="C178" s="333"/>
      <c r="D178" s="333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</row>
    <row r="179" spans="1:17" x14ac:dyDescent="0.35">
      <c r="A179" t="e">
        <f t="shared" si="2"/>
        <v>#VALUE!</v>
      </c>
      <c r="C179" s="333"/>
      <c r="D179" s="333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</row>
    <row r="180" spans="1:17" x14ac:dyDescent="0.35">
      <c r="A180" t="e">
        <f t="shared" si="2"/>
        <v>#VALUE!</v>
      </c>
      <c r="C180" s="333"/>
      <c r="D180" s="333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</row>
    <row r="181" spans="1:17" x14ac:dyDescent="0.35">
      <c r="A181" t="e">
        <f t="shared" si="2"/>
        <v>#VALUE!</v>
      </c>
      <c r="C181" s="333"/>
      <c r="D181" s="333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</row>
    <row r="182" spans="1:17" x14ac:dyDescent="0.35">
      <c r="A182" t="e">
        <f t="shared" si="2"/>
        <v>#VALUE!</v>
      </c>
      <c r="C182" s="333"/>
      <c r="D182" s="333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</row>
    <row r="183" spans="1:17" x14ac:dyDescent="0.35">
      <c r="A183" t="e">
        <f t="shared" si="2"/>
        <v>#VALUE!</v>
      </c>
      <c r="C183" s="333"/>
      <c r="D183" s="333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</row>
    <row r="184" spans="1:17" x14ac:dyDescent="0.35">
      <c r="A184" t="e">
        <f t="shared" si="2"/>
        <v>#VALUE!</v>
      </c>
      <c r="C184" s="333"/>
      <c r="D184" s="333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</row>
    <row r="185" spans="1:17" x14ac:dyDescent="0.35">
      <c r="A185" t="e">
        <f t="shared" si="2"/>
        <v>#VALUE!</v>
      </c>
      <c r="C185" s="333"/>
      <c r="D185" s="333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</row>
    <row r="186" spans="1:17" x14ac:dyDescent="0.35">
      <c r="A186" t="e">
        <f t="shared" si="2"/>
        <v>#VALUE!</v>
      </c>
      <c r="C186" s="333"/>
      <c r="D186" s="333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</row>
    <row r="187" spans="1:17" x14ac:dyDescent="0.35">
      <c r="A187" t="e">
        <f t="shared" si="2"/>
        <v>#VALUE!</v>
      </c>
      <c r="C187" s="333"/>
      <c r="D187" s="333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</row>
    <row r="188" spans="1:17" x14ac:dyDescent="0.35">
      <c r="A188" t="e">
        <f t="shared" si="2"/>
        <v>#VALUE!</v>
      </c>
      <c r="C188" s="333"/>
      <c r="D188" s="333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</row>
    <row r="189" spans="1:17" x14ac:dyDescent="0.35">
      <c r="A189" t="e">
        <f t="shared" si="2"/>
        <v>#VALUE!</v>
      </c>
      <c r="C189" s="333"/>
      <c r="D189" s="333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</row>
    <row r="190" spans="1:17" x14ac:dyDescent="0.35">
      <c r="A190" t="e">
        <f t="shared" si="2"/>
        <v>#VALUE!</v>
      </c>
      <c r="C190" s="333"/>
      <c r="D190" s="333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</row>
    <row r="191" spans="1:17" x14ac:dyDescent="0.35">
      <c r="A191" t="e">
        <f t="shared" si="2"/>
        <v>#VALUE!</v>
      </c>
      <c r="C191" s="333"/>
      <c r="D191" s="333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</row>
    <row r="192" spans="1:17" x14ac:dyDescent="0.35">
      <c r="A192" t="e">
        <f t="shared" si="2"/>
        <v>#VALUE!</v>
      </c>
      <c r="C192" s="333"/>
      <c r="D192" s="333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</row>
    <row r="193" spans="1:17" x14ac:dyDescent="0.35">
      <c r="A193" t="e">
        <f t="shared" si="2"/>
        <v>#VALUE!</v>
      </c>
      <c r="C193" s="333"/>
      <c r="D193" s="333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</row>
    <row r="194" spans="1:17" x14ac:dyDescent="0.35">
      <c r="A194" t="e">
        <f t="shared" si="2"/>
        <v>#VALUE!</v>
      </c>
      <c r="C194" s="333"/>
      <c r="D194" s="333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</row>
    <row r="195" spans="1:17" x14ac:dyDescent="0.35">
      <c r="A195" t="e">
        <f t="shared" si="2"/>
        <v>#VALUE!</v>
      </c>
      <c r="C195" s="333"/>
      <c r="D195" s="333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</row>
    <row r="196" spans="1:17" x14ac:dyDescent="0.35">
      <c r="A196" t="e">
        <f t="shared" si="2"/>
        <v>#VALUE!</v>
      </c>
      <c r="C196" s="333"/>
      <c r="D196" s="333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</row>
    <row r="197" spans="1:17" x14ac:dyDescent="0.35">
      <c r="A197" t="e">
        <f t="shared" si="2"/>
        <v>#VALUE!</v>
      </c>
      <c r="C197" s="333"/>
      <c r="D197" s="333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</row>
    <row r="198" spans="1:17" x14ac:dyDescent="0.35">
      <c r="A198" t="e">
        <f t="shared" ref="A198:A261" si="3">VALUE(LEFT(D198,6))</f>
        <v>#VALUE!</v>
      </c>
      <c r="C198" s="333"/>
      <c r="D198" s="333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</row>
    <row r="199" spans="1:17" x14ac:dyDescent="0.35">
      <c r="A199" t="e">
        <f t="shared" si="3"/>
        <v>#VALUE!</v>
      </c>
      <c r="C199" s="333"/>
      <c r="D199" s="333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</row>
    <row r="200" spans="1:17" x14ac:dyDescent="0.35">
      <c r="A200" t="e">
        <f t="shared" si="3"/>
        <v>#VALUE!</v>
      </c>
      <c r="C200" s="333"/>
      <c r="D200" s="333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</row>
    <row r="201" spans="1:17" x14ac:dyDescent="0.35">
      <c r="A201" t="e">
        <f t="shared" si="3"/>
        <v>#VALUE!</v>
      </c>
      <c r="C201" s="333"/>
      <c r="D201" s="333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</row>
    <row r="202" spans="1:17" x14ac:dyDescent="0.35">
      <c r="A202" t="e">
        <f t="shared" si="3"/>
        <v>#VALUE!</v>
      </c>
      <c r="C202" s="333"/>
      <c r="D202" s="333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</row>
    <row r="203" spans="1:17" x14ac:dyDescent="0.35">
      <c r="A203" t="e">
        <f t="shared" si="3"/>
        <v>#VALUE!</v>
      </c>
      <c r="C203" s="333"/>
      <c r="D203" s="333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</row>
    <row r="204" spans="1:17" x14ac:dyDescent="0.35">
      <c r="A204" t="e">
        <f t="shared" si="3"/>
        <v>#VALUE!</v>
      </c>
      <c r="C204" s="333"/>
      <c r="D204" s="333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</row>
    <row r="205" spans="1:17" x14ac:dyDescent="0.35">
      <c r="A205" t="e">
        <f t="shared" si="3"/>
        <v>#VALUE!</v>
      </c>
      <c r="C205" s="333"/>
      <c r="D205" s="333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</row>
    <row r="206" spans="1:17" x14ac:dyDescent="0.35">
      <c r="A206" t="e">
        <f t="shared" si="3"/>
        <v>#VALUE!</v>
      </c>
      <c r="C206" s="333"/>
      <c r="D206" s="333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</row>
    <row r="207" spans="1:17" x14ac:dyDescent="0.35">
      <c r="A207" t="e">
        <f t="shared" si="3"/>
        <v>#VALUE!</v>
      </c>
      <c r="C207" s="333"/>
      <c r="D207" s="333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</row>
    <row r="208" spans="1:17" x14ac:dyDescent="0.35">
      <c r="A208" t="e">
        <f t="shared" si="3"/>
        <v>#VALUE!</v>
      </c>
      <c r="C208" s="333"/>
      <c r="D208" s="333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</row>
    <row r="209" spans="1:17" x14ac:dyDescent="0.35">
      <c r="A209" t="e">
        <f t="shared" si="3"/>
        <v>#VALUE!</v>
      </c>
      <c r="C209" s="333"/>
      <c r="D209" s="333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</row>
    <row r="210" spans="1:17" x14ac:dyDescent="0.35">
      <c r="A210" t="e">
        <f t="shared" si="3"/>
        <v>#VALUE!</v>
      </c>
      <c r="C210" s="333"/>
      <c r="D210" s="333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</row>
    <row r="211" spans="1:17" x14ac:dyDescent="0.35">
      <c r="A211" t="e">
        <f t="shared" si="3"/>
        <v>#VALUE!</v>
      </c>
      <c r="C211" s="333"/>
      <c r="D211" s="333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</row>
    <row r="212" spans="1:17" x14ac:dyDescent="0.35">
      <c r="A212" t="e">
        <f t="shared" si="3"/>
        <v>#VALUE!</v>
      </c>
      <c r="C212" s="333"/>
      <c r="D212" s="333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</row>
    <row r="213" spans="1:17" x14ac:dyDescent="0.35">
      <c r="A213" t="e">
        <f t="shared" si="3"/>
        <v>#VALUE!</v>
      </c>
      <c r="C213" s="333"/>
      <c r="D213" s="333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</row>
    <row r="214" spans="1:17" x14ac:dyDescent="0.35">
      <c r="A214" t="e">
        <f t="shared" si="3"/>
        <v>#VALUE!</v>
      </c>
      <c r="C214" s="333"/>
      <c r="D214" s="333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</row>
    <row r="215" spans="1:17" x14ac:dyDescent="0.35">
      <c r="A215" t="e">
        <f t="shared" si="3"/>
        <v>#VALUE!</v>
      </c>
      <c r="C215" s="333"/>
      <c r="D215" s="333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</row>
    <row r="216" spans="1:17" x14ac:dyDescent="0.35">
      <c r="A216" t="e">
        <f t="shared" si="3"/>
        <v>#VALUE!</v>
      </c>
      <c r="C216" s="333"/>
      <c r="D216" s="333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</row>
    <row r="217" spans="1:17" x14ac:dyDescent="0.35">
      <c r="A217" t="e">
        <f t="shared" si="3"/>
        <v>#VALUE!</v>
      </c>
      <c r="C217" s="333"/>
      <c r="D217" s="333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</row>
    <row r="218" spans="1:17" x14ac:dyDescent="0.35">
      <c r="A218" t="e">
        <f t="shared" si="3"/>
        <v>#VALUE!</v>
      </c>
      <c r="C218" s="333"/>
      <c r="D218" s="333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</row>
    <row r="219" spans="1:17" x14ac:dyDescent="0.35">
      <c r="A219" t="e">
        <f t="shared" si="3"/>
        <v>#VALUE!</v>
      </c>
      <c r="C219" s="333"/>
      <c r="D219" s="333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</row>
    <row r="220" spans="1:17" x14ac:dyDescent="0.35">
      <c r="A220" t="e">
        <f t="shared" si="3"/>
        <v>#VALUE!</v>
      </c>
      <c r="C220" s="333"/>
      <c r="D220" s="333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</row>
    <row r="221" spans="1:17" x14ac:dyDescent="0.35">
      <c r="A221" t="e">
        <f t="shared" si="3"/>
        <v>#VALUE!</v>
      </c>
      <c r="C221" s="333"/>
      <c r="D221" s="333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</row>
    <row r="222" spans="1:17" x14ac:dyDescent="0.35">
      <c r="A222" t="e">
        <f t="shared" si="3"/>
        <v>#VALUE!</v>
      </c>
      <c r="C222" s="333"/>
      <c r="D222" s="333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</row>
    <row r="223" spans="1:17" x14ac:dyDescent="0.35">
      <c r="A223" t="e">
        <f t="shared" si="3"/>
        <v>#VALUE!</v>
      </c>
      <c r="C223" s="333"/>
      <c r="D223" s="333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</row>
    <row r="224" spans="1:17" x14ac:dyDescent="0.35">
      <c r="A224" t="e">
        <f t="shared" si="3"/>
        <v>#VALUE!</v>
      </c>
      <c r="C224" s="333"/>
      <c r="D224" s="333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</row>
    <row r="225" spans="1:17" x14ac:dyDescent="0.35">
      <c r="A225" t="e">
        <f t="shared" si="3"/>
        <v>#VALUE!</v>
      </c>
      <c r="C225" s="333"/>
      <c r="D225" s="333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</row>
    <row r="226" spans="1:17" x14ac:dyDescent="0.35">
      <c r="A226" t="e">
        <f t="shared" si="3"/>
        <v>#VALUE!</v>
      </c>
      <c r="C226" s="333"/>
      <c r="D226" s="333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</row>
    <row r="227" spans="1:17" x14ac:dyDescent="0.35">
      <c r="A227" t="e">
        <f t="shared" si="3"/>
        <v>#VALUE!</v>
      </c>
      <c r="C227" s="333"/>
      <c r="D227" s="333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</row>
    <row r="228" spans="1:17" x14ac:dyDescent="0.35">
      <c r="A228" t="e">
        <f t="shared" si="3"/>
        <v>#VALUE!</v>
      </c>
      <c r="C228" s="333"/>
      <c r="D228" s="333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</row>
    <row r="229" spans="1:17" x14ac:dyDescent="0.35">
      <c r="A229" t="e">
        <f t="shared" si="3"/>
        <v>#VALUE!</v>
      </c>
      <c r="C229" s="333"/>
      <c r="D229" s="333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</row>
    <row r="230" spans="1:17" x14ac:dyDescent="0.35">
      <c r="A230" t="e">
        <f t="shared" si="3"/>
        <v>#VALUE!</v>
      </c>
      <c r="C230" s="333"/>
      <c r="D230" s="333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</row>
    <row r="231" spans="1:17" x14ac:dyDescent="0.35">
      <c r="A231" t="e">
        <f t="shared" si="3"/>
        <v>#VALUE!</v>
      </c>
      <c r="C231" s="333"/>
      <c r="D231" s="333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</row>
    <row r="232" spans="1:17" x14ac:dyDescent="0.35">
      <c r="A232" t="e">
        <f t="shared" si="3"/>
        <v>#VALUE!</v>
      </c>
      <c r="C232" s="333"/>
      <c r="D232" s="333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</row>
    <row r="233" spans="1:17" x14ac:dyDescent="0.35">
      <c r="A233" t="e">
        <f t="shared" si="3"/>
        <v>#VALUE!</v>
      </c>
      <c r="C233" s="333"/>
      <c r="D233" s="333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</row>
    <row r="234" spans="1:17" x14ac:dyDescent="0.35">
      <c r="A234" t="e">
        <f t="shared" si="3"/>
        <v>#VALUE!</v>
      </c>
      <c r="C234" s="333"/>
      <c r="D234" s="333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</row>
    <row r="235" spans="1:17" x14ac:dyDescent="0.35">
      <c r="A235" t="e">
        <f t="shared" si="3"/>
        <v>#VALUE!</v>
      </c>
      <c r="C235" s="333"/>
      <c r="D235" s="333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</row>
    <row r="236" spans="1:17" x14ac:dyDescent="0.35">
      <c r="A236" t="e">
        <f t="shared" si="3"/>
        <v>#VALUE!</v>
      </c>
      <c r="C236" s="333"/>
      <c r="D236" s="333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</row>
    <row r="237" spans="1:17" x14ac:dyDescent="0.35">
      <c r="A237" t="e">
        <f t="shared" si="3"/>
        <v>#VALUE!</v>
      </c>
      <c r="C237" s="333"/>
      <c r="D237" s="333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</row>
    <row r="238" spans="1:17" x14ac:dyDescent="0.35">
      <c r="A238" t="e">
        <f t="shared" si="3"/>
        <v>#VALUE!</v>
      </c>
      <c r="C238" s="333"/>
      <c r="D238" s="333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</row>
    <row r="239" spans="1:17" x14ac:dyDescent="0.35">
      <c r="A239" t="e">
        <f t="shared" si="3"/>
        <v>#VALUE!</v>
      </c>
      <c r="C239" s="333"/>
      <c r="D239" s="333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</row>
    <row r="240" spans="1:17" x14ac:dyDescent="0.35">
      <c r="A240" t="e">
        <f t="shared" si="3"/>
        <v>#VALUE!</v>
      </c>
      <c r="C240" s="333"/>
      <c r="D240" s="333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</row>
    <row r="241" spans="1:17" x14ac:dyDescent="0.35">
      <c r="A241" t="e">
        <f t="shared" si="3"/>
        <v>#VALUE!</v>
      </c>
      <c r="C241" s="333"/>
      <c r="D241" s="333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</row>
    <row r="242" spans="1:17" x14ac:dyDescent="0.35">
      <c r="A242" t="e">
        <f t="shared" si="3"/>
        <v>#VALUE!</v>
      </c>
      <c r="C242" s="333"/>
      <c r="D242" s="333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</row>
    <row r="243" spans="1:17" x14ac:dyDescent="0.35">
      <c r="A243" t="e">
        <f t="shared" si="3"/>
        <v>#VALUE!</v>
      </c>
      <c r="C243" s="333"/>
      <c r="D243" s="333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</row>
    <row r="244" spans="1:17" x14ac:dyDescent="0.35">
      <c r="A244" t="e">
        <f t="shared" si="3"/>
        <v>#VALUE!</v>
      </c>
      <c r="C244" s="333"/>
      <c r="D244" s="333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</row>
    <row r="245" spans="1:17" x14ac:dyDescent="0.35">
      <c r="A245" t="e">
        <f t="shared" si="3"/>
        <v>#VALUE!</v>
      </c>
      <c r="C245" s="333"/>
      <c r="D245" s="333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</row>
    <row r="246" spans="1:17" x14ac:dyDescent="0.35">
      <c r="A246" t="e">
        <f t="shared" si="3"/>
        <v>#VALUE!</v>
      </c>
      <c r="C246" s="333"/>
      <c r="D246" s="333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</row>
    <row r="247" spans="1:17" x14ac:dyDescent="0.35">
      <c r="A247" t="e">
        <f t="shared" si="3"/>
        <v>#VALUE!</v>
      </c>
      <c r="C247" s="333"/>
      <c r="D247" s="333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</row>
    <row r="248" spans="1:17" x14ac:dyDescent="0.35">
      <c r="A248" t="e">
        <f t="shared" si="3"/>
        <v>#VALUE!</v>
      </c>
      <c r="C248" s="333"/>
      <c r="D248" s="333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</row>
    <row r="249" spans="1:17" x14ac:dyDescent="0.35">
      <c r="A249" t="e">
        <f t="shared" si="3"/>
        <v>#VALUE!</v>
      </c>
      <c r="C249" s="333"/>
      <c r="D249" s="333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</row>
    <row r="250" spans="1:17" x14ac:dyDescent="0.35">
      <c r="A250" t="e">
        <f t="shared" si="3"/>
        <v>#VALUE!</v>
      </c>
      <c r="C250" s="333"/>
      <c r="D250" s="333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</row>
    <row r="251" spans="1:17" x14ac:dyDescent="0.35">
      <c r="A251" t="e">
        <f t="shared" si="3"/>
        <v>#VALUE!</v>
      </c>
      <c r="C251" s="333"/>
      <c r="D251" s="333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</row>
    <row r="252" spans="1:17" x14ac:dyDescent="0.35">
      <c r="A252" t="e">
        <f t="shared" si="3"/>
        <v>#VALUE!</v>
      </c>
      <c r="C252" s="333"/>
      <c r="D252" s="333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</row>
    <row r="253" spans="1:17" x14ac:dyDescent="0.35">
      <c r="A253" t="e">
        <f t="shared" si="3"/>
        <v>#VALUE!</v>
      </c>
      <c r="C253" s="333"/>
      <c r="D253" s="333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</row>
    <row r="254" spans="1:17" x14ac:dyDescent="0.35">
      <c r="A254" t="e">
        <f t="shared" si="3"/>
        <v>#VALUE!</v>
      </c>
      <c r="C254" s="333"/>
      <c r="D254" s="333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</row>
    <row r="255" spans="1:17" x14ac:dyDescent="0.35">
      <c r="A255" t="e">
        <f t="shared" si="3"/>
        <v>#VALUE!</v>
      </c>
      <c r="C255" s="333"/>
      <c r="D255" s="333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</row>
    <row r="256" spans="1:17" x14ac:dyDescent="0.35">
      <c r="A256" t="e">
        <f t="shared" si="3"/>
        <v>#VALUE!</v>
      </c>
      <c r="C256" s="333"/>
      <c r="D256" s="333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</row>
    <row r="257" spans="1:17" x14ac:dyDescent="0.35">
      <c r="A257" t="e">
        <f t="shared" si="3"/>
        <v>#VALUE!</v>
      </c>
      <c r="C257" s="333"/>
      <c r="D257" s="333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</row>
    <row r="258" spans="1:17" x14ac:dyDescent="0.35">
      <c r="A258" t="e">
        <f t="shared" si="3"/>
        <v>#VALUE!</v>
      </c>
      <c r="C258" s="333"/>
      <c r="D258" s="333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</row>
    <row r="259" spans="1:17" x14ac:dyDescent="0.35">
      <c r="A259" t="e">
        <f t="shared" si="3"/>
        <v>#VALUE!</v>
      </c>
      <c r="C259" s="333"/>
      <c r="D259" s="333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</row>
    <row r="260" spans="1:17" x14ac:dyDescent="0.35">
      <c r="A260" t="e">
        <f t="shared" si="3"/>
        <v>#VALUE!</v>
      </c>
      <c r="C260" s="333"/>
      <c r="D260" s="333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</row>
    <row r="261" spans="1:17" x14ac:dyDescent="0.35">
      <c r="A261" t="e">
        <f t="shared" si="3"/>
        <v>#VALUE!</v>
      </c>
      <c r="C261" s="333"/>
      <c r="D261" s="333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</row>
    <row r="262" spans="1:17" x14ac:dyDescent="0.35">
      <c r="A262" t="e">
        <f t="shared" ref="A262:A325" si="4">VALUE(LEFT(D262,6))</f>
        <v>#VALUE!</v>
      </c>
      <c r="C262" s="333"/>
      <c r="D262" s="333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</row>
    <row r="263" spans="1:17" x14ac:dyDescent="0.35">
      <c r="A263" t="e">
        <f t="shared" si="4"/>
        <v>#VALUE!</v>
      </c>
      <c r="C263" s="333"/>
      <c r="D263" s="333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</row>
    <row r="264" spans="1:17" x14ac:dyDescent="0.35">
      <c r="A264" t="e">
        <f t="shared" si="4"/>
        <v>#VALUE!</v>
      </c>
      <c r="C264" s="333"/>
      <c r="D264" s="333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</row>
    <row r="265" spans="1:17" x14ac:dyDescent="0.35">
      <c r="A265" t="e">
        <f t="shared" si="4"/>
        <v>#VALUE!</v>
      </c>
      <c r="C265" s="333"/>
      <c r="D265" s="333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</row>
    <row r="266" spans="1:17" x14ac:dyDescent="0.35">
      <c r="A266" t="e">
        <f t="shared" si="4"/>
        <v>#VALUE!</v>
      </c>
      <c r="C266" s="333"/>
      <c r="D266" s="333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</row>
    <row r="267" spans="1:17" x14ac:dyDescent="0.35">
      <c r="A267" t="e">
        <f t="shared" si="4"/>
        <v>#VALUE!</v>
      </c>
      <c r="C267" s="333"/>
      <c r="D267" s="333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</row>
    <row r="268" spans="1:17" x14ac:dyDescent="0.35">
      <c r="A268" t="e">
        <f t="shared" si="4"/>
        <v>#VALUE!</v>
      </c>
      <c r="C268" s="333"/>
      <c r="D268" s="333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</row>
    <row r="269" spans="1:17" x14ac:dyDescent="0.35">
      <c r="A269" t="e">
        <f t="shared" si="4"/>
        <v>#VALUE!</v>
      </c>
      <c r="C269" s="333"/>
      <c r="D269" s="333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</row>
    <row r="270" spans="1:17" x14ac:dyDescent="0.35">
      <c r="A270" t="e">
        <f t="shared" si="4"/>
        <v>#VALUE!</v>
      </c>
      <c r="C270" s="333"/>
      <c r="D270" s="333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</row>
    <row r="271" spans="1:17" x14ac:dyDescent="0.35">
      <c r="A271" t="e">
        <f t="shared" si="4"/>
        <v>#VALUE!</v>
      </c>
      <c r="C271" s="333"/>
      <c r="D271" s="333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</row>
    <row r="272" spans="1:17" x14ac:dyDescent="0.35">
      <c r="A272" t="e">
        <f t="shared" si="4"/>
        <v>#VALUE!</v>
      </c>
      <c r="C272" s="333"/>
      <c r="D272" s="333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</row>
    <row r="273" spans="1:17" x14ac:dyDescent="0.35">
      <c r="A273" t="e">
        <f t="shared" si="4"/>
        <v>#VALUE!</v>
      </c>
      <c r="C273" s="333"/>
      <c r="D273" s="333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</row>
    <row r="274" spans="1:17" x14ac:dyDescent="0.35">
      <c r="A274" t="e">
        <f t="shared" si="4"/>
        <v>#VALUE!</v>
      </c>
      <c r="C274" s="333"/>
      <c r="D274" s="333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</row>
    <row r="275" spans="1:17" x14ac:dyDescent="0.35">
      <c r="A275" t="e">
        <f t="shared" si="4"/>
        <v>#VALUE!</v>
      </c>
      <c r="C275" s="333"/>
      <c r="D275" s="333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</row>
    <row r="276" spans="1:17" x14ac:dyDescent="0.35">
      <c r="A276" t="e">
        <f t="shared" si="4"/>
        <v>#VALUE!</v>
      </c>
      <c r="C276" s="333"/>
      <c r="D276" s="333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</row>
    <row r="277" spans="1:17" x14ac:dyDescent="0.35">
      <c r="A277" t="e">
        <f t="shared" si="4"/>
        <v>#VALUE!</v>
      </c>
      <c r="C277" s="333"/>
      <c r="D277" s="333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</row>
    <row r="278" spans="1:17" x14ac:dyDescent="0.35">
      <c r="A278" t="e">
        <f t="shared" si="4"/>
        <v>#VALUE!</v>
      </c>
      <c r="C278" s="333"/>
      <c r="D278" s="333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</row>
    <row r="279" spans="1:17" x14ac:dyDescent="0.35">
      <c r="A279" t="e">
        <f t="shared" si="4"/>
        <v>#VALUE!</v>
      </c>
      <c r="C279" s="333"/>
      <c r="D279" s="333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</row>
    <row r="280" spans="1:17" x14ac:dyDescent="0.35">
      <c r="A280" t="e">
        <f t="shared" si="4"/>
        <v>#VALUE!</v>
      </c>
      <c r="C280" s="333"/>
      <c r="D280" s="333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</row>
    <row r="281" spans="1:17" x14ac:dyDescent="0.35">
      <c r="A281" t="e">
        <f t="shared" si="4"/>
        <v>#VALUE!</v>
      </c>
      <c r="C281" s="333"/>
      <c r="D281" s="333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</row>
    <row r="282" spans="1:17" x14ac:dyDescent="0.35">
      <c r="A282" t="e">
        <f t="shared" si="4"/>
        <v>#VALUE!</v>
      </c>
      <c r="C282" s="333"/>
      <c r="D282" s="333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</row>
    <row r="283" spans="1:17" x14ac:dyDescent="0.35">
      <c r="A283" t="e">
        <f t="shared" si="4"/>
        <v>#VALUE!</v>
      </c>
      <c r="C283" s="333"/>
      <c r="D283" s="333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</row>
    <row r="284" spans="1:17" x14ac:dyDescent="0.35">
      <c r="A284" t="e">
        <f t="shared" si="4"/>
        <v>#VALUE!</v>
      </c>
      <c r="C284" s="333"/>
      <c r="D284" s="333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</row>
    <row r="285" spans="1:17" x14ac:dyDescent="0.35">
      <c r="A285" t="e">
        <f t="shared" si="4"/>
        <v>#VALUE!</v>
      </c>
      <c r="C285" s="333"/>
      <c r="D285" s="333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</row>
    <row r="286" spans="1:17" x14ac:dyDescent="0.35">
      <c r="A286" t="e">
        <f t="shared" si="4"/>
        <v>#VALUE!</v>
      </c>
      <c r="C286" s="333"/>
      <c r="D286" s="333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</row>
    <row r="287" spans="1:17" x14ac:dyDescent="0.35">
      <c r="A287" t="e">
        <f t="shared" si="4"/>
        <v>#VALUE!</v>
      </c>
      <c r="C287" s="333"/>
      <c r="D287" s="333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</row>
    <row r="288" spans="1:17" x14ac:dyDescent="0.35">
      <c r="A288" t="e">
        <f t="shared" si="4"/>
        <v>#VALUE!</v>
      </c>
      <c r="C288" s="333"/>
      <c r="D288" s="333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</row>
    <row r="289" spans="1:17" x14ac:dyDescent="0.35">
      <c r="A289" t="e">
        <f t="shared" si="4"/>
        <v>#VALUE!</v>
      </c>
      <c r="C289" s="333"/>
      <c r="D289" s="333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</row>
    <row r="290" spans="1:17" x14ac:dyDescent="0.35">
      <c r="A290" t="e">
        <f t="shared" si="4"/>
        <v>#VALUE!</v>
      </c>
      <c r="C290" s="333"/>
      <c r="D290" s="333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</row>
    <row r="291" spans="1:17" x14ac:dyDescent="0.35">
      <c r="A291" t="e">
        <f t="shared" si="4"/>
        <v>#VALUE!</v>
      </c>
      <c r="C291" s="333"/>
      <c r="D291" s="333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</row>
    <row r="292" spans="1:17" x14ac:dyDescent="0.35">
      <c r="A292" t="e">
        <f t="shared" si="4"/>
        <v>#VALUE!</v>
      </c>
      <c r="C292" s="333"/>
      <c r="D292" s="333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</row>
    <row r="293" spans="1:17" x14ac:dyDescent="0.35">
      <c r="A293" t="e">
        <f t="shared" si="4"/>
        <v>#VALUE!</v>
      </c>
      <c r="C293" s="333"/>
      <c r="D293" s="333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</row>
    <row r="294" spans="1:17" x14ac:dyDescent="0.35">
      <c r="A294" t="e">
        <f t="shared" si="4"/>
        <v>#VALUE!</v>
      </c>
      <c r="C294" s="333"/>
      <c r="D294" s="333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</row>
    <row r="295" spans="1:17" x14ac:dyDescent="0.35">
      <c r="A295" t="e">
        <f t="shared" si="4"/>
        <v>#VALUE!</v>
      </c>
      <c r="C295" s="333"/>
      <c r="D295" s="333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</row>
    <row r="296" spans="1:17" x14ac:dyDescent="0.35">
      <c r="A296" t="e">
        <f t="shared" si="4"/>
        <v>#VALUE!</v>
      </c>
      <c r="C296" s="333"/>
      <c r="D296" s="333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</row>
    <row r="297" spans="1:17" x14ac:dyDescent="0.35">
      <c r="A297" t="e">
        <f t="shared" si="4"/>
        <v>#VALUE!</v>
      </c>
      <c r="C297" s="333"/>
      <c r="D297" s="333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</row>
    <row r="298" spans="1:17" x14ac:dyDescent="0.35">
      <c r="A298" t="e">
        <f t="shared" si="4"/>
        <v>#VALUE!</v>
      </c>
      <c r="C298" s="333"/>
      <c r="D298" s="333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</row>
    <row r="299" spans="1:17" x14ac:dyDescent="0.35">
      <c r="A299" t="e">
        <f t="shared" si="4"/>
        <v>#VALUE!</v>
      </c>
      <c r="C299" s="333"/>
      <c r="D299" s="333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</row>
    <row r="300" spans="1:17" x14ac:dyDescent="0.35">
      <c r="A300" t="e">
        <f t="shared" si="4"/>
        <v>#VALUE!</v>
      </c>
      <c r="C300" s="333"/>
      <c r="D300" s="333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</row>
    <row r="301" spans="1:17" x14ac:dyDescent="0.35">
      <c r="A301" t="e">
        <f t="shared" si="4"/>
        <v>#VALUE!</v>
      </c>
      <c r="C301" s="333"/>
      <c r="D301" s="333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</row>
    <row r="302" spans="1:17" x14ac:dyDescent="0.35">
      <c r="A302" t="e">
        <f t="shared" si="4"/>
        <v>#VALUE!</v>
      </c>
      <c r="C302" s="333"/>
      <c r="D302" s="333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</row>
    <row r="303" spans="1:17" x14ac:dyDescent="0.35">
      <c r="A303" t="e">
        <f t="shared" si="4"/>
        <v>#VALUE!</v>
      </c>
      <c r="C303" s="333"/>
      <c r="D303" s="333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</row>
    <row r="304" spans="1:17" x14ac:dyDescent="0.35">
      <c r="A304" t="e">
        <f t="shared" si="4"/>
        <v>#VALUE!</v>
      </c>
      <c r="C304" s="333"/>
      <c r="D304" s="333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</row>
    <row r="305" spans="1:17" x14ac:dyDescent="0.35">
      <c r="A305" t="e">
        <f t="shared" si="4"/>
        <v>#VALUE!</v>
      </c>
      <c r="C305" s="333"/>
      <c r="D305" s="333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</row>
    <row r="306" spans="1:17" x14ac:dyDescent="0.35">
      <c r="A306" t="e">
        <f t="shared" si="4"/>
        <v>#VALUE!</v>
      </c>
      <c r="C306" s="333"/>
      <c r="D306" s="333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</row>
    <row r="307" spans="1:17" x14ac:dyDescent="0.35">
      <c r="A307" t="e">
        <f t="shared" si="4"/>
        <v>#VALUE!</v>
      </c>
      <c r="C307" s="333"/>
      <c r="D307" s="333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</row>
    <row r="308" spans="1:17" x14ac:dyDescent="0.35">
      <c r="A308" t="e">
        <f t="shared" si="4"/>
        <v>#VALUE!</v>
      </c>
      <c r="C308" s="333"/>
      <c r="D308" s="333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</row>
    <row r="309" spans="1:17" x14ac:dyDescent="0.35">
      <c r="A309" t="e">
        <f t="shared" si="4"/>
        <v>#VALUE!</v>
      </c>
      <c r="C309" s="333"/>
      <c r="D309" s="333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</row>
    <row r="310" spans="1:17" x14ac:dyDescent="0.35">
      <c r="A310" t="e">
        <f t="shared" si="4"/>
        <v>#VALUE!</v>
      </c>
      <c r="C310" s="333"/>
      <c r="D310" s="333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</row>
    <row r="311" spans="1:17" x14ac:dyDescent="0.35">
      <c r="A311" t="e">
        <f t="shared" si="4"/>
        <v>#VALUE!</v>
      </c>
      <c r="C311" s="333"/>
      <c r="D311" s="333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</row>
    <row r="312" spans="1:17" x14ac:dyDescent="0.35">
      <c r="A312" t="e">
        <f t="shared" si="4"/>
        <v>#VALUE!</v>
      </c>
      <c r="C312" s="333"/>
      <c r="D312" s="333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</row>
    <row r="313" spans="1:17" x14ac:dyDescent="0.35">
      <c r="A313" t="e">
        <f t="shared" si="4"/>
        <v>#VALUE!</v>
      </c>
      <c r="C313" s="333"/>
      <c r="D313" s="333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</row>
    <row r="314" spans="1:17" x14ac:dyDescent="0.35">
      <c r="A314" t="e">
        <f t="shared" si="4"/>
        <v>#VALUE!</v>
      </c>
      <c r="C314" s="333"/>
      <c r="D314" s="333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</row>
    <row r="315" spans="1:17" x14ac:dyDescent="0.35">
      <c r="A315" t="e">
        <f t="shared" si="4"/>
        <v>#VALUE!</v>
      </c>
      <c r="C315" s="333"/>
      <c r="D315" s="333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</row>
    <row r="316" spans="1:17" x14ac:dyDescent="0.35">
      <c r="A316" t="e">
        <f t="shared" si="4"/>
        <v>#VALUE!</v>
      </c>
      <c r="C316" s="333"/>
      <c r="D316" s="333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</row>
    <row r="317" spans="1:17" x14ac:dyDescent="0.35">
      <c r="A317" t="e">
        <f t="shared" si="4"/>
        <v>#VALUE!</v>
      </c>
      <c r="C317" s="333"/>
      <c r="D317" s="333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</row>
    <row r="318" spans="1:17" x14ac:dyDescent="0.35">
      <c r="A318" t="e">
        <f t="shared" si="4"/>
        <v>#VALUE!</v>
      </c>
      <c r="C318" s="333"/>
      <c r="D318" s="333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</row>
    <row r="319" spans="1:17" x14ac:dyDescent="0.35">
      <c r="A319" t="e">
        <f t="shared" si="4"/>
        <v>#VALUE!</v>
      </c>
      <c r="C319" s="333"/>
      <c r="D319" s="333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</row>
    <row r="320" spans="1:17" x14ac:dyDescent="0.35">
      <c r="A320" t="e">
        <f t="shared" si="4"/>
        <v>#VALUE!</v>
      </c>
      <c r="C320" s="333"/>
      <c r="D320" s="333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</row>
    <row r="321" spans="1:17" x14ac:dyDescent="0.35">
      <c r="A321" t="e">
        <f t="shared" si="4"/>
        <v>#VALUE!</v>
      </c>
      <c r="C321" s="333"/>
      <c r="D321" s="333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</row>
    <row r="322" spans="1:17" x14ac:dyDescent="0.35">
      <c r="A322" t="e">
        <f t="shared" si="4"/>
        <v>#VALUE!</v>
      </c>
      <c r="C322" s="333"/>
      <c r="D322" s="333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</row>
    <row r="323" spans="1:17" x14ac:dyDescent="0.35">
      <c r="A323" t="e">
        <f t="shared" si="4"/>
        <v>#VALUE!</v>
      </c>
      <c r="C323" s="333"/>
      <c r="D323" s="333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</row>
    <row r="324" spans="1:17" x14ac:dyDescent="0.35">
      <c r="A324" t="e">
        <f t="shared" si="4"/>
        <v>#VALUE!</v>
      </c>
      <c r="C324" s="333"/>
      <c r="D324" s="333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</row>
    <row r="325" spans="1:17" x14ac:dyDescent="0.35">
      <c r="A325" t="e">
        <f t="shared" si="4"/>
        <v>#VALUE!</v>
      </c>
      <c r="C325" s="333"/>
      <c r="D325" s="333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</row>
    <row r="326" spans="1:17" x14ac:dyDescent="0.35">
      <c r="A326" t="e">
        <f t="shared" ref="A326:A389" si="5">VALUE(LEFT(D326,6))</f>
        <v>#VALUE!</v>
      </c>
      <c r="C326" s="333"/>
      <c r="D326" s="333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</row>
    <row r="327" spans="1:17" x14ac:dyDescent="0.35">
      <c r="A327" t="e">
        <f t="shared" si="5"/>
        <v>#VALUE!</v>
      </c>
      <c r="C327" s="333"/>
      <c r="D327" s="333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</row>
    <row r="328" spans="1:17" x14ac:dyDescent="0.35">
      <c r="A328" t="e">
        <f t="shared" si="5"/>
        <v>#VALUE!</v>
      </c>
      <c r="C328" s="333"/>
      <c r="D328" s="333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</row>
    <row r="329" spans="1:17" x14ac:dyDescent="0.35">
      <c r="A329" t="e">
        <f t="shared" si="5"/>
        <v>#VALUE!</v>
      </c>
      <c r="C329" s="333"/>
      <c r="D329" s="333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</row>
    <row r="330" spans="1:17" x14ac:dyDescent="0.35">
      <c r="A330" t="e">
        <f t="shared" si="5"/>
        <v>#VALUE!</v>
      </c>
      <c r="C330" s="333"/>
      <c r="D330" s="333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</row>
    <row r="331" spans="1:17" x14ac:dyDescent="0.35">
      <c r="A331" t="e">
        <f t="shared" si="5"/>
        <v>#VALUE!</v>
      </c>
      <c r="C331" s="333"/>
      <c r="D331" s="333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</row>
    <row r="332" spans="1:17" x14ac:dyDescent="0.35">
      <c r="A332" t="e">
        <f t="shared" si="5"/>
        <v>#VALUE!</v>
      </c>
      <c r="C332" s="333"/>
      <c r="D332" s="333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</row>
    <row r="333" spans="1:17" x14ac:dyDescent="0.35">
      <c r="A333" t="e">
        <f t="shared" si="5"/>
        <v>#VALUE!</v>
      </c>
      <c r="C333" s="333"/>
      <c r="D333" s="333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</row>
    <row r="334" spans="1:17" x14ac:dyDescent="0.35">
      <c r="A334" t="e">
        <f t="shared" si="5"/>
        <v>#VALUE!</v>
      </c>
      <c r="C334" s="333"/>
      <c r="D334" s="333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</row>
    <row r="335" spans="1:17" x14ac:dyDescent="0.35">
      <c r="A335" t="e">
        <f t="shared" si="5"/>
        <v>#VALUE!</v>
      </c>
      <c r="C335" s="333"/>
      <c r="D335" s="333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</row>
    <row r="336" spans="1:17" x14ac:dyDescent="0.35">
      <c r="A336" t="e">
        <f t="shared" si="5"/>
        <v>#VALUE!</v>
      </c>
      <c r="C336" s="333"/>
      <c r="D336" s="333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</row>
    <row r="337" spans="1:17" x14ac:dyDescent="0.35">
      <c r="A337" t="e">
        <f t="shared" si="5"/>
        <v>#VALUE!</v>
      </c>
      <c r="C337" s="333"/>
      <c r="D337" s="333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</row>
    <row r="338" spans="1:17" x14ac:dyDescent="0.35">
      <c r="A338" t="e">
        <f t="shared" si="5"/>
        <v>#VALUE!</v>
      </c>
      <c r="C338" s="333"/>
      <c r="D338" s="333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</row>
    <row r="339" spans="1:17" x14ac:dyDescent="0.35">
      <c r="A339" t="e">
        <f t="shared" si="5"/>
        <v>#VALUE!</v>
      </c>
      <c r="C339" s="333"/>
      <c r="D339" s="333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</row>
    <row r="340" spans="1:17" x14ac:dyDescent="0.35">
      <c r="A340" t="e">
        <f t="shared" si="5"/>
        <v>#VALUE!</v>
      </c>
      <c r="C340" s="333"/>
      <c r="D340" s="333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</row>
    <row r="341" spans="1:17" x14ac:dyDescent="0.35">
      <c r="A341" t="e">
        <f t="shared" si="5"/>
        <v>#VALUE!</v>
      </c>
      <c r="C341" s="333"/>
      <c r="D341" s="333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</row>
    <row r="342" spans="1:17" x14ac:dyDescent="0.35">
      <c r="A342" t="e">
        <f t="shared" si="5"/>
        <v>#VALUE!</v>
      </c>
      <c r="C342" s="333"/>
      <c r="D342" s="333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</row>
    <row r="343" spans="1:17" x14ac:dyDescent="0.35">
      <c r="A343" t="e">
        <f t="shared" si="5"/>
        <v>#VALUE!</v>
      </c>
      <c r="C343" s="333"/>
      <c r="D343" s="333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</row>
    <row r="344" spans="1:17" x14ac:dyDescent="0.35">
      <c r="A344" t="e">
        <f t="shared" si="5"/>
        <v>#VALUE!</v>
      </c>
      <c r="C344" s="333"/>
      <c r="D344" s="333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</row>
    <row r="345" spans="1:17" x14ac:dyDescent="0.35">
      <c r="A345" t="e">
        <f t="shared" si="5"/>
        <v>#VALUE!</v>
      </c>
      <c r="C345" s="333"/>
      <c r="D345" s="333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</row>
    <row r="346" spans="1:17" x14ac:dyDescent="0.35">
      <c r="A346" t="e">
        <f t="shared" si="5"/>
        <v>#VALUE!</v>
      </c>
      <c r="C346" s="333"/>
      <c r="D346" s="333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</row>
    <row r="347" spans="1:17" x14ac:dyDescent="0.35">
      <c r="A347" t="e">
        <f t="shared" si="5"/>
        <v>#VALUE!</v>
      </c>
      <c r="C347" s="333"/>
      <c r="D347" s="333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</row>
    <row r="348" spans="1:17" x14ac:dyDescent="0.35">
      <c r="A348" t="e">
        <f t="shared" si="5"/>
        <v>#VALUE!</v>
      </c>
      <c r="C348" s="333"/>
      <c r="D348" s="333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</row>
    <row r="349" spans="1:17" x14ac:dyDescent="0.35">
      <c r="A349" t="e">
        <f t="shared" si="5"/>
        <v>#VALUE!</v>
      </c>
      <c r="C349" s="333"/>
      <c r="D349" s="333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</row>
    <row r="350" spans="1:17" x14ac:dyDescent="0.35">
      <c r="A350" t="e">
        <f t="shared" si="5"/>
        <v>#VALUE!</v>
      </c>
      <c r="C350" s="333"/>
      <c r="D350" s="333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</row>
    <row r="351" spans="1:17" x14ac:dyDescent="0.35">
      <c r="A351" t="e">
        <f t="shared" si="5"/>
        <v>#VALUE!</v>
      </c>
      <c r="C351" s="333"/>
      <c r="D351" s="333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</row>
    <row r="352" spans="1:17" x14ac:dyDescent="0.35">
      <c r="A352" t="e">
        <f t="shared" si="5"/>
        <v>#VALUE!</v>
      </c>
      <c r="C352" s="333"/>
      <c r="D352" s="333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</row>
    <row r="353" spans="1:17" x14ac:dyDescent="0.35">
      <c r="A353" t="e">
        <f t="shared" si="5"/>
        <v>#VALUE!</v>
      </c>
      <c r="C353" s="333"/>
      <c r="D353" s="333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</row>
    <row r="354" spans="1:17" x14ac:dyDescent="0.35">
      <c r="A354" t="e">
        <f t="shared" si="5"/>
        <v>#VALUE!</v>
      </c>
      <c r="C354" s="333"/>
      <c r="D354" s="333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</row>
    <row r="355" spans="1:17" x14ac:dyDescent="0.35">
      <c r="A355" t="e">
        <f t="shared" si="5"/>
        <v>#VALUE!</v>
      </c>
      <c r="C355" s="333"/>
      <c r="D355" s="333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</row>
    <row r="356" spans="1:17" x14ac:dyDescent="0.35">
      <c r="A356" t="e">
        <f t="shared" si="5"/>
        <v>#VALUE!</v>
      </c>
      <c r="C356" s="333"/>
      <c r="D356" s="333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</row>
    <row r="357" spans="1:17" x14ac:dyDescent="0.35">
      <c r="A357" t="e">
        <f t="shared" si="5"/>
        <v>#VALUE!</v>
      </c>
      <c r="C357" s="333"/>
      <c r="D357" s="333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</row>
    <row r="358" spans="1:17" x14ac:dyDescent="0.35">
      <c r="A358" t="e">
        <f t="shared" si="5"/>
        <v>#VALUE!</v>
      </c>
      <c r="C358" s="333"/>
      <c r="D358" s="333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</row>
    <row r="359" spans="1:17" x14ac:dyDescent="0.35">
      <c r="A359" t="e">
        <f t="shared" si="5"/>
        <v>#VALUE!</v>
      </c>
      <c r="C359" s="333"/>
      <c r="D359" s="333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</row>
    <row r="360" spans="1:17" x14ac:dyDescent="0.35">
      <c r="A360" t="e">
        <f t="shared" si="5"/>
        <v>#VALUE!</v>
      </c>
      <c r="C360" s="333"/>
      <c r="D360" s="333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</row>
    <row r="361" spans="1:17" x14ac:dyDescent="0.35">
      <c r="A361" t="e">
        <f t="shared" si="5"/>
        <v>#VALUE!</v>
      </c>
      <c r="C361" s="333"/>
      <c r="D361" s="333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</row>
    <row r="362" spans="1:17" x14ac:dyDescent="0.35">
      <c r="A362" t="e">
        <f t="shared" si="5"/>
        <v>#VALUE!</v>
      </c>
      <c r="C362" s="333"/>
      <c r="D362" s="333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</row>
    <row r="363" spans="1:17" x14ac:dyDescent="0.35">
      <c r="A363" t="e">
        <f t="shared" si="5"/>
        <v>#VALUE!</v>
      </c>
      <c r="C363" s="333"/>
      <c r="D363" s="333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</row>
    <row r="364" spans="1:17" x14ac:dyDescent="0.35">
      <c r="A364" t="e">
        <f t="shared" si="5"/>
        <v>#VALUE!</v>
      </c>
      <c r="C364" s="333"/>
      <c r="D364" s="333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</row>
    <row r="365" spans="1:17" x14ac:dyDescent="0.35">
      <c r="A365" t="e">
        <f t="shared" si="5"/>
        <v>#VALUE!</v>
      </c>
      <c r="C365" s="333"/>
      <c r="D365" s="333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</row>
    <row r="366" spans="1:17" x14ac:dyDescent="0.35">
      <c r="A366" t="e">
        <f t="shared" si="5"/>
        <v>#VALUE!</v>
      </c>
      <c r="C366" s="333"/>
      <c r="D366" s="333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</row>
    <row r="367" spans="1:17" x14ac:dyDescent="0.35">
      <c r="A367" t="e">
        <f t="shared" si="5"/>
        <v>#VALUE!</v>
      </c>
      <c r="C367" s="333"/>
      <c r="D367" s="333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</row>
    <row r="368" spans="1:17" x14ac:dyDescent="0.35">
      <c r="A368" t="e">
        <f t="shared" si="5"/>
        <v>#VALUE!</v>
      </c>
      <c r="C368" s="333"/>
      <c r="D368" s="333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</row>
    <row r="369" spans="1:17" x14ac:dyDescent="0.35">
      <c r="A369" t="e">
        <f t="shared" si="5"/>
        <v>#VALUE!</v>
      </c>
      <c r="C369" s="333"/>
      <c r="D369" s="333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</row>
    <row r="370" spans="1:17" x14ac:dyDescent="0.35">
      <c r="A370" t="e">
        <f t="shared" si="5"/>
        <v>#VALUE!</v>
      </c>
      <c r="C370" s="333"/>
      <c r="D370" s="333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</row>
    <row r="371" spans="1:17" x14ac:dyDescent="0.35">
      <c r="A371" t="e">
        <f t="shared" si="5"/>
        <v>#VALUE!</v>
      </c>
      <c r="C371" s="333"/>
      <c r="D371" s="333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</row>
    <row r="372" spans="1:17" x14ac:dyDescent="0.35">
      <c r="A372" t="e">
        <f t="shared" si="5"/>
        <v>#VALUE!</v>
      </c>
      <c r="C372" s="333"/>
      <c r="D372" s="333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</row>
    <row r="373" spans="1:17" x14ac:dyDescent="0.35">
      <c r="A373" t="e">
        <f t="shared" si="5"/>
        <v>#VALUE!</v>
      </c>
      <c r="C373" s="333"/>
      <c r="D373" s="333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</row>
    <row r="374" spans="1:17" x14ac:dyDescent="0.35">
      <c r="A374" t="e">
        <f t="shared" si="5"/>
        <v>#VALUE!</v>
      </c>
      <c r="C374" s="333"/>
      <c r="D374" s="333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</row>
    <row r="375" spans="1:17" x14ac:dyDescent="0.35">
      <c r="A375" t="e">
        <f t="shared" si="5"/>
        <v>#VALUE!</v>
      </c>
      <c r="C375" s="333"/>
      <c r="D375" s="333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</row>
    <row r="376" spans="1:17" x14ac:dyDescent="0.35">
      <c r="A376" t="e">
        <f t="shared" si="5"/>
        <v>#VALUE!</v>
      </c>
      <c r="C376" s="333"/>
      <c r="D376" s="333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</row>
    <row r="377" spans="1:17" x14ac:dyDescent="0.35">
      <c r="A377" t="e">
        <f t="shared" si="5"/>
        <v>#VALUE!</v>
      </c>
      <c r="C377" s="333"/>
      <c r="D377" s="333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</row>
    <row r="378" spans="1:17" x14ac:dyDescent="0.35">
      <c r="A378" t="e">
        <f t="shared" si="5"/>
        <v>#VALUE!</v>
      </c>
      <c r="C378" s="333"/>
      <c r="D378" s="333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</row>
    <row r="379" spans="1:17" x14ac:dyDescent="0.35">
      <c r="A379" t="e">
        <f t="shared" si="5"/>
        <v>#VALUE!</v>
      </c>
      <c r="C379" s="333"/>
      <c r="D379" s="333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</row>
    <row r="380" spans="1:17" x14ac:dyDescent="0.35">
      <c r="A380" t="e">
        <f t="shared" si="5"/>
        <v>#VALUE!</v>
      </c>
      <c r="C380" s="333"/>
      <c r="D380" s="333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</row>
    <row r="381" spans="1:17" x14ac:dyDescent="0.35">
      <c r="A381" t="e">
        <f t="shared" si="5"/>
        <v>#VALUE!</v>
      </c>
      <c r="C381" s="333"/>
      <c r="D381" s="333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</row>
    <row r="382" spans="1:17" x14ac:dyDescent="0.35">
      <c r="A382" t="e">
        <f t="shared" si="5"/>
        <v>#VALUE!</v>
      </c>
      <c r="C382" s="333"/>
      <c r="D382" s="333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</row>
    <row r="383" spans="1:17" x14ac:dyDescent="0.35">
      <c r="A383" t="e">
        <f t="shared" si="5"/>
        <v>#VALUE!</v>
      </c>
      <c r="C383" s="333"/>
      <c r="D383" s="333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</row>
    <row r="384" spans="1:17" x14ac:dyDescent="0.35">
      <c r="A384" t="e">
        <f t="shared" si="5"/>
        <v>#VALUE!</v>
      </c>
      <c r="C384" s="333"/>
      <c r="D384" s="333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</row>
    <row r="385" spans="1:17" x14ac:dyDescent="0.35">
      <c r="A385" t="e">
        <f t="shared" si="5"/>
        <v>#VALUE!</v>
      </c>
      <c r="C385" s="333"/>
      <c r="D385" s="333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</row>
    <row r="386" spans="1:17" x14ac:dyDescent="0.35">
      <c r="A386" t="e">
        <f t="shared" si="5"/>
        <v>#VALUE!</v>
      </c>
      <c r="C386" s="333"/>
      <c r="D386" s="333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</row>
    <row r="387" spans="1:17" x14ac:dyDescent="0.35">
      <c r="A387" t="e">
        <f t="shared" si="5"/>
        <v>#VALUE!</v>
      </c>
      <c r="C387" s="333"/>
      <c r="D387" s="333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</row>
    <row r="388" spans="1:17" x14ac:dyDescent="0.35">
      <c r="A388" t="e">
        <f t="shared" si="5"/>
        <v>#VALUE!</v>
      </c>
      <c r="C388" s="333"/>
      <c r="D388" s="333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</row>
    <row r="389" spans="1:17" x14ac:dyDescent="0.35">
      <c r="A389" t="e">
        <f t="shared" si="5"/>
        <v>#VALUE!</v>
      </c>
      <c r="C389" s="333"/>
      <c r="D389" s="333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</row>
    <row r="390" spans="1:17" x14ac:dyDescent="0.35">
      <c r="A390" t="e">
        <f t="shared" ref="A390:A453" si="6">VALUE(LEFT(D390,6))</f>
        <v>#VALUE!</v>
      </c>
      <c r="C390" s="333"/>
      <c r="D390" s="333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</row>
    <row r="391" spans="1:17" x14ac:dyDescent="0.35">
      <c r="A391" t="e">
        <f t="shared" si="6"/>
        <v>#VALUE!</v>
      </c>
      <c r="C391" s="333"/>
      <c r="D391" s="333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</row>
    <row r="392" spans="1:17" x14ac:dyDescent="0.35">
      <c r="A392" t="e">
        <f t="shared" si="6"/>
        <v>#VALUE!</v>
      </c>
      <c r="C392" s="333"/>
      <c r="D392" s="333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</row>
    <row r="393" spans="1:17" x14ac:dyDescent="0.35">
      <c r="A393" t="e">
        <f t="shared" si="6"/>
        <v>#VALUE!</v>
      </c>
      <c r="C393" s="333"/>
      <c r="D393" s="333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</row>
    <row r="394" spans="1:17" x14ac:dyDescent="0.35">
      <c r="A394" t="e">
        <f t="shared" si="6"/>
        <v>#VALUE!</v>
      </c>
      <c r="C394" s="333"/>
      <c r="D394" s="333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</row>
    <row r="395" spans="1:17" x14ac:dyDescent="0.35">
      <c r="A395" t="e">
        <f t="shared" si="6"/>
        <v>#VALUE!</v>
      </c>
      <c r="C395" s="333"/>
      <c r="D395" s="333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</row>
    <row r="396" spans="1:17" x14ac:dyDescent="0.35">
      <c r="A396" t="e">
        <f t="shared" si="6"/>
        <v>#VALUE!</v>
      </c>
      <c r="C396" s="333"/>
      <c r="D396" s="333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</row>
    <row r="397" spans="1:17" x14ac:dyDescent="0.35">
      <c r="A397" t="e">
        <f t="shared" si="6"/>
        <v>#VALUE!</v>
      </c>
      <c r="C397" s="333"/>
      <c r="D397" s="333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</row>
    <row r="398" spans="1:17" x14ac:dyDescent="0.35">
      <c r="A398" t="e">
        <f t="shared" si="6"/>
        <v>#VALUE!</v>
      </c>
      <c r="C398" s="333"/>
      <c r="D398" s="333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</row>
    <row r="399" spans="1:17" x14ac:dyDescent="0.35">
      <c r="A399" t="e">
        <f t="shared" si="6"/>
        <v>#VALUE!</v>
      </c>
      <c r="C399" s="333"/>
      <c r="D399" s="333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</row>
    <row r="400" spans="1:17" x14ac:dyDescent="0.35">
      <c r="A400" t="e">
        <f t="shared" si="6"/>
        <v>#VALUE!</v>
      </c>
      <c r="C400" s="333"/>
      <c r="D400" s="333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</row>
    <row r="401" spans="1:17" x14ac:dyDescent="0.35">
      <c r="A401" t="e">
        <f t="shared" si="6"/>
        <v>#VALUE!</v>
      </c>
      <c r="C401" s="333"/>
      <c r="D401" s="333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</row>
    <row r="402" spans="1:17" x14ac:dyDescent="0.35">
      <c r="A402" t="e">
        <f t="shared" si="6"/>
        <v>#VALUE!</v>
      </c>
      <c r="C402" s="333"/>
      <c r="D402" s="333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</row>
    <row r="403" spans="1:17" x14ac:dyDescent="0.35">
      <c r="A403" t="e">
        <f t="shared" si="6"/>
        <v>#VALUE!</v>
      </c>
      <c r="C403" s="333"/>
      <c r="D403" s="333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</row>
    <row r="404" spans="1:17" x14ac:dyDescent="0.35">
      <c r="A404" t="e">
        <f t="shared" si="6"/>
        <v>#VALUE!</v>
      </c>
      <c r="C404" s="333"/>
      <c r="D404" s="333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</row>
    <row r="405" spans="1:17" x14ac:dyDescent="0.35">
      <c r="A405" t="e">
        <f t="shared" si="6"/>
        <v>#VALUE!</v>
      </c>
      <c r="C405" s="333"/>
      <c r="D405" s="333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</row>
    <row r="406" spans="1:17" x14ac:dyDescent="0.35">
      <c r="A406" t="e">
        <f t="shared" si="6"/>
        <v>#VALUE!</v>
      </c>
      <c r="C406" s="333"/>
      <c r="D406" s="333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</row>
    <row r="407" spans="1:17" x14ac:dyDescent="0.35">
      <c r="A407" t="e">
        <f t="shared" si="6"/>
        <v>#VALUE!</v>
      </c>
      <c r="C407" s="333"/>
      <c r="D407" s="333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</row>
    <row r="408" spans="1:17" x14ac:dyDescent="0.35">
      <c r="A408" t="e">
        <f t="shared" si="6"/>
        <v>#VALUE!</v>
      </c>
      <c r="C408" s="333"/>
      <c r="D408" s="333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</row>
    <row r="409" spans="1:17" x14ac:dyDescent="0.35">
      <c r="A409" t="e">
        <f t="shared" si="6"/>
        <v>#VALUE!</v>
      </c>
      <c r="C409" s="333"/>
      <c r="D409" s="333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</row>
    <row r="410" spans="1:17" x14ac:dyDescent="0.35">
      <c r="A410" t="e">
        <f t="shared" si="6"/>
        <v>#VALUE!</v>
      </c>
      <c r="C410" s="333"/>
      <c r="D410" s="333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</row>
    <row r="411" spans="1:17" x14ac:dyDescent="0.35">
      <c r="A411" t="e">
        <f t="shared" si="6"/>
        <v>#VALUE!</v>
      </c>
      <c r="C411" s="333"/>
      <c r="D411" s="333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</row>
    <row r="412" spans="1:17" x14ac:dyDescent="0.35">
      <c r="A412" t="e">
        <f t="shared" si="6"/>
        <v>#VALUE!</v>
      </c>
      <c r="C412" s="333"/>
      <c r="D412" s="333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</row>
    <row r="413" spans="1:17" x14ac:dyDescent="0.35">
      <c r="A413" t="e">
        <f t="shared" si="6"/>
        <v>#VALUE!</v>
      </c>
      <c r="C413" s="333"/>
      <c r="D413" s="333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</row>
    <row r="414" spans="1:17" x14ac:dyDescent="0.35">
      <c r="A414" t="e">
        <f t="shared" si="6"/>
        <v>#VALUE!</v>
      </c>
      <c r="C414" s="333"/>
      <c r="D414" s="333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</row>
    <row r="415" spans="1:17" x14ac:dyDescent="0.35">
      <c r="A415" t="e">
        <f t="shared" si="6"/>
        <v>#VALUE!</v>
      </c>
      <c r="C415" s="333"/>
      <c r="D415" s="333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</row>
    <row r="416" spans="1:17" x14ac:dyDescent="0.35">
      <c r="A416" t="e">
        <f t="shared" si="6"/>
        <v>#VALUE!</v>
      </c>
      <c r="C416" s="333"/>
      <c r="D416" s="333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</row>
    <row r="417" spans="1:17" x14ac:dyDescent="0.35">
      <c r="A417" t="e">
        <f t="shared" si="6"/>
        <v>#VALUE!</v>
      </c>
      <c r="C417" s="333"/>
      <c r="D417" s="333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</row>
    <row r="418" spans="1:17" x14ac:dyDescent="0.35">
      <c r="A418" t="e">
        <f t="shared" si="6"/>
        <v>#VALUE!</v>
      </c>
      <c r="C418" s="333"/>
      <c r="D418" s="333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</row>
    <row r="419" spans="1:17" x14ac:dyDescent="0.35">
      <c r="A419" t="e">
        <f t="shared" si="6"/>
        <v>#VALUE!</v>
      </c>
      <c r="C419" s="333"/>
      <c r="D419" s="333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</row>
    <row r="420" spans="1:17" x14ac:dyDescent="0.35">
      <c r="A420" t="e">
        <f t="shared" si="6"/>
        <v>#VALUE!</v>
      </c>
      <c r="C420" s="333"/>
      <c r="D420" s="333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</row>
    <row r="421" spans="1:17" x14ac:dyDescent="0.35">
      <c r="A421" t="e">
        <f t="shared" si="6"/>
        <v>#VALUE!</v>
      </c>
      <c r="C421" s="333"/>
      <c r="D421" s="333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</row>
    <row r="422" spans="1:17" x14ac:dyDescent="0.35">
      <c r="A422" t="e">
        <f t="shared" si="6"/>
        <v>#VALUE!</v>
      </c>
      <c r="C422" s="333"/>
      <c r="D422" s="333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</row>
    <row r="423" spans="1:17" x14ac:dyDescent="0.35">
      <c r="A423" t="e">
        <f t="shared" si="6"/>
        <v>#VALUE!</v>
      </c>
      <c r="C423" s="333"/>
      <c r="D423" s="333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</row>
    <row r="424" spans="1:17" x14ac:dyDescent="0.35">
      <c r="A424" t="e">
        <f t="shared" si="6"/>
        <v>#VALUE!</v>
      </c>
      <c r="C424" s="333"/>
      <c r="D424" s="333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</row>
    <row r="425" spans="1:17" x14ac:dyDescent="0.35">
      <c r="A425" t="e">
        <f t="shared" si="6"/>
        <v>#VALUE!</v>
      </c>
      <c r="C425" s="333"/>
      <c r="D425" s="333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</row>
    <row r="426" spans="1:17" x14ac:dyDescent="0.35">
      <c r="A426" t="e">
        <f t="shared" si="6"/>
        <v>#VALUE!</v>
      </c>
      <c r="C426" s="333"/>
      <c r="D426" s="333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</row>
    <row r="427" spans="1:17" x14ac:dyDescent="0.35">
      <c r="A427" t="e">
        <f t="shared" si="6"/>
        <v>#VALUE!</v>
      </c>
      <c r="C427" s="333"/>
      <c r="D427" s="333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</row>
    <row r="428" spans="1:17" x14ac:dyDescent="0.35">
      <c r="A428" t="e">
        <f t="shared" si="6"/>
        <v>#VALUE!</v>
      </c>
      <c r="C428" s="333"/>
      <c r="D428" s="333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</row>
    <row r="429" spans="1:17" x14ac:dyDescent="0.35">
      <c r="A429" t="e">
        <f t="shared" si="6"/>
        <v>#VALUE!</v>
      </c>
      <c r="C429" s="333"/>
      <c r="D429" s="333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</row>
    <row r="430" spans="1:17" x14ac:dyDescent="0.35">
      <c r="A430" t="e">
        <f t="shared" si="6"/>
        <v>#VALUE!</v>
      </c>
      <c r="C430" s="333"/>
      <c r="D430" s="333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</row>
    <row r="431" spans="1:17" x14ac:dyDescent="0.35">
      <c r="A431" t="e">
        <f t="shared" si="6"/>
        <v>#VALUE!</v>
      </c>
      <c r="C431" s="333"/>
      <c r="D431" s="333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</row>
    <row r="432" spans="1:17" x14ac:dyDescent="0.35">
      <c r="A432" t="e">
        <f t="shared" si="6"/>
        <v>#VALUE!</v>
      </c>
      <c r="C432" s="333"/>
      <c r="D432" s="333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</row>
    <row r="433" spans="1:17" x14ac:dyDescent="0.35">
      <c r="A433" t="e">
        <f t="shared" si="6"/>
        <v>#VALUE!</v>
      </c>
      <c r="C433" s="333"/>
      <c r="D433" s="333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</row>
    <row r="434" spans="1:17" x14ac:dyDescent="0.35">
      <c r="A434" t="e">
        <f t="shared" si="6"/>
        <v>#VALUE!</v>
      </c>
      <c r="C434" s="333"/>
      <c r="D434" s="333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</row>
    <row r="435" spans="1:17" x14ac:dyDescent="0.35">
      <c r="A435" t="e">
        <f t="shared" si="6"/>
        <v>#VALUE!</v>
      </c>
      <c r="C435" s="333"/>
      <c r="D435" s="333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</row>
    <row r="436" spans="1:17" x14ac:dyDescent="0.35">
      <c r="A436" t="e">
        <f t="shared" si="6"/>
        <v>#VALUE!</v>
      </c>
      <c r="C436" s="333"/>
      <c r="D436" s="333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</row>
    <row r="437" spans="1:17" x14ac:dyDescent="0.35">
      <c r="A437" t="e">
        <f t="shared" si="6"/>
        <v>#VALUE!</v>
      </c>
      <c r="C437" s="333"/>
      <c r="D437" s="333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</row>
    <row r="438" spans="1:17" x14ac:dyDescent="0.35">
      <c r="A438" t="e">
        <f t="shared" si="6"/>
        <v>#VALUE!</v>
      </c>
      <c r="C438" s="333"/>
      <c r="D438" s="333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</row>
    <row r="439" spans="1:17" x14ac:dyDescent="0.35">
      <c r="A439" t="e">
        <f t="shared" si="6"/>
        <v>#VALUE!</v>
      </c>
      <c r="C439" s="333"/>
      <c r="D439" s="333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</row>
    <row r="440" spans="1:17" x14ac:dyDescent="0.35">
      <c r="A440" t="e">
        <f t="shared" si="6"/>
        <v>#VALUE!</v>
      </c>
      <c r="C440" s="333"/>
      <c r="D440" s="333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</row>
    <row r="441" spans="1:17" x14ac:dyDescent="0.35">
      <c r="A441" t="e">
        <f t="shared" si="6"/>
        <v>#VALUE!</v>
      </c>
      <c r="C441" s="333"/>
      <c r="D441" s="333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</row>
    <row r="442" spans="1:17" x14ac:dyDescent="0.35">
      <c r="A442" t="e">
        <f t="shared" si="6"/>
        <v>#VALUE!</v>
      </c>
      <c r="C442" s="333"/>
      <c r="D442" s="333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</row>
    <row r="443" spans="1:17" x14ac:dyDescent="0.35">
      <c r="A443" t="e">
        <f t="shared" si="6"/>
        <v>#VALUE!</v>
      </c>
      <c r="C443" s="333"/>
      <c r="D443" s="333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</row>
    <row r="444" spans="1:17" x14ac:dyDescent="0.35">
      <c r="A444" t="e">
        <f t="shared" si="6"/>
        <v>#VALUE!</v>
      </c>
      <c r="C444" s="333"/>
      <c r="D444" s="333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</row>
    <row r="445" spans="1:17" x14ac:dyDescent="0.35">
      <c r="A445" t="e">
        <f t="shared" si="6"/>
        <v>#VALUE!</v>
      </c>
      <c r="C445" s="333"/>
      <c r="D445" s="333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</row>
    <row r="446" spans="1:17" x14ac:dyDescent="0.35">
      <c r="A446" t="e">
        <f t="shared" si="6"/>
        <v>#VALUE!</v>
      </c>
      <c r="C446" s="333"/>
      <c r="D446" s="333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</row>
    <row r="447" spans="1:17" x14ac:dyDescent="0.35">
      <c r="A447" t="e">
        <f t="shared" si="6"/>
        <v>#VALUE!</v>
      </c>
      <c r="C447" s="333"/>
      <c r="D447" s="333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</row>
    <row r="448" spans="1:17" x14ac:dyDescent="0.35">
      <c r="A448" t="e">
        <f t="shared" si="6"/>
        <v>#VALUE!</v>
      </c>
      <c r="C448" s="333"/>
      <c r="D448" s="333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</row>
    <row r="449" spans="1:17" x14ac:dyDescent="0.35">
      <c r="A449" t="e">
        <f t="shared" si="6"/>
        <v>#VALUE!</v>
      </c>
      <c r="C449" s="333"/>
      <c r="D449" s="333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</row>
    <row r="450" spans="1:17" x14ac:dyDescent="0.35">
      <c r="A450" t="e">
        <f t="shared" si="6"/>
        <v>#VALUE!</v>
      </c>
      <c r="C450" s="333"/>
      <c r="D450" s="333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</row>
    <row r="451" spans="1:17" x14ac:dyDescent="0.35">
      <c r="A451" t="e">
        <f t="shared" si="6"/>
        <v>#VALUE!</v>
      </c>
      <c r="C451" s="333"/>
      <c r="D451" s="333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</row>
    <row r="452" spans="1:17" x14ac:dyDescent="0.35">
      <c r="A452" t="e">
        <f t="shared" si="6"/>
        <v>#VALUE!</v>
      </c>
      <c r="C452" s="333"/>
      <c r="D452" s="333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</row>
    <row r="453" spans="1:17" x14ac:dyDescent="0.35">
      <c r="A453" t="e">
        <f t="shared" si="6"/>
        <v>#VALUE!</v>
      </c>
      <c r="C453" s="333"/>
      <c r="D453" s="333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</row>
    <row r="454" spans="1:17" x14ac:dyDescent="0.35">
      <c r="A454" t="e">
        <f t="shared" ref="A454:A500" si="7">VALUE(LEFT(D454,6))</f>
        <v>#VALUE!</v>
      </c>
      <c r="C454" s="333"/>
      <c r="D454" s="333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</row>
    <row r="455" spans="1:17" x14ac:dyDescent="0.35">
      <c r="A455" t="e">
        <f t="shared" si="7"/>
        <v>#VALUE!</v>
      </c>
      <c r="C455" s="333"/>
      <c r="D455" s="333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</row>
    <row r="456" spans="1:17" x14ac:dyDescent="0.35">
      <c r="A456" t="e">
        <f t="shared" si="7"/>
        <v>#VALUE!</v>
      </c>
      <c r="C456" s="333"/>
      <c r="D456" s="333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</row>
    <row r="457" spans="1:17" x14ac:dyDescent="0.35">
      <c r="A457" t="e">
        <f t="shared" si="7"/>
        <v>#VALUE!</v>
      </c>
      <c r="C457" s="333"/>
      <c r="D457" s="333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</row>
    <row r="458" spans="1:17" x14ac:dyDescent="0.35">
      <c r="A458" t="e">
        <f t="shared" si="7"/>
        <v>#VALUE!</v>
      </c>
      <c r="C458" s="333"/>
      <c r="D458" s="333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</row>
    <row r="459" spans="1:17" x14ac:dyDescent="0.35">
      <c r="A459" t="e">
        <f t="shared" si="7"/>
        <v>#VALUE!</v>
      </c>
      <c r="C459" s="333"/>
      <c r="D459" s="333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</row>
    <row r="460" spans="1:17" x14ac:dyDescent="0.35">
      <c r="A460" t="e">
        <f t="shared" si="7"/>
        <v>#VALUE!</v>
      </c>
      <c r="C460" s="333"/>
      <c r="D460" s="333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</row>
    <row r="461" spans="1:17" x14ac:dyDescent="0.35">
      <c r="A461" t="e">
        <f t="shared" si="7"/>
        <v>#VALUE!</v>
      </c>
      <c r="C461" s="333"/>
      <c r="D461" s="333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</row>
    <row r="462" spans="1:17" x14ac:dyDescent="0.35">
      <c r="A462" t="e">
        <f t="shared" si="7"/>
        <v>#VALUE!</v>
      </c>
      <c r="C462" s="333"/>
      <c r="D462" s="333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</row>
    <row r="463" spans="1:17" x14ac:dyDescent="0.35">
      <c r="A463" t="e">
        <f t="shared" si="7"/>
        <v>#VALUE!</v>
      </c>
      <c r="C463" s="333"/>
      <c r="D463" s="333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</row>
    <row r="464" spans="1:17" x14ac:dyDescent="0.35">
      <c r="A464" t="e">
        <f t="shared" si="7"/>
        <v>#VALUE!</v>
      </c>
      <c r="C464" s="333"/>
      <c r="D464" s="333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</row>
    <row r="465" spans="1:17" x14ac:dyDescent="0.35">
      <c r="A465" t="e">
        <f t="shared" si="7"/>
        <v>#VALUE!</v>
      </c>
      <c r="C465" s="333"/>
      <c r="D465" s="333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</row>
    <row r="466" spans="1:17" x14ac:dyDescent="0.35">
      <c r="A466" t="e">
        <f t="shared" si="7"/>
        <v>#VALUE!</v>
      </c>
      <c r="C466" s="333"/>
      <c r="D466" s="333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</row>
    <row r="467" spans="1:17" x14ac:dyDescent="0.35">
      <c r="A467" t="e">
        <f t="shared" si="7"/>
        <v>#VALUE!</v>
      </c>
      <c r="C467" s="333"/>
      <c r="D467" s="333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</row>
    <row r="468" spans="1:17" x14ac:dyDescent="0.35">
      <c r="A468" t="e">
        <f t="shared" si="7"/>
        <v>#VALUE!</v>
      </c>
      <c r="C468" s="333"/>
      <c r="D468" s="333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</row>
    <row r="469" spans="1:17" x14ac:dyDescent="0.35">
      <c r="A469" t="e">
        <f t="shared" si="7"/>
        <v>#VALUE!</v>
      </c>
      <c r="C469" s="333"/>
      <c r="D469" s="333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</row>
    <row r="470" spans="1:17" x14ac:dyDescent="0.35">
      <c r="A470" t="e">
        <f t="shared" si="7"/>
        <v>#VALUE!</v>
      </c>
      <c r="C470" s="333"/>
      <c r="D470" s="333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</row>
    <row r="471" spans="1:17" x14ac:dyDescent="0.35">
      <c r="A471" t="e">
        <f t="shared" si="7"/>
        <v>#VALUE!</v>
      </c>
      <c r="C471" s="333"/>
      <c r="D471" s="333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</row>
    <row r="472" spans="1:17" x14ac:dyDescent="0.35">
      <c r="A472" t="e">
        <f t="shared" si="7"/>
        <v>#VALUE!</v>
      </c>
      <c r="C472" s="333"/>
      <c r="D472" s="333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</row>
    <row r="473" spans="1:17" x14ac:dyDescent="0.35">
      <c r="A473" t="e">
        <f t="shared" si="7"/>
        <v>#VALUE!</v>
      </c>
      <c r="C473" s="333"/>
      <c r="D473" s="333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</row>
    <row r="474" spans="1:17" x14ac:dyDescent="0.35">
      <c r="A474" t="e">
        <f t="shared" si="7"/>
        <v>#VALUE!</v>
      </c>
      <c r="C474" s="333"/>
      <c r="D474" s="333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</row>
    <row r="475" spans="1:17" x14ac:dyDescent="0.35">
      <c r="A475" t="e">
        <f t="shared" si="7"/>
        <v>#VALUE!</v>
      </c>
      <c r="C475" s="333"/>
      <c r="D475" s="333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</row>
    <row r="476" spans="1:17" x14ac:dyDescent="0.35">
      <c r="A476" t="e">
        <f t="shared" si="7"/>
        <v>#VALUE!</v>
      </c>
      <c r="C476" s="333"/>
      <c r="D476" s="333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</row>
    <row r="477" spans="1:17" x14ac:dyDescent="0.35">
      <c r="A477" t="e">
        <f t="shared" si="7"/>
        <v>#VALUE!</v>
      </c>
      <c r="C477" s="333"/>
      <c r="D477" s="333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</row>
    <row r="478" spans="1:17" x14ac:dyDescent="0.35">
      <c r="A478" t="e">
        <f t="shared" si="7"/>
        <v>#VALUE!</v>
      </c>
      <c r="C478" s="333"/>
      <c r="D478" s="333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</row>
    <row r="479" spans="1:17" x14ac:dyDescent="0.35">
      <c r="A479" t="e">
        <f t="shared" si="7"/>
        <v>#VALUE!</v>
      </c>
      <c r="C479" s="333"/>
      <c r="D479" s="333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</row>
    <row r="480" spans="1:17" x14ac:dyDescent="0.35">
      <c r="A480" t="e">
        <f t="shared" si="7"/>
        <v>#VALUE!</v>
      </c>
      <c r="C480" s="333"/>
      <c r="D480" s="333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</row>
    <row r="481" spans="1:17" x14ac:dyDescent="0.35">
      <c r="A481" t="e">
        <f t="shared" si="7"/>
        <v>#VALUE!</v>
      </c>
      <c r="C481" s="333"/>
      <c r="D481" s="333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</row>
    <row r="482" spans="1:17" x14ac:dyDescent="0.35">
      <c r="A482" t="e">
        <f t="shared" si="7"/>
        <v>#VALUE!</v>
      </c>
      <c r="C482" s="333"/>
      <c r="D482" s="333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</row>
    <row r="483" spans="1:17" x14ac:dyDescent="0.35">
      <c r="A483" t="e">
        <f t="shared" si="7"/>
        <v>#VALUE!</v>
      </c>
      <c r="C483" s="333"/>
      <c r="D483" s="333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</row>
    <row r="484" spans="1:17" x14ac:dyDescent="0.35">
      <c r="A484" t="e">
        <f t="shared" si="7"/>
        <v>#VALUE!</v>
      </c>
      <c r="C484" s="333"/>
      <c r="D484" s="333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</row>
    <row r="485" spans="1:17" x14ac:dyDescent="0.35">
      <c r="A485" t="e">
        <f t="shared" si="7"/>
        <v>#VALUE!</v>
      </c>
      <c r="C485" s="333"/>
      <c r="D485" s="333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</row>
    <row r="486" spans="1:17" x14ac:dyDescent="0.35">
      <c r="A486" t="e">
        <f t="shared" si="7"/>
        <v>#VALUE!</v>
      </c>
      <c r="C486" s="333"/>
      <c r="D486" s="333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</row>
    <row r="487" spans="1:17" x14ac:dyDescent="0.35">
      <c r="A487" t="e">
        <f t="shared" si="7"/>
        <v>#VALUE!</v>
      </c>
      <c r="C487" s="333"/>
      <c r="D487" s="333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</row>
    <row r="488" spans="1:17" x14ac:dyDescent="0.35">
      <c r="A488" t="e">
        <f t="shared" si="7"/>
        <v>#VALUE!</v>
      </c>
      <c r="C488" s="333"/>
      <c r="D488" s="333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</row>
    <row r="489" spans="1:17" x14ac:dyDescent="0.35">
      <c r="A489" t="e">
        <f t="shared" si="7"/>
        <v>#VALUE!</v>
      </c>
      <c r="C489" s="333"/>
      <c r="D489" s="333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</row>
    <row r="490" spans="1:17" x14ac:dyDescent="0.35">
      <c r="A490" t="e">
        <f t="shared" si="7"/>
        <v>#VALUE!</v>
      </c>
      <c r="C490" s="333"/>
      <c r="D490" s="333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</row>
    <row r="491" spans="1:17" x14ac:dyDescent="0.35">
      <c r="A491" t="e">
        <f t="shared" si="7"/>
        <v>#VALUE!</v>
      </c>
      <c r="C491" s="333"/>
      <c r="D491" s="333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</row>
    <row r="492" spans="1:17" x14ac:dyDescent="0.35">
      <c r="A492" t="e">
        <f t="shared" si="7"/>
        <v>#VALUE!</v>
      </c>
      <c r="C492" s="333"/>
      <c r="D492" s="333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</row>
    <row r="493" spans="1:17" x14ac:dyDescent="0.35">
      <c r="A493" t="e">
        <f t="shared" si="7"/>
        <v>#VALUE!</v>
      </c>
      <c r="C493" s="333"/>
      <c r="D493" s="333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</row>
    <row r="494" spans="1:17" x14ac:dyDescent="0.35">
      <c r="A494" t="e">
        <f t="shared" si="7"/>
        <v>#VALUE!</v>
      </c>
      <c r="C494" s="333"/>
      <c r="D494" s="333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</row>
    <row r="495" spans="1:17" x14ac:dyDescent="0.35">
      <c r="A495" t="e">
        <f t="shared" si="7"/>
        <v>#VALUE!</v>
      </c>
      <c r="C495" s="333"/>
      <c r="D495" s="333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</row>
    <row r="496" spans="1:17" x14ac:dyDescent="0.35">
      <c r="A496" t="e">
        <f t="shared" si="7"/>
        <v>#VALUE!</v>
      </c>
      <c r="C496" s="333"/>
      <c r="D496" s="333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</row>
    <row r="497" spans="1:17" x14ac:dyDescent="0.35">
      <c r="A497" t="e">
        <f t="shared" si="7"/>
        <v>#VALUE!</v>
      </c>
      <c r="C497" s="333"/>
      <c r="D497" s="333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</row>
    <row r="498" spans="1:17" x14ac:dyDescent="0.35">
      <c r="A498" t="e">
        <f t="shared" si="7"/>
        <v>#VALUE!</v>
      </c>
      <c r="C498" s="333"/>
      <c r="D498" s="333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</row>
    <row r="499" spans="1:17" x14ac:dyDescent="0.35">
      <c r="A499" t="e">
        <f t="shared" si="7"/>
        <v>#VALUE!</v>
      </c>
      <c r="C499" s="333"/>
      <c r="D499" s="333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</row>
    <row r="500" spans="1:17" x14ac:dyDescent="0.35">
      <c r="A500" t="e">
        <f t="shared" si="7"/>
        <v>#VALUE!</v>
      </c>
      <c r="C500" s="333"/>
      <c r="D500" s="333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</row>
  </sheetData>
  <sheetProtection algorithmName="SHA-512" hashValue="fdtMiBXFUla7Jf27LNI/+Yb5QQtax8hwNvbjuw7QngOR8TvikYnQ/+KwBuqN1WuKYgVwy/PsZ3S2HARxAwrnLg==" saltValue="yMmFSTZraPvXeq9f8Lyk1g==" spinCount="100000"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5">
    <tabColor theme="9" tint="0.39997558519241921"/>
  </sheetPr>
  <dimension ref="A1:Q500"/>
  <sheetViews>
    <sheetView topLeftCell="F1" workbookViewId="0">
      <pane ySplit="5" topLeftCell="A19" activePane="bottomLeft" state="frozen"/>
      <selection sqref="A1:XFD1048576"/>
      <selection pane="bottomLeft" activeCell="C1" sqref="C1:Q76"/>
    </sheetView>
  </sheetViews>
  <sheetFormatPr defaultColWidth="8.81640625" defaultRowHeight="14.5" x14ac:dyDescent="0.35"/>
  <cols>
    <col min="1" max="1" width="8.81640625" customWidth="1"/>
    <col min="2" max="2" width="4.7265625" customWidth="1"/>
    <col min="3" max="3" width="4.7265625" style="334" customWidth="1"/>
    <col min="4" max="4" width="37.26953125" style="334" bestFit="1" customWidth="1"/>
    <col min="5" max="9" width="10" style="335" bestFit="1" customWidth="1"/>
    <col min="10" max="16" width="8.7265625" style="335" bestFit="1" customWidth="1"/>
    <col min="17" max="17" width="10" style="335" bestFit="1" customWidth="1"/>
  </cols>
  <sheetData>
    <row r="1" spans="1:17" x14ac:dyDescent="0.35">
      <c r="C1" s="333" t="s">
        <v>1475</v>
      </c>
      <c r="D1" s="333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</row>
    <row r="2" spans="1:17" x14ac:dyDescent="0.35">
      <c r="C2" s="333" t="s">
        <v>1959</v>
      </c>
      <c r="D2" s="333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</row>
    <row r="3" spans="1:17" x14ac:dyDescent="0.35">
      <c r="C3" s="333"/>
      <c r="D3" s="333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</row>
    <row r="4" spans="1:17" x14ac:dyDescent="0.35">
      <c r="A4">
        <v>1</v>
      </c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x14ac:dyDescent="0.35">
      <c r="A5" t="s">
        <v>1838</v>
      </c>
      <c r="C5" s="333"/>
      <c r="D5" s="333"/>
      <c r="E5" s="328" t="s">
        <v>671</v>
      </c>
      <c r="F5" s="328" t="s">
        <v>672</v>
      </c>
      <c r="G5" s="328" t="s">
        <v>673</v>
      </c>
      <c r="H5" s="328" t="s">
        <v>674</v>
      </c>
      <c r="I5" s="328" t="s">
        <v>675</v>
      </c>
      <c r="J5" s="328" t="s">
        <v>676</v>
      </c>
      <c r="K5" s="328" t="s">
        <v>677</v>
      </c>
      <c r="L5" s="328" t="s">
        <v>678</v>
      </c>
      <c r="M5" s="328" t="s">
        <v>679</v>
      </c>
      <c r="N5" s="328" t="s">
        <v>680</v>
      </c>
      <c r="O5" s="328" t="s">
        <v>681</v>
      </c>
      <c r="P5" s="328" t="s">
        <v>682</v>
      </c>
      <c r="Q5" s="328" t="s">
        <v>2</v>
      </c>
    </row>
    <row r="6" spans="1:17" x14ac:dyDescent="0.35">
      <c r="A6" t="e">
        <f t="shared" ref="A6:A69" si="0">VALUE(LEFT(D6,6))</f>
        <v>#VALUE!</v>
      </c>
      <c r="C6" s="333" t="s">
        <v>2001</v>
      </c>
      <c r="D6" s="333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x14ac:dyDescent="0.35">
      <c r="A7" t="e">
        <f t="shared" si="0"/>
        <v>#VALUE!</v>
      </c>
      <c r="C7" s="333" t="s">
        <v>1961</v>
      </c>
      <c r="D7" s="333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x14ac:dyDescent="0.35">
      <c r="A8" t="e">
        <f t="shared" si="0"/>
        <v>#VALUE!</v>
      </c>
      <c r="C8" s="333"/>
      <c r="D8" s="333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x14ac:dyDescent="0.35">
      <c r="A9">
        <f t="shared" si="0"/>
        <v>420000</v>
      </c>
      <c r="C9" s="333"/>
      <c r="D9" s="333" t="s">
        <v>1949</v>
      </c>
      <c r="E9" s="328">
        <v>210.32</v>
      </c>
      <c r="F9" s="328">
        <v>214.14</v>
      </c>
      <c r="G9" s="328">
        <v>255.72</v>
      </c>
      <c r="H9" s="328">
        <v>512.79999999999995</v>
      </c>
      <c r="I9" s="328">
        <v>594.33000000000004</v>
      </c>
      <c r="J9" s="328">
        <v>633.53</v>
      </c>
      <c r="K9" s="328">
        <v>583.52</v>
      </c>
      <c r="L9" s="328" t="s">
        <v>1845</v>
      </c>
      <c r="M9" s="328" t="s">
        <v>1845</v>
      </c>
      <c r="N9" s="328" t="s">
        <v>1845</v>
      </c>
      <c r="O9" s="328" t="s">
        <v>1845</v>
      </c>
      <c r="P9" s="328" t="s">
        <v>1845</v>
      </c>
      <c r="Q9" s="328">
        <v>3004.36</v>
      </c>
    </row>
    <row r="10" spans="1:17" x14ac:dyDescent="0.35">
      <c r="A10" t="e">
        <f t="shared" si="0"/>
        <v>#VALUE!</v>
      </c>
      <c r="C10" s="333" t="s">
        <v>1962</v>
      </c>
      <c r="D10" s="333"/>
      <c r="E10" s="328">
        <v>210.32</v>
      </c>
      <c r="F10" s="328">
        <v>214.14</v>
      </c>
      <c r="G10" s="328">
        <v>255.72</v>
      </c>
      <c r="H10" s="328">
        <v>512.79999999999995</v>
      </c>
      <c r="I10" s="328">
        <v>594.33000000000004</v>
      </c>
      <c r="J10" s="328">
        <v>633.53</v>
      </c>
      <c r="K10" s="328">
        <v>583.52</v>
      </c>
      <c r="L10" s="328" t="s">
        <v>1845</v>
      </c>
      <c r="M10" s="328" t="s">
        <v>1845</v>
      </c>
      <c r="N10" s="328" t="s">
        <v>1845</v>
      </c>
      <c r="O10" s="328" t="s">
        <v>1845</v>
      </c>
      <c r="P10" s="328" t="s">
        <v>1845</v>
      </c>
      <c r="Q10" s="328">
        <v>3004.36</v>
      </c>
    </row>
    <row r="11" spans="1:17" x14ac:dyDescent="0.35">
      <c r="A11" t="e">
        <f t="shared" si="0"/>
        <v>#VALUE!</v>
      </c>
      <c r="C11" s="333" t="s">
        <v>177</v>
      </c>
      <c r="D11" s="333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x14ac:dyDescent="0.35">
      <c r="A12" t="e">
        <f t="shared" si="0"/>
        <v>#VALUE!</v>
      </c>
      <c r="C12" s="333"/>
      <c r="D12" s="333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x14ac:dyDescent="0.35">
      <c r="A13" t="e">
        <f t="shared" si="0"/>
        <v>#VALUE!</v>
      </c>
      <c r="C13" s="333"/>
      <c r="D13" s="333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x14ac:dyDescent="0.35">
      <c r="A14">
        <f t="shared" si="0"/>
        <v>491000</v>
      </c>
      <c r="C14" s="333"/>
      <c r="D14" s="333" t="s">
        <v>1898</v>
      </c>
      <c r="E14" s="328">
        <v>17500</v>
      </c>
      <c r="F14" s="328">
        <v>17500</v>
      </c>
      <c r="G14" s="328">
        <v>17500</v>
      </c>
      <c r="H14" s="328">
        <v>17500</v>
      </c>
      <c r="I14" s="328">
        <v>17500</v>
      </c>
      <c r="J14" s="328">
        <v>17500</v>
      </c>
      <c r="K14" s="328">
        <v>17500</v>
      </c>
      <c r="L14" s="328" t="s">
        <v>1845</v>
      </c>
      <c r="M14" s="328" t="s">
        <v>1845</v>
      </c>
      <c r="N14" s="328" t="s">
        <v>1845</v>
      </c>
      <c r="O14" s="328" t="s">
        <v>1845</v>
      </c>
      <c r="P14" s="328" t="s">
        <v>1845</v>
      </c>
      <c r="Q14" s="328">
        <v>122500</v>
      </c>
    </row>
    <row r="15" spans="1:17" x14ac:dyDescent="0.35">
      <c r="A15" t="e">
        <f t="shared" si="0"/>
        <v>#VALUE!</v>
      </c>
      <c r="C15" s="333"/>
      <c r="D15" s="333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x14ac:dyDescent="0.35">
      <c r="A16">
        <f t="shared" si="0"/>
        <v>491557</v>
      </c>
      <c r="C16" s="333"/>
      <c r="D16" s="333" t="s">
        <v>1899</v>
      </c>
      <c r="E16" s="328">
        <v>20363.79</v>
      </c>
      <c r="F16" s="328">
        <v>20363.79</v>
      </c>
      <c r="G16" s="328">
        <v>20363.79</v>
      </c>
      <c r="H16" s="328">
        <v>20363.79</v>
      </c>
      <c r="I16" s="328">
        <v>20363.79</v>
      </c>
      <c r="J16" s="328">
        <v>20363.79</v>
      </c>
      <c r="K16" s="328">
        <v>20363.79</v>
      </c>
      <c r="L16" s="328" t="s">
        <v>1845</v>
      </c>
      <c r="M16" s="328" t="s">
        <v>1845</v>
      </c>
      <c r="N16" s="328" t="s">
        <v>1845</v>
      </c>
      <c r="O16" s="328" t="s">
        <v>1845</v>
      </c>
      <c r="P16" s="328" t="s">
        <v>1845</v>
      </c>
      <c r="Q16" s="328">
        <v>142546.53</v>
      </c>
    </row>
    <row r="17" spans="1:17" x14ac:dyDescent="0.35">
      <c r="A17" t="e">
        <f t="shared" si="0"/>
        <v>#VALUE!</v>
      </c>
      <c r="C17" s="333"/>
      <c r="D17" s="333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1:17" x14ac:dyDescent="0.35">
      <c r="A18" t="e">
        <f t="shared" si="0"/>
        <v>#VALUE!</v>
      </c>
      <c r="C18" s="333" t="s">
        <v>1963</v>
      </c>
      <c r="D18" s="333"/>
      <c r="E18" s="328">
        <v>37863.79</v>
      </c>
      <c r="F18" s="328">
        <v>37863.79</v>
      </c>
      <c r="G18" s="328">
        <v>37863.79</v>
      </c>
      <c r="H18" s="328">
        <v>37863.79</v>
      </c>
      <c r="I18" s="328">
        <v>37863.79</v>
      </c>
      <c r="J18" s="328">
        <v>37863.79</v>
      </c>
      <c r="K18" s="328">
        <v>37863.79</v>
      </c>
      <c r="L18" s="328" t="s">
        <v>1845</v>
      </c>
      <c r="M18" s="328" t="s">
        <v>1845</v>
      </c>
      <c r="N18" s="328" t="s">
        <v>1845</v>
      </c>
      <c r="O18" s="328" t="s">
        <v>1845</v>
      </c>
      <c r="P18" s="328" t="s">
        <v>1845</v>
      </c>
      <c r="Q18" s="328">
        <v>265046.53000000003</v>
      </c>
    </row>
    <row r="19" spans="1:17" x14ac:dyDescent="0.35">
      <c r="A19" t="e">
        <f t="shared" si="0"/>
        <v>#VALUE!</v>
      </c>
      <c r="C19" s="333" t="s">
        <v>1964</v>
      </c>
      <c r="D19" s="333"/>
      <c r="E19" s="328">
        <v>38074.11</v>
      </c>
      <c r="F19" s="328">
        <v>38077.93</v>
      </c>
      <c r="G19" s="328">
        <v>38119.51</v>
      </c>
      <c r="H19" s="328">
        <v>38376.589999999997</v>
      </c>
      <c r="I19" s="328">
        <v>38458.120000000003</v>
      </c>
      <c r="J19" s="328">
        <v>38497.32</v>
      </c>
      <c r="K19" s="328">
        <v>38447.31</v>
      </c>
      <c r="L19" s="328" t="s">
        <v>1845</v>
      </c>
      <c r="M19" s="328" t="s">
        <v>1845</v>
      </c>
      <c r="N19" s="328" t="s">
        <v>1845</v>
      </c>
      <c r="O19" s="328" t="s">
        <v>1845</v>
      </c>
      <c r="P19" s="328" t="s">
        <v>1845</v>
      </c>
      <c r="Q19" s="328">
        <v>268050.89</v>
      </c>
    </row>
    <row r="20" spans="1:17" x14ac:dyDescent="0.35">
      <c r="A20" t="e">
        <f t="shared" si="0"/>
        <v>#VALUE!</v>
      </c>
      <c r="C20" s="333"/>
      <c r="D20" s="333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1:17" x14ac:dyDescent="0.35">
      <c r="A21" t="e">
        <f t="shared" si="0"/>
        <v>#VALUE!</v>
      </c>
      <c r="C21" s="333" t="s">
        <v>1986</v>
      </c>
      <c r="D21" s="333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1:17" x14ac:dyDescent="0.35">
      <c r="A22" t="e">
        <f t="shared" si="0"/>
        <v>#VALUE!</v>
      </c>
      <c r="C22" s="333" t="s">
        <v>510</v>
      </c>
      <c r="D22" s="333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1:17" x14ac:dyDescent="0.35">
      <c r="A23" t="e">
        <f t="shared" si="0"/>
        <v>#VALUE!</v>
      </c>
      <c r="C23" s="333"/>
      <c r="D23" s="333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1:17" x14ac:dyDescent="0.35">
      <c r="A24">
        <f t="shared" si="0"/>
        <v>563000</v>
      </c>
      <c r="C24" s="333"/>
      <c r="D24" s="333" t="s">
        <v>1987</v>
      </c>
      <c r="E24" s="328" t="s">
        <v>1845</v>
      </c>
      <c r="F24" s="328">
        <v>12.5</v>
      </c>
      <c r="G24" s="328">
        <v>12.5</v>
      </c>
      <c r="H24" s="328">
        <v>12.5</v>
      </c>
      <c r="I24" s="328">
        <v>12.5</v>
      </c>
      <c r="J24" s="328">
        <v>12.5</v>
      </c>
      <c r="K24" s="328" t="s">
        <v>1845</v>
      </c>
      <c r="L24" s="328" t="s">
        <v>1845</v>
      </c>
      <c r="M24" s="328" t="s">
        <v>1845</v>
      </c>
      <c r="N24" s="328" t="s">
        <v>1845</v>
      </c>
      <c r="O24" s="328" t="s">
        <v>1845</v>
      </c>
      <c r="P24" s="328" t="s">
        <v>1845</v>
      </c>
      <c r="Q24" s="328">
        <v>62.5</v>
      </c>
    </row>
    <row r="25" spans="1:17" x14ac:dyDescent="0.35">
      <c r="A25" t="e">
        <f t="shared" si="0"/>
        <v>#VALUE!</v>
      </c>
      <c r="C25" s="333" t="s">
        <v>1978</v>
      </c>
      <c r="D25" s="333"/>
      <c r="E25" s="328" t="s">
        <v>1845</v>
      </c>
      <c r="F25" s="328">
        <v>12.5</v>
      </c>
      <c r="G25" s="328">
        <v>12.5</v>
      </c>
      <c r="H25" s="328">
        <v>12.5</v>
      </c>
      <c r="I25" s="328">
        <v>12.5</v>
      </c>
      <c r="J25" s="328">
        <v>12.5</v>
      </c>
      <c r="K25" s="328" t="s">
        <v>1845</v>
      </c>
      <c r="L25" s="328" t="s">
        <v>1845</v>
      </c>
      <c r="M25" s="328" t="s">
        <v>1845</v>
      </c>
      <c r="N25" s="328" t="s">
        <v>1845</v>
      </c>
      <c r="O25" s="328" t="s">
        <v>1845</v>
      </c>
      <c r="P25" s="328" t="s">
        <v>1845</v>
      </c>
      <c r="Q25" s="328">
        <v>62.5</v>
      </c>
    </row>
    <row r="26" spans="1:17" x14ac:dyDescent="0.35">
      <c r="A26" t="e">
        <f t="shared" si="0"/>
        <v>#VALUE!</v>
      </c>
      <c r="C26" s="333" t="s">
        <v>1988</v>
      </c>
      <c r="D26" s="333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1:17" x14ac:dyDescent="0.35">
      <c r="A27" t="e">
        <f t="shared" si="0"/>
        <v>#VALUE!</v>
      </c>
      <c r="C27" s="333"/>
      <c r="D27" s="333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1:17" x14ac:dyDescent="0.35">
      <c r="A28" t="e">
        <f t="shared" si="0"/>
        <v>#VALUE!</v>
      </c>
      <c r="C28" s="333"/>
      <c r="D28" s="333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1:17" x14ac:dyDescent="0.35">
      <c r="A29">
        <f t="shared" si="0"/>
        <v>612000</v>
      </c>
      <c r="C29" s="333"/>
      <c r="D29" s="333" t="s">
        <v>1989</v>
      </c>
      <c r="E29" s="328" t="s">
        <v>1845</v>
      </c>
      <c r="F29" s="328" t="s">
        <v>1845</v>
      </c>
      <c r="G29" s="328" t="s">
        <v>1845</v>
      </c>
      <c r="H29" s="328" t="s">
        <v>1845</v>
      </c>
      <c r="I29" s="328" t="s">
        <v>1845</v>
      </c>
      <c r="J29" s="328">
        <v>4834</v>
      </c>
      <c r="K29" s="328" t="s">
        <v>1845</v>
      </c>
      <c r="L29" s="328" t="s">
        <v>1845</v>
      </c>
      <c r="M29" s="328" t="s">
        <v>1845</v>
      </c>
      <c r="N29" s="328" t="s">
        <v>1845</v>
      </c>
      <c r="O29" s="328" t="s">
        <v>1845</v>
      </c>
      <c r="P29" s="328" t="s">
        <v>1845</v>
      </c>
      <c r="Q29" s="328">
        <v>4834</v>
      </c>
    </row>
    <row r="30" spans="1:17" x14ac:dyDescent="0.35">
      <c r="A30" t="e">
        <f t="shared" si="0"/>
        <v>#VALUE!</v>
      </c>
      <c r="C30" s="333" t="s">
        <v>1990</v>
      </c>
      <c r="D30" s="333"/>
      <c r="E30" s="328" t="s">
        <v>1845</v>
      </c>
      <c r="F30" s="328" t="s">
        <v>1845</v>
      </c>
      <c r="G30" s="328" t="s">
        <v>1845</v>
      </c>
      <c r="H30" s="328" t="s">
        <v>1845</v>
      </c>
      <c r="I30" s="328" t="s">
        <v>1845</v>
      </c>
      <c r="J30" s="328">
        <v>4834</v>
      </c>
      <c r="K30" s="328" t="s">
        <v>1845</v>
      </c>
      <c r="L30" s="328" t="s">
        <v>1845</v>
      </c>
      <c r="M30" s="328" t="s">
        <v>1845</v>
      </c>
      <c r="N30" s="328" t="s">
        <v>1845</v>
      </c>
      <c r="O30" s="328" t="s">
        <v>1845</v>
      </c>
      <c r="P30" s="328" t="s">
        <v>1845</v>
      </c>
      <c r="Q30" s="328">
        <v>4834</v>
      </c>
    </row>
    <row r="31" spans="1:17" x14ac:dyDescent="0.35">
      <c r="A31" t="e">
        <f t="shared" si="0"/>
        <v>#VALUE!</v>
      </c>
      <c r="C31" s="333" t="s">
        <v>1991</v>
      </c>
      <c r="D31" s="333"/>
      <c r="E31" s="328"/>
      <c r="F31" s="328"/>
      <c r="G31" s="328"/>
      <c r="H31" s="328"/>
      <c r="I31" s="328"/>
      <c r="J31" s="328"/>
      <c r="K31" s="328"/>
      <c r="L31" s="328"/>
      <c r="M31" s="328"/>
      <c r="N31" s="328"/>
      <c r="O31" s="328"/>
      <c r="P31" s="328"/>
      <c r="Q31" s="328"/>
    </row>
    <row r="32" spans="1:17" x14ac:dyDescent="0.35">
      <c r="A32" t="e">
        <f t="shared" si="0"/>
        <v>#VALUE!</v>
      </c>
      <c r="C32" s="333"/>
      <c r="D32" s="333"/>
      <c r="E32" s="328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</row>
    <row r="33" spans="1:17" x14ac:dyDescent="0.35">
      <c r="A33" t="e">
        <f t="shared" si="0"/>
        <v>#VALUE!</v>
      </c>
      <c r="C33" s="333"/>
      <c r="D33" s="333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</row>
    <row r="34" spans="1:17" x14ac:dyDescent="0.35">
      <c r="A34">
        <f t="shared" si="0"/>
        <v>621012</v>
      </c>
      <c r="C34" s="333"/>
      <c r="D34" s="333" t="s">
        <v>1951</v>
      </c>
      <c r="E34" s="328" t="s">
        <v>1845</v>
      </c>
      <c r="F34" s="328" t="s">
        <v>1845</v>
      </c>
      <c r="G34" s="328" t="s">
        <v>1845</v>
      </c>
      <c r="H34" s="328" t="s">
        <v>1845</v>
      </c>
      <c r="I34" s="328">
        <v>4437</v>
      </c>
      <c r="J34" s="328">
        <v>4247.7</v>
      </c>
      <c r="K34" s="328">
        <v>-4437</v>
      </c>
      <c r="L34" s="328" t="s">
        <v>1845</v>
      </c>
      <c r="M34" s="328" t="s">
        <v>1845</v>
      </c>
      <c r="N34" s="328" t="s">
        <v>1845</v>
      </c>
      <c r="O34" s="328" t="s">
        <v>1845</v>
      </c>
      <c r="P34" s="328" t="s">
        <v>1845</v>
      </c>
      <c r="Q34" s="328">
        <v>4247.7</v>
      </c>
    </row>
    <row r="35" spans="1:17" x14ac:dyDescent="0.35">
      <c r="A35">
        <f t="shared" si="0"/>
        <v>625010</v>
      </c>
      <c r="C35" s="333"/>
      <c r="D35" s="333" t="s">
        <v>1953</v>
      </c>
      <c r="E35" s="328" t="s">
        <v>1845</v>
      </c>
      <c r="F35" s="328" t="s">
        <v>1845</v>
      </c>
      <c r="G35" s="328">
        <v>6246</v>
      </c>
      <c r="H35" s="328" t="s">
        <v>1845</v>
      </c>
      <c r="I35" s="328" t="s">
        <v>1845</v>
      </c>
      <c r="J35" s="328" t="s">
        <v>1845</v>
      </c>
      <c r="K35" s="328" t="s">
        <v>1845</v>
      </c>
      <c r="L35" s="328" t="s">
        <v>1845</v>
      </c>
      <c r="M35" s="328" t="s">
        <v>1845</v>
      </c>
      <c r="N35" s="328" t="s">
        <v>1845</v>
      </c>
      <c r="O35" s="328" t="s">
        <v>1845</v>
      </c>
      <c r="P35" s="328" t="s">
        <v>1845</v>
      </c>
      <c r="Q35" s="328">
        <v>6246</v>
      </c>
    </row>
    <row r="36" spans="1:17" x14ac:dyDescent="0.35">
      <c r="A36" t="e">
        <f t="shared" si="0"/>
        <v>#VALUE!</v>
      </c>
      <c r="C36" s="333"/>
      <c r="D36" s="333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</row>
    <row r="37" spans="1:17" x14ac:dyDescent="0.35">
      <c r="A37" t="e">
        <f t="shared" si="0"/>
        <v>#VALUE!</v>
      </c>
      <c r="C37" s="333" t="s">
        <v>1992</v>
      </c>
      <c r="D37" s="333"/>
      <c r="E37" s="328" t="s">
        <v>1845</v>
      </c>
      <c r="F37" s="328" t="s">
        <v>1845</v>
      </c>
      <c r="G37" s="328">
        <v>6246</v>
      </c>
      <c r="H37" s="328" t="s">
        <v>1845</v>
      </c>
      <c r="I37" s="328">
        <v>4437</v>
      </c>
      <c r="J37" s="328">
        <v>4247.7</v>
      </c>
      <c r="K37" s="328">
        <v>-4437</v>
      </c>
      <c r="L37" s="328" t="s">
        <v>1845</v>
      </c>
      <c r="M37" s="328" t="s">
        <v>1845</v>
      </c>
      <c r="N37" s="328" t="s">
        <v>1845</v>
      </c>
      <c r="O37" s="328" t="s">
        <v>1845</v>
      </c>
      <c r="P37" s="328" t="s">
        <v>1845</v>
      </c>
      <c r="Q37" s="328">
        <v>10493.7</v>
      </c>
    </row>
    <row r="38" spans="1:17" x14ac:dyDescent="0.35">
      <c r="A38" t="e">
        <f t="shared" si="0"/>
        <v>#VALUE!</v>
      </c>
      <c r="C38" s="333" t="s">
        <v>1993</v>
      </c>
      <c r="D38" s="333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</row>
    <row r="39" spans="1:17" x14ac:dyDescent="0.35">
      <c r="A39" t="e">
        <f t="shared" si="0"/>
        <v>#VALUE!</v>
      </c>
      <c r="C39" s="333"/>
      <c r="D39" s="333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</row>
    <row r="40" spans="1:17" x14ac:dyDescent="0.35">
      <c r="A40" t="e">
        <f t="shared" si="0"/>
        <v>#VALUE!</v>
      </c>
      <c r="C40" s="333"/>
      <c r="D40" s="333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</row>
    <row r="41" spans="1:17" x14ac:dyDescent="0.35">
      <c r="A41" t="e">
        <f t="shared" si="0"/>
        <v>#VALUE!</v>
      </c>
      <c r="C41" s="333"/>
      <c r="D41" s="333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</row>
    <row r="42" spans="1:17" x14ac:dyDescent="0.35">
      <c r="A42">
        <f t="shared" si="0"/>
        <v>640012</v>
      </c>
      <c r="C42" s="333"/>
      <c r="D42" s="333" t="s">
        <v>1954</v>
      </c>
      <c r="E42" s="328" t="s">
        <v>1845</v>
      </c>
      <c r="F42" s="328" t="s">
        <v>1845</v>
      </c>
      <c r="G42" s="328">
        <v>5880.6</v>
      </c>
      <c r="H42" s="328" t="s">
        <v>1845</v>
      </c>
      <c r="I42" s="328" t="s">
        <v>1845</v>
      </c>
      <c r="J42" s="328" t="s">
        <v>1845</v>
      </c>
      <c r="K42" s="328" t="s">
        <v>1845</v>
      </c>
      <c r="L42" s="328" t="s">
        <v>1845</v>
      </c>
      <c r="M42" s="328" t="s">
        <v>1845</v>
      </c>
      <c r="N42" s="328" t="s">
        <v>1845</v>
      </c>
      <c r="O42" s="328" t="s">
        <v>1845</v>
      </c>
      <c r="P42" s="328" t="s">
        <v>1845</v>
      </c>
      <c r="Q42" s="328">
        <v>5880.6</v>
      </c>
    </row>
    <row r="43" spans="1:17" x14ac:dyDescent="0.35">
      <c r="A43" t="e">
        <f t="shared" si="0"/>
        <v>#VALUE!</v>
      </c>
      <c r="C43" s="333"/>
      <c r="D43" s="333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</row>
    <row r="44" spans="1:17" x14ac:dyDescent="0.35">
      <c r="A44" t="e">
        <f t="shared" si="0"/>
        <v>#VALUE!</v>
      </c>
      <c r="C44" s="333" t="s">
        <v>1994</v>
      </c>
      <c r="D44" s="333"/>
      <c r="E44" s="328" t="s">
        <v>1845</v>
      </c>
      <c r="F44" s="328" t="s">
        <v>1845</v>
      </c>
      <c r="G44" s="328">
        <v>5880.6</v>
      </c>
      <c r="H44" s="328" t="s">
        <v>1845</v>
      </c>
      <c r="I44" s="328" t="s">
        <v>1845</v>
      </c>
      <c r="J44" s="328" t="s">
        <v>1845</v>
      </c>
      <c r="K44" s="328" t="s">
        <v>1845</v>
      </c>
      <c r="L44" s="328" t="s">
        <v>1845</v>
      </c>
      <c r="M44" s="328" t="s">
        <v>1845</v>
      </c>
      <c r="N44" s="328" t="s">
        <v>1845</v>
      </c>
      <c r="O44" s="328" t="s">
        <v>1845</v>
      </c>
      <c r="P44" s="328" t="s">
        <v>1845</v>
      </c>
      <c r="Q44" s="328">
        <v>5880.6</v>
      </c>
    </row>
    <row r="45" spans="1:17" x14ac:dyDescent="0.35">
      <c r="A45" t="e">
        <f t="shared" si="0"/>
        <v>#VALUE!</v>
      </c>
      <c r="C45" s="333"/>
      <c r="D45" s="333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</row>
    <row r="46" spans="1:17" x14ac:dyDescent="0.35">
      <c r="A46" t="e">
        <f t="shared" si="0"/>
        <v>#VALUE!</v>
      </c>
      <c r="C46" s="333" t="s">
        <v>1995</v>
      </c>
      <c r="D46" s="333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</row>
    <row r="47" spans="1:17" x14ac:dyDescent="0.35">
      <c r="A47" t="e">
        <f t="shared" si="0"/>
        <v>#VALUE!</v>
      </c>
      <c r="C47" s="333"/>
      <c r="D47" s="333"/>
      <c r="E47" s="328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8"/>
    </row>
    <row r="48" spans="1:17" x14ac:dyDescent="0.35">
      <c r="A48" t="e">
        <f t="shared" si="0"/>
        <v>#VALUE!</v>
      </c>
      <c r="C48" s="333"/>
      <c r="D48" s="333"/>
      <c r="E48" s="328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8"/>
    </row>
    <row r="49" spans="1:17" x14ac:dyDescent="0.35">
      <c r="A49">
        <f t="shared" si="0"/>
        <v>663000</v>
      </c>
      <c r="C49" s="333"/>
      <c r="D49" s="333" t="s">
        <v>1956</v>
      </c>
      <c r="E49" s="328">
        <v>7.5</v>
      </c>
      <c r="F49" s="328" t="s">
        <v>1845</v>
      </c>
      <c r="G49" s="328" t="s">
        <v>1845</v>
      </c>
      <c r="H49" s="328" t="s">
        <v>1845</v>
      </c>
      <c r="I49" s="328" t="s">
        <v>1845</v>
      </c>
      <c r="J49" s="328" t="s">
        <v>1845</v>
      </c>
      <c r="K49" s="328" t="s">
        <v>1845</v>
      </c>
      <c r="L49" s="328" t="s">
        <v>1845</v>
      </c>
      <c r="M49" s="328" t="s">
        <v>1845</v>
      </c>
      <c r="N49" s="328" t="s">
        <v>1845</v>
      </c>
      <c r="O49" s="328" t="s">
        <v>1845</v>
      </c>
      <c r="P49" s="328" t="s">
        <v>1845</v>
      </c>
      <c r="Q49" s="328">
        <v>7.5</v>
      </c>
    </row>
    <row r="50" spans="1:17" x14ac:dyDescent="0.35">
      <c r="A50" t="e">
        <f t="shared" si="0"/>
        <v>#VALUE!</v>
      </c>
      <c r="C50" s="333" t="s">
        <v>1996</v>
      </c>
      <c r="D50" s="333"/>
      <c r="E50" s="328">
        <v>7.5</v>
      </c>
      <c r="F50" s="328" t="s">
        <v>1845</v>
      </c>
      <c r="G50" s="328" t="s">
        <v>1845</v>
      </c>
      <c r="H50" s="328" t="s">
        <v>1845</v>
      </c>
      <c r="I50" s="328" t="s">
        <v>1845</v>
      </c>
      <c r="J50" s="328" t="s">
        <v>1845</v>
      </c>
      <c r="K50" s="328" t="s">
        <v>1845</v>
      </c>
      <c r="L50" s="328" t="s">
        <v>1845</v>
      </c>
      <c r="M50" s="328" t="s">
        <v>1845</v>
      </c>
      <c r="N50" s="328" t="s">
        <v>1845</v>
      </c>
      <c r="O50" s="328" t="s">
        <v>1845</v>
      </c>
      <c r="P50" s="328" t="s">
        <v>1845</v>
      </c>
      <c r="Q50" s="328">
        <v>7.5</v>
      </c>
    </row>
    <row r="51" spans="1:17" x14ac:dyDescent="0.35">
      <c r="A51" t="e">
        <f t="shared" si="0"/>
        <v>#VALUE!</v>
      </c>
      <c r="C51" s="333"/>
      <c r="D51" s="333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</row>
    <row r="52" spans="1:17" x14ac:dyDescent="0.35">
      <c r="A52" t="e">
        <f t="shared" si="0"/>
        <v>#VALUE!</v>
      </c>
      <c r="C52" s="333" t="s">
        <v>1997</v>
      </c>
      <c r="D52" s="333"/>
      <c r="E52" s="328"/>
      <c r="F52" s="328"/>
      <c r="G52" s="328"/>
      <c r="H52" s="328"/>
      <c r="I52" s="328"/>
      <c r="J52" s="328"/>
      <c r="K52" s="328"/>
      <c r="L52" s="328"/>
      <c r="M52" s="328"/>
      <c r="N52" s="328"/>
      <c r="O52" s="328"/>
      <c r="P52" s="328"/>
      <c r="Q52" s="328"/>
    </row>
    <row r="53" spans="1:17" x14ac:dyDescent="0.35">
      <c r="A53" t="e">
        <f t="shared" si="0"/>
        <v>#VALUE!</v>
      </c>
      <c r="C53" s="333"/>
      <c r="D53" s="333"/>
      <c r="E53" s="328"/>
      <c r="F53" s="328"/>
      <c r="G53" s="328"/>
      <c r="H53" s="328"/>
      <c r="I53" s="328"/>
      <c r="J53" s="328"/>
      <c r="K53" s="328"/>
      <c r="L53" s="328"/>
      <c r="M53" s="328"/>
      <c r="N53" s="328"/>
      <c r="O53" s="328"/>
      <c r="P53" s="328"/>
      <c r="Q53" s="328"/>
    </row>
    <row r="54" spans="1:17" x14ac:dyDescent="0.35">
      <c r="A54" t="e">
        <f t="shared" si="0"/>
        <v>#VALUE!</v>
      </c>
      <c r="C54" s="333"/>
      <c r="D54" s="333"/>
      <c r="E54" s="328"/>
      <c r="F54" s="328"/>
      <c r="G54" s="328"/>
      <c r="H54" s="328"/>
      <c r="I54" s="328"/>
      <c r="J54" s="328"/>
      <c r="K54" s="328"/>
      <c r="L54" s="328"/>
      <c r="M54" s="328"/>
      <c r="N54" s="328"/>
      <c r="O54" s="328"/>
      <c r="P54" s="328"/>
      <c r="Q54" s="328"/>
    </row>
    <row r="55" spans="1:17" x14ac:dyDescent="0.35">
      <c r="A55">
        <f t="shared" si="0"/>
        <v>673200</v>
      </c>
      <c r="C55" s="333"/>
      <c r="D55" s="333" t="s">
        <v>1958</v>
      </c>
      <c r="E55" s="328">
        <v>2410.8200000000002</v>
      </c>
      <c r="F55" s="328">
        <v>8551</v>
      </c>
      <c r="G55" s="328">
        <v>8276.06</v>
      </c>
      <c r="H55" s="328" t="s">
        <v>1845</v>
      </c>
      <c r="I55" s="328">
        <v>2037.55</v>
      </c>
      <c r="J55" s="328">
        <v>2045.54</v>
      </c>
      <c r="K55" s="328">
        <v>2005.02</v>
      </c>
      <c r="L55" s="328" t="s">
        <v>1845</v>
      </c>
      <c r="M55" s="328" t="s">
        <v>1845</v>
      </c>
      <c r="N55" s="328" t="s">
        <v>1845</v>
      </c>
      <c r="O55" s="328" t="s">
        <v>1845</v>
      </c>
      <c r="P55" s="328" t="s">
        <v>1845</v>
      </c>
      <c r="Q55" s="328">
        <v>25325.99</v>
      </c>
    </row>
    <row r="56" spans="1:17" x14ac:dyDescent="0.35">
      <c r="A56" t="e">
        <f t="shared" si="0"/>
        <v>#VALUE!</v>
      </c>
      <c r="C56" s="333" t="s">
        <v>1998</v>
      </c>
      <c r="D56" s="333"/>
      <c r="E56" s="328">
        <v>2410.8200000000002</v>
      </c>
      <c r="F56" s="328">
        <v>8551</v>
      </c>
      <c r="G56" s="328">
        <v>8276.06</v>
      </c>
      <c r="H56" s="328" t="s">
        <v>1845</v>
      </c>
      <c r="I56" s="328">
        <v>2037.55</v>
      </c>
      <c r="J56" s="328">
        <v>2045.54</v>
      </c>
      <c r="K56" s="328">
        <v>2005.02</v>
      </c>
      <c r="L56" s="328" t="s">
        <v>1845</v>
      </c>
      <c r="M56" s="328" t="s">
        <v>1845</v>
      </c>
      <c r="N56" s="328" t="s">
        <v>1845</v>
      </c>
      <c r="O56" s="328" t="s">
        <v>1845</v>
      </c>
      <c r="P56" s="328" t="s">
        <v>1845</v>
      </c>
      <c r="Q56" s="328">
        <v>25325.99</v>
      </c>
    </row>
    <row r="57" spans="1:17" x14ac:dyDescent="0.35">
      <c r="A57" t="e">
        <f t="shared" si="0"/>
        <v>#VALUE!</v>
      </c>
      <c r="C57" s="333" t="s">
        <v>1984</v>
      </c>
      <c r="D57" s="333"/>
      <c r="E57" s="328">
        <v>2418.3200000000002</v>
      </c>
      <c r="F57" s="328">
        <v>8563.5</v>
      </c>
      <c r="G57" s="328">
        <v>20415.16</v>
      </c>
      <c r="H57" s="328">
        <v>12.5</v>
      </c>
      <c r="I57" s="328">
        <v>6487.05</v>
      </c>
      <c r="J57" s="328">
        <v>11139.74</v>
      </c>
      <c r="K57" s="328">
        <v>-2431.98</v>
      </c>
      <c r="L57" s="328" t="s">
        <v>1845</v>
      </c>
      <c r="M57" s="328" t="s">
        <v>1845</v>
      </c>
      <c r="N57" s="328" t="s">
        <v>1845</v>
      </c>
      <c r="O57" s="328" t="s">
        <v>1845</v>
      </c>
      <c r="P57" s="328" t="s">
        <v>1845</v>
      </c>
      <c r="Q57" s="328">
        <v>46604.29</v>
      </c>
    </row>
    <row r="58" spans="1:17" x14ac:dyDescent="0.35">
      <c r="A58" t="e">
        <f t="shared" si="0"/>
        <v>#VALUE!</v>
      </c>
      <c r="C58" s="333"/>
      <c r="D58" s="333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</row>
    <row r="59" spans="1:17" x14ac:dyDescent="0.35">
      <c r="A59" t="e">
        <f t="shared" si="0"/>
        <v>#VALUE!</v>
      </c>
      <c r="C59" s="333" t="s">
        <v>1999</v>
      </c>
      <c r="D59" s="333"/>
      <c r="E59" s="328">
        <v>35655.79</v>
      </c>
      <c r="F59" s="328">
        <v>29514.43</v>
      </c>
      <c r="G59" s="328">
        <v>17704.349999999999</v>
      </c>
      <c r="H59" s="328">
        <v>38364.089999999997</v>
      </c>
      <c r="I59" s="328">
        <v>31971.07</v>
      </c>
      <c r="J59" s="328">
        <v>27357.58</v>
      </c>
      <c r="K59" s="328">
        <v>40879.29</v>
      </c>
      <c r="L59" s="328" t="s">
        <v>1845</v>
      </c>
      <c r="M59" s="328" t="s">
        <v>1845</v>
      </c>
      <c r="N59" s="328" t="s">
        <v>1845</v>
      </c>
      <c r="O59" s="328" t="s">
        <v>1845</v>
      </c>
      <c r="P59" s="328" t="s">
        <v>1845</v>
      </c>
      <c r="Q59" s="328">
        <v>221446.6</v>
      </c>
    </row>
    <row r="60" spans="1:17" x14ac:dyDescent="0.35">
      <c r="A60" t="e">
        <f t="shared" si="0"/>
        <v>#VALUE!</v>
      </c>
      <c r="C60" s="333" t="s">
        <v>2000</v>
      </c>
      <c r="D60" s="333"/>
      <c r="E60" s="328">
        <v>58293.69</v>
      </c>
      <c r="F60" s="328">
        <v>51243.35</v>
      </c>
      <c r="G60" s="328">
        <v>44930.720000000001</v>
      </c>
      <c r="H60" s="328">
        <v>-8941.58</v>
      </c>
      <c r="I60" s="328">
        <v>16814.38</v>
      </c>
      <c r="J60" s="328">
        <v>41541.18</v>
      </c>
      <c r="K60" s="328">
        <v>10863.94</v>
      </c>
      <c r="L60" s="328">
        <v>122283.38</v>
      </c>
      <c r="M60" s="328" t="s">
        <v>1845</v>
      </c>
      <c r="N60" s="328" t="s">
        <v>1845</v>
      </c>
      <c r="O60" s="328" t="s">
        <v>1845</v>
      </c>
      <c r="P60" s="328" t="s">
        <v>1845</v>
      </c>
      <c r="Q60" s="328">
        <v>337029.06</v>
      </c>
    </row>
    <row r="61" spans="1:17" x14ac:dyDescent="0.35">
      <c r="A61" t="e">
        <f t="shared" si="0"/>
        <v>#VALUE!</v>
      </c>
      <c r="C61" s="333"/>
      <c r="D61" s="333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8"/>
    </row>
    <row r="62" spans="1:17" x14ac:dyDescent="0.35">
      <c r="A62" t="e">
        <f t="shared" si="0"/>
        <v>#VALUE!</v>
      </c>
      <c r="C62" s="333"/>
      <c r="D62" s="333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</row>
    <row r="63" spans="1:17" x14ac:dyDescent="0.35">
      <c r="A63" t="e">
        <f t="shared" si="0"/>
        <v>#VALUE!</v>
      </c>
      <c r="C63" s="333"/>
      <c r="D63" s="333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</row>
    <row r="64" spans="1:17" x14ac:dyDescent="0.35">
      <c r="A64" t="e">
        <f t="shared" si="0"/>
        <v>#VALUE!</v>
      </c>
      <c r="C64" s="333"/>
      <c r="D64" s="333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</row>
    <row r="65" spans="1:17" x14ac:dyDescent="0.35">
      <c r="A65" t="e">
        <f t="shared" si="0"/>
        <v>#VALUE!</v>
      </c>
      <c r="C65" s="333"/>
      <c r="D65" s="333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28"/>
    </row>
    <row r="66" spans="1:17" x14ac:dyDescent="0.35">
      <c r="A66" t="e">
        <f t="shared" si="0"/>
        <v>#VALUE!</v>
      </c>
      <c r="C66" s="333"/>
      <c r="D66" s="333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</row>
    <row r="67" spans="1:17" x14ac:dyDescent="0.35">
      <c r="A67" t="e">
        <f t="shared" si="0"/>
        <v>#VALUE!</v>
      </c>
      <c r="C67" s="333"/>
      <c r="D67" s="333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</row>
    <row r="68" spans="1:17" x14ac:dyDescent="0.35">
      <c r="A68" t="e">
        <f t="shared" si="0"/>
        <v>#VALUE!</v>
      </c>
      <c r="C68" s="333"/>
      <c r="D68" s="333"/>
      <c r="E68" s="328"/>
      <c r="F68" s="328"/>
      <c r="G68" s="328"/>
      <c r="H68" s="328"/>
      <c r="I68" s="328"/>
      <c r="J68" s="328"/>
      <c r="K68" s="328"/>
      <c r="L68" s="328"/>
      <c r="M68" s="328"/>
      <c r="N68" s="328"/>
      <c r="O68" s="328"/>
      <c r="P68" s="328"/>
      <c r="Q68" s="328"/>
    </row>
    <row r="69" spans="1:17" x14ac:dyDescent="0.35">
      <c r="A69" t="e">
        <f t="shared" si="0"/>
        <v>#VALUE!</v>
      </c>
      <c r="C69" s="333"/>
      <c r="D69" s="333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28"/>
    </row>
    <row r="70" spans="1:17" x14ac:dyDescent="0.35">
      <c r="A70" t="e">
        <f t="shared" ref="A70:A133" si="1">VALUE(LEFT(D70,6))</f>
        <v>#VALUE!</v>
      </c>
      <c r="C70" s="333"/>
      <c r="D70" s="333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</row>
    <row r="71" spans="1:17" x14ac:dyDescent="0.35">
      <c r="A71" t="e">
        <f t="shared" si="1"/>
        <v>#VALUE!</v>
      </c>
      <c r="C71" s="333"/>
      <c r="D71" s="333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</row>
    <row r="72" spans="1:17" x14ac:dyDescent="0.35">
      <c r="A72" t="e">
        <f t="shared" si="1"/>
        <v>#VALUE!</v>
      </c>
      <c r="C72" s="333"/>
      <c r="D72" s="333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</row>
    <row r="73" spans="1:17" x14ac:dyDescent="0.35">
      <c r="A73" t="e">
        <f t="shared" si="1"/>
        <v>#VALUE!</v>
      </c>
      <c r="C73" s="333"/>
      <c r="D73" s="333"/>
      <c r="E73" s="328"/>
      <c r="F73" s="328"/>
      <c r="G73" s="328"/>
      <c r="H73" s="328"/>
      <c r="I73" s="328"/>
      <c r="J73" s="328"/>
      <c r="K73" s="328"/>
      <c r="L73" s="328"/>
      <c r="M73" s="328"/>
      <c r="N73" s="328"/>
      <c r="O73" s="328"/>
      <c r="P73" s="328"/>
      <c r="Q73" s="328"/>
    </row>
    <row r="74" spans="1:17" x14ac:dyDescent="0.35">
      <c r="A74" t="e">
        <f t="shared" si="1"/>
        <v>#VALUE!</v>
      </c>
      <c r="C74" s="333"/>
      <c r="D74" s="333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</row>
    <row r="75" spans="1:17" x14ac:dyDescent="0.35">
      <c r="A75" t="e">
        <f t="shared" si="1"/>
        <v>#VALUE!</v>
      </c>
      <c r="C75" s="333"/>
      <c r="D75" s="333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</row>
    <row r="76" spans="1:17" x14ac:dyDescent="0.35">
      <c r="A76" t="e">
        <f t="shared" si="1"/>
        <v>#VALUE!</v>
      </c>
      <c r="C76" s="333"/>
      <c r="D76" s="333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</row>
    <row r="77" spans="1:17" x14ac:dyDescent="0.35">
      <c r="A77" t="e">
        <f t="shared" si="1"/>
        <v>#VALUE!</v>
      </c>
      <c r="C77" s="333"/>
      <c r="D77" s="333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</row>
    <row r="78" spans="1:17" x14ac:dyDescent="0.35">
      <c r="A78" t="e">
        <f t="shared" si="1"/>
        <v>#VALUE!</v>
      </c>
      <c r="C78" s="333"/>
      <c r="D78" s="333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</row>
    <row r="79" spans="1:17" x14ac:dyDescent="0.35">
      <c r="A79" t="e">
        <f t="shared" si="1"/>
        <v>#VALUE!</v>
      </c>
      <c r="C79" s="333"/>
      <c r="D79" s="333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</row>
    <row r="80" spans="1:17" x14ac:dyDescent="0.35">
      <c r="A80" t="e">
        <f t="shared" si="1"/>
        <v>#VALUE!</v>
      </c>
      <c r="C80" s="333"/>
      <c r="D80" s="333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</row>
    <row r="81" spans="1:17" x14ac:dyDescent="0.35">
      <c r="A81" t="e">
        <f t="shared" si="1"/>
        <v>#VALUE!</v>
      </c>
      <c r="C81" s="333"/>
      <c r="D81" s="333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</row>
    <row r="82" spans="1:17" x14ac:dyDescent="0.35">
      <c r="A82" t="e">
        <f t="shared" si="1"/>
        <v>#VALUE!</v>
      </c>
      <c r="C82" s="333"/>
      <c r="D82" s="333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</row>
    <row r="83" spans="1:17" x14ac:dyDescent="0.35">
      <c r="A83" t="e">
        <f t="shared" si="1"/>
        <v>#VALUE!</v>
      </c>
      <c r="C83" s="333"/>
      <c r="D83" s="333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</row>
    <row r="84" spans="1:17" x14ac:dyDescent="0.35">
      <c r="A84" t="e">
        <f t="shared" si="1"/>
        <v>#VALUE!</v>
      </c>
      <c r="C84" s="333"/>
      <c r="D84" s="333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</row>
    <row r="85" spans="1:17" x14ac:dyDescent="0.35">
      <c r="A85" t="e">
        <f t="shared" si="1"/>
        <v>#VALUE!</v>
      </c>
      <c r="C85" s="333"/>
      <c r="D85" s="333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</row>
    <row r="86" spans="1:17" x14ac:dyDescent="0.35">
      <c r="A86" t="e">
        <f t="shared" si="1"/>
        <v>#VALUE!</v>
      </c>
      <c r="C86" s="333"/>
      <c r="D86" s="333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</row>
    <row r="87" spans="1:17" x14ac:dyDescent="0.35">
      <c r="A87" t="e">
        <f t="shared" si="1"/>
        <v>#VALUE!</v>
      </c>
      <c r="C87" s="333"/>
      <c r="D87" s="333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</row>
    <row r="88" spans="1:17" x14ac:dyDescent="0.35">
      <c r="A88" t="e">
        <f t="shared" si="1"/>
        <v>#VALUE!</v>
      </c>
      <c r="C88" s="333"/>
      <c r="D88" s="333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</row>
    <row r="89" spans="1:17" x14ac:dyDescent="0.35">
      <c r="A89" t="e">
        <f t="shared" si="1"/>
        <v>#VALUE!</v>
      </c>
      <c r="C89" s="333"/>
      <c r="D89" s="333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</row>
    <row r="90" spans="1:17" x14ac:dyDescent="0.35">
      <c r="A90" t="e">
        <f t="shared" si="1"/>
        <v>#VALUE!</v>
      </c>
      <c r="C90" s="333"/>
      <c r="D90" s="333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</row>
    <row r="91" spans="1:17" x14ac:dyDescent="0.35">
      <c r="A91" t="e">
        <f t="shared" si="1"/>
        <v>#VALUE!</v>
      </c>
      <c r="C91" s="333"/>
      <c r="D91" s="333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</row>
    <row r="92" spans="1:17" x14ac:dyDescent="0.35">
      <c r="A92" t="e">
        <f t="shared" si="1"/>
        <v>#VALUE!</v>
      </c>
      <c r="C92" s="333"/>
      <c r="D92" s="333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</row>
    <row r="93" spans="1:17" x14ac:dyDescent="0.35">
      <c r="A93" t="e">
        <f t="shared" si="1"/>
        <v>#VALUE!</v>
      </c>
      <c r="C93" s="333"/>
      <c r="D93" s="333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</row>
    <row r="94" spans="1:17" x14ac:dyDescent="0.35">
      <c r="A94" t="e">
        <f t="shared" si="1"/>
        <v>#VALUE!</v>
      </c>
      <c r="C94" s="333"/>
      <c r="D94" s="333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</row>
    <row r="95" spans="1:17" x14ac:dyDescent="0.35">
      <c r="A95" t="e">
        <f t="shared" si="1"/>
        <v>#VALUE!</v>
      </c>
      <c r="C95" s="333"/>
      <c r="D95" s="333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</row>
    <row r="96" spans="1:17" x14ac:dyDescent="0.35">
      <c r="A96" t="e">
        <f t="shared" si="1"/>
        <v>#VALUE!</v>
      </c>
      <c r="C96" s="333"/>
      <c r="D96" s="333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</row>
    <row r="97" spans="1:17" x14ac:dyDescent="0.35">
      <c r="A97" t="e">
        <f t="shared" si="1"/>
        <v>#VALUE!</v>
      </c>
      <c r="C97" s="333"/>
      <c r="D97" s="333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</row>
    <row r="98" spans="1:17" x14ac:dyDescent="0.35">
      <c r="A98" t="e">
        <f t="shared" si="1"/>
        <v>#VALUE!</v>
      </c>
      <c r="C98" s="333"/>
      <c r="D98" s="333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</row>
    <row r="99" spans="1:17" x14ac:dyDescent="0.35">
      <c r="A99" t="e">
        <f t="shared" si="1"/>
        <v>#VALUE!</v>
      </c>
      <c r="C99" s="333"/>
      <c r="D99" s="333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</row>
    <row r="100" spans="1:17" x14ac:dyDescent="0.35">
      <c r="A100" t="e">
        <f t="shared" si="1"/>
        <v>#VALUE!</v>
      </c>
      <c r="C100" s="333"/>
      <c r="D100" s="333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</row>
    <row r="101" spans="1:17" x14ac:dyDescent="0.35">
      <c r="A101" t="e">
        <f t="shared" si="1"/>
        <v>#VALUE!</v>
      </c>
      <c r="C101" s="333"/>
      <c r="D101" s="333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</row>
    <row r="102" spans="1:17" x14ac:dyDescent="0.35">
      <c r="A102" t="e">
        <f t="shared" si="1"/>
        <v>#VALUE!</v>
      </c>
      <c r="C102" s="333"/>
      <c r="D102" s="333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</row>
    <row r="103" spans="1:17" x14ac:dyDescent="0.35">
      <c r="A103" t="e">
        <f t="shared" si="1"/>
        <v>#VALUE!</v>
      </c>
      <c r="C103" s="333"/>
      <c r="D103" s="333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</row>
    <row r="104" spans="1:17" x14ac:dyDescent="0.35">
      <c r="A104" t="e">
        <f t="shared" si="1"/>
        <v>#VALUE!</v>
      </c>
      <c r="C104" s="333"/>
      <c r="D104" s="333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</row>
    <row r="105" spans="1:17" x14ac:dyDescent="0.35">
      <c r="A105" t="e">
        <f t="shared" si="1"/>
        <v>#VALUE!</v>
      </c>
      <c r="C105" s="333"/>
      <c r="D105" s="333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</row>
    <row r="106" spans="1:17" x14ac:dyDescent="0.35">
      <c r="A106" t="e">
        <f t="shared" si="1"/>
        <v>#VALUE!</v>
      </c>
      <c r="C106" s="333"/>
      <c r="D106" s="333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</row>
    <row r="107" spans="1:17" x14ac:dyDescent="0.35">
      <c r="A107" t="e">
        <f t="shared" si="1"/>
        <v>#VALUE!</v>
      </c>
      <c r="C107" s="333"/>
      <c r="D107" s="333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</row>
    <row r="108" spans="1:17" x14ac:dyDescent="0.35">
      <c r="A108" t="e">
        <f t="shared" si="1"/>
        <v>#VALUE!</v>
      </c>
      <c r="C108" s="333"/>
      <c r="D108" s="333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</row>
    <row r="109" spans="1:17" x14ac:dyDescent="0.35">
      <c r="A109" t="e">
        <f t="shared" si="1"/>
        <v>#VALUE!</v>
      </c>
      <c r="C109" s="333"/>
      <c r="D109" s="333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</row>
    <row r="110" spans="1:17" x14ac:dyDescent="0.35">
      <c r="A110" t="e">
        <f t="shared" si="1"/>
        <v>#VALUE!</v>
      </c>
      <c r="C110" s="333"/>
      <c r="D110" s="333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</row>
    <row r="111" spans="1:17" x14ac:dyDescent="0.35">
      <c r="A111" t="e">
        <f t="shared" si="1"/>
        <v>#VALUE!</v>
      </c>
      <c r="C111" s="333"/>
      <c r="D111" s="333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</row>
    <row r="112" spans="1:17" x14ac:dyDescent="0.35">
      <c r="A112" t="e">
        <f t="shared" si="1"/>
        <v>#VALUE!</v>
      </c>
      <c r="C112" s="333"/>
      <c r="D112" s="333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</row>
    <row r="113" spans="1:17" x14ac:dyDescent="0.35">
      <c r="A113" t="e">
        <f t="shared" si="1"/>
        <v>#VALUE!</v>
      </c>
      <c r="C113" s="333"/>
      <c r="D113" s="333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</row>
    <row r="114" spans="1:17" x14ac:dyDescent="0.35">
      <c r="A114" t="e">
        <f t="shared" si="1"/>
        <v>#VALUE!</v>
      </c>
      <c r="C114" s="333"/>
      <c r="D114" s="333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</row>
    <row r="115" spans="1:17" x14ac:dyDescent="0.35">
      <c r="A115" t="e">
        <f t="shared" si="1"/>
        <v>#VALUE!</v>
      </c>
      <c r="C115" s="333"/>
      <c r="D115" s="333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</row>
    <row r="116" spans="1:17" x14ac:dyDescent="0.35">
      <c r="A116" t="e">
        <f t="shared" si="1"/>
        <v>#VALUE!</v>
      </c>
      <c r="C116" s="333"/>
      <c r="D116" s="333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</row>
    <row r="117" spans="1:17" x14ac:dyDescent="0.35">
      <c r="A117" t="e">
        <f t="shared" si="1"/>
        <v>#VALUE!</v>
      </c>
      <c r="C117" s="333"/>
      <c r="D117" s="333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</row>
    <row r="118" spans="1:17" x14ac:dyDescent="0.35">
      <c r="A118" t="e">
        <f t="shared" si="1"/>
        <v>#VALUE!</v>
      </c>
      <c r="C118" s="333"/>
      <c r="D118" s="333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</row>
    <row r="119" spans="1:17" x14ac:dyDescent="0.35">
      <c r="A119" t="e">
        <f t="shared" si="1"/>
        <v>#VALUE!</v>
      </c>
      <c r="C119" s="333"/>
      <c r="D119" s="333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</row>
    <row r="120" spans="1:17" x14ac:dyDescent="0.35">
      <c r="A120" t="e">
        <f t="shared" si="1"/>
        <v>#VALUE!</v>
      </c>
      <c r="C120" s="333"/>
      <c r="D120" s="333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</row>
    <row r="121" spans="1:17" x14ac:dyDescent="0.35">
      <c r="A121" t="e">
        <f t="shared" si="1"/>
        <v>#VALUE!</v>
      </c>
      <c r="C121" s="333"/>
      <c r="D121" s="333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</row>
    <row r="122" spans="1:17" x14ac:dyDescent="0.35">
      <c r="A122" t="e">
        <f t="shared" si="1"/>
        <v>#VALUE!</v>
      </c>
      <c r="C122" s="333"/>
      <c r="D122" s="333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</row>
    <row r="123" spans="1:17" x14ac:dyDescent="0.35">
      <c r="A123" t="e">
        <f t="shared" si="1"/>
        <v>#VALUE!</v>
      </c>
      <c r="C123" s="333"/>
      <c r="D123" s="333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</row>
    <row r="124" spans="1:17" x14ac:dyDescent="0.35">
      <c r="A124" t="e">
        <f t="shared" si="1"/>
        <v>#VALUE!</v>
      </c>
      <c r="C124" s="333"/>
      <c r="D124" s="333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</row>
    <row r="125" spans="1:17" x14ac:dyDescent="0.35">
      <c r="A125" t="e">
        <f t="shared" si="1"/>
        <v>#VALUE!</v>
      </c>
      <c r="C125" s="333"/>
      <c r="D125" s="333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</row>
    <row r="126" spans="1:17" x14ac:dyDescent="0.35">
      <c r="A126" t="e">
        <f t="shared" si="1"/>
        <v>#VALUE!</v>
      </c>
      <c r="C126" s="333"/>
      <c r="D126" s="333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</row>
    <row r="127" spans="1:17" x14ac:dyDescent="0.35">
      <c r="A127" t="e">
        <f t="shared" si="1"/>
        <v>#VALUE!</v>
      </c>
      <c r="C127" s="333"/>
      <c r="D127" s="333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</row>
    <row r="128" spans="1:17" x14ac:dyDescent="0.35">
      <c r="A128" t="e">
        <f t="shared" si="1"/>
        <v>#VALUE!</v>
      </c>
      <c r="C128" s="333"/>
      <c r="D128" s="333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</row>
    <row r="129" spans="1:17" x14ac:dyDescent="0.35">
      <c r="A129" t="e">
        <f t="shared" si="1"/>
        <v>#VALUE!</v>
      </c>
      <c r="C129" s="333"/>
      <c r="D129" s="333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</row>
    <row r="130" spans="1:17" x14ac:dyDescent="0.35">
      <c r="A130" t="e">
        <f t="shared" si="1"/>
        <v>#VALUE!</v>
      </c>
      <c r="C130" s="333"/>
      <c r="D130" s="333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</row>
    <row r="131" spans="1:17" x14ac:dyDescent="0.35">
      <c r="A131" t="e">
        <f t="shared" si="1"/>
        <v>#VALUE!</v>
      </c>
      <c r="C131" s="333"/>
      <c r="D131" s="333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</row>
    <row r="132" spans="1:17" x14ac:dyDescent="0.35">
      <c r="A132" t="e">
        <f t="shared" si="1"/>
        <v>#VALUE!</v>
      </c>
      <c r="C132" s="333"/>
      <c r="D132" s="333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</row>
    <row r="133" spans="1:17" x14ac:dyDescent="0.35">
      <c r="A133" t="e">
        <f t="shared" si="1"/>
        <v>#VALUE!</v>
      </c>
      <c r="C133" s="333"/>
      <c r="D133" s="333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</row>
    <row r="134" spans="1:17" x14ac:dyDescent="0.35">
      <c r="A134" t="e">
        <f t="shared" ref="A134:A197" si="2">VALUE(LEFT(D134,6))</f>
        <v>#VALUE!</v>
      </c>
      <c r="C134" s="333"/>
      <c r="D134" s="333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</row>
    <row r="135" spans="1:17" x14ac:dyDescent="0.35">
      <c r="A135" t="e">
        <f t="shared" si="2"/>
        <v>#VALUE!</v>
      </c>
      <c r="C135" s="333"/>
      <c r="D135" s="333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</row>
    <row r="136" spans="1:17" x14ac:dyDescent="0.35">
      <c r="A136" t="e">
        <f t="shared" si="2"/>
        <v>#VALUE!</v>
      </c>
      <c r="C136" s="333"/>
      <c r="D136" s="333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</row>
    <row r="137" spans="1:17" x14ac:dyDescent="0.35">
      <c r="A137" t="e">
        <f t="shared" si="2"/>
        <v>#VALUE!</v>
      </c>
      <c r="C137" s="333"/>
      <c r="D137" s="333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</row>
    <row r="138" spans="1:17" x14ac:dyDescent="0.35">
      <c r="A138" t="e">
        <f t="shared" si="2"/>
        <v>#VALUE!</v>
      </c>
      <c r="C138" s="333"/>
      <c r="D138" s="333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</row>
    <row r="139" spans="1:17" x14ac:dyDescent="0.35">
      <c r="A139" t="e">
        <f t="shared" si="2"/>
        <v>#VALUE!</v>
      </c>
      <c r="C139" s="333"/>
      <c r="D139" s="333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</row>
    <row r="140" spans="1:17" x14ac:dyDescent="0.35">
      <c r="A140" t="e">
        <f t="shared" si="2"/>
        <v>#VALUE!</v>
      </c>
      <c r="C140" s="333"/>
      <c r="D140" s="333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</row>
    <row r="141" spans="1:17" x14ac:dyDescent="0.35">
      <c r="A141" t="e">
        <f t="shared" si="2"/>
        <v>#VALUE!</v>
      </c>
      <c r="C141" s="333"/>
      <c r="D141" s="333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</row>
    <row r="142" spans="1:17" x14ac:dyDescent="0.35">
      <c r="A142" t="e">
        <f t="shared" si="2"/>
        <v>#VALUE!</v>
      </c>
      <c r="C142" s="333"/>
      <c r="D142" s="333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</row>
    <row r="143" spans="1:17" x14ac:dyDescent="0.35">
      <c r="A143" t="e">
        <f t="shared" si="2"/>
        <v>#VALUE!</v>
      </c>
      <c r="C143" s="333"/>
      <c r="D143" s="333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</row>
    <row r="144" spans="1:17" x14ac:dyDescent="0.35">
      <c r="A144" t="e">
        <f t="shared" si="2"/>
        <v>#VALUE!</v>
      </c>
      <c r="C144" s="333"/>
      <c r="D144" s="333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</row>
    <row r="145" spans="1:17" x14ac:dyDescent="0.35">
      <c r="A145" t="e">
        <f t="shared" si="2"/>
        <v>#VALUE!</v>
      </c>
      <c r="C145" s="333"/>
      <c r="D145" s="333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</row>
    <row r="146" spans="1:17" x14ac:dyDescent="0.35">
      <c r="A146" t="e">
        <f t="shared" si="2"/>
        <v>#VALUE!</v>
      </c>
      <c r="C146" s="333"/>
      <c r="D146" s="333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</row>
    <row r="147" spans="1:17" x14ac:dyDescent="0.35">
      <c r="A147" t="e">
        <f t="shared" si="2"/>
        <v>#VALUE!</v>
      </c>
      <c r="C147" s="333"/>
      <c r="D147" s="333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</row>
    <row r="148" spans="1:17" x14ac:dyDescent="0.35">
      <c r="A148" t="e">
        <f t="shared" si="2"/>
        <v>#VALUE!</v>
      </c>
      <c r="C148" s="333"/>
      <c r="D148" s="333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</row>
    <row r="149" spans="1:17" x14ac:dyDescent="0.35">
      <c r="A149" t="e">
        <f t="shared" si="2"/>
        <v>#VALUE!</v>
      </c>
      <c r="C149" s="333"/>
      <c r="D149" s="333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</row>
    <row r="150" spans="1:17" x14ac:dyDescent="0.35">
      <c r="A150" t="e">
        <f t="shared" si="2"/>
        <v>#VALUE!</v>
      </c>
      <c r="C150" s="333"/>
      <c r="D150" s="333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</row>
    <row r="151" spans="1:17" x14ac:dyDescent="0.35">
      <c r="A151" t="e">
        <f t="shared" si="2"/>
        <v>#VALUE!</v>
      </c>
      <c r="C151" s="333"/>
      <c r="D151" s="333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</row>
    <row r="152" spans="1:17" x14ac:dyDescent="0.35">
      <c r="A152" t="e">
        <f t="shared" si="2"/>
        <v>#VALUE!</v>
      </c>
      <c r="C152" s="333"/>
      <c r="D152" s="333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</row>
    <row r="153" spans="1:17" x14ac:dyDescent="0.35">
      <c r="A153" t="e">
        <f t="shared" si="2"/>
        <v>#VALUE!</v>
      </c>
      <c r="C153" s="333"/>
      <c r="D153" s="333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</row>
    <row r="154" spans="1:17" x14ac:dyDescent="0.35">
      <c r="A154" t="e">
        <f t="shared" si="2"/>
        <v>#VALUE!</v>
      </c>
      <c r="C154" s="333"/>
      <c r="D154" s="333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</row>
    <row r="155" spans="1:17" x14ac:dyDescent="0.35">
      <c r="A155" t="e">
        <f t="shared" si="2"/>
        <v>#VALUE!</v>
      </c>
      <c r="C155" s="333"/>
      <c r="D155" s="333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</row>
    <row r="156" spans="1:17" x14ac:dyDescent="0.35">
      <c r="A156" t="e">
        <f t="shared" si="2"/>
        <v>#VALUE!</v>
      </c>
      <c r="C156" s="333"/>
      <c r="D156" s="333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</row>
    <row r="157" spans="1:17" x14ac:dyDescent="0.35">
      <c r="A157" t="e">
        <f t="shared" si="2"/>
        <v>#VALUE!</v>
      </c>
      <c r="C157" s="333"/>
      <c r="D157" s="333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</row>
    <row r="158" spans="1:17" x14ac:dyDescent="0.35">
      <c r="A158" t="e">
        <f t="shared" si="2"/>
        <v>#VALUE!</v>
      </c>
      <c r="C158" s="333"/>
      <c r="D158" s="333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</row>
    <row r="159" spans="1:17" x14ac:dyDescent="0.35">
      <c r="A159" t="e">
        <f t="shared" si="2"/>
        <v>#VALUE!</v>
      </c>
      <c r="C159" s="333"/>
      <c r="D159" s="333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</row>
    <row r="160" spans="1:17" x14ac:dyDescent="0.35">
      <c r="A160" t="e">
        <f t="shared" si="2"/>
        <v>#VALUE!</v>
      </c>
      <c r="C160" s="333"/>
      <c r="D160" s="333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</row>
    <row r="161" spans="1:17" x14ac:dyDescent="0.35">
      <c r="A161" t="e">
        <f t="shared" si="2"/>
        <v>#VALUE!</v>
      </c>
      <c r="C161" s="333"/>
      <c r="D161" s="333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</row>
    <row r="162" spans="1:17" x14ac:dyDescent="0.35">
      <c r="A162" t="e">
        <f t="shared" si="2"/>
        <v>#VALUE!</v>
      </c>
      <c r="C162" s="333"/>
      <c r="D162" s="333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</row>
    <row r="163" spans="1:17" x14ac:dyDescent="0.35">
      <c r="A163" t="e">
        <f t="shared" si="2"/>
        <v>#VALUE!</v>
      </c>
      <c r="C163" s="333"/>
      <c r="D163" s="333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</row>
    <row r="164" spans="1:17" x14ac:dyDescent="0.35">
      <c r="A164" t="e">
        <f t="shared" si="2"/>
        <v>#VALUE!</v>
      </c>
      <c r="C164" s="333"/>
      <c r="D164" s="333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</row>
    <row r="165" spans="1:17" x14ac:dyDescent="0.35">
      <c r="A165" t="e">
        <f t="shared" si="2"/>
        <v>#VALUE!</v>
      </c>
      <c r="C165" s="333"/>
      <c r="D165" s="333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</row>
    <row r="166" spans="1:17" x14ac:dyDescent="0.35">
      <c r="A166" t="e">
        <f t="shared" si="2"/>
        <v>#VALUE!</v>
      </c>
      <c r="C166" s="333"/>
      <c r="D166" s="333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</row>
    <row r="167" spans="1:17" x14ac:dyDescent="0.35">
      <c r="A167" t="e">
        <f t="shared" si="2"/>
        <v>#VALUE!</v>
      </c>
      <c r="C167" s="333"/>
      <c r="D167" s="333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</row>
    <row r="168" spans="1:17" x14ac:dyDescent="0.35">
      <c r="A168" t="e">
        <f t="shared" si="2"/>
        <v>#VALUE!</v>
      </c>
      <c r="C168" s="333"/>
      <c r="D168" s="333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</row>
    <row r="169" spans="1:17" x14ac:dyDescent="0.35">
      <c r="A169" t="e">
        <f t="shared" si="2"/>
        <v>#VALUE!</v>
      </c>
      <c r="C169" s="333"/>
      <c r="D169" s="333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</row>
    <row r="170" spans="1:17" x14ac:dyDescent="0.35">
      <c r="A170" t="e">
        <f t="shared" si="2"/>
        <v>#VALUE!</v>
      </c>
      <c r="C170" s="333"/>
      <c r="D170" s="333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</row>
    <row r="171" spans="1:17" x14ac:dyDescent="0.35">
      <c r="A171" t="e">
        <f t="shared" si="2"/>
        <v>#VALUE!</v>
      </c>
      <c r="C171" s="333"/>
      <c r="D171" s="333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</row>
    <row r="172" spans="1:17" x14ac:dyDescent="0.35">
      <c r="A172" t="e">
        <f t="shared" si="2"/>
        <v>#VALUE!</v>
      </c>
      <c r="C172" s="333"/>
      <c r="D172" s="333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</row>
    <row r="173" spans="1:17" x14ac:dyDescent="0.35">
      <c r="A173" t="e">
        <f t="shared" si="2"/>
        <v>#VALUE!</v>
      </c>
      <c r="C173" s="333"/>
      <c r="D173" s="333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</row>
    <row r="174" spans="1:17" x14ac:dyDescent="0.35">
      <c r="A174" t="e">
        <f t="shared" si="2"/>
        <v>#VALUE!</v>
      </c>
      <c r="C174" s="333"/>
      <c r="D174" s="333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</row>
    <row r="175" spans="1:17" x14ac:dyDescent="0.35">
      <c r="A175" t="e">
        <f t="shared" si="2"/>
        <v>#VALUE!</v>
      </c>
      <c r="C175" s="333"/>
      <c r="D175" s="333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</row>
    <row r="176" spans="1:17" x14ac:dyDescent="0.35">
      <c r="A176" t="e">
        <f t="shared" si="2"/>
        <v>#VALUE!</v>
      </c>
      <c r="C176" s="333"/>
      <c r="D176" s="333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</row>
    <row r="177" spans="1:17" x14ac:dyDescent="0.35">
      <c r="A177" t="e">
        <f t="shared" si="2"/>
        <v>#VALUE!</v>
      </c>
      <c r="C177" s="333"/>
      <c r="D177" s="333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</row>
    <row r="178" spans="1:17" x14ac:dyDescent="0.35">
      <c r="A178" t="e">
        <f t="shared" si="2"/>
        <v>#VALUE!</v>
      </c>
      <c r="C178" s="333"/>
      <c r="D178" s="333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</row>
    <row r="179" spans="1:17" x14ac:dyDescent="0.35">
      <c r="A179" t="e">
        <f t="shared" si="2"/>
        <v>#VALUE!</v>
      </c>
      <c r="C179" s="333"/>
      <c r="D179" s="333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</row>
    <row r="180" spans="1:17" x14ac:dyDescent="0.35">
      <c r="A180" t="e">
        <f t="shared" si="2"/>
        <v>#VALUE!</v>
      </c>
      <c r="C180" s="333"/>
      <c r="D180" s="333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</row>
    <row r="181" spans="1:17" x14ac:dyDescent="0.35">
      <c r="A181" t="e">
        <f t="shared" si="2"/>
        <v>#VALUE!</v>
      </c>
      <c r="C181" s="333"/>
      <c r="D181" s="333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</row>
    <row r="182" spans="1:17" x14ac:dyDescent="0.35">
      <c r="A182" t="e">
        <f t="shared" si="2"/>
        <v>#VALUE!</v>
      </c>
      <c r="C182" s="333"/>
      <c r="D182" s="333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</row>
    <row r="183" spans="1:17" x14ac:dyDescent="0.35">
      <c r="A183" t="e">
        <f t="shared" si="2"/>
        <v>#VALUE!</v>
      </c>
      <c r="C183" s="333"/>
      <c r="D183" s="333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</row>
    <row r="184" spans="1:17" x14ac:dyDescent="0.35">
      <c r="A184" t="e">
        <f t="shared" si="2"/>
        <v>#VALUE!</v>
      </c>
      <c r="C184" s="333"/>
      <c r="D184" s="333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</row>
    <row r="185" spans="1:17" x14ac:dyDescent="0.35">
      <c r="A185" t="e">
        <f t="shared" si="2"/>
        <v>#VALUE!</v>
      </c>
      <c r="C185" s="333"/>
      <c r="D185" s="333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</row>
    <row r="186" spans="1:17" x14ac:dyDescent="0.35">
      <c r="A186" t="e">
        <f t="shared" si="2"/>
        <v>#VALUE!</v>
      </c>
      <c r="C186" s="333"/>
      <c r="D186" s="333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</row>
    <row r="187" spans="1:17" x14ac:dyDescent="0.35">
      <c r="A187" t="e">
        <f t="shared" si="2"/>
        <v>#VALUE!</v>
      </c>
      <c r="C187" s="333"/>
      <c r="D187" s="333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</row>
    <row r="188" spans="1:17" x14ac:dyDescent="0.35">
      <c r="A188" t="e">
        <f t="shared" si="2"/>
        <v>#VALUE!</v>
      </c>
      <c r="C188" s="333"/>
      <c r="D188" s="333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</row>
    <row r="189" spans="1:17" x14ac:dyDescent="0.35">
      <c r="A189" t="e">
        <f t="shared" si="2"/>
        <v>#VALUE!</v>
      </c>
      <c r="C189" s="333"/>
      <c r="D189" s="333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</row>
    <row r="190" spans="1:17" x14ac:dyDescent="0.35">
      <c r="A190" t="e">
        <f t="shared" si="2"/>
        <v>#VALUE!</v>
      </c>
      <c r="C190" s="333"/>
      <c r="D190" s="333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</row>
    <row r="191" spans="1:17" x14ac:dyDescent="0.35">
      <c r="A191" t="e">
        <f t="shared" si="2"/>
        <v>#VALUE!</v>
      </c>
      <c r="C191" s="333"/>
      <c r="D191" s="333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</row>
    <row r="192" spans="1:17" x14ac:dyDescent="0.35">
      <c r="A192" t="e">
        <f t="shared" si="2"/>
        <v>#VALUE!</v>
      </c>
      <c r="C192" s="333"/>
      <c r="D192" s="333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</row>
    <row r="193" spans="1:17" x14ac:dyDescent="0.35">
      <c r="A193" t="e">
        <f t="shared" si="2"/>
        <v>#VALUE!</v>
      </c>
      <c r="C193" s="333"/>
      <c r="D193" s="333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</row>
    <row r="194" spans="1:17" x14ac:dyDescent="0.35">
      <c r="A194" t="e">
        <f t="shared" si="2"/>
        <v>#VALUE!</v>
      </c>
      <c r="C194" s="333"/>
      <c r="D194" s="333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</row>
    <row r="195" spans="1:17" x14ac:dyDescent="0.35">
      <c r="A195" t="e">
        <f t="shared" si="2"/>
        <v>#VALUE!</v>
      </c>
      <c r="C195" s="333"/>
      <c r="D195" s="333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</row>
    <row r="196" spans="1:17" x14ac:dyDescent="0.35">
      <c r="A196" t="e">
        <f t="shared" si="2"/>
        <v>#VALUE!</v>
      </c>
      <c r="C196" s="333"/>
      <c r="D196" s="333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</row>
    <row r="197" spans="1:17" x14ac:dyDescent="0.35">
      <c r="A197" t="e">
        <f t="shared" si="2"/>
        <v>#VALUE!</v>
      </c>
      <c r="C197" s="333"/>
      <c r="D197" s="333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</row>
    <row r="198" spans="1:17" x14ac:dyDescent="0.35">
      <c r="A198" t="e">
        <f t="shared" ref="A198:A261" si="3">VALUE(LEFT(D198,6))</f>
        <v>#VALUE!</v>
      </c>
      <c r="C198" s="333"/>
      <c r="D198" s="333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</row>
    <row r="199" spans="1:17" x14ac:dyDescent="0.35">
      <c r="A199" t="e">
        <f t="shared" si="3"/>
        <v>#VALUE!</v>
      </c>
      <c r="C199" s="333"/>
      <c r="D199" s="333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</row>
    <row r="200" spans="1:17" x14ac:dyDescent="0.35">
      <c r="A200" t="e">
        <f t="shared" si="3"/>
        <v>#VALUE!</v>
      </c>
      <c r="C200" s="333"/>
      <c r="D200" s="333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</row>
    <row r="201" spans="1:17" x14ac:dyDescent="0.35">
      <c r="A201" t="e">
        <f t="shared" si="3"/>
        <v>#VALUE!</v>
      </c>
      <c r="C201" s="333"/>
      <c r="D201" s="333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</row>
    <row r="202" spans="1:17" x14ac:dyDescent="0.35">
      <c r="A202" t="e">
        <f t="shared" si="3"/>
        <v>#VALUE!</v>
      </c>
      <c r="C202" s="333"/>
      <c r="D202" s="333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</row>
    <row r="203" spans="1:17" x14ac:dyDescent="0.35">
      <c r="A203" t="e">
        <f t="shared" si="3"/>
        <v>#VALUE!</v>
      </c>
      <c r="C203" s="333"/>
      <c r="D203" s="333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</row>
    <row r="204" spans="1:17" x14ac:dyDescent="0.35">
      <c r="A204" t="e">
        <f t="shared" si="3"/>
        <v>#VALUE!</v>
      </c>
      <c r="C204" s="333"/>
      <c r="D204" s="333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</row>
    <row r="205" spans="1:17" x14ac:dyDescent="0.35">
      <c r="A205" t="e">
        <f t="shared" si="3"/>
        <v>#VALUE!</v>
      </c>
      <c r="C205" s="333"/>
      <c r="D205" s="333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</row>
    <row r="206" spans="1:17" x14ac:dyDescent="0.35">
      <c r="A206" t="e">
        <f t="shared" si="3"/>
        <v>#VALUE!</v>
      </c>
      <c r="C206" s="333"/>
      <c r="D206" s="333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</row>
    <row r="207" spans="1:17" x14ac:dyDescent="0.35">
      <c r="A207" t="e">
        <f t="shared" si="3"/>
        <v>#VALUE!</v>
      </c>
      <c r="C207" s="333"/>
      <c r="D207" s="333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</row>
    <row r="208" spans="1:17" x14ac:dyDescent="0.35">
      <c r="A208" t="e">
        <f t="shared" si="3"/>
        <v>#VALUE!</v>
      </c>
      <c r="C208" s="333"/>
      <c r="D208" s="333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</row>
    <row r="209" spans="1:17" x14ac:dyDescent="0.35">
      <c r="A209" t="e">
        <f t="shared" si="3"/>
        <v>#VALUE!</v>
      </c>
      <c r="C209" s="333"/>
      <c r="D209" s="333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</row>
    <row r="210" spans="1:17" x14ac:dyDescent="0.35">
      <c r="A210" t="e">
        <f t="shared" si="3"/>
        <v>#VALUE!</v>
      </c>
      <c r="C210" s="333"/>
      <c r="D210" s="333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</row>
    <row r="211" spans="1:17" x14ac:dyDescent="0.35">
      <c r="A211" t="e">
        <f t="shared" si="3"/>
        <v>#VALUE!</v>
      </c>
      <c r="C211" s="333"/>
      <c r="D211" s="333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</row>
    <row r="212" spans="1:17" x14ac:dyDescent="0.35">
      <c r="A212" t="e">
        <f t="shared" si="3"/>
        <v>#VALUE!</v>
      </c>
      <c r="C212" s="333"/>
      <c r="D212" s="333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</row>
    <row r="213" spans="1:17" x14ac:dyDescent="0.35">
      <c r="A213" t="e">
        <f t="shared" si="3"/>
        <v>#VALUE!</v>
      </c>
      <c r="C213" s="333"/>
      <c r="D213" s="333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</row>
    <row r="214" spans="1:17" x14ac:dyDescent="0.35">
      <c r="A214" t="e">
        <f t="shared" si="3"/>
        <v>#VALUE!</v>
      </c>
      <c r="C214" s="333"/>
      <c r="D214" s="333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</row>
    <row r="215" spans="1:17" x14ac:dyDescent="0.35">
      <c r="A215" t="e">
        <f t="shared" si="3"/>
        <v>#VALUE!</v>
      </c>
      <c r="C215" s="333"/>
      <c r="D215" s="333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</row>
    <row r="216" spans="1:17" x14ac:dyDescent="0.35">
      <c r="A216" t="e">
        <f t="shared" si="3"/>
        <v>#VALUE!</v>
      </c>
      <c r="C216" s="333"/>
      <c r="D216" s="333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</row>
    <row r="217" spans="1:17" x14ac:dyDescent="0.35">
      <c r="A217" t="e">
        <f t="shared" si="3"/>
        <v>#VALUE!</v>
      </c>
      <c r="C217" s="333"/>
      <c r="D217" s="333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</row>
    <row r="218" spans="1:17" x14ac:dyDescent="0.35">
      <c r="A218" t="e">
        <f t="shared" si="3"/>
        <v>#VALUE!</v>
      </c>
      <c r="C218" s="333"/>
      <c r="D218" s="333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</row>
    <row r="219" spans="1:17" x14ac:dyDescent="0.35">
      <c r="A219" t="e">
        <f t="shared" si="3"/>
        <v>#VALUE!</v>
      </c>
      <c r="C219" s="333"/>
      <c r="D219" s="333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</row>
    <row r="220" spans="1:17" x14ac:dyDescent="0.35">
      <c r="A220" t="e">
        <f t="shared" si="3"/>
        <v>#VALUE!</v>
      </c>
      <c r="C220" s="333"/>
      <c r="D220" s="333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</row>
    <row r="221" spans="1:17" x14ac:dyDescent="0.35">
      <c r="A221" t="e">
        <f t="shared" si="3"/>
        <v>#VALUE!</v>
      </c>
      <c r="C221" s="333"/>
      <c r="D221" s="333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</row>
    <row r="222" spans="1:17" x14ac:dyDescent="0.35">
      <c r="A222" t="e">
        <f t="shared" si="3"/>
        <v>#VALUE!</v>
      </c>
      <c r="C222" s="333"/>
      <c r="D222" s="333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</row>
    <row r="223" spans="1:17" x14ac:dyDescent="0.35">
      <c r="A223" t="e">
        <f t="shared" si="3"/>
        <v>#VALUE!</v>
      </c>
      <c r="C223" s="333"/>
      <c r="D223" s="333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</row>
    <row r="224" spans="1:17" x14ac:dyDescent="0.35">
      <c r="A224" t="e">
        <f t="shared" si="3"/>
        <v>#VALUE!</v>
      </c>
      <c r="C224" s="333"/>
      <c r="D224" s="333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</row>
    <row r="225" spans="1:17" x14ac:dyDescent="0.35">
      <c r="A225" t="e">
        <f t="shared" si="3"/>
        <v>#VALUE!</v>
      </c>
      <c r="C225" s="333"/>
      <c r="D225" s="333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</row>
    <row r="226" spans="1:17" x14ac:dyDescent="0.35">
      <c r="A226" t="e">
        <f t="shared" si="3"/>
        <v>#VALUE!</v>
      </c>
      <c r="C226" s="333"/>
      <c r="D226" s="333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</row>
    <row r="227" spans="1:17" x14ac:dyDescent="0.35">
      <c r="A227" t="e">
        <f t="shared" si="3"/>
        <v>#VALUE!</v>
      </c>
      <c r="C227" s="333"/>
      <c r="D227" s="333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</row>
    <row r="228" spans="1:17" x14ac:dyDescent="0.35">
      <c r="A228" t="e">
        <f t="shared" si="3"/>
        <v>#VALUE!</v>
      </c>
      <c r="C228" s="333"/>
      <c r="D228" s="333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</row>
    <row r="229" spans="1:17" x14ac:dyDescent="0.35">
      <c r="A229" t="e">
        <f t="shared" si="3"/>
        <v>#VALUE!</v>
      </c>
      <c r="C229" s="333"/>
      <c r="D229" s="333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</row>
    <row r="230" spans="1:17" x14ac:dyDescent="0.35">
      <c r="A230" t="e">
        <f t="shared" si="3"/>
        <v>#VALUE!</v>
      </c>
      <c r="C230" s="333"/>
      <c r="D230" s="333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</row>
    <row r="231" spans="1:17" x14ac:dyDescent="0.35">
      <c r="A231" t="e">
        <f t="shared" si="3"/>
        <v>#VALUE!</v>
      </c>
      <c r="C231" s="333"/>
      <c r="D231" s="333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</row>
    <row r="232" spans="1:17" x14ac:dyDescent="0.35">
      <c r="A232" t="e">
        <f t="shared" si="3"/>
        <v>#VALUE!</v>
      </c>
      <c r="C232" s="333"/>
      <c r="D232" s="333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</row>
    <row r="233" spans="1:17" x14ac:dyDescent="0.35">
      <c r="A233" t="e">
        <f t="shared" si="3"/>
        <v>#VALUE!</v>
      </c>
      <c r="C233" s="333"/>
      <c r="D233" s="333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</row>
    <row r="234" spans="1:17" x14ac:dyDescent="0.35">
      <c r="A234" t="e">
        <f t="shared" si="3"/>
        <v>#VALUE!</v>
      </c>
      <c r="C234" s="333"/>
      <c r="D234" s="333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</row>
    <row r="235" spans="1:17" x14ac:dyDescent="0.35">
      <c r="A235" t="e">
        <f t="shared" si="3"/>
        <v>#VALUE!</v>
      </c>
      <c r="C235" s="333"/>
      <c r="D235" s="333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</row>
    <row r="236" spans="1:17" x14ac:dyDescent="0.35">
      <c r="A236" t="e">
        <f t="shared" si="3"/>
        <v>#VALUE!</v>
      </c>
      <c r="C236" s="333"/>
      <c r="D236" s="333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</row>
    <row r="237" spans="1:17" x14ac:dyDescent="0.35">
      <c r="A237" t="e">
        <f t="shared" si="3"/>
        <v>#VALUE!</v>
      </c>
      <c r="C237" s="333"/>
      <c r="D237" s="333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</row>
    <row r="238" spans="1:17" x14ac:dyDescent="0.35">
      <c r="A238" t="e">
        <f t="shared" si="3"/>
        <v>#VALUE!</v>
      </c>
      <c r="C238" s="333"/>
      <c r="D238" s="333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</row>
    <row r="239" spans="1:17" x14ac:dyDescent="0.35">
      <c r="A239" t="e">
        <f t="shared" si="3"/>
        <v>#VALUE!</v>
      </c>
      <c r="C239" s="333"/>
      <c r="D239" s="333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</row>
    <row r="240" spans="1:17" x14ac:dyDescent="0.35">
      <c r="A240" t="e">
        <f t="shared" si="3"/>
        <v>#VALUE!</v>
      </c>
      <c r="C240" s="333"/>
      <c r="D240" s="333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</row>
    <row r="241" spans="1:17" x14ac:dyDescent="0.35">
      <c r="A241" t="e">
        <f t="shared" si="3"/>
        <v>#VALUE!</v>
      </c>
      <c r="C241" s="333"/>
      <c r="D241" s="333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</row>
    <row r="242" spans="1:17" x14ac:dyDescent="0.35">
      <c r="A242" t="e">
        <f t="shared" si="3"/>
        <v>#VALUE!</v>
      </c>
      <c r="C242" s="333"/>
      <c r="D242" s="333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</row>
    <row r="243" spans="1:17" x14ac:dyDescent="0.35">
      <c r="A243" t="e">
        <f t="shared" si="3"/>
        <v>#VALUE!</v>
      </c>
      <c r="C243" s="333"/>
      <c r="D243" s="333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</row>
    <row r="244" spans="1:17" x14ac:dyDescent="0.35">
      <c r="A244" t="e">
        <f t="shared" si="3"/>
        <v>#VALUE!</v>
      </c>
      <c r="C244" s="333"/>
      <c r="D244" s="333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</row>
    <row r="245" spans="1:17" x14ac:dyDescent="0.35">
      <c r="A245" t="e">
        <f t="shared" si="3"/>
        <v>#VALUE!</v>
      </c>
      <c r="C245" s="333"/>
      <c r="D245" s="333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</row>
    <row r="246" spans="1:17" x14ac:dyDescent="0.35">
      <c r="A246" t="e">
        <f t="shared" si="3"/>
        <v>#VALUE!</v>
      </c>
      <c r="C246" s="333"/>
      <c r="D246" s="333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</row>
    <row r="247" spans="1:17" x14ac:dyDescent="0.35">
      <c r="A247" t="e">
        <f t="shared" si="3"/>
        <v>#VALUE!</v>
      </c>
      <c r="C247" s="333"/>
      <c r="D247" s="333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</row>
    <row r="248" spans="1:17" x14ac:dyDescent="0.35">
      <c r="A248" t="e">
        <f t="shared" si="3"/>
        <v>#VALUE!</v>
      </c>
      <c r="C248" s="333"/>
      <c r="D248" s="333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</row>
    <row r="249" spans="1:17" x14ac:dyDescent="0.35">
      <c r="A249" t="e">
        <f t="shared" si="3"/>
        <v>#VALUE!</v>
      </c>
      <c r="C249" s="333"/>
      <c r="D249" s="333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</row>
    <row r="250" spans="1:17" x14ac:dyDescent="0.35">
      <c r="A250" t="e">
        <f t="shared" si="3"/>
        <v>#VALUE!</v>
      </c>
      <c r="C250" s="333"/>
      <c r="D250" s="333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</row>
    <row r="251" spans="1:17" x14ac:dyDescent="0.35">
      <c r="A251" t="e">
        <f t="shared" si="3"/>
        <v>#VALUE!</v>
      </c>
      <c r="C251" s="333"/>
      <c r="D251" s="333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</row>
    <row r="252" spans="1:17" x14ac:dyDescent="0.35">
      <c r="A252" t="e">
        <f t="shared" si="3"/>
        <v>#VALUE!</v>
      </c>
      <c r="C252" s="333"/>
      <c r="D252" s="333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</row>
    <row r="253" spans="1:17" x14ac:dyDescent="0.35">
      <c r="A253" t="e">
        <f t="shared" si="3"/>
        <v>#VALUE!</v>
      </c>
      <c r="C253" s="333"/>
      <c r="D253" s="333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</row>
    <row r="254" spans="1:17" x14ac:dyDescent="0.35">
      <c r="A254" t="e">
        <f t="shared" si="3"/>
        <v>#VALUE!</v>
      </c>
      <c r="C254" s="333"/>
      <c r="D254" s="333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</row>
    <row r="255" spans="1:17" x14ac:dyDescent="0.35">
      <c r="A255" t="e">
        <f t="shared" si="3"/>
        <v>#VALUE!</v>
      </c>
      <c r="C255" s="333"/>
      <c r="D255" s="333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</row>
    <row r="256" spans="1:17" x14ac:dyDescent="0.35">
      <c r="A256" t="e">
        <f t="shared" si="3"/>
        <v>#VALUE!</v>
      </c>
      <c r="C256" s="333"/>
      <c r="D256" s="333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</row>
    <row r="257" spans="1:17" x14ac:dyDescent="0.35">
      <c r="A257" t="e">
        <f t="shared" si="3"/>
        <v>#VALUE!</v>
      </c>
      <c r="C257" s="333"/>
      <c r="D257" s="333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</row>
    <row r="258" spans="1:17" x14ac:dyDescent="0.35">
      <c r="A258" t="e">
        <f t="shared" si="3"/>
        <v>#VALUE!</v>
      </c>
      <c r="C258" s="333"/>
      <c r="D258" s="333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</row>
    <row r="259" spans="1:17" x14ac:dyDescent="0.35">
      <c r="A259" t="e">
        <f t="shared" si="3"/>
        <v>#VALUE!</v>
      </c>
      <c r="C259" s="333"/>
      <c r="D259" s="333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</row>
    <row r="260" spans="1:17" x14ac:dyDescent="0.35">
      <c r="A260" t="e">
        <f t="shared" si="3"/>
        <v>#VALUE!</v>
      </c>
      <c r="C260" s="333"/>
      <c r="D260" s="333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</row>
    <row r="261" spans="1:17" x14ac:dyDescent="0.35">
      <c r="A261" t="e">
        <f t="shared" si="3"/>
        <v>#VALUE!</v>
      </c>
      <c r="C261" s="333"/>
      <c r="D261" s="333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</row>
    <row r="262" spans="1:17" x14ac:dyDescent="0.35">
      <c r="A262" t="e">
        <f t="shared" ref="A262:A325" si="4">VALUE(LEFT(D262,6))</f>
        <v>#VALUE!</v>
      </c>
      <c r="C262" s="333"/>
      <c r="D262" s="333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</row>
    <row r="263" spans="1:17" x14ac:dyDescent="0.35">
      <c r="A263" t="e">
        <f t="shared" si="4"/>
        <v>#VALUE!</v>
      </c>
      <c r="C263" s="333"/>
      <c r="D263" s="333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</row>
    <row r="264" spans="1:17" x14ac:dyDescent="0.35">
      <c r="A264" t="e">
        <f t="shared" si="4"/>
        <v>#VALUE!</v>
      </c>
      <c r="C264" s="333"/>
      <c r="D264" s="333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</row>
    <row r="265" spans="1:17" x14ac:dyDescent="0.35">
      <c r="A265" t="e">
        <f t="shared" si="4"/>
        <v>#VALUE!</v>
      </c>
      <c r="C265" s="333"/>
      <c r="D265" s="333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</row>
    <row r="266" spans="1:17" x14ac:dyDescent="0.35">
      <c r="A266" t="e">
        <f t="shared" si="4"/>
        <v>#VALUE!</v>
      </c>
      <c r="C266" s="333"/>
      <c r="D266" s="333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</row>
    <row r="267" spans="1:17" x14ac:dyDescent="0.35">
      <c r="A267" t="e">
        <f t="shared" si="4"/>
        <v>#VALUE!</v>
      </c>
      <c r="C267" s="333"/>
      <c r="D267" s="333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</row>
    <row r="268" spans="1:17" x14ac:dyDescent="0.35">
      <c r="A268" t="e">
        <f t="shared" si="4"/>
        <v>#VALUE!</v>
      </c>
      <c r="C268" s="333"/>
      <c r="D268" s="333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</row>
    <row r="269" spans="1:17" x14ac:dyDescent="0.35">
      <c r="A269" t="e">
        <f t="shared" si="4"/>
        <v>#VALUE!</v>
      </c>
      <c r="C269" s="333"/>
      <c r="D269" s="333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</row>
    <row r="270" spans="1:17" x14ac:dyDescent="0.35">
      <c r="A270" t="e">
        <f t="shared" si="4"/>
        <v>#VALUE!</v>
      </c>
      <c r="C270" s="333"/>
      <c r="D270" s="333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</row>
    <row r="271" spans="1:17" x14ac:dyDescent="0.35">
      <c r="A271" t="e">
        <f t="shared" si="4"/>
        <v>#VALUE!</v>
      </c>
      <c r="C271" s="333"/>
      <c r="D271" s="333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</row>
    <row r="272" spans="1:17" x14ac:dyDescent="0.35">
      <c r="A272" t="e">
        <f t="shared" si="4"/>
        <v>#VALUE!</v>
      </c>
      <c r="C272" s="333"/>
      <c r="D272" s="333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</row>
    <row r="273" spans="1:17" x14ac:dyDescent="0.35">
      <c r="A273" t="e">
        <f t="shared" si="4"/>
        <v>#VALUE!</v>
      </c>
      <c r="C273" s="333"/>
      <c r="D273" s="333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</row>
    <row r="274" spans="1:17" x14ac:dyDescent="0.35">
      <c r="A274" t="e">
        <f t="shared" si="4"/>
        <v>#VALUE!</v>
      </c>
      <c r="C274" s="333"/>
      <c r="D274" s="333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</row>
    <row r="275" spans="1:17" x14ac:dyDescent="0.35">
      <c r="A275" t="e">
        <f t="shared" si="4"/>
        <v>#VALUE!</v>
      </c>
      <c r="C275" s="333"/>
      <c r="D275" s="333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</row>
    <row r="276" spans="1:17" x14ac:dyDescent="0.35">
      <c r="A276" t="e">
        <f t="shared" si="4"/>
        <v>#VALUE!</v>
      </c>
      <c r="C276" s="333"/>
      <c r="D276" s="333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</row>
    <row r="277" spans="1:17" x14ac:dyDescent="0.35">
      <c r="A277" t="e">
        <f t="shared" si="4"/>
        <v>#VALUE!</v>
      </c>
      <c r="C277" s="333"/>
      <c r="D277" s="333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</row>
    <row r="278" spans="1:17" x14ac:dyDescent="0.35">
      <c r="A278" t="e">
        <f t="shared" si="4"/>
        <v>#VALUE!</v>
      </c>
      <c r="C278" s="333"/>
      <c r="D278" s="333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</row>
    <row r="279" spans="1:17" x14ac:dyDescent="0.35">
      <c r="A279" t="e">
        <f t="shared" si="4"/>
        <v>#VALUE!</v>
      </c>
      <c r="C279" s="333"/>
      <c r="D279" s="333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</row>
    <row r="280" spans="1:17" x14ac:dyDescent="0.35">
      <c r="A280" t="e">
        <f t="shared" si="4"/>
        <v>#VALUE!</v>
      </c>
      <c r="C280" s="333"/>
      <c r="D280" s="333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</row>
    <row r="281" spans="1:17" x14ac:dyDescent="0.35">
      <c r="A281" t="e">
        <f t="shared" si="4"/>
        <v>#VALUE!</v>
      </c>
      <c r="C281" s="333"/>
      <c r="D281" s="333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</row>
    <row r="282" spans="1:17" x14ac:dyDescent="0.35">
      <c r="A282" t="e">
        <f t="shared" si="4"/>
        <v>#VALUE!</v>
      </c>
      <c r="C282" s="333"/>
      <c r="D282" s="333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</row>
    <row r="283" spans="1:17" x14ac:dyDescent="0.35">
      <c r="A283" t="e">
        <f t="shared" si="4"/>
        <v>#VALUE!</v>
      </c>
      <c r="C283" s="333"/>
      <c r="D283" s="333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</row>
    <row r="284" spans="1:17" x14ac:dyDescent="0.35">
      <c r="A284" t="e">
        <f t="shared" si="4"/>
        <v>#VALUE!</v>
      </c>
      <c r="C284" s="333"/>
      <c r="D284" s="333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</row>
    <row r="285" spans="1:17" x14ac:dyDescent="0.35">
      <c r="A285" t="e">
        <f t="shared" si="4"/>
        <v>#VALUE!</v>
      </c>
      <c r="C285" s="333"/>
      <c r="D285" s="333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</row>
    <row r="286" spans="1:17" x14ac:dyDescent="0.35">
      <c r="A286" t="e">
        <f t="shared" si="4"/>
        <v>#VALUE!</v>
      </c>
      <c r="C286" s="333"/>
      <c r="D286" s="333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</row>
    <row r="287" spans="1:17" x14ac:dyDescent="0.35">
      <c r="A287" t="e">
        <f t="shared" si="4"/>
        <v>#VALUE!</v>
      </c>
      <c r="C287" s="333"/>
      <c r="D287" s="333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</row>
    <row r="288" spans="1:17" x14ac:dyDescent="0.35">
      <c r="A288" t="e">
        <f t="shared" si="4"/>
        <v>#VALUE!</v>
      </c>
      <c r="C288" s="333"/>
      <c r="D288" s="333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</row>
    <row r="289" spans="1:17" x14ac:dyDescent="0.35">
      <c r="A289" t="e">
        <f t="shared" si="4"/>
        <v>#VALUE!</v>
      </c>
      <c r="C289" s="333"/>
      <c r="D289" s="333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</row>
    <row r="290" spans="1:17" x14ac:dyDescent="0.35">
      <c r="A290" t="e">
        <f t="shared" si="4"/>
        <v>#VALUE!</v>
      </c>
      <c r="C290" s="333"/>
      <c r="D290" s="333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</row>
    <row r="291" spans="1:17" x14ac:dyDescent="0.35">
      <c r="A291" t="e">
        <f t="shared" si="4"/>
        <v>#VALUE!</v>
      </c>
      <c r="C291" s="333"/>
      <c r="D291" s="333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</row>
    <row r="292" spans="1:17" x14ac:dyDescent="0.35">
      <c r="A292" t="e">
        <f t="shared" si="4"/>
        <v>#VALUE!</v>
      </c>
      <c r="C292" s="333"/>
      <c r="D292" s="333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</row>
    <row r="293" spans="1:17" x14ac:dyDescent="0.35">
      <c r="A293" t="e">
        <f t="shared" si="4"/>
        <v>#VALUE!</v>
      </c>
      <c r="C293" s="333"/>
      <c r="D293" s="333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</row>
    <row r="294" spans="1:17" x14ac:dyDescent="0.35">
      <c r="A294" t="e">
        <f t="shared" si="4"/>
        <v>#VALUE!</v>
      </c>
      <c r="C294" s="333"/>
      <c r="D294" s="333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</row>
    <row r="295" spans="1:17" x14ac:dyDescent="0.35">
      <c r="A295" t="e">
        <f t="shared" si="4"/>
        <v>#VALUE!</v>
      </c>
      <c r="C295" s="333"/>
      <c r="D295" s="333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</row>
    <row r="296" spans="1:17" x14ac:dyDescent="0.35">
      <c r="A296" t="e">
        <f t="shared" si="4"/>
        <v>#VALUE!</v>
      </c>
      <c r="C296" s="333"/>
      <c r="D296" s="333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</row>
    <row r="297" spans="1:17" x14ac:dyDescent="0.35">
      <c r="A297" t="e">
        <f t="shared" si="4"/>
        <v>#VALUE!</v>
      </c>
      <c r="C297" s="333"/>
      <c r="D297" s="333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</row>
    <row r="298" spans="1:17" x14ac:dyDescent="0.35">
      <c r="A298" t="e">
        <f t="shared" si="4"/>
        <v>#VALUE!</v>
      </c>
      <c r="C298" s="333"/>
      <c r="D298" s="333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</row>
    <row r="299" spans="1:17" x14ac:dyDescent="0.35">
      <c r="A299" t="e">
        <f t="shared" si="4"/>
        <v>#VALUE!</v>
      </c>
      <c r="C299" s="333"/>
      <c r="D299" s="333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</row>
    <row r="300" spans="1:17" x14ac:dyDescent="0.35">
      <c r="A300" t="e">
        <f t="shared" si="4"/>
        <v>#VALUE!</v>
      </c>
      <c r="C300" s="333"/>
      <c r="D300" s="333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</row>
    <row r="301" spans="1:17" x14ac:dyDescent="0.35">
      <c r="A301" t="e">
        <f t="shared" si="4"/>
        <v>#VALUE!</v>
      </c>
      <c r="C301" s="333"/>
      <c r="D301" s="333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</row>
    <row r="302" spans="1:17" x14ac:dyDescent="0.35">
      <c r="A302" t="e">
        <f t="shared" si="4"/>
        <v>#VALUE!</v>
      </c>
      <c r="C302" s="333"/>
      <c r="D302" s="333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</row>
    <row r="303" spans="1:17" x14ac:dyDescent="0.35">
      <c r="A303" t="e">
        <f t="shared" si="4"/>
        <v>#VALUE!</v>
      </c>
      <c r="C303" s="333"/>
      <c r="D303" s="333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</row>
    <row r="304" spans="1:17" x14ac:dyDescent="0.35">
      <c r="A304" t="e">
        <f t="shared" si="4"/>
        <v>#VALUE!</v>
      </c>
      <c r="C304" s="333"/>
      <c r="D304" s="333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</row>
    <row r="305" spans="1:17" x14ac:dyDescent="0.35">
      <c r="A305" t="e">
        <f t="shared" si="4"/>
        <v>#VALUE!</v>
      </c>
      <c r="C305" s="333"/>
      <c r="D305" s="333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</row>
    <row r="306" spans="1:17" x14ac:dyDescent="0.35">
      <c r="A306" t="e">
        <f t="shared" si="4"/>
        <v>#VALUE!</v>
      </c>
      <c r="C306" s="333"/>
      <c r="D306" s="333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</row>
    <row r="307" spans="1:17" x14ac:dyDescent="0.35">
      <c r="A307" t="e">
        <f t="shared" si="4"/>
        <v>#VALUE!</v>
      </c>
      <c r="C307" s="333"/>
      <c r="D307" s="333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</row>
    <row r="308" spans="1:17" x14ac:dyDescent="0.35">
      <c r="A308" t="e">
        <f t="shared" si="4"/>
        <v>#VALUE!</v>
      </c>
      <c r="C308" s="333"/>
      <c r="D308" s="333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</row>
    <row r="309" spans="1:17" x14ac:dyDescent="0.35">
      <c r="A309" t="e">
        <f t="shared" si="4"/>
        <v>#VALUE!</v>
      </c>
      <c r="C309" s="333"/>
      <c r="D309" s="333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</row>
    <row r="310" spans="1:17" x14ac:dyDescent="0.35">
      <c r="A310" t="e">
        <f t="shared" si="4"/>
        <v>#VALUE!</v>
      </c>
      <c r="C310" s="333"/>
      <c r="D310" s="333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</row>
    <row r="311" spans="1:17" x14ac:dyDescent="0.35">
      <c r="A311" t="e">
        <f t="shared" si="4"/>
        <v>#VALUE!</v>
      </c>
      <c r="C311" s="333"/>
      <c r="D311" s="333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</row>
    <row r="312" spans="1:17" x14ac:dyDescent="0.35">
      <c r="A312" t="e">
        <f t="shared" si="4"/>
        <v>#VALUE!</v>
      </c>
      <c r="C312" s="333"/>
      <c r="D312" s="333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</row>
    <row r="313" spans="1:17" x14ac:dyDescent="0.35">
      <c r="A313" t="e">
        <f t="shared" si="4"/>
        <v>#VALUE!</v>
      </c>
      <c r="C313" s="333"/>
      <c r="D313" s="333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</row>
    <row r="314" spans="1:17" x14ac:dyDescent="0.35">
      <c r="A314" t="e">
        <f t="shared" si="4"/>
        <v>#VALUE!</v>
      </c>
      <c r="C314" s="333"/>
      <c r="D314" s="333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</row>
    <row r="315" spans="1:17" x14ac:dyDescent="0.35">
      <c r="A315" t="e">
        <f t="shared" si="4"/>
        <v>#VALUE!</v>
      </c>
      <c r="C315" s="333"/>
      <c r="D315" s="333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</row>
    <row r="316" spans="1:17" x14ac:dyDescent="0.35">
      <c r="A316" t="e">
        <f t="shared" si="4"/>
        <v>#VALUE!</v>
      </c>
      <c r="C316" s="333"/>
      <c r="D316" s="333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</row>
    <row r="317" spans="1:17" x14ac:dyDescent="0.35">
      <c r="A317" t="e">
        <f t="shared" si="4"/>
        <v>#VALUE!</v>
      </c>
      <c r="C317" s="333"/>
      <c r="D317" s="333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</row>
    <row r="318" spans="1:17" x14ac:dyDescent="0.35">
      <c r="A318" t="e">
        <f t="shared" si="4"/>
        <v>#VALUE!</v>
      </c>
      <c r="C318" s="333"/>
      <c r="D318" s="333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</row>
    <row r="319" spans="1:17" x14ac:dyDescent="0.35">
      <c r="A319" t="e">
        <f t="shared" si="4"/>
        <v>#VALUE!</v>
      </c>
      <c r="C319" s="333"/>
      <c r="D319" s="333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</row>
    <row r="320" spans="1:17" x14ac:dyDescent="0.35">
      <c r="A320" t="e">
        <f t="shared" si="4"/>
        <v>#VALUE!</v>
      </c>
      <c r="C320" s="333"/>
      <c r="D320" s="333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</row>
    <row r="321" spans="1:17" x14ac:dyDescent="0.35">
      <c r="A321" t="e">
        <f t="shared" si="4"/>
        <v>#VALUE!</v>
      </c>
      <c r="C321" s="333"/>
      <c r="D321" s="333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</row>
    <row r="322" spans="1:17" x14ac:dyDescent="0.35">
      <c r="A322" t="e">
        <f t="shared" si="4"/>
        <v>#VALUE!</v>
      </c>
      <c r="C322" s="333"/>
      <c r="D322" s="333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</row>
    <row r="323" spans="1:17" x14ac:dyDescent="0.35">
      <c r="A323" t="e">
        <f t="shared" si="4"/>
        <v>#VALUE!</v>
      </c>
      <c r="C323" s="333"/>
      <c r="D323" s="333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</row>
    <row r="324" spans="1:17" x14ac:dyDescent="0.35">
      <c r="A324" t="e">
        <f t="shared" si="4"/>
        <v>#VALUE!</v>
      </c>
      <c r="C324" s="333"/>
      <c r="D324" s="333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</row>
    <row r="325" spans="1:17" x14ac:dyDescent="0.35">
      <c r="A325" t="e">
        <f t="shared" si="4"/>
        <v>#VALUE!</v>
      </c>
      <c r="C325" s="333"/>
      <c r="D325" s="333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</row>
    <row r="326" spans="1:17" x14ac:dyDescent="0.35">
      <c r="A326" t="e">
        <f t="shared" ref="A326:A389" si="5">VALUE(LEFT(D326,6))</f>
        <v>#VALUE!</v>
      </c>
      <c r="C326" s="333"/>
      <c r="D326" s="333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</row>
    <row r="327" spans="1:17" x14ac:dyDescent="0.35">
      <c r="A327" t="e">
        <f t="shared" si="5"/>
        <v>#VALUE!</v>
      </c>
      <c r="C327" s="333"/>
      <c r="D327" s="333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</row>
    <row r="328" spans="1:17" x14ac:dyDescent="0.35">
      <c r="A328" t="e">
        <f t="shared" si="5"/>
        <v>#VALUE!</v>
      </c>
      <c r="C328" s="333"/>
      <c r="D328" s="333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</row>
    <row r="329" spans="1:17" x14ac:dyDescent="0.35">
      <c r="A329" t="e">
        <f t="shared" si="5"/>
        <v>#VALUE!</v>
      </c>
      <c r="C329" s="333"/>
      <c r="D329" s="333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</row>
    <row r="330" spans="1:17" x14ac:dyDescent="0.35">
      <c r="A330" t="e">
        <f t="shared" si="5"/>
        <v>#VALUE!</v>
      </c>
      <c r="C330" s="333"/>
      <c r="D330" s="333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</row>
    <row r="331" spans="1:17" x14ac:dyDescent="0.35">
      <c r="A331" t="e">
        <f t="shared" si="5"/>
        <v>#VALUE!</v>
      </c>
      <c r="C331" s="333"/>
      <c r="D331" s="333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</row>
    <row r="332" spans="1:17" x14ac:dyDescent="0.35">
      <c r="A332" t="e">
        <f t="shared" si="5"/>
        <v>#VALUE!</v>
      </c>
      <c r="C332" s="333"/>
      <c r="D332" s="333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</row>
    <row r="333" spans="1:17" x14ac:dyDescent="0.35">
      <c r="A333" t="e">
        <f t="shared" si="5"/>
        <v>#VALUE!</v>
      </c>
      <c r="C333" s="333"/>
      <c r="D333" s="333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</row>
    <row r="334" spans="1:17" x14ac:dyDescent="0.35">
      <c r="A334" t="e">
        <f t="shared" si="5"/>
        <v>#VALUE!</v>
      </c>
      <c r="C334" s="333"/>
      <c r="D334" s="333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</row>
    <row r="335" spans="1:17" x14ac:dyDescent="0.35">
      <c r="A335" t="e">
        <f t="shared" si="5"/>
        <v>#VALUE!</v>
      </c>
      <c r="C335" s="333"/>
      <c r="D335" s="333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</row>
    <row r="336" spans="1:17" x14ac:dyDescent="0.35">
      <c r="A336" t="e">
        <f t="shared" si="5"/>
        <v>#VALUE!</v>
      </c>
      <c r="C336" s="333"/>
      <c r="D336" s="333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</row>
    <row r="337" spans="1:17" x14ac:dyDescent="0.35">
      <c r="A337" t="e">
        <f t="shared" si="5"/>
        <v>#VALUE!</v>
      </c>
      <c r="C337" s="333"/>
      <c r="D337" s="333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</row>
    <row r="338" spans="1:17" x14ac:dyDescent="0.35">
      <c r="A338" t="e">
        <f t="shared" si="5"/>
        <v>#VALUE!</v>
      </c>
      <c r="C338" s="333"/>
      <c r="D338" s="333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</row>
    <row r="339" spans="1:17" x14ac:dyDescent="0.35">
      <c r="A339" t="e">
        <f t="shared" si="5"/>
        <v>#VALUE!</v>
      </c>
      <c r="C339" s="333"/>
      <c r="D339" s="333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</row>
    <row r="340" spans="1:17" x14ac:dyDescent="0.35">
      <c r="A340" t="e">
        <f t="shared" si="5"/>
        <v>#VALUE!</v>
      </c>
      <c r="C340" s="333"/>
      <c r="D340" s="333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</row>
    <row r="341" spans="1:17" x14ac:dyDescent="0.35">
      <c r="A341" t="e">
        <f t="shared" si="5"/>
        <v>#VALUE!</v>
      </c>
      <c r="C341" s="333"/>
      <c r="D341" s="333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</row>
    <row r="342" spans="1:17" x14ac:dyDescent="0.35">
      <c r="A342" t="e">
        <f t="shared" si="5"/>
        <v>#VALUE!</v>
      </c>
      <c r="C342" s="333"/>
      <c r="D342" s="333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</row>
    <row r="343" spans="1:17" x14ac:dyDescent="0.35">
      <c r="A343" t="e">
        <f t="shared" si="5"/>
        <v>#VALUE!</v>
      </c>
      <c r="C343" s="333"/>
      <c r="D343" s="333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</row>
    <row r="344" spans="1:17" x14ac:dyDescent="0.35">
      <c r="A344" t="e">
        <f t="shared" si="5"/>
        <v>#VALUE!</v>
      </c>
      <c r="C344" s="333"/>
      <c r="D344" s="333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</row>
    <row r="345" spans="1:17" x14ac:dyDescent="0.35">
      <c r="A345" t="e">
        <f t="shared" si="5"/>
        <v>#VALUE!</v>
      </c>
      <c r="C345" s="333"/>
      <c r="D345" s="333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</row>
    <row r="346" spans="1:17" x14ac:dyDescent="0.35">
      <c r="A346" t="e">
        <f t="shared" si="5"/>
        <v>#VALUE!</v>
      </c>
      <c r="C346" s="333"/>
      <c r="D346" s="333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</row>
    <row r="347" spans="1:17" x14ac:dyDescent="0.35">
      <c r="A347" t="e">
        <f t="shared" si="5"/>
        <v>#VALUE!</v>
      </c>
      <c r="C347" s="333"/>
      <c r="D347" s="333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</row>
    <row r="348" spans="1:17" x14ac:dyDescent="0.35">
      <c r="A348" t="e">
        <f t="shared" si="5"/>
        <v>#VALUE!</v>
      </c>
      <c r="C348" s="333"/>
      <c r="D348" s="333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</row>
    <row r="349" spans="1:17" x14ac:dyDescent="0.35">
      <c r="A349" t="e">
        <f t="shared" si="5"/>
        <v>#VALUE!</v>
      </c>
      <c r="C349" s="333"/>
      <c r="D349" s="333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</row>
    <row r="350" spans="1:17" x14ac:dyDescent="0.35">
      <c r="A350" t="e">
        <f t="shared" si="5"/>
        <v>#VALUE!</v>
      </c>
      <c r="C350" s="333"/>
      <c r="D350" s="333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</row>
    <row r="351" spans="1:17" x14ac:dyDescent="0.35">
      <c r="A351" t="e">
        <f t="shared" si="5"/>
        <v>#VALUE!</v>
      </c>
      <c r="C351" s="333"/>
      <c r="D351" s="333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</row>
    <row r="352" spans="1:17" x14ac:dyDescent="0.35">
      <c r="A352" t="e">
        <f t="shared" si="5"/>
        <v>#VALUE!</v>
      </c>
      <c r="C352" s="333"/>
      <c r="D352" s="333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</row>
    <row r="353" spans="1:17" x14ac:dyDescent="0.35">
      <c r="A353" t="e">
        <f t="shared" si="5"/>
        <v>#VALUE!</v>
      </c>
      <c r="C353" s="333"/>
      <c r="D353" s="333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</row>
    <row r="354" spans="1:17" x14ac:dyDescent="0.35">
      <c r="A354" t="e">
        <f t="shared" si="5"/>
        <v>#VALUE!</v>
      </c>
      <c r="C354" s="333"/>
      <c r="D354" s="333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</row>
    <row r="355" spans="1:17" x14ac:dyDescent="0.35">
      <c r="A355" t="e">
        <f t="shared" si="5"/>
        <v>#VALUE!</v>
      </c>
      <c r="C355" s="333"/>
      <c r="D355" s="333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</row>
    <row r="356" spans="1:17" x14ac:dyDescent="0.35">
      <c r="A356" t="e">
        <f t="shared" si="5"/>
        <v>#VALUE!</v>
      </c>
      <c r="C356" s="333"/>
      <c r="D356" s="333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</row>
    <row r="357" spans="1:17" x14ac:dyDescent="0.35">
      <c r="A357" t="e">
        <f t="shared" si="5"/>
        <v>#VALUE!</v>
      </c>
      <c r="C357" s="333"/>
      <c r="D357" s="333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</row>
    <row r="358" spans="1:17" x14ac:dyDescent="0.35">
      <c r="A358" t="e">
        <f t="shared" si="5"/>
        <v>#VALUE!</v>
      </c>
      <c r="C358" s="333"/>
      <c r="D358" s="333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</row>
    <row r="359" spans="1:17" x14ac:dyDescent="0.35">
      <c r="A359" t="e">
        <f t="shared" si="5"/>
        <v>#VALUE!</v>
      </c>
      <c r="C359" s="333"/>
      <c r="D359" s="333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</row>
    <row r="360" spans="1:17" x14ac:dyDescent="0.35">
      <c r="A360" t="e">
        <f t="shared" si="5"/>
        <v>#VALUE!</v>
      </c>
      <c r="C360" s="333"/>
      <c r="D360" s="333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</row>
    <row r="361" spans="1:17" x14ac:dyDescent="0.35">
      <c r="A361" t="e">
        <f t="shared" si="5"/>
        <v>#VALUE!</v>
      </c>
      <c r="C361" s="333"/>
      <c r="D361" s="333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</row>
    <row r="362" spans="1:17" x14ac:dyDescent="0.35">
      <c r="A362" t="e">
        <f t="shared" si="5"/>
        <v>#VALUE!</v>
      </c>
      <c r="C362" s="333"/>
      <c r="D362" s="333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</row>
    <row r="363" spans="1:17" x14ac:dyDescent="0.35">
      <c r="A363" t="e">
        <f t="shared" si="5"/>
        <v>#VALUE!</v>
      </c>
      <c r="C363" s="333"/>
      <c r="D363" s="333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</row>
    <row r="364" spans="1:17" x14ac:dyDescent="0.35">
      <c r="A364" t="e">
        <f t="shared" si="5"/>
        <v>#VALUE!</v>
      </c>
      <c r="C364" s="333"/>
      <c r="D364" s="333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</row>
    <row r="365" spans="1:17" x14ac:dyDescent="0.35">
      <c r="A365" t="e">
        <f t="shared" si="5"/>
        <v>#VALUE!</v>
      </c>
      <c r="C365" s="333"/>
      <c r="D365" s="333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</row>
    <row r="366" spans="1:17" x14ac:dyDescent="0.35">
      <c r="A366" t="e">
        <f t="shared" si="5"/>
        <v>#VALUE!</v>
      </c>
      <c r="C366" s="333"/>
      <c r="D366" s="333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</row>
    <row r="367" spans="1:17" x14ac:dyDescent="0.35">
      <c r="A367" t="e">
        <f t="shared" si="5"/>
        <v>#VALUE!</v>
      </c>
      <c r="C367" s="333"/>
      <c r="D367" s="333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</row>
    <row r="368" spans="1:17" x14ac:dyDescent="0.35">
      <c r="A368" t="e">
        <f t="shared" si="5"/>
        <v>#VALUE!</v>
      </c>
      <c r="C368" s="333"/>
      <c r="D368" s="333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</row>
    <row r="369" spans="1:17" x14ac:dyDescent="0.35">
      <c r="A369" t="e">
        <f t="shared" si="5"/>
        <v>#VALUE!</v>
      </c>
      <c r="C369" s="333"/>
      <c r="D369" s="333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</row>
    <row r="370" spans="1:17" x14ac:dyDescent="0.35">
      <c r="A370" t="e">
        <f t="shared" si="5"/>
        <v>#VALUE!</v>
      </c>
      <c r="C370" s="333"/>
      <c r="D370" s="333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</row>
    <row r="371" spans="1:17" x14ac:dyDescent="0.35">
      <c r="A371" t="e">
        <f t="shared" si="5"/>
        <v>#VALUE!</v>
      </c>
      <c r="C371" s="333"/>
      <c r="D371" s="333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</row>
    <row r="372" spans="1:17" x14ac:dyDescent="0.35">
      <c r="A372" t="e">
        <f t="shared" si="5"/>
        <v>#VALUE!</v>
      </c>
      <c r="C372" s="333"/>
      <c r="D372" s="333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</row>
    <row r="373" spans="1:17" x14ac:dyDescent="0.35">
      <c r="A373" t="e">
        <f t="shared" si="5"/>
        <v>#VALUE!</v>
      </c>
      <c r="C373" s="333"/>
      <c r="D373" s="333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</row>
    <row r="374" spans="1:17" x14ac:dyDescent="0.35">
      <c r="A374" t="e">
        <f t="shared" si="5"/>
        <v>#VALUE!</v>
      </c>
      <c r="C374" s="333"/>
      <c r="D374" s="333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</row>
    <row r="375" spans="1:17" x14ac:dyDescent="0.35">
      <c r="A375" t="e">
        <f t="shared" si="5"/>
        <v>#VALUE!</v>
      </c>
      <c r="C375" s="333"/>
      <c r="D375" s="333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</row>
    <row r="376" spans="1:17" x14ac:dyDescent="0.35">
      <c r="A376" t="e">
        <f t="shared" si="5"/>
        <v>#VALUE!</v>
      </c>
      <c r="C376" s="333"/>
      <c r="D376" s="333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</row>
    <row r="377" spans="1:17" x14ac:dyDescent="0.35">
      <c r="A377" t="e">
        <f t="shared" si="5"/>
        <v>#VALUE!</v>
      </c>
      <c r="C377" s="333"/>
      <c r="D377" s="333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</row>
    <row r="378" spans="1:17" x14ac:dyDescent="0.35">
      <c r="A378" t="e">
        <f t="shared" si="5"/>
        <v>#VALUE!</v>
      </c>
      <c r="C378" s="333"/>
      <c r="D378" s="333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</row>
    <row r="379" spans="1:17" x14ac:dyDescent="0.35">
      <c r="A379" t="e">
        <f t="shared" si="5"/>
        <v>#VALUE!</v>
      </c>
      <c r="C379" s="333"/>
      <c r="D379" s="333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</row>
    <row r="380" spans="1:17" x14ac:dyDescent="0.35">
      <c r="A380" t="e">
        <f t="shared" si="5"/>
        <v>#VALUE!</v>
      </c>
      <c r="C380" s="333"/>
      <c r="D380" s="333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</row>
    <row r="381" spans="1:17" x14ac:dyDescent="0.35">
      <c r="A381" t="e">
        <f t="shared" si="5"/>
        <v>#VALUE!</v>
      </c>
      <c r="C381" s="333"/>
      <c r="D381" s="333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</row>
    <row r="382" spans="1:17" x14ac:dyDescent="0.35">
      <c r="A382" t="e">
        <f t="shared" si="5"/>
        <v>#VALUE!</v>
      </c>
      <c r="C382" s="333"/>
      <c r="D382" s="333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</row>
    <row r="383" spans="1:17" x14ac:dyDescent="0.35">
      <c r="A383" t="e">
        <f t="shared" si="5"/>
        <v>#VALUE!</v>
      </c>
      <c r="C383" s="333"/>
      <c r="D383" s="333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</row>
    <row r="384" spans="1:17" x14ac:dyDescent="0.35">
      <c r="A384" t="e">
        <f t="shared" si="5"/>
        <v>#VALUE!</v>
      </c>
      <c r="C384" s="333"/>
      <c r="D384" s="333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</row>
    <row r="385" spans="1:17" x14ac:dyDescent="0.35">
      <c r="A385" t="e">
        <f t="shared" si="5"/>
        <v>#VALUE!</v>
      </c>
      <c r="C385" s="333"/>
      <c r="D385" s="333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</row>
    <row r="386" spans="1:17" x14ac:dyDescent="0.35">
      <c r="A386" t="e">
        <f t="shared" si="5"/>
        <v>#VALUE!</v>
      </c>
      <c r="C386" s="333"/>
      <c r="D386" s="333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</row>
    <row r="387" spans="1:17" x14ac:dyDescent="0.35">
      <c r="A387" t="e">
        <f t="shared" si="5"/>
        <v>#VALUE!</v>
      </c>
      <c r="C387" s="333"/>
      <c r="D387" s="333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</row>
    <row r="388" spans="1:17" x14ac:dyDescent="0.35">
      <c r="A388" t="e">
        <f t="shared" si="5"/>
        <v>#VALUE!</v>
      </c>
      <c r="C388" s="333"/>
      <c r="D388" s="333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</row>
    <row r="389" spans="1:17" x14ac:dyDescent="0.35">
      <c r="A389" t="e">
        <f t="shared" si="5"/>
        <v>#VALUE!</v>
      </c>
      <c r="C389" s="333"/>
      <c r="D389" s="333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</row>
    <row r="390" spans="1:17" x14ac:dyDescent="0.35">
      <c r="A390" t="e">
        <f t="shared" ref="A390:A453" si="6">VALUE(LEFT(D390,6))</f>
        <v>#VALUE!</v>
      </c>
      <c r="C390" s="333"/>
      <c r="D390" s="333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</row>
    <row r="391" spans="1:17" x14ac:dyDescent="0.35">
      <c r="A391" t="e">
        <f t="shared" si="6"/>
        <v>#VALUE!</v>
      </c>
      <c r="C391" s="333"/>
      <c r="D391" s="333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</row>
    <row r="392" spans="1:17" x14ac:dyDescent="0.35">
      <c r="A392" t="e">
        <f t="shared" si="6"/>
        <v>#VALUE!</v>
      </c>
      <c r="C392" s="333"/>
      <c r="D392" s="333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</row>
    <row r="393" spans="1:17" x14ac:dyDescent="0.35">
      <c r="A393" t="e">
        <f t="shared" si="6"/>
        <v>#VALUE!</v>
      </c>
      <c r="C393" s="333"/>
      <c r="D393" s="333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</row>
    <row r="394" spans="1:17" x14ac:dyDescent="0.35">
      <c r="A394" t="e">
        <f t="shared" si="6"/>
        <v>#VALUE!</v>
      </c>
      <c r="C394" s="333"/>
      <c r="D394" s="333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</row>
    <row r="395" spans="1:17" x14ac:dyDescent="0.35">
      <c r="A395" t="e">
        <f t="shared" si="6"/>
        <v>#VALUE!</v>
      </c>
      <c r="C395" s="333"/>
      <c r="D395" s="333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</row>
    <row r="396" spans="1:17" x14ac:dyDescent="0.35">
      <c r="A396" t="e">
        <f t="shared" si="6"/>
        <v>#VALUE!</v>
      </c>
      <c r="C396" s="333"/>
      <c r="D396" s="333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</row>
    <row r="397" spans="1:17" x14ac:dyDescent="0.35">
      <c r="A397" t="e">
        <f t="shared" si="6"/>
        <v>#VALUE!</v>
      </c>
      <c r="C397" s="333"/>
      <c r="D397" s="333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</row>
    <row r="398" spans="1:17" x14ac:dyDescent="0.35">
      <c r="A398" t="e">
        <f t="shared" si="6"/>
        <v>#VALUE!</v>
      </c>
      <c r="C398" s="333"/>
      <c r="D398" s="333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</row>
    <row r="399" spans="1:17" x14ac:dyDescent="0.35">
      <c r="A399" t="e">
        <f t="shared" si="6"/>
        <v>#VALUE!</v>
      </c>
      <c r="C399" s="333"/>
      <c r="D399" s="333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</row>
    <row r="400" spans="1:17" x14ac:dyDescent="0.35">
      <c r="A400" t="e">
        <f t="shared" si="6"/>
        <v>#VALUE!</v>
      </c>
      <c r="C400" s="333"/>
      <c r="D400" s="333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</row>
    <row r="401" spans="1:17" x14ac:dyDescent="0.35">
      <c r="A401" t="e">
        <f t="shared" si="6"/>
        <v>#VALUE!</v>
      </c>
      <c r="C401" s="333"/>
      <c r="D401" s="333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</row>
    <row r="402" spans="1:17" x14ac:dyDescent="0.35">
      <c r="A402" t="e">
        <f t="shared" si="6"/>
        <v>#VALUE!</v>
      </c>
      <c r="C402" s="333"/>
      <c r="D402" s="333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</row>
    <row r="403" spans="1:17" x14ac:dyDescent="0.35">
      <c r="A403" t="e">
        <f t="shared" si="6"/>
        <v>#VALUE!</v>
      </c>
      <c r="C403" s="333"/>
      <c r="D403" s="333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</row>
    <row r="404" spans="1:17" x14ac:dyDescent="0.35">
      <c r="A404" t="e">
        <f t="shared" si="6"/>
        <v>#VALUE!</v>
      </c>
      <c r="C404" s="333"/>
      <c r="D404" s="333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</row>
    <row r="405" spans="1:17" x14ac:dyDescent="0.35">
      <c r="A405" t="e">
        <f t="shared" si="6"/>
        <v>#VALUE!</v>
      </c>
      <c r="C405" s="333"/>
      <c r="D405" s="333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</row>
    <row r="406" spans="1:17" x14ac:dyDescent="0.35">
      <c r="A406" t="e">
        <f t="shared" si="6"/>
        <v>#VALUE!</v>
      </c>
      <c r="C406" s="333"/>
      <c r="D406" s="333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</row>
    <row r="407" spans="1:17" x14ac:dyDescent="0.35">
      <c r="A407" t="e">
        <f t="shared" si="6"/>
        <v>#VALUE!</v>
      </c>
      <c r="C407" s="333"/>
      <c r="D407" s="333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</row>
    <row r="408" spans="1:17" x14ac:dyDescent="0.35">
      <c r="A408" t="e">
        <f t="shared" si="6"/>
        <v>#VALUE!</v>
      </c>
      <c r="C408" s="333"/>
      <c r="D408" s="333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</row>
    <row r="409" spans="1:17" x14ac:dyDescent="0.35">
      <c r="A409" t="e">
        <f t="shared" si="6"/>
        <v>#VALUE!</v>
      </c>
      <c r="C409" s="333"/>
      <c r="D409" s="333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</row>
    <row r="410" spans="1:17" x14ac:dyDescent="0.35">
      <c r="A410" t="e">
        <f t="shared" si="6"/>
        <v>#VALUE!</v>
      </c>
      <c r="C410" s="333"/>
      <c r="D410" s="333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</row>
    <row r="411" spans="1:17" x14ac:dyDescent="0.35">
      <c r="A411" t="e">
        <f t="shared" si="6"/>
        <v>#VALUE!</v>
      </c>
      <c r="C411" s="333"/>
      <c r="D411" s="333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</row>
    <row r="412" spans="1:17" x14ac:dyDescent="0.35">
      <c r="A412" t="e">
        <f t="shared" si="6"/>
        <v>#VALUE!</v>
      </c>
      <c r="C412" s="333"/>
      <c r="D412" s="333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</row>
    <row r="413" spans="1:17" x14ac:dyDescent="0.35">
      <c r="A413" t="e">
        <f t="shared" si="6"/>
        <v>#VALUE!</v>
      </c>
      <c r="C413" s="333"/>
      <c r="D413" s="333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</row>
    <row r="414" spans="1:17" x14ac:dyDescent="0.35">
      <c r="A414" t="e">
        <f t="shared" si="6"/>
        <v>#VALUE!</v>
      </c>
      <c r="C414" s="333"/>
      <c r="D414" s="333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</row>
    <row r="415" spans="1:17" x14ac:dyDescent="0.35">
      <c r="A415" t="e">
        <f t="shared" si="6"/>
        <v>#VALUE!</v>
      </c>
      <c r="C415" s="333"/>
      <c r="D415" s="333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</row>
    <row r="416" spans="1:17" x14ac:dyDescent="0.35">
      <c r="A416" t="e">
        <f t="shared" si="6"/>
        <v>#VALUE!</v>
      </c>
      <c r="C416" s="333"/>
      <c r="D416" s="333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</row>
    <row r="417" spans="1:17" x14ac:dyDescent="0.35">
      <c r="A417" t="e">
        <f t="shared" si="6"/>
        <v>#VALUE!</v>
      </c>
      <c r="C417" s="333"/>
      <c r="D417" s="333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</row>
    <row r="418" spans="1:17" x14ac:dyDescent="0.35">
      <c r="A418" t="e">
        <f t="shared" si="6"/>
        <v>#VALUE!</v>
      </c>
      <c r="C418" s="333"/>
      <c r="D418" s="333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</row>
    <row r="419" spans="1:17" x14ac:dyDescent="0.35">
      <c r="A419" t="e">
        <f t="shared" si="6"/>
        <v>#VALUE!</v>
      </c>
      <c r="C419" s="333"/>
      <c r="D419" s="333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</row>
    <row r="420" spans="1:17" x14ac:dyDescent="0.35">
      <c r="A420" t="e">
        <f t="shared" si="6"/>
        <v>#VALUE!</v>
      </c>
      <c r="C420" s="333"/>
      <c r="D420" s="333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</row>
    <row r="421" spans="1:17" x14ac:dyDescent="0.35">
      <c r="A421" t="e">
        <f t="shared" si="6"/>
        <v>#VALUE!</v>
      </c>
      <c r="C421" s="333"/>
      <c r="D421" s="333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</row>
    <row r="422" spans="1:17" x14ac:dyDescent="0.35">
      <c r="A422" t="e">
        <f t="shared" si="6"/>
        <v>#VALUE!</v>
      </c>
      <c r="C422" s="333"/>
      <c r="D422" s="333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</row>
    <row r="423" spans="1:17" x14ac:dyDescent="0.35">
      <c r="A423" t="e">
        <f t="shared" si="6"/>
        <v>#VALUE!</v>
      </c>
      <c r="C423" s="333"/>
      <c r="D423" s="333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</row>
    <row r="424" spans="1:17" x14ac:dyDescent="0.35">
      <c r="A424" t="e">
        <f t="shared" si="6"/>
        <v>#VALUE!</v>
      </c>
      <c r="C424" s="333"/>
      <c r="D424" s="333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</row>
    <row r="425" spans="1:17" x14ac:dyDescent="0.35">
      <c r="A425" t="e">
        <f t="shared" si="6"/>
        <v>#VALUE!</v>
      </c>
      <c r="C425" s="333"/>
      <c r="D425" s="333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</row>
    <row r="426" spans="1:17" x14ac:dyDescent="0.35">
      <c r="A426" t="e">
        <f t="shared" si="6"/>
        <v>#VALUE!</v>
      </c>
      <c r="C426" s="333"/>
      <c r="D426" s="333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</row>
    <row r="427" spans="1:17" x14ac:dyDescent="0.35">
      <c r="A427" t="e">
        <f t="shared" si="6"/>
        <v>#VALUE!</v>
      </c>
      <c r="C427" s="333"/>
      <c r="D427" s="333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</row>
    <row r="428" spans="1:17" x14ac:dyDescent="0.35">
      <c r="A428" t="e">
        <f t="shared" si="6"/>
        <v>#VALUE!</v>
      </c>
      <c r="C428" s="333"/>
      <c r="D428" s="333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</row>
    <row r="429" spans="1:17" x14ac:dyDescent="0.35">
      <c r="A429" t="e">
        <f t="shared" si="6"/>
        <v>#VALUE!</v>
      </c>
      <c r="C429" s="333"/>
      <c r="D429" s="333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</row>
    <row r="430" spans="1:17" x14ac:dyDescent="0.35">
      <c r="A430" t="e">
        <f t="shared" si="6"/>
        <v>#VALUE!</v>
      </c>
      <c r="C430" s="333"/>
      <c r="D430" s="333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</row>
    <row r="431" spans="1:17" x14ac:dyDescent="0.35">
      <c r="A431" t="e">
        <f t="shared" si="6"/>
        <v>#VALUE!</v>
      </c>
      <c r="C431" s="333"/>
      <c r="D431" s="333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</row>
    <row r="432" spans="1:17" x14ac:dyDescent="0.35">
      <c r="A432" t="e">
        <f t="shared" si="6"/>
        <v>#VALUE!</v>
      </c>
      <c r="C432" s="333"/>
      <c r="D432" s="333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</row>
    <row r="433" spans="1:17" x14ac:dyDescent="0.35">
      <c r="A433" t="e">
        <f t="shared" si="6"/>
        <v>#VALUE!</v>
      </c>
      <c r="C433" s="333"/>
      <c r="D433" s="333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</row>
    <row r="434" spans="1:17" x14ac:dyDescent="0.35">
      <c r="A434" t="e">
        <f t="shared" si="6"/>
        <v>#VALUE!</v>
      </c>
      <c r="C434" s="333"/>
      <c r="D434" s="333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</row>
    <row r="435" spans="1:17" x14ac:dyDescent="0.35">
      <c r="A435" t="e">
        <f t="shared" si="6"/>
        <v>#VALUE!</v>
      </c>
      <c r="C435" s="333"/>
      <c r="D435" s="333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</row>
    <row r="436" spans="1:17" x14ac:dyDescent="0.35">
      <c r="A436" t="e">
        <f t="shared" si="6"/>
        <v>#VALUE!</v>
      </c>
      <c r="C436" s="333"/>
      <c r="D436" s="333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</row>
    <row r="437" spans="1:17" x14ac:dyDescent="0.35">
      <c r="A437" t="e">
        <f t="shared" si="6"/>
        <v>#VALUE!</v>
      </c>
      <c r="C437" s="333"/>
      <c r="D437" s="333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</row>
    <row r="438" spans="1:17" x14ac:dyDescent="0.35">
      <c r="A438" t="e">
        <f t="shared" si="6"/>
        <v>#VALUE!</v>
      </c>
      <c r="C438" s="333"/>
      <c r="D438" s="333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</row>
    <row r="439" spans="1:17" x14ac:dyDescent="0.35">
      <c r="A439" t="e">
        <f t="shared" si="6"/>
        <v>#VALUE!</v>
      </c>
      <c r="C439" s="333"/>
      <c r="D439" s="333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</row>
    <row r="440" spans="1:17" x14ac:dyDescent="0.35">
      <c r="A440" t="e">
        <f t="shared" si="6"/>
        <v>#VALUE!</v>
      </c>
      <c r="C440" s="333"/>
      <c r="D440" s="333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</row>
    <row r="441" spans="1:17" x14ac:dyDescent="0.35">
      <c r="A441" t="e">
        <f t="shared" si="6"/>
        <v>#VALUE!</v>
      </c>
      <c r="C441" s="333"/>
      <c r="D441" s="333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</row>
    <row r="442" spans="1:17" x14ac:dyDescent="0.35">
      <c r="A442" t="e">
        <f t="shared" si="6"/>
        <v>#VALUE!</v>
      </c>
      <c r="C442" s="333"/>
      <c r="D442" s="333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</row>
    <row r="443" spans="1:17" x14ac:dyDescent="0.35">
      <c r="A443" t="e">
        <f t="shared" si="6"/>
        <v>#VALUE!</v>
      </c>
      <c r="C443" s="333"/>
      <c r="D443" s="333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</row>
    <row r="444" spans="1:17" x14ac:dyDescent="0.35">
      <c r="A444" t="e">
        <f t="shared" si="6"/>
        <v>#VALUE!</v>
      </c>
      <c r="C444" s="333"/>
      <c r="D444" s="333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</row>
    <row r="445" spans="1:17" x14ac:dyDescent="0.35">
      <c r="A445" t="e">
        <f t="shared" si="6"/>
        <v>#VALUE!</v>
      </c>
      <c r="C445" s="333"/>
      <c r="D445" s="333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</row>
    <row r="446" spans="1:17" x14ac:dyDescent="0.35">
      <c r="A446" t="e">
        <f t="shared" si="6"/>
        <v>#VALUE!</v>
      </c>
      <c r="C446" s="333"/>
      <c r="D446" s="333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</row>
    <row r="447" spans="1:17" x14ac:dyDescent="0.35">
      <c r="A447" t="e">
        <f t="shared" si="6"/>
        <v>#VALUE!</v>
      </c>
      <c r="C447" s="333"/>
      <c r="D447" s="333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</row>
    <row r="448" spans="1:17" x14ac:dyDescent="0.35">
      <c r="A448" t="e">
        <f t="shared" si="6"/>
        <v>#VALUE!</v>
      </c>
      <c r="C448" s="333"/>
      <c r="D448" s="333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</row>
    <row r="449" spans="1:17" x14ac:dyDescent="0.35">
      <c r="A449" t="e">
        <f t="shared" si="6"/>
        <v>#VALUE!</v>
      </c>
      <c r="C449" s="333"/>
      <c r="D449" s="333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</row>
    <row r="450" spans="1:17" x14ac:dyDescent="0.35">
      <c r="A450" t="e">
        <f t="shared" si="6"/>
        <v>#VALUE!</v>
      </c>
      <c r="C450" s="333"/>
      <c r="D450" s="333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</row>
    <row r="451" spans="1:17" x14ac:dyDescent="0.35">
      <c r="A451" t="e">
        <f t="shared" si="6"/>
        <v>#VALUE!</v>
      </c>
      <c r="C451" s="333"/>
      <c r="D451" s="333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</row>
    <row r="452" spans="1:17" x14ac:dyDescent="0.35">
      <c r="A452" t="e">
        <f t="shared" si="6"/>
        <v>#VALUE!</v>
      </c>
      <c r="C452" s="333"/>
      <c r="D452" s="333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</row>
    <row r="453" spans="1:17" x14ac:dyDescent="0.35">
      <c r="A453" t="e">
        <f t="shared" si="6"/>
        <v>#VALUE!</v>
      </c>
      <c r="C453" s="333"/>
      <c r="D453" s="333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</row>
    <row r="454" spans="1:17" x14ac:dyDescent="0.35">
      <c r="A454" t="e">
        <f t="shared" ref="A454:A500" si="7">VALUE(LEFT(D454,6))</f>
        <v>#VALUE!</v>
      </c>
      <c r="C454" s="333"/>
      <c r="D454" s="333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</row>
    <row r="455" spans="1:17" x14ac:dyDescent="0.35">
      <c r="A455" t="e">
        <f t="shared" si="7"/>
        <v>#VALUE!</v>
      </c>
      <c r="C455" s="333"/>
      <c r="D455" s="333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</row>
    <row r="456" spans="1:17" x14ac:dyDescent="0.35">
      <c r="A456" t="e">
        <f t="shared" si="7"/>
        <v>#VALUE!</v>
      </c>
      <c r="C456" s="333"/>
      <c r="D456" s="333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</row>
    <row r="457" spans="1:17" x14ac:dyDescent="0.35">
      <c r="A457" t="e">
        <f t="shared" si="7"/>
        <v>#VALUE!</v>
      </c>
      <c r="C457" s="333"/>
      <c r="D457" s="333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</row>
    <row r="458" spans="1:17" x14ac:dyDescent="0.35">
      <c r="A458" t="e">
        <f t="shared" si="7"/>
        <v>#VALUE!</v>
      </c>
      <c r="C458" s="333"/>
      <c r="D458" s="333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</row>
    <row r="459" spans="1:17" x14ac:dyDescent="0.35">
      <c r="A459" t="e">
        <f t="shared" si="7"/>
        <v>#VALUE!</v>
      </c>
      <c r="C459" s="333"/>
      <c r="D459" s="333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</row>
    <row r="460" spans="1:17" x14ac:dyDescent="0.35">
      <c r="A460" t="e">
        <f t="shared" si="7"/>
        <v>#VALUE!</v>
      </c>
      <c r="C460" s="333"/>
      <c r="D460" s="333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</row>
    <row r="461" spans="1:17" x14ac:dyDescent="0.35">
      <c r="A461" t="e">
        <f t="shared" si="7"/>
        <v>#VALUE!</v>
      </c>
      <c r="C461" s="333"/>
      <c r="D461" s="333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</row>
    <row r="462" spans="1:17" x14ac:dyDescent="0.35">
      <c r="A462" t="e">
        <f t="shared" si="7"/>
        <v>#VALUE!</v>
      </c>
      <c r="C462" s="333"/>
      <c r="D462" s="333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</row>
    <row r="463" spans="1:17" x14ac:dyDescent="0.35">
      <c r="A463" t="e">
        <f t="shared" si="7"/>
        <v>#VALUE!</v>
      </c>
      <c r="C463" s="333"/>
      <c r="D463" s="333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</row>
    <row r="464" spans="1:17" x14ac:dyDescent="0.35">
      <c r="A464" t="e">
        <f t="shared" si="7"/>
        <v>#VALUE!</v>
      </c>
      <c r="C464" s="333"/>
      <c r="D464" s="333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</row>
    <row r="465" spans="1:17" x14ac:dyDescent="0.35">
      <c r="A465" t="e">
        <f t="shared" si="7"/>
        <v>#VALUE!</v>
      </c>
      <c r="C465" s="333"/>
      <c r="D465" s="333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</row>
    <row r="466" spans="1:17" x14ac:dyDescent="0.35">
      <c r="A466" t="e">
        <f t="shared" si="7"/>
        <v>#VALUE!</v>
      </c>
      <c r="C466" s="333"/>
      <c r="D466" s="333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</row>
    <row r="467" spans="1:17" x14ac:dyDescent="0.35">
      <c r="A467" t="e">
        <f t="shared" si="7"/>
        <v>#VALUE!</v>
      </c>
      <c r="C467" s="333"/>
      <c r="D467" s="333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</row>
    <row r="468" spans="1:17" x14ac:dyDescent="0.35">
      <c r="A468" t="e">
        <f t="shared" si="7"/>
        <v>#VALUE!</v>
      </c>
      <c r="C468" s="333"/>
      <c r="D468" s="333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</row>
    <row r="469" spans="1:17" x14ac:dyDescent="0.35">
      <c r="A469" t="e">
        <f t="shared" si="7"/>
        <v>#VALUE!</v>
      </c>
      <c r="C469" s="333"/>
      <c r="D469" s="333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</row>
    <row r="470" spans="1:17" x14ac:dyDescent="0.35">
      <c r="A470" t="e">
        <f t="shared" si="7"/>
        <v>#VALUE!</v>
      </c>
      <c r="C470" s="333"/>
      <c r="D470" s="333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</row>
    <row r="471" spans="1:17" x14ac:dyDescent="0.35">
      <c r="A471" t="e">
        <f t="shared" si="7"/>
        <v>#VALUE!</v>
      </c>
      <c r="C471" s="333"/>
      <c r="D471" s="333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</row>
    <row r="472" spans="1:17" x14ac:dyDescent="0.35">
      <c r="A472" t="e">
        <f t="shared" si="7"/>
        <v>#VALUE!</v>
      </c>
      <c r="C472" s="333"/>
      <c r="D472" s="333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</row>
    <row r="473" spans="1:17" x14ac:dyDescent="0.35">
      <c r="A473" t="e">
        <f t="shared" si="7"/>
        <v>#VALUE!</v>
      </c>
      <c r="C473" s="333"/>
      <c r="D473" s="333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</row>
    <row r="474" spans="1:17" x14ac:dyDescent="0.35">
      <c r="A474" t="e">
        <f t="shared" si="7"/>
        <v>#VALUE!</v>
      </c>
      <c r="C474" s="333"/>
      <c r="D474" s="333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</row>
    <row r="475" spans="1:17" x14ac:dyDescent="0.35">
      <c r="A475" t="e">
        <f t="shared" si="7"/>
        <v>#VALUE!</v>
      </c>
      <c r="C475" s="333"/>
      <c r="D475" s="333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</row>
    <row r="476" spans="1:17" x14ac:dyDescent="0.35">
      <c r="A476" t="e">
        <f t="shared" si="7"/>
        <v>#VALUE!</v>
      </c>
      <c r="C476" s="333"/>
      <c r="D476" s="333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</row>
    <row r="477" spans="1:17" x14ac:dyDescent="0.35">
      <c r="A477" t="e">
        <f t="shared" si="7"/>
        <v>#VALUE!</v>
      </c>
      <c r="C477" s="333"/>
      <c r="D477" s="333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</row>
    <row r="478" spans="1:17" x14ac:dyDescent="0.35">
      <c r="A478" t="e">
        <f t="shared" si="7"/>
        <v>#VALUE!</v>
      </c>
      <c r="C478" s="333"/>
      <c r="D478" s="333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</row>
    <row r="479" spans="1:17" x14ac:dyDescent="0.35">
      <c r="A479" t="e">
        <f t="shared" si="7"/>
        <v>#VALUE!</v>
      </c>
      <c r="C479" s="333"/>
      <c r="D479" s="333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</row>
    <row r="480" spans="1:17" x14ac:dyDescent="0.35">
      <c r="A480" t="e">
        <f t="shared" si="7"/>
        <v>#VALUE!</v>
      </c>
      <c r="C480" s="333"/>
      <c r="D480" s="333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</row>
    <row r="481" spans="1:17" x14ac:dyDescent="0.35">
      <c r="A481" t="e">
        <f t="shared" si="7"/>
        <v>#VALUE!</v>
      </c>
      <c r="C481" s="333"/>
      <c r="D481" s="333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</row>
    <row r="482" spans="1:17" x14ac:dyDescent="0.35">
      <c r="A482" t="e">
        <f t="shared" si="7"/>
        <v>#VALUE!</v>
      </c>
      <c r="C482" s="333"/>
      <c r="D482" s="333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</row>
    <row r="483" spans="1:17" x14ac:dyDescent="0.35">
      <c r="A483" t="e">
        <f t="shared" si="7"/>
        <v>#VALUE!</v>
      </c>
      <c r="C483" s="333"/>
      <c r="D483" s="333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</row>
    <row r="484" spans="1:17" x14ac:dyDescent="0.35">
      <c r="A484" t="e">
        <f t="shared" si="7"/>
        <v>#VALUE!</v>
      </c>
      <c r="C484" s="333"/>
      <c r="D484" s="333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</row>
    <row r="485" spans="1:17" x14ac:dyDescent="0.35">
      <c r="A485" t="e">
        <f t="shared" si="7"/>
        <v>#VALUE!</v>
      </c>
      <c r="C485" s="333"/>
      <c r="D485" s="333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</row>
    <row r="486" spans="1:17" x14ac:dyDescent="0.35">
      <c r="A486" t="e">
        <f t="shared" si="7"/>
        <v>#VALUE!</v>
      </c>
      <c r="C486" s="333"/>
      <c r="D486" s="333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</row>
    <row r="487" spans="1:17" x14ac:dyDescent="0.35">
      <c r="A487" t="e">
        <f t="shared" si="7"/>
        <v>#VALUE!</v>
      </c>
      <c r="C487" s="333"/>
      <c r="D487" s="333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</row>
    <row r="488" spans="1:17" x14ac:dyDescent="0.35">
      <c r="A488" t="e">
        <f t="shared" si="7"/>
        <v>#VALUE!</v>
      </c>
      <c r="C488" s="333"/>
      <c r="D488" s="333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</row>
    <row r="489" spans="1:17" x14ac:dyDescent="0.35">
      <c r="A489" t="e">
        <f t="shared" si="7"/>
        <v>#VALUE!</v>
      </c>
      <c r="C489" s="333"/>
      <c r="D489" s="333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</row>
    <row r="490" spans="1:17" x14ac:dyDescent="0.35">
      <c r="A490" t="e">
        <f t="shared" si="7"/>
        <v>#VALUE!</v>
      </c>
      <c r="C490" s="333"/>
      <c r="D490" s="333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</row>
    <row r="491" spans="1:17" x14ac:dyDescent="0.35">
      <c r="A491" t="e">
        <f t="shared" si="7"/>
        <v>#VALUE!</v>
      </c>
      <c r="C491" s="333"/>
      <c r="D491" s="333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</row>
    <row r="492" spans="1:17" x14ac:dyDescent="0.35">
      <c r="A492" t="e">
        <f t="shared" si="7"/>
        <v>#VALUE!</v>
      </c>
      <c r="C492" s="333"/>
      <c r="D492" s="333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</row>
    <row r="493" spans="1:17" x14ac:dyDescent="0.35">
      <c r="A493" t="e">
        <f t="shared" si="7"/>
        <v>#VALUE!</v>
      </c>
      <c r="C493" s="333"/>
      <c r="D493" s="333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</row>
    <row r="494" spans="1:17" x14ac:dyDescent="0.35">
      <c r="A494" t="e">
        <f t="shared" si="7"/>
        <v>#VALUE!</v>
      </c>
      <c r="C494" s="333"/>
      <c r="D494" s="333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</row>
    <row r="495" spans="1:17" x14ac:dyDescent="0.35">
      <c r="A495" t="e">
        <f t="shared" si="7"/>
        <v>#VALUE!</v>
      </c>
      <c r="C495" s="333"/>
      <c r="D495" s="333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</row>
    <row r="496" spans="1:17" x14ac:dyDescent="0.35">
      <c r="A496" t="e">
        <f t="shared" si="7"/>
        <v>#VALUE!</v>
      </c>
      <c r="C496" s="333"/>
      <c r="D496" s="333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</row>
    <row r="497" spans="1:17" x14ac:dyDescent="0.35">
      <c r="A497" t="e">
        <f t="shared" si="7"/>
        <v>#VALUE!</v>
      </c>
      <c r="C497" s="333"/>
      <c r="D497" s="333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</row>
    <row r="498" spans="1:17" x14ac:dyDescent="0.35">
      <c r="A498" t="e">
        <f t="shared" si="7"/>
        <v>#VALUE!</v>
      </c>
      <c r="C498" s="333"/>
      <c r="D498" s="333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</row>
    <row r="499" spans="1:17" x14ac:dyDescent="0.35">
      <c r="A499" t="e">
        <f t="shared" si="7"/>
        <v>#VALUE!</v>
      </c>
      <c r="C499" s="333"/>
      <c r="D499" s="333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</row>
    <row r="500" spans="1:17" x14ac:dyDescent="0.35">
      <c r="A500" t="e">
        <f t="shared" si="7"/>
        <v>#VALUE!</v>
      </c>
      <c r="C500" s="333"/>
      <c r="D500" s="333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</row>
  </sheetData>
  <sheetProtection algorithmName="SHA-512" hashValue="rMeamJtbwZTgbvjuklriaUdZihOU56Tjk8vKornNu29dTySaURQEwuQATJYHbcrKfWmeBadiQDhZ4U0IpX1KHw==" saltValue="Ja9YSiFzgKbw430519lqvw==" spinCount="100000" sheet="1" objects="1" scenarios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>
    <tabColor theme="9" tint="0.39997558519241921"/>
  </sheetPr>
  <dimension ref="A1:T500"/>
  <sheetViews>
    <sheetView topLeftCell="L1" workbookViewId="0">
      <pane ySplit="2" topLeftCell="A3" activePane="bottomLeft" state="frozen"/>
      <selection pane="bottomLeft" activeCell="W13" sqref="W13"/>
    </sheetView>
  </sheetViews>
  <sheetFormatPr defaultColWidth="8.81640625" defaultRowHeight="14.5" x14ac:dyDescent="0.35"/>
  <cols>
    <col min="2" max="2" width="41.36328125" bestFit="1" customWidth="1"/>
    <col min="3" max="3" width="11" bestFit="1" customWidth="1"/>
    <col min="4" max="4" width="19" bestFit="1" customWidth="1"/>
    <col min="5" max="5" width="14.08984375" style="41" bestFit="1" customWidth="1"/>
    <col min="6" max="6" width="12.36328125" style="41" bestFit="1" customWidth="1"/>
    <col min="7" max="7" width="10.36328125" style="41" bestFit="1" customWidth="1"/>
    <col min="8" max="8" width="5.81640625" style="41" bestFit="1" customWidth="1"/>
    <col min="9" max="14" width="10" style="41" bestFit="1" customWidth="1"/>
    <col min="15" max="16" width="11" style="41" bestFit="1" customWidth="1"/>
    <col min="17" max="20" width="10" style="41" bestFit="1" customWidth="1"/>
  </cols>
  <sheetData>
    <row r="1" spans="1:20" x14ac:dyDescent="0.35">
      <c r="A1">
        <v>1</v>
      </c>
    </row>
    <row r="2" spans="1:20" x14ac:dyDescent="0.35">
      <c r="A2" t="s">
        <v>1838</v>
      </c>
      <c r="B2" s="333" t="s">
        <v>1878</v>
      </c>
      <c r="C2" s="328" t="s">
        <v>1879</v>
      </c>
      <c r="D2" s="328" t="s">
        <v>1880</v>
      </c>
      <c r="E2" s="328" t="s">
        <v>1881</v>
      </c>
      <c r="F2" s="328" t="s">
        <v>1115</v>
      </c>
      <c r="G2" s="328" t="s">
        <v>1882</v>
      </c>
      <c r="H2" s="328" t="s">
        <v>1883</v>
      </c>
      <c r="I2" s="328" t="s">
        <v>1884</v>
      </c>
      <c r="J2" s="328" t="s">
        <v>1885</v>
      </c>
      <c r="K2" s="328" t="s">
        <v>1886</v>
      </c>
      <c r="L2" s="328" t="s">
        <v>1887</v>
      </c>
      <c r="M2" s="328" t="s">
        <v>675</v>
      </c>
      <c r="N2" s="328" t="s">
        <v>1888</v>
      </c>
      <c r="O2" s="328" t="s">
        <v>1889</v>
      </c>
      <c r="P2" s="328" t="s">
        <v>1890</v>
      </c>
      <c r="Q2" s="328" t="s">
        <v>1891</v>
      </c>
      <c r="R2" s="328" t="s">
        <v>1892</v>
      </c>
      <c r="S2" s="328" t="s">
        <v>1893</v>
      </c>
      <c r="T2" s="328" t="s">
        <v>1894</v>
      </c>
    </row>
    <row r="3" spans="1:20" x14ac:dyDescent="0.35">
      <c r="A3" t="e">
        <f t="shared" ref="A3:A66" si="0">VALUE(LEFT(B3,6))</f>
        <v>#VALUE!</v>
      </c>
      <c r="B3" s="333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8"/>
      <c r="T3" s="328"/>
    </row>
    <row r="4" spans="1:20" x14ac:dyDescent="0.35">
      <c r="A4" t="e">
        <f t="shared" si="0"/>
        <v>#VALUE!</v>
      </c>
      <c r="B4" s="333"/>
      <c r="C4" s="333"/>
      <c r="D4" s="333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</row>
    <row r="5" spans="1:20" x14ac:dyDescent="0.35">
      <c r="A5">
        <f t="shared" si="0"/>
        <v>420000</v>
      </c>
      <c r="B5" s="340" t="s">
        <v>1949</v>
      </c>
      <c r="C5" s="333">
        <v>0</v>
      </c>
      <c r="D5" s="333">
        <v>2818.45</v>
      </c>
      <c r="E5" s="328">
        <v>2420.84</v>
      </c>
      <c r="F5" s="328">
        <v>2700</v>
      </c>
      <c r="G5" s="328">
        <v>2700</v>
      </c>
      <c r="H5" s="328"/>
      <c r="I5" s="328">
        <v>225</v>
      </c>
      <c r="J5" s="328">
        <v>225</v>
      </c>
      <c r="K5" s="328">
        <v>225</v>
      </c>
      <c r="L5" s="328">
        <v>225</v>
      </c>
      <c r="M5" s="328">
        <v>225</v>
      </c>
      <c r="N5" s="328">
        <v>225</v>
      </c>
      <c r="O5" s="328">
        <v>225</v>
      </c>
      <c r="P5" s="328">
        <v>225</v>
      </c>
      <c r="Q5" s="328">
        <v>225</v>
      </c>
      <c r="R5" s="328">
        <v>225</v>
      </c>
      <c r="S5" s="328">
        <v>225</v>
      </c>
      <c r="T5" s="328">
        <v>225</v>
      </c>
    </row>
    <row r="6" spans="1:20" x14ac:dyDescent="0.35">
      <c r="A6" t="e">
        <f t="shared" si="0"/>
        <v>#VALUE!</v>
      </c>
      <c r="B6" s="333"/>
      <c r="C6" s="357">
        <v>0</v>
      </c>
      <c r="D6" s="357">
        <v>2818.45</v>
      </c>
      <c r="E6" s="356">
        <v>2420.84</v>
      </c>
      <c r="F6" s="356">
        <v>2700</v>
      </c>
      <c r="G6" s="356">
        <v>2700</v>
      </c>
      <c r="H6" s="328"/>
      <c r="I6" s="356">
        <v>225</v>
      </c>
      <c r="J6" s="356">
        <v>225</v>
      </c>
      <c r="K6" s="356">
        <v>225</v>
      </c>
      <c r="L6" s="356">
        <v>225</v>
      </c>
      <c r="M6" s="356">
        <v>225</v>
      </c>
      <c r="N6" s="356">
        <v>225</v>
      </c>
      <c r="O6" s="356">
        <v>225</v>
      </c>
      <c r="P6" s="356">
        <v>225</v>
      </c>
      <c r="Q6" s="356">
        <v>225</v>
      </c>
      <c r="R6" s="356">
        <v>225</v>
      </c>
      <c r="S6" s="356">
        <v>225</v>
      </c>
      <c r="T6" s="356">
        <v>225</v>
      </c>
    </row>
    <row r="7" spans="1:20" x14ac:dyDescent="0.35">
      <c r="A7" t="e">
        <f t="shared" si="0"/>
        <v>#VALUE!</v>
      </c>
      <c r="B7" s="333"/>
      <c r="C7" s="333"/>
      <c r="D7" s="333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</row>
    <row r="8" spans="1:20" x14ac:dyDescent="0.35">
      <c r="A8">
        <f t="shared" si="0"/>
        <v>491000</v>
      </c>
      <c r="B8" s="333" t="s">
        <v>1898</v>
      </c>
      <c r="C8" s="333">
        <v>236544</v>
      </c>
      <c r="D8" s="333">
        <v>236544</v>
      </c>
      <c r="E8" s="328">
        <v>105000</v>
      </c>
      <c r="F8" s="328">
        <v>210000</v>
      </c>
      <c r="G8" s="328">
        <v>-26544</v>
      </c>
      <c r="H8" s="328"/>
      <c r="I8" s="328">
        <v>17500</v>
      </c>
      <c r="J8" s="328">
        <v>17500</v>
      </c>
      <c r="K8" s="328">
        <v>17500</v>
      </c>
      <c r="L8" s="328">
        <v>17500</v>
      </c>
      <c r="M8" s="328">
        <v>17500</v>
      </c>
      <c r="N8" s="328">
        <v>17500</v>
      </c>
      <c r="O8" s="328">
        <v>17500</v>
      </c>
      <c r="P8" s="328">
        <v>17500</v>
      </c>
      <c r="Q8" s="328">
        <v>17500</v>
      </c>
      <c r="R8" s="328">
        <v>17500</v>
      </c>
      <c r="S8" s="328">
        <v>17500</v>
      </c>
      <c r="T8" s="328">
        <v>17500</v>
      </c>
    </row>
    <row r="9" spans="1:20" x14ac:dyDescent="0.35">
      <c r="A9">
        <f t="shared" si="0"/>
        <v>491557</v>
      </c>
      <c r="B9" s="333" t="s">
        <v>1899</v>
      </c>
      <c r="C9" s="333">
        <v>244365.48</v>
      </c>
      <c r="D9" s="333">
        <v>244365.48</v>
      </c>
      <c r="E9" s="328">
        <v>122182.74</v>
      </c>
      <c r="F9" s="328">
        <v>244368</v>
      </c>
      <c r="G9" s="328">
        <v>2.52</v>
      </c>
      <c r="H9" s="328"/>
      <c r="I9" s="328">
        <v>20364</v>
      </c>
      <c r="J9" s="328">
        <v>20364</v>
      </c>
      <c r="K9" s="328">
        <v>20364</v>
      </c>
      <c r="L9" s="328">
        <v>20364</v>
      </c>
      <c r="M9" s="328">
        <v>20364</v>
      </c>
      <c r="N9" s="328">
        <v>20364</v>
      </c>
      <c r="O9" s="328">
        <v>20364</v>
      </c>
      <c r="P9" s="328">
        <v>20364</v>
      </c>
      <c r="Q9" s="328">
        <v>20364</v>
      </c>
      <c r="R9" s="328">
        <v>20364</v>
      </c>
      <c r="S9" s="328">
        <v>20364</v>
      </c>
      <c r="T9" s="328">
        <v>20364</v>
      </c>
    </row>
    <row r="10" spans="1:20" x14ac:dyDescent="0.35">
      <c r="A10" t="e">
        <f t="shared" si="0"/>
        <v>#VALUE!</v>
      </c>
      <c r="B10" s="333"/>
      <c r="C10" s="357">
        <v>480909.48</v>
      </c>
      <c r="D10" s="357">
        <v>480909.48</v>
      </c>
      <c r="E10" s="356">
        <v>227182.74</v>
      </c>
      <c r="F10" s="356">
        <v>454368</v>
      </c>
      <c r="G10" s="356">
        <v>-26541.48</v>
      </c>
      <c r="H10" s="328"/>
      <c r="I10" s="356">
        <v>37864</v>
      </c>
      <c r="J10" s="356">
        <v>37864</v>
      </c>
      <c r="K10" s="356">
        <v>37864</v>
      </c>
      <c r="L10" s="356">
        <v>37864</v>
      </c>
      <c r="M10" s="356">
        <v>37864</v>
      </c>
      <c r="N10" s="356">
        <v>37864</v>
      </c>
      <c r="O10" s="356">
        <v>37864</v>
      </c>
      <c r="P10" s="356">
        <v>37864</v>
      </c>
      <c r="Q10" s="356">
        <v>37864</v>
      </c>
      <c r="R10" s="356">
        <v>37864</v>
      </c>
      <c r="S10" s="356">
        <v>37864</v>
      </c>
      <c r="T10" s="356">
        <v>37864</v>
      </c>
    </row>
    <row r="11" spans="1:20" x14ac:dyDescent="0.35">
      <c r="A11" t="e">
        <f t="shared" si="0"/>
        <v>#VALUE!</v>
      </c>
      <c r="B11" s="333"/>
      <c r="C11" s="357">
        <v>480909.48</v>
      </c>
      <c r="D11" s="357">
        <v>483727.93</v>
      </c>
      <c r="E11" s="356">
        <v>229603.58</v>
      </c>
      <c r="F11" s="356">
        <v>457068</v>
      </c>
      <c r="G11" s="356">
        <v>-23841.48</v>
      </c>
      <c r="H11" s="328"/>
      <c r="I11" s="356">
        <v>38089</v>
      </c>
      <c r="J11" s="356">
        <v>38089</v>
      </c>
      <c r="K11" s="356">
        <v>38089</v>
      </c>
      <c r="L11" s="356">
        <v>38089</v>
      </c>
      <c r="M11" s="356">
        <v>38089</v>
      </c>
      <c r="N11" s="356">
        <v>38089</v>
      </c>
      <c r="O11" s="356">
        <v>38089</v>
      </c>
      <c r="P11" s="356">
        <v>38089</v>
      </c>
      <c r="Q11" s="356">
        <v>38089</v>
      </c>
      <c r="R11" s="356">
        <v>38089</v>
      </c>
      <c r="S11" s="356">
        <v>38089</v>
      </c>
      <c r="T11" s="356">
        <v>38089</v>
      </c>
    </row>
    <row r="12" spans="1:20" x14ac:dyDescent="0.35">
      <c r="A12" t="e">
        <f t="shared" si="0"/>
        <v>#VALUE!</v>
      </c>
      <c r="B12" s="333"/>
      <c r="C12" s="333"/>
      <c r="D12" s="333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  <c r="R12" s="328"/>
      <c r="S12" s="328"/>
      <c r="T12" s="328"/>
    </row>
    <row r="13" spans="1:20" x14ac:dyDescent="0.35">
      <c r="A13" t="e">
        <f t="shared" si="0"/>
        <v>#VALUE!</v>
      </c>
      <c r="B13" s="333"/>
      <c r="C13" s="333"/>
      <c r="D13" s="333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  <c r="R13" s="328"/>
      <c r="S13" s="328"/>
      <c r="T13" s="328"/>
    </row>
    <row r="14" spans="1:20" x14ac:dyDescent="0.35">
      <c r="A14">
        <f t="shared" si="0"/>
        <v>614015</v>
      </c>
      <c r="B14" s="333" t="s">
        <v>1950</v>
      </c>
      <c r="C14" s="333">
        <v>0</v>
      </c>
      <c r="D14" s="333">
        <v>0</v>
      </c>
      <c r="E14" s="328">
        <v>0</v>
      </c>
      <c r="F14" s="328">
        <v>14702</v>
      </c>
      <c r="G14" s="328">
        <v>14702</v>
      </c>
      <c r="H14" s="328"/>
      <c r="I14" s="328">
        <v>0</v>
      </c>
      <c r="J14" s="328">
        <v>0</v>
      </c>
      <c r="K14" s="328">
        <v>14702</v>
      </c>
      <c r="L14" s="328">
        <v>0</v>
      </c>
      <c r="M14" s="328">
        <v>0</v>
      </c>
      <c r="N14" s="328">
        <v>0</v>
      </c>
      <c r="O14" s="328">
        <v>0</v>
      </c>
      <c r="P14" s="328">
        <v>0</v>
      </c>
      <c r="Q14" s="328">
        <v>0</v>
      </c>
      <c r="R14" s="328">
        <v>0</v>
      </c>
      <c r="S14" s="328">
        <v>0</v>
      </c>
      <c r="T14" s="328">
        <v>0</v>
      </c>
    </row>
    <row r="15" spans="1:20" x14ac:dyDescent="0.35">
      <c r="A15" t="e">
        <f t="shared" si="0"/>
        <v>#VALUE!</v>
      </c>
      <c r="B15" s="333"/>
      <c r="C15" s="357">
        <v>0</v>
      </c>
      <c r="D15" s="357">
        <v>0</v>
      </c>
      <c r="E15" s="356">
        <v>0</v>
      </c>
      <c r="F15" s="356">
        <v>14702</v>
      </c>
      <c r="G15" s="356">
        <v>14702</v>
      </c>
      <c r="H15" s="328"/>
      <c r="I15" s="356">
        <v>0</v>
      </c>
      <c r="J15" s="356">
        <v>0</v>
      </c>
      <c r="K15" s="356">
        <v>14702</v>
      </c>
      <c r="L15" s="356">
        <v>0</v>
      </c>
      <c r="M15" s="356">
        <v>0</v>
      </c>
      <c r="N15" s="356">
        <v>0</v>
      </c>
      <c r="O15" s="356">
        <v>0</v>
      </c>
      <c r="P15" s="356">
        <v>0</v>
      </c>
      <c r="Q15" s="356">
        <v>0</v>
      </c>
      <c r="R15" s="356">
        <v>0</v>
      </c>
      <c r="S15" s="356">
        <v>0</v>
      </c>
      <c r="T15" s="356">
        <v>0</v>
      </c>
    </row>
    <row r="16" spans="1:20" x14ac:dyDescent="0.35">
      <c r="A16" t="e">
        <f t="shared" si="0"/>
        <v>#VALUE!</v>
      </c>
      <c r="B16" s="333"/>
      <c r="C16" s="333"/>
      <c r="D16" s="333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  <c r="R16" s="328"/>
      <c r="S16" s="328"/>
      <c r="T16" s="328"/>
    </row>
    <row r="17" spans="1:20" x14ac:dyDescent="0.35">
      <c r="A17">
        <f t="shared" si="0"/>
        <v>621012</v>
      </c>
      <c r="B17" s="333" t="s">
        <v>1951</v>
      </c>
      <c r="C17" s="333">
        <v>0</v>
      </c>
      <c r="D17" s="333">
        <v>0</v>
      </c>
      <c r="E17" s="328">
        <v>8684.7000000000007</v>
      </c>
      <c r="F17" s="328">
        <v>19783</v>
      </c>
      <c r="G17" s="328">
        <v>19783</v>
      </c>
      <c r="H17" s="328"/>
      <c r="I17" s="328">
        <v>0</v>
      </c>
      <c r="J17" s="328">
        <v>0</v>
      </c>
      <c r="K17" s="328">
        <v>0</v>
      </c>
      <c r="L17" s="328">
        <v>0</v>
      </c>
      <c r="M17" s="328">
        <v>0</v>
      </c>
      <c r="N17" s="328">
        <v>0</v>
      </c>
      <c r="O17" s="328">
        <v>19783</v>
      </c>
      <c r="P17" s="328">
        <v>0</v>
      </c>
      <c r="Q17" s="328">
        <v>0</v>
      </c>
      <c r="R17" s="328">
        <v>0</v>
      </c>
      <c r="S17" s="328">
        <v>0</v>
      </c>
      <c r="T17" s="328">
        <v>0</v>
      </c>
    </row>
    <row r="18" spans="1:20" x14ac:dyDescent="0.35">
      <c r="A18">
        <f t="shared" si="0"/>
        <v>622000</v>
      </c>
      <c r="B18" s="333" t="s">
        <v>1952</v>
      </c>
      <c r="C18" s="333">
        <v>0</v>
      </c>
      <c r="D18" s="333">
        <v>0</v>
      </c>
      <c r="E18" s="328">
        <v>0</v>
      </c>
      <c r="F18" s="328">
        <v>861</v>
      </c>
      <c r="G18" s="328">
        <v>861</v>
      </c>
      <c r="H18" s="328"/>
      <c r="I18" s="328">
        <v>0</v>
      </c>
      <c r="J18" s="328">
        <v>0</v>
      </c>
      <c r="K18" s="328">
        <v>0</v>
      </c>
      <c r="L18" s="328">
        <v>0</v>
      </c>
      <c r="M18" s="328">
        <v>0</v>
      </c>
      <c r="N18" s="328">
        <v>861</v>
      </c>
      <c r="O18" s="328">
        <v>0</v>
      </c>
      <c r="P18" s="328">
        <v>0</v>
      </c>
      <c r="Q18" s="328">
        <v>0</v>
      </c>
      <c r="R18" s="328">
        <v>0</v>
      </c>
      <c r="S18" s="328">
        <v>0</v>
      </c>
      <c r="T18" s="328">
        <v>0</v>
      </c>
    </row>
    <row r="19" spans="1:20" x14ac:dyDescent="0.35">
      <c r="A19">
        <f t="shared" si="0"/>
        <v>625010</v>
      </c>
      <c r="B19" s="333" t="s">
        <v>1953</v>
      </c>
      <c r="C19" s="333">
        <v>0</v>
      </c>
      <c r="D19" s="333">
        <v>0</v>
      </c>
      <c r="E19" s="328">
        <v>6246</v>
      </c>
      <c r="F19" s="328">
        <v>10350</v>
      </c>
      <c r="G19" s="328">
        <v>10350</v>
      </c>
      <c r="H19" s="328"/>
      <c r="I19" s="328">
        <v>0</v>
      </c>
      <c r="J19" s="328">
        <v>10350</v>
      </c>
      <c r="K19" s="328">
        <v>0</v>
      </c>
      <c r="L19" s="328">
        <v>0</v>
      </c>
      <c r="M19" s="328">
        <v>0</v>
      </c>
      <c r="N19" s="328">
        <v>0</v>
      </c>
      <c r="O19" s="328">
        <v>0</v>
      </c>
      <c r="P19" s="328">
        <v>0</v>
      </c>
      <c r="Q19" s="328">
        <v>0</v>
      </c>
      <c r="R19" s="328">
        <v>0</v>
      </c>
      <c r="S19" s="328">
        <v>0</v>
      </c>
      <c r="T19" s="328">
        <v>0</v>
      </c>
    </row>
    <row r="20" spans="1:20" x14ac:dyDescent="0.35">
      <c r="A20" t="e">
        <f t="shared" si="0"/>
        <v>#VALUE!</v>
      </c>
      <c r="B20" s="333"/>
      <c r="C20" s="357">
        <v>0</v>
      </c>
      <c r="D20" s="357">
        <v>0</v>
      </c>
      <c r="E20" s="356">
        <v>14930.7</v>
      </c>
      <c r="F20" s="356">
        <v>30994</v>
      </c>
      <c r="G20" s="356">
        <v>30994</v>
      </c>
      <c r="H20" s="328"/>
      <c r="I20" s="356">
        <v>0</v>
      </c>
      <c r="J20" s="356">
        <v>10350</v>
      </c>
      <c r="K20" s="356">
        <v>0</v>
      </c>
      <c r="L20" s="356">
        <v>0</v>
      </c>
      <c r="M20" s="356">
        <v>0</v>
      </c>
      <c r="N20" s="356">
        <v>861</v>
      </c>
      <c r="O20" s="356">
        <v>19783</v>
      </c>
      <c r="P20" s="356">
        <v>0</v>
      </c>
      <c r="Q20" s="356">
        <v>0</v>
      </c>
      <c r="R20" s="356">
        <v>0</v>
      </c>
      <c r="S20" s="356">
        <v>0</v>
      </c>
      <c r="T20" s="356">
        <v>0</v>
      </c>
    </row>
    <row r="21" spans="1:20" x14ac:dyDescent="0.35">
      <c r="A21" t="e">
        <f t="shared" si="0"/>
        <v>#VALUE!</v>
      </c>
      <c r="B21" s="333"/>
      <c r="C21" s="333"/>
      <c r="D21" s="333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  <c r="R21" s="328"/>
      <c r="S21" s="328"/>
      <c r="T21" s="328"/>
    </row>
    <row r="22" spans="1:20" x14ac:dyDescent="0.35">
      <c r="A22">
        <f t="shared" si="0"/>
        <v>640012</v>
      </c>
      <c r="B22" s="333" t="s">
        <v>1954</v>
      </c>
      <c r="C22" s="333">
        <v>25000</v>
      </c>
      <c r="D22" s="333">
        <v>19602</v>
      </c>
      <c r="E22" s="328">
        <v>5880.6</v>
      </c>
      <c r="F22" s="328">
        <v>6765</v>
      </c>
      <c r="G22" s="328">
        <v>-18235</v>
      </c>
      <c r="H22" s="328"/>
      <c r="I22" s="328">
        <v>6765</v>
      </c>
      <c r="J22" s="328">
        <v>0</v>
      </c>
      <c r="K22" s="328">
        <v>0</v>
      </c>
      <c r="L22" s="328">
        <v>0</v>
      </c>
      <c r="M22" s="328">
        <v>0</v>
      </c>
      <c r="N22" s="328">
        <v>0</v>
      </c>
      <c r="O22" s="328">
        <v>0</v>
      </c>
      <c r="P22" s="328">
        <v>0</v>
      </c>
      <c r="Q22" s="328">
        <v>0</v>
      </c>
      <c r="R22" s="328">
        <v>0</v>
      </c>
      <c r="S22" s="328">
        <v>0</v>
      </c>
      <c r="T22" s="328">
        <v>0</v>
      </c>
    </row>
    <row r="23" spans="1:20" x14ac:dyDescent="0.35">
      <c r="A23">
        <f t="shared" si="0"/>
        <v>642012</v>
      </c>
      <c r="B23" s="333" t="s">
        <v>1955</v>
      </c>
      <c r="C23" s="333">
        <v>15000</v>
      </c>
      <c r="D23" s="333">
        <v>65336.42</v>
      </c>
      <c r="E23" s="328">
        <v>0</v>
      </c>
      <c r="F23" s="328">
        <v>107381</v>
      </c>
      <c r="G23" s="328">
        <v>92381</v>
      </c>
      <c r="H23" s="328"/>
      <c r="I23" s="328">
        <v>1697</v>
      </c>
      <c r="J23" s="328">
        <v>50000</v>
      </c>
      <c r="K23" s="328">
        <v>3065</v>
      </c>
      <c r="L23" s="328">
        <v>0</v>
      </c>
      <c r="M23" s="328">
        <v>0</v>
      </c>
      <c r="N23" s="328">
        <v>52619</v>
      </c>
      <c r="O23" s="328">
        <v>0</v>
      </c>
      <c r="P23" s="328">
        <v>0</v>
      </c>
      <c r="Q23" s="328">
        <v>0</v>
      </c>
      <c r="R23" s="328">
        <v>0</v>
      </c>
      <c r="S23" s="328">
        <v>0</v>
      </c>
      <c r="T23" s="328">
        <v>0</v>
      </c>
    </row>
    <row r="24" spans="1:20" x14ac:dyDescent="0.35">
      <c r="A24" t="e">
        <f t="shared" si="0"/>
        <v>#VALUE!</v>
      </c>
      <c r="B24" s="333"/>
      <c r="C24" s="357">
        <v>40000</v>
      </c>
      <c r="D24" s="357">
        <v>84938.42</v>
      </c>
      <c r="E24" s="356">
        <v>5880.6</v>
      </c>
      <c r="F24" s="356">
        <v>114146</v>
      </c>
      <c r="G24" s="356">
        <v>74146</v>
      </c>
      <c r="H24" s="328"/>
      <c r="I24" s="356">
        <v>8462</v>
      </c>
      <c r="J24" s="356">
        <v>50000</v>
      </c>
      <c r="K24" s="356">
        <v>3065</v>
      </c>
      <c r="L24" s="356">
        <v>0</v>
      </c>
      <c r="M24" s="356">
        <v>0</v>
      </c>
      <c r="N24" s="356">
        <v>52619</v>
      </c>
      <c r="O24" s="356">
        <v>0</v>
      </c>
      <c r="P24" s="356">
        <v>0</v>
      </c>
      <c r="Q24" s="356">
        <v>0</v>
      </c>
      <c r="R24" s="356">
        <v>0</v>
      </c>
      <c r="S24" s="356">
        <v>0</v>
      </c>
      <c r="T24" s="356">
        <v>0</v>
      </c>
    </row>
    <row r="25" spans="1:20" x14ac:dyDescent="0.35">
      <c r="A25" t="e">
        <f t="shared" si="0"/>
        <v>#VALUE!</v>
      </c>
      <c r="B25" s="333"/>
      <c r="C25" s="333"/>
      <c r="D25" s="333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</row>
    <row r="26" spans="1:20" x14ac:dyDescent="0.35">
      <c r="A26">
        <f t="shared" si="0"/>
        <v>663000</v>
      </c>
      <c r="B26" s="333" t="s">
        <v>1956</v>
      </c>
      <c r="C26" s="333">
        <v>0</v>
      </c>
      <c r="D26" s="333">
        <v>90</v>
      </c>
      <c r="E26" s="328">
        <v>7.5</v>
      </c>
      <c r="F26" s="328">
        <v>96</v>
      </c>
      <c r="G26" s="328">
        <v>96</v>
      </c>
      <c r="H26" s="328"/>
      <c r="I26" s="328">
        <v>8</v>
      </c>
      <c r="J26" s="328">
        <v>8</v>
      </c>
      <c r="K26" s="328">
        <v>8</v>
      </c>
      <c r="L26" s="328">
        <v>8</v>
      </c>
      <c r="M26" s="328">
        <v>8</v>
      </c>
      <c r="N26" s="328">
        <v>8</v>
      </c>
      <c r="O26" s="328">
        <v>8</v>
      </c>
      <c r="P26" s="328">
        <v>8</v>
      </c>
      <c r="Q26" s="328">
        <v>8</v>
      </c>
      <c r="R26" s="328">
        <v>8</v>
      </c>
      <c r="S26" s="328">
        <v>8</v>
      </c>
      <c r="T26" s="328">
        <v>8</v>
      </c>
    </row>
    <row r="27" spans="1:20" x14ac:dyDescent="0.35">
      <c r="A27" t="e">
        <f t="shared" si="0"/>
        <v>#VALUE!</v>
      </c>
      <c r="B27" s="333"/>
      <c r="C27" s="357">
        <v>0</v>
      </c>
      <c r="D27" s="357">
        <v>90</v>
      </c>
      <c r="E27" s="356">
        <v>7.5</v>
      </c>
      <c r="F27" s="356">
        <v>96</v>
      </c>
      <c r="G27" s="356">
        <v>96</v>
      </c>
      <c r="H27" s="328"/>
      <c r="I27" s="356">
        <v>8</v>
      </c>
      <c r="J27" s="356">
        <v>8</v>
      </c>
      <c r="K27" s="356">
        <v>8</v>
      </c>
      <c r="L27" s="356">
        <v>8</v>
      </c>
      <c r="M27" s="356">
        <v>8</v>
      </c>
      <c r="N27" s="356">
        <v>8</v>
      </c>
      <c r="O27" s="356">
        <v>8</v>
      </c>
      <c r="P27" s="356">
        <v>8</v>
      </c>
      <c r="Q27" s="356">
        <v>8</v>
      </c>
      <c r="R27" s="356">
        <v>8</v>
      </c>
      <c r="S27" s="356">
        <v>8</v>
      </c>
      <c r="T27" s="356">
        <v>8</v>
      </c>
    </row>
    <row r="28" spans="1:20" x14ac:dyDescent="0.35">
      <c r="A28" t="e">
        <f t="shared" si="0"/>
        <v>#VALUE!</v>
      </c>
      <c r="B28" s="333"/>
      <c r="C28" s="333"/>
      <c r="D28" s="333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8"/>
      <c r="S28" s="328"/>
      <c r="T28" s="328"/>
    </row>
    <row r="29" spans="1:20" x14ac:dyDescent="0.35">
      <c r="A29">
        <f t="shared" si="0"/>
        <v>673100</v>
      </c>
      <c r="B29" s="333" t="s">
        <v>1957</v>
      </c>
      <c r="C29" s="333">
        <v>0</v>
      </c>
      <c r="D29" s="333">
        <v>0</v>
      </c>
      <c r="E29" s="328">
        <v>0</v>
      </c>
      <c r="F29" s="328">
        <v>218720</v>
      </c>
      <c r="G29" s="328">
        <v>218720</v>
      </c>
      <c r="H29" s="328"/>
      <c r="I29" s="328">
        <v>17868</v>
      </c>
      <c r="J29" s="328">
        <v>17827</v>
      </c>
      <c r="K29" s="328">
        <v>18216</v>
      </c>
      <c r="L29" s="328">
        <v>18045</v>
      </c>
      <c r="M29" s="328">
        <v>18177</v>
      </c>
      <c r="N29" s="328">
        <v>18163</v>
      </c>
      <c r="O29" s="328">
        <v>18291</v>
      </c>
      <c r="P29" s="328">
        <v>18282</v>
      </c>
      <c r="Q29" s="328">
        <v>18342</v>
      </c>
      <c r="R29" s="328">
        <v>18465</v>
      </c>
      <c r="S29" s="328">
        <v>18462</v>
      </c>
      <c r="T29" s="328">
        <v>18582</v>
      </c>
    </row>
    <row r="30" spans="1:20" x14ac:dyDescent="0.35">
      <c r="A30">
        <f t="shared" si="0"/>
        <v>673200</v>
      </c>
      <c r="B30" s="333" t="s">
        <v>1958</v>
      </c>
      <c r="C30" s="333">
        <v>33895</v>
      </c>
      <c r="D30" s="333">
        <v>47061.5</v>
      </c>
      <c r="E30" s="328">
        <v>23320.97</v>
      </c>
      <c r="F30" s="328">
        <v>25552</v>
      </c>
      <c r="G30" s="328">
        <v>-8343</v>
      </c>
      <c r="H30" s="328"/>
      <c r="I30" s="328">
        <v>2496</v>
      </c>
      <c r="J30" s="328">
        <v>2438</v>
      </c>
      <c r="K30" s="328">
        <v>2149</v>
      </c>
      <c r="L30" s="328">
        <v>2320</v>
      </c>
      <c r="M30" s="328">
        <v>2188</v>
      </c>
      <c r="N30" s="328">
        <v>2201</v>
      </c>
      <c r="O30" s="328">
        <v>2073</v>
      </c>
      <c r="P30" s="328">
        <v>2082</v>
      </c>
      <c r="Q30" s="328">
        <v>2022</v>
      </c>
      <c r="R30" s="328">
        <v>1899</v>
      </c>
      <c r="S30" s="328">
        <v>1902</v>
      </c>
      <c r="T30" s="328">
        <v>1782</v>
      </c>
    </row>
    <row r="31" spans="1:20" x14ac:dyDescent="0.35">
      <c r="A31" t="e">
        <f t="shared" si="0"/>
        <v>#VALUE!</v>
      </c>
      <c r="B31" s="333"/>
      <c r="C31" s="357">
        <v>33895</v>
      </c>
      <c r="D31" s="357">
        <v>47061.5</v>
      </c>
      <c r="E31" s="356">
        <v>23320.97</v>
      </c>
      <c r="F31" s="356">
        <v>244272</v>
      </c>
      <c r="G31" s="356">
        <v>210377</v>
      </c>
      <c r="H31" s="328"/>
      <c r="I31" s="356">
        <v>20364</v>
      </c>
      <c r="J31" s="356">
        <v>20265</v>
      </c>
      <c r="K31" s="356">
        <v>20365</v>
      </c>
      <c r="L31" s="356">
        <v>20365</v>
      </c>
      <c r="M31" s="356">
        <v>20365</v>
      </c>
      <c r="N31" s="356">
        <v>20364</v>
      </c>
      <c r="O31" s="356">
        <v>20364</v>
      </c>
      <c r="P31" s="356">
        <v>20364</v>
      </c>
      <c r="Q31" s="356">
        <v>20364</v>
      </c>
      <c r="R31" s="356">
        <v>20364</v>
      </c>
      <c r="S31" s="356">
        <v>20364</v>
      </c>
      <c r="T31" s="356">
        <v>20364</v>
      </c>
    </row>
    <row r="32" spans="1:20" x14ac:dyDescent="0.35">
      <c r="A32" t="e">
        <f t="shared" si="0"/>
        <v>#VALUE!</v>
      </c>
      <c r="B32" s="333"/>
      <c r="C32" s="357">
        <v>73895</v>
      </c>
      <c r="D32" s="357">
        <v>132089.92000000001</v>
      </c>
      <c r="E32" s="356">
        <v>44139.77</v>
      </c>
      <c r="F32" s="356">
        <v>404210</v>
      </c>
      <c r="G32" s="356">
        <v>330315</v>
      </c>
      <c r="H32" s="328"/>
      <c r="I32" s="356">
        <v>28834</v>
      </c>
      <c r="J32" s="356">
        <v>80623</v>
      </c>
      <c r="K32" s="356">
        <v>38140</v>
      </c>
      <c r="L32" s="356">
        <v>20373</v>
      </c>
      <c r="M32" s="356">
        <v>20373</v>
      </c>
      <c r="N32" s="356">
        <v>73852</v>
      </c>
      <c r="O32" s="356">
        <v>40155</v>
      </c>
      <c r="P32" s="356">
        <v>20372</v>
      </c>
      <c r="Q32" s="356">
        <v>20372</v>
      </c>
      <c r="R32" s="356">
        <v>20372</v>
      </c>
      <c r="S32" s="356">
        <v>20372</v>
      </c>
      <c r="T32" s="356">
        <v>20372</v>
      </c>
    </row>
    <row r="33" spans="1:20" x14ac:dyDescent="0.35">
      <c r="A33" t="e">
        <f t="shared" si="0"/>
        <v>#VALUE!</v>
      </c>
      <c r="B33" s="333"/>
      <c r="C33" s="357">
        <v>407014.48</v>
      </c>
      <c r="D33" s="357">
        <v>351638.01</v>
      </c>
      <c r="E33" s="356">
        <v>185463.81</v>
      </c>
      <c r="F33" s="356">
        <v>52858</v>
      </c>
      <c r="G33" s="356">
        <v>-354156.48</v>
      </c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</row>
    <row r="34" spans="1:20" x14ac:dyDescent="0.35">
      <c r="A34" t="e">
        <f t="shared" si="0"/>
        <v>#VALUE!</v>
      </c>
      <c r="B34" s="333"/>
      <c r="C34" s="333"/>
      <c r="D34" s="333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</row>
    <row r="35" spans="1:20" x14ac:dyDescent="0.35">
      <c r="A35" t="e">
        <f t="shared" si="0"/>
        <v>#VALUE!</v>
      </c>
      <c r="B35" s="333"/>
      <c r="C35" s="333"/>
      <c r="D35" s="333"/>
      <c r="E35" s="328"/>
      <c r="F35" s="328"/>
      <c r="G35" s="328"/>
      <c r="H35" s="328"/>
      <c r="I35" s="328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</row>
    <row r="36" spans="1:20" x14ac:dyDescent="0.35">
      <c r="A36" t="e">
        <f t="shared" si="0"/>
        <v>#VALUE!</v>
      </c>
      <c r="B36" s="333"/>
      <c r="C36" s="333"/>
      <c r="D36" s="333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</row>
    <row r="37" spans="1:20" x14ac:dyDescent="0.35">
      <c r="A37" t="e">
        <f t="shared" si="0"/>
        <v>#VALUE!</v>
      </c>
      <c r="B37" s="333"/>
      <c r="C37" s="333"/>
      <c r="D37" s="333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</row>
    <row r="38" spans="1:20" x14ac:dyDescent="0.35">
      <c r="A38" t="e">
        <f t="shared" si="0"/>
        <v>#VALUE!</v>
      </c>
      <c r="B38" s="333"/>
      <c r="C38" s="333"/>
      <c r="D38" s="333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</row>
    <row r="39" spans="1:20" x14ac:dyDescent="0.35">
      <c r="A39" t="e">
        <f t="shared" si="0"/>
        <v>#VALUE!</v>
      </c>
      <c r="B39" s="333"/>
      <c r="C39" s="333"/>
      <c r="D39" s="333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</row>
    <row r="40" spans="1:20" x14ac:dyDescent="0.35">
      <c r="A40" t="e">
        <f t="shared" si="0"/>
        <v>#VALUE!</v>
      </c>
      <c r="B40" s="333"/>
      <c r="C40" s="333"/>
      <c r="D40" s="333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</row>
    <row r="41" spans="1:20" x14ac:dyDescent="0.35">
      <c r="A41" t="e">
        <f t="shared" si="0"/>
        <v>#VALUE!</v>
      </c>
      <c r="B41" s="333"/>
      <c r="C41" s="333"/>
      <c r="D41" s="333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</row>
    <row r="42" spans="1:20" x14ac:dyDescent="0.35">
      <c r="A42" t="e">
        <f t="shared" si="0"/>
        <v>#VALUE!</v>
      </c>
      <c r="B42" s="333"/>
      <c r="C42" s="333"/>
      <c r="D42" s="333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</row>
    <row r="43" spans="1:20" x14ac:dyDescent="0.35">
      <c r="A43" t="e">
        <f t="shared" si="0"/>
        <v>#VALUE!</v>
      </c>
      <c r="B43" s="333"/>
      <c r="C43" s="333"/>
      <c r="D43" s="333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</row>
    <row r="44" spans="1:20" x14ac:dyDescent="0.35">
      <c r="A44" t="e">
        <f t="shared" si="0"/>
        <v>#VALUE!</v>
      </c>
      <c r="B44" s="333"/>
      <c r="C44" s="333"/>
      <c r="D44" s="333"/>
      <c r="E44" s="328"/>
      <c r="F44" s="328"/>
      <c r="G44" s="328"/>
      <c r="H44" s="328"/>
      <c r="I44" s="328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</row>
    <row r="45" spans="1:20" x14ac:dyDescent="0.35">
      <c r="A45" t="e">
        <f t="shared" si="0"/>
        <v>#VALUE!</v>
      </c>
      <c r="B45" s="333"/>
      <c r="C45" s="333"/>
      <c r="D45" s="333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</row>
    <row r="46" spans="1:20" x14ac:dyDescent="0.35">
      <c r="A46" t="e">
        <f t="shared" si="0"/>
        <v>#VALUE!</v>
      </c>
      <c r="B46" s="333"/>
      <c r="C46" s="333"/>
      <c r="D46" s="333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</row>
    <row r="47" spans="1:20" x14ac:dyDescent="0.35">
      <c r="A47" t="e">
        <f t="shared" si="0"/>
        <v>#VALUE!</v>
      </c>
      <c r="B47" s="333"/>
      <c r="C47" s="333"/>
      <c r="D47" s="333"/>
      <c r="E47" s="328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</row>
    <row r="48" spans="1:20" x14ac:dyDescent="0.35">
      <c r="A48" t="e">
        <f t="shared" si="0"/>
        <v>#VALUE!</v>
      </c>
      <c r="B48" s="333"/>
      <c r="C48" s="333"/>
      <c r="D48" s="333"/>
      <c r="E48" s="328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</row>
    <row r="49" spans="1:20" x14ac:dyDescent="0.35">
      <c r="A49" t="e">
        <f t="shared" si="0"/>
        <v>#VALUE!</v>
      </c>
      <c r="B49" s="333"/>
      <c r="C49" s="333"/>
      <c r="D49" s="333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</row>
    <row r="50" spans="1:20" x14ac:dyDescent="0.35">
      <c r="A50" t="e">
        <f t="shared" si="0"/>
        <v>#VALUE!</v>
      </c>
      <c r="B50" s="333"/>
      <c r="C50" s="333"/>
      <c r="D50" s="333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</row>
    <row r="51" spans="1:20" x14ac:dyDescent="0.35">
      <c r="A51" t="e">
        <f t="shared" si="0"/>
        <v>#VALUE!</v>
      </c>
      <c r="B51" s="333"/>
      <c r="C51" s="333"/>
      <c r="D51" s="333"/>
      <c r="E51" s="328"/>
      <c r="F51" s="328"/>
      <c r="G51" s="328"/>
      <c r="H51" s="328"/>
      <c r="I51" s="328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</row>
    <row r="52" spans="1:20" x14ac:dyDescent="0.35">
      <c r="A52" t="e">
        <f t="shared" si="0"/>
        <v>#VALUE!</v>
      </c>
      <c r="B52" s="333"/>
      <c r="C52" s="333"/>
      <c r="D52" s="333"/>
      <c r="E52" s="328"/>
      <c r="F52" s="328"/>
      <c r="G52" s="328"/>
      <c r="H52" s="328"/>
      <c r="I52" s="328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</row>
    <row r="53" spans="1:20" x14ac:dyDescent="0.35">
      <c r="A53" t="e">
        <f t="shared" si="0"/>
        <v>#VALUE!</v>
      </c>
      <c r="B53" s="333"/>
      <c r="C53" s="333"/>
      <c r="D53" s="333"/>
      <c r="E53" s="328"/>
      <c r="F53" s="328"/>
      <c r="G53" s="328"/>
      <c r="H53" s="328"/>
      <c r="I53" s="328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</row>
    <row r="54" spans="1:20" x14ac:dyDescent="0.35">
      <c r="A54" t="e">
        <f t="shared" si="0"/>
        <v>#VALUE!</v>
      </c>
      <c r="B54" s="333"/>
      <c r="C54" s="333"/>
      <c r="D54" s="333"/>
      <c r="E54" s="328"/>
      <c r="F54" s="328"/>
      <c r="G54" s="328"/>
      <c r="H54" s="328"/>
      <c r="I54" s="328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</row>
    <row r="55" spans="1:20" x14ac:dyDescent="0.35">
      <c r="A55" t="e">
        <f t="shared" si="0"/>
        <v>#VALUE!</v>
      </c>
      <c r="B55" s="333"/>
      <c r="C55" s="333"/>
      <c r="D55" s="333"/>
      <c r="E55" s="328"/>
      <c r="F55" s="328"/>
      <c r="G55" s="328"/>
      <c r="H55" s="328"/>
      <c r="I55" s="328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</row>
    <row r="56" spans="1:20" x14ac:dyDescent="0.35">
      <c r="A56" t="e">
        <f t="shared" si="0"/>
        <v>#VALUE!</v>
      </c>
      <c r="B56" s="333"/>
      <c r="C56" s="333"/>
      <c r="D56" s="333"/>
      <c r="E56" s="328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</row>
    <row r="57" spans="1:20" x14ac:dyDescent="0.35">
      <c r="A57" t="e">
        <f t="shared" si="0"/>
        <v>#VALUE!</v>
      </c>
      <c r="B57" s="333"/>
      <c r="C57" s="333"/>
      <c r="D57" s="333"/>
      <c r="E57" s="328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</row>
    <row r="58" spans="1:20" x14ac:dyDescent="0.35">
      <c r="A58" t="e">
        <f t="shared" si="0"/>
        <v>#VALUE!</v>
      </c>
      <c r="B58" s="333"/>
      <c r="C58" s="333"/>
      <c r="D58" s="333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</row>
    <row r="59" spans="1:20" x14ac:dyDescent="0.35">
      <c r="A59" t="e">
        <f t="shared" si="0"/>
        <v>#VALUE!</v>
      </c>
      <c r="B59" s="333"/>
      <c r="C59" s="333"/>
      <c r="D59" s="333"/>
      <c r="E59" s="328"/>
      <c r="F59" s="328"/>
      <c r="G59" s="328"/>
      <c r="H59" s="328"/>
      <c r="I59" s="328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</row>
    <row r="60" spans="1:20" x14ac:dyDescent="0.35">
      <c r="A60" t="e">
        <f t="shared" si="0"/>
        <v>#VALUE!</v>
      </c>
      <c r="B60" s="333"/>
      <c r="C60" s="333"/>
      <c r="D60" s="333"/>
      <c r="E60" s="328"/>
      <c r="F60" s="328"/>
      <c r="G60" s="328"/>
      <c r="H60" s="328"/>
      <c r="I60" s="328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</row>
    <row r="61" spans="1:20" x14ac:dyDescent="0.35">
      <c r="A61" t="e">
        <f t="shared" si="0"/>
        <v>#VALUE!</v>
      </c>
      <c r="B61" s="333"/>
      <c r="C61" s="333"/>
      <c r="D61" s="333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</row>
    <row r="62" spans="1:20" x14ac:dyDescent="0.35">
      <c r="A62" t="e">
        <f t="shared" si="0"/>
        <v>#VALUE!</v>
      </c>
      <c r="B62" s="333"/>
      <c r="C62" s="333"/>
      <c r="D62" s="333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</row>
    <row r="63" spans="1:20" x14ac:dyDescent="0.35">
      <c r="A63" t="e">
        <f t="shared" si="0"/>
        <v>#VALUE!</v>
      </c>
      <c r="B63" s="333"/>
      <c r="C63" s="333"/>
      <c r="D63" s="333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</row>
    <row r="64" spans="1:20" x14ac:dyDescent="0.35">
      <c r="A64" t="e">
        <f t="shared" si="0"/>
        <v>#VALUE!</v>
      </c>
      <c r="B64" s="333"/>
      <c r="C64" s="333"/>
      <c r="D64" s="333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</row>
    <row r="65" spans="1:20" x14ac:dyDescent="0.35">
      <c r="A65" t="e">
        <f t="shared" si="0"/>
        <v>#VALUE!</v>
      </c>
      <c r="B65" s="333"/>
      <c r="C65" s="333"/>
      <c r="D65" s="333"/>
      <c r="E65" s="328"/>
      <c r="F65" s="328"/>
      <c r="G65" s="328"/>
      <c r="H65" s="328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</row>
    <row r="66" spans="1:20" x14ac:dyDescent="0.35">
      <c r="A66" t="e">
        <f t="shared" si="0"/>
        <v>#VALUE!</v>
      </c>
      <c r="B66" s="333"/>
      <c r="C66" s="333"/>
      <c r="D66" s="333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</row>
    <row r="67" spans="1:20" x14ac:dyDescent="0.35">
      <c r="A67" t="e">
        <f t="shared" ref="A67:A130" si="1">VALUE(LEFT(B67,6))</f>
        <v>#VALUE!</v>
      </c>
      <c r="B67" s="333"/>
      <c r="C67" s="333"/>
      <c r="D67" s="333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</row>
    <row r="68" spans="1:20" x14ac:dyDescent="0.35">
      <c r="A68" t="e">
        <f t="shared" si="1"/>
        <v>#VALUE!</v>
      </c>
      <c r="B68" s="333"/>
      <c r="C68" s="333"/>
      <c r="D68" s="333"/>
      <c r="E68" s="328"/>
      <c r="F68" s="328"/>
      <c r="G68" s="328"/>
      <c r="H68" s="328"/>
      <c r="I68" s="328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</row>
    <row r="69" spans="1:20" x14ac:dyDescent="0.35">
      <c r="A69" t="e">
        <f t="shared" si="1"/>
        <v>#VALUE!</v>
      </c>
      <c r="B69" s="333"/>
      <c r="C69" s="333"/>
      <c r="D69" s="333"/>
      <c r="E69" s="328"/>
      <c r="F69" s="328"/>
      <c r="G69" s="328"/>
      <c r="H69" s="328"/>
      <c r="I69" s="328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</row>
    <row r="70" spans="1:20" x14ac:dyDescent="0.35">
      <c r="A70" t="e">
        <f t="shared" si="1"/>
        <v>#VALUE!</v>
      </c>
      <c r="B70" s="333"/>
      <c r="C70" s="333"/>
      <c r="D70" s="333"/>
      <c r="E70" s="328"/>
      <c r="F70" s="328"/>
      <c r="G70" s="328"/>
      <c r="H70" s="328"/>
      <c r="I70" s="328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</row>
    <row r="71" spans="1:20" x14ac:dyDescent="0.35">
      <c r="A71" t="e">
        <f t="shared" si="1"/>
        <v>#VALUE!</v>
      </c>
      <c r="B71" s="333"/>
      <c r="C71" s="333"/>
      <c r="D71" s="333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</row>
    <row r="72" spans="1:20" x14ac:dyDescent="0.35">
      <c r="A72" t="e">
        <f t="shared" si="1"/>
        <v>#VALUE!</v>
      </c>
      <c r="B72" s="333"/>
      <c r="C72" s="333"/>
      <c r="D72" s="333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</row>
    <row r="73" spans="1:20" x14ac:dyDescent="0.35">
      <c r="A73" t="e">
        <f t="shared" si="1"/>
        <v>#VALUE!</v>
      </c>
      <c r="B73" s="333"/>
      <c r="C73" s="333"/>
      <c r="D73" s="333"/>
      <c r="E73" s="328"/>
      <c r="F73" s="328"/>
      <c r="G73" s="328"/>
      <c r="H73" s="328"/>
      <c r="I73" s="328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</row>
    <row r="74" spans="1:20" x14ac:dyDescent="0.35">
      <c r="A74" t="e">
        <f t="shared" si="1"/>
        <v>#VALUE!</v>
      </c>
      <c r="B74" s="333"/>
      <c r="C74" s="333"/>
      <c r="D74" s="333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</row>
    <row r="75" spans="1:20" x14ac:dyDescent="0.35">
      <c r="A75" t="e">
        <f t="shared" si="1"/>
        <v>#VALUE!</v>
      </c>
      <c r="B75" s="333"/>
      <c r="C75" s="333"/>
      <c r="D75" s="333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</row>
    <row r="76" spans="1:20" x14ac:dyDescent="0.35">
      <c r="A76" t="e">
        <f t="shared" si="1"/>
        <v>#VALUE!</v>
      </c>
      <c r="B76" s="333"/>
      <c r="C76" s="333"/>
      <c r="D76" s="333"/>
      <c r="E76" s="328"/>
      <c r="F76" s="328"/>
      <c r="G76" s="328"/>
      <c r="H76" s="328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</row>
    <row r="77" spans="1:20" x14ac:dyDescent="0.35">
      <c r="A77" t="e">
        <f t="shared" si="1"/>
        <v>#VALUE!</v>
      </c>
      <c r="B77" s="333"/>
      <c r="C77" s="333"/>
      <c r="D77" s="333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</row>
    <row r="78" spans="1:20" x14ac:dyDescent="0.35">
      <c r="A78" t="e">
        <f t="shared" si="1"/>
        <v>#VALUE!</v>
      </c>
      <c r="B78" s="333"/>
      <c r="C78" s="333"/>
      <c r="D78" s="333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</row>
    <row r="79" spans="1:20" x14ac:dyDescent="0.35">
      <c r="A79" t="e">
        <f t="shared" si="1"/>
        <v>#VALUE!</v>
      </c>
      <c r="B79" s="333"/>
      <c r="C79" s="333"/>
      <c r="D79" s="333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</row>
    <row r="80" spans="1:20" x14ac:dyDescent="0.35">
      <c r="A80" t="e">
        <f t="shared" si="1"/>
        <v>#VALUE!</v>
      </c>
      <c r="B80" s="333"/>
      <c r="C80" s="333"/>
      <c r="D80" s="333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</row>
    <row r="81" spans="1:20" x14ac:dyDescent="0.35">
      <c r="A81" t="e">
        <f t="shared" si="1"/>
        <v>#VALUE!</v>
      </c>
      <c r="B81" s="333"/>
      <c r="C81" s="333"/>
      <c r="D81" s="333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</row>
    <row r="82" spans="1:20" x14ac:dyDescent="0.35">
      <c r="A82" t="e">
        <f t="shared" si="1"/>
        <v>#VALUE!</v>
      </c>
      <c r="B82" s="333"/>
      <c r="C82" s="333"/>
      <c r="D82" s="333"/>
      <c r="E82" s="328"/>
      <c r="F82" s="328"/>
      <c r="G82" s="328"/>
      <c r="H82" s="328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</row>
    <row r="83" spans="1:20" x14ac:dyDescent="0.35">
      <c r="A83" t="e">
        <f t="shared" si="1"/>
        <v>#VALUE!</v>
      </c>
      <c r="B83" s="333"/>
      <c r="C83" s="333"/>
      <c r="D83" s="333"/>
      <c r="E83" s="328"/>
      <c r="F83" s="328"/>
      <c r="G83" s="328"/>
      <c r="H83" s="328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</row>
    <row r="84" spans="1:20" x14ac:dyDescent="0.35">
      <c r="A84" t="e">
        <f t="shared" si="1"/>
        <v>#VALUE!</v>
      </c>
      <c r="B84" s="333"/>
      <c r="C84" s="333"/>
      <c r="D84" s="333"/>
      <c r="E84" s="328"/>
      <c r="F84" s="328"/>
      <c r="G84" s="328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</row>
    <row r="85" spans="1:20" x14ac:dyDescent="0.35">
      <c r="A85" t="e">
        <f t="shared" si="1"/>
        <v>#VALUE!</v>
      </c>
      <c r="B85" s="333"/>
      <c r="C85" s="333"/>
      <c r="D85" s="333"/>
      <c r="E85" s="328"/>
      <c r="F85" s="328"/>
      <c r="G85" s="328"/>
      <c r="H85" s="328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</row>
    <row r="86" spans="1:20" x14ac:dyDescent="0.35">
      <c r="A86" t="e">
        <f t="shared" si="1"/>
        <v>#VALUE!</v>
      </c>
      <c r="B86" s="333"/>
      <c r="C86" s="333"/>
      <c r="D86" s="333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</row>
    <row r="87" spans="1:20" x14ac:dyDescent="0.35">
      <c r="A87" t="e">
        <f t="shared" si="1"/>
        <v>#VALUE!</v>
      </c>
      <c r="B87" s="333"/>
      <c r="C87" s="333"/>
      <c r="D87" s="333"/>
      <c r="E87" s="328"/>
      <c r="F87" s="328"/>
      <c r="G87" s="328"/>
      <c r="H87" s="328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</row>
    <row r="88" spans="1:20" x14ac:dyDescent="0.35">
      <c r="A88" t="e">
        <f t="shared" si="1"/>
        <v>#VALUE!</v>
      </c>
      <c r="B88" s="333"/>
      <c r="C88" s="333"/>
      <c r="D88" s="333"/>
      <c r="E88" s="328"/>
      <c r="F88" s="328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</row>
    <row r="89" spans="1:20" x14ac:dyDescent="0.35">
      <c r="A89" t="e">
        <f t="shared" si="1"/>
        <v>#VALUE!</v>
      </c>
      <c r="B89" s="333"/>
      <c r="C89" s="333"/>
      <c r="D89" s="333"/>
      <c r="E89" s="328"/>
      <c r="F89" s="328"/>
      <c r="G89" s="328"/>
      <c r="H89" s="328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</row>
    <row r="90" spans="1:20" x14ac:dyDescent="0.35">
      <c r="A90" t="e">
        <f t="shared" si="1"/>
        <v>#VALUE!</v>
      </c>
      <c r="B90" s="333"/>
      <c r="C90" s="333"/>
      <c r="D90" s="333"/>
      <c r="E90" s="328"/>
      <c r="F90" s="328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</row>
    <row r="91" spans="1:20" x14ac:dyDescent="0.35">
      <c r="A91" t="e">
        <f t="shared" si="1"/>
        <v>#VALUE!</v>
      </c>
      <c r="B91" s="333"/>
      <c r="C91" s="333"/>
      <c r="D91" s="333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</row>
    <row r="92" spans="1:20" x14ac:dyDescent="0.35">
      <c r="A92" t="e">
        <f t="shared" si="1"/>
        <v>#VALUE!</v>
      </c>
      <c r="B92" s="333"/>
      <c r="C92" s="333"/>
      <c r="D92" s="333"/>
      <c r="E92" s="328"/>
      <c r="F92" s="328"/>
      <c r="G92" s="328"/>
      <c r="H92" s="328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</row>
    <row r="93" spans="1:20" x14ac:dyDescent="0.35">
      <c r="A93" t="e">
        <f t="shared" si="1"/>
        <v>#VALUE!</v>
      </c>
      <c r="B93" s="333"/>
      <c r="C93" s="333"/>
      <c r="D93" s="333"/>
      <c r="E93" s="328"/>
      <c r="F93" s="328"/>
      <c r="G93" s="328"/>
      <c r="H93" s="328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</row>
    <row r="94" spans="1:20" x14ac:dyDescent="0.35">
      <c r="A94" t="e">
        <f t="shared" si="1"/>
        <v>#VALUE!</v>
      </c>
      <c r="B94" s="333"/>
      <c r="C94" s="333"/>
      <c r="D94" s="333"/>
      <c r="E94" s="328"/>
      <c r="F94" s="328"/>
      <c r="G94" s="328"/>
      <c r="H94" s="328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</row>
    <row r="95" spans="1:20" x14ac:dyDescent="0.35">
      <c r="A95" t="e">
        <f t="shared" si="1"/>
        <v>#VALUE!</v>
      </c>
      <c r="B95" s="333"/>
      <c r="C95" s="333"/>
      <c r="D95" s="333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</row>
    <row r="96" spans="1:20" x14ac:dyDescent="0.35">
      <c r="A96" t="e">
        <f t="shared" si="1"/>
        <v>#VALUE!</v>
      </c>
      <c r="B96" s="333"/>
      <c r="C96" s="333"/>
      <c r="D96" s="333"/>
      <c r="E96" s="328"/>
      <c r="F96" s="328"/>
      <c r="G96" s="328"/>
      <c r="H96" s="328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</row>
    <row r="97" spans="1:20" x14ac:dyDescent="0.35">
      <c r="A97" t="e">
        <f t="shared" si="1"/>
        <v>#VALUE!</v>
      </c>
      <c r="B97" s="333"/>
      <c r="C97" s="333"/>
      <c r="D97" s="333"/>
      <c r="E97" s="328"/>
      <c r="F97" s="328"/>
      <c r="G97" s="328"/>
      <c r="H97" s="328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</row>
    <row r="98" spans="1:20" x14ac:dyDescent="0.35">
      <c r="A98" t="e">
        <f t="shared" si="1"/>
        <v>#VALUE!</v>
      </c>
      <c r="B98" s="333"/>
      <c r="C98" s="333"/>
      <c r="D98" s="333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</row>
    <row r="99" spans="1:20" x14ac:dyDescent="0.35">
      <c r="A99" t="e">
        <f t="shared" si="1"/>
        <v>#VALUE!</v>
      </c>
      <c r="B99" s="333"/>
      <c r="C99" s="333"/>
      <c r="D99" s="333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</row>
    <row r="100" spans="1:20" x14ac:dyDescent="0.35">
      <c r="A100" t="e">
        <f t="shared" si="1"/>
        <v>#VALUE!</v>
      </c>
      <c r="B100" s="333"/>
      <c r="C100" s="333"/>
      <c r="D100" s="333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</row>
    <row r="101" spans="1:20" x14ac:dyDescent="0.35">
      <c r="A101" t="e">
        <f t="shared" si="1"/>
        <v>#VALUE!</v>
      </c>
      <c r="B101" s="333"/>
      <c r="C101" s="333"/>
      <c r="D101" s="333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</row>
    <row r="102" spans="1:20" x14ac:dyDescent="0.35">
      <c r="A102" t="e">
        <f t="shared" si="1"/>
        <v>#VALUE!</v>
      </c>
      <c r="B102" s="333"/>
      <c r="C102" s="333"/>
      <c r="D102" s="333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</row>
    <row r="103" spans="1:20" x14ac:dyDescent="0.35">
      <c r="A103" t="e">
        <f t="shared" si="1"/>
        <v>#VALUE!</v>
      </c>
      <c r="B103" s="333"/>
      <c r="C103" s="333"/>
      <c r="D103" s="333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</row>
    <row r="104" spans="1:20" x14ac:dyDescent="0.35">
      <c r="A104" t="e">
        <f t="shared" si="1"/>
        <v>#VALUE!</v>
      </c>
      <c r="B104" s="333"/>
      <c r="C104" s="333"/>
      <c r="D104" s="333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</row>
    <row r="105" spans="1:20" x14ac:dyDescent="0.35">
      <c r="A105" t="e">
        <f t="shared" si="1"/>
        <v>#VALUE!</v>
      </c>
      <c r="B105" s="333"/>
      <c r="C105" s="333"/>
      <c r="D105" s="333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</row>
    <row r="106" spans="1:20" x14ac:dyDescent="0.35">
      <c r="A106" t="e">
        <f t="shared" si="1"/>
        <v>#VALUE!</v>
      </c>
      <c r="B106" s="333"/>
      <c r="C106" s="333"/>
      <c r="D106" s="333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</row>
    <row r="107" spans="1:20" x14ac:dyDescent="0.35">
      <c r="A107" t="e">
        <f t="shared" si="1"/>
        <v>#VALUE!</v>
      </c>
      <c r="B107" s="333"/>
      <c r="C107" s="333"/>
      <c r="D107" s="333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</row>
    <row r="108" spans="1:20" x14ac:dyDescent="0.35">
      <c r="A108" t="e">
        <f t="shared" si="1"/>
        <v>#VALUE!</v>
      </c>
      <c r="B108" s="333"/>
      <c r="C108" s="333"/>
      <c r="D108" s="333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</row>
    <row r="109" spans="1:20" x14ac:dyDescent="0.35">
      <c r="A109" t="e">
        <f t="shared" si="1"/>
        <v>#VALUE!</v>
      </c>
      <c r="B109" s="333"/>
      <c r="C109" s="333"/>
      <c r="D109" s="333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</row>
    <row r="110" spans="1:20" x14ac:dyDescent="0.35">
      <c r="A110" t="e">
        <f t="shared" si="1"/>
        <v>#VALUE!</v>
      </c>
      <c r="B110" s="333"/>
      <c r="C110" s="333"/>
      <c r="D110" s="333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</row>
    <row r="111" spans="1:20" x14ac:dyDescent="0.35">
      <c r="A111" t="e">
        <f t="shared" si="1"/>
        <v>#VALUE!</v>
      </c>
      <c r="B111" s="333"/>
      <c r="C111" s="333"/>
      <c r="D111" s="333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</row>
    <row r="112" spans="1:20" x14ac:dyDescent="0.35">
      <c r="A112" t="e">
        <f t="shared" si="1"/>
        <v>#VALUE!</v>
      </c>
      <c r="B112" s="333"/>
      <c r="C112" s="333"/>
      <c r="D112" s="333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</row>
    <row r="113" spans="1:20" x14ac:dyDescent="0.35">
      <c r="A113" t="e">
        <f t="shared" si="1"/>
        <v>#VALUE!</v>
      </c>
      <c r="B113" s="333"/>
      <c r="C113" s="333"/>
      <c r="D113" s="333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</row>
    <row r="114" spans="1:20" x14ac:dyDescent="0.35">
      <c r="A114" t="e">
        <f t="shared" si="1"/>
        <v>#VALUE!</v>
      </c>
      <c r="B114" s="333"/>
      <c r="C114" s="333"/>
      <c r="D114" s="333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</row>
    <row r="115" spans="1:20" x14ac:dyDescent="0.35">
      <c r="A115" t="e">
        <f t="shared" si="1"/>
        <v>#VALUE!</v>
      </c>
      <c r="B115" s="333"/>
      <c r="C115" s="333"/>
      <c r="D115" s="333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</row>
    <row r="116" spans="1:20" x14ac:dyDescent="0.35">
      <c r="A116" t="e">
        <f t="shared" si="1"/>
        <v>#VALUE!</v>
      </c>
      <c r="B116" s="333"/>
      <c r="C116" s="333"/>
      <c r="D116" s="333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</row>
    <row r="117" spans="1:20" x14ac:dyDescent="0.35">
      <c r="A117" t="e">
        <f t="shared" si="1"/>
        <v>#VALUE!</v>
      </c>
      <c r="B117" s="333"/>
      <c r="C117" s="333"/>
      <c r="D117" s="333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</row>
    <row r="118" spans="1:20" x14ac:dyDescent="0.35">
      <c r="A118" t="e">
        <f t="shared" si="1"/>
        <v>#VALUE!</v>
      </c>
      <c r="B118" s="333"/>
      <c r="C118" s="333"/>
      <c r="D118" s="333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</row>
    <row r="119" spans="1:20" x14ac:dyDescent="0.35">
      <c r="A119" t="e">
        <f t="shared" si="1"/>
        <v>#VALUE!</v>
      </c>
      <c r="B119" s="333"/>
      <c r="C119" s="333"/>
      <c r="D119" s="333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</row>
    <row r="120" spans="1:20" x14ac:dyDescent="0.35">
      <c r="A120" t="e">
        <f t="shared" si="1"/>
        <v>#VALUE!</v>
      </c>
      <c r="B120" s="333"/>
      <c r="C120" s="333"/>
      <c r="D120" s="333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</row>
    <row r="121" spans="1:20" x14ac:dyDescent="0.35">
      <c r="A121" t="e">
        <f t="shared" si="1"/>
        <v>#VALUE!</v>
      </c>
      <c r="B121" s="333"/>
      <c r="C121" s="333"/>
      <c r="D121" s="333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</row>
    <row r="122" spans="1:20" x14ac:dyDescent="0.35">
      <c r="A122" t="e">
        <f t="shared" si="1"/>
        <v>#VALUE!</v>
      </c>
      <c r="B122" s="333"/>
      <c r="C122" s="333"/>
      <c r="D122" s="333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</row>
    <row r="123" spans="1:20" x14ac:dyDescent="0.35">
      <c r="A123" t="e">
        <f t="shared" si="1"/>
        <v>#VALUE!</v>
      </c>
      <c r="B123" s="333"/>
      <c r="C123" s="333"/>
      <c r="D123" s="333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</row>
    <row r="124" spans="1:20" x14ac:dyDescent="0.35">
      <c r="A124" t="e">
        <f t="shared" si="1"/>
        <v>#VALUE!</v>
      </c>
      <c r="B124" s="333"/>
      <c r="C124" s="333"/>
      <c r="D124" s="333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</row>
    <row r="125" spans="1:20" x14ac:dyDescent="0.35">
      <c r="A125" t="e">
        <f t="shared" si="1"/>
        <v>#VALUE!</v>
      </c>
      <c r="B125" s="333"/>
      <c r="C125" s="333"/>
      <c r="D125" s="333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</row>
    <row r="126" spans="1:20" x14ac:dyDescent="0.35">
      <c r="A126" t="e">
        <f t="shared" si="1"/>
        <v>#VALUE!</v>
      </c>
      <c r="B126" s="333"/>
      <c r="C126" s="333"/>
      <c r="D126" s="333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</row>
    <row r="127" spans="1:20" x14ac:dyDescent="0.35">
      <c r="A127" t="e">
        <f t="shared" si="1"/>
        <v>#VALUE!</v>
      </c>
      <c r="B127" s="333"/>
      <c r="C127" s="333"/>
      <c r="D127" s="333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</row>
    <row r="128" spans="1:20" x14ac:dyDescent="0.35">
      <c r="A128" t="e">
        <f t="shared" si="1"/>
        <v>#VALUE!</v>
      </c>
      <c r="B128" s="333"/>
      <c r="C128" s="333"/>
      <c r="D128" s="333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</row>
    <row r="129" spans="1:20" x14ac:dyDescent="0.35">
      <c r="A129" t="e">
        <f t="shared" si="1"/>
        <v>#VALUE!</v>
      </c>
      <c r="B129" s="333"/>
      <c r="C129" s="333"/>
      <c r="D129" s="333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</row>
    <row r="130" spans="1:20" x14ac:dyDescent="0.35">
      <c r="A130" t="e">
        <f t="shared" si="1"/>
        <v>#VALUE!</v>
      </c>
      <c r="B130" s="333"/>
      <c r="C130" s="333"/>
      <c r="D130" s="333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</row>
    <row r="131" spans="1:20" x14ac:dyDescent="0.35">
      <c r="A131" t="e">
        <f t="shared" ref="A131:A194" si="2">VALUE(LEFT(B131,6))</f>
        <v>#VALUE!</v>
      </c>
      <c r="B131" s="333"/>
      <c r="C131" s="333"/>
      <c r="D131" s="333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</row>
    <row r="132" spans="1:20" x14ac:dyDescent="0.35">
      <c r="A132" t="e">
        <f t="shared" si="2"/>
        <v>#VALUE!</v>
      </c>
      <c r="B132" s="333"/>
      <c r="C132" s="333"/>
      <c r="D132" s="333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</row>
    <row r="133" spans="1:20" x14ac:dyDescent="0.35">
      <c r="A133" t="e">
        <f t="shared" si="2"/>
        <v>#VALUE!</v>
      </c>
      <c r="B133" s="333"/>
      <c r="C133" s="333"/>
      <c r="D133" s="333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</row>
    <row r="134" spans="1:20" x14ac:dyDescent="0.35">
      <c r="A134" t="e">
        <f t="shared" si="2"/>
        <v>#VALUE!</v>
      </c>
      <c r="B134" s="333"/>
      <c r="C134" s="333"/>
      <c r="D134" s="333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</row>
    <row r="135" spans="1:20" x14ac:dyDescent="0.35">
      <c r="A135" t="e">
        <f t="shared" si="2"/>
        <v>#VALUE!</v>
      </c>
      <c r="B135" s="333"/>
      <c r="C135" s="333"/>
      <c r="D135" s="333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</row>
    <row r="136" spans="1:20" x14ac:dyDescent="0.35">
      <c r="A136" t="e">
        <f t="shared" si="2"/>
        <v>#VALUE!</v>
      </c>
      <c r="B136" s="333"/>
      <c r="C136" s="333"/>
      <c r="D136" s="333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</row>
    <row r="137" spans="1:20" x14ac:dyDescent="0.35">
      <c r="A137" t="e">
        <f t="shared" si="2"/>
        <v>#VALUE!</v>
      </c>
      <c r="B137" s="333"/>
      <c r="C137" s="333"/>
      <c r="D137" s="333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</row>
    <row r="138" spans="1:20" x14ac:dyDescent="0.35">
      <c r="A138" t="e">
        <f t="shared" si="2"/>
        <v>#VALUE!</v>
      </c>
      <c r="B138" s="333"/>
      <c r="C138" s="333"/>
      <c r="D138" s="333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</row>
    <row r="139" spans="1:20" x14ac:dyDescent="0.35">
      <c r="A139" t="e">
        <f t="shared" si="2"/>
        <v>#VALUE!</v>
      </c>
      <c r="B139" s="333"/>
      <c r="C139" s="333"/>
      <c r="D139" s="333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</row>
    <row r="140" spans="1:20" x14ac:dyDescent="0.35">
      <c r="A140" t="e">
        <f t="shared" si="2"/>
        <v>#VALUE!</v>
      </c>
      <c r="B140" s="333"/>
      <c r="C140" s="333"/>
      <c r="D140" s="333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</row>
    <row r="141" spans="1:20" x14ac:dyDescent="0.35">
      <c r="A141" t="e">
        <f t="shared" si="2"/>
        <v>#VALUE!</v>
      </c>
      <c r="B141" s="333"/>
      <c r="C141" s="333"/>
      <c r="D141" s="333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</row>
    <row r="142" spans="1:20" x14ac:dyDescent="0.35">
      <c r="A142" t="e">
        <f t="shared" si="2"/>
        <v>#VALUE!</v>
      </c>
      <c r="B142" s="333"/>
      <c r="C142" s="333"/>
      <c r="D142" s="333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</row>
    <row r="143" spans="1:20" x14ac:dyDescent="0.35">
      <c r="A143" t="e">
        <f t="shared" si="2"/>
        <v>#VALUE!</v>
      </c>
      <c r="B143" s="333"/>
      <c r="C143" s="333"/>
      <c r="D143" s="333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</row>
    <row r="144" spans="1:20" x14ac:dyDescent="0.35">
      <c r="A144" t="e">
        <f t="shared" si="2"/>
        <v>#VALUE!</v>
      </c>
      <c r="B144" s="333"/>
      <c r="C144" s="333"/>
      <c r="D144" s="333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</row>
    <row r="145" spans="1:20" x14ac:dyDescent="0.35">
      <c r="A145" t="e">
        <f t="shared" si="2"/>
        <v>#VALUE!</v>
      </c>
      <c r="B145" s="333"/>
      <c r="C145" s="333"/>
      <c r="D145" s="333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</row>
    <row r="146" spans="1:20" x14ac:dyDescent="0.35">
      <c r="A146" t="e">
        <f t="shared" si="2"/>
        <v>#VALUE!</v>
      </c>
      <c r="B146" s="333"/>
      <c r="C146" s="333"/>
      <c r="D146" s="333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</row>
    <row r="147" spans="1:20" x14ac:dyDescent="0.35">
      <c r="A147" t="e">
        <f t="shared" si="2"/>
        <v>#VALUE!</v>
      </c>
      <c r="B147" s="333"/>
      <c r="C147" s="333"/>
      <c r="D147" s="333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</row>
    <row r="148" spans="1:20" x14ac:dyDescent="0.35">
      <c r="A148" t="e">
        <f t="shared" si="2"/>
        <v>#VALUE!</v>
      </c>
      <c r="B148" s="333"/>
      <c r="C148" s="333"/>
      <c r="D148" s="333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</row>
    <row r="149" spans="1:20" x14ac:dyDescent="0.35">
      <c r="A149" t="e">
        <f t="shared" si="2"/>
        <v>#VALUE!</v>
      </c>
      <c r="B149" s="333"/>
      <c r="C149" s="333"/>
      <c r="D149" s="333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</row>
    <row r="150" spans="1:20" x14ac:dyDescent="0.35">
      <c r="A150" t="e">
        <f t="shared" si="2"/>
        <v>#VALUE!</v>
      </c>
      <c r="B150" s="333"/>
      <c r="C150" s="333"/>
      <c r="D150" s="333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</row>
    <row r="151" spans="1:20" x14ac:dyDescent="0.35">
      <c r="A151" t="e">
        <f t="shared" si="2"/>
        <v>#VALUE!</v>
      </c>
      <c r="B151" s="333"/>
      <c r="C151" s="333"/>
      <c r="D151" s="333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</row>
    <row r="152" spans="1:20" x14ac:dyDescent="0.35">
      <c r="A152" t="e">
        <f t="shared" si="2"/>
        <v>#VALUE!</v>
      </c>
      <c r="B152" s="333"/>
      <c r="C152" s="333"/>
      <c r="D152" s="333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</row>
    <row r="153" spans="1:20" x14ac:dyDescent="0.35">
      <c r="A153" t="e">
        <f t="shared" si="2"/>
        <v>#VALUE!</v>
      </c>
      <c r="B153" s="333"/>
      <c r="C153" s="333"/>
      <c r="D153" s="333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</row>
    <row r="154" spans="1:20" x14ac:dyDescent="0.35">
      <c r="A154" t="e">
        <f t="shared" si="2"/>
        <v>#VALUE!</v>
      </c>
      <c r="B154" s="333"/>
      <c r="C154" s="333"/>
      <c r="D154" s="333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</row>
    <row r="155" spans="1:20" x14ac:dyDescent="0.35">
      <c r="A155" t="e">
        <f t="shared" si="2"/>
        <v>#VALUE!</v>
      </c>
      <c r="B155" s="333"/>
      <c r="C155" s="333"/>
      <c r="D155" s="333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</row>
    <row r="156" spans="1:20" x14ac:dyDescent="0.35">
      <c r="A156" t="e">
        <f t="shared" si="2"/>
        <v>#VALUE!</v>
      </c>
      <c r="B156" s="333"/>
      <c r="C156" s="333"/>
      <c r="D156" s="333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</row>
    <row r="157" spans="1:20" x14ac:dyDescent="0.35">
      <c r="A157" t="e">
        <f t="shared" si="2"/>
        <v>#VALUE!</v>
      </c>
      <c r="B157" s="333"/>
      <c r="C157" s="333"/>
      <c r="D157" s="333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</row>
    <row r="158" spans="1:20" x14ac:dyDescent="0.35">
      <c r="A158" t="e">
        <f t="shared" si="2"/>
        <v>#VALUE!</v>
      </c>
      <c r="B158" s="333"/>
      <c r="C158" s="333"/>
      <c r="D158" s="333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</row>
    <row r="159" spans="1:20" x14ac:dyDescent="0.35">
      <c r="A159" t="e">
        <f t="shared" si="2"/>
        <v>#VALUE!</v>
      </c>
      <c r="B159" s="333"/>
      <c r="C159" s="333"/>
      <c r="D159" s="333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</row>
    <row r="160" spans="1:20" x14ac:dyDescent="0.35">
      <c r="A160" t="e">
        <f t="shared" si="2"/>
        <v>#VALUE!</v>
      </c>
      <c r="B160" s="333"/>
      <c r="C160" s="333"/>
      <c r="D160" s="333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</row>
    <row r="161" spans="1:20" x14ac:dyDescent="0.35">
      <c r="A161" t="e">
        <f t="shared" si="2"/>
        <v>#VALUE!</v>
      </c>
      <c r="B161" s="333"/>
      <c r="C161" s="333"/>
      <c r="D161" s="333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</row>
    <row r="162" spans="1:20" x14ac:dyDescent="0.35">
      <c r="A162" t="e">
        <f t="shared" si="2"/>
        <v>#VALUE!</v>
      </c>
      <c r="B162" s="333"/>
      <c r="C162" s="333"/>
      <c r="D162" s="333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</row>
    <row r="163" spans="1:20" x14ac:dyDescent="0.35">
      <c r="A163" t="e">
        <f t="shared" si="2"/>
        <v>#VALUE!</v>
      </c>
      <c r="B163" s="333"/>
      <c r="C163" s="333"/>
      <c r="D163" s="333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</row>
    <row r="164" spans="1:20" x14ac:dyDescent="0.35">
      <c r="A164" t="e">
        <f t="shared" si="2"/>
        <v>#VALUE!</v>
      </c>
      <c r="B164" s="333"/>
      <c r="C164" s="333"/>
      <c r="D164" s="333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</row>
    <row r="165" spans="1:20" x14ac:dyDescent="0.35">
      <c r="A165" t="e">
        <f t="shared" si="2"/>
        <v>#VALUE!</v>
      </c>
      <c r="B165" s="333"/>
      <c r="C165" s="333"/>
      <c r="D165" s="333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</row>
    <row r="166" spans="1:20" x14ac:dyDescent="0.35">
      <c r="A166" t="e">
        <f t="shared" si="2"/>
        <v>#VALUE!</v>
      </c>
      <c r="B166" s="333"/>
      <c r="C166" s="333"/>
      <c r="D166" s="333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</row>
    <row r="167" spans="1:20" x14ac:dyDescent="0.35">
      <c r="A167" t="e">
        <f t="shared" si="2"/>
        <v>#VALUE!</v>
      </c>
      <c r="B167" s="333"/>
      <c r="C167" s="333"/>
      <c r="D167" s="333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</row>
    <row r="168" spans="1:20" x14ac:dyDescent="0.35">
      <c r="A168" t="e">
        <f t="shared" si="2"/>
        <v>#VALUE!</v>
      </c>
      <c r="B168" s="333"/>
      <c r="C168" s="333"/>
      <c r="D168" s="333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</row>
    <row r="169" spans="1:20" x14ac:dyDescent="0.35">
      <c r="A169" t="e">
        <f t="shared" si="2"/>
        <v>#VALUE!</v>
      </c>
      <c r="B169" s="333"/>
      <c r="C169" s="333"/>
      <c r="D169" s="333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</row>
    <row r="170" spans="1:20" x14ac:dyDescent="0.35">
      <c r="A170" t="e">
        <f t="shared" si="2"/>
        <v>#VALUE!</v>
      </c>
      <c r="B170" s="333"/>
      <c r="C170" s="333"/>
      <c r="D170" s="333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</row>
    <row r="171" spans="1:20" x14ac:dyDescent="0.35">
      <c r="A171" t="e">
        <f t="shared" si="2"/>
        <v>#VALUE!</v>
      </c>
      <c r="B171" s="333"/>
      <c r="C171" s="333"/>
      <c r="D171" s="333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</row>
    <row r="172" spans="1:20" x14ac:dyDescent="0.35">
      <c r="A172" t="e">
        <f t="shared" si="2"/>
        <v>#VALUE!</v>
      </c>
      <c r="B172" s="333"/>
      <c r="C172" s="333"/>
      <c r="D172" s="333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</row>
    <row r="173" spans="1:20" x14ac:dyDescent="0.35">
      <c r="A173" t="e">
        <f t="shared" si="2"/>
        <v>#VALUE!</v>
      </c>
      <c r="B173" s="333"/>
      <c r="C173" s="333"/>
      <c r="D173" s="333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</row>
    <row r="174" spans="1:20" x14ac:dyDescent="0.35">
      <c r="A174" t="e">
        <f t="shared" si="2"/>
        <v>#VALUE!</v>
      </c>
      <c r="B174" s="333"/>
      <c r="C174" s="333"/>
      <c r="D174" s="333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</row>
    <row r="175" spans="1:20" x14ac:dyDescent="0.35">
      <c r="A175" t="e">
        <f t="shared" si="2"/>
        <v>#VALUE!</v>
      </c>
      <c r="B175" s="333"/>
      <c r="C175" s="333"/>
      <c r="D175" s="333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</row>
    <row r="176" spans="1:20" x14ac:dyDescent="0.35">
      <c r="A176" t="e">
        <f t="shared" si="2"/>
        <v>#VALUE!</v>
      </c>
      <c r="B176" s="333"/>
      <c r="C176" s="333"/>
      <c r="D176" s="333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</row>
    <row r="177" spans="1:20" x14ac:dyDescent="0.35">
      <c r="A177" t="e">
        <f t="shared" si="2"/>
        <v>#VALUE!</v>
      </c>
      <c r="B177" s="333"/>
      <c r="C177" s="333"/>
      <c r="D177" s="333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</row>
    <row r="178" spans="1:20" x14ac:dyDescent="0.35">
      <c r="A178" t="e">
        <f t="shared" si="2"/>
        <v>#VALUE!</v>
      </c>
      <c r="B178" s="333"/>
      <c r="C178" s="333"/>
      <c r="D178" s="333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</row>
    <row r="179" spans="1:20" x14ac:dyDescent="0.35">
      <c r="A179" t="e">
        <f t="shared" si="2"/>
        <v>#VALUE!</v>
      </c>
      <c r="B179" s="333"/>
      <c r="C179" s="333"/>
      <c r="D179" s="333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</row>
    <row r="180" spans="1:20" x14ac:dyDescent="0.35">
      <c r="A180" t="e">
        <f t="shared" si="2"/>
        <v>#VALUE!</v>
      </c>
      <c r="B180" s="333"/>
      <c r="C180" s="333"/>
      <c r="D180" s="333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</row>
    <row r="181" spans="1:20" x14ac:dyDescent="0.35">
      <c r="A181" t="e">
        <f t="shared" si="2"/>
        <v>#VALUE!</v>
      </c>
      <c r="B181" s="333"/>
      <c r="C181" s="333"/>
      <c r="D181" s="333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</row>
    <row r="182" spans="1:20" x14ac:dyDescent="0.35">
      <c r="A182" t="e">
        <f t="shared" si="2"/>
        <v>#VALUE!</v>
      </c>
      <c r="B182" s="333"/>
      <c r="C182" s="333"/>
      <c r="D182" s="333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</row>
    <row r="183" spans="1:20" x14ac:dyDescent="0.35">
      <c r="A183" t="e">
        <f t="shared" si="2"/>
        <v>#VALUE!</v>
      </c>
      <c r="B183" s="333"/>
      <c r="C183" s="333"/>
      <c r="D183" s="333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</row>
    <row r="184" spans="1:20" x14ac:dyDescent="0.35">
      <c r="A184" t="e">
        <f t="shared" si="2"/>
        <v>#VALUE!</v>
      </c>
      <c r="B184" s="333"/>
      <c r="C184" s="333"/>
      <c r="D184" s="333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</row>
    <row r="185" spans="1:20" x14ac:dyDescent="0.35">
      <c r="A185" t="e">
        <f t="shared" si="2"/>
        <v>#VALUE!</v>
      </c>
      <c r="B185" s="333"/>
      <c r="C185" s="333"/>
      <c r="D185" s="333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</row>
    <row r="186" spans="1:20" x14ac:dyDescent="0.35">
      <c r="A186" t="e">
        <f t="shared" si="2"/>
        <v>#VALUE!</v>
      </c>
      <c r="B186" s="333"/>
      <c r="C186" s="333"/>
      <c r="D186" s="333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</row>
    <row r="187" spans="1:20" x14ac:dyDescent="0.35">
      <c r="A187" t="e">
        <f t="shared" si="2"/>
        <v>#VALUE!</v>
      </c>
      <c r="B187" s="333"/>
      <c r="C187" s="333"/>
      <c r="D187" s="333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</row>
    <row r="188" spans="1:20" x14ac:dyDescent="0.35">
      <c r="A188" t="e">
        <f t="shared" si="2"/>
        <v>#VALUE!</v>
      </c>
      <c r="B188" s="333"/>
      <c r="C188" s="333"/>
      <c r="D188" s="333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</row>
    <row r="189" spans="1:20" x14ac:dyDescent="0.35">
      <c r="A189" t="e">
        <f t="shared" si="2"/>
        <v>#VALUE!</v>
      </c>
      <c r="B189" s="333"/>
      <c r="C189" s="333"/>
      <c r="D189" s="333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</row>
    <row r="190" spans="1:20" x14ac:dyDescent="0.35">
      <c r="A190" t="e">
        <f t="shared" si="2"/>
        <v>#VALUE!</v>
      </c>
      <c r="B190" s="333"/>
      <c r="C190" s="333"/>
      <c r="D190" s="333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</row>
    <row r="191" spans="1:20" x14ac:dyDescent="0.35">
      <c r="A191" t="e">
        <f t="shared" si="2"/>
        <v>#VALUE!</v>
      </c>
      <c r="B191" s="333"/>
      <c r="C191" s="333"/>
      <c r="D191" s="333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</row>
    <row r="192" spans="1:20" x14ac:dyDescent="0.35">
      <c r="A192" t="e">
        <f t="shared" si="2"/>
        <v>#VALUE!</v>
      </c>
      <c r="B192" s="333"/>
      <c r="C192" s="333"/>
      <c r="D192" s="333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</row>
    <row r="193" spans="1:20" x14ac:dyDescent="0.35">
      <c r="A193" t="e">
        <f t="shared" si="2"/>
        <v>#VALUE!</v>
      </c>
      <c r="B193" s="333"/>
      <c r="C193" s="333"/>
      <c r="D193" s="333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</row>
    <row r="194" spans="1:20" x14ac:dyDescent="0.35">
      <c r="A194" t="e">
        <f t="shared" si="2"/>
        <v>#VALUE!</v>
      </c>
      <c r="B194" s="333"/>
      <c r="C194" s="333"/>
      <c r="D194" s="333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</row>
    <row r="195" spans="1:20" x14ac:dyDescent="0.35">
      <c r="A195" t="e">
        <f t="shared" ref="A195:A258" si="3">VALUE(LEFT(B195,6))</f>
        <v>#VALUE!</v>
      </c>
      <c r="B195" s="333"/>
      <c r="C195" s="333"/>
      <c r="D195" s="333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</row>
    <row r="196" spans="1:20" x14ac:dyDescent="0.35">
      <c r="A196" t="e">
        <f t="shared" si="3"/>
        <v>#VALUE!</v>
      </c>
      <c r="B196" s="333"/>
      <c r="C196" s="333"/>
      <c r="D196" s="333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</row>
    <row r="197" spans="1:20" x14ac:dyDescent="0.35">
      <c r="A197" t="e">
        <f t="shared" si="3"/>
        <v>#VALUE!</v>
      </c>
      <c r="B197" s="333"/>
      <c r="C197" s="333"/>
      <c r="D197" s="333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</row>
    <row r="198" spans="1:20" x14ac:dyDescent="0.35">
      <c r="A198" t="e">
        <f t="shared" si="3"/>
        <v>#VALUE!</v>
      </c>
      <c r="B198" s="333"/>
      <c r="C198" s="333"/>
      <c r="D198" s="333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</row>
    <row r="199" spans="1:20" x14ac:dyDescent="0.35">
      <c r="A199" t="e">
        <f t="shared" si="3"/>
        <v>#VALUE!</v>
      </c>
      <c r="B199" s="333"/>
      <c r="C199" s="333"/>
      <c r="D199" s="333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</row>
    <row r="200" spans="1:20" x14ac:dyDescent="0.35">
      <c r="A200" t="e">
        <f t="shared" si="3"/>
        <v>#VALUE!</v>
      </c>
      <c r="B200" s="333"/>
      <c r="C200" s="333"/>
      <c r="D200" s="333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</row>
    <row r="201" spans="1:20" x14ac:dyDescent="0.35">
      <c r="A201" t="e">
        <f t="shared" si="3"/>
        <v>#VALUE!</v>
      </c>
      <c r="B201" s="333"/>
      <c r="C201" s="333"/>
      <c r="D201" s="333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</row>
    <row r="202" spans="1:20" x14ac:dyDescent="0.35">
      <c r="A202" t="e">
        <f t="shared" si="3"/>
        <v>#VALUE!</v>
      </c>
      <c r="B202" s="333"/>
      <c r="C202" s="333"/>
      <c r="D202" s="333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</row>
    <row r="203" spans="1:20" x14ac:dyDescent="0.35">
      <c r="A203" t="e">
        <f t="shared" si="3"/>
        <v>#VALUE!</v>
      </c>
      <c r="B203" s="333"/>
      <c r="C203" s="333"/>
      <c r="D203" s="333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</row>
    <row r="204" spans="1:20" x14ac:dyDescent="0.35">
      <c r="A204" t="e">
        <f t="shared" si="3"/>
        <v>#VALUE!</v>
      </c>
      <c r="B204" s="333"/>
      <c r="C204" s="333"/>
      <c r="D204" s="333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</row>
    <row r="205" spans="1:20" x14ac:dyDescent="0.35">
      <c r="A205" t="e">
        <f t="shared" si="3"/>
        <v>#VALUE!</v>
      </c>
      <c r="B205" s="333"/>
      <c r="C205" s="333"/>
      <c r="D205" s="333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</row>
    <row r="206" spans="1:20" x14ac:dyDescent="0.35">
      <c r="A206" t="e">
        <f t="shared" si="3"/>
        <v>#VALUE!</v>
      </c>
      <c r="B206" s="333"/>
      <c r="C206" s="333"/>
      <c r="D206" s="333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</row>
    <row r="207" spans="1:20" x14ac:dyDescent="0.35">
      <c r="A207" t="e">
        <f t="shared" si="3"/>
        <v>#VALUE!</v>
      </c>
      <c r="B207" s="333"/>
      <c r="C207" s="333"/>
      <c r="D207" s="333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</row>
    <row r="208" spans="1:20" x14ac:dyDescent="0.35">
      <c r="A208" t="e">
        <f t="shared" si="3"/>
        <v>#VALUE!</v>
      </c>
      <c r="B208" s="333"/>
      <c r="C208" s="333"/>
      <c r="D208" s="333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</row>
    <row r="209" spans="1:20" x14ac:dyDescent="0.35">
      <c r="A209" t="e">
        <f t="shared" si="3"/>
        <v>#VALUE!</v>
      </c>
      <c r="B209" s="333"/>
      <c r="C209" s="333"/>
      <c r="D209" s="333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</row>
    <row r="210" spans="1:20" x14ac:dyDescent="0.35">
      <c r="A210" t="e">
        <f t="shared" si="3"/>
        <v>#VALUE!</v>
      </c>
      <c r="B210" s="333"/>
      <c r="C210" s="333"/>
      <c r="D210" s="333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</row>
    <row r="211" spans="1:20" x14ac:dyDescent="0.35">
      <c r="A211" t="e">
        <f t="shared" si="3"/>
        <v>#VALUE!</v>
      </c>
      <c r="B211" s="333"/>
      <c r="C211" s="333"/>
      <c r="D211" s="333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</row>
    <row r="212" spans="1:20" x14ac:dyDescent="0.35">
      <c r="A212" t="e">
        <f t="shared" si="3"/>
        <v>#VALUE!</v>
      </c>
      <c r="B212" s="333"/>
      <c r="C212" s="333"/>
      <c r="D212" s="333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</row>
    <row r="213" spans="1:20" x14ac:dyDescent="0.35">
      <c r="A213" t="e">
        <f t="shared" si="3"/>
        <v>#VALUE!</v>
      </c>
      <c r="B213" s="333"/>
      <c r="C213" s="333"/>
      <c r="D213" s="333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</row>
    <row r="214" spans="1:20" x14ac:dyDescent="0.35">
      <c r="A214" t="e">
        <f t="shared" si="3"/>
        <v>#VALUE!</v>
      </c>
      <c r="B214" s="333"/>
      <c r="C214" s="333"/>
      <c r="D214" s="333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</row>
    <row r="215" spans="1:20" x14ac:dyDescent="0.35">
      <c r="A215" t="e">
        <f t="shared" si="3"/>
        <v>#VALUE!</v>
      </c>
      <c r="B215" s="333"/>
      <c r="C215" s="333"/>
      <c r="D215" s="333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</row>
    <row r="216" spans="1:20" x14ac:dyDescent="0.35">
      <c r="A216" t="e">
        <f t="shared" si="3"/>
        <v>#VALUE!</v>
      </c>
      <c r="B216" s="333"/>
      <c r="C216" s="333"/>
      <c r="D216" s="333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</row>
    <row r="217" spans="1:20" x14ac:dyDescent="0.35">
      <c r="A217" t="e">
        <f t="shared" si="3"/>
        <v>#VALUE!</v>
      </c>
      <c r="B217" s="333"/>
      <c r="C217" s="333"/>
      <c r="D217" s="333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</row>
    <row r="218" spans="1:20" x14ac:dyDescent="0.35">
      <c r="A218" t="e">
        <f t="shared" si="3"/>
        <v>#VALUE!</v>
      </c>
      <c r="B218" s="333"/>
      <c r="C218" s="333"/>
      <c r="D218" s="333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</row>
    <row r="219" spans="1:20" x14ac:dyDescent="0.35">
      <c r="A219" t="e">
        <f t="shared" si="3"/>
        <v>#VALUE!</v>
      </c>
      <c r="B219" s="333"/>
      <c r="C219" s="333"/>
      <c r="D219" s="333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</row>
    <row r="220" spans="1:20" x14ac:dyDescent="0.35">
      <c r="A220" t="e">
        <f t="shared" si="3"/>
        <v>#VALUE!</v>
      </c>
      <c r="B220" s="333"/>
      <c r="C220" s="333"/>
      <c r="D220" s="333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</row>
    <row r="221" spans="1:20" x14ac:dyDescent="0.35">
      <c r="A221" t="e">
        <f t="shared" si="3"/>
        <v>#VALUE!</v>
      </c>
      <c r="B221" s="333"/>
      <c r="C221" s="333"/>
      <c r="D221" s="333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</row>
    <row r="222" spans="1:20" x14ac:dyDescent="0.35">
      <c r="A222" t="e">
        <f t="shared" si="3"/>
        <v>#VALUE!</v>
      </c>
      <c r="B222" s="333"/>
      <c r="C222" s="333"/>
      <c r="D222" s="333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</row>
    <row r="223" spans="1:20" x14ac:dyDescent="0.35">
      <c r="A223" t="e">
        <f t="shared" si="3"/>
        <v>#VALUE!</v>
      </c>
      <c r="B223" s="333"/>
      <c r="C223" s="333"/>
      <c r="D223" s="333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</row>
    <row r="224" spans="1:20" x14ac:dyDescent="0.35">
      <c r="A224" t="e">
        <f t="shared" si="3"/>
        <v>#VALUE!</v>
      </c>
      <c r="B224" s="333"/>
      <c r="C224" s="333"/>
      <c r="D224" s="333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</row>
    <row r="225" spans="1:20" x14ac:dyDescent="0.35">
      <c r="A225" t="e">
        <f t="shared" si="3"/>
        <v>#VALUE!</v>
      </c>
      <c r="B225" s="333"/>
      <c r="C225" s="333"/>
      <c r="D225" s="333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</row>
    <row r="226" spans="1:20" x14ac:dyDescent="0.35">
      <c r="A226" t="e">
        <f t="shared" si="3"/>
        <v>#VALUE!</v>
      </c>
      <c r="B226" s="333"/>
      <c r="C226" s="333"/>
      <c r="D226" s="333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</row>
    <row r="227" spans="1:20" x14ac:dyDescent="0.35">
      <c r="A227" t="e">
        <f t="shared" si="3"/>
        <v>#VALUE!</v>
      </c>
      <c r="B227" s="333"/>
      <c r="C227" s="333"/>
      <c r="D227" s="333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</row>
    <row r="228" spans="1:20" x14ac:dyDescent="0.35">
      <c r="A228" t="e">
        <f t="shared" si="3"/>
        <v>#VALUE!</v>
      </c>
      <c r="B228" s="333"/>
      <c r="C228" s="333"/>
      <c r="D228" s="333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</row>
    <row r="229" spans="1:20" x14ac:dyDescent="0.35">
      <c r="A229" t="e">
        <f t="shared" si="3"/>
        <v>#VALUE!</v>
      </c>
      <c r="B229" s="333"/>
      <c r="C229" s="333"/>
      <c r="D229" s="333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</row>
    <row r="230" spans="1:20" x14ac:dyDescent="0.35">
      <c r="A230" t="e">
        <f t="shared" si="3"/>
        <v>#VALUE!</v>
      </c>
      <c r="B230" s="333"/>
      <c r="C230" s="333"/>
      <c r="D230" s="333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</row>
    <row r="231" spans="1:20" x14ac:dyDescent="0.35">
      <c r="A231" t="e">
        <f t="shared" si="3"/>
        <v>#VALUE!</v>
      </c>
      <c r="B231" s="333"/>
      <c r="C231" s="333"/>
      <c r="D231" s="333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</row>
    <row r="232" spans="1:20" x14ac:dyDescent="0.35">
      <c r="A232" t="e">
        <f t="shared" si="3"/>
        <v>#VALUE!</v>
      </c>
      <c r="B232" s="333"/>
      <c r="C232" s="333"/>
      <c r="D232" s="333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</row>
    <row r="233" spans="1:20" x14ac:dyDescent="0.35">
      <c r="A233" t="e">
        <f t="shared" si="3"/>
        <v>#VALUE!</v>
      </c>
      <c r="B233" s="333"/>
      <c r="C233" s="333"/>
      <c r="D233" s="333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</row>
    <row r="234" spans="1:20" x14ac:dyDescent="0.35">
      <c r="A234" t="e">
        <f t="shared" si="3"/>
        <v>#VALUE!</v>
      </c>
      <c r="B234" s="333"/>
      <c r="C234" s="333"/>
      <c r="D234" s="333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</row>
    <row r="235" spans="1:20" x14ac:dyDescent="0.35">
      <c r="A235" t="e">
        <f t="shared" si="3"/>
        <v>#VALUE!</v>
      </c>
      <c r="B235" s="333"/>
      <c r="C235" s="333"/>
      <c r="D235" s="333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</row>
    <row r="236" spans="1:20" x14ac:dyDescent="0.35">
      <c r="A236" t="e">
        <f t="shared" si="3"/>
        <v>#VALUE!</v>
      </c>
      <c r="B236" s="333"/>
      <c r="C236" s="333"/>
      <c r="D236" s="333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</row>
    <row r="237" spans="1:20" x14ac:dyDescent="0.35">
      <c r="A237" t="e">
        <f t="shared" si="3"/>
        <v>#VALUE!</v>
      </c>
      <c r="B237" s="333"/>
      <c r="C237" s="333"/>
      <c r="D237" s="333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</row>
    <row r="238" spans="1:20" x14ac:dyDescent="0.35">
      <c r="A238" t="e">
        <f t="shared" si="3"/>
        <v>#VALUE!</v>
      </c>
      <c r="B238" s="333"/>
      <c r="C238" s="333"/>
      <c r="D238" s="333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</row>
    <row r="239" spans="1:20" x14ac:dyDescent="0.35">
      <c r="A239" t="e">
        <f t="shared" si="3"/>
        <v>#VALUE!</v>
      </c>
      <c r="B239" s="333"/>
      <c r="C239" s="333"/>
      <c r="D239" s="333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</row>
    <row r="240" spans="1:20" x14ac:dyDescent="0.35">
      <c r="A240" t="e">
        <f t="shared" si="3"/>
        <v>#VALUE!</v>
      </c>
      <c r="B240" s="333"/>
      <c r="C240" s="333"/>
      <c r="D240" s="333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</row>
    <row r="241" spans="1:20" x14ac:dyDescent="0.35">
      <c r="A241" t="e">
        <f t="shared" si="3"/>
        <v>#VALUE!</v>
      </c>
      <c r="B241" s="333"/>
      <c r="C241" s="333"/>
      <c r="D241" s="333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</row>
    <row r="242" spans="1:20" x14ac:dyDescent="0.35">
      <c r="A242" t="e">
        <f t="shared" si="3"/>
        <v>#VALUE!</v>
      </c>
      <c r="B242" s="333"/>
      <c r="C242" s="333"/>
      <c r="D242" s="333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</row>
    <row r="243" spans="1:20" x14ac:dyDescent="0.35">
      <c r="A243" t="e">
        <f t="shared" si="3"/>
        <v>#VALUE!</v>
      </c>
      <c r="B243" s="333"/>
      <c r="C243" s="333"/>
      <c r="D243" s="333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</row>
    <row r="244" spans="1:20" x14ac:dyDescent="0.35">
      <c r="A244" t="e">
        <f t="shared" si="3"/>
        <v>#VALUE!</v>
      </c>
      <c r="B244" s="333"/>
      <c r="C244" s="333"/>
      <c r="D244" s="333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</row>
    <row r="245" spans="1:20" x14ac:dyDescent="0.35">
      <c r="A245" t="e">
        <f t="shared" si="3"/>
        <v>#VALUE!</v>
      </c>
      <c r="B245" s="333"/>
      <c r="C245" s="333"/>
      <c r="D245" s="333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</row>
    <row r="246" spans="1:20" x14ac:dyDescent="0.35">
      <c r="A246" t="e">
        <f t="shared" si="3"/>
        <v>#VALUE!</v>
      </c>
      <c r="B246" s="333"/>
      <c r="C246" s="333"/>
      <c r="D246" s="333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</row>
    <row r="247" spans="1:20" x14ac:dyDescent="0.35">
      <c r="A247" t="e">
        <f t="shared" si="3"/>
        <v>#VALUE!</v>
      </c>
      <c r="B247" s="333"/>
      <c r="C247" s="333"/>
      <c r="D247" s="333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</row>
    <row r="248" spans="1:20" x14ac:dyDescent="0.35">
      <c r="A248" t="e">
        <f t="shared" si="3"/>
        <v>#VALUE!</v>
      </c>
      <c r="B248" s="333"/>
      <c r="C248" s="333"/>
      <c r="D248" s="333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</row>
    <row r="249" spans="1:20" x14ac:dyDescent="0.35">
      <c r="A249" t="e">
        <f t="shared" si="3"/>
        <v>#VALUE!</v>
      </c>
      <c r="B249" s="333"/>
      <c r="C249" s="333"/>
      <c r="D249" s="333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</row>
    <row r="250" spans="1:20" x14ac:dyDescent="0.35">
      <c r="A250" t="e">
        <f t="shared" si="3"/>
        <v>#VALUE!</v>
      </c>
      <c r="B250" s="333"/>
      <c r="C250" s="333"/>
      <c r="D250" s="333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</row>
    <row r="251" spans="1:20" x14ac:dyDescent="0.35">
      <c r="A251" t="e">
        <f t="shared" si="3"/>
        <v>#VALUE!</v>
      </c>
      <c r="B251" s="333"/>
      <c r="C251" s="333"/>
      <c r="D251" s="333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</row>
    <row r="252" spans="1:20" x14ac:dyDescent="0.35">
      <c r="A252" t="e">
        <f t="shared" si="3"/>
        <v>#VALUE!</v>
      </c>
      <c r="B252" s="333"/>
      <c r="C252" s="333"/>
      <c r="D252" s="333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</row>
    <row r="253" spans="1:20" x14ac:dyDescent="0.35">
      <c r="A253" t="e">
        <f t="shared" si="3"/>
        <v>#VALUE!</v>
      </c>
      <c r="B253" s="333"/>
      <c r="C253" s="333"/>
      <c r="D253" s="333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</row>
    <row r="254" spans="1:20" x14ac:dyDescent="0.35">
      <c r="A254" t="e">
        <f t="shared" si="3"/>
        <v>#VALUE!</v>
      </c>
      <c r="B254" s="333"/>
      <c r="C254" s="333"/>
      <c r="D254" s="333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</row>
    <row r="255" spans="1:20" x14ac:dyDescent="0.35">
      <c r="A255" t="e">
        <f t="shared" si="3"/>
        <v>#VALUE!</v>
      </c>
      <c r="B255" s="333"/>
      <c r="C255" s="333"/>
      <c r="D255" s="333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</row>
    <row r="256" spans="1:20" x14ac:dyDescent="0.35">
      <c r="A256" t="e">
        <f t="shared" si="3"/>
        <v>#VALUE!</v>
      </c>
      <c r="B256" s="333"/>
      <c r="C256" s="333"/>
      <c r="D256" s="333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</row>
    <row r="257" spans="1:20" x14ac:dyDescent="0.35">
      <c r="A257" t="e">
        <f t="shared" si="3"/>
        <v>#VALUE!</v>
      </c>
      <c r="B257" s="333"/>
      <c r="C257" s="333"/>
      <c r="D257" s="333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</row>
    <row r="258" spans="1:20" x14ac:dyDescent="0.35">
      <c r="A258" t="e">
        <f t="shared" si="3"/>
        <v>#VALUE!</v>
      </c>
      <c r="B258" s="333"/>
      <c r="C258" s="333"/>
      <c r="D258" s="333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</row>
    <row r="259" spans="1:20" x14ac:dyDescent="0.35">
      <c r="A259" t="e">
        <f t="shared" ref="A259:A322" si="4">VALUE(LEFT(B259,6))</f>
        <v>#VALUE!</v>
      </c>
      <c r="B259" s="333"/>
      <c r="C259" s="333"/>
      <c r="D259" s="333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</row>
    <row r="260" spans="1:20" x14ac:dyDescent="0.35">
      <c r="A260" t="e">
        <f t="shared" si="4"/>
        <v>#VALUE!</v>
      </c>
      <c r="B260" s="333"/>
      <c r="C260" s="333"/>
      <c r="D260" s="333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</row>
    <row r="261" spans="1:20" x14ac:dyDescent="0.35">
      <c r="A261" t="e">
        <f t="shared" si="4"/>
        <v>#VALUE!</v>
      </c>
      <c r="B261" s="333"/>
      <c r="C261" s="333"/>
      <c r="D261" s="333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</row>
    <row r="262" spans="1:20" x14ac:dyDescent="0.35">
      <c r="A262" t="e">
        <f t="shared" si="4"/>
        <v>#VALUE!</v>
      </c>
      <c r="B262" s="333"/>
      <c r="C262" s="333"/>
      <c r="D262" s="333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</row>
    <row r="263" spans="1:20" x14ac:dyDescent="0.35">
      <c r="A263" t="e">
        <f t="shared" si="4"/>
        <v>#VALUE!</v>
      </c>
      <c r="B263" s="333"/>
      <c r="C263" s="333"/>
      <c r="D263" s="333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</row>
    <row r="264" spans="1:20" x14ac:dyDescent="0.35">
      <c r="A264" t="e">
        <f t="shared" si="4"/>
        <v>#VALUE!</v>
      </c>
      <c r="B264" s="333"/>
      <c r="C264" s="333"/>
      <c r="D264" s="333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</row>
    <row r="265" spans="1:20" x14ac:dyDescent="0.35">
      <c r="A265" t="e">
        <f t="shared" si="4"/>
        <v>#VALUE!</v>
      </c>
      <c r="B265" s="333"/>
      <c r="C265" s="333"/>
      <c r="D265" s="333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</row>
    <row r="266" spans="1:20" x14ac:dyDescent="0.35">
      <c r="A266" t="e">
        <f t="shared" si="4"/>
        <v>#VALUE!</v>
      </c>
      <c r="B266" s="333"/>
      <c r="C266" s="333"/>
      <c r="D266" s="333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</row>
    <row r="267" spans="1:20" x14ac:dyDescent="0.35">
      <c r="A267" t="e">
        <f t="shared" si="4"/>
        <v>#VALUE!</v>
      </c>
      <c r="B267" s="333"/>
      <c r="C267" s="333"/>
      <c r="D267" s="333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</row>
    <row r="268" spans="1:20" x14ac:dyDescent="0.35">
      <c r="A268" t="e">
        <f t="shared" si="4"/>
        <v>#VALUE!</v>
      </c>
      <c r="B268" s="333"/>
      <c r="C268" s="333"/>
      <c r="D268" s="333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</row>
    <row r="269" spans="1:20" x14ac:dyDescent="0.35">
      <c r="A269" t="e">
        <f t="shared" si="4"/>
        <v>#VALUE!</v>
      </c>
      <c r="B269" s="333"/>
      <c r="C269" s="333"/>
      <c r="D269" s="333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</row>
    <row r="270" spans="1:20" x14ac:dyDescent="0.35">
      <c r="A270" t="e">
        <f t="shared" si="4"/>
        <v>#VALUE!</v>
      </c>
      <c r="B270" s="333"/>
      <c r="C270" s="333"/>
      <c r="D270" s="333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</row>
    <row r="271" spans="1:20" x14ac:dyDescent="0.35">
      <c r="A271" t="e">
        <f t="shared" si="4"/>
        <v>#VALUE!</v>
      </c>
      <c r="B271" s="333"/>
      <c r="C271" s="333"/>
      <c r="D271" s="333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</row>
    <row r="272" spans="1:20" x14ac:dyDescent="0.35">
      <c r="A272" t="e">
        <f t="shared" si="4"/>
        <v>#VALUE!</v>
      </c>
      <c r="B272" s="333"/>
      <c r="C272" s="333"/>
      <c r="D272" s="333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</row>
    <row r="273" spans="1:20" x14ac:dyDescent="0.35">
      <c r="A273" t="e">
        <f t="shared" si="4"/>
        <v>#VALUE!</v>
      </c>
      <c r="B273" s="333"/>
      <c r="C273" s="333"/>
      <c r="D273" s="333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</row>
    <row r="274" spans="1:20" x14ac:dyDescent="0.35">
      <c r="A274" t="e">
        <f t="shared" si="4"/>
        <v>#VALUE!</v>
      </c>
      <c r="B274" s="333"/>
      <c r="C274" s="333"/>
      <c r="D274" s="333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</row>
    <row r="275" spans="1:20" x14ac:dyDescent="0.35">
      <c r="A275" t="e">
        <f t="shared" si="4"/>
        <v>#VALUE!</v>
      </c>
      <c r="B275" s="333"/>
      <c r="C275" s="333"/>
      <c r="D275" s="333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</row>
    <row r="276" spans="1:20" x14ac:dyDescent="0.35">
      <c r="A276" t="e">
        <f t="shared" si="4"/>
        <v>#VALUE!</v>
      </c>
      <c r="B276" s="333"/>
      <c r="C276" s="333"/>
      <c r="D276" s="333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</row>
    <row r="277" spans="1:20" x14ac:dyDescent="0.35">
      <c r="A277" t="e">
        <f t="shared" si="4"/>
        <v>#VALUE!</v>
      </c>
      <c r="B277" s="333"/>
      <c r="C277" s="333"/>
      <c r="D277" s="333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</row>
    <row r="278" spans="1:20" x14ac:dyDescent="0.35">
      <c r="A278" t="e">
        <f t="shared" si="4"/>
        <v>#VALUE!</v>
      </c>
      <c r="B278" s="333"/>
      <c r="C278" s="333"/>
      <c r="D278" s="333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</row>
    <row r="279" spans="1:20" x14ac:dyDescent="0.35">
      <c r="A279" t="e">
        <f t="shared" si="4"/>
        <v>#VALUE!</v>
      </c>
      <c r="B279" s="333"/>
      <c r="C279" s="333"/>
      <c r="D279" s="333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</row>
    <row r="280" spans="1:20" x14ac:dyDescent="0.35">
      <c r="A280" t="e">
        <f t="shared" si="4"/>
        <v>#VALUE!</v>
      </c>
      <c r="B280" s="333"/>
      <c r="C280" s="333"/>
      <c r="D280" s="333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</row>
    <row r="281" spans="1:20" x14ac:dyDescent="0.35">
      <c r="A281" t="e">
        <f t="shared" si="4"/>
        <v>#VALUE!</v>
      </c>
      <c r="B281" s="333"/>
      <c r="C281" s="333"/>
      <c r="D281" s="333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</row>
    <row r="282" spans="1:20" x14ac:dyDescent="0.35">
      <c r="A282" t="e">
        <f t="shared" si="4"/>
        <v>#VALUE!</v>
      </c>
      <c r="B282" s="333"/>
      <c r="C282" s="333"/>
      <c r="D282" s="333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</row>
    <row r="283" spans="1:20" x14ac:dyDescent="0.35">
      <c r="A283" t="e">
        <f t="shared" si="4"/>
        <v>#VALUE!</v>
      </c>
      <c r="B283" s="333"/>
      <c r="C283" s="333"/>
      <c r="D283" s="333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</row>
    <row r="284" spans="1:20" x14ac:dyDescent="0.35">
      <c r="A284" t="e">
        <f t="shared" si="4"/>
        <v>#VALUE!</v>
      </c>
      <c r="B284" s="333"/>
      <c r="C284" s="333"/>
      <c r="D284" s="333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</row>
    <row r="285" spans="1:20" x14ac:dyDescent="0.35">
      <c r="A285" t="e">
        <f t="shared" si="4"/>
        <v>#VALUE!</v>
      </c>
      <c r="B285" s="333"/>
      <c r="C285" s="333"/>
      <c r="D285" s="333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</row>
    <row r="286" spans="1:20" x14ac:dyDescent="0.35">
      <c r="A286" t="e">
        <f t="shared" si="4"/>
        <v>#VALUE!</v>
      </c>
      <c r="B286" s="333"/>
      <c r="C286" s="333"/>
      <c r="D286" s="333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</row>
    <row r="287" spans="1:20" x14ac:dyDescent="0.35">
      <c r="A287" t="e">
        <f t="shared" si="4"/>
        <v>#VALUE!</v>
      </c>
      <c r="B287" s="333"/>
      <c r="C287" s="333"/>
      <c r="D287" s="333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</row>
    <row r="288" spans="1:20" x14ac:dyDescent="0.35">
      <c r="A288" t="e">
        <f t="shared" si="4"/>
        <v>#VALUE!</v>
      </c>
      <c r="B288" s="333"/>
      <c r="C288" s="333"/>
      <c r="D288" s="333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</row>
    <row r="289" spans="1:20" x14ac:dyDescent="0.35">
      <c r="A289" t="e">
        <f t="shared" si="4"/>
        <v>#VALUE!</v>
      </c>
      <c r="B289" s="333"/>
      <c r="C289" s="333"/>
      <c r="D289" s="333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</row>
    <row r="290" spans="1:20" x14ac:dyDescent="0.35">
      <c r="A290" t="e">
        <f t="shared" si="4"/>
        <v>#VALUE!</v>
      </c>
      <c r="B290" s="333"/>
      <c r="C290" s="333"/>
      <c r="D290" s="333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</row>
    <row r="291" spans="1:20" x14ac:dyDescent="0.35">
      <c r="A291" t="e">
        <f t="shared" si="4"/>
        <v>#VALUE!</v>
      </c>
      <c r="B291" s="333"/>
      <c r="C291" s="333"/>
      <c r="D291" s="333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</row>
    <row r="292" spans="1:20" x14ac:dyDescent="0.35">
      <c r="A292" t="e">
        <f t="shared" si="4"/>
        <v>#VALUE!</v>
      </c>
      <c r="B292" s="333"/>
      <c r="C292" s="333"/>
      <c r="D292" s="333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</row>
    <row r="293" spans="1:20" x14ac:dyDescent="0.35">
      <c r="A293" t="e">
        <f t="shared" si="4"/>
        <v>#VALUE!</v>
      </c>
      <c r="B293" s="333"/>
      <c r="C293" s="333"/>
      <c r="D293" s="333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</row>
    <row r="294" spans="1:20" x14ac:dyDescent="0.35">
      <c r="A294" t="e">
        <f t="shared" si="4"/>
        <v>#VALUE!</v>
      </c>
      <c r="B294" s="333"/>
      <c r="C294" s="333"/>
      <c r="D294" s="333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</row>
    <row r="295" spans="1:20" x14ac:dyDescent="0.35">
      <c r="A295" t="e">
        <f t="shared" si="4"/>
        <v>#VALUE!</v>
      </c>
      <c r="B295" s="333"/>
      <c r="C295" s="333"/>
      <c r="D295" s="333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</row>
    <row r="296" spans="1:20" x14ac:dyDescent="0.35">
      <c r="A296" t="e">
        <f t="shared" si="4"/>
        <v>#VALUE!</v>
      </c>
      <c r="B296" s="333"/>
      <c r="C296" s="333"/>
      <c r="D296" s="333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</row>
    <row r="297" spans="1:20" x14ac:dyDescent="0.35">
      <c r="A297" t="e">
        <f t="shared" si="4"/>
        <v>#VALUE!</v>
      </c>
      <c r="B297" s="333"/>
      <c r="C297" s="333"/>
      <c r="D297" s="333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</row>
    <row r="298" spans="1:20" x14ac:dyDescent="0.35">
      <c r="A298" t="e">
        <f t="shared" si="4"/>
        <v>#VALUE!</v>
      </c>
      <c r="B298" s="333"/>
      <c r="C298" s="333"/>
      <c r="D298" s="333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</row>
    <row r="299" spans="1:20" x14ac:dyDescent="0.35">
      <c r="A299" t="e">
        <f t="shared" si="4"/>
        <v>#VALUE!</v>
      </c>
      <c r="B299" s="333"/>
      <c r="C299" s="333"/>
      <c r="D299" s="333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</row>
    <row r="300" spans="1:20" x14ac:dyDescent="0.35">
      <c r="A300" t="e">
        <f t="shared" si="4"/>
        <v>#VALUE!</v>
      </c>
      <c r="B300" s="333"/>
      <c r="C300" s="333"/>
      <c r="D300" s="333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</row>
    <row r="301" spans="1:20" x14ac:dyDescent="0.35">
      <c r="A301" t="e">
        <f t="shared" si="4"/>
        <v>#VALUE!</v>
      </c>
      <c r="B301" s="333"/>
      <c r="C301" s="333"/>
      <c r="D301" s="333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</row>
    <row r="302" spans="1:20" x14ac:dyDescent="0.35">
      <c r="A302" t="e">
        <f t="shared" si="4"/>
        <v>#VALUE!</v>
      </c>
      <c r="B302" s="333"/>
      <c r="C302" s="333"/>
      <c r="D302" s="333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</row>
    <row r="303" spans="1:20" x14ac:dyDescent="0.35">
      <c r="A303" t="e">
        <f t="shared" si="4"/>
        <v>#VALUE!</v>
      </c>
      <c r="B303" s="333"/>
      <c r="C303" s="333"/>
      <c r="D303" s="333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</row>
    <row r="304" spans="1:20" x14ac:dyDescent="0.35">
      <c r="A304" t="e">
        <f t="shared" si="4"/>
        <v>#VALUE!</v>
      </c>
      <c r="B304" s="333"/>
      <c r="C304" s="333"/>
      <c r="D304" s="333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</row>
    <row r="305" spans="1:20" x14ac:dyDescent="0.35">
      <c r="A305" t="e">
        <f t="shared" si="4"/>
        <v>#VALUE!</v>
      </c>
      <c r="B305" s="333"/>
      <c r="C305" s="333"/>
      <c r="D305" s="333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</row>
    <row r="306" spans="1:20" x14ac:dyDescent="0.35">
      <c r="A306" t="e">
        <f t="shared" si="4"/>
        <v>#VALUE!</v>
      </c>
      <c r="B306" s="333"/>
      <c r="C306" s="333"/>
      <c r="D306" s="333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</row>
    <row r="307" spans="1:20" x14ac:dyDescent="0.35">
      <c r="A307" t="e">
        <f t="shared" si="4"/>
        <v>#VALUE!</v>
      </c>
      <c r="B307" s="333"/>
      <c r="C307" s="333"/>
      <c r="D307" s="333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</row>
    <row r="308" spans="1:20" x14ac:dyDescent="0.35">
      <c r="A308" t="e">
        <f t="shared" si="4"/>
        <v>#VALUE!</v>
      </c>
      <c r="B308" s="333"/>
      <c r="C308" s="333"/>
      <c r="D308" s="333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</row>
    <row r="309" spans="1:20" x14ac:dyDescent="0.35">
      <c r="A309" t="e">
        <f t="shared" si="4"/>
        <v>#VALUE!</v>
      </c>
      <c r="B309" s="333"/>
      <c r="C309" s="333"/>
      <c r="D309" s="333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</row>
    <row r="310" spans="1:20" x14ac:dyDescent="0.35">
      <c r="A310" t="e">
        <f t="shared" si="4"/>
        <v>#VALUE!</v>
      </c>
      <c r="B310" s="333"/>
      <c r="C310" s="333"/>
      <c r="D310" s="333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</row>
    <row r="311" spans="1:20" x14ac:dyDescent="0.35">
      <c r="A311" t="e">
        <f t="shared" si="4"/>
        <v>#VALUE!</v>
      </c>
      <c r="B311" s="333"/>
      <c r="C311" s="333"/>
      <c r="D311" s="333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</row>
    <row r="312" spans="1:20" x14ac:dyDescent="0.35">
      <c r="A312" t="e">
        <f t="shared" si="4"/>
        <v>#VALUE!</v>
      </c>
      <c r="B312" s="333"/>
      <c r="C312" s="333"/>
      <c r="D312" s="333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</row>
    <row r="313" spans="1:20" x14ac:dyDescent="0.35">
      <c r="A313" t="e">
        <f t="shared" si="4"/>
        <v>#VALUE!</v>
      </c>
      <c r="B313" s="333"/>
      <c r="C313" s="333"/>
      <c r="D313" s="333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</row>
    <row r="314" spans="1:20" x14ac:dyDescent="0.35">
      <c r="A314" t="e">
        <f t="shared" si="4"/>
        <v>#VALUE!</v>
      </c>
      <c r="B314" s="333"/>
      <c r="C314" s="333"/>
      <c r="D314" s="333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</row>
    <row r="315" spans="1:20" x14ac:dyDescent="0.35">
      <c r="A315" t="e">
        <f t="shared" si="4"/>
        <v>#VALUE!</v>
      </c>
      <c r="B315" s="333"/>
      <c r="C315" s="333"/>
      <c r="D315" s="333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</row>
    <row r="316" spans="1:20" x14ac:dyDescent="0.35">
      <c r="A316" t="e">
        <f t="shared" si="4"/>
        <v>#VALUE!</v>
      </c>
      <c r="B316" s="333"/>
      <c r="C316" s="333"/>
      <c r="D316" s="333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</row>
    <row r="317" spans="1:20" x14ac:dyDescent="0.35">
      <c r="A317" t="e">
        <f t="shared" si="4"/>
        <v>#VALUE!</v>
      </c>
      <c r="B317" s="333"/>
      <c r="C317" s="333"/>
      <c r="D317" s="333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</row>
    <row r="318" spans="1:20" x14ac:dyDescent="0.35">
      <c r="A318" t="e">
        <f t="shared" si="4"/>
        <v>#VALUE!</v>
      </c>
      <c r="B318" s="333"/>
      <c r="C318" s="333"/>
      <c r="D318" s="333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</row>
    <row r="319" spans="1:20" x14ac:dyDescent="0.35">
      <c r="A319" t="e">
        <f t="shared" si="4"/>
        <v>#VALUE!</v>
      </c>
      <c r="B319" s="333"/>
      <c r="C319" s="333"/>
      <c r="D319" s="333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</row>
    <row r="320" spans="1:20" x14ac:dyDescent="0.35">
      <c r="A320" t="e">
        <f t="shared" si="4"/>
        <v>#VALUE!</v>
      </c>
      <c r="B320" s="333"/>
      <c r="C320" s="333"/>
      <c r="D320" s="333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</row>
    <row r="321" spans="1:20" x14ac:dyDescent="0.35">
      <c r="A321" t="e">
        <f t="shared" si="4"/>
        <v>#VALUE!</v>
      </c>
      <c r="B321" s="333"/>
      <c r="C321" s="333"/>
      <c r="D321" s="333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</row>
    <row r="322" spans="1:20" x14ac:dyDescent="0.35">
      <c r="A322" t="e">
        <f t="shared" si="4"/>
        <v>#VALUE!</v>
      </c>
      <c r="B322" s="333"/>
      <c r="C322" s="333"/>
      <c r="D322" s="333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</row>
    <row r="323" spans="1:20" x14ac:dyDescent="0.35">
      <c r="A323" t="e">
        <f t="shared" ref="A323:A386" si="5">VALUE(LEFT(B323,6))</f>
        <v>#VALUE!</v>
      </c>
      <c r="B323" s="333"/>
      <c r="C323" s="333"/>
      <c r="D323" s="333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</row>
    <row r="324" spans="1:20" x14ac:dyDescent="0.35">
      <c r="A324" t="e">
        <f t="shared" si="5"/>
        <v>#VALUE!</v>
      </c>
      <c r="B324" s="333"/>
      <c r="C324" s="333"/>
      <c r="D324" s="333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</row>
    <row r="325" spans="1:20" x14ac:dyDescent="0.35">
      <c r="A325" t="e">
        <f t="shared" si="5"/>
        <v>#VALUE!</v>
      </c>
      <c r="B325" s="333"/>
      <c r="C325" s="333"/>
      <c r="D325" s="333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</row>
    <row r="326" spans="1:20" x14ac:dyDescent="0.35">
      <c r="A326" t="e">
        <f t="shared" si="5"/>
        <v>#VALUE!</v>
      </c>
      <c r="B326" s="333"/>
      <c r="C326" s="333"/>
      <c r="D326" s="333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</row>
    <row r="327" spans="1:20" x14ac:dyDescent="0.35">
      <c r="A327" t="e">
        <f t="shared" si="5"/>
        <v>#VALUE!</v>
      </c>
      <c r="B327" s="333"/>
      <c r="C327" s="333"/>
      <c r="D327" s="333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</row>
    <row r="328" spans="1:20" x14ac:dyDescent="0.35">
      <c r="A328" t="e">
        <f t="shared" si="5"/>
        <v>#VALUE!</v>
      </c>
      <c r="B328" s="333"/>
      <c r="C328" s="333"/>
      <c r="D328" s="333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</row>
    <row r="329" spans="1:20" x14ac:dyDescent="0.35">
      <c r="A329" t="e">
        <f t="shared" si="5"/>
        <v>#VALUE!</v>
      </c>
      <c r="B329" s="333"/>
      <c r="C329" s="333"/>
      <c r="D329" s="333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</row>
    <row r="330" spans="1:20" x14ac:dyDescent="0.35">
      <c r="A330" t="e">
        <f t="shared" si="5"/>
        <v>#VALUE!</v>
      </c>
      <c r="B330" s="333"/>
      <c r="C330" s="333"/>
      <c r="D330" s="333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</row>
    <row r="331" spans="1:20" x14ac:dyDescent="0.35">
      <c r="A331" t="e">
        <f t="shared" si="5"/>
        <v>#VALUE!</v>
      </c>
      <c r="B331" s="333"/>
      <c r="C331" s="333"/>
      <c r="D331" s="333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</row>
    <row r="332" spans="1:20" x14ac:dyDescent="0.35">
      <c r="A332" t="e">
        <f t="shared" si="5"/>
        <v>#VALUE!</v>
      </c>
      <c r="B332" s="333"/>
      <c r="C332" s="333"/>
      <c r="D332" s="333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</row>
    <row r="333" spans="1:20" x14ac:dyDescent="0.35">
      <c r="A333" t="e">
        <f t="shared" si="5"/>
        <v>#VALUE!</v>
      </c>
      <c r="B333" s="333"/>
      <c r="C333" s="333"/>
      <c r="D333" s="333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</row>
    <row r="334" spans="1:20" x14ac:dyDescent="0.35">
      <c r="A334" t="e">
        <f t="shared" si="5"/>
        <v>#VALUE!</v>
      </c>
      <c r="B334" s="333"/>
      <c r="C334" s="333"/>
      <c r="D334" s="333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</row>
    <row r="335" spans="1:20" x14ac:dyDescent="0.35">
      <c r="A335" t="e">
        <f t="shared" si="5"/>
        <v>#VALUE!</v>
      </c>
      <c r="B335" s="333"/>
      <c r="C335" s="333"/>
      <c r="D335" s="333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</row>
    <row r="336" spans="1:20" x14ac:dyDescent="0.35">
      <c r="A336" t="e">
        <f t="shared" si="5"/>
        <v>#VALUE!</v>
      </c>
      <c r="B336" s="333"/>
      <c r="C336" s="333"/>
      <c r="D336" s="333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</row>
    <row r="337" spans="1:20" x14ac:dyDescent="0.35">
      <c r="A337" t="e">
        <f t="shared" si="5"/>
        <v>#VALUE!</v>
      </c>
      <c r="B337" s="333"/>
      <c r="C337" s="333"/>
      <c r="D337" s="333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</row>
    <row r="338" spans="1:20" x14ac:dyDescent="0.35">
      <c r="A338" t="e">
        <f t="shared" si="5"/>
        <v>#VALUE!</v>
      </c>
      <c r="B338" s="333"/>
      <c r="C338" s="333"/>
      <c r="D338" s="333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</row>
    <row r="339" spans="1:20" x14ac:dyDescent="0.35">
      <c r="A339" t="e">
        <f t="shared" si="5"/>
        <v>#VALUE!</v>
      </c>
      <c r="B339" s="333"/>
      <c r="C339" s="333"/>
      <c r="D339" s="333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</row>
    <row r="340" spans="1:20" x14ac:dyDescent="0.35">
      <c r="A340" t="e">
        <f t="shared" si="5"/>
        <v>#VALUE!</v>
      </c>
      <c r="B340" s="333"/>
      <c r="C340" s="333"/>
      <c r="D340" s="333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</row>
    <row r="341" spans="1:20" x14ac:dyDescent="0.35">
      <c r="A341" t="e">
        <f t="shared" si="5"/>
        <v>#VALUE!</v>
      </c>
      <c r="B341" s="333"/>
      <c r="C341" s="333"/>
      <c r="D341" s="333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</row>
    <row r="342" spans="1:20" x14ac:dyDescent="0.35">
      <c r="A342" t="e">
        <f t="shared" si="5"/>
        <v>#VALUE!</v>
      </c>
      <c r="B342" s="333"/>
      <c r="C342" s="333"/>
      <c r="D342" s="333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</row>
    <row r="343" spans="1:20" x14ac:dyDescent="0.35">
      <c r="A343" t="e">
        <f t="shared" si="5"/>
        <v>#VALUE!</v>
      </c>
      <c r="B343" s="333"/>
      <c r="C343" s="333"/>
      <c r="D343" s="333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</row>
    <row r="344" spans="1:20" x14ac:dyDescent="0.35">
      <c r="A344" t="e">
        <f t="shared" si="5"/>
        <v>#VALUE!</v>
      </c>
      <c r="B344" s="333"/>
      <c r="C344" s="333"/>
      <c r="D344" s="333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</row>
    <row r="345" spans="1:20" x14ac:dyDescent="0.35">
      <c r="A345" t="e">
        <f t="shared" si="5"/>
        <v>#VALUE!</v>
      </c>
      <c r="B345" s="333"/>
      <c r="C345" s="333"/>
      <c r="D345" s="333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</row>
    <row r="346" spans="1:20" x14ac:dyDescent="0.35">
      <c r="A346" t="e">
        <f t="shared" si="5"/>
        <v>#VALUE!</v>
      </c>
      <c r="B346" s="333"/>
      <c r="C346" s="333"/>
      <c r="D346" s="333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</row>
    <row r="347" spans="1:20" x14ac:dyDescent="0.35">
      <c r="A347" t="e">
        <f t="shared" si="5"/>
        <v>#VALUE!</v>
      </c>
      <c r="B347" s="333"/>
      <c r="C347" s="333"/>
      <c r="D347" s="333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</row>
    <row r="348" spans="1:20" x14ac:dyDescent="0.35">
      <c r="A348" t="e">
        <f t="shared" si="5"/>
        <v>#VALUE!</v>
      </c>
      <c r="B348" s="333"/>
      <c r="C348" s="333"/>
      <c r="D348" s="333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</row>
    <row r="349" spans="1:20" x14ac:dyDescent="0.35">
      <c r="A349" t="e">
        <f t="shared" si="5"/>
        <v>#VALUE!</v>
      </c>
      <c r="B349" s="333"/>
      <c r="C349" s="333"/>
      <c r="D349" s="333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</row>
    <row r="350" spans="1:20" x14ac:dyDescent="0.35">
      <c r="A350" t="e">
        <f t="shared" si="5"/>
        <v>#VALUE!</v>
      </c>
      <c r="B350" s="333"/>
      <c r="C350" s="333"/>
      <c r="D350" s="333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</row>
    <row r="351" spans="1:20" x14ac:dyDescent="0.35">
      <c r="A351" t="e">
        <f t="shared" si="5"/>
        <v>#VALUE!</v>
      </c>
      <c r="B351" s="333"/>
      <c r="C351" s="333"/>
      <c r="D351" s="333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</row>
    <row r="352" spans="1:20" x14ac:dyDescent="0.35">
      <c r="A352" t="e">
        <f t="shared" si="5"/>
        <v>#VALUE!</v>
      </c>
      <c r="B352" s="333"/>
      <c r="C352" s="333"/>
      <c r="D352" s="333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</row>
    <row r="353" spans="1:20" x14ac:dyDescent="0.35">
      <c r="A353" t="e">
        <f t="shared" si="5"/>
        <v>#VALUE!</v>
      </c>
      <c r="B353" s="333"/>
      <c r="C353" s="333"/>
      <c r="D353" s="333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</row>
    <row r="354" spans="1:20" x14ac:dyDescent="0.35">
      <c r="A354" t="e">
        <f t="shared" si="5"/>
        <v>#VALUE!</v>
      </c>
      <c r="B354" s="333"/>
      <c r="C354" s="333"/>
      <c r="D354" s="333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</row>
    <row r="355" spans="1:20" x14ac:dyDescent="0.35">
      <c r="A355" t="e">
        <f t="shared" si="5"/>
        <v>#VALUE!</v>
      </c>
      <c r="B355" s="333"/>
      <c r="C355" s="333"/>
      <c r="D355" s="333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</row>
    <row r="356" spans="1:20" x14ac:dyDescent="0.35">
      <c r="A356" t="e">
        <f t="shared" si="5"/>
        <v>#VALUE!</v>
      </c>
      <c r="B356" s="333"/>
      <c r="C356" s="333"/>
      <c r="D356" s="333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</row>
    <row r="357" spans="1:20" x14ac:dyDescent="0.35">
      <c r="A357" t="e">
        <f t="shared" si="5"/>
        <v>#VALUE!</v>
      </c>
      <c r="B357" s="333"/>
      <c r="C357" s="333"/>
      <c r="D357" s="333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</row>
    <row r="358" spans="1:20" x14ac:dyDescent="0.35">
      <c r="A358" t="e">
        <f t="shared" si="5"/>
        <v>#VALUE!</v>
      </c>
      <c r="B358" s="333"/>
      <c r="C358" s="333"/>
      <c r="D358" s="333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</row>
    <row r="359" spans="1:20" x14ac:dyDescent="0.35">
      <c r="A359" t="e">
        <f t="shared" si="5"/>
        <v>#VALUE!</v>
      </c>
      <c r="B359" s="333"/>
      <c r="C359" s="333"/>
      <c r="D359" s="333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</row>
    <row r="360" spans="1:20" x14ac:dyDescent="0.35">
      <c r="A360" t="e">
        <f t="shared" si="5"/>
        <v>#VALUE!</v>
      </c>
      <c r="B360" s="333"/>
      <c r="C360" s="333"/>
      <c r="D360" s="333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</row>
    <row r="361" spans="1:20" x14ac:dyDescent="0.35">
      <c r="A361" t="e">
        <f t="shared" si="5"/>
        <v>#VALUE!</v>
      </c>
      <c r="B361" s="333"/>
      <c r="C361" s="333"/>
      <c r="D361" s="333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</row>
    <row r="362" spans="1:20" x14ac:dyDescent="0.35">
      <c r="A362" t="e">
        <f t="shared" si="5"/>
        <v>#VALUE!</v>
      </c>
      <c r="B362" s="333"/>
      <c r="C362" s="333"/>
      <c r="D362" s="333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</row>
    <row r="363" spans="1:20" x14ac:dyDescent="0.35">
      <c r="A363" t="e">
        <f t="shared" si="5"/>
        <v>#VALUE!</v>
      </c>
      <c r="B363" s="333"/>
      <c r="C363" s="333"/>
      <c r="D363" s="333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</row>
    <row r="364" spans="1:20" x14ac:dyDescent="0.35">
      <c r="A364" t="e">
        <f t="shared" si="5"/>
        <v>#VALUE!</v>
      </c>
      <c r="B364" s="333"/>
      <c r="C364" s="333"/>
      <c r="D364" s="333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</row>
    <row r="365" spans="1:20" x14ac:dyDescent="0.35">
      <c r="A365" t="e">
        <f t="shared" si="5"/>
        <v>#VALUE!</v>
      </c>
      <c r="B365" s="333"/>
      <c r="C365" s="333"/>
      <c r="D365" s="333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</row>
    <row r="366" spans="1:20" x14ac:dyDescent="0.35">
      <c r="A366" t="e">
        <f t="shared" si="5"/>
        <v>#VALUE!</v>
      </c>
      <c r="B366" s="333"/>
      <c r="C366" s="333"/>
      <c r="D366" s="333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</row>
    <row r="367" spans="1:20" x14ac:dyDescent="0.35">
      <c r="A367" t="e">
        <f t="shared" si="5"/>
        <v>#VALUE!</v>
      </c>
      <c r="B367" s="333"/>
      <c r="C367" s="333"/>
      <c r="D367" s="333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</row>
    <row r="368" spans="1:20" x14ac:dyDescent="0.35">
      <c r="A368" t="e">
        <f t="shared" si="5"/>
        <v>#VALUE!</v>
      </c>
      <c r="B368" s="333"/>
      <c r="C368" s="333"/>
      <c r="D368" s="333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</row>
    <row r="369" spans="1:20" x14ac:dyDescent="0.35">
      <c r="A369" t="e">
        <f t="shared" si="5"/>
        <v>#VALUE!</v>
      </c>
      <c r="B369" s="333"/>
      <c r="C369" s="333"/>
      <c r="D369" s="333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</row>
    <row r="370" spans="1:20" x14ac:dyDescent="0.35">
      <c r="A370" t="e">
        <f t="shared" si="5"/>
        <v>#VALUE!</v>
      </c>
      <c r="B370" s="333"/>
      <c r="C370" s="333"/>
      <c r="D370" s="333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</row>
    <row r="371" spans="1:20" x14ac:dyDescent="0.35">
      <c r="A371" t="e">
        <f t="shared" si="5"/>
        <v>#VALUE!</v>
      </c>
      <c r="B371" s="333"/>
      <c r="C371" s="333"/>
      <c r="D371" s="333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</row>
    <row r="372" spans="1:20" x14ac:dyDescent="0.35">
      <c r="A372" t="e">
        <f t="shared" si="5"/>
        <v>#VALUE!</v>
      </c>
      <c r="B372" s="333"/>
      <c r="C372" s="333"/>
      <c r="D372" s="333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</row>
    <row r="373" spans="1:20" x14ac:dyDescent="0.35">
      <c r="A373" t="e">
        <f t="shared" si="5"/>
        <v>#VALUE!</v>
      </c>
      <c r="B373" s="333"/>
      <c r="C373" s="333"/>
      <c r="D373" s="333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</row>
    <row r="374" spans="1:20" x14ac:dyDescent="0.35">
      <c r="A374" t="e">
        <f t="shared" si="5"/>
        <v>#VALUE!</v>
      </c>
      <c r="B374" s="333"/>
      <c r="C374" s="333"/>
      <c r="D374" s="333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</row>
    <row r="375" spans="1:20" x14ac:dyDescent="0.35">
      <c r="A375" t="e">
        <f t="shared" si="5"/>
        <v>#VALUE!</v>
      </c>
      <c r="B375" s="333"/>
      <c r="C375" s="333"/>
      <c r="D375" s="333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</row>
    <row r="376" spans="1:20" x14ac:dyDescent="0.35">
      <c r="A376" t="e">
        <f t="shared" si="5"/>
        <v>#VALUE!</v>
      </c>
      <c r="B376" s="333"/>
      <c r="C376" s="333"/>
      <c r="D376" s="333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</row>
    <row r="377" spans="1:20" x14ac:dyDescent="0.35">
      <c r="A377" t="e">
        <f t="shared" si="5"/>
        <v>#VALUE!</v>
      </c>
      <c r="B377" s="333"/>
      <c r="C377" s="333"/>
      <c r="D377" s="333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</row>
    <row r="378" spans="1:20" x14ac:dyDescent="0.35">
      <c r="A378" t="e">
        <f t="shared" si="5"/>
        <v>#VALUE!</v>
      </c>
      <c r="B378" s="333"/>
      <c r="C378" s="333"/>
      <c r="D378" s="333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</row>
    <row r="379" spans="1:20" x14ac:dyDescent="0.35">
      <c r="A379" t="e">
        <f t="shared" si="5"/>
        <v>#VALUE!</v>
      </c>
      <c r="B379" s="333"/>
      <c r="C379" s="333"/>
      <c r="D379" s="333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</row>
    <row r="380" spans="1:20" x14ac:dyDescent="0.35">
      <c r="A380" t="e">
        <f t="shared" si="5"/>
        <v>#VALUE!</v>
      </c>
      <c r="B380" s="333"/>
      <c r="C380" s="333"/>
      <c r="D380" s="333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</row>
    <row r="381" spans="1:20" x14ac:dyDescent="0.35">
      <c r="A381" t="e">
        <f t="shared" si="5"/>
        <v>#VALUE!</v>
      </c>
      <c r="B381" s="333"/>
      <c r="C381" s="333"/>
      <c r="D381" s="333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</row>
    <row r="382" spans="1:20" x14ac:dyDescent="0.35">
      <c r="A382" t="e">
        <f t="shared" si="5"/>
        <v>#VALUE!</v>
      </c>
      <c r="B382" s="333"/>
      <c r="C382" s="333"/>
      <c r="D382" s="333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</row>
    <row r="383" spans="1:20" x14ac:dyDescent="0.35">
      <c r="A383" t="e">
        <f t="shared" si="5"/>
        <v>#VALUE!</v>
      </c>
      <c r="B383" s="333"/>
      <c r="C383" s="333"/>
      <c r="D383" s="333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</row>
    <row r="384" spans="1:20" x14ac:dyDescent="0.35">
      <c r="A384" t="e">
        <f t="shared" si="5"/>
        <v>#VALUE!</v>
      </c>
      <c r="B384" s="333"/>
      <c r="C384" s="333"/>
      <c r="D384" s="333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</row>
    <row r="385" spans="1:20" x14ac:dyDescent="0.35">
      <c r="A385" t="e">
        <f t="shared" si="5"/>
        <v>#VALUE!</v>
      </c>
      <c r="B385" s="333"/>
      <c r="C385" s="333"/>
      <c r="D385" s="333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</row>
    <row r="386" spans="1:20" x14ac:dyDescent="0.35">
      <c r="A386" t="e">
        <f t="shared" si="5"/>
        <v>#VALUE!</v>
      </c>
      <c r="B386" s="333"/>
      <c r="C386" s="333"/>
      <c r="D386" s="333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</row>
    <row r="387" spans="1:20" x14ac:dyDescent="0.35">
      <c r="A387" t="e">
        <f t="shared" ref="A387:A450" si="6">VALUE(LEFT(B387,6))</f>
        <v>#VALUE!</v>
      </c>
      <c r="B387" s="333"/>
      <c r="C387" s="333"/>
      <c r="D387" s="333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</row>
    <row r="388" spans="1:20" x14ac:dyDescent="0.35">
      <c r="A388" t="e">
        <f t="shared" si="6"/>
        <v>#VALUE!</v>
      </c>
      <c r="B388" s="333"/>
      <c r="C388" s="333"/>
      <c r="D388" s="333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</row>
    <row r="389" spans="1:20" x14ac:dyDescent="0.35">
      <c r="A389" t="e">
        <f t="shared" si="6"/>
        <v>#VALUE!</v>
      </c>
      <c r="B389" s="333"/>
      <c r="C389" s="333"/>
      <c r="D389" s="333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</row>
    <row r="390" spans="1:20" x14ac:dyDescent="0.35">
      <c r="A390" t="e">
        <f t="shared" si="6"/>
        <v>#VALUE!</v>
      </c>
      <c r="B390" s="333"/>
      <c r="C390" s="333"/>
      <c r="D390" s="333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</row>
    <row r="391" spans="1:20" x14ac:dyDescent="0.35">
      <c r="A391" t="e">
        <f t="shared" si="6"/>
        <v>#VALUE!</v>
      </c>
      <c r="B391" s="333"/>
      <c r="C391" s="333"/>
      <c r="D391" s="333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</row>
    <row r="392" spans="1:20" x14ac:dyDescent="0.35">
      <c r="A392" t="e">
        <f t="shared" si="6"/>
        <v>#VALUE!</v>
      </c>
      <c r="B392" s="333"/>
      <c r="C392" s="333"/>
      <c r="D392" s="333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</row>
    <row r="393" spans="1:20" x14ac:dyDescent="0.35">
      <c r="A393" t="e">
        <f t="shared" si="6"/>
        <v>#VALUE!</v>
      </c>
      <c r="B393" s="333"/>
      <c r="C393" s="333"/>
      <c r="D393" s="333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</row>
    <row r="394" spans="1:20" x14ac:dyDescent="0.35">
      <c r="A394" t="e">
        <f t="shared" si="6"/>
        <v>#VALUE!</v>
      </c>
      <c r="B394" s="333"/>
      <c r="C394" s="333"/>
      <c r="D394" s="333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</row>
    <row r="395" spans="1:20" x14ac:dyDescent="0.35">
      <c r="A395" t="e">
        <f t="shared" si="6"/>
        <v>#VALUE!</v>
      </c>
      <c r="B395" s="333"/>
      <c r="C395" s="333"/>
      <c r="D395" s="333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</row>
    <row r="396" spans="1:20" x14ac:dyDescent="0.35">
      <c r="A396" t="e">
        <f t="shared" si="6"/>
        <v>#VALUE!</v>
      </c>
      <c r="B396" s="333"/>
      <c r="C396" s="333"/>
      <c r="D396" s="333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</row>
    <row r="397" spans="1:20" x14ac:dyDescent="0.35">
      <c r="A397" t="e">
        <f t="shared" si="6"/>
        <v>#VALUE!</v>
      </c>
      <c r="B397" s="333"/>
      <c r="C397" s="333"/>
      <c r="D397" s="333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</row>
    <row r="398" spans="1:20" x14ac:dyDescent="0.35">
      <c r="A398" t="e">
        <f t="shared" si="6"/>
        <v>#VALUE!</v>
      </c>
      <c r="B398" s="333"/>
      <c r="C398" s="333"/>
      <c r="D398" s="333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</row>
    <row r="399" spans="1:20" x14ac:dyDescent="0.35">
      <c r="A399" t="e">
        <f t="shared" si="6"/>
        <v>#VALUE!</v>
      </c>
      <c r="B399" s="333"/>
      <c r="C399" s="333"/>
      <c r="D399" s="333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</row>
    <row r="400" spans="1:20" x14ac:dyDescent="0.35">
      <c r="A400" t="e">
        <f t="shared" si="6"/>
        <v>#VALUE!</v>
      </c>
      <c r="B400" s="333"/>
      <c r="C400" s="333"/>
      <c r="D400" s="333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</row>
    <row r="401" spans="1:20" x14ac:dyDescent="0.35">
      <c r="A401" t="e">
        <f t="shared" si="6"/>
        <v>#VALUE!</v>
      </c>
      <c r="B401" s="333"/>
      <c r="C401" s="333"/>
      <c r="D401" s="333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</row>
    <row r="402" spans="1:20" x14ac:dyDescent="0.35">
      <c r="A402" t="e">
        <f t="shared" si="6"/>
        <v>#VALUE!</v>
      </c>
      <c r="B402" s="333"/>
      <c r="C402" s="333"/>
      <c r="D402" s="333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</row>
    <row r="403" spans="1:20" x14ac:dyDescent="0.35">
      <c r="A403" t="e">
        <f t="shared" si="6"/>
        <v>#VALUE!</v>
      </c>
      <c r="B403" s="333"/>
      <c r="C403" s="333"/>
      <c r="D403" s="333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</row>
    <row r="404" spans="1:20" x14ac:dyDescent="0.35">
      <c r="A404" t="e">
        <f t="shared" si="6"/>
        <v>#VALUE!</v>
      </c>
      <c r="B404" s="333"/>
      <c r="C404" s="333"/>
      <c r="D404" s="333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</row>
    <row r="405" spans="1:20" x14ac:dyDescent="0.35">
      <c r="A405" t="e">
        <f t="shared" si="6"/>
        <v>#VALUE!</v>
      </c>
      <c r="B405" s="333"/>
      <c r="C405" s="333"/>
      <c r="D405" s="333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</row>
    <row r="406" spans="1:20" x14ac:dyDescent="0.35">
      <c r="A406" t="e">
        <f t="shared" si="6"/>
        <v>#VALUE!</v>
      </c>
      <c r="B406" s="333"/>
      <c r="C406" s="333"/>
      <c r="D406" s="333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</row>
    <row r="407" spans="1:20" x14ac:dyDescent="0.35">
      <c r="A407" t="e">
        <f t="shared" si="6"/>
        <v>#VALUE!</v>
      </c>
      <c r="B407" s="333"/>
      <c r="C407" s="333"/>
      <c r="D407" s="333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</row>
    <row r="408" spans="1:20" x14ac:dyDescent="0.35">
      <c r="A408" t="e">
        <f t="shared" si="6"/>
        <v>#VALUE!</v>
      </c>
      <c r="B408" s="333"/>
      <c r="C408" s="333"/>
      <c r="D408" s="333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</row>
    <row r="409" spans="1:20" x14ac:dyDescent="0.35">
      <c r="A409" t="e">
        <f t="shared" si="6"/>
        <v>#VALUE!</v>
      </c>
      <c r="B409" s="333"/>
      <c r="C409" s="333"/>
      <c r="D409" s="333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</row>
    <row r="410" spans="1:20" x14ac:dyDescent="0.35">
      <c r="A410" t="e">
        <f t="shared" si="6"/>
        <v>#VALUE!</v>
      </c>
      <c r="B410" s="333"/>
      <c r="C410" s="333"/>
      <c r="D410" s="333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</row>
    <row r="411" spans="1:20" x14ac:dyDescent="0.35">
      <c r="A411" t="e">
        <f t="shared" si="6"/>
        <v>#VALUE!</v>
      </c>
      <c r="B411" s="333"/>
      <c r="C411" s="333"/>
      <c r="D411" s="333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</row>
    <row r="412" spans="1:20" x14ac:dyDescent="0.35">
      <c r="A412" t="e">
        <f t="shared" si="6"/>
        <v>#VALUE!</v>
      </c>
      <c r="B412" s="333"/>
      <c r="C412" s="333"/>
      <c r="D412" s="333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</row>
    <row r="413" spans="1:20" x14ac:dyDescent="0.35">
      <c r="A413" t="e">
        <f t="shared" si="6"/>
        <v>#VALUE!</v>
      </c>
      <c r="B413" s="333"/>
      <c r="C413" s="333"/>
      <c r="D413" s="333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</row>
    <row r="414" spans="1:20" x14ac:dyDescent="0.35">
      <c r="A414" t="e">
        <f t="shared" si="6"/>
        <v>#VALUE!</v>
      </c>
      <c r="B414" s="333"/>
      <c r="C414" s="333"/>
      <c r="D414" s="333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</row>
    <row r="415" spans="1:20" x14ac:dyDescent="0.35">
      <c r="A415" t="e">
        <f t="shared" si="6"/>
        <v>#VALUE!</v>
      </c>
      <c r="B415" s="333"/>
      <c r="C415" s="333"/>
      <c r="D415" s="333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</row>
    <row r="416" spans="1:20" x14ac:dyDescent="0.35">
      <c r="A416" t="e">
        <f t="shared" si="6"/>
        <v>#VALUE!</v>
      </c>
      <c r="B416" s="333"/>
      <c r="C416" s="333"/>
      <c r="D416" s="333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</row>
    <row r="417" spans="1:20" x14ac:dyDescent="0.35">
      <c r="A417" t="e">
        <f t="shared" si="6"/>
        <v>#VALUE!</v>
      </c>
      <c r="B417" s="333"/>
      <c r="C417" s="333"/>
      <c r="D417" s="333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</row>
    <row r="418" spans="1:20" x14ac:dyDescent="0.35">
      <c r="A418" t="e">
        <f t="shared" si="6"/>
        <v>#VALUE!</v>
      </c>
      <c r="B418" s="333"/>
      <c r="C418" s="333"/>
      <c r="D418" s="333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</row>
    <row r="419" spans="1:20" x14ac:dyDescent="0.35">
      <c r="A419" t="e">
        <f t="shared" si="6"/>
        <v>#VALUE!</v>
      </c>
      <c r="B419" s="333"/>
      <c r="C419" s="333"/>
      <c r="D419" s="333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</row>
    <row r="420" spans="1:20" x14ac:dyDescent="0.35">
      <c r="A420" t="e">
        <f t="shared" si="6"/>
        <v>#VALUE!</v>
      </c>
      <c r="B420" s="333"/>
      <c r="C420" s="333"/>
      <c r="D420" s="333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</row>
    <row r="421" spans="1:20" x14ac:dyDescent="0.35">
      <c r="A421" t="e">
        <f t="shared" si="6"/>
        <v>#VALUE!</v>
      </c>
      <c r="B421" s="333"/>
      <c r="C421" s="333"/>
      <c r="D421" s="333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</row>
    <row r="422" spans="1:20" x14ac:dyDescent="0.35">
      <c r="A422" t="e">
        <f t="shared" si="6"/>
        <v>#VALUE!</v>
      </c>
      <c r="B422" s="333"/>
      <c r="C422" s="333"/>
      <c r="D422" s="333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</row>
    <row r="423" spans="1:20" x14ac:dyDescent="0.35">
      <c r="A423" t="e">
        <f t="shared" si="6"/>
        <v>#VALUE!</v>
      </c>
      <c r="B423" s="333"/>
      <c r="C423" s="333"/>
      <c r="D423" s="333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</row>
    <row r="424" spans="1:20" x14ac:dyDescent="0.35">
      <c r="A424" t="e">
        <f t="shared" si="6"/>
        <v>#VALUE!</v>
      </c>
      <c r="B424" s="333"/>
      <c r="C424" s="333"/>
      <c r="D424" s="333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</row>
    <row r="425" spans="1:20" x14ac:dyDescent="0.35">
      <c r="A425" t="e">
        <f t="shared" si="6"/>
        <v>#VALUE!</v>
      </c>
      <c r="B425" s="333"/>
      <c r="C425" s="333"/>
      <c r="D425" s="333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</row>
    <row r="426" spans="1:20" x14ac:dyDescent="0.35">
      <c r="A426" t="e">
        <f t="shared" si="6"/>
        <v>#VALUE!</v>
      </c>
      <c r="B426" s="333"/>
      <c r="C426" s="333"/>
      <c r="D426" s="333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</row>
    <row r="427" spans="1:20" x14ac:dyDescent="0.35">
      <c r="A427" t="e">
        <f t="shared" si="6"/>
        <v>#VALUE!</v>
      </c>
      <c r="B427" s="333"/>
      <c r="C427" s="333"/>
      <c r="D427" s="333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</row>
    <row r="428" spans="1:20" x14ac:dyDescent="0.35">
      <c r="A428" t="e">
        <f t="shared" si="6"/>
        <v>#VALUE!</v>
      </c>
      <c r="B428" s="333"/>
      <c r="C428" s="333"/>
      <c r="D428" s="333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</row>
    <row r="429" spans="1:20" x14ac:dyDescent="0.35">
      <c r="A429" t="e">
        <f t="shared" si="6"/>
        <v>#VALUE!</v>
      </c>
      <c r="B429" s="333"/>
      <c r="C429" s="333"/>
      <c r="D429" s="333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</row>
    <row r="430" spans="1:20" x14ac:dyDescent="0.35">
      <c r="A430" t="e">
        <f t="shared" si="6"/>
        <v>#VALUE!</v>
      </c>
      <c r="B430" s="333"/>
      <c r="C430" s="333"/>
      <c r="D430" s="333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</row>
    <row r="431" spans="1:20" x14ac:dyDescent="0.35">
      <c r="A431" t="e">
        <f t="shared" si="6"/>
        <v>#VALUE!</v>
      </c>
      <c r="B431" s="333"/>
      <c r="C431" s="333"/>
      <c r="D431" s="333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</row>
    <row r="432" spans="1:20" x14ac:dyDescent="0.35">
      <c r="A432" t="e">
        <f t="shared" si="6"/>
        <v>#VALUE!</v>
      </c>
      <c r="B432" s="333"/>
      <c r="C432" s="333"/>
      <c r="D432" s="333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</row>
    <row r="433" spans="1:20" x14ac:dyDescent="0.35">
      <c r="A433" t="e">
        <f t="shared" si="6"/>
        <v>#VALUE!</v>
      </c>
      <c r="B433" s="333"/>
      <c r="C433" s="333"/>
      <c r="D433" s="333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</row>
    <row r="434" spans="1:20" x14ac:dyDescent="0.35">
      <c r="A434" t="e">
        <f t="shared" si="6"/>
        <v>#VALUE!</v>
      </c>
      <c r="B434" s="333"/>
      <c r="C434" s="333"/>
      <c r="D434" s="333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</row>
    <row r="435" spans="1:20" x14ac:dyDescent="0.35">
      <c r="A435" t="e">
        <f t="shared" si="6"/>
        <v>#VALUE!</v>
      </c>
      <c r="B435" s="333"/>
      <c r="C435" s="333"/>
      <c r="D435" s="333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</row>
    <row r="436" spans="1:20" x14ac:dyDescent="0.35">
      <c r="A436" t="e">
        <f t="shared" si="6"/>
        <v>#VALUE!</v>
      </c>
      <c r="B436" s="333"/>
      <c r="C436" s="333"/>
      <c r="D436" s="333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</row>
    <row r="437" spans="1:20" x14ac:dyDescent="0.35">
      <c r="A437" t="e">
        <f t="shared" si="6"/>
        <v>#VALUE!</v>
      </c>
      <c r="B437" s="333"/>
      <c r="C437" s="333"/>
      <c r="D437" s="333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</row>
    <row r="438" spans="1:20" x14ac:dyDescent="0.35">
      <c r="A438" t="e">
        <f t="shared" si="6"/>
        <v>#VALUE!</v>
      </c>
      <c r="B438" s="333"/>
      <c r="C438" s="333"/>
      <c r="D438" s="333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</row>
    <row r="439" spans="1:20" x14ac:dyDescent="0.35">
      <c r="A439" t="e">
        <f t="shared" si="6"/>
        <v>#VALUE!</v>
      </c>
      <c r="B439" s="333"/>
      <c r="C439" s="333"/>
      <c r="D439" s="333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</row>
    <row r="440" spans="1:20" x14ac:dyDescent="0.35">
      <c r="A440" t="e">
        <f t="shared" si="6"/>
        <v>#VALUE!</v>
      </c>
      <c r="B440" s="333"/>
      <c r="C440" s="333"/>
      <c r="D440" s="333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</row>
    <row r="441" spans="1:20" x14ac:dyDescent="0.35">
      <c r="A441" t="e">
        <f t="shared" si="6"/>
        <v>#VALUE!</v>
      </c>
      <c r="B441" s="333"/>
      <c r="C441" s="333"/>
      <c r="D441" s="333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</row>
    <row r="442" spans="1:20" x14ac:dyDescent="0.35">
      <c r="A442" t="e">
        <f t="shared" si="6"/>
        <v>#VALUE!</v>
      </c>
      <c r="B442" s="333"/>
      <c r="C442" s="333"/>
      <c r="D442" s="333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</row>
    <row r="443" spans="1:20" x14ac:dyDescent="0.35">
      <c r="A443" t="e">
        <f t="shared" si="6"/>
        <v>#VALUE!</v>
      </c>
      <c r="B443" s="333"/>
      <c r="C443" s="333"/>
      <c r="D443" s="333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</row>
    <row r="444" spans="1:20" x14ac:dyDescent="0.35">
      <c r="A444" t="e">
        <f t="shared" si="6"/>
        <v>#VALUE!</v>
      </c>
      <c r="B444" s="333"/>
      <c r="C444" s="333"/>
      <c r="D444" s="333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</row>
    <row r="445" spans="1:20" x14ac:dyDescent="0.35">
      <c r="A445" t="e">
        <f t="shared" si="6"/>
        <v>#VALUE!</v>
      </c>
      <c r="B445" s="333"/>
      <c r="C445" s="333"/>
      <c r="D445" s="333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</row>
    <row r="446" spans="1:20" x14ac:dyDescent="0.35">
      <c r="A446" t="e">
        <f t="shared" si="6"/>
        <v>#VALUE!</v>
      </c>
      <c r="B446" s="333"/>
      <c r="C446" s="333"/>
      <c r="D446" s="333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</row>
    <row r="447" spans="1:20" x14ac:dyDescent="0.35">
      <c r="A447" t="e">
        <f t="shared" si="6"/>
        <v>#VALUE!</v>
      </c>
      <c r="B447" s="333"/>
      <c r="C447" s="333"/>
      <c r="D447" s="333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</row>
    <row r="448" spans="1:20" x14ac:dyDescent="0.35">
      <c r="A448" t="e">
        <f t="shared" si="6"/>
        <v>#VALUE!</v>
      </c>
      <c r="B448" s="333"/>
      <c r="C448" s="333"/>
      <c r="D448" s="333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</row>
    <row r="449" spans="1:20" x14ac:dyDescent="0.35">
      <c r="A449" t="e">
        <f t="shared" si="6"/>
        <v>#VALUE!</v>
      </c>
      <c r="B449" s="333"/>
      <c r="C449" s="333"/>
      <c r="D449" s="333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</row>
    <row r="450" spans="1:20" x14ac:dyDescent="0.35">
      <c r="A450" t="e">
        <f t="shared" si="6"/>
        <v>#VALUE!</v>
      </c>
      <c r="B450" s="333"/>
      <c r="C450" s="333"/>
      <c r="D450" s="333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</row>
    <row r="451" spans="1:20" x14ac:dyDescent="0.35">
      <c r="A451" t="e">
        <f t="shared" ref="A451:A500" si="7">VALUE(LEFT(B451,6))</f>
        <v>#VALUE!</v>
      </c>
      <c r="B451" s="333"/>
      <c r="C451" s="333"/>
      <c r="D451" s="333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</row>
    <row r="452" spans="1:20" x14ac:dyDescent="0.35">
      <c r="A452" t="e">
        <f t="shared" si="7"/>
        <v>#VALUE!</v>
      </c>
      <c r="B452" s="333"/>
      <c r="C452" s="333"/>
      <c r="D452" s="333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</row>
    <row r="453" spans="1:20" x14ac:dyDescent="0.35">
      <c r="A453" t="e">
        <f t="shared" si="7"/>
        <v>#VALUE!</v>
      </c>
      <c r="B453" s="333"/>
      <c r="C453" s="333"/>
      <c r="D453" s="333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</row>
    <row r="454" spans="1:20" x14ac:dyDescent="0.35">
      <c r="A454" t="e">
        <f t="shared" si="7"/>
        <v>#VALUE!</v>
      </c>
      <c r="B454" s="333"/>
      <c r="C454" s="333"/>
      <c r="D454" s="333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</row>
    <row r="455" spans="1:20" x14ac:dyDescent="0.35">
      <c r="A455" t="e">
        <f t="shared" si="7"/>
        <v>#VALUE!</v>
      </c>
      <c r="B455" s="333"/>
      <c r="C455" s="333"/>
      <c r="D455" s="333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</row>
    <row r="456" spans="1:20" x14ac:dyDescent="0.35">
      <c r="A456" t="e">
        <f t="shared" si="7"/>
        <v>#VALUE!</v>
      </c>
      <c r="B456" s="333"/>
      <c r="C456" s="333"/>
      <c r="D456" s="333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</row>
    <row r="457" spans="1:20" x14ac:dyDescent="0.35">
      <c r="A457" t="e">
        <f t="shared" si="7"/>
        <v>#VALUE!</v>
      </c>
      <c r="B457" s="333"/>
      <c r="C457" s="333"/>
      <c r="D457" s="333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</row>
    <row r="458" spans="1:20" x14ac:dyDescent="0.35">
      <c r="A458" t="e">
        <f t="shared" si="7"/>
        <v>#VALUE!</v>
      </c>
      <c r="B458" s="333"/>
      <c r="C458" s="333"/>
      <c r="D458" s="333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</row>
    <row r="459" spans="1:20" x14ac:dyDescent="0.35">
      <c r="A459" t="e">
        <f t="shared" si="7"/>
        <v>#VALUE!</v>
      </c>
      <c r="B459" s="333"/>
      <c r="C459" s="333"/>
      <c r="D459" s="333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</row>
    <row r="460" spans="1:20" x14ac:dyDescent="0.35">
      <c r="A460" t="e">
        <f t="shared" si="7"/>
        <v>#VALUE!</v>
      </c>
      <c r="B460" s="333"/>
      <c r="C460" s="333"/>
      <c r="D460" s="333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</row>
    <row r="461" spans="1:20" x14ac:dyDescent="0.35">
      <c r="A461" t="e">
        <f t="shared" si="7"/>
        <v>#VALUE!</v>
      </c>
      <c r="B461" s="333"/>
      <c r="C461" s="333"/>
      <c r="D461" s="333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</row>
    <row r="462" spans="1:20" x14ac:dyDescent="0.35">
      <c r="A462" t="e">
        <f t="shared" si="7"/>
        <v>#VALUE!</v>
      </c>
      <c r="B462" s="333"/>
      <c r="C462" s="333"/>
      <c r="D462" s="333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</row>
    <row r="463" spans="1:20" x14ac:dyDescent="0.35">
      <c r="A463" t="e">
        <f t="shared" si="7"/>
        <v>#VALUE!</v>
      </c>
      <c r="B463" s="333"/>
      <c r="C463" s="333"/>
      <c r="D463" s="333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</row>
    <row r="464" spans="1:20" x14ac:dyDescent="0.35">
      <c r="A464" t="e">
        <f t="shared" si="7"/>
        <v>#VALUE!</v>
      </c>
      <c r="B464" s="333"/>
      <c r="C464" s="333"/>
      <c r="D464" s="333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</row>
    <row r="465" spans="1:20" x14ac:dyDescent="0.35">
      <c r="A465" t="e">
        <f t="shared" si="7"/>
        <v>#VALUE!</v>
      </c>
      <c r="B465" s="333"/>
      <c r="C465" s="333"/>
      <c r="D465" s="333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</row>
    <row r="466" spans="1:20" x14ac:dyDescent="0.35">
      <c r="A466" t="e">
        <f t="shared" si="7"/>
        <v>#VALUE!</v>
      </c>
      <c r="B466" s="333"/>
      <c r="C466" s="333"/>
      <c r="D466" s="333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</row>
    <row r="467" spans="1:20" x14ac:dyDescent="0.35">
      <c r="A467" t="e">
        <f t="shared" si="7"/>
        <v>#VALUE!</v>
      </c>
      <c r="B467" s="333"/>
      <c r="C467" s="333"/>
      <c r="D467" s="333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</row>
    <row r="468" spans="1:20" x14ac:dyDescent="0.35">
      <c r="A468" t="e">
        <f t="shared" si="7"/>
        <v>#VALUE!</v>
      </c>
      <c r="B468" s="333"/>
      <c r="C468" s="333"/>
      <c r="D468" s="333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</row>
    <row r="469" spans="1:20" x14ac:dyDescent="0.35">
      <c r="A469" t="e">
        <f t="shared" si="7"/>
        <v>#VALUE!</v>
      </c>
      <c r="B469" s="333"/>
      <c r="C469" s="333"/>
      <c r="D469" s="333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</row>
    <row r="470" spans="1:20" x14ac:dyDescent="0.35">
      <c r="A470" t="e">
        <f t="shared" si="7"/>
        <v>#VALUE!</v>
      </c>
      <c r="B470" s="333"/>
      <c r="C470" s="333"/>
      <c r="D470" s="333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</row>
    <row r="471" spans="1:20" x14ac:dyDescent="0.35">
      <c r="A471" t="e">
        <f t="shared" si="7"/>
        <v>#VALUE!</v>
      </c>
      <c r="B471" s="333"/>
      <c r="C471" s="333"/>
      <c r="D471" s="333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</row>
    <row r="472" spans="1:20" x14ac:dyDescent="0.35">
      <c r="A472" t="e">
        <f t="shared" si="7"/>
        <v>#VALUE!</v>
      </c>
      <c r="B472" s="333"/>
      <c r="C472" s="333"/>
      <c r="D472" s="333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</row>
    <row r="473" spans="1:20" x14ac:dyDescent="0.35">
      <c r="A473" t="e">
        <f t="shared" si="7"/>
        <v>#VALUE!</v>
      </c>
      <c r="B473" s="333"/>
      <c r="C473" s="333"/>
      <c r="D473" s="333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</row>
    <row r="474" spans="1:20" x14ac:dyDescent="0.35">
      <c r="A474" t="e">
        <f t="shared" si="7"/>
        <v>#VALUE!</v>
      </c>
      <c r="B474" s="333"/>
      <c r="C474" s="333"/>
      <c r="D474" s="333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</row>
    <row r="475" spans="1:20" x14ac:dyDescent="0.35">
      <c r="A475" t="e">
        <f t="shared" si="7"/>
        <v>#VALUE!</v>
      </c>
      <c r="B475" s="333"/>
      <c r="C475" s="333"/>
      <c r="D475" s="333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</row>
    <row r="476" spans="1:20" x14ac:dyDescent="0.35">
      <c r="A476" t="e">
        <f t="shared" si="7"/>
        <v>#VALUE!</v>
      </c>
      <c r="B476" s="333"/>
      <c r="C476" s="333"/>
      <c r="D476" s="333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</row>
    <row r="477" spans="1:20" x14ac:dyDescent="0.35">
      <c r="A477" t="e">
        <f t="shared" si="7"/>
        <v>#VALUE!</v>
      </c>
      <c r="B477" s="333"/>
      <c r="C477" s="333"/>
      <c r="D477" s="333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</row>
    <row r="478" spans="1:20" x14ac:dyDescent="0.35">
      <c r="A478" t="e">
        <f t="shared" si="7"/>
        <v>#VALUE!</v>
      </c>
      <c r="B478" s="333"/>
      <c r="C478" s="333"/>
      <c r="D478" s="333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</row>
    <row r="479" spans="1:20" x14ac:dyDescent="0.35">
      <c r="A479" t="e">
        <f t="shared" si="7"/>
        <v>#VALUE!</v>
      </c>
      <c r="B479" s="333"/>
      <c r="C479" s="333"/>
      <c r="D479" s="333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</row>
    <row r="480" spans="1:20" x14ac:dyDescent="0.35">
      <c r="A480" t="e">
        <f t="shared" si="7"/>
        <v>#VALUE!</v>
      </c>
      <c r="B480" s="333"/>
      <c r="C480" s="333"/>
      <c r="D480" s="333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</row>
    <row r="481" spans="1:20" x14ac:dyDescent="0.35">
      <c r="A481" t="e">
        <f t="shared" si="7"/>
        <v>#VALUE!</v>
      </c>
      <c r="B481" s="333"/>
      <c r="C481" s="333"/>
      <c r="D481" s="333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</row>
    <row r="482" spans="1:20" x14ac:dyDescent="0.35">
      <c r="A482" t="e">
        <f t="shared" si="7"/>
        <v>#VALUE!</v>
      </c>
      <c r="B482" s="333"/>
      <c r="C482" s="333"/>
      <c r="D482" s="333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</row>
    <row r="483" spans="1:20" x14ac:dyDescent="0.35">
      <c r="A483" t="e">
        <f t="shared" si="7"/>
        <v>#VALUE!</v>
      </c>
      <c r="B483" s="333"/>
      <c r="C483" s="333"/>
      <c r="D483" s="333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</row>
    <row r="484" spans="1:20" x14ac:dyDescent="0.35">
      <c r="A484" t="e">
        <f t="shared" si="7"/>
        <v>#VALUE!</v>
      </c>
      <c r="B484" s="333"/>
      <c r="C484" s="333"/>
      <c r="D484" s="333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</row>
    <row r="485" spans="1:20" x14ac:dyDescent="0.35">
      <c r="A485" t="e">
        <f t="shared" si="7"/>
        <v>#VALUE!</v>
      </c>
      <c r="B485" s="333"/>
      <c r="C485" s="333"/>
      <c r="D485" s="333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</row>
    <row r="486" spans="1:20" x14ac:dyDescent="0.35">
      <c r="A486" t="e">
        <f t="shared" si="7"/>
        <v>#VALUE!</v>
      </c>
      <c r="B486" s="333"/>
      <c r="C486" s="333"/>
      <c r="D486" s="333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</row>
    <row r="487" spans="1:20" x14ac:dyDescent="0.35">
      <c r="A487" t="e">
        <f t="shared" si="7"/>
        <v>#VALUE!</v>
      </c>
      <c r="B487" s="333"/>
      <c r="C487" s="333"/>
      <c r="D487" s="333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</row>
    <row r="488" spans="1:20" x14ac:dyDescent="0.35">
      <c r="A488" t="e">
        <f t="shared" si="7"/>
        <v>#VALUE!</v>
      </c>
      <c r="B488" s="333"/>
      <c r="C488" s="333"/>
      <c r="D488" s="333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</row>
    <row r="489" spans="1:20" x14ac:dyDescent="0.35">
      <c r="A489" t="e">
        <f t="shared" si="7"/>
        <v>#VALUE!</v>
      </c>
      <c r="B489" s="333"/>
      <c r="C489" s="333"/>
      <c r="D489" s="333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</row>
    <row r="490" spans="1:20" x14ac:dyDescent="0.35">
      <c r="A490" t="e">
        <f t="shared" si="7"/>
        <v>#VALUE!</v>
      </c>
      <c r="B490" s="333"/>
      <c r="C490" s="333"/>
      <c r="D490" s="333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</row>
    <row r="491" spans="1:20" x14ac:dyDescent="0.35">
      <c r="A491" t="e">
        <f t="shared" si="7"/>
        <v>#VALUE!</v>
      </c>
      <c r="B491" s="333"/>
      <c r="C491" s="333"/>
      <c r="D491" s="333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</row>
    <row r="492" spans="1:20" x14ac:dyDescent="0.35">
      <c r="A492" t="e">
        <f t="shared" si="7"/>
        <v>#VALUE!</v>
      </c>
      <c r="B492" s="333"/>
      <c r="C492" s="333"/>
      <c r="D492" s="333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</row>
    <row r="493" spans="1:20" x14ac:dyDescent="0.35">
      <c r="A493" t="e">
        <f t="shared" si="7"/>
        <v>#VALUE!</v>
      </c>
      <c r="B493" s="333"/>
      <c r="C493" s="333"/>
      <c r="D493" s="333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</row>
    <row r="494" spans="1:20" x14ac:dyDescent="0.35">
      <c r="A494" t="e">
        <f t="shared" si="7"/>
        <v>#VALUE!</v>
      </c>
      <c r="B494" s="333"/>
      <c r="C494" s="333"/>
      <c r="D494" s="333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</row>
    <row r="495" spans="1:20" x14ac:dyDescent="0.35">
      <c r="A495" t="e">
        <f t="shared" si="7"/>
        <v>#VALUE!</v>
      </c>
      <c r="B495" s="333"/>
      <c r="C495" s="333"/>
      <c r="D495" s="333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</row>
    <row r="496" spans="1:20" x14ac:dyDescent="0.35">
      <c r="A496" t="e">
        <f t="shared" si="7"/>
        <v>#VALUE!</v>
      </c>
      <c r="B496" s="333"/>
      <c r="C496" s="333"/>
      <c r="D496" s="333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</row>
    <row r="497" spans="1:20" x14ac:dyDescent="0.35">
      <c r="A497" t="e">
        <f t="shared" si="7"/>
        <v>#VALUE!</v>
      </c>
      <c r="B497" s="333"/>
      <c r="C497" s="333"/>
      <c r="D497" s="333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</row>
    <row r="498" spans="1:20" x14ac:dyDescent="0.35">
      <c r="A498" t="e">
        <f t="shared" si="7"/>
        <v>#VALUE!</v>
      </c>
      <c r="B498" s="333"/>
      <c r="C498" s="333"/>
      <c r="D498" s="333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</row>
    <row r="499" spans="1:20" x14ac:dyDescent="0.35">
      <c r="A499" t="e">
        <f t="shared" si="7"/>
        <v>#VALUE!</v>
      </c>
      <c r="B499" s="333"/>
      <c r="C499" s="333"/>
      <c r="D499" s="333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</row>
    <row r="500" spans="1:20" x14ac:dyDescent="0.35">
      <c r="A500" t="e">
        <f t="shared" si="7"/>
        <v>#VALUE!</v>
      </c>
      <c r="B500" s="333"/>
      <c r="C500" s="333"/>
      <c r="D500" s="333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</row>
  </sheetData>
  <sheetProtection algorithmName="SHA-512" hashValue="f96KE2o/HuupMEBHpp4YQCSgufRUDtV6hsHeeMNH99FsJbn7+BsE+imjNbfqZCXlAQj5ebgjqOTScsgesPo0mA==" saltValue="k/iWzCJsc2N08Ay4knHEV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51</vt:i4>
      </vt:variant>
    </vt:vector>
  </HeadingPairs>
  <TitlesOfParts>
    <vt:vector size="72" baseType="lpstr">
      <vt:lpstr>OP-Summ</vt:lpstr>
      <vt:lpstr>OP</vt:lpstr>
      <vt:lpstr>CashShortfall</vt:lpstr>
      <vt:lpstr>Reserve Xfer Calc</vt:lpstr>
      <vt:lpstr>OP-RSV_Divider</vt:lpstr>
      <vt:lpstr>RSV-Summ</vt:lpstr>
      <vt:lpstr>RSV</vt:lpstr>
      <vt:lpstr>Import-OP</vt:lpstr>
      <vt:lpstr>Import-RSV</vt:lpstr>
      <vt:lpstr>ToC</vt:lpstr>
      <vt:lpstr>Payroll</vt:lpstr>
      <vt:lpstr>ACCTG-DIVIDER</vt:lpstr>
      <vt:lpstr>Assumptions</vt:lpstr>
      <vt:lpstr>Vantaca</vt:lpstr>
      <vt:lpstr>PYActOP</vt:lpstr>
      <vt:lpstr>CYActOP</vt:lpstr>
      <vt:lpstr>CYBalSheet</vt:lpstr>
      <vt:lpstr>CYBudOP</vt:lpstr>
      <vt:lpstr>PYActRSV</vt:lpstr>
      <vt:lpstr>CYActRSV</vt:lpstr>
      <vt:lpstr>CYBudRSV</vt:lpstr>
      <vt:lpstr>'OP-Summ'!AssocFees</vt:lpstr>
      <vt:lpstr>AssocFees</vt:lpstr>
      <vt:lpstr>Basic</vt:lpstr>
      <vt:lpstr>BonusConc</vt:lpstr>
      <vt:lpstr>BonusMaint</vt:lpstr>
      <vt:lpstr>BonusOffMgt</vt:lpstr>
      <vt:lpstr>BSDate</vt:lpstr>
      <vt:lpstr>COA</vt:lpstr>
      <vt:lpstr>CY</vt:lpstr>
      <vt:lpstr>CYBS</vt:lpstr>
      <vt:lpstr>CYBSDtl</vt:lpstr>
      <vt:lpstr>CYBUDOP</vt:lpstr>
      <vt:lpstr>CYBUDRSV</vt:lpstr>
      <vt:lpstr>CYOP</vt:lpstr>
      <vt:lpstr>CYRSV</vt:lpstr>
      <vt:lpstr>Entity</vt:lpstr>
      <vt:lpstr>EntityName</vt:lpstr>
      <vt:lpstr>EntityName_AI</vt:lpstr>
      <vt:lpstr>EntityNo</vt:lpstr>
      <vt:lpstr>EntityNo_AI</vt:lpstr>
      <vt:lpstr>EntityRSV</vt:lpstr>
      <vt:lpstr>Month</vt:lpstr>
      <vt:lpstr>OP</vt:lpstr>
      <vt:lpstr>OP_Budget</vt:lpstr>
      <vt:lpstr>PlnYr</vt:lpstr>
      <vt:lpstr>PRAccr_Conc</vt:lpstr>
      <vt:lpstr>PRAccr_ConcMonth</vt:lpstr>
      <vt:lpstr>PRAccr_Maint</vt:lpstr>
      <vt:lpstr>PRAccr_MaintMonth</vt:lpstr>
      <vt:lpstr>PRAccr_OffMgmt</vt:lpstr>
      <vt:lpstr>PRAccr_OffMgmtMonth</vt:lpstr>
      <vt:lpstr>PRConc</vt:lpstr>
      <vt:lpstr>OP!Print_Area</vt:lpstr>
      <vt:lpstr>'OP-Summ'!Print_Area</vt:lpstr>
      <vt:lpstr>RSV!Print_Area</vt:lpstr>
      <vt:lpstr>'RSV-Summ'!Print_Area</vt:lpstr>
      <vt:lpstr>OP!Print_Titles</vt:lpstr>
      <vt:lpstr>'OP-Summ'!Print_Titles</vt:lpstr>
      <vt:lpstr>RSV!Print_Titles</vt:lpstr>
      <vt:lpstr>'RSV-Summ'!Print_Titles</vt:lpstr>
      <vt:lpstr>PRMaint</vt:lpstr>
      <vt:lpstr>PRMonth</vt:lpstr>
      <vt:lpstr>PRNumber</vt:lpstr>
      <vt:lpstr>PROffMgmt</vt:lpstr>
      <vt:lpstr>PY</vt:lpstr>
      <vt:lpstr>PYOP</vt:lpstr>
      <vt:lpstr>PYRSV</vt:lpstr>
      <vt:lpstr>RSV</vt:lpstr>
      <vt:lpstr>RSVXfer</vt:lpstr>
      <vt:lpstr>Short</vt:lpstr>
      <vt:lpstr>ValidEntities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Wong Guillet</dc:creator>
  <cp:lastModifiedBy>Nicholas Guillet</cp:lastModifiedBy>
  <cp:lastPrinted>2024-07-20T18:04:10Z</cp:lastPrinted>
  <dcterms:created xsi:type="dcterms:W3CDTF">2016-08-28T04:16:49Z</dcterms:created>
  <dcterms:modified xsi:type="dcterms:W3CDTF">2026-04-01T16:57:48Z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0x0101007DEF7C3AA15C054D9218CB42F757B4F6</vt:lpwstr>
  </property>
  <property fmtid="{D5CDD505-2E9C-101B-9397-08002B2CF9AE}" pid="3" name="MediaServiceImageTags">
    <vt:lpwstr/>
  </property>
</Properties>
</file>